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charts/chart1.xml" ContentType="application/vnd.openxmlformats-officedocument.drawingml.chart+xml"/>
  <Override PartName="/xl/drawings/drawing4.xml" ContentType="application/vnd.openxmlformats-officedocument.drawingml.chartshapes+xml"/>
  <Override PartName="/xl/drawings/drawing5.xml" ContentType="application/vnd.openxmlformats-officedocument.drawing+xml"/>
  <Override PartName="/xl/charts/chart2.xml" ContentType="application/vnd.openxmlformats-officedocument.drawingml.chart+xml"/>
  <Override PartName="/xl/drawings/drawing6.xml" ContentType="application/vnd.openxmlformats-officedocument.drawingml.chartshapes+xml"/>
  <Override PartName="/xl/drawings/drawing7.xml" ContentType="application/vnd.openxmlformats-officedocument.drawing+xml"/>
  <Override PartName="/xl/drawings/drawing8.xml" ContentType="application/vnd.openxmlformats-officedocument.drawing+xml"/>
  <Override PartName="/xl/charts/chart3.xml" ContentType="application/vnd.openxmlformats-officedocument.drawingml.chart+xml"/>
  <Override PartName="/xl/charts/style1.xml" ContentType="application/vnd.ms-office.chartstyle+xml"/>
  <Override PartName="/xl/charts/colors1.xml" ContentType="application/vnd.ms-office.chartcolorstyle+xml"/>
  <Override PartName="/xl/drawings/drawing9.xml" ContentType="application/vnd.openxmlformats-officedocument.drawingml.chartshapes+xml"/>
  <Override PartName="/xl/charts/chart4.xml" ContentType="application/vnd.openxmlformats-officedocument.drawingml.chart+xml"/>
  <Override PartName="/xl/charts/style2.xml" ContentType="application/vnd.ms-office.chartstyle+xml"/>
  <Override PartName="/xl/charts/colors2.xml" ContentType="application/vnd.ms-office.chartcolorstyle+xml"/>
  <Override PartName="/xl/drawings/drawing10.xml" ContentType="application/vnd.openxmlformats-officedocument.drawingml.chartshapes+xml"/>
  <Override PartName="/xl/charts/chart5.xml" ContentType="application/vnd.openxmlformats-officedocument.drawingml.chart+xml"/>
  <Override PartName="/xl/charts/style3.xml" ContentType="application/vnd.ms-office.chartstyle+xml"/>
  <Override PartName="/xl/charts/colors3.xml" ContentType="application/vnd.ms-office.chartcolorstyle+xml"/>
  <Override PartName="/xl/drawings/drawing11.xml" ContentType="application/vnd.openxmlformats-officedocument.drawingml.chartshapes+xml"/>
  <Override PartName="/xl/charts/chart6.xml" ContentType="application/vnd.openxmlformats-officedocument.drawingml.chart+xml"/>
  <Override PartName="/xl/charts/style4.xml" ContentType="application/vnd.ms-office.chartstyle+xml"/>
  <Override PartName="/xl/charts/colors4.xml" ContentType="application/vnd.ms-office.chartcolorstyle+xml"/>
  <Override PartName="/xl/drawings/drawing12.xml" ContentType="application/vnd.openxmlformats-officedocument.drawingml.chartshapes+xml"/>
  <Override PartName="/xl/charts/chart7.xml" ContentType="application/vnd.openxmlformats-officedocument.drawingml.chart+xml"/>
  <Override PartName="/xl/charts/style5.xml" ContentType="application/vnd.ms-office.chartstyle+xml"/>
  <Override PartName="/xl/charts/colors5.xml" ContentType="application/vnd.ms-office.chartcolorstyle+xml"/>
  <Override PartName="/xl/drawings/drawing13.xml" ContentType="application/vnd.openxmlformats-officedocument.drawingml.chartshapes+xml"/>
  <Override PartName="/xl/charts/chart8.xml" ContentType="application/vnd.openxmlformats-officedocument.drawingml.chart+xml"/>
  <Override PartName="/xl/charts/style6.xml" ContentType="application/vnd.ms-office.chartstyle+xml"/>
  <Override PartName="/xl/charts/colors6.xml" ContentType="application/vnd.ms-office.chartcolorstyle+xml"/>
  <Override PartName="/xl/drawings/drawing14.xml" ContentType="application/vnd.openxmlformats-officedocument.drawingml.chartshapes+xml"/>
  <Override PartName="/xl/drawings/drawing15.xml" ContentType="application/vnd.openxmlformats-officedocument.drawing+xml"/>
  <Override PartName="/xl/drawings/drawing16.xml" ContentType="application/vnd.openxmlformats-officedocument.drawing+xml"/>
  <Override PartName="/xl/charts/chart9.xml" ContentType="application/vnd.openxmlformats-officedocument.drawingml.chart+xml"/>
  <Override PartName="/xl/drawings/drawing17.xml" ContentType="application/vnd.openxmlformats-officedocument.drawingml.chartshapes+xml"/>
  <Override PartName="/xl/charts/chart10.xml" ContentType="application/vnd.openxmlformats-officedocument.drawingml.chart+xml"/>
  <Override PartName="/xl/drawings/drawing18.xml" ContentType="application/vnd.openxmlformats-officedocument.drawingml.chartshapes+xml"/>
  <Override PartName="/xl/drawings/drawing19.xml" ContentType="application/vnd.openxmlformats-officedocument.drawing+xml"/>
  <Override PartName="/xl/charts/chart11.xml" ContentType="application/vnd.openxmlformats-officedocument.drawingml.chart+xml"/>
  <Override PartName="/xl/charts/style7.xml" ContentType="application/vnd.ms-office.chartstyle+xml"/>
  <Override PartName="/xl/charts/colors7.xml" ContentType="application/vnd.ms-office.chartcolorstyle+xml"/>
  <Override PartName="/xl/drawings/drawing20.xml" ContentType="application/vnd.openxmlformats-officedocument.drawingml.chartshapes+xml"/>
  <Override PartName="/xl/drawings/drawing21.xml" ContentType="application/vnd.openxmlformats-officedocument.drawing+xml"/>
  <Override PartName="/xl/charts/chart12.xml" ContentType="application/vnd.openxmlformats-officedocument.drawingml.chart+xml"/>
  <Override PartName="/xl/drawings/drawing22.xml" ContentType="application/vnd.openxmlformats-officedocument.drawingml.chartshapes+xml"/>
  <Override PartName="/xl/charts/chart13.xml" ContentType="application/vnd.openxmlformats-officedocument.drawingml.chart+xml"/>
  <Override PartName="/xl/drawings/drawing23.xml" ContentType="application/vnd.openxmlformats-officedocument.drawingml.chartshapes+xml"/>
  <Override PartName="/xl/charts/chart14.xml" ContentType="application/vnd.openxmlformats-officedocument.drawingml.chart+xml"/>
  <Override PartName="/xl/drawings/drawing24.xml" ContentType="application/vnd.openxmlformats-officedocument.drawingml.chartshapes+xml"/>
  <Override PartName="/xl/charts/chart15.xml" ContentType="application/vnd.openxmlformats-officedocument.drawingml.chart+xml"/>
  <Override PartName="/xl/charts/style8.xml" ContentType="application/vnd.ms-office.chartstyle+xml"/>
  <Override PartName="/xl/charts/colors8.xml" ContentType="application/vnd.ms-office.chartcolorstyle+xml"/>
  <Override PartName="/xl/drawings/drawing25.xml" ContentType="application/vnd.openxmlformats-officedocument.drawing+xml"/>
  <Override PartName="/xl/charts/chart16.xml" ContentType="application/vnd.openxmlformats-officedocument.drawingml.chart+xml"/>
  <Override PartName="/xl/charts/style9.xml" ContentType="application/vnd.ms-office.chartstyle+xml"/>
  <Override PartName="/xl/charts/colors9.xml" ContentType="application/vnd.ms-office.chartcolorstyle+xml"/>
  <Override PartName="/xl/charts/chart17.xml" ContentType="application/vnd.openxmlformats-officedocument.drawingml.chart+xml"/>
  <Override PartName="/xl/charts/style10.xml" ContentType="application/vnd.ms-office.chartstyle+xml"/>
  <Override PartName="/xl/charts/colors10.xml" ContentType="application/vnd.ms-office.chartcolorstyle+xml"/>
  <Override PartName="/xl/drawings/drawing26.xml" ContentType="application/vnd.openxmlformats-officedocument.drawing+xml"/>
  <Override PartName="/xl/charts/chart18.xml" ContentType="application/vnd.openxmlformats-officedocument.drawingml.chart+xml"/>
  <Override PartName="/xl/drawings/drawing27.xml" ContentType="application/vnd.openxmlformats-officedocument.drawingml.chartshapes+xml"/>
  <Override PartName="/xl/drawings/drawing28.xml" ContentType="application/vnd.openxmlformats-officedocument.drawing+xml"/>
  <Override PartName="/xl/charts/chart19.xml" ContentType="application/vnd.openxmlformats-officedocument.drawingml.chart+xml"/>
  <Override PartName="/xl/drawings/drawing29.xml" ContentType="application/vnd.openxmlformats-officedocument.drawingml.chartshapes+xml"/>
  <Override PartName="/xl/drawings/drawing30.xml" ContentType="application/vnd.openxmlformats-officedocument.drawing+xml"/>
  <Override PartName="/xl/drawings/drawing31.xml" ContentType="application/vnd.openxmlformats-officedocument.drawing+xml"/>
  <Override PartName="/xl/drawings/drawing32.xml" ContentType="application/vnd.openxmlformats-officedocument.drawing+xml"/>
  <Override PartName="/xl/drawings/drawing33.xml" ContentType="application/vnd.openxmlformats-officedocument.drawing+xml"/>
  <Override PartName="/xl/drawings/drawing34.xml" ContentType="application/vnd.openxmlformats-officedocument.drawing+xml"/>
  <Override PartName="/xl/charts/chart20.xml" ContentType="application/vnd.openxmlformats-officedocument.drawingml.chart+xml"/>
  <Override PartName="/xl/drawings/drawing35.xml" ContentType="application/vnd.openxmlformats-officedocument.drawingml.chartshapes+xml"/>
  <Override PartName="/xl/drawings/drawing36.xml" ContentType="application/vnd.openxmlformats-officedocument.drawing+xml"/>
  <Override PartName="/xl/charts/chart21.xml" ContentType="application/vnd.openxmlformats-officedocument.drawingml.chart+xml"/>
  <Override PartName="/xl/drawings/drawing37.xml" ContentType="application/vnd.openxmlformats-officedocument.drawingml.chartshapes+xml"/>
  <Override PartName="/xl/drawings/drawing38.xml" ContentType="application/vnd.openxmlformats-officedocument.drawing+xml"/>
  <Override PartName="/xl/charts/chart22.xml" ContentType="application/vnd.openxmlformats-officedocument.drawingml.chart+xml"/>
  <Override PartName="/xl/charts/style11.xml" ContentType="application/vnd.ms-office.chartstyle+xml"/>
  <Override PartName="/xl/charts/colors11.xml" ContentType="application/vnd.ms-office.chartcolorstyle+xml"/>
  <Override PartName="/xl/drawings/drawing39.xml" ContentType="application/vnd.openxmlformats-officedocument.drawingml.chartshapes+xml"/>
  <Override PartName="/xl/charts/chart23.xml" ContentType="application/vnd.openxmlformats-officedocument.drawingml.chart+xml"/>
  <Override PartName="/xl/drawings/drawing40.xml" ContentType="application/vnd.openxmlformats-officedocument.drawingml.chartshapes+xml"/>
  <Override PartName="/xl/charts/chart24.xml" ContentType="application/vnd.openxmlformats-officedocument.drawingml.chart+xml"/>
  <Override PartName="/xl/drawings/drawing41.xml" ContentType="application/vnd.openxmlformats-officedocument.drawingml.chartshapes+xml"/>
  <Override PartName="/xl/drawings/drawing42.xml" ContentType="application/vnd.openxmlformats-officedocument.drawing+xml"/>
  <Override PartName="/xl/drawings/drawing43.xml" ContentType="application/vnd.openxmlformats-officedocument.drawing+xml"/>
  <Override PartName="/xl/drawings/drawing44.xml" ContentType="application/vnd.openxmlformats-officedocument.drawing+xml"/>
  <Override PartName="/xl/drawings/drawing45.xml" ContentType="application/vnd.openxmlformats-officedocument.drawing+xml"/>
  <Override PartName="/xl/charts/chart25.xml" ContentType="application/vnd.openxmlformats-officedocument.drawingml.chart+xml"/>
  <Override PartName="/xl/drawings/drawing46.xml" ContentType="application/vnd.openxmlformats-officedocument.drawingml.chartshapes+xml"/>
  <Override PartName="/xl/drawings/drawing47.xml" ContentType="application/vnd.openxmlformats-officedocument.drawing+xml"/>
  <Override PartName="/xl/drawings/drawing48.xml" ContentType="application/vnd.openxmlformats-officedocument.drawing+xml"/>
  <Override PartName="/xl/drawings/drawing49.xml" ContentType="application/vnd.openxmlformats-officedocument.drawing+xml"/>
  <Override PartName="/xl/drawings/drawing50.xml" ContentType="application/vnd.openxmlformats-officedocument.drawing+xml"/>
  <Override PartName="/xl/charts/chart26.xml" ContentType="application/vnd.openxmlformats-officedocument.drawingml.chart+xml"/>
  <Override PartName="/xl/drawings/drawing51.xml" ContentType="application/vnd.openxmlformats-officedocument.drawingml.chartshapes+xml"/>
  <Override PartName="/xl/charts/chart27.xml" ContentType="application/vnd.openxmlformats-officedocument.drawingml.chart+xml"/>
  <Override PartName="/xl/drawings/drawing52.xml" ContentType="application/vnd.openxmlformats-officedocument.drawingml.chartshapes+xml"/>
  <Override PartName="/xl/charts/chart28.xml" ContentType="application/vnd.openxmlformats-officedocument.drawingml.chart+xml"/>
  <Override PartName="/xl/drawings/drawing53.xml" ContentType="application/vnd.openxmlformats-officedocument.drawingml.chartshapes+xml"/>
  <Override PartName="/xl/charts/chart29.xml" ContentType="application/vnd.openxmlformats-officedocument.drawingml.chart+xml"/>
  <Override PartName="/xl/charts/style12.xml" ContentType="application/vnd.ms-office.chartstyle+xml"/>
  <Override PartName="/xl/charts/colors12.xml" ContentType="application/vnd.ms-office.chartcolorstyle+xml"/>
  <Override PartName="/xl/charts/chart30.xml" ContentType="application/vnd.openxmlformats-officedocument.drawingml.chart+xml"/>
  <Override PartName="/xl/drawings/drawing54.xml" ContentType="application/vnd.openxmlformats-officedocument.drawingml.chartshapes+xml"/>
  <Override PartName="/xl/charts/chart31.xml" ContentType="application/vnd.openxmlformats-officedocument.drawingml.chart+xml"/>
  <Override PartName="/xl/drawings/drawing55.xml" ContentType="application/vnd.openxmlformats-officedocument.drawingml.chartshapes+xml"/>
  <Override PartName="/xl/drawings/drawing56.xml" ContentType="application/vnd.openxmlformats-officedocument.drawing+xml"/>
  <Override PartName="/xl/charts/chart32.xml" ContentType="application/vnd.openxmlformats-officedocument.drawingml.chart+xml"/>
  <Override PartName="/xl/drawings/drawing57.xml" ContentType="application/vnd.openxmlformats-officedocument.drawingml.chartshapes+xml"/>
  <Override PartName="/xl/drawings/drawing58.xml" ContentType="application/vnd.openxmlformats-officedocument.drawing+xml"/>
  <Override PartName="/xl/comments1.xml" ContentType="application/vnd.openxmlformats-officedocument.spreadsheetml.comments+xml"/>
  <Override PartName="/xl/charts/chart33.xml" ContentType="application/vnd.openxmlformats-officedocument.drawingml.chart+xml"/>
  <Override PartName="/xl/drawings/drawing59.xml" ContentType="application/vnd.openxmlformats-officedocument.drawingml.chartshapes+xml"/>
  <Override PartName="/xl/charts/chart34.xml" ContentType="application/vnd.openxmlformats-officedocument.drawingml.chart+xml"/>
  <Override PartName="/xl/drawings/drawing60.xml" ContentType="application/vnd.openxmlformats-officedocument.drawingml.chartshapes+xml"/>
  <Override PartName="/xl/charts/chart35.xml" ContentType="application/vnd.openxmlformats-officedocument.drawingml.chart+xml"/>
  <Override PartName="/xl/drawings/drawing61.xml" ContentType="application/vnd.openxmlformats-officedocument.drawingml.chartshapes+xml"/>
  <Override PartName="/xl/charts/chart36.xml" ContentType="application/vnd.openxmlformats-officedocument.drawingml.chart+xml"/>
  <Override PartName="/xl/drawings/drawing62.xml" ContentType="application/vnd.openxmlformats-officedocument.drawingml.chartshapes+xml"/>
  <Override PartName="/xl/drawings/drawing63.xml" ContentType="application/vnd.openxmlformats-officedocument.drawing+xml"/>
  <Override PartName="/xl/charts/chart37.xml" ContentType="application/vnd.openxmlformats-officedocument.drawingml.chart+xml"/>
  <Override PartName="/xl/charts/style13.xml" ContentType="application/vnd.ms-office.chartstyle+xml"/>
  <Override PartName="/xl/charts/colors13.xml" ContentType="application/vnd.ms-office.chartcolorstyle+xml"/>
  <Override PartName="/xl/drawings/drawing64.xml" ContentType="application/vnd.openxmlformats-officedocument.drawingml.chartshapes+xml"/>
  <Override PartName="/xl/charts/chart38.xml" ContentType="application/vnd.openxmlformats-officedocument.drawingml.chart+xml"/>
  <Override PartName="/xl/charts/style14.xml" ContentType="application/vnd.ms-office.chartstyle+xml"/>
  <Override PartName="/xl/charts/colors14.xml" ContentType="application/vnd.ms-office.chartcolorstyle+xml"/>
  <Override PartName="/xl/drawings/drawing65.xml" ContentType="application/vnd.openxmlformats-officedocument.drawingml.chartshapes+xml"/>
  <Override PartName="/xl/drawings/drawing66.xml" ContentType="application/vnd.openxmlformats-officedocument.drawing+xml"/>
  <Override PartName="/xl/charts/chart39.xml" ContentType="application/vnd.openxmlformats-officedocument.drawingml.chart+xml"/>
  <Override PartName="/xl/charts/style15.xml" ContentType="application/vnd.ms-office.chartstyle+xml"/>
  <Override PartName="/xl/charts/colors15.xml" ContentType="application/vnd.ms-office.chartcolorstyle+xml"/>
  <Override PartName="/xl/drawings/drawing67.xml" ContentType="application/vnd.openxmlformats-officedocument.drawingml.chartshapes+xml"/>
  <Override PartName="/xl/charts/chart40.xml" ContentType="application/vnd.openxmlformats-officedocument.drawingml.chart+xml"/>
  <Override PartName="/xl/charts/style16.xml" ContentType="application/vnd.ms-office.chartstyle+xml"/>
  <Override PartName="/xl/charts/colors16.xml" ContentType="application/vnd.ms-office.chartcolorstyle+xml"/>
  <Override PartName="/xl/drawings/drawing68.xml" ContentType="application/vnd.openxmlformats-officedocument.drawingml.chartshapes+xml"/>
  <Override PartName="/xl/drawings/drawing69.xml" ContentType="application/vnd.openxmlformats-officedocument.drawing+xml"/>
  <Override PartName="/xl/comments2.xml" ContentType="application/vnd.openxmlformats-officedocument.spreadsheetml.comments+xml"/>
  <Override PartName="/xl/charts/chart41.xml" ContentType="application/vnd.openxmlformats-officedocument.drawingml.chart+xml"/>
  <Override PartName="/xl/charts/style17.xml" ContentType="application/vnd.ms-office.chartstyle+xml"/>
  <Override PartName="/xl/charts/colors17.xml" ContentType="application/vnd.ms-office.chartcolorstyle+xml"/>
  <Override PartName="/xl/drawings/drawing70.xml" ContentType="application/vnd.openxmlformats-officedocument.drawingml.chartshapes+xml"/>
  <Override PartName="/xl/charts/chart42.xml" ContentType="application/vnd.openxmlformats-officedocument.drawingml.chart+xml"/>
  <Override PartName="/xl/charts/style18.xml" ContentType="application/vnd.ms-office.chartstyle+xml"/>
  <Override PartName="/xl/charts/colors18.xml" ContentType="application/vnd.ms-office.chartcolorstyle+xml"/>
  <Override PartName="/xl/drawings/drawing71.xml" ContentType="application/vnd.openxmlformats-officedocument.drawingml.chartshapes+xml"/>
  <Override PartName="/xl/charts/chart43.xml" ContentType="application/vnd.openxmlformats-officedocument.drawingml.chart+xml"/>
  <Override PartName="/xl/charts/style19.xml" ContentType="application/vnd.ms-office.chartstyle+xml"/>
  <Override PartName="/xl/charts/colors19.xml" ContentType="application/vnd.ms-office.chartcolorstyle+xml"/>
  <Override PartName="/xl/drawings/drawing72.xml" ContentType="application/vnd.openxmlformats-officedocument.drawingml.chartshapes+xml"/>
  <Override PartName="/xl/charts/chart44.xml" ContentType="application/vnd.openxmlformats-officedocument.drawingml.chart+xml"/>
  <Override PartName="/xl/charts/style20.xml" ContentType="application/vnd.ms-office.chartstyle+xml"/>
  <Override PartName="/xl/charts/colors20.xml" ContentType="application/vnd.ms-office.chartcolorstyle+xml"/>
  <Override PartName="/xl/drawings/drawing73.xml" ContentType="application/vnd.openxmlformats-officedocument.drawingml.chartshapes+xml"/>
  <Override PartName="/xl/charts/chart45.xml" ContentType="application/vnd.openxmlformats-officedocument.drawingml.chart+xml"/>
  <Override PartName="/xl/charts/style21.xml" ContentType="application/vnd.ms-office.chartstyle+xml"/>
  <Override PartName="/xl/charts/colors21.xml" ContentType="application/vnd.ms-office.chartcolorstyle+xml"/>
  <Override PartName="/xl/drawings/drawing74.xml" ContentType="application/vnd.openxmlformats-officedocument.drawingml.chartshapes+xml"/>
  <Override PartName="/xl/charts/chart46.xml" ContentType="application/vnd.openxmlformats-officedocument.drawingml.chart+xml"/>
  <Override PartName="/xl/charts/style22.xml" ContentType="application/vnd.ms-office.chartstyle+xml"/>
  <Override PartName="/xl/charts/colors22.xml" ContentType="application/vnd.ms-office.chartcolorstyle+xml"/>
  <Override PartName="/xl/drawings/drawing75.xml" ContentType="application/vnd.openxmlformats-officedocument.drawingml.chartshapes+xml"/>
  <Override PartName="/xl/charts/chart47.xml" ContentType="application/vnd.openxmlformats-officedocument.drawingml.chart+xml"/>
  <Override PartName="/xl/charts/style23.xml" ContentType="application/vnd.ms-office.chartstyle+xml"/>
  <Override PartName="/xl/charts/colors23.xml" ContentType="application/vnd.ms-office.chartcolorstyle+xml"/>
  <Override PartName="/xl/drawings/drawing76.xml" ContentType="application/vnd.openxmlformats-officedocument.drawingml.chartshapes+xml"/>
  <Override PartName="/xl/drawings/drawing77.xml" ContentType="application/vnd.openxmlformats-officedocument.drawing+xml"/>
  <Override PartName="/xl/charts/chart48.xml" ContentType="application/vnd.openxmlformats-officedocument.drawingml.chart+xml"/>
  <Override PartName="/xl/drawings/drawing78.xml" ContentType="application/vnd.openxmlformats-officedocument.drawingml.chartshapes+xml"/>
  <Override PartName="/xl/charts/chart49.xml" ContentType="application/vnd.openxmlformats-officedocument.drawingml.chart+xml"/>
  <Override PartName="/xl/drawings/drawing79.xml" ContentType="application/vnd.openxmlformats-officedocument.drawingml.chartshapes+xml"/>
  <Override PartName="/xl/charts/chart50.xml" ContentType="application/vnd.openxmlformats-officedocument.drawingml.chart+xml"/>
  <Override PartName="/xl/drawings/drawing80.xml" ContentType="application/vnd.openxmlformats-officedocument.drawingml.chartshapes+xml"/>
  <Override PartName="/xl/charts/chart51.xml" ContentType="application/vnd.openxmlformats-officedocument.drawingml.chart+xml"/>
  <Override PartName="/xl/drawings/drawing81.xml" ContentType="application/vnd.openxmlformats-officedocument.drawingml.chartshapes+xml"/>
  <Override PartName="/xl/drawings/drawing82.xml" ContentType="application/vnd.openxmlformats-officedocument.drawing+xml"/>
  <Override PartName="/xl/charts/chart52.xml" ContentType="application/vnd.openxmlformats-officedocument.drawingml.chart+xml"/>
  <Override PartName="/xl/drawings/drawing83.xml" ContentType="application/vnd.openxmlformats-officedocument.drawingml.chartshapes+xml"/>
  <Override PartName="/xl/drawings/drawing84.xml" ContentType="application/vnd.openxmlformats-officedocument.drawing+xml"/>
  <Override PartName="/xl/charts/chart53.xml" ContentType="application/vnd.openxmlformats-officedocument.drawingml.chart+xml"/>
  <Override PartName="/xl/charts/style24.xml" ContentType="application/vnd.ms-office.chartstyle+xml"/>
  <Override PartName="/xl/charts/colors24.xml" ContentType="application/vnd.ms-office.chartcolorstyle+xml"/>
  <Override PartName="/xl/drawings/drawing85.xml" ContentType="application/vnd.openxmlformats-officedocument.drawingml.chartshapes+xml"/>
  <Override PartName="/xl/charts/chart54.xml" ContentType="application/vnd.openxmlformats-officedocument.drawingml.chart+xml"/>
  <Override PartName="/xl/charts/style25.xml" ContentType="application/vnd.ms-office.chartstyle+xml"/>
  <Override PartName="/xl/charts/colors25.xml" ContentType="application/vnd.ms-office.chartcolorstyle+xml"/>
  <Override PartName="/xl/drawings/drawing86.xml" ContentType="application/vnd.openxmlformats-officedocument.drawingml.chartshapes+xml"/>
  <Override PartName="/xl/drawings/drawing87.xml" ContentType="application/vnd.openxmlformats-officedocument.drawing+xml"/>
  <Override PartName="/xl/charts/chart55.xml" ContentType="application/vnd.openxmlformats-officedocument.drawingml.chart+xml"/>
  <Override PartName="/xl/drawings/drawing88.xml" ContentType="application/vnd.openxmlformats-officedocument.drawingml.chartshapes+xml"/>
  <Override PartName="/xl/charts/chart56.xml" ContentType="application/vnd.openxmlformats-officedocument.drawingml.chart+xml"/>
  <Override PartName="/xl/drawings/drawing89.xml" ContentType="application/vnd.openxmlformats-officedocument.drawingml.chartshapes+xml"/>
  <Override PartName="/xl/charts/chart57.xml" ContentType="application/vnd.openxmlformats-officedocument.drawingml.chart+xml"/>
  <Override PartName="/xl/drawings/drawing90.xml" ContentType="application/vnd.openxmlformats-officedocument.drawingml.chartshapes+xml"/>
  <Override PartName="/xl/drawings/drawing91.xml" ContentType="application/vnd.openxmlformats-officedocument.drawing+xml"/>
  <Override PartName="/xl/charts/chart58.xml" ContentType="application/vnd.openxmlformats-officedocument.drawingml.chart+xml"/>
  <Override PartName="/xl/drawings/drawing92.xml" ContentType="application/vnd.openxmlformats-officedocument.drawingml.chartshapes+xml"/>
  <Override PartName="/xl/drawings/drawing93.xml" ContentType="application/vnd.openxmlformats-officedocument.drawing+xml"/>
  <Override PartName="/xl/charts/chart59.xml" ContentType="application/vnd.openxmlformats-officedocument.drawingml.chart+xml"/>
  <Override PartName="/xl/drawings/drawing94.xml" ContentType="application/vnd.openxmlformats-officedocument.drawingml.chartshapes+xml"/>
  <Override PartName="/xl/charts/chart60.xml" ContentType="application/vnd.openxmlformats-officedocument.drawingml.chart+xml"/>
  <Override PartName="/xl/drawings/drawing95.xml" ContentType="application/vnd.openxmlformats-officedocument.drawingml.chartshapes+xml"/>
  <Override PartName="/xl/charts/chart61.xml" ContentType="application/vnd.openxmlformats-officedocument.drawingml.chart+xml"/>
  <Override PartName="/xl/drawings/drawing96.xml" ContentType="application/vnd.openxmlformats-officedocument.drawingml.chartshapes+xml"/>
  <Override PartName="/xl/charts/chart62.xml" ContentType="application/vnd.openxmlformats-officedocument.drawingml.chart+xml"/>
  <Override PartName="/xl/charts/style26.xml" ContentType="application/vnd.ms-office.chartstyle+xml"/>
  <Override PartName="/xl/charts/colors26.xml" ContentType="application/vnd.ms-office.chartcolorstyle+xml"/>
  <Override PartName="/xl/drawings/drawing97.xml" ContentType="application/vnd.openxmlformats-officedocument.drawing+xml"/>
  <Override PartName="/xl/charts/chart63.xml" ContentType="application/vnd.openxmlformats-officedocument.drawingml.chart+xml"/>
  <Override PartName="/xl/charts/style27.xml" ContentType="application/vnd.ms-office.chartstyle+xml"/>
  <Override PartName="/xl/charts/colors27.xml" ContentType="application/vnd.ms-office.chartcolorstyle+xml"/>
  <Override PartName="/xl/drawings/drawing98.xml" ContentType="application/vnd.openxmlformats-officedocument.drawingml.chartshapes+xml"/>
  <Override PartName="/xl/charts/chart64.xml" ContentType="application/vnd.openxmlformats-officedocument.drawingml.chart+xml"/>
  <Override PartName="/xl/charts/style28.xml" ContentType="application/vnd.ms-office.chartstyle+xml"/>
  <Override PartName="/xl/charts/colors28.xml" ContentType="application/vnd.ms-office.chartcolorstyle+xml"/>
  <Override PartName="/xl/drawings/drawing99.xml" ContentType="application/vnd.openxmlformats-officedocument.drawingml.chartshapes+xml"/>
  <Override PartName="/xl/drawings/drawing100.xml" ContentType="application/vnd.openxmlformats-officedocument.drawing+xml"/>
  <Override PartName="/xl/drawings/drawing101.xml" ContentType="application/vnd.openxmlformats-officedocument.drawing+xml"/>
  <Override PartName="/xl/drawings/drawing102.xml" ContentType="application/vnd.openxmlformats-officedocument.drawing+xml"/>
  <Override PartName="/xl/charts/chart65.xml" ContentType="application/vnd.openxmlformats-officedocument.drawingml.chart+xml"/>
  <Override PartName="/xl/drawings/drawing103.xml" ContentType="application/vnd.openxmlformats-officedocument.drawingml.chartshapes+xml"/>
  <Override PartName="/xl/drawings/drawing104.xml" ContentType="application/vnd.openxmlformats-officedocument.drawing+xml"/>
  <Override PartName="/xl/charts/chart66.xml" ContentType="application/vnd.openxmlformats-officedocument.drawingml.chart+xml"/>
  <Override PartName="/xl/drawings/drawing105.xml" ContentType="application/vnd.openxmlformats-officedocument.drawingml.chartshapes+xml"/>
  <Override PartName="/xl/drawings/drawing106.xml" ContentType="application/vnd.openxmlformats-officedocument.drawing+xml"/>
  <Override PartName="/xl/charts/chart67.xml" ContentType="application/vnd.openxmlformats-officedocument.drawingml.chart+xml"/>
  <Override PartName="/xl/charts/style29.xml" ContentType="application/vnd.ms-office.chartstyle+xml"/>
  <Override PartName="/xl/charts/colors29.xml" ContentType="application/vnd.ms-office.chartcolorstyle+xml"/>
  <Override PartName="/xl/drawings/drawing107.xml" ContentType="application/vnd.openxmlformats-officedocument.drawingml.chartshapes+xml"/>
  <Override PartName="/xl/charts/chart68.xml" ContentType="application/vnd.openxmlformats-officedocument.drawingml.chart+xml"/>
  <Override PartName="/xl/charts/style30.xml" ContentType="application/vnd.ms-office.chartstyle+xml"/>
  <Override PartName="/xl/charts/colors30.xml" ContentType="application/vnd.ms-office.chartcolorstyle+xml"/>
  <Override PartName="/xl/drawings/drawing108.xml" ContentType="application/vnd.openxmlformats-officedocument.drawing+xml"/>
  <Override PartName="/xl/charts/chart69.xml" ContentType="application/vnd.openxmlformats-officedocument.drawingml.chart+xml"/>
  <Override PartName="/xl/charts/style31.xml" ContentType="application/vnd.ms-office.chartstyle+xml"/>
  <Override PartName="/xl/charts/colors31.xml" ContentType="application/vnd.ms-office.chartcolorstyle+xml"/>
  <Override PartName="/xl/theme/themeOverride1.xml" ContentType="application/vnd.openxmlformats-officedocument.themeOverride+xml"/>
  <Override PartName="/xl/drawings/drawing109.xml" ContentType="application/vnd.openxmlformats-officedocument.drawingml.chartshapes+xml"/>
  <Override PartName="/xl/comments3.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8025"/>
  <workbookPr codeName="ThisWorkbook" autoCompressPictures="0" defaultThemeVersion="124226"/>
  <mc:AlternateContent xmlns:mc="http://schemas.openxmlformats.org/markup-compatibility/2006">
    <mc:Choice Requires="x15">
      <x15ac:absPath xmlns:x15ac="http://schemas.microsoft.com/office/spreadsheetml/2010/11/ac" url="G:\Shared drives\USS\2024 Edition Analysis\datafiles for website\"/>
    </mc:Choice>
  </mc:AlternateContent>
  <xr:revisionPtr revIDLastSave="0" documentId="13_ncr:1_{BD604E2B-A8A2-479B-86A1-1DCFFF4C5D28}" xr6:coauthVersionLast="47" xr6:coauthVersionMax="47" xr10:uidLastSave="{00000000-0000-0000-0000-000000000000}"/>
  <bookViews>
    <workbookView xWindow="3855" yWindow="3855" windowWidth="38700" windowHeight="15345" tabRatio="795" xr2:uid="{00000000-000D-0000-FFFF-FFFF00000000}"/>
  </bookViews>
  <sheets>
    <sheet name="Introduction" sheetId="183" r:id="rId1"/>
    <sheet name="Table of Contents" sheetId="291" r:id="rId2"/>
    <sheet name="Regional Definitions" sheetId="155" r:id="rId3"/>
    <sheet name="PV Capacity by Sector" sheetId="293" r:id="rId4"/>
    <sheet name="Capacity Additions by Fuel Type" sheetId="125" r:id="rId5"/>
    <sheet name="State Solar Market Penetration" sheetId="206" r:id="rId6"/>
    <sheet name="Solar Capacity&amp;Generation by BA" sheetId="319" r:id="rId7"/>
    <sheet name="PV Capacity by Region" sheetId="294" r:id="rId8"/>
    <sheet name="PV+Storage Capacity by Region" sheetId="328" r:id="rId9"/>
    <sheet name="Energy Community" sheetId="339" r:id="rId10"/>
    <sheet name="PV Capacity by Technology" sheetId="355" r:id="rId11"/>
    <sheet name="PV Capacity by Develop-Offtaker" sheetId="296" r:id="rId12"/>
    <sheet name="PV Irradiance" sheetId="297" r:id="rId13"/>
    <sheet name="PV ILR" sheetId="298" r:id="rId14"/>
    <sheet name="CapEx Trend (PV-only)" sheetId="340" r:id="rId15"/>
    <sheet name="CapEx Trend by Mount Type (PV)" sheetId="313" r:id="rId16"/>
    <sheet name="CapEx by Size (PV-only)" sheetId="310" r:id="rId17"/>
    <sheet name="CapEx Trend by Region (PV only)" sheetId="311" r:id="rId18"/>
    <sheet name="CapEx Trend by State (PV only)" sheetId="312" r:id="rId19"/>
    <sheet name="PV+Storage CapEx" sheetId="361" r:id="rId20"/>
    <sheet name="CSP CapEx" sheetId="314" r:id="rId21"/>
    <sheet name="O&amp;M Cost Time Trend" sheetId="348" r:id="rId22"/>
    <sheet name="O&amp;M Cost by Project Age" sheetId="349" r:id="rId23"/>
    <sheet name="CF by GHI, Mount, ILR" sheetId="148" r:id="rId24"/>
    <sheet name="CF by Region" sheetId="149" r:id="rId25"/>
    <sheet name="CF by Project Vintage" sheetId="150" r:id="rId26"/>
    <sheet name="CF for CSP Plants" sheetId="209" r:id="rId27"/>
    <sheet name="LCOE Trend (PV, no tax credits)" sheetId="350" r:id="rId28"/>
    <sheet name="LCOE (PTC vs ITC)" sheetId="367" r:id="rId29"/>
    <sheet name="LCOE vs. PPA Price" sheetId="366" r:id="rId30"/>
    <sheet name="PPA Price by Project (PV only)" sheetId="260" r:id="rId31"/>
    <sheet name="PPA Price for CSP Plants" sheetId="210" r:id="rId32"/>
    <sheet name="Annual Average PPA Price" sheetId="358" r:id="rId33"/>
    <sheet name="LevelTen Solar PPA Prices" sheetId="351" r:id="rId34"/>
    <sheet name="Trio Solar PPA Prices" sheetId="362" r:id="rId35"/>
    <sheet name="PV+Battery Hybrid PPA Price" sheetId="356" r:id="rId36"/>
    <sheet name="PV &amp; Wind PPAs vs. Gas" sheetId="246" r:id="rId37"/>
    <sheet name="Recent PV PPAs vs. Gas Forecast" sheetId="171" r:id="rId38"/>
    <sheet name="PV Curtailment" sheetId="330" r:id="rId39"/>
    <sheet name="Energy and Capacity Value" sheetId="331" r:id="rId40"/>
    <sheet name="Energy+Capacity Value vs. PPA" sheetId="332" r:id="rId41"/>
    <sheet name="Value Factor vs. Penetration" sheetId="333" r:id="rId42"/>
    <sheet name="Value Difference vs. Flat Block" sheetId="334" r:id="rId43"/>
    <sheet name="Energy+Capacity Value vs. LCOE" sheetId="364" r:id="rId44"/>
    <sheet name="Market vs. Air+Climate Value" sheetId="365" r:id="rId45"/>
    <sheet name="All Capacity in Queues" sheetId="346" r:id="rId46"/>
    <sheet name="Solar GW in Queues by Region" sheetId="347" r:id="rId47"/>
    <sheet name="Solar GW in Queues by Status" sheetId="363" r:id="rId48"/>
    <sheet name="All Hybrid Capacity in Queues" sheetId="352" r:id="rId49"/>
    <sheet name="Individual_Project_Data" sheetId="368" r:id="rId50"/>
  </sheets>
  <definedNames>
    <definedName name="_xlnm._FilterDatabase" localSheetId="49" hidden="1">Individual_Project_Data!$A$1:$AS$1523</definedName>
    <definedName name="_xlnm._FilterDatabase" localSheetId="35" hidden="1">'PV+Battery Hybrid PPA Price'!$A$23:$Q$128</definedName>
    <definedName name="_xlnm._FilterDatabase" localSheetId="19" hidden="1">'PV+Storage CapEx'!$X$29:$BG$125</definedName>
    <definedName name="_xlnm._FilterDatabase" localSheetId="1" hidden="1">'Table of Contents'!$B$4:$C$53</definedName>
    <definedName name="HTML_1" localSheetId="19">#REF!</definedName>
    <definedName name="HTML_1">#REF!</definedName>
    <definedName name="HTML_1_v2" localSheetId="19">#REF!</definedName>
    <definedName name="HTML_1_v2">#REF!</definedName>
    <definedName name="HTML_10" localSheetId="19">#REF!</definedName>
    <definedName name="HTML_10">#REF!</definedName>
    <definedName name="HTML_10_v2" localSheetId="19">#REF!</definedName>
    <definedName name="HTML_10_v2">#REF!</definedName>
    <definedName name="HTML_11" localSheetId="19">#REF!</definedName>
    <definedName name="HTML_11">#REF!</definedName>
    <definedName name="HTML_11_v2" localSheetId="19">#REF!</definedName>
    <definedName name="HTML_11_v2">#REF!</definedName>
    <definedName name="HTML_12" localSheetId="19">#REF!</definedName>
    <definedName name="HTML_12">#REF!</definedName>
    <definedName name="HTML_12_v2" localSheetId="19">#REF!</definedName>
    <definedName name="HTML_12_v2">#REF!</definedName>
    <definedName name="HTML_13" localSheetId="19">#REF!</definedName>
    <definedName name="HTML_13">#REF!</definedName>
    <definedName name="HTML_13_v2" localSheetId="19">#REF!</definedName>
    <definedName name="HTML_13_v2">#REF!</definedName>
    <definedName name="HTML_14" localSheetId="19">#REF!</definedName>
    <definedName name="HTML_14">#REF!</definedName>
    <definedName name="HTML_14_v2" localSheetId="19">#REF!</definedName>
    <definedName name="HTML_14_v2">#REF!</definedName>
    <definedName name="HTML_15" localSheetId="19">#REF!</definedName>
    <definedName name="HTML_15">#REF!</definedName>
    <definedName name="HTML_15_v2" localSheetId="19">#REF!</definedName>
    <definedName name="HTML_15_v2">#REF!</definedName>
    <definedName name="HTML_16" localSheetId="19">#REF!</definedName>
    <definedName name="HTML_16">#REF!</definedName>
    <definedName name="HTML_16_v2" localSheetId="19">#REF!</definedName>
    <definedName name="HTML_16_v2">#REF!</definedName>
    <definedName name="HTML_17" localSheetId="19">#REF!</definedName>
    <definedName name="HTML_17">#REF!</definedName>
    <definedName name="HTML_17_v2" localSheetId="19">#REF!</definedName>
    <definedName name="HTML_17_v2">#REF!</definedName>
    <definedName name="HTML_18" localSheetId="19">#REF!</definedName>
    <definedName name="HTML_18">#REF!</definedName>
    <definedName name="HTML_18_v2" localSheetId="19">#REF!</definedName>
    <definedName name="HTML_18_v2">#REF!</definedName>
    <definedName name="HTML_19" localSheetId="19">#REF!</definedName>
    <definedName name="HTML_19">#REF!</definedName>
    <definedName name="HTML_19_v2" localSheetId="19">#REF!</definedName>
    <definedName name="HTML_19_v2">#REF!</definedName>
    <definedName name="HTML_2" localSheetId="19">#REF!</definedName>
    <definedName name="HTML_2">#REF!</definedName>
    <definedName name="HTML_2_v2" localSheetId="19">#REF!</definedName>
    <definedName name="HTML_2_v2">#REF!</definedName>
    <definedName name="HTML_20" localSheetId="19">#REF!</definedName>
    <definedName name="HTML_20">#REF!</definedName>
    <definedName name="HTML_20_v2" localSheetId="19">#REF!</definedName>
    <definedName name="HTML_20_v2">#REF!</definedName>
    <definedName name="HTML_3" localSheetId="19">#REF!</definedName>
    <definedName name="HTML_3">#REF!</definedName>
    <definedName name="HTML_3_v2" localSheetId="19">#REF!</definedName>
    <definedName name="HTML_3_v2">#REF!</definedName>
    <definedName name="HTML_4" localSheetId="19">#REF!</definedName>
    <definedName name="HTML_4">#REF!</definedName>
    <definedName name="HTML_4_v2" localSheetId="19">#REF!</definedName>
    <definedName name="HTML_4_v2">#REF!</definedName>
    <definedName name="HTML_5" localSheetId="19">#REF!</definedName>
    <definedName name="HTML_5">#REF!</definedName>
    <definedName name="HTML_5_v2" localSheetId="19">#REF!</definedName>
    <definedName name="HTML_5_v2">#REF!</definedName>
    <definedName name="HTML_6" localSheetId="19">#REF!</definedName>
    <definedName name="HTML_6">#REF!</definedName>
    <definedName name="HTML_6_v2" localSheetId="19">#REF!</definedName>
    <definedName name="HTML_6_v2">#REF!</definedName>
    <definedName name="HTML_7" localSheetId="19">#REF!</definedName>
    <definedName name="HTML_7">#REF!</definedName>
    <definedName name="HTML_7_v2" localSheetId="19">#REF!</definedName>
    <definedName name="HTML_7_v2">#REF!</definedName>
    <definedName name="HTML_8" localSheetId="19">#REF!</definedName>
    <definedName name="HTML_8">#REF!</definedName>
    <definedName name="HTML_8_v2" localSheetId="19">#REF!</definedName>
    <definedName name="HTML_8_v2">#REF!</definedName>
    <definedName name="HTML_8b" localSheetId="19">#REF!</definedName>
    <definedName name="HTML_8b">#REF!</definedName>
    <definedName name="HTML_9" localSheetId="19">#REF!</definedName>
    <definedName name="HTML_9">#REF!</definedName>
    <definedName name="HTML_9_v2" localSheetId="19">#REF!</definedName>
    <definedName name="HTML_9_v2">#REF!</definedName>
    <definedName name="HTML_all" localSheetId="19">#REF!</definedName>
    <definedName name="HTML_all">#REF!</definedName>
    <definedName name="HTML_all_v2" localSheetId="19">#REF!</definedName>
    <definedName name="HTML_all_v2">#REF!</definedName>
    <definedName name="HTML_tables" localSheetId="19">#REF!</definedName>
    <definedName name="HTML_tables">#REF!</definedName>
    <definedName name="HTML_tables_v2" localSheetId="19">#REF!</definedName>
    <definedName name="HTML_tables_v2">#REF!</definedName>
    <definedName name="new" localSheetId="19">#REF!</definedName>
    <definedName name="new">#REF!</definedName>
    <definedName name="New_HTML_1" localSheetId="19">#REF!</definedName>
    <definedName name="New_HTML_1">#REF!</definedName>
    <definedName name="New_HTML_1_v2" localSheetId="19">#REF!</definedName>
    <definedName name="New_HTML_1_v2">#REF!</definedName>
    <definedName name="new_v2" localSheetId="19">#REF!</definedName>
    <definedName name="new_v2">#REF!</definedName>
    <definedName name="Nominal_Discount_Rate" localSheetId="19">#REF!</definedName>
    <definedName name="Nominal_Discount_Rate">#REF!</definedName>
    <definedName name="Real_Discount_Rate" localSheetId="19">#REF!</definedName>
    <definedName name="Real_Discount_Rate">#REF!</definedName>
    <definedName name="Real_Rate_25_Yr" localSheetId="19">#REF!</definedName>
    <definedName name="Real_Rate_25_Yr">#REF!</definedName>
    <definedName name="Real_Rate_Actual" localSheetId="19">#REF!</definedName>
    <definedName name="Real_Rate_Actual">#REF!</definedName>
    <definedName name="sa" localSheetId="19">#REF!</definedName>
    <definedName name="sa">#REF!</definedName>
    <definedName name="sa_v2" localSheetId="19">#REF!</definedName>
    <definedName name="sa_v2">#REF!</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B32" i="125" l="1"/>
  <c r="D47" i="340"/>
  <c r="C44" i="366"/>
  <c r="B44" i="366"/>
  <c r="L33" i="365"/>
  <c r="K33" i="365"/>
  <c r="M31" i="310"/>
  <c r="L31" i="310"/>
  <c r="X44" i="260" a="1"/>
  <c r="X44" i="260" s="1"/>
  <c r="X43" i="260" a="1"/>
  <c r="X43" i="260" s="1"/>
  <c r="X42" i="260" a="1"/>
  <c r="X42" i="260" s="1"/>
  <c r="X41" i="260" a="1"/>
  <c r="X41" i="260" s="1"/>
  <c r="X29" i="260" a="1"/>
  <c r="X29" i="260" s="1"/>
  <c r="W44" i="260" a="1"/>
  <c r="W44" i="260" s="1"/>
  <c r="W43" i="260" a="1"/>
  <c r="W43" i="260" s="1"/>
  <c r="W42" i="260" a="1"/>
  <c r="W42" i="260" s="1"/>
  <c r="W41" i="260" a="1"/>
  <c r="W41" i="260" s="1"/>
  <c r="W29" i="260" a="1"/>
  <c r="W29" i="260" s="1"/>
  <c r="J39" i="363" l="1"/>
  <c r="J38" i="363"/>
  <c r="J37" i="363"/>
  <c r="J36" i="363"/>
  <c r="K39" i="363"/>
  <c r="K38" i="363"/>
  <c r="K37" i="363"/>
  <c r="K36" i="363"/>
  <c r="N36" i="363"/>
  <c r="N37" i="363"/>
  <c r="N38" i="363"/>
  <c r="N39" i="363"/>
  <c r="M37" i="363"/>
  <c r="M38" i="363"/>
  <c r="M39" i="363"/>
  <c r="M36" i="363"/>
  <c r="F45" i="334"/>
  <c r="K64" i="331"/>
  <c r="L43" i="330"/>
  <c r="L34" i="330"/>
  <c r="AC39" i="351"/>
  <c r="AC40" i="351"/>
  <c r="AC41" i="351"/>
  <c r="AC42" i="351"/>
  <c r="AC43" i="351"/>
  <c r="AC44" i="351"/>
  <c r="AC45" i="351"/>
  <c r="AC46" i="351"/>
  <c r="AC47" i="351"/>
  <c r="AC26" i="351"/>
  <c r="AC27" i="351"/>
  <c r="AC28" i="351"/>
  <c r="AC29" i="351"/>
  <c r="AC30" i="351"/>
  <c r="AC31" i="351"/>
  <c r="AC32" i="351"/>
  <c r="AC33" i="351"/>
  <c r="AC34" i="351"/>
  <c r="AE39" i="351"/>
  <c r="AE40" i="351"/>
  <c r="AE41" i="351"/>
  <c r="AE42" i="351"/>
  <c r="AE43" i="351"/>
  <c r="AE44" i="351"/>
  <c r="AE45" i="351"/>
  <c r="AE46" i="351"/>
  <c r="AE47" i="351"/>
  <c r="AE26" i="351"/>
  <c r="AE27" i="351"/>
  <c r="AE28" i="351"/>
  <c r="AE29" i="351"/>
  <c r="AE30" i="351"/>
  <c r="AE31" i="351"/>
  <c r="AE32" i="351"/>
  <c r="AE33" i="351"/>
  <c r="AE34" i="351"/>
  <c r="AF39" i="351"/>
  <c r="AF40" i="351"/>
  <c r="AF41" i="351"/>
  <c r="AF42" i="351"/>
  <c r="AF43" i="351"/>
  <c r="AF44" i="351"/>
  <c r="AF45" i="351"/>
  <c r="AF46" i="351"/>
  <c r="AF47" i="351"/>
  <c r="AF26" i="351"/>
  <c r="AF27" i="351"/>
  <c r="AF28" i="351"/>
  <c r="AF29" i="351"/>
  <c r="AF30" i="351"/>
  <c r="AF31" i="351"/>
  <c r="AF32" i="351"/>
  <c r="AF33" i="351"/>
  <c r="AF34" i="351"/>
  <c r="AG39" i="351"/>
  <c r="AG40" i="351"/>
  <c r="AG41" i="351"/>
  <c r="AG42" i="351"/>
  <c r="AG43" i="351"/>
  <c r="AG44" i="351"/>
  <c r="AG45" i="351"/>
  <c r="AG46" i="351"/>
  <c r="AG47" i="351"/>
  <c r="AG26" i="351"/>
  <c r="AG27" i="351"/>
  <c r="AG28" i="351"/>
  <c r="AG29" i="351"/>
  <c r="AG30" i="351"/>
  <c r="AG31" i="351"/>
  <c r="AG32" i="351"/>
  <c r="AG33" i="351"/>
  <c r="AG34" i="351"/>
  <c r="AH39" i="351"/>
  <c r="AH40" i="351"/>
  <c r="AH41" i="351"/>
  <c r="AH42" i="351"/>
  <c r="AH43" i="351"/>
  <c r="AH44" i="351"/>
  <c r="AH45" i="351"/>
  <c r="AH46" i="351"/>
  <c r="AH47" i="351"/>
  <c r="AH26" i="351"/>
  <c r="AH27" i="351"/>
  <c r="AH28" i="351"/>
  <c r="AH29" i="351"/>
  <c r="AH30" i="351"/>
  <c r="AH31" i="351"/>
  <c r="AH32" i="351"/>
  <c r="AH33" i="351"/>
  <c r="AH34" i="351"/>
  <c r="AI39" i="351"/>
  <c r="AI40" i="351"/>
  <c r="AI41" i="351"/>
  <c r="AI42" i="351"/>
  <c r="AI43" i="351"/>
  <c r="AI44" i="351"/>
  <c r="AI45" i="351"/>
  <c r="AI46" i="351"/>
  <c r="AI47" i="351"/>
  <c r="AJ39" i="351"/>
  <c r="AJ40" i="351"/>
  <c r="AJ41" i="351"/>
  <c r="AJ42" i="351"/>
  <c r="AJ43" i="351"/>
  <c r="AJ44" i="351"/>
  <c r="AJ45" i="351"/>
  <c r="AJ46" i="351"/>
  <c r="AJ47" i="351"/>
  <c r="AJ26" i="351"/>
  <c r="AJ27" i="351"/>
  <c r="AJ28" i="351"/>
  <c r="AJ29" i="351"/>
  <c r="AJ30" i="351"/>
  <c r="AJ31" i="351"/>
  <c r="AJ32" i="351"/>
  <c r="AJ33" i="351"/>
  <c r="AJ34" i="351"/>
  <c r="AI32" i="351"/>
  <c r="AI33" i="351"/>
  <c r="AI34" i="351"/>
  <c r="AI26" i="351"/>
  <c r="AI27" i="351"/>
  <c r="AI28" i="351"/>
  <c r="AI29" i="351"/>
  <c r="AI30" i="351"/>
  <c r="AI31" i="351"/>
  <c r="W35" i="362"/>
  <c r="W36" i="362"/>
  <c r="W40" i="362" s="1"/>
  <c r="W37" i="362"/>
  <c r="W38" i="362"/>
  <c r="W39" i="362"/>
  <c r="W26" i="362"/>
  <c r="W27" i="362"/>
  <c r="W31" i="362" s="1"/>
  <c r="W28" i="362"/>
  <c r="W29" i="362"/>
  <c r="W30" i="362"/>
  <c r="I50" i="346"/>
  <c r="I51" i="346"/>
  <c r="I52" i="346"/>
  <c r="I53" i="346"/>
  <c r="I54" i="346"/>
  <c r="I55" i="346"/>
  <c r="I56" i="346"/>
  <c r="I57" i="346"/>
  <c r="I58" i="346"/>
  <c r="I49" i="346"/>
  <c r="I39" i="346"/>
  <c r="I40" i="346"/>
  <c r="I41" i="346"/>
  <c r="I42" i="346"/>
  <c r="I43" i="346"/>
  <c r="I44" i="346"/>
  <c r="I45" i="346"/>
  <c r="I46" i="346"/>
  <c r="I47" i="346"/>
  <c r="I38" i="346"/>
  <c r="I28" i="346"/>
  <c r="I29" i="346"/>
  <c r="I30" i="346"/>
  <c r="I31" i="346"/>
  <c r="I32" i="346"/>
  <c r="I33" i="346"/>
  <c r="I34" i="346"/>
  <c r="I35" i="346"/>
  <c r="I36" i="346"/>
  <c r="I27" i="346"/>
  <c r="E29" i="339"/>
  <c r="E30" i="339"/>
  <c r="H30" i="339" s="1"/>
  <c r="E31" i="339"/>
  <c r="H31" i="339" s="1"/>
  <c r="E32" i="339"/>
  <c r="G32" i="339" s="1"/>
  <c r="E33" i="339"/>
  <c r="E34" i="339"/>
  <c r="H34" i="339" s="1"/>
  <c r="E35" i="339"/>
  <c r="H35" i="339" s="1"/>
  <c r="E36" i="339"/>
  <c r="G36" i="339" s="1"/>
  <c r="E37" i="339"/>
  <c r="E38" i="339"/>
  <c r="H38" i="339" s="1"/>
  <c r="E39" i="339"/>
  <c r="H39" i="339" s="1"/>
  <c r="E40" i="339"/>
  <c r="G40" i="339" s="1"/>
  <c r="E41" i="339"/>
  <c r="E42" i="339"/>
  <c r="H42" i="339" s="1"/>
  <c r="E28" i="339"/>
  <c r="G28" i="339" s="1"/>
  <c r="H29" i="339"/>
  <c r="H33" i="339"/>
  <c r="H37" i="339"/>
  <c r="H41" i="339"/>
  <c r="G29" i="339"/>
  <c r="G30" i="339"/>
  <c r="G31" i="339"/>
  <c r="G33" i="339"/>
  <c r="G34" i="339"/>
  <c r="G35" i="339"/>
  <c r="G37" i="339"/>
  <c r="G38" i="339"/>
  <c r="G39" i="339"/>
  <c r="G41" i="339"/>
  <c r="G42" i="339"/>
  <c r="AA44" i="260"/>
  <c r="AA42" i="260"/>
  <c r="AA41" i="260"/>
  <c r="I69" i="358"/>
  <c r="I67" i="358"/>
  <c r="I66" i="358"/>
  <c r="O40" i="362"/>
  <c r="N40" i="362"/>
  <c r="M40" i="362"/>
  <c r="L40" i="362"/>
  <c r="K40" i="362"/>
  <c r="J40" i="362"/>
  <c r="I40" i="362"/>
  <c r="H40" i="362"/>
  <c r="G40" i="362"/>
  <c r="F40" i="362"/>
  <c r="E40" i="362"/>
  <c r="D40" i="362"/>
  <c r="C40" i="362"/>
  <c r="B40" i="362"/>
  <c r="C31" i="362"/>
  <c r="D31" i="362"/>
  <c r="E31" i="362"/>
  <c r="F31" i="362"/>
  <c r="G31" i="362"/>
  <c r="H31" i="362"/>
  <c r="I31" i="362"/>
  <c r="J31" i="362"/>
  <c r="K31" i="362"/>
  <c r="L31" i="362"/>
  <c r="M31" i="362"/>
  <c r="N31" i="362"/>
  <c r="O31" i="362"/>
  <c r="B31" i="362"/>
  <c r="X39" i="362"/>
  <c r="X38" i="362"/>
  <c r="X37" i="362"/>
  <c r="X36" i="362"/>
  <c r="X35" i="362"/>
  <c r="X30" i="362"/>
  <c r="X29" i="362"/>
  <c r="X28" i="362"/>
  <c r="X27" i="362"/>
  <c r="X26" i="362"/>
  <c r="X31" i="362" s="1"/>
  <c r="V39" i="362"/>
  <c r="V38" i="362"/>
  <c r="V37" i="362"/>
  <c r="V36" i="362"/>
  <c r="V35" i="362"/>
  <c r="V30" i="362"/>
  <c r="V29" i="362"/>
  <c r="V28" i="362"/>
  <c r="V27" i="362"/>
  <c r="V26" i="362"/>
  <c r="S39" i="362"/>
  <c r="S38" i="362"/>
  <c r="S37" i="362"/>
  <c r="S36" i="362"/>
  <c r="S35" i="362"/>
  <c r="U39" i="362"/>
  <c r="U38" i="362"/>
  <c r="U37" i="362"/>
  <c r="U36" i="362"/>
  <c r="U35" i="362"/>
  <c r="U40" i="362" s="1"/>
  <c r="U30" i="362"/>
  <c r="U29" i="362"/>
  <c r="U28" i="362"/>
  <c r="U27" i="362"/>
  <c r="U26" i="362"/>
  <c r="S30" i="362"/>
  <c r="S29" i="362"/>
  <c r="S28" i="362"/>
  <c r="S27" i="362"/>
  <c r="S26" i="362"/>
  <c r="K52" i="361"/>
  <c r="AA43" i="260" l="1"/>
  <c r="I68" i="358"/>
  <c r="H40" i="339"/>
  <c r="H36" i="339"/>
  <c r="H32" i="339"/>
  <c r="U31" i="362"/>
  <c r="S40" i="362"/>
  <c r="V40" i="362"/>
  <c r="X40" i="362"/>
  <c r="V31" i="362"/>
  <c r="S31" i="362"/>
  <c r="C31" i="310"/>
  <c r="B31" i="310"/>
  <c r="C28" i="246"/>
  <c r="C29" i="246"/>
  <c r="C30" i="246"/>
  <c r="C31" i="246"/>
  <c r="C32" i="246"/>
  <c r="C33" i="246"/>
  <c r="C34" i="246"/>
  <c r="C35" i="246"/>
  <c r="C36" i="246"/>
  <c r="C37" i="246"/>
  <c r="C38" i="246"/>
  <c r="C39" i="246"/>
  <c r="C40" i="246"/>
  <c r="C41" i="246"/>
  <c r="C42" i="246"/>
  <c r="C43" i="246"/>
  <c r="D43" i="246"/>
  <c r="D42" i="246"/>
  <c r="H69" i="358" l="1"/>
  <c r="H63" i="358"/>
  <c r="H68" i="358"/>
  <c r="H67" i="358"/>
  <c r="H66" i="358"/>
  <c r="H65" i="358"/>
  <c r="H64" i="358"/>
  <c r="E61" i="358"/>
  <c r="E58" i="358"/>
  <c r="E57" i="358"/>
  <c r="E56" i="358"/>
  <c r="E55" i="358"/>
  <c r="L35" i="358"/>
  <c r="L34" i="358"/>
  <c r="L33" i="358"/>
  <c r="I43" i="358"/>
  <c r="F38" i="358"/>
  <c r="H38" i="358"/>
  <c r="H33" i="358"/>
  <c r="H34" i="358"/>
  <c r="H35" i="358"/>
  <c r="H36" i="358"/>
  <c r="H32" i="358"/>
  <c r="O46" i="358"/>
  <c r="O45" i="358"/>
  <c r="O44" i="358"/>
  <c r="O43" i="358"/>
  <c r="O42" i="358"/>
  <c r="O41" i="358"/>
  <c r="O40" i="358"/>
  <c r="O39" i="358"/>
  <c r="O38" i="358"/>
  <c r="O37" i="358"/>
  <c r="O36" i="358"/>
  <c r="O35" i="358"/>
  <c r="O34" i="358"/>
  <c r="O33" i="358"/>
  <c r="O32" i="358"/>
  <c r="O31" i="358"/>
  <c r="O30" i="358"/>
  <c r="O29" i="358"/>
  <c r="P46" i="358"/>
  <c r="P45" i="358"/>
  <c r="P44" i="358"/>
  <c r="P43" i="358"/>
  <c r="P42" i="358"/>
  <c r="P41" i="358"/>
  <c r="P40" i="358"/>
  <c r="P39" i="358"/>
  <c r="P38" i="358"/>
  <c r="P37" i="358"/>
  <c r="P36" i="358"/>
  <c r="P35" i="358"/>
  <c r="P34" i="358"/>
  <c r="P33" i="358"/>
  <c r="P32" i="358"/>
  <c r="P31" i="358"/>
  <c r="P30" i="358"/>
  <c r="P29" i="358"/>
  <c r="Z69" i="358"/>
  <c r="Y69" i="358"/>
  <c r="X69" i="358"/>
  <c r="W69" i="358"/>
  <c r="V69" i="358"/>
  <c r="U69" i="358"/>
  <c r="T69" i="358"/>
  <c r="S69" i="358"/>
  <c r="R69" i="358"/>
  <c r="Q69" i="358"/>
  <c r="Z68" i="358"/>
  <c r="Y68" i="358"/>
  <c r="X68" i="358"/>
  <c r="W68" i="358"/>
  <c r="V68" i="358"/>
  <c r="U68" i="358"/>
  <c r="T68" i="358"/>
  <c r="S68" i="358"/>
  <c r="R68" i="358"/>
  <c r="Q68" i="358"/>
  <c r="O68" i="358" s="1"/>
  <c r="Z67" i="358"/>
  <c r="Y67" i="358"/>
  <c r="X67" i="358"/>
  <c r="W67" i="358"/>
  <c r="V67" i="358"/>
  <c r="U67" i="358"/>
  <c r="T67" i="358"/>
  <c r="S67" i="358"/>
  <c r="R67" i="358"/>
  <c r="Q67" i="358"/>
  <c r="Z66" i="358"/>
  <c r="Y66" i="358"/>
  <c r="X66" i="358"/>
  <c r="W66" i="358"/>
  <c r="V66" i="358"/>
  <c r="U66" i="358"/>
  <c r="T66" i="358"/>
  <c r="S66" i="358"/>
  <c r="R66" i="358"/>
  <c r="P66" i="358" s="1"/>
  <c r="Q66" i="358"/>
  <c r="O66" i="358" s="1"/>
  <c r="Z65" i="358"/>
  <c r="Y65" i="358"/>
  <c r="X65" i="358"/>
  <c r="W65" i="358"/>
  <c r="V65" i="358"/>
  <c r="U65" i="358"/>
  <c r="T65" i="358"/>
  <c r="S65" i="358"/>
  <c r="R65" i="358"/>
  <c r="Q65" i="358"/>
  <c r="Z64" i="358"/>
  <c r="Y64" i="358"/>
  <c r="X64" i="358"/>
  <c r="W64" i="358"/>
  <c r="V64" i="358"/>
  <c r="U64" i="358"/>
  <c r="T64" i="358"/>
  <c r="S64" i="358"/>
  <c r="R64" i="358"/>
  <c r="Q64" i="358"/>
  <c r="Z63" i="358"/>
  <c r="Y63" i="358"/>
  <c r="X63" i="358"/>
  <c r="W63" i="358"/>
  <c r="V63" i="358"/>
  <c r="U63" i="358"/>
  <c r="T63" i="358"/>
  <c r="S63" i="358"/>
  <c r="R63" i="358"/>
  <c r="P63" i="358" s="1"/>
  <c r="Q63" i="358"/>
  <c r="O63" i="358" s="1"/>
  <c r="Z62" i="358"/>
  <c r="Y62" i="358"/>
  <c r="X62" i="358"/>
  <c r="W62" i="358"/>
  <c r="V62" i="358"/>
  <c r="U62" i="358"/>
  <c r="T62" i="358"/>
  <c r="S62" i="358"/>
  <c r="R62" i="358"/>
  <c r="Q62" i="358"/>
  <c r="Z61" i="358"/>
  <c r="Y61" i="358"/>
  <c r="X61" i="358"/>
  <c r="W61" i="358"/>
  <c r="V61" i="358"/>
  <c r="U61" i="358"/>
  <c r="T61" i="358"/>
  <c r="S61" i="358"/>
  <c r="R61" i="358"/>
  <c r="P61" i="358" s="1"/>
  <c r="Q61" i="358"/>
  <c r="O61" i="358" s="1"/>
  <c r="Z60" i="358"/>
  <c r="Y60" i="358"/>
  <c r="X60" i="358"/>
  <c r="W60" i="358"/>
  <c r="V60" i="358"/>
  <c r="U60" i="358"/>
  <c r="T60" i="358"/>
  <c r="S60" i="358"/>
  <c r="R60" i="358"/>
  <c r="Q60" i="358"/>
  <c r="Z59" i="358"/>
  <c r="Y59" i="358"/>
  <c r="X59" i="358"/>
  <c r="W59" i="358"/>
  <c r="V59" i="358"/>
  <c r="U59" i="358"/>
  <c r="T59" i="358"/>
  <c r="S59" i="358"/>
  <c r="R59" i="358"/>
  <c r="P59" i="358" s="1"/>
  <c r="Q59" i="358"/>
  <c r="O59" i="358" s="1"/>
  <c r="Z58" i="358"/>
  <c r="Y58" i="358"/>
  <c r="X58" i="358"/>
  <c r="W58" i="358"/>
  <c r="V58" i="358"/>
  <c r="U58" i="358"/>
  <c r="T58" i="358"/>
  <c r="S58" i="358"/>
  <c r="R58" i="358"/>
  <c r="Q58" i="358"/>
  <c r="G58" i="358"/>
  <c r="Z57" i="358"/>
  <c r="Y57" i="358"/>
  <c r="X57" i="358"/>
  <c r="W57" i="358"/>
  <c r="V57" i="358"/>
  <c r="U57" i="358"/>
  <c r="T57" i="358"/>
  <c r="S57" i="358"/>
  <c r="R57" i="358"/>
  <c r="Q57" i="358"/>
  <c r="G57" i="358"/>
  <c r="Z56" i="358"/>
  <c r="Y56" i="358"/>
  <c r="X56" i="358"/>
  <c r="W56" i="358"/>
  <c r="V56" i="358"/>
  <c r="U56" i="358"/>
  <c r="T56" i="358"/>
  <c r="S56" i="358"/>
  <c r="R56" i="358"/>
  <c r="Q56" i="358"/>
  <c r="G56" i="358"/>
  <c r="Z55" i="358"/>
  <c r="Y55" i="358"/>
  <c r="X55" i="358"/>
  <c r="W55" i="358"/>
  <c r="V55" i="358"/>
  <c r="U55" i="358"/>
  <c r="T55" i="358"/>
  <c r="S55" i="358"/>
  <c r="R55" i="358"/>
  <c r="Q55" i="358"/>
  <c r="Z54" i="358"/>
  <c r="Y54" i="358"/>
  <c r="X54" i="358"/>
  <c r="W54" i="358"/>
  <c r="V54" i="358"/>
  <c r="U54" i="358"/>
  <c r="T54" i="358"/>
  <c r="S54" i="358"/>
  <c r="R54" i="358"/>
  <c r="Q54" i="358"/>
  <c r="Z53" i="358"/>
  <c r="Y53" i="358"/>
  <c r="X53" i="358"/>
  <c r="W53" i="358"/>
  <c r="V53" i="358"/>
  <c r="P53" i="358" s="1"/>
  <c r="U53" i="358"/>
  <c r="T53" i="358"/>
  <c r="S53" i="358"/>
  <c r="R53" i="358"/>
  <c r="Q53" i="358"/>
  <c r="Z52" i="358"/>
  <c r="Y52" i="358"/>
  <c r="X52" i="358"/>
  <c r="W52" i="358"/>
  <c r="V52" i="358"/>
  <c r="U52" i="358"/>
  <c r="T52" i="358"/>
  <c r="S52" i="358"/>
  <c r="R52" i="358"/>
  <c r="Q52" i="358"/>
  <c r="R51" i="358"/>
  <c r="Q51" i="358"/>
  <c r="O56" i="358" l="1"/>
  <c r="O57" i="358"/>
  <c r="O58" i="358"/>
  <c r="O60" i="358"/>
  <c r="O65" i="358"/>
  <c r="O67" i="358"/>
  <c r="O69" i="358"/>
  <c r="O55" i="358"/>
  <c r="O52" i="358"/>
  <c r="O62" i="358"/>
  <c r="O64" i="358"/>
  <c r="P52" i="358"/>
  <c r="P55" i="358"/>
  <c r="P56" i="358"/>
  <c r="P57" i="358"/>
  <c r="P58" i="358"/>
  <c r="P54" i="358"/>
  <c r="P65" i="358"/>
  <c r="P67" i="358"/>
  <c r="P60" i="358"/>
  <c r="P62" i="358"/>
  <c r="P64" i="358"/>
  <c r="P69" i="358"/>
  <c r="O54" i="358"/>
  <c r="O53" i="358"/>
  <c r="P68" i="358"/>
  <c r="W128" i="356" l="1"/>
  <c r="T128" i="356"/>
  <c r="S128" i="356"/>
  <c r="W127" i="356"/>
  <c r="T127" i="356"/>
  <c r="S127" i="356"/>
  <c r="W126" i="356"/>
  <c r="T126" i="356"/>
  <c r="S126" i="356"/>
  <c r="W125" i="356"/>
  <c r="T125" i="356"/>
  <c r="S125" i="356"/>
  <c r="W124" i="356"/>
  <c r="T124" i="356"/>
  <c r="S124" i="356"/>
  <c r="W123" i="356"/>
  <c r="T123" i="356"/>
  <c r="S123" i="356"/>
  <c r="W122" i="356"/>
  <c r="T122" i="356"/>
  <c r="S122" i="356"/>
  <c r="W121" i="356"/>
  <c r="T121" i="356"/>
  <c r="S121" i="356"/>
  <c r="W120" i="356"/>
  <c r="T120" i="356"/>
  <c r="S120" i="356"/>
  <c r="W119" i="356"/>
  <c r="T119" i="356"/>
  <c r="S119" i="356"/>
  <c r="W118" i="356"/>
  <c r="T118" i="356"/>
  <c r="S118" i="356"/>
  <c r="W117" i="356"/>
  <c r="T117" i="356"/>
  <c r="S117" i="356"/>
  <c r="W116" i="356"/>
  <c r="T116" i="356"/>
  <c r="S116" i="356"/>
  <c r="W115" i="356"/>
  <c r="T115" i="356"/>
  <c r="S115" i="356"/>
  <c r="W114" i="356"/>
  <c r="T114" i="356"/>
  <c r="S114" i="356"/>
  <c r="W113" i="356"/>
  <c r="T113" i="356"/>
  <c r="S113" i="356"/>
  <c r="W112" i="356"/>
  <c r="T112" i="356"/>
  <c r="S112" i="356"/>
  <c r="W111" i="356"/>
  <c r="T111" i="356"/>
  <c r="S111" i="356"/>
  <c r="W110" i="356"/>
  <c r="T110" i="356"/>
  <c r="S110" i="356"/>
  <c r="W109" i="356"/>
  <c r="T109" i="356"/>
  <c r="S109" i="356"/>
  <c r="W108" i="356"/>
  <c r="T108" i="356"/>
  <c r="S108" i="356"/>
  <c r="Y107" i="356"/>
  <c r="T107" i="356"/>
  <c r="S107" i="356"/>
  <c r="W106" i="356"/>
  <c r="T106" i="356"/>
  <c r="S106" i="356"/>
  <c r="W105" i="356"/>
  <c r="T105" i="356"/>
  <c r="S105" i="356"/>
  <c r="Y104" i="356"/>
  <c r="T104" i="356"/>
  <c r="S104" i="356"/>
  <c r="W103" i="356"/>
  <c r="T103" i="356"/>
  <c r="S103" i="356"/>
  <c r="W102" i="356"/>
  <c r="T102" i="356"/>
  <c r="S102" i="356"/>
  <c r="W101" i="356"/>
  <c r="T101" i="356"/>
  <c r="S101" i="356"/>
  <c r="W100" i="356"/>
  <c r="T100" i="356"/>
  <c r="S100" i="356"/>
  <c r="W99" i="356"/>
  <c r="T99" i="356"/>
  <c r="S99" i="356"/>
  <c r="W98" i="356"/>
  <c r="T98" i="356"/>
  <c r="S98" i="356"/>
  <c r="W97" i="356"/>
  <c r="T97" i="356"/>
  <c r="S97" i="356"/>
  <c r="W96" i="356"/>
  <c r="T96" i="356"/>
  <c r="S96" i="356"/>
  <c r="W95" i="356"/>
  <c r="T95" i="356"/>
  <c r="S95" i="356"/>
  <c r="W94" i="356"/>
  <c r="T94" i="356"/>
  <c r="S94" i="356"/>
  <c r="W93" i="356"/>
  <c r="T93" i="356"/>
  <c r="S93" i="356"/>
  <c r="W92" i="356"/>
  <c r="T92" i="356"/>
  <c r="S92" i="356"/>
  <c r="W91" i="356"/>
  <c r="T91" i="356"/>
  <c r="S91" i="356"/>
  <c r="W90" i="356"/>
  <c r="T90" i="356"/>
  <c r="S90" i="356"/>
  <c r="W89" i="356"/>
  <c r="T89" i="356"/>
  <c r="S89" i="356"/>
  <c r="W88" i="356"/>
  <c r="T88" i="356"/>
  <c r="S88" i="356"/>
  <c r="W87" i="356"/>
  <c r="T87" i="356"/>
  <c r="S87" i="356"/>
  <c r="W86" i="356"/>
  <c r="T86" i="356"/>
  <c r="S86" i="356"/>
  <c r="W85" i="356"/>
  <c r="T85" i="356"/>
  <c r="S85" i="356"/>
  <c r="W84" i="356"/>
  <c r="T84" i="356"/>
  <c r="S84" i="356"/>
  <c r="W83" i="356"/>
  <c r="T83" i="356"/>
  <c r="S83" i="356"/>
  <c r="W82" i="356"/>
  <c r="T82" i="356"/>
  <c r="S82" i="356"/>
  <c r="W81" i="356"/>
  <c r="T81" i="356"/>
  <c r="S81" i="356"/>
  <c r="W80" i="356"/>
  <c r="T80" i="356"/>
  <c r="S80" i="356"/>
  <c r="W79" i="356"/>
  <c r="T79" i="356"/>
  <c r="S79" i="356"/>
  <c r="W78" i="356"/>
  <c r="T78" i="356"/>
  <c r="S78" i="356"/>
  <c r="W77" i="356"/>
  <c r="T77" i="356"/>
  <c r="S77" i="356"/>
  <c r="W76" i="356"/>
  <c r="T76" i="356"/>
  <c r="S76" i="356"/>
  <c r="W75" i="356"/>
  <c r="W74" i="356"/>
  <c r="T74" i="356"/>
  <c r="S74" i="356"/>
  <c r="W73" i="356"/>
  <c r="T73" i="356"/>
  <c r="S73" i="356"/>
  <c r="W72" i="356"/>
  <c r="T72" i="356"/>
  <c r="S72" i="356"/>
  <c r="W71" i="356"/>
  <c r="T71" i="356"/>
  <c r="S71" i="356"/>
  <c r="W70" i="356"/>
  <c r="T70" i="356"/>
  <c r="S70" i="356"/>
  <c r="W69" i="356"/>
  <c r="T69" i="356"/>
  <c r="S69" i="356"/>
  <c r="W68" i="356"/>
  <c r="T68" i="356"/>
  <c r="S68" i="356"/>
  <c r="W67" i="356"/>
  <c r="T67" i="356"/>
  <c r="S67" i="356"/>
  <c r="W66" i="356"/>
  <c r="T66" i="356"/>
  <c r="S66" i="356"/>
  <c r="W65" i="356"/>
  <c r="T65" i="356"/>
  <c r="S65" i="356"/>
  <c r="W64" i="356"/>
  <c r="T64" i="356"/>
  <c r="S64" i="356"/>
  <c r="W63" i="356"/>
  <c r="T63" i="356"/>
  <c r="S63" i="356"/>
  <c r="W62" i="356"/>
  <c r="T62" i="356"/>
  <c r="S62" i="356"/>
  <c r="W61" i="356"/>
  <c r="T61" i="356"/>
  <c r="S61" i="356"/>
  <c r="W60" i="356"/>
  <c r="T60" i="356"/>
  <c r="S60" i="356"/>
  <c r="Y59" i="356"/>
  <c r="T59" i="356"/>
  <c r="S59" i="356"/>
  <c r="W58" i="356"/>
  <c r="T58" i="356"/>
  <c r="S58" i="356"/>
  <c r="W57" i="356"/>
  <c r="T57" i="356"/>
  <c r="S57" i="356"/>
  <c r="W56" i="356"/>
  <c r="T56" i="356"/>
  <c r="S56" i="356"/>
  <c r="Y55" i="356"/>
  <c r="T55" i="356"/>
  <c r="S55" i="356"/>
  <c r="W54" i="356"/>
  <c r="T54" i="356"/>
  <c r="S54" i="356"/>
  <c r="W53" i="356"/>
  <c r="T53" i="356"/>
  <c r="S53" i="356"/>
  <c r="Y52" i="356"/>
  <c r="T52" i="356"/>
  <c r="S52" i="356"/>
  <c r="W51" i="356"/>
  <c r="T51" i="356"/>
  <c r="S51" i="356"/>
  <c r="W50" i="356"/>
  <c r="T50" i="356"/>
  <c r="S50" i="356"/>
  <c r="W49" i="356"/>
  <c r="T49" i="356"/>
  <c r="S49" i="356"/>
  <c r="W48" i="356"/>
  <c r="T48" i="356"/>
  <c r="S48" i="356"/>
  <c r="Y47" i="356"/>
  <c r="T47" i="356"/>
  <c r="S47" i="356"/>
  <c r="W46" i="356"/>
  <c r="T46" i="356"/>
  <c r="S46" i="356"/>
  <c r="W45" i="356"/>
  <c r="T45" i="356"/>
  <c r="S45" i="356"/>
  <c r="W44" i="356"/>
  <c r="T44" i="356"/>
  <c r="S44" i="356"/>
  <c r="W43" i="356"/>
  <c r="T43" i="356"/>
  <c r="S43" i="356"/>
  <c r="W42" i="356"/>
  <c r="T42" i="356"/>
  <c r="S42" i="356"/>
  <c r="W41" i="356"/>
  <c r="T41" i="356"/>
  <c r="S41" i="356"/>
  <c r="W40" i="356"/>
  <c r="T40" i="356"/>
  <c r="S40" i="356"/>
  <c r="Y39" i="356"/>
  <c r="T39" i="356"/>
  <c r="S39" i="356"/>
  <c r="Y38" i="356"/>
  <c r="T38" i="356"/>
  <c r="S38" i="356"/>
  <c r="Y37" i="356"/>
  <c r="T37" i="356"/>
  <c r="S37" i="356"/>
  <c r="Y36" i="356"/>
  <c r="T36" i="356"/>
  <c r="S36" i="356"/>
  <c r="Y35" i="356"/>
  <c r="T35" i="356"/>
  <c r="S35" i="356"/>
  <c r="W34" i="356"/>
  <c r="T34" i="356"/>
  <c r="S34" i="356"/>
  <c r="W33" i="356"/>
  <c r="T33" i="356"/>
  <c r="S33" i="356"/>
  <c r="W32" i="356"/>
  <c r="T32" i="356"/>
  <c r="S32" i="356"/>
  <c r="W31" i="356"/>
  <c r="T31" i="356"/>
  <c r="S31" i="356"/>
  <c r="W30" i="356"/>
  <c r="T30" i="356"/>
  <c r="S30" i="356"/>
  <c r="W29" i="356"/>
  <c r="T29" i="356"/>
  <c r="S29" i="356"/>
  <c r="W28" i="356"/>
  <c r="T28" i="356"/>
  <c r="S28" i="356"/>
  <c r="W27" i="356"/>
  <c r="T27" i="356"/>
  <c r="S27" i="356"/>
  <c r="W26" i="356"/>
  <c r="T26" i="356"/>
  <c r="S26" i="356"/>
  <c r="W25" i="356"/>
  <c r="T25" i="356"/>
  <c r="S25" i="356"/>
  <c r="W24" i="356"/>
  <c r="T24" i="356"/>
  <c r="S24" i="356"/>
  <c r="D44" i="294"/>
  <c r="C44" i="294"/>
  <c r="H57" i="352" l="1"/>
  <c r="G57" i="352"/>
  <c r="F57" i="352"/>
  <c r="D57" i="352"/>
  <c r="C57" i="352"/>
  <c r="B57" i="352"/>
  <c r="D37" i="352"/>
  <c r="D36" i="352"/>
  <c r="D35" i="352"/>
  <c r="D34" i="352"/>
  <c r="D33" i="352"/>
  <c r="Q16" i="352"/>
  <c r="P16" i="352"/>
  <c r="O16" i="352"/>
  <c r="N16" i="352"/>
  <c r="Q15" i="352"/>
  <c r="P15" i="352"/>
  <c r="O15" i="352"/>
  <c r="N15" i="352"/>
  <c r="Q14" i="352"/>
  <c r="P14" i="352"/>
  <c r="O14" i="352"/>
  <c r="N14" i="352"/>
  <c r="Q13" i="352"/>
  <c r="P13" i="352"/>
  <c r="O13" i="352"/>
  <c r="N13" i="352"/>
  <c r="Q12" i="352"/>
  <c r="P12" i="352"/>
  <c r="O12" i="352"/>
  <c r="N12" i="352"/>
  <c r="Q11" i="352"/>
  <c r="P11" i="352"/>
  <c r="O11" i="352"/>
  <c r="N11" i="352"/>
  <c r="Q10" i="352"/>
  <c r="P10" i="352"/>
  <c r="O10" i="352"/>
  <c r="N10" i="352"/>
  <c r="Q9" i="352"/>
  <c r="P9" i="352"/>
  <c r="O9" i="352"/>
  <c r="N9" i="352"/>
  <c r="Q8" i="352"/>
  <c r="P8" i="352"/>
  <c r="O8" i="352"/>
  <c r="N8" i="352"/>
  <c r="Q7" i="352"/>
  <c r="P7" i="352"/>
  <c r="O7" i="352"/>
  <c r="N7" i="352"/>
  <c r="Z44" i="260" l="1"/>
  <c r="Z43" i="260"/>
  <c r="Z42" i="260"/>
  <c r="Z41" i="260"/>
  <c r="Z40" i="260"/>
  <c r="Z39" i="260"/>
  <c r="Z38" i="260"/>
  <c r="Z27" i="260"/>
  <c r="I47" i="351" l="1"/>
  <c r="H47" i="351"/>
  <c r="G47" i="351"/>
  <c r="F47" i="351"/>
  <c r="E47" i="351"/>
  <c r="D47" i="351"/>
  <c r="C47" i="351"/>
  <c r="B47" i="351"/>
  <c r="U45" i="351"/>
  <c r="T45" i="351"/>
  <c r="S45" i="351"/>
  <c r="R45" i="351"/>
  <c r="Q45" i="351"/>
  <c r="P45" i="351"/>
  <c r="O45" i="351"/>
  <c r="N45" i="351"/>
  <c r="M45" i="351"/>
  <c r="L45" i="351"/>
  <c r="K45" i="351"/>
  <c r="J45" i="351"/>
  <c r="I45" i="351"/>
  <c r="H45" i="351"/>
  <c r="G45" i="351"/>
  <c r="F45" i="351"/>
  <c r="E45" i="351"/>
  <c r="D45" i="351"/>
  <c r="C45" i="351"/>
  <c r="B45" i="351"/>
  <c r="N44" i="351"/>
  <c r="M44" i="351"/>
  <c r="L44" i="351"/>
  <c r="K44" i="351"/>
  <c r="J44" i="351"/>
  <c r="I44" i="351"/>
  <c r="H44" i="351"/>
  <c r="G44" i="351"/>
  <c r="F44" i="351"/>
  <c r="E44" i="351"/>
  <c r="D44" i="351"/>
  <c r="C44" i="351"/>
  <c r="B44" i="351"/>
  <c r="I34" i="351"/>
  <c r="H34" i="351"/>
  <c r="G34" i="351"/>
  <c r="F34" i="351"/>
  <c r="E34" i="351"/>
  <c r="D34" i="351"/>
  <c r="C34" i="351"/>
  <c r="B34" i="351"/>
  <c r="U32" i="351"/>
  <c r="T32" i="351"/>
  <c r="S32" i="351"/>
  <c r="R32" i="351"/>
  <c r="Q32" i="351"/>
  <c r="P32" i="351"/>
  <c r="O32" i="351"/>
  <c r="N32" i="351"/>
  <c r="M32" i="351"/>
  <c r="L32" i="351"/>
  <c r="K32" i="351"/>
  <c r="J32" i="351"/>
  <c r="I32" i="351"/>
  <c r="H32" i="351"/>
  <c r="G32" i="351"/>
  <c r="F32" i="351"/>
  <c r="E32" i="351"/>
  <c r="D32" i="351"/>
  <c r="C32" i="351"/>
  <c r="B32" i="351"/>
  <c r="V31" i="351"/>
  <c r="U31" i="351"/>
  <c r="N31" i="351"/>
  <c r="M31" i="351"/>
  <c r="L31" i="351"/>
  <c r="K31" i="351"/>
  <c r="J31" i="351"/>
  <c r="I31" i="351"/>
  <c r="H31" i="351"/>
  <c r="G31" i="351"/>
  <c r="F31" i="351"/>
  <c r="E31" i="351"/>
  <c r="D31" i="351"/>
  <c r="C31" i="351"/>
  <c r="B31" i="351"/>
  <c r="U40" i="349"/>
  <c r="V40" i="349"/>
  <c r="V39" i="349"/>
  <c r="U39" i="349"/>
  <c r="V38" i="349"/>
  <c r="U38" i="349"/>
  <c r="V37" i="349"/>
  <c r="U37" i="349"/>
  <c r="V36" i="349"/>
  <c r="U36" i="349"/>
  <c r="V35" i="349"/>
  <c r="U35" i="349"/>
  <c r="V34" i="349"/>
  <c r="U34" i="349"/>
  <c r="V33" i="349"/>
  <c r="U33" i="349"/>
  <c r="V32" i="349"/>
  <c r="U32" i="349"/>
  <c r="V31" i="349"/>
  <c r="U31" i="349"/>
  <c r="V30" i="349"/>
  <c r="U30" i="349"/>
  <c r="F55" i="348"/>
  <c r="G55" i="348"/>
  <c r="J55" i="348"/>
  <c r="K55" i="348"/>
  <c r="L55" i="348"/>
  <c r="K54" i="348"/>
  <c r="J54" i="348"/>
  <c r="G54" i="348"/>
  <c r="F54" i="348"/>
  <c r="K53" i="348"/>
  <c r="J53" i="348"/>
  <c r="G53" i="348"/>
  <c r="F53" i="348"/>
  <c r="K52" i="348"/>
  <c r="J52" i="348"/>
  <c r="G52" i="348"/>
  <c r="F52" i="348"/>
  <c r="K51" i="348"/>
  <c r="J51" i="348"/>
  <c r="G51" i="348"/>
  <c r="F51" i="348"/>
  <c r="K50" i="348"/>
  <c r="J50" i="348"/>
  <c r="G50" i="348"/>
  <c r="F50" i="348"/>
  <c r="K49" i="348"/>
  <c r="J49" i="348"/>
  <c r="G49" i="348"/>
  <c r="F49" i="348"/>
  <c r="K48" i="348"/>
  <c r="J48" i="348"/>
  <c r="G48" i="348"/>
  <c r="F48" i="348"/>
  <c r="K47" i="348"/>
  <c r="J47" i="348"/>
  <c r="G47" i="348"/>
  <c r="F47" i="348"/>
  <c r="K46" i="348"/>
  <c r="J46" i="348"/>
  <c r="G46" i="348"/>
  <c r="F46" i="348"/>
  <c r="K45" i="348"/>
  <c r="J45" i="348"/>
  <c r="G45" i="348"/>
  <c r="F45" i="348"/>
  <c r="L44" i="348"/>
  <c r="L45" i="348" s="1"/>
  <c r="L46" i="348" s="1"/>
  <c r="L47" i="348" s="1"/>
  <c r="L48" i="348" s="1"/>
  <c r="L49" i="348" s="1"/>
  <c r="L50" i="348" s="1"/>
  <c r="L51" i="348" s="1"/>
  <c r="L52" i="348" s="1"/>
  <c r="L53" i="348" s="1"/>
  <c r="L54" i="348" s="1"/>
  <c r="K44" i="348"/>
  <c r="J44" i="348"/>
  <c r="G44" i="348"/>
  <c r="F44" i="348"/>
  <c r="K43" i="348"/>
  <c r="J43" i="348"/>
  <c r="G43" i="348"/>
  <c r="F43" i="348"/>
  <c r="H124" i="347"/>
  <c r="H123" i="347"/>
  <c r="H122" i="347"/>
  <c r="H121" i="347"/>
  <c r="H120" i="347"/>
  <c r="H119" i="347"/>
  <c r="H118" i="347"/>
  <c r="H117" i="347"/>
  <c r="H116" i="347"/>
  <c r="H115" i="347"/>
  <c r="H113" i="347"/>
  <c r="H112" i="347"/>
  <c r="H111" i="347"/>
  <c r="H110" i="347"/>
  <c r="H109" i="347"/>
  <c r="H108" i="347"/>
  <c r="H107" i="347"/>
  <c r="H106" i="347"/>
  <c r="H105" i="347"/>
  <c r="H104" i="347"/>
  <c r="H102" i="347"/>
  <c r="H101" i="347"/>
  <c r="H100" i="347"/>
  <c r="H99" i="347"/>
  <c r="H98" i="347"/>
  <c r="H97" i="347"/>
  <c r="H96" i="347"/>
  <c r="H95" i="347"/>
  <c r="H94" i="347"/>
  <c r="H93" i="347"/>
  <c r="H91" i="347"/>
  <c r="H90" i="347"/>
  <c r="H89" i="347"/>
  <c r="H88" i="347"/>
  <c r="H87" i="347"/>
  <c r="H86" i="347"/>
  <c r="H85" i="347"/>
  <c r="H84" i="347"/>
  <c r="H83" i="347"/>
  <c r="H82" i="347"/>
  <c r="H80" i="347"/>
  <c r="H79" i="347"/>
  <c r="H78" i="347"/>
  <c r="H77" i="347"/>
  <c r="H76" i="347"/>
  <c r="H75" i="347"/>
  <c r="H74" i="347"/>
  <c r="H73" i="347"/>
  <c r="H72" i="347"/>
  <c r="H71" i="347"/>
  <c r="H69" i="347"/>
  <c r="H68" i="347"/>
  <c r="H67" i="347"/>
  <c r="H66" i="347"/>
  <c r="H65" i="347"/>
  <c r="H64" i="347"/>
  <c r="H63" i="347"/>
  <c r="H62" i="347"/>
  <c r="H61" i="347"/>
  <c r="H60" i="347"/>
  <c r="H58" i="347"/>
  <c r="H57" i="347"/>
  <c r="H56" i="347"/>
  <c r="H55" i="347"/>
  <c r="H54" i="347"/>
  <c r="H53" i="347"/>
  <c r="H52" i="347"/>
  <c r="H51" i="347"/>
  <c r="H50" i="347"/>
  <c r="H49" i="347"/>
  <c r="H47" i="347"/>
  <c r="H46" i="347"/>
  <c r="H45" i="347"/>
  <c r="H44" i="347"/>
  <c r="H43" i="347"/>
  <c r="H42" i="347"/>
  <c r="H41" i="347"/>
  <c r="H40" i="347"/>
  <c r="H39" i="347"/>
  <c r="H38" i="347"/>
  <c r="H36" i="347"/>
  <c r="L36" i="347" s="1"/>
  <c r="H35" i="347"/>
  <c r="L35" i="347" s="1"/>
  <c r="H34" i="347"/>
  <c r="L34" i="347" s="1"/>
  <c r="H33" i="347"/>
  <c r="L33" i="347" s="1"/>
  <c r="H32" i="347"/>
  <c r="L32" i="347" s="1"/>
  <c r="H31" i="347"/>
  <c r="L31" i="347" s="1"/>
  <c r="H30" i="347"/>
  <c r="L30" i="347" s="1"/>
  <c r="H29" i="347"/>
  <c r="L29" i="347" s="1"/>
  <c r="H28" i="347"/>
  <c r="L28" i="347" s="1"/>
  <c r="H27" i="347"/>
  <c r="L27" i="347" s="1"/>
  <c r="H102" i="346"/>
  <c r="H101" i="346"/>
  <c r="H100" i="346"/>
  <c r="H99" i="346"/>
  <c r="H98" i="346"/>
  <c r="H97" i="346"/>
  <c r="H96" i="346"/>
  <c r="H95" i="346"/>
  <c r="H94" i="346"/>
  <c r="H93" i="346"/>
  <c r="H91" i="346"/>
  <c r="H90" i="346"/>
  <c r="L35" i="346" s="1"/>
  <c r="H89" i="346"/>
  <c r="H88" i="346"/>
  <c r="H87" i="346"/>
  <c r="H86" i="346"/>
  <c r="L31" i="346" s="1"/>
  <c r="H85" i="346"/>
  <c r="H84" i="346"/>
  <c r="H83" i="346"/>
  <c r="H82" i="346"/>
  <c r="L27" i="346" s="1"/>
  <c r="H80" i="346"/>
  <c r="H79" i="346"/>
  <c r="H78" i="346"/>
  <c r="H77" i="346"/>
  <c r="L33" i="346" s="1"/>
  <c r="H76" i="346"/>
  <c r="H75" i="346"/>
  <c r="H74" i="346"/>
  <c r="H73" i="346"/>
  <c r="L29" i="346" s="1"/>
  <c r="H72" i="346"/>
  <c r="H71" i="346"/>
  <c r="H69" i="346"/>
  <c r="H67" i="346"/>
  <c r="H66" i="346"/>
  <c r="H65" i="346"/>
  <c r="H64" i="346"/>
  <c r="H63" i="346"/>
  <c r="H62" i="346"/>
  <c r="H61" i="346"/>
  <c r="H60" i="346"/>
  <c r="H58" i="346"/>
  <c r="H57" i="346"/>
  <c r="H56" i="346"/>
  <c r="H55" i="346"/>
  <c r="H54" i="346"/>
  <c r="H53" i="346"/>
  <c r="H52" i="346"/>
  <c r="H51" i="346"/>
  <c r="H50" i="346"/>
  <c r="H49" i="346"/>
  <c r="H47" i="346"/>
  <c r="H46" i="346"/>
  <c r="H45" i="346"/>
  <c r="H44" i="346"/>
  <c r="H43" i="346"/>
  <c r="H42" i="346"/>
  <c r="H41" i="346"/>
  <c r="H40" i="346"/>
  <c r="H39" i="346"/>
  <c r="H38" i="346"/>
  <c r="L36" i="346"/>
  <c r="H36" i="346"/>
  <c r="H35" i="346"/>
  <c r="L34" i="346"/>
  <c r="H34" i="346"/>
  <c r="H33" i="346"/>
  <c r="L32" i="346"/>
  <c r="H32" i="346"/>
  <c r="H31" i="346"/>
  <c r="L30" i="346"/>
  <c r="H30" i="346"/>
  <c r="H29" i="346"/>
  <c r="L28" i="346"/>
  <c r="H28" i="346"/>
  <c r="H27" i="346"/>
  <c r="N17" i="298"/>
  <c r="N16" i="298"/>
  <c r="N15" i="298"/>
  <c r="M16" i="298"/>
  <c r="L16" i="298"/>
  <c r="L14" i="297"/>
  <c r="M14" i="297"/>
  <c r="M15" i="297" s="1"/>
  <c r="M16" i="297" s="1"/>
  <c r="N14" i="297"/>
  <c r="L15" i="297"/>
  <c r="L16" i="297" s="1"/>
  <c r="N15" i="297"/>
  <c r="N16" i="297"/>
  <c r="U30" i="260"/>
  <c r="Z32" i="125"/>
  <c r="Z33" i="125" s="1"/>
  <c r="AA32" i="125"/>
  <c r="AA34" i="125" s="1"/>
  <c r="Y32" i="125"/>
  <c r="Y35" i="125" s="1"/>
  <c r="AA35" i="125" l="1"/>
  <c r="Z34" i="125"/>
  <c r="U31" i="260"/>
  <c r="X30" i="260" a="1"/>
  <c r="X30" i="260" s="1"/>
  <c r="W30" i="260" a="1"/>
  <c r="W30" i="260" s="1"/>
  <c r="AA33" i="125"/>
  <c r="Z35" i="125"/>
  <c r="Y33" i="125"/>
  <c r="Y34" i="125"/>
  <c r="U32" i="260" l="1"/>
  <c r="X31" i="260" a="1"/>
  <c r="X31" i="260" s="1"/>
  <c r="W31" i="260" a="1"/>
  <c r="W31" i="260" s="1"/>
  <c r="H28" i="339"/>
  <c r="U33" i="260" l="1"/>
  <c r="X32" i="260" a="1"/>
  <c r="X32" i="260" s="1"/>
  <c r="W32" i="260" a="1"/>
  <c r="W32" i="260" s="1"/>
  <c r="N11" i="298"/>
  <c r="N5" i="298"/>
  <c r="U34" i="260" l="1"/>
  <c r="X33" i="260" a="1"/>
  <c r="X33" i="260" s="1"/>
  <c r="W33" i="260" a="1"/>
  <c r="W33" i="260" s="1"/>
  <c r="N11" i="297"/>
  <c r="N5" i="297"/>
  <c r="N6" i="297"/>
  <c r="U35" i="260" l="1"/>
  <c r="X34" i="260" a="1"/>
  <c r="X34" i="260" s="1"/>
  <c r="W34" i="260" a="1"/>
  <c r="W34" i="260" s="1"/>
  <c r="N7" i="297"/>
  <c r="N8" i="297"/>
  <c r="N9" i="297"/>
  <c r="N10" i="297"/>
  <c r="N12" i="297"/>
  <c r="N13" i="297"/>
  <c r="N17" i="297"/>
  <c r="N4" i="297"/>
  <c r="N3" i="297"/>
  <c r="N6" i="298"/>
  <c r="N7" i="298"/>
  <c r="N8" i="298"/>
  <c r="N9" i="298"/>
  <c r="N10" i="298"/>
  <c r="N12" i="298"/>
  <c r="N13" i="298"/>
  <c r="N14" i="298"/>
  <c r="N3" i="298"/>
  <c r="N4" i="298"/>
  <c r="U36" i="260" l="1"/>
  <c r="X35" i="260" a="1"/>
  <c r="X35" i="260" s="1"/>
  <c r="W35" i="260" a="1"/>
  <c r="W35" i="260" s="1"/>
  <c r="L45" i="330"/>
  <c r="L44" i="330"/>
  <c r="L42" i="330"/>
  <c r="L41" i="330"/>
  <c r="L40" i="330"/>
  <c r="L39" i="330"/>
  <c r="L38" i="330"/>
  <c r="L37" i="330"/>
  <c r="L35" i="330"/>
  <c r="L33" i="330"/>
  <c r="L32" i="330"/>
  <c r="L31" i="330"/>
  <c r="L30" i="330"/>
  <c r="L29" i="330"/>
  <c r="L28" i="330"/>
  <c r="L27" i="330"/>
  <c r="U37" i="260" l="1"/>
  <c r="X36" i="260" a="1"/>
  <c r="X36" i="260" s="1"/>
  <c r="W36" i="260" a="1"/>
  <c r="W36" i="260" s="1"/>
  <c r="M4" i="298"/>
  <c r="M5" i="298" s="1"/>
  <c r="M6" i="298" s="1"/>
  <c r="M7" i="298" s="1"/>
  <c r="M8" i="298" s="1"/>
  <c r="M9" i="298" s="1"/>
  <c r="M10" i="298" s="1"/>
  <c r="M11" i="298" s="1"/>
  <c r="M12" i="298" s="1"/>
  <c r="M13" i="298" s="1"/>
  <c r="M14" i="298" s="1"/>
  <c r="M15" i="298" s="1"/>
  <c r="L4" i="298"/>
  <c r="L5" i="298" s="1"/>
  <c r="L6" i="298" s="1"/>
  <c r="L7" i="298" s="1"/>
  <c r="L8" i="298" s="1"/>
  <c r="L9" i="298" s="1"/>
  <c r="L10" i="298" s="1"/>
  <c r="L11" i="298" s="1"/>
  <c r="L12" i="298" s="1"/>
  <c r="L13" i="298" s="1"/>
  <c r="L14" i="298" s="1"/>
  <c r="L15" i="298" s="1"/>
  <c r="M4" i="297"/>
  <c r="M5" i="297" s="1"/>
  <c r="M6" i="297" s="1"/>
  <c r="M7" i="297" s="1"/>
  <c r="M8" i="297" s="1"/>
  <c r="M9" i="297" s="1"/>
  <c r="M10" i="297" s="1"/>
  <c r="M11" i="297" s="1"/>
  <c r="M12" i="297" s="1"/>
  <c r="M13" i="297" s="1"/>
  <c r="L4" i="297"/>
  <c r="L5" i="297" s="1"/>
  <c r="L6" i="297" s="1"/>
  <c r="L7" i="297" s="1"/>
  <c r="L8" i="297" s="1"/>
  <c r="L9" i="297" s="1"/>
  <c r="L10" i="297" s="1"/>
  <c r="L11" i="297" s="1"/>
  <c r="L12" i="297" s="1"/>
  <c r="L13" i="297" s="1"/>
  <c r="I30" i="293"/>
  <c r="I31" i="293" s="1"/>
  <c r="I32" i="293" s="1"/>
  <c r="I33" i="293" s="1"/>
  <c r="I34" i="293" s="1"/>
  <c r="I35" i="293" s="1"/>
  <c r="I36" i="293" s="1"/>
  <c r="I37" i="293" s="1"/>
  <c r="I38" i="293" s="1"/>
  <c r="I39" i="293" s="1"/>
  <c r="I40" i="293" s="1"/>
  <c r="I41" i="293" s="1"/>
  <c r="I42" i="293" s="1"/>
  <c r="I43" i="293" s="1"/>
  <c r="G30" i="293"/>
  <c r="G31" i="293" s="1"/>
  <c r="G32" i="293" s="1"/>
  <c r="G33" i="293" s="1"/>
  <c r="G34" i="293" s="1"/>
  <c r="G35" i="293" s="1"/>
  <c r="G36" i="293" s="1"/>
  <c r="G37" i="293" s="1"/>
  <c r="G38" i="293" s="1"/>
  <c r="G39" i="293" s="1"/>
  <c r="G40" i="293" s="1"/>
  <c r="G41" i="293" s="1"/>
  <c r="G42" i="293" s="1"/>
  <c r="G43" i="293" s="1"/>
  <c r="E30" i="293"/>
  <c r="E31" i="293" s="1"/>
  <c r="E32" i="293" s="1"/>
  <c r="E33" i="293" s="1"/>
  <c r="E34" i="293" s="1"/>
  <c r="E35" i="293" s="1"/>
  <c r="E36" i="293" s="1"/>
  <c r="E37" i="293" s="1"/>
  <c r="E38" i="293" s="1"/>
  <c r="E39" i="293" s="1"/>
  <c r="E40" i="293" s="1"/>
  <c r="E41" i="293" s="1"/>
  <c r="E42" i="293" s="1"/>
  <c r="E43" i="293" s="1"/>
  <c r="C30" i="293"/>
  <c r="C31" i="293" s="1"/>
  <c r="C32" i="293" s="1"/>
  <c r="C33" i="293" s="1"/>
  <c r="C34" i="293" s="1"/>
  <c r="C35" i="293" s="1"/>
  <c r="C36" i="293" s="1"/>
  <c r="C37" i="293" s="1"/>
  <c r="C38" i="293" s="1"/>
  <c r="C39" i="293" s="1"/>
  <c r="C40" i="293" s="1"/>
  <c r="C41" i="293" s="1"/>
  <c r="C42" i="293" s="1"/>
  <c r="C43" i="293" s="1"/>
  <c r="U38" i="260" l="1"/>
  <c r="X37" i="260" a="1"/>
  <c r="X37" i="260" s="1"/>
  <c r="W37" i="260" a="1"/>
  <c r="W37" i="260" s="1"/>
  <c r="G44" i="293"/>
  <c r="I44" i="293"/>
  <c r="E44" i="293"/>
  <c r="C44" i="293"/>
  <c r="U39" i="260" l="1"/>
  <c r="X38" i="260" a="1"/>
  <c r="X38" i="260" s="1"/>
  <c r="W38" i="260" a="1"/>
  <c r="W38" i="260" s="1"/>
  <c r="C45" i="293"/>
  <c r="C46" i="293" s="1"/>
  <c r="C47" i="293" s="1"/>
  <c r="C48" i="293" s="1"/>
  <c r="C49" i="293" s="1"/>
  <c r="C50" i="293" s="1"/>
  <c r="C51" i="293" s="1"/>
  <c r="C52" i="293" s="1"/>
  <c r="C53" i="293" s="1"/>
  <c r="C54" i="293" s="1"/>
  <c r="C55" i="293" s="1"/>
  <c r="C56" i="293" s="1"/>
  <c r="E45" i="293"/>
  <c r="E46" i="293" s="1"/>
  <c r="E47" i="293" s="1"/>
  <c r="E48" i="293" s="1"/>
  <c r="E49" i="293" s="1"/>
  <c r="E50" i="293" s="1"/>
  <c r="E51" i="293" s="1"/>
  <c r="E52" i="293" s="1"/>
  <c r="E53" i="293" s="1"/>
  <c r="E54" i="293" s="1"/>
  <c r="E55" i="293" s="1"/>
  <c r="E56" i="293" s="1"/>
  <c r="I45" i="293"/>
  <c r="I46" i="293" s="1"/>
  <c r="I47" i="293" s="1"/>
  <c r="I48" i="293" s="1"/>
  <c r="I49" i="293" s="1"/>
  <c r="I50" i="293" s="1"/>
  <c r="I51" i="293" s="1"/>
  <c r="I52" i="293" s="1"/>
  <c r="G45" i="293"/>
  <c r="G46" i="293" s="1"/>
  <c r="G47" i="293" s="1"/>
  <c r="G48" i="293" s="1"/>
  <c r="G49" i="293" s="1"/>
  <c r="G50" i="293" s="1"/>
  <c r="G51" i="293" s="1"/>
  <c r="G52" i="293" s="1"/>
  <c r="G53" i="293" s="1"/>
  <c r="G54" i="293" s="1"/>
  <c r="G55" i="293" s="1"/>
  <c r="G56" i="293" s="1"/>
  <c r="X32" i="125"/>
  <c r="X35" i="125" s="1"/>
  <c r="S35" i="171"/>
  <c r="R35" i="171"/>
  <c r="Q35" i="171"/>
  <c r="P35" i="171"/>
  <c r="O35" i="171"/>
  <c r="N35" i="171"/>
  <c r="M35" i="171"/>
  <c r="L35" i="171"/>
  <c r="K35" i="171"/>
  <c r="J35" i="171"/>
  <c r="I35" i="171"/>
  <c r="H35" i="171"/>
  <c r="G35" i="171"/>
  <c r="F35" i="171"/>
  <c r="E35" i="171"/>
  <c r="D35" i="171"/>
  <c r="C35" i="171"/>
  <c r="S30" i="171"/>
  <c r="R30" i="171"/>
  <c r="Q30" i="171"/>
  <c r="P30" i="171"/>
  <c r="O30" i="171"/>
  <c r="N30" i="171"/>
  <c r="M30" i="171"/>
  <c r="L30" i="171"/>
  <c r="K30" i="171"/>
  <c r="J30" i="171"/>
  <c r="I30" i="171"/>
  <c r="H30" i="171"/>
  <c r="G30" i="171"/>
  <c r="F30" i="171"/>
  <c r="E30" i="171"/>
  <c r="D30" i="171"/>
  <c r="C30" i="171"/>
  <c r="D24" i="171"/>
  <c r="E24" i="171" s="1"/>
  <c r="F24" i="171" s="1"/>
  <c r="G24" i="171" s="1"/>
  <c r="H24" i="171" s="1"/>
  <c r="I24" i="171" s="1"/>
  <c r="J24" i="171" s="1"/>
  <c r="K24" i="171" s="1"/>
  <c r="L24" i="171" s="1"/>
  <c r="M24" i="171" s="1"/>
  <c r="N24" i="171" s="1"/>
  <c r="O24" i="171" s="1"/>
  <c r="P24" i="171" s="1"/>
  <c r="Q24" i="171" s="1"/>
  <c r="R24" i="171" s="1"/>
  <c r="S24" i="171" s="1"/>
  <c r="W32" i="125"/>
  <c r="W33" i="125" s="1"/>
  <c r="V32" i="125"/>
  <c r="V35" i="125" s="1"/>
  <c r="U32" i="125"/>
  <c r="U33" i="125" s="1"/>
  <c r="T32" i="125"/>
  <c r="T33" i="125" s="1"/>
  <c r="S32" i="125"/>
  <c r="S33" i="125" s="1"/>
  <c r="R32" i="125"/>
  <c r="R35" i="125" s="1"/>
  <c r="Q32" i="125"/>
  <c r="Q34" i="125" s="1"/>
  <c r="P32" i="125"/>
  <c r="P35" i="125" s="1"/>
  <c r="O32" i="125"/>
  <c r="O33" i="125" s="1"/>
  <c r="N32" i="125"/>
  <c r="N33" i="125" s="1"/>
  <c r="M32" i="125"/>
  <c r="M33" i="125" s="1"/>
  <c r="L32" i="125"/>
  <c r="L33" i="125" s="1"/>
  <c r="K32" i="125"/>
  <c r="K35" i="125" s="1"/>
  <c r="J32" i="125"/>
  <c r="J35" i="125" s="1"/>
  <c r="I32" i="125"/>
  <c r="I33" i="125" s="1"/>
  <c r="H32" i="125"/>
  <c r="H33" i="125" s="1"/>
  <c r="G32" i="125"/>
  <c r="G35" i="125" s="1"/>
  <c r="F32" i="125"/>
  <c r="F33" i="125" s="1"/>
  <c r="E32" i="125"/>
  <c r="E35" i="125" s="1"/>
  <c r="D32" i="125"/>
  <c r="D35" i="125" s="1"/>
  <c r="C32" i="125"/>
  <c r="C33" i="125" s="1"/>
  <c r="B33" i="125"/>
  <c r="U40" i="260" l="1"/>
  <c r="W39" i="260" a="1"/>
  <c r="W39" i="260" s="1"/>
  <c r="X39" i="260" a="1"/>
  <c r="X39" i="260" s="1"/>
  <c r="I53" i="293"/>
  <c r="I55" i="293" s="1"/>
  <c r="I54" i="293"/>
  <c r="I56" i="293" s="1"/>
  <c r="N35" i="125"/>
  <c r="L35" i="125"/>
  <c r="M35" i="125"/>
  <c r="C34" i="125"/>
  <c r="N34" i="125"/>
  <c r="W34" i="125"/>
  <c r="W35" i="125"/>
  <c r="S34" i="125"/>
  <c r="O35" i="125"/>
  <c r="O34" i="125"/>
  <c r="S35" i="125"/>
  <c r="M34" i="125"/>
  <c r="L34" i="125"/>
  <c r="Q33" i="125"/>
  <c r="V33" i="125"/>
  <c r="Q35" i="125"/>
  <c r="T34" i="125"/>
  <c r="F34" i="125"/>
  <c r="T35" i="125"/>
  <c r="V34" i="125"/>
  <c r="X33" i="125"/>
  <c r="I35" i="125"/>
  <c r="X34" i="125"/>
  <c r="R33" i="125"/>
  <c r="D33" i="125"/>
  <c r="R34" i="125"/>
  <c r="P33" i="125"/>
  <c r="U34" i="125"/>
  <c r="U35" i="125"/>
  <c r="J33" i="125"/>
  <c r="C35" i="125"/>
  <c r="K34" i="125"/>
  <c r="H34" i="125"/>
  <c r="E33" i="125"/>
  <c r="E34" i="125"/>
  <c r="K33" i="125"/>
  <c r="B34" i="125"/>
  <c r="H35" i="125"/>
  <c r="F35" i="125"/>
  <c r="B35" i="125"/>
  <c r="J34" i="125"/>
  <c r="G34" i="125"/>
  <c r="G33" i="125"/>
  <c r="P34" i="125"/>
  <c r="D34" i="125"/>
  <c r="I34" i="125"/>
  <c r="S51" i="358"/>
  <c r="V51" i="358"/>
  <c r="Z51" i="358"/>
  <c r="P28" i="358"/>
  <c r="W51" i="358"/>
  <c r="T51" i="358"/>
  <c r="X51" i="358"/>
  <c r="U51" i="358"/>
  <c r="Y51" i="358"/>
  <c r="O28" i="358"/>
  <c r="W40" i="260" l="1" a="1"/>
  <c r="W40" i="260" s="1"/>
  <c r="X40" i="260" a="1"/>
  <c r="X40" i="260" s="1"/>
  <c r="O51" i="358"/>
  <c r="P51" i="358"/>
</calcChain>
</file>

<file path=xl/comments1.xml><?xml version="1.0" encoding="utf-8"?>
<comments xmlns="http://schemas.openxmlformats.org/spreadsheetml/2006/main" xmlns:mc="http://schemas.openxmlformats.org/markup-compatibility/2006" xmlns:xr="http://schemas.microsoft.com/office/spreadsheetml/2014/revision" mc:Ignorable="xr">
  <authors>
    <author>mabolinger</author>
  </authors>
  <commentList>
    <comment ref="H63" authorId="0" shapeId="0" xr:uid="{77EC6E2D-3EB6-4FC5-B0B0-630F0F66B5AC}">
      <text>
        <r>
          <rPr>
            <sz val="9"/>
            <color indexed="81"/>
            <rFont val="Tahoma"/>
            <family val="2"/>
          </rPr>
          <t>half-year only</t>
        </r>
      </text>
    </comment>
    <comment ref="H69" authorId="0" shapeId="0" xr:uid="{F4B72690-770D-4B9C-A246-2AEE4E7CBCFC}">
      <text>
        <r>
          <rPr>
            <sz val="9"/>
            <color indexed="81"/>
            <rFont val="Tahoma"/>
            <family val="2"/>
          </rPr>
          <t>half-year only</t>
        </r>
      </text>
    </comment>
    <comment ref="I69" authorId="0" shapeId="0" xr:uid="{A702768A-7C25-414F-A09E-39D3ACB8329A}">
      <text>
        <r>
          <rPr>
            <sz val="9"/>
            <color indexed="81"/>
            <rFont val="Tahoma"/>
            <family val="2"/>
          </rPr>
          <t>half-year only</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mabolinger</author>
  </authors>
  <commentList>
    <comment ref="B119" authorId="0" shapeId="0" xr:uid="{B39F2B5F-D09B-4011-B008-E8F7448C2D57}">
      <text>
        <r>
          <rPr>
            <sz val="9"/>
            <color indexed="81"/>
            <rFont val="Tahoma"/>
            <family val="2"/>
          </rPr>
          <t>Technically not a PPA (NV Energy will own the plant), but PPA-equivalent pricing was provided in regulatory filings.</t>
        </r>
      </text>
    </comment>
    <comment ref="B120" authorId="0" shapeId="0" xr:uid="{A12765DA-E5AE-482E-80D5-E38F388AE3CF}">
      <text>
        <r>
          <rPr>
            <sz val="9"/>
            <color indexed="81"/>
            <rFont val="Tahoma"/>
            <family val="2"/>
          </rPr>
          <t>Technically not a PPA (NV Energy will own the plant), but PPA-equivalent pricing was provided in regulatory filings.</t>
        </r>
      </text>
    </comment>
    <comment ref="B128" authorId="0" shapeId="0" xr:uid="{726CD31F-1E9C-4C93-9FC0-AF118A3B53E3}">
      <text>
        <r>
          <rPr>
            <sz val="9"/>
            <color indexed="81"/>
            <rFont val="Tahoma"/>
            <family val="2"/>
          </rPr>
          <t>Also includes a wind component that is sold under a separate PPA (priced separately).</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mabolinger</author>
  </authors>
  <commentList>
    <comment ref="AA1" authorId="0" shapeId="0" xr:uid="{4F6A83B2-0FB7-4F23-95CF-0014403F59A7}">
      <text>
        <r>
          <rPr>
            <sz val="9"/>
            <color indexed="81"/>
            <rFont val="Tahoma"/>
            <family val="2"/>
          </rPr>
          <t>For hybrids, this LCOE is for the PV portion only.</t>
        </r>
      </text>
    </comment>
    <comment ref="AB1" authorId="0" shapeId="0" xr:uid="{96384B10-7A41-4F75-9CB0-EACC25DEC604}">
      <text>
        <r>
          <rPr>
            <sz val="9"/>
            <color indexed="81"/>
            <rFont val="Tahoma"/>
            <family val="2"/>
          </rPr>
          <t>For hybrids, this LCOE is for the PV portion only.</t>
        </r>
      </text>
    </comment>
    <comment ref="AC1" authorId="0" shapeId="0" xr:uid="{24569202-2443-4BFA-8E21-8DFE8A622B8E}">
      <text>
        <r>
          <rPr>
            <sz val="9"/>
            <color indexed="81"/>
            <rFont val="Tahoma"/>
            <family val="2"/>
          </rPr>
          <t>For hybrids, this price is for the PV portion only.</t>
        </r>
      </text>
    </comment>
  </commentList>
</comments>
</file>

<file path=xl/metadata.xml><?xml version="1.0" encoding="utf-8"?>
<metadata xmlns="http://schemas.openxmlformats.org/spreadsheetml/2006/main" xmlns:xda="http://schemas.microsoft.com/office/spreadsheetml/2017/dynamicarray">
  <metadataTypes count="1">
    <metadataType name="XLDAPR" minSupportedVersion="120000" copy="1" pasteAll="1" pasteValues="1" merge="1" splitFirst="1" rowColShift="1" clearFormats="1" clearComments="1" assign="1" coerce="1" cellMeta="1"/>
  </metadataTypes>
  <futureMetadata name="XLDAPR" count="1">
    <bk>
      <extLst>
        <ext uri="{bdbb8cdc-fa1e-496e-a857-3c3f30c029c3}">
          <xda:dynamicArrayProperties fDynamic="1" fCollapsed="0"/>
        </ext>
      </extLst>
    </bk>
  </futureMetadata>
  <cellMetadata count="1">
    <bk>
      <rc t="1" v="0"/>
    </bk>
  </cellMetadata>
</metadata>
</file>

<file path=xl/sharedStrings.xml><?xml version="1.0" encoding="utf-8"?>
<sst xmlns="http://schemas.openxmlformats.org/spreadsheetml/2006/main" count="20725" uniqueCount="3012">
  <si>
    <t>Average</t>
  </si>
  <si>
    <t>PJM</t>
  </si>
  <si>
    <t>ERCOT</t>
  </si>
  <si>
    <t>SPP</t>
  </si>
  <si>
    <t>MISO</t>
  </si>
  <si>
    <t>NYISO</t>
  </si>
  <si>
    <t>ISO-NE</t>
  </si>
  <si>
    <t>CAISO</t>
  </si>
  <si>
    <t>Wind</t>
  </si>
  <si>
    <t>Region</t>
  </si>
  <si>
    <t>TOTAL</t>
  </si>
  <si>
    <t>HI</t>
  </si>
  <si>
    <t>IL</t>
  </si>
  <si>
    <t>NM</t>
  </si>
  <si>
    <t>PA</t>
  </si>
  <si>
    <t>TX</t>
  </si>
  <si>
    <t>State</t>
  </si>
  <si>
    <t>Solar</t>
  </si>
  <si>
    <t>Gas</t>
  </si>
  <si>
    <t>Coal</t>
  </si>
  <si>
    <t>Total</t>
  </si>
  <si>
    <t>West</t>
  </si>
  <si>
    <t>Natural Gas</t>
  </si>
  <si>
    <t>MA</t>
  </si>
  <si>
    <t>NJ</t>
  </si>
  <si>
    <t>CT</t>
  </si>
  <si>
    <t>National</t>
  </si>
  <si>
    <t>FL</t>
  </si>
  <si>
    <t>CA</t>
  </si>
  <si>
    <t>OR</t>
  </si>
  <si>
    <t>NY</t>
  </si>
  <si>
    <t>MN</t>
  </si>
  <si>
    <t>MO</t>
  </si>
  <si>
    <t>VA</t>
  </si>
  <si>
    <t>AL</t>
  </si>
  <si>
    <t>GA</t>
  </si>
  <si>
    <t>WA</t>
  </si>
  <si>
    <t>VT</t>
  </si>
  <si>
    <t>AZ</t>
  </si>
  <si>
    <t>Other</t>
  </si>
  <si>
    <t>previous</t>
  </si>
  <si>
    <t>four quarters</t>
  </si>
  <si>
    <t>Capacity</t>
  </si>
  <si>
    <t>OK</t>
  </si>
  <si>
    <t>California</t>
  </si>
  <si>
    <t>New Mexico</t>
  </si>
  <si>
    <t>CO</t>
  </si>
  <si>
    <t>Vermont</t>
  </si>
  <si>
    <t>IN</t>
  </si>
  <si>
    <t>NE</t>
  </si>
  <si>
    <t>Massachusetts</t>
  </si>
  <si>
    <t>Hawaii</t>
  </si>
  <si>
    <t>NC</t>
  </si>
  <si>
    <t>NV</t>
  </si>
  <si>
    <t>AR</t>
  </si>
  <si>
    <t>MS</t>
  </si>
  <si>
    <t>GW</t>
  </si>
  <si>
    <t>Project</t>
  </si>
  <si>
    <t>Sample</t>
  </si>
  <si>
    <t>Factor</t>
  </si>
  <si>
    <t>%</t>
  </si>
  <si>
    <t>Year</t>
  </si>
  <si>
    <t xml:space="preserve"> </t>
  </si>
  <si>
    <t>Median</t>
  </si>
  <si>
    <t>Standalone</t>
  </si>
  <si>
    <t>Hybrid</t>
  </si>
  <si>
    <t>Prior</t>
  </si>
  <si>
    <t>New</t>
  </si>
  <si>
    <t>Storage</t>
  </si>
  <si>
    <t>Nuclear</t>
  </si>
  <si>
    <t>Source: Berkeley Lab review of interconnection queues</t>
  </si>
  <si>
    <t>Capacity (MW)</t>
  </si>
  <si>
    <t>West (non-ISO)</t>
  </si>
  <si>
    <t>Southeast (non-ISO)</t>
  </si>
  <si>
    <t>PV</t>
  </si>
  <si>
    <t>MW</t>
  </si>
  <si>
    <t>Date</t>
  </si>
  <si>
    <t>PPA Execution Date</t>
  </si>
  <si>
    <t>Generation-weighted average levelized wind PPA prices by PPA execution date and region</t>
  </si>
  <si>
    <t>PPA</t>
  </si>
  <si>
    <t>Nationwide</t>
  </si>
  <si>
    <t>Execution</t>
  </si>
  <si>
    <t>Average PPA</t>
  </si>
  <si>
    <t>10th Percentile</t>
  </si>
  <si>
    <t>50th Percentile (Median)</t>
  </si>
  <si>
    <t>90th Percentile</t>
  </si>
  <si>
    <t>Diff</t>
  </si>
  <si>
    <t>Min</t>
  </si>
  <si>
    <t>Reference Case</t>
  </si>
  <si>
    <t>Max</t>
  </si>
  <si>
    <t>Levelized Gas</t>
  </si>
  <si>
    <t>Price Projection</t>
  </si>
  <si>
    <t>Table of Contents</t>
  </si>
  <si>
    <t>#</t>
  </si>
  <si>
    <t>Sheet Name</t>
  </si>
  <si>
    <t>Regional Definitions</t>
  </si>
  <si>
    <t>All Capacity in Queues</t>
  </si>
  <si>
    <t>Battery</t>
  </si>
  <si>
    <t>Other Storage</t>
  </si>
  <si>
    <t xml:space="preserve">Hybrid </t>
  </si>
  <si>
    <t>Nat. Gas</t>
  </si>
  <si>
    <t>Notes: (1) Hybrid plants involving multiple generator types (e.g., wind+PV+storage, or just wind+PV) show up in all generator categories, presuming the capacity is known</t>
  </si>
  <si>
    <t>Wind Capacity in Hybrids (MW)</t>
  </si>
  <si>
    <t>Solar Capacity in Hybrids (MW)</t>
  </si>
  <si>
    <t>Wind+
Storage</t>
  </si>
  <si>
    <t>Wind+
Solar</t>
  </si>
  <si>
    <t>Wind+
Solar+
Storage</t>
  </si>
  <si>
    <t>Solar+
Storage</t>
  </si>
  <si>
    <t>Solar+
Wind</t>
  </si>
  <si>
    <t>Solar+
Wind+
Storage</t>
  </si>
  <si>
    <t xml:space="preserve">calendar </t>
  </si>
  <si>
    <t>Combined</t>
  </si>
  <si>
    <t>Introduction</t>
  </si>
  <si>
    <t xml:space="preserve">Lawrence Berkeley National Laboratory </t>
  </si>
  <si>
    <t xml:space="preserve">Disclaimer </t>
  </si>
  <si>
    <t>This document was prepared as an account of work sponsored by the United States Government. While this document is believed to contain correct information, neither the United States Government nor any agency thereof, nor The Regents of the University of California, nor any of their employees, makes any warranty, express or implied, or assumes any legal responsibility for the accuracy, completeness, or usefulness of any information, apparatus, product, or process disclosed, or represents that its use would not infringe privately owned rights. Reference herein to any specific commercial product, process, or service by its trade name, trademark, manufacturer, or otherwise, does not necessarily constitute or imply its endorsement, recommendation, or favoring by the United States Government or any agency thereof, or The Regents of the University of California. The views and opinions of authors expressed herein do not necessarily state or reflect those of the United States Government or any agency thereof, or The Regents of the University of California.</t>
  </si>
  <si>
    <t xml:space="preserve">Ernest Orlando Lawrence Berkeley National Laboratory is an equal opportunity employer. </t>
  </si>
  <si>
    <t xml:space="preserve">Copyright Notice </t>
  </si>
  <si>
    <t>Acknowledgments</t>
  </si>
  <si>
    <t>Purpose, Scope, and Data</t>
  </si>
  <si>
    <t>Outline of Data File</t>
  </si>
  <si>
    <t>Source: EIA, FERC, Berkeley Lab</t>
  </si>
  <si>
    <t>Central</t>
  </si>
  <si>
    <t>Source: Berkeley Lab, FERC</t>
  </si>
  <si>
    <t>Sources: Berkeley Lab, FERC, Energy Information Administration</t>
  </si>
  <si>
    <t>CF by GHI, Mount, ILR</t>
  </si>
  <si>
    <t>GHI</t>
  </si>
  <si>
    <t>Tracking</t>
  </si>
  <si>
    <t>ILR</t>
  </si>
  <si>
    <t>Fixed-Tilt</t>
  </si>
  <si>
    <t>Mount</t>
  </si>
  <si>
    <t>Type</t>
  </si>
  <si>
    <t>Individual Projects</t>
  </si>
  <si>
    <t>Southeast
(non-ISO)</t>
  </si>
  <si>
    <t>West
(non-ISO)</t>
  </si>
  <si>
    <t>Add</t>
  </si>
  <si>
    <t>Subtract</t>
  </si>
  <si>
    <t>CF by Region</t>
  </si>
  <si>
    <t>CF by Project Vintage</t>
  </si>
  <si>
    <t>Northeast</t>
  </si>
  <si>
    <t>Southeast</t>
  </si>
  <si>
    <t>Note: Hawaii = Hawaii; West = CAISO, West (non-ISO); Central = MISO, SPP, ERCOT; Northeast = PJM, NYISO, ISO-NE; Southeast = Southeast (non-ISO)</t>
  </si>
  <si>
    <t>PV PPA prices and natural gas fuel cost projections by calendar year over time</t>
  </si>
  <si>
    <t>Note: PPA sample excludes projects located in Hawaii</t>
  </si>
  <si>
    <t>Redstone Arsenal</t>
  </si>
  <si>
    <t>SunPower</t>
  </si>
  <si>
    <t>NextEra</t>
  </si>
  <si>
    <t>Wilmot</t>
  </si>
  <si>
    <t>First Solar</t>
  </si>
  <si>
    <t>Cotton Center</t>
  </si>
  <si>
    <t>Hyder II</t>
  </si>
  <si>
    <t>174 Power Global</t>
  </si>
  <si>
    <t>Desert Harvest II</t>
  </si>
  <si>
    <t>BigBeau</t>
  </si>
  <si>
    <t>Eland</t>
  </si>
  <si>
    <t>Camino</t>
  </si>
  <si>
    <t>McCoy</t>
  </si>
  <si>
    <t>DEPCOM Power</t>
  </si>
  <si>
    <t>FPL</t>
  </si>
  <si>
    <t>Duke Energy Florida</t>
  </si>
  <si>
    <t>RWE Renewables</t>
  </si>
  <si>
    <t>AES</t>
  </si>
  <si>
    <t>Kuihelani Solar</t>
  </si>
  <si>
    <t>West Oahu</t>
  </si>
  <si>
    <t>Mililani I Solar</t>
  </si>
  <si>
    <t>Clearway</t>
  </si>
  <si>
    <t>Waiawa Solar</t>
  </si>
  <si>
    <t>Hale Kuawehi</t>
  </si>
  <si>
    <t>Paeahu</t>
  </si>
  <si>
    <t>Puako</t>
  </si>
  <si>
    <t>Kahana</t>
  </si>
  <si>
    <t>Pulehu</t>
  </si>
  <si>
    <t>Kupehau</t>
  </si>
  <si>
    <t>Hanwha</t>
  </si>
  <si>
    <t>Barbers Point</t>
  </si>
  <si>
    <t>Mahi</t>
  </si>
  <si>
    <t>Mountain View</t>
  </si>
  <si>
    <t>Waiawa Phase 2</t>
  </si>
  <si>
    <t>TVA</t>
  </si>
  <si>
    <t>Arroyo</t>
  </si>
  <si>
    <t>Clenera</t>
  </si>
  <si>
    <t>PNM</t>
  </si>
  <si>
    <t>Hecate</t>
  </si>
  <si>
    <t>Battle Mountain</t>
  </si>
  <si>
    <t>Gemini</t>
  </si>
  <si>
    <t>Chuckwalla</t>
  </si>
  <si>
    <t>Wheatridge</t>
  </si>
  <si>
    <t>Orsted</t>
  </si>
  <si>
    <t>Non-HI</t>
  </si>
  <si>
    <t>nominal $/MWh</t>
  </si>
  <si>
    <t>LevelTen Energy solar PPA price indices</t>
  </si>
  <si>
    <t>Source: LevelTen Energy</t>
  </si>
  <si>
    <t>Annual Average PPA Price</t>
  </si>
  <si>
    <t>Utility-Scale Solar % of Total</t>
  </si>
  <si>
    <t>Distributed Solar % of Total</t>
  </si>
  <si>
    <t>Total Solar % of Total</t>
  </si>
  <si>
    <t>Nameplate Capacity Additions (GW-AC)</t>
  </si>
  <si>
    <t>All Solar</t>
  </si>
  <si>
    <t>Nevada</t>
  </si>
  <si>
    <t>Arizona</t>
  </si>
  <si>
    <t>Utah</t>
  </si>
  <si>
    <t>North Carolina</t>
  </si>
  <si>
    <t>New Jersey</t>
  </si>
  <si>
    <t>TOTAL U.S.</t>
  </si>
  <si>
    <t>Solar generation as a %
of in-state generation</t>
  </si>
  <si>
    <t>Solar generation as a %
of in-state load</t>
  </si>
  <si>
    <t>Utility-Scale
Solar Only</t>
  </si>
  <si>
    <t>Source: EIA</t>
  </si>
  <si>
    <r>
      <t xml:space="preserve">1 </t>
    </r>
    <r>
      <rPr>
        <sz val="12"/>
        <color rgb="FF404040"/>
        <rFont val="Arial"/>
        <family val="2"/>
      </rPr>
      <t>Corresponding authors</t>
    </r>
  </si>
  <si>
    <t>Regional boundaries overlaid on a map of average annual global horizontal irradiance (GHI)</t>
  </si>
  <si>
    <t>Sources: National Renewable Energy Laboratory (NREL)</t>
  </si>
  <si>
    <t>Levelized PV and wind PPA prices and levelized gas price projections</t>
  </si>
  <si>
    <t xml:space="preserve">Southeast
(non-ISO) </t>
  </si>
  <si>
    <t>Solar GW in Queues by Region</t>
  </si>
  <si>
    <t>SEGS I</t>
  </si>
  <si>
    <t>SEGS II</t>
  </si>
  <si>
    <t>SEGS III</t>
  </si>
  <si>
    <t>SEGS IV</t>
  </si>
  <si>
    <t>SEGS V</t>
  </si>
  <si>
    <t>SEGS VI</t>
  </si>
  <si>
    <t>SEGS VII</t>
  </si>
  <si>
    <t>SEGS VIII</t>
  </si>
  <si>
    <t>SEGS IX</t>
  </si>
  <si>
    <t>Nevada Solar One</t>
  </si>
  <si>
    <t>Genesis</t>
  </si>
  <si>
    <t>Solana</t>
  </si>
  <si>
    <t>Mojave</t>
  </si>
  <si>
    <t>Crescent Dunes</t>
  </si>
  <si>
    <t>-</t>
  </si>
  <si>
    <t>Ivanpah</t>
  </si>
  <si>
    <t>CF for CSP Plants</t>
  </si>
  <si>
    <t>SEGS I&amp;II</t>
  </si>
  <si>
    <t>SEGS III-IX</t>
  </si>
  <si>
    <t xml:space="preserve"> CSP tower, no storage</t>
  </si>
  <si>
    <t xml:space="preserve"> CSP tower, 10 hours storage</t>
  </si>
  <si>
    <t xml:space="preserve"> CSP trough, no storage</t>
  </si>
  <si>
    <t xml:space="preserve"> CSP trough, 6 hours storage</t>
  </si>
  <si>
    <t>PV plants in AZ, CA, and NV (for comparison)</t>
  </si>
  <si>
    <t>CSP plants in AZ, CA, and NV</t>
  </si>
  <si>
    <t>PPA Price for CSP Plants</t>
  </si>
  <si>
    <t>Estimated levelized cost of energy by commercial operation date, region, and project</t>
  </si>
  <si>
    <t>Average levelized cost of energy versus average levelized PPA price, by commercial operation date</t>
  </si>
  <si>
    <t>Note: West = CAISO, West (non-ISO); Central = MISO, SPP, ERCOT; Northeast = PJM, NYISO, ISO-NE; Southeast = Southeast (non-ISO)</t>
  </si>
  <si>
    <t>Note: Averages shown only if there are two or more PPAs in a given region-year.</t>
  </si>
  <si>
    <t>LevelTen Solar PPA Prices</t>
  </si>
  <si>
    <r>
      <t>Summarize publicly available data on key trends in the U.S. utility-scale solar power sector.  Focus on ground-mounted projects &gt;5 MW</t>
    </r>
    <r>
      <rPr>
        <vertAlign val="subscript"/>
        <sz val="8.25"/>
        <color rgb="FF000000"/>
        <rFont val="Arial"/>
        <family val="2"/>
      </rPr>
      <t>AC</t>
    </r>
    <r>
      <rPr>
        <sz val="11"/>
        <color rgb="FF000000"/>
        <rFont val="Arial"/>
        <family val="2"/>
      </rPr>
      <t xml:space="preserve"> in size (projects below this capacity threshold, as well as rooftop projects, are covered under LBNL's </t>
    </r>
    <r>
      <rPr>
        <i/>
        <sz val="11"/>
        <color rgb="FF000000"/>
        <rFont val="Arial"/>
        <family val="2"/>
      </rPr>
      <t>Tracking the Sun</t>
    </r>
    <r>
      <rPr>
        <sz val="11"/>
        <color rgb="FF000000"/>
        <rFont val="Arial"/>
        <family val="2"/>
      </rPr>
      <t xml:space="preserve"> series). Focus on historical data, with some emphasis on the most recent year. Data sources include EIA, FERC, SEC, trade press, developers/owners.</t>
    </r>
  </si>
  <si>
    <t>Installation Year</t>
  </si>
  <si>
    <t xml:space="preserve">Note: Wood Mackenzie and SEIA's definition of utility-scale PV capacity differs from LBNL both in size threshholds and treatment of project phase completion. </t>
  </si>
  <si>
    <t>Tracking c-Si</t>
  </si>
  <si>
    <t>Fixed-Tilt c-Si</t>
  </si>
  <si>
    <t>Tracking Thin-Film</t>
  </si>
  <si>
    <t>Fixed-Tilt Thin-Film</t>
  </si>
  <si>
    <t>Total Tracking</t>
  </si>
  <si>
    <t>Total Fixed-Tilt</t>
  </si>
  <si>
    <t>Annual Project Count</t>
  </si>
  <si>
    <t>Cumulative Project Count</t>
  </si>
  <si>
    <r>
      <t>State-level Statistics (MW</t>
    </r>
    <r>
      <rPr>
        <vertAlign val="subscript"/>
        <sz val="10"/>
        <color theme="1"/>
        <rFont val="Arial"/>
        <family val="2"/>
      </rPr>
      <t>AC</t>
    </r>
    <r>
      <rPr>
        <sz val="10"/>
        <color theme="1"/>
        <rFont val="Arial"/>
        <family val="2"/>
      </rPr>
      <t>)</t>
    </r>
  </si>
  <si>
    <t>Solar COD</t>
  </si>
  <si>
    <t>Cumulative Capacity</t>
  </si>
  <si>
    <t>UT</t>
  </si>
  <si>
    <t>SC</t>
  </si>
  <si>
    <t>ID</t>
  </si>
  <si>
    <t>MD</t>
  </si>
  <si>
    <t>TN</t>
  </si>
  <si>
    <t>WY</t>
  </si>
  <si>
    <t>MI</t>
  </si>
  <si>
    <t>OH</t>
  </si>
  <si>
    <t>DE</t>
  </si>
  <si>
    <t>KY</t>
  </si>
  <si>
    <t>RI</t>
  </si>
  <si>
    <t>KS</t>
  </si>
  <si>
    <t>Graph Support</t>
  </si>
  <si>
    <t>x-Axis</t>
  </si>
  <si>
    <t>Fixed Tilt 20th Perc Error</t>
  </si>
  <si>
    <t>Fixed Tilt 80th Perc Error</t>
  </si>
  <si>
    <t>Tracking 20th Perc Error</t>
  </si>
  <si>
    <t>Tracking 80th Perc Error</t>
  </si>
  <si>
    <t>All Count</t>
  </si>
  <si>
    <t>All Median</t>
  </si>
  <si>
    <t>All 20th Percentile</t>
  </si>
  <si>
    <t>All 80th Percentile</t>
  </si>
  <si>
    <t>Fixed Tilt Median</t>
  </si>
  <si>
    <t>Fixed Tilt 20th Percentile</t>
  </si>
  <si>
    <t>Fixed Tilt 80th Percentile</t>
  </si>
  <si>
    <t>Tracking Median</t>
  </si>
  <si>
    <t>Tracking 20th Percentile</t>
  </si>
  <si>
    <t>Tracking 80th Percentile</t>
  </si>
  <si>
    <t>Inverter Loading Ratio</t>
  </si>
  <si>
    <r>
      <t>All Capacity (MW</t>
    </r>
    <r>
      <rPr>
        <vertAlign val="subscript"/>
        <sz val="10"/>
        <color theme="1"/>
        <rFont val="Arial"/>
        <family val="2"/>
      </rPr>
      <t>AC</t>
    </r>
    <r>
      <rPr>
        <sz val="10"/>
        <color theme="1"/>
        <rFont val="Arial"/>
        <family val="2"/>
      </rPr>
      <t>)</t>
    </r>
  </si>
  <si>
    <r>
      <t>All Capacity (MW</t>
    </r>
    <r>
      <rPr>
        <vertAlign val="subscript"/>
        <sz val="10"/>
        <color theme="1"/>
        <rFont val="Arial"/>
        <family val="2"/>
      </rPr>
      <t>DC</t>
    </r>
    <r>
      <rPr>
        <sz val="10"/>
        <color theme="1"/>
        <rFont val="Arial"/>
        <family val="2"/>
      </rPr>
      <t>)</t>
    </r>
  </si>
  <si>
    <t>Sources: Berkeley Lab</t>
  </si>
  <si>
    <t>Sources: Berkeley Lab, Energy Information Administration</t>
  </si>
  <si>
    <t>Sources: Berkeley Lab (some data points suppressed to protect confidentiality), Energy Information Administration</t>
  </si>
  <si>
    <t>20-50 MW</t>
  </si>
  <si>
    <t>50-100 MW</t>
  </si>
  <si>
    <t xml:space="preserve">Residential PV </t>
  </si>
  <si>
    <t>Commercial PV</t>
  </si>
  <si>
    <t>Utility PV</t>
  </si>
  <si>
    <t>Utility CSP</t>
  </si>
  <si>
    <r>
      <t>Annual 
Capacity MW</t>
    </r>
    <r>
      <rPr>
        <vertAlign val="subscript"/>
        <sz val="10"/>
        <color theme="1"/>
        <rFont val="Arial"/>
        <family val="2"/>
      </rPr>
      <t>DC</t>
    </r>
  </si>
  <si>
    <r>
      <t>Cumulative 
Capacity MW</t>
    </r>
    <r>
      <rPr>
        <vertAlign val="subscript"/>
        <sz val="10"/>
        <color theme="1"/>
        <rFont val="Arial"/>
        <family val="2"/>
      </rPr>
      <t>DC</t>
    </r>
  </si>
  <si>
    <r>
      <t>Annual 
Capacity MW</t>
    </r>
    <r>
      <rPr>
        <vertAlign val="subscript"/>
        <sz val="10"/>
        <color theme="1"/>
        <rFont val="Arial"/>
        <family val="2"/>
      </rPr>
      <t>AC</t>
    </r>
  </si>
  <si>
    <r>
      <t>Cumulative 
Capacity MW</t>
    </r>
    <r>
      <rPr>
        <vertAlign val="subscript"/>
        <sz val="10"/>
        <color theme="1"/>
        <rFont val="Arial"/>
        <family val="2"/>
      </rPr>
      <t>AC</t>
    </r>
  </si>
  <si>
    <r>
      <t>Annual 
Capacity GW</t>
    </r>
    <r>
      <rPr>
        <vertAlign val="subscript"/>
        <sz val="10"/>
        <color theme="1"/>
        <rFont val="Arial"/>
        <family val="2"/>
      </rPr>
      <t>AC</t>
    </r>
  </si>
  <si>
    <r>
      <t>Cumulative 
Capacity GW</t>
    </r>
    <r>
      <rPr>
        <vertAlign val="subscript"/>
        <sz val="10"/>
        <color theme="1"/>
        <rFont val="Arial"/>
        <family val="2"/>
      </rPr>
      <t>AC</t>
    </r>
  </si>
  <si>
    <t>Sources: Berkeley Lab: Capacity Information, NREL: Long-Term Annual Average Solar Resource</t>
  </si>
  <si>
    <t>Sources: Berkeley Lab: Project Information, NREL: Long-Term Annual Average Solar Resource</t>
  </si>
  <si>
    <r>
      <t>All Capacity MW</t>
    </r>
    <r>
      <rPr>
        <vertAlign val="subscript"/>
        <sz val="10"/>
        <color theme="1"/>
        <rFont val="Arial"/>
        <family val="2"/>
      </rPr>
      <t>AC</t>
    </r>
  </si>
  <si>
    <r>
      <t>Notes: The Inverter Loading Ratio describes the ratio of project capacity measured in MW</t>
    </r>
    <r>
      <rPr>
        <i/>
        <vertAlign val="subscript"/>
        <sz val="10"/>
        <color theme="1"/>
        <rFont val="Arial"/>
        <family val="2"/>
      </rPr>
      <t>DC</t>
    </r>
    <r>
      <rPr>
        <i/>
        <sz val="10"/>
        <color theme="1"/>
        <rFont val="Arial"/>
        <family val="2"/>
      </rPr>
      <t xml:space="preserve"> at the inverter to the nominal inverter capacity measured in MW</t>
    </r>
    <r>
      <rPr>
        <i/>
        <vertAlign val="subscript"/>
        <sz val="10"/>
        <color theme="1"/>
        <rFont val="Arial"/>
        <family val="2"/>
      </rPr>
      <t>AC</t>
    </r>
  </si>
  <si>
    <t>Project Size Bin</t>
  </si>
  <si>
    <r>
      <t>Project Capacity MW</t>
    </r>
    <r>
      <rPr>
        <vertAlign val="subscript"/>
        <sz val="10"/>
        <color theme="1"/>
        <rFont val="Arial"/>
        <family val="2"/>
      </rPr>
      <t>AC</t>
    </r>
  </si>
  <si>
    <t>20th Percentile</t>
  </si>
  <si>
    <t>80th Percentile</t>
  </si>
  <si>
    <r>
      <t>Project Capacity MW</t>
    </r>
    <r>
      <rPr>
        <vertAlign val="subscript"/>
        <sz val="10"/>
        <color theme="1"/>
        <rFont val="Arial"/>
        <family val="2"/>
      </rPr>
      <t>DC</t>
    </r>
  </si>
  <si>
    <r>
      <t>$/W</t>
    </r>
    <r>
      <rPr>
        <b/>
        <vertAlign val="subscript"/>
        <sz val="10"/>
        <color theme="1"/>
        <rFont val="Arial"/>
        <family val="2"/>
      </rPr>
      <t>AC</t>
    </r>
    <r>
      <rPr>
        <b/>
        <sz val="10"/>
        <color theme="1"/>
        <rFont val="Arial"/>
        <family val="2"/>
      </rPr>
      <t xml:space="preserve"> Cost Sample Project Count</t>
    </r>
  </si>
  <si>
    <r>
      <t>$/W</t>
    </r>
    <r>
      <rPr>
        <b/>
        <vertAlign val="subscript"/>
        <sz val="10"/>
        <color theme="1"/>
        <rFont val="Arial"/>
        <family val="2"/>
      </rPr>
      <t>DC</t>
    </r>
    <r>
      <rPr>
        <b/>
        <sz val="10"/>
        <color theme="1"/>
        <rFont val="Arial"/>
        <family val="2"/>
      </rPr>
      <t xml:space="preserve"> Cost Sample Project Count</t>
    </r>
  </si>
  <si>
    <t>Sources: Berkeley Lab, CAISO, ERCOT</t>
  </si>
  <si>
    <t>AZPS</t>
  </si>
  <si>
    <t>CPLE</t>
  </si>
  <si>
    <t>DUK</t>
  </si>
  <si>
    <t>NEVP</t>
  </si>
  <si>
    <t>PACE</t>
  </si>
  <si>
    <t>PSCO</t>
  </si>
  <si>
    <t>SOCO</t>
  </si>
  <si>
    <t>Notes: For Solar Energy and Capacity Value see Tab "Energy and Capacity Value"</t>
  </si>
  <si>
    <t>Sources: Berkeley Lab, ABB, ISOs</t>
  </si>
  <si>
    <t>Flat block at all nodes</t>
  </si>
  <si>
    <t>Flat block 
at solar nodes</t>
  </si>
  <si>
    <t>Flat block at solar nodes (with curtailment)</t>
  </si>
  <si>
    <t>Solar profile at solar nodes</t>
  </si>
  <si>
    <t>energy value</t>
  </si>
  <si>
    <t>capacity value</t>
  </si>
  <si>
    <t>total value</t>
  </si>
  <si>
    <t>Flat block</t>
  </si>
  <si>
    <t>Location</t>
  </si>
  <si>
    <t>Curtailment</t>
  </si>
  <si>
    <t>Profile</t>
  </si>
  <si>
    <t>Total change</t>
  </si>
  <si>
    <t>Solar value</t>
  </si>
  <si>
    <t>PV Capacity by Sector</t>
  </si>
  <si>
    <t>PV Capacity by Technology</t>
  </si>
  <si>
    <t>PV Capacity by Region</t>
  </si>
  <si>
    <t>PV Irradiance</t>
  </si>
  <si>
    <t>PV ILR</t>
  </si>
  <si>
    <t>PV Curtailment</t>
  </si>
  <si>
    <t>Energy and Capacity Value</t>
  </si>
  <si>
    <t>2024e</t>
  </si>
  <si>
    <t>2025e</t>
  </si>
  <si>
    <t>Solar's energy and capacity value by region and year</t>
  </si>
  <si>
    <t>Solar's energy and capacity value versus PPA prices by region and year</t>
  </si>
  <si>
    <t>PV curtailment by quarter or month and region</t>
  </si>
  <si>
    <t>Levelized PPA prices for CSP and PV plants in AZ, CA, and NV (by PPA capacity and execution date)</t>
  </si>
  <si>
    <t>Capacity factor of CSP projects (solar portion only) over time</t>
  </si>
  <si>
    <t>Cumulative capacity factor by region and fixed-tilt vs. tracking</t>
  </si>
  <si>
    <t>Cumulative capacity factor by resource strength, fixed-tilt vs. tracking, and inverter loading ratio</t>
  </si>
  <si>
    <t>Inverter loading ratio by mounting type and installation year</t>
  </si>
  <si>
    <t>Global horizontal irradiance by mounting type and installation year</t>
  </si>
  <si>
    <t>Annual and cumulative utility-scale PV capacity by region</t>
  </si>
  <si>
    <t>Historical and projected PV and CSP capacity by sector in the United States</t>
  </si>
  <si>
    <r>
      <t>Long-Term Average Global Horizontal Irradiance (kWh/m</t>
    </r>
    <r>
      <rPr>
        <b/>
        <vertAlign val="superscript"/>
        <sz val="8"/>
        <color theme="1"/>
        <rFont val="Arial"/>
        <family val="2"/>
      </rPr>
      <t>2</t>
    </r>
    <r>
      <rPr>
        <b/>
        <sz val="10"/>
        <color theme="1"/>
        <rFont val="Arial"/>
        <family val="2"/>
      </rPr>
      <t>/day)</t>
    </r>
  </si>
  <si>
    <t>Notes: Solar value factor describes the market value of solar in proportion to that of a generalized flat-block, i.e., 24x7 average price across all pricing nodes in region.</t>
  </si>
  <si>
    <t>Market</t>
  </si>
  <si>
    <t>Value</t>
  </si>
  <si>
    <t>Energy</t>
  </si>
  <si>
    <t>Price</t>
  </si>
  <si>
    <t>Jan-Dec
2015</t>
  </si>
  <si>
    <t>Jan-Dec
2016</t>
  </si>
  <si>
    <t>Jan-Dec
2017</t>
  </si>
  <si>
    <t>Jan-Dec
2018</t>
  </si>
  <si>
    <t>Jan-Dec
2019</t>
  </si>
  <si>
    <t>Q1</t>
  </si>
  <si>
    <t>Q2</t>
  </si>
  <si>
    <t>Q3</t>
  </si>
  <si>
    <t>Q4</t>
  </si>
  <si>
    <t>ISOs Only</t>
  </si>
  <si>
    <t>10th %</t>
  </si>
  <si>
    <t>90th %</t>
  </si>
  <si>
    <t>Solar value factor versus solar market penetration by region and year</t>
  </si>
  <si>
    <t>PV+Battery Hybrid PPA Price</t>
  </si>
  <si>
    <t>LCOE vs. PPA Price</t>
  </si>
  <si>
    <t>PV &amp; Wind PPAs vs. Gas</t>
  </si>
  <si>
    <t>Recent PV PPAs vs. Gas Forecast</t>
  </si>
  <si>
    <t>Value Factor vs. Penetration</t>
  </si>
  <si>
    <t>State Solar Market Penetration</t>
  </si>
  <si>
    <t>All Hybrid Capacity in Queues</t>
  </si>
  <si>
    <t>Solar Tech Sub</t>
  </si>
  <si>
    <t>Solar Capacity AC</t>
  </si>
  <si>
    <t>Core Size</t>
  </si>
  <si>
    <t>Bubble Size</t>
  </si>
  <si>
    <t>Tower</t>
  </si>
  <si>
    <t>Trough</t>
  </si>
  <si>
    <t>Value Difference vs. Flat Block</t>
  </si>
  <si>
    <t>Annual New Project Count</t>
  </si>
  <si>
    <t>Non-HI Gen-Wgtd Avg</t>
  </si>
  <si>
    <t>5-20 MW</t>
  </si>
  <si>
    <t>LevelTen PPA Price Index (25th percentile of first-year offer price)</t>
  </si>
  <si>
    <t>Levelized PV and wind PPA prices</t>
  </si>
  <si>
    <t>Note: The curtailment percentage rate depicts reported utility-scale solar curtailment relative to the combined sum of utility-scale and distributed solar generation (on a pre-curtailment basis).</t>
  </si>
  <si>
    <t>Rhode Island</t>
  </si>
  <si>
    <t>Maryland</t>
  </si>
  <si>
    <t>Colorado</t>
  </si>
  <si>
    <t>Delaware</t>
  </si>
  <si>
    <t>Georgia</t>
  </si>
  <si>
    <t>Idaho</t>
  </si>
  <si>
    <t>Minnesota</t>
  </si>
  <si>
    <t>Florida</t>
  </si>
  <si>
    <t>New York</t>
  </si>
  <si>
    <t>Connecticut</t>
  </si>
  <si>
    <t>Kamaole</t>
  </si>
  <si>
    <t>Moraine</t>
  </si>
  <si>
    <t>Tracy</t>
  </si>
  <si>
    <t>% of Proposed Capacity Hybridizing in Each Region</t>
  </si>
  <si>
    <t>Storage*</t>
  </si>
  <si>
    <t>*Note: Hybrid storage capacity is estimated using</t>
  </si>
  <si>
    <t>storage:generator ratios from projects that provide</t>
  </si>
  <si>
    <t>separate capacity data</t>
  </si>
  <si>
    <t>*Note: Hybrid storage capacity is estimated using storage:generator ratios from projects that provide separate capacity data</t>
  </si>
  <si>
    <t>WI</t>
  </si>
  <si>
    <t>Grissom Solar</t>
  </si>
  <si>
    <t>Alabama</t>
  </si>
  <si>
    <t>Azure Sky Solar</t>
  </si>
  <si>
    <t>Levelized price of PV+battery PPAs in the LBNL sample (bubble size represents battery:PV capacity)</t>
  </si>
  <si>
    <t>Levelized price of PV+battery PPAs in the LBNL sample (bubble size represents PV capacity)</t>
  </si>
  <si>
    <t>Levelized price of PV+battery PPAs in the LBNL sample (bubble size represents battery capacity)</t>
  </si>
  <si>
    <t>Levelized PPA prices by region, contract size, and PPA execution date: full sample (PV only--no PV+battery included here)</t>
  </si>
  <si>
    <t>Levelized PPA prices by region, contract size, and PPA execution date: recent sample (PV only)</t>
  </si>
  <si>
    <t>Levelized PPA prices by consolidated region, contract size, and PPA execution date: full sample (PV only)</t>
  </si>
  <si>
    <t>Levelized PPA prices by consolidated region, contract size, and PPA execution date: recent sample (PV only)</t>
  </si>
  <si>
    <t>Levelized PPA prices by region, contract size, and PPA execution date (with non-Hawaii time trend) -- PV only</t>
  </si>
  <si>
    <t>Generation-weighted average levelized wind PPA prices by PPA execution date and consolidated region</t>
  </si>
  <si>
    <t>2026e</t>
  </si>
  <si>
    <t>2027e</t>
  </si>
  <si>
    <t>2028e</t>
  </si>
  <si>
    <t>2029e</t>
  </si>
  <si>
    <t>2030e</t>
  </si>
  <si>
    <t>LA</t>
  </si>
  <si>
    <t>ME</t>
  </si>
  <si>
    <r>
      <t>$/W</t>
    </r>
    <r>
      <rPr>
        <b/>
        <vertAlign val="subscript"/>
        <sz val="10"/>
        <color theme="1"/>
        <rFont val="Arial"/>
        <family val="2"/>
      </rPr>
      <t>AC</t>
    </r>
    <r>
      <rPr>
        <b/>
        <sz val="10"/>
        <color theme="1"/>
        <rFont val="Arial"/>
        <family val="2"/>
      </rPr>
      <t xml:space="preserve"> Cost Sample Project Capacity</t>
    </r>
  </si>
  <si>
    <r>
      <t>$/W</t>
    </r>
    <r>
      <rPr>
        <b/>
        <vertAlign val="subscript"/>
        <sz val="10"/>
        <color theme="1"/>
        <rFont val="Arial"/>
        <family val="2"/>
      </rPr>
      <t>DC</t>
    </r>
    <r>
      <rPr>
        <b/>
        <sz val="10"/>
        <color theme="1"/>
        <rFont val="Arial"/>
        <family val="2"/>
      </rPr>
      <t xml:space="preserve"> Cost Sample Project Capacity</t>
    </r>
  </si>
  <si>
    <t>Jan-Dec
2020</t>
  </si>
  <si>
    <t>For more details on methodology see Berkeley Lab publication "Mills et al, 2021, Solar-to-Grid" https://emp.lbl.gov/renewable-grid-insights</t>
  </si>
  <si>
    <t>value factor</t>
  </si>
  <si>
    <t>penetration</t>
  </si>
  <si>
    <t>Flat block
at solar nodes 
(with curtailment)</t>
  </si>
  <si>
    <t>Solar profile
 at solar nodes</t>
  </si>
  <si>
    <t>Flat block
 at all nodes</t>
  </si>
  <si>
    <t>Sources: Berkeley Lab, FERC</t>
  </si>
  <si>
    <t>Note: Included in cost scope are project supervision, engineering, maintenance, rents, and training. 
Excluded are payments for property taxes, insurance, land royalties, performance bonds, various admnistrative and other fees, and overhead.</t>
  </si>
  <si>
    <t>Negative Error</t>
  </si>
  <si>
    <t>Positive Error</t>
  </si>
  <si>
    <t>x-axis</t>
  </si>
  <si>
    <t>EIA ID</t>
  </si>
  <si>
    <t>Project Name</t>
  </si>
  <si>
    <t>Solar COD Year</t>
  </si>
  <si>
    <t>Latitude</t>
  </si>
  <si>
    <t>Longitude</t>
  </si>
  <si>
    <t>Avg GHI</t>
  </si>
  <si>
    <t>Solar Tech Main</t>
  </si>
  <si>
    <t>Solar Capacity MW-DC</t>
  </si>
  <si>
    <t>Solar Capacity MW-AC</t>
  </si>
  <si>
    <t>Tracking Type</t>
  </si>
  <si>
    <t>Tilt</t>
  </si>
  <si>
    <t>Azimuth</t>
  </si>
  <si>
    <t>Hybrid?</t>
  </si>
  <si>
    <t>Storage Tech</t>
  </si>
  <si>
    <t>Storage COD Year</t>
  </si>
  <si>
    <t>Storage Capacity MW</t>
  </si>
  <si>
    <t>Storage Energy MWh</t>
  </si>
  <si>
    <t>Solar Energy Generating Systems (SEGS) III</t>
  </si>
  <si>
    <t>CSP</t>
  </si>
  <si>
    <t>Single Axis</t>
  </si>
  <si>
    <t>PV+Fossil</t>
  </si>
  <si>
    <t>Solar Energy Generating Systems (SEGS) IV</t>
  </si>
  <si>
    <t>Solar Energy Generating Systems (SEGS) V</t>
  </si>
  <si>
    <t>Solar Energy Generating Systems (SEGS) VI</t>
  </si>
  <si>
    <t>Solar Energy Generating Systems (SEGS) VII</t>
  </si>
  <si>
    <t>Solar Energy Generating Systems (SEGS) VIII</t>
  </si>
  <si>
    <t>Solar Energy Generating Systems (SEGS) IX</t>
  </si>
  <si>
    <t>Nellis Air Force Base</t>
  </si>
  <si>
    <t>c-Si</t>
  </si>
  <si>
    <t>Alamosa Photovoltaic Solar Plant (SunE Alamosa)</t>
  </si>
  <si>
    <t>Combo (c-Si, CPV)</t>
  </si>
  <si>
    <t>Combo</t>
  </si>
  <si>
    <t>Fixed, Single, Double</t>
  </si>
  <si>
    <t>Copper Mountain Solar 1 (CM10) - Phase 1 (El Dorado Energy Solar Project)</t>
  </si>
  <si>
    <t>Thin-Film</t>
  </si>
  <si>
    <t>Fixed Tilt</t>
  </si>
  <si>
    <t>FPL DeSoto Next Generation Solar Energy Center</t>
  </si>
  <si>
    <t>NRG Solar Blythe I (not to be confused with 2016 NextEra plants)</t>
  </si>
  <si>
    <t>FPL Martin Next Generation Solar Energy Center</t>
  </si>
  <si>
    <t>Copper Mountain Solar 1 (CM48) - Phase 2 Expansion</t>
  </si>
  <si>
    <t>Cimarron I Solar Project</t>
  </si>
  <si>
    <t>Greater Sandhill Solar Plant 1</t>
  </si>
  <si>
    <t>Davidson County Solar Farm</t>
  </si>
  <si>
    <t>Blue Wing Solar Project</t>
  </si>
  <si>
    <t>PSEG Jacksonville Solar</t>
  </si>
  <si>
    <t>PSEG Wyandot Solar Facility</t>
  </si>
  <si>
    <t>FPL Space Coast Next Generation Solar Energy Center</t>
  </si>
  <si>
    <t>Exelon City Solar (West Pullman Industrial Redevelopment Area)</t>
  </si>
  <si>
    <t>Paradise Solar Energy Center</t>
  </si>
  <si>
    <t>Long Island Solar Farm</t>
  </si>
  <si>
    <t>San Luis Valley Solar Ranch</t>
  </si>
  <si>
    <t>Webberville Project - Austin Energy PV Project</t>
  </si>
  <si>
    <t>NRG Solar - Roadrunner</t>
  </si>
  <si>
    <t>Stroud Solar Station</t>
  </si>
  <si>
    <t>Sun City Project (Avenal)</t>
  </si>
  <si>
    <t>Copper Crossing</t>
  </si>
  <si>
    <t>Sand Drag Solar Project (Avenal)</t>
  </si>
  <si>
    <t>SMUD - Bruceville (at Grundman) (NOT RE Bruceville)</t>
  </si>
  <si>
    <t>Pilesgrove Solar Project</t>
  </si>
  <si>
    <t>APS - AZ Sun - Paloma Solar Plant</t>
  </si>
  <si>
    <t>Hyder Solar Plant I</t>
  </si>
  <si>
    <t>Five Points Solar Station</t>
  </si>
  <si>
    <t>Westside Solar Station</t>
  </si>
  <si>
    <t>Bagdad Solar Project</t>
  </si>
  <si>
    <t>McGraw-Hill Solar Farm</t>
  </si>
  <si>
    <t>Prescott Solar Plant (SunE AZ1 - Prescott)</t>
  </si>
  <si>
    <t>SPS - Lea</t>
  </si>
  <si>
    <t>SPS - Monument</t>
  </si>
  <si>
    <t>Dover SUN Park (White Oak Solar)</t>
  </si>
  <si>
    <t>Oak Solar Farm</t>
  </si>
  <si>
    <t>SPS - Hopi</t>
  </si>
  <si>
    <t>SPS - Dollarhide</t>
  </si>
  <si>
    <t>SPS - Jal</t>
  </si>
  <si>
    <t>Hondale Solar Farm (PNM - Deming Solar Energy Center) Phase 1+2</t>
  </si>
  <si>
    <t>57777, 57779, 57781</t>
  </si>
  <si>
    <t>RE Dillard 1-3</t>
  </si>
  <si>
    <t>BNB Napoleon Solar Phase 1</t>
  </si>
  <si>
    <t>Flemington Solar</t>
  </si>
  <si>
    <t>Hamilton Solar-Crosswicks (subunits 1,2)</t>
  </si>
  <si>
    <t>Los Lunas Solar (Los Morros) Phase 1+2</t>
  </si>
  <si>
    <t>Avenal Park Solar Project (Avenal)</t>
  </si>
  <si>
    <t>Stanton Solar Farm (RP Orlando) Phase 1</t>
  </si>
  <si>
    <t>Colorado Springs Air Force Academy</t>
  </si>
  <si>
    <t>Hatch Solar Center</t>
  </si>
  <si>
    <t>CPV</t>
  </si>
  <si>
    <t>Dual-Axis</t>
  </si>
  <si>
    <t>Mesquite Solar 1</t>
  </si>
  <si>
    <t>Copper Mountain Solar 2 - Phase 1</t>
  </si>
  <si>
    <t>Silver State North Solar Project</t>
  </si>
  <si>
    <t>Alpaugh 50 (1st Phase)</t>
  </si>
  <si>
    <t>McKenzie Road Solar Farm 1-6</t>
  </si>
  <si>
    <t>Cogentrix - Alamosa (Alamosa Solar Generating Project)</t>
  </si>
  <si>
    <t>NRG Solar - Avra Valley</t>
  </si>
  <si>
    <t>McHenry Solar Farm (K Road Modesto Solar or RET Modesto)</t>
  </si>
  <si>
    <t>Imperial Valley Solar Company (IVSC) 1</t>
  </si>
  <si>
    <t>Stillwater Solar PV I- Geothermal, CSP</t>
  </si>
  <si>
    <t>PV+Geothermal+CSP</t>
  </si>
  <si>
    <t>Alpaugh North (2nd Phase)</t>
  </si>
  <si>
    <t>Cantua Solar Station</t>
  </si>
  <si>
    <t>Huron Solar Station</t>
  </si>
  <si>
    <t>Grand Ridge Solar Plant</t>
  </si>
  <si>
    <t>Wind+PV+Storage</t>
  </si>
  <si>
    <t>Lithium-Ion</t>
  </si>
  <si>
    <t>FRV Picture Rocks (FRV Tucson Solar)</t>
  </si>
  <si>
    <t>Apple Data Center- PV1</t>
  </si>
  <si>
    <t>Maryland Solar Farm</t>
  </si>
  <si>
    <t>PSEG Queen Creek Solar Farm</t>
  </si>
  <si>
    <t>Chino Valley Solar</t>
  </si>
  <si>
    <t>Tinton Falls Solar Farm</t>
  </si>
  <si>
    <t>SunE AZ2 - Saddle Mountain</t>
  </si>
  <si>
    <t>57783, 57784, 57785</t>
  </si>
  <si>
    <t>RE Bruceville 1-3 (NOT SMUD-Bruceville at Grundman)</t>
  </si>
  <si>
    <t>57778, 57780, 57782</t>
  </si>
  <si>
    <t>RE Kammerer 1-3</t>
  </si>
  <si>
    <t>Mount St. Mary's University Solar Farm</t>
  </si>
  <si>
    <t>Washington White Post Solar I</t>
  </si>
  <si>
    <t>Las Cruces Centennial Solar Farm (SunE EPE 2)</t>
  </si>
  <si>
    <t>PSEG Milford Solar Farm</t>
  </si>
  <si>
    <t>Naval Air Weapons Station China Lake</t>
  </si>
  <si>
    <t>SunE CPS3 - Somerset Solar Farm</t>
  </si>
  <si>
    <t>El Chaparral (SunE EPE 1)</t>
  </si>
  <si>
    <t>Giffen Solar Station</t>
  </si>
  <si>
    <t>LADWP Adelanto Solar Project</t>
  </si>
  <si>
    <t>PA Solar Park</t>
  </si>
  <si>
    <t>SunE CPS1 - Centennial Solar Farms</t>
  </si>
  <si>
    <t>SunE CPS2 - Centennial Solar Farms</t>
  </si>
  <si>
    <t>Black Mountain Solar Project</t>
  </si>
  <si>
    <t>Volkswagen Solar</t>
  </si>
  <si>
    <t>57722, 57743</t>
  </si>
  <si>
    <t>SPI Palm Springs Solar (North Palm Springs 1A, 4A)</t>
  </si>
  <si>
    <t>Port Allen Solar Farm</t>
  </si>
  <si>
    <t>PV+Storage</t>
  </si>
  <si>
    <t>Lead Acid</t>
  </si>
  <si>
    <t>Herbert Farm Solar (SMECO)</t>
  </si>
  <si>
    <t>Reeves Station Road East</t>
  </si>
  <si>
    <t>Lawrenceville School Solar Farm (KDC Solar TLS)</t>
  </si>
  <si>
    <t>AstroSol Tech Park AZ</t>
  </si>
  <si>
    <t>California Valley Solar Ranch  (CVSR, High Plains Ranch II)</t>
  </si>
  <si>
    <t>Solana Generating Station (Abengoa, Arlington Valley Solar Energy Project)</t>
  </si>
  <si>
    <t>CSP+Storage</t>
  </si>
  <si>
    <t>Molten Salt</t>
  </si>
  <si>
    <t>Campo Verde</t>
  </si>
  <si>
    <t>(Tenaska) Imperial Solar Energy Center South (CSolar IV South)</t>
  </si>
  <si>
    <t>Arlington Valley Solar Project II</t>
  </si>
  <si>
    <t>Catalina Solar Project 1 (Phase 1+2)</t>
  </si>
  <si>
    <t>Wind+PV</t>
  </si>
  <si>
    <t>Alpine Solar Project</t>
  </si>
  <si>
    <t>OCI Alamo 1 Solar</t>
  </si>
  <si>
    <t>Lithium-ion</t>
  </si>
  <si>
    <t>APS - AZ Sun - Foothills Solar Plant Phase I+II</t>
  </si>
  <si>
    <t>Spectrum Nevada Solar Project</t>
  </si>
  <si>
    <t>Borrego Solar Project (NRG)</t>
  </si>
  <si>
    <t>Atwell Island</t>
  </si>
  <si>
    <t>Sol Orchard Imperial 1 (Grupo T-Solar El Centro Project)</t>
  </si>
  <si>
    <t>White River Solar Phase 1</t>
  </si>
  <si>
    <t>Guernsey Solar Station</t>
  </si>
  <si>
    <t>Gates Solar Station</t>
  </si>
  <si>
    <t>RE Kansas South</t>
  </si>
  <si>
    <t>TA-High Desert (Antelope Project)</t>
  </si>
  <si>
    <t>Corcoran 1</t>
  </si>
  <si>
    <t>Apple Data Center- PV2</t>
  </si>
  <si>
    <t>Camilla Solar Plant (SDD Solar Project 1)</t>
  </si>
  <si>
    <t>Gillespie 1</t>
  </si>
  <si>
    <t>PSEG Badger I</t>
  </si>
  <si>
    <t>Highlander I (SEPV 8)</t>
  </si>
  <si>
    <t>Indy Solar I</t>
  </si>
  <si>
    <t>Indy Solar II</t>
  </si>
  <si>
    <t>West Gates Solar Station</t>
  </si>
  <si>
    <t>IND Airport Solar Farm (INDY I)</t>
  </si>
  <si>
    <t>Bryan Solar, LLC</t>
  </si>
  <si>
    <t>Berry Plastics Solar Plant</t>
  </si>
  <si>
    <t>Valencia Solar</t>
  </si>
  <si>
    <t>Indy Solar III</t>
  </si>
  <si>
    <t>LADWP Pine Tree Solar Project</t>
  </si>
  <si>
    <t>Highlander II (SEPV 9)</t>
  </si>
  <si>
    <t>Manzano Solar Energy Center</t>
  </si>
  <si>
    <t>Azalea Solar Power Facility</t>
  </si>
  <si>
    <t>Tularosa Solar Energy Center (Otero County Solar Energy Center)</t>
  </si>
  <si>
    <t>Mercer County Community College Solar</t>
  </si>
  <si>
    <t>Topaz Solar Farm Phase 1-3</t>
  </si>
  <si>
    <t>57073, 57074, 57075</t>
  </si>
  <si>
    <t>Ivanpah Solar Energy Generating System 1-3</t>
  </si>
  <si>
    <t>Agua Caliente Solar Project</t>
  </si>
  <si>
    <t>Genesis Solar Energy Project</t>
  </si>
  <si>
    <t>Mojave Solar (Abengoa)</t>
  </si>
  <si>
    <t>Antelope Valley Solar Ranch 1 (First Solar)/ AV Solar Ranch One</t>
  </si>
  <si>
    <t>Mount Signal Solar Farm I (formerly known as Imperial Valley Solar I LLC)</t>
  </si>
  <si>
    <t>Centinela Solar Energy (phase I+II)</t>
  </si>
  <si>
    <t>Solar Gen 2 - First Solar (Sonora, Arkansas, and Alhambra)</t>
  </si>
  <si>
    <t>Regulus Solar Project</t>
  </si>
  <si>
    <t>Macho Springs Solar Facility</t>
  </si>
  <si>
    <t>PV+Wind</t>
  </si>
  <si>
    <t>RE Columbia 1 (Camelot Solar)</t>
  </si>
  <si>
    <t>OCI Alamo 4 Solar</t>
  </si>
  <si>
    <t>APS Gila Bend Solar Power Plant</t>
  </si>
  <si>
    <t>Avalon Solar (Pima Mine Road Solar Generating Facility)</t>
  </si>
  <si>
    <t>Mountain View Solar</t>
  </si>
  <si>
    <t>Recurrent Rosamond Solar 1</t>
  </si>
  <si>
    <t>Recurrent Rosamond Solar 2</t>
  </si>
  <si>
    <t>Lone Valley Solar Park II (Marathon)</t>
  </si>
  <si>
    <t>RE Kansas Solar</t>
  </si>
  <si>
    <t>White River Solar Phase 2</t>
  </si>
  <si>
    <t>Colonial Eagle Solar (Pasquotank), (Capital Partners, Phase I)</t>
  </si>
  <si>
    <t>Western Antelope Blue Sky Ranch A (WABSRA)</t>
  </si>
  <si>
    <t>Dogwood Solar Power (Scotland Neck SE1 Solar)</t>
  </si>
  <si>
    <t>CID Solar</t>
  </si>
  <si>
    <t>Antelope West Solar Farm</t>
  </si>
  <si>
    <t>RE Old River One</t>
  </si>
  <si>
    <t>Halifax (HXO) Airport Solar One</t>
  </si>
  <si>
    <t>Adobe Solar (FRV Cygnus Solar Project)</t>
  </si>
  <si>
    <t>RE Kent South</t>
  </si>
  <si>
    <t>RE Adams East</t>
  </si>
  <si>
    <t>Cascade Solar</t>
  </si>
  <si>
    <t>Westlands Solar Farms PV1</t>
  </si>
  <si>
    <t>Fort Huachuca Solar PV Project</t>
  </si>
  <si>
    <t>RE Victor Phelan Solar One</t>
  </si>
  <si>
    <t>Searchlight Solar PV Generating Facility</t>
  </si>
  <si>
    <t>Selmer Farm</t>
  </si>
  <si>
    <t>Mulberry Farm</t>
  </si>
  <si>
    <t>RE Columbia 2</t>
  </si>
  <si>
    <t>58275, 58276, 58279</t>
  </si>
  <si>
    <t>Warren Solar Farm (Mass Midstate 1-3, Ecos Energy LLC)</t>
  </si>
  <si>
    <t>Springerville Generating Station Solar System Phase 1-3 (Ph3: White Mountain Solar )</t>
  </si>
  <si>
    <t>Combo (c-Si, Thin-Film, CPV)</t>
  </si>
  <si>
    <t>Fixed, Single</t>
  </si>
  <si>
    <t>Davis-Monthan Air Force Base Phase I+II</t>
  </si>
  <si>
    <t>Orion Solar Phase I</t>
  </si>
  <si>
    <t>KRS II Koloa Solar (Grove Farm/ Kauai Solar Farm)</t>
  </si>
  <si>
    <t>PSEG El Paso Solar Energy Center (Newman)</t>
  </si>
  <si>
    <t>Heber Solar PV Project (Imperial Solar 1)</t>
  </si>
  <si>
    <t>RE Columbia 3</t>
  </si>
  <si>
    <t>Lone Valley Solar Park I (Agincourt)</t>
  </si>
  <si>
    <t>Meadow Lake Solar Energy Center</t>
  </si>
  <si>
    <t>Indianapolis Motor Speedway (IMS) Solar Farm</t>
  </si>
  <si>
    <t>Orion Solar Phase II</t>
  </si>
  <si>
    <t>Rock Solid Solar Project (Howell Solar)</t>
  </si>
  <si>
    <t>Frenchtown III Solar</t>
  </si>
  <si>
    <t>Maywood Superfund Project (HQC Maywood)</t>
  </si>
  <si>
    <t>KDC Solar Branchburg  (ImClone)</t>
  </si>
  <si>
    <t>Cibola Solar Energy Center</t>
  </si>
  <si>
    <t>G&amp;S Wantage Solar</t>
  </si>
  <si>
    <t>West Pemberton Solar Facility</t>
  </si>
  <si>
    <t>Summer North Solar 6.5 (American Solar Greenworks)</t>
  </si>
  <si>
    <t>Desert Green Solar Farm</t>
  </si>
  <si>
    <t>Dartmouth Solar</t>
  </si>
  <si>
    <t>Sandoval Solar Energy Center</t>
  </si>
  <si>
    <t>Rio Rico</t>
  </si>
  <si>
    <t>NRG Community Solar 1</t>
  </si>
  <si>
    <t>KDC CentraState Medical (KDC Solar Middlesex 3)</t>
  </si>
  <si>
    <t>Solar Star 1/ formerly Antelope Valley Solar Projects</t>
  </si>
  <si>
    <t>Solar Star 2/ formerly Antelope Valley Solar Projects</t>
  </si>
  <si>
    <t>Copper Mountain Solar 3</t>
  </si>
  <si>
    <t>Crescent Dunes Solar Energy</t>
  </si>
  <si>
    <t>Quinto Solar PV Project (SSC13, Quinto Farms + Stockton Terminal)</t>
  </si>
  <si>
    <t>OCI Alamo 5 (Downie Ranch Solar, Texas 5)</t>
  </si>
  <si>
    <t>Decatur Parkway Solar Project</t>
  </si>
  <si>
    <t>Conetoe (II) Solar</t>
  </si>
  <si>
    <t>Utah Red Hills Renewable Energy Park (Pelican Solar?)</t>
  </si>
  <si>
    <t>Warsaw Solar Facility (formerly Gantt Farm I)</t>
  </si>
  <si>
    <t>North Star Solar</t>
  </si>
  <si>
    <t>Copper Mountain Solar 2 - Phase 2</t>
  </si>
  <si>
    <t>Red Horse 2</t>
  </si>
  <si>
    <t>Hooper Solar (SunPower San Luis Valley Solar or Solar Star III)</t>
  </si>
  <si>
    <t>Pavant Solar 1</t>
  </si>
  <si>
    <t>Eden Solar (formerly Derby, Innovative Solar 34)</t>
  </si>
  <si>
    <t>Sandstone Solar Power Plant</t>
  </si>
  <si>
    <t>Lost Hills Solar / Blackwell</t>
  </si>
  <si>
    <t>Fort Benning Solar</t>
  </si>
  <si>
    <t>Seville Solar 2</t>
  </si>
  <si>
    <t>Barilla Solar Project Phase 1-3</t>
  </si>
  <si>
    <t>Hayworth Solar (Redwood: Hayworth)</t>
  </si>
  <si>
    <t>Fayetteville Solar (formerly E I DuPont de Nemours )</t>
  </si>
  <si>
    <t>SKIC 1 (South Kern Industrial Center) Solar (Algonquin or Bakersfield 1)</t>
  </si>
  <si>
    <t>SR Hazlehurst Solar I</t>
  </si>
  <si>
    <t>Kelford Solar (Capital Partners, Phase II, Project A)</t>
  </si>
  <si>
    <t>CED Atwell Island West</t>
  </si>
  <si>
    <t>Imperial Valley Solar Company (IVSC) 2 (Imperial County Niland)</t>
  </si>
  <si>
    <t>Adera Solar</t>
  </si>
  <si>
    <t>Diamond Valley Lake Solar (AP North Lake I)</t>
  </si>
  <si>
    <t>Sierra Solar Greenworks</t>
  </si>
  <si>
    <t>Montgomery Solar</t>
  </si>
  <si>
    <t>NextEra Adelanto Solar Phase 1</t>
  </si>
  <si>
    <t>Shafter Solar</t>
  </si>
  <si>
    <t>Leo/Vega Solar</t>
  </si>
  <si>
    <t>Watson Seed Farm PV1 (Fresh Air Energy II)</t>
  </si>
  <si>
    <t>Shawboro (PV1 / Fresh Air Energy X )</t>
  </si>
  <si>
    <t>Pumpjack Solar (1)</t>
  </si>
  <si>
    <t>Wildwood Solar Project (1)</t>
  </si>
  <si>
    <t>Seville Solar 1</t>
  </si>
  <si>
    <t>Richland Solar Center</t>
  </si>
  <si>
    <t>Maricopa West Solar</t>
  </si>
  <si>
    <t>Coronal Lost Hills</t>
  </si>
  <si>
    <t>Kettleman Solar (Kings Co) / Centaurus</t>
  </si>
  <si>
    <t>Holstein Solar</t>
  </si>
  <si>
    <t>Corcoran 2 (SPS Corcoran West Solar)</t>
  </si>
  <si>
    <t>Morgans Corner Solar</t>
  </si>
  <si>
    <t>PSEG Pittsburg Solar Energy Center (Columbia Star / Columbia Solar Energy )</t>
  </si>
  <si>
    <t>Decatur County Solar Project</t>
  </si>
  <si>
    <t>Alamo Solar Project</t>
  </si>
  <si>
    <t>Catalina Solar Project 2 (Phase 3)</t>
  </si>
  <si>
    <t>Apple Data Center (Reno NV), (Fort Churchill)</t>
  </si>
  <si>
    <t>Apple Data Center- PV3</t>
  </si>
  <si>
    <t>Redcrest Solar Farm (Redwood: Redcrest)</t>
  </si>
  <si>
    <t>Solar Star Nellis Air Force Base (Solar Star NAFB)</t>
  </si>
  <si>
    <t>Beaufort Solar</t>
  </si>
  <si>
    <t>Morelos Del Sol</t>
  </si>
  <si>
    <t>59185, 59318, 59628</t>
  </si>
  <si>
    <t>Jacobstown Solar Farm 1-3 (2: North Run, 3: Hanover)</t>
  </si>
  <si>
    <t>Woodmere Solar Farm (Redwood: Woodmere)</t>
  </si>
  <si>
    <t>Creswell (Alligood) Solar</t>
  </si>
  <si>
    <t>UC Davis South Campus (UC Davis Large Solar Plant, SSC 32)</t>
  </si>
  <si>
    <t>Camp Lejeune Solar (Navy, Marines)</t>
  </si>
  <si>
    <t>SR Camden</t>
  </si>
  <si>
    <t>KRS I Anahola Solar</t>
  </si>
  <si>
    <t>Whitakers Solar (Capital Partners, Phase II, Project B)</t>
  </si>
  <si>
    <t>Goose Lake Solar (formerly Cottonwood 1)</t>
  </si>
  <si>
    <t>(City of) Corcoran Solar (formerly Cottonwood 2)</t>
  </si>
  <si>
    <t>Tracy Solar</t>
  </si>
  <si>
    <t>(City of) Phoenix (Desert Star) (Landfill SR85)</t>
  </si>
  <si>
    <t>Luke Air Force Base Solar</t>
  </si>
  <si>
    <t>Santolina Solar Energy Center</t>
  </si>
  <si>
    <t>PSEG Waldorf Solar Center (Rockfish Solar)</t>
  </si>
  <si>
    <t>Waipio Peninsula</t>
  </si>
  <si>
    <t>58418, 58419</t>
  </si>
  <si>
    <t>Victor Dry Farm Ranch A+B</t>
  </si>
  <si>
    <t>PSEG L&amp;D Landfill Solar</t>
  </si>
  <si>
    <t>South Valley Solar Energy Center</t>
  </si>
  <si>
    <t>Rio Communities Solar Energy Center</t>
  </si>
  <si>
    <t>59424, 59823</t>
  </si>
  <si>
    <t>IND Airport Solar Farm Phase 2 (INDY II + III)</t>
  </si>
  <si>
    <t>SEPV Palmdale East Solar</t>
  </si>
  <si>
    <t>Santa Fe Solar Energy Center</t>
  </si>
  <si>
    <t>PSEG Kinsley Landfill Solar</t>
  </si>
  <si>
    <t>PSEG Parkland Landfill Solar</t>
  </si>
  <si>
    <t>Tequesquite Landfill Solar PV Project (RPU Project, SSC 31)</t>
  </si>
  <si>
    <t>NextEra Adelanto Solar Phase 2</t>
  </si>
  <si>
    <t>Bordentown Solar</t>
  </si>
  <si>
    <t>Lakeland Bluebird Facility (Sutton or Bella Vista)</t>
  </si>
  <si>
    <t>Dalton phase 3 (Dalton 2 in EIA) (Looper Bridge Solar Facility in Ventyx)</t>
  </si>
  <si>
    <t>OCI Alamo 3 Solar (Walzem Solar, Texas 3)</t>
  </si>
  <si>
    <t>Pastime Farm</t>
  </si>
  <si>
    <t>McDonald Solar Farm</t>
  </si>
  <si>
    <t>Stateline Solar (1-7) (Desert Stateline)</t>
  </si>
  <si>
    <t>McCoy Solar Energy Project (1-8) Phase I</t>
  </si>
  <si>
    <t>Moapa Southern Paiute (Moapa Solar Project)</t>
  </si>
  <si>
    <t>Silver State South Solar Project 1-8</t>
  </si>
  <si>
    <t>RE Tranquility Solar</t>
  </si>
  <si>
    <t>RE Garland</t>
  </si>
  <si>
    <t>RE Roserock</t>
  </si>
  <si>
    <t>Springbok Solar Farm 2 (Fremont Solar)</t>
  </si>
  <si>
    <t>Mesquite Solar 3</t>
  </si>
  <si>
    <t>(Tenaska) Imperial Solar Energy Center West (Csolar IV West)</t>
  </si>
  <si>
    <t>Taylor County Solar (Sandhills Solar Facility)</t>
  </si>
  <si>
    <t>NextEra Blythe Solar II (125)</t>
  </si>
  <si>
    <t>Comanche Solar</t>
  </si>
  <si>
    <t>NextEra Blythe Solar I (110)</t>
  </si>
  <si>
    <t>OCI Alamo 7 Solar</t>
  </si>
  <si>
    <t>Springbok Solar Farm 1</t>
  </si>
  <si>
    <t>Butler Solar Project 103</t>
  </si>
  <si>
    <t>Henrietta Solar Project</t>
  </si>
  <si>
    <t>White Pine Solar</t>
  </si>
  <si>
    <t>Mesquite Solar 2</t>
  </si>
  <si>
    <t>RE Astoria 1</t>
  </si>
  <si>
    <t>Boulder Solar Project 1</t>
  </si>
  <si>
    <t>North Star Solar Project</t>
  </si>
  <si>
    <t>RE Mustang Solar</t>
  </si>
  <si>
    <t>Copper Mountain Solar 4</t>
  </si>
  <si>
    <t>Solverde 1 Solar Facility</t>
  </si>
  <si>
    <t>Iron Springs Solar (Three Cedars)</t>
  </si>
  <si>
    <t>Escalante Solar I (Four Brothers)</t>
  </si>
  <si>
    <t>Escalante Solar II (Four Brothers)</t>
  </si>
  <si>
    <t>Escalante Solar III (Four Brothers)</t>
  </si>
  <si>
    <t>Enterprise Solar Plant (Four Brothers)</t>
  </si>
  <si>
    <t>Granite Mountain Solar East (Three Cedars)</t>
  </si>
  <si>
    <t>Amazon Solar Farm US East 1 (EIA: Eastern Shore Solar, Ventyx: Oak Hall Solar, Dominion: Solar Alliance with AWS, Amazon: Amazon Solar Farm US East 1)</t>
  </si>
  <si>
    <t>Grand View Solar Two</t>
  </si>
  <si>
    <t>Three Peaks Power Plant</t>
  </si>
  <si>
    <t>Hope Mills Solar (Innovative Solar 46)</t>
  </si>
  <si>
    <t>White Oak Solar</t>
  </si>
  <si>
    <t>RE Astoria 2</t>
  </si>
  <si>
    <t>River Bend Solar (AL)</t>
  </si>
  <si>
    <t>Rutherford Farm</t>
  </si>
  <si>
    <t>FPL Babcock Ranch Solar Energy Center</t>
  </si>
  <si>
    <t>FPL Citrus Solar Energy Center</t>
  </si>
  <si>
    <t>FPL Manatee Solar Energy Center</t>
  </si>
  <si>
    <t>Roswell Solar</t>
  </si>
  <si>
    <t>Chaves County Solar I</t>
  </si>
  <si>
    <t>RE Barren Ridge 1 / RE Cinco Solar Project (Apollo Solar Project?)</t>
  </si>
  <si>
    <t>Summit Farms Solar (Phase 1)</t>
  </si>
  <si>
    <t>Five Points Solar Park</t>
  </si>
  <si>
    <t>Beacon Solar 3 ( Hecate Energy Beacon 3 Photovoltaic Project)</t>
  </si>
  <si>
    <t>TID Solar Generating Station (Golden Fields Solar I , Rosamond West Solar Project II)</t>
  </si>
  <si>
    <t>Stanford Solar Generating Station (Solar Star California  XLI  ,Rosamond West Solar Project I)</t>
  </si>
  <si>
    <t>SR Hazlehurst Solar II</t>
  </si>
  <si>
    <t>Live Oak Solar</t>
  </si>
  <si>
    <t>Granite Mountain Solar West (Three Cedars)</t>
  </si>
  <si>
    <t>Beacon Solar 4 ( Hecate Energy Beacon 4 Photovoltaic Project)</t>
  </si>
  <si>
    <t>Antelope DSR 1</t>
  </si>
  <si>
    <t>PSEG Pavant 2</t>
  </si>
  <si>
    <t>Apple Bonnybrooke Solar</t>
  </si>
  <si>
    <t>Elevation Solar C</t>
  </si>
  <si>
    <t>Elm City Solar Facility (formerly Nan Solar Center)</t>
  </si>
  <si>
    <t>Idaho Solar 1 (Boise Solar Farm)</t>
  </si>
  <si>
    <t>Innovative Solar 43</t>
  </si>
  <si>
    <t>PSEG Rawhide Flats Solar Energy Center (Bison Solar, Larimer Solar)</t>
  </si>
  <si>
    <t>Pawpaw Solar Plant</t>
  </si>
  <si>
    <t>PSEG San Isabel Solar</t>
  </si>
  <si>
    <t>Fort Stewart Solar Facility</t>
  </si>
  <si>
    <t>Fort Gordon Solar Facility</t>
  </si>
  <si>
    <t>King's Bay Solar Facility (Naval Submarine Base (SUBASE))</t>
  </si>
  <si>
    <t>Red Horse 3</t>
  </si>
  <si>
    <t>Caprock Solar 1</t>
  </si>
  <si>
    <t>Butler Solar Farm</t>
  </si>
  <si>
    <t>Corcoran Solar 3</t>
  </si>
  <si>
    <t>Sulphur Springs</t>
  </si>
  <si>
    <t>Old Midville Solar Project</t>
  </si>
  <si>
    <t>Central Antelope Dry Ranch C (CADR C)</t>
  </si>
  <si>
    <t>SEPV Mojave West</t>
  </si>
  <si>
    <t>Summer Solar of Lancaster (Summer Solar SCPPA)</t>
  </si>
  <si>
    <t>Antelope Big Sky Ranch Solar Facility (ABSR)</t>
  </si>
  <si>
    <t>North Lancaster Ranch</t>
  </si>
  <si>
    <t>Western Antelope Blue Sky Ranch B (WABSRB)</t>
  </si>
  <si>
    <t>Calipatria Solar Farm</t>
  </si>
  <si>
    <t>RE Garland A</t>
  </si>
  <si>
    <t>NRG Solar Oasis</t>
  </si>
  <si>
    <t>Longboat Solar</t>
  </si>
  <si>
    <t>Whitehouse Solar Farm (Louisa Solar Project, SFAE VA121 PV Project)</t>
  </si>
  <si>
    <t>Nicolis Solar PV Plant (Coronal Tulare 1)</t>
  </si>
  <si>
    <t>CED Ducor 1 (SR Solis Vestal Almond)</t>
  </si>
  <si>
    <t>CED Ducor 2 (SR Solis Vestal Herder)</t>
  </si>
  <si>
    <t>CED Ducor 4 (SR Solis Vestal Fireman)</t>
  </si>
  <si>
    <t>Frontier I Solar</t>
  </si>
  <si>
    <t>Pavant Solar 3</t>
  </si>
  <si>
    <t>Kingbird A Solar</t>
  </si>
  <si>
    <t>Kingbird B Solar</t>
  </si>
  <si>
    <t>PSEG Meadows Solar Energy Center (Meadows PV1)</t>
  </si>
  <si>
    <t>Woodland Solar Farm (VA) (Isle of Wight Solar Project)</t>
  </si>
  <si>
    <t>Rio Bravo Solar Project 2</t>
  </si>
  <si>
    <t>Rio Bravo Solar Project 1</t>
  </si>
  <si>
    <t>Solar Glynn</t>
  </si>
  <si>
    <t>Scott 1 Solar Farm (Powhatan Solar, Scott Timber Solar)</t>
  </si>
  <si>
    <t>Selmer I (Selmer North)</t>
  </si>
  <si>
    <t>Avalon Solar Phase II</t>
  </si>
  <si>
    <t>Fort Detrick Solar</t>
  </si>
  <si>
    <t>Rincon Solar I</t>
  </si>
  <si>
    <t>Mocksville Solar Facility</t>
  </si>
  <si>
    <t>Williamston Speight Solar</t>
  </si>
  <si>
    <t>CED Ducor 3 (SR Solis Crown)</t>
  </si>
  <si>
    <t>NRG Spencer Community Solar Project (Solterra Monastery, Sja Solar, St Joseph Abbey Community Solar)</t>
  </si>
  <si>
    <t>River Mountains Solar</t>
  </si>
  <si>
    <t>Tropico Solar (Coronal Tulare 2)</t>
  </si>
  <si>
    <t>Longview Solar (Hebron Solar, LS Worcester Solar)</t>
  </si>
  <si>
    <t>SR Jenkins Fort Lupton (United Power)</t>
  </si>
  <si>
    <t>Victory Solar</t>
  </si>
  <si>
    <t>Barrett PV (BWC Barrett Street, BWC French River+BWC Stillwater River)</t>
  </si>
  <si>
    <t>Camp Ripley Solar</t>
  </si>
  <si>
    <t>NorthPark Solar</t>
  </si>
  <si>
    <t>Western Antelope Dry Ranch Solar (WADR, Lancaster Choice Energy)</t>
  </si>
  <si>
    <t>Darlington Solar</t>
  </si>
  <si>
    <t>Wye Mills Solar (Wye Mills VNEM)</t>
  </si>
  <si>
    <t>Clear Spring Ranch PV Project</t>
  </si>
  <si>
    <t>E W Brown Solar Facility</t>
  </si>
  <si>
    <t>Open Range Solar Center</t>
  </si>
  <si>
    <t>Vale Air Solar Center</t>
  </si>
  <si>
    <t>Thunderegg Solar Center</t>
  </si>
  <si>
    <t>59819, 63554</t>
  </si>
  <si>
    <t>Mohave Electric At Fort Mohave AZ (Mohave Electric Cooperative at Joy Lane)</t>
  </si>
  <si>
    <t>Collier (Oregon Solar Land Holding, OSLH)</t>
  </si>
  <si>
    <t>NorWest Energy 2 (NEFF)</t>
  </si>
  <si>
    <t>Pearblossom Solar Project (Solar Star California, XLIV)</t>
  </si>
  <si>
    <t>Leavenworth Greenworks (Shoreham)</t>
  </si>
  <si>
    <t>Lumberton Solar</t>
  </si>
  <si>
    <t>Hyline Solar Center</t>
  </si>
  <si>
    <t>Delilah Road Landfill (KDC Solar RTC LLC or Seashore Solar)</t>
  </si>
  <si>
    <t>Frankford Solar</t>
  </si>
  <si>
    <t>PSEG Lake County Solar Energy Center (Black Cap Solar II, BC Solar )</t>
  </si>
  <si>
    <t>Florence Solar</t>
  </si>
  <si>
    <t>Beaver Run Solar Farm</t>
  </si>
  <si>
    <t>PSEG ILR Landfill Solar</t>
  </si>
  <si>
    <t>Raritan Solar</t>
  </si>
  <si>
    <t>Howell Solar</t>
  </si>
  <si>
    <t>Saluda I Solar</t>
  </si>
  <si>
    <t>Snow Camp Solar</t>
  </si>
  <si>
    <t>SR Mavericks</t>
  </si>
  <si>
    <t>58655, 58656</t>
  </si>
  <si>
    <t>Waihonu North+South Solar (Honbushin Solar Blessings Park)</t>
  </si>
  <si>
    <t>Pfizer Peapack Solar</t>
  </si>
  <si>
    <t>Church Hill Solar Farm</t>
  </si>
  <si>
    <t>Grove Solar Center</t>
  </si>
  <si>
    <t>Cedar Branch Solar Project (Buena Vista)</t>
  </si>
  <si>
    <t>Kokomo Solar Park (Kokomo Solar 1)</t>
  </si>
  <si>
    <t>Sullivan Solar</t>
  </si>
  <si>
    <t>Perry Solar Facility</t>
  </si>
  <si>
    <t>Olive Solar Power Project</t>
  </si>
  <si>
    <t>Antelope DSR 2</t>
  </si>
  <si>
    <t>CED Upton County Solar 1</t>
  </si>
  <si>
    <t>California Flats Solar 1</t>
  </si>
  <si>
    <t>East Pecos Solar</t>
  </si>
  <si>
    <t>OCI Alamo 6 Solar</t>
  </si>
  <si>
    <t>Amazon Solar Farm US East 6 (Southampton Solar )</t>
  </si>
  <si>
    <t>Lamesa Solar Facility</t>
  </si>
  <si>
    <t>Playa Solar 2 (Switch Station 2)</t>
  </si>
  <si>
    <t>AL Solar (LaFayette Solar Farm, Alabama Solar A)</t>
  </si>
  <si>
    <t>Playa Solar 1 (Switch Station 1)</t>
  </si>
  <si>
    <t>Innovative Solar 37 (IS 37)</t>
  </si>
  <si>
    <t>Moffett Solar Project (Solvay Solar Energy Facility, Jasper Solar 1)</t>
  </si>
  <si>
    <t>Innovative Solar 42</t>
  </si>
  <si>
    <t>Shoe Creek Solar</t>
  </si>
  <si>
    <t>Marshall Solar Project</t>
  </si>
  <si>
    <t>Monroe Solar Facility (Rocky River Solar)</t>
  </si>
  <si>
    <t>Ranchland Solar (Summit Farms Solar Phase 2)</t>
  </si>
  <si>
    <t>Beacon Solar 1 (Hecate Energy Beacon 1 Photovoltaic Project)</t>
  </si>
  <si>
    <t>Gala Solar Power Plant (Solar Star Oregon II)</t>
  </si>
  <si>
    <t>Sumrall II Solar Farm (MS Solar 3)</t>
  </si>
  <si>
    <t>Sumrall I Solar Farm (MS Solar 2)</t>
  </si>
  <si>
    <t>Hattiesburg Solar Farm</t>
  </si>
  <si>
    <t>Solaire Holman 1</t>
  </si>
  <si>
    <t>Pearl Solar</t>
  </si>
  <si>
    <t>Bladen Solar</t>
  </si>
  <si>
    <t>Bullock Solar</t>
  </si>
  <si>
    <t>Gulf Coast Solar Center 3 (NAS Pensicola, NOLF Saufley Field)</t>
  </si>
  <si>
    <t>Luning Solar Energy Center</t>
  </si>
  <si>
    <t>Boulder Solar Project 2</t>
  </si>
  <si>
    <t>Beacon Solar 2</t>
  </si>
  <si>
    <t>Cuyama Solar</t>
  </si>
  <si>
    <t>Gulf Coast Solar Center 2 (NAS Whiting Field, NOLF Holley)</t>
  </si>
  <si>
    <t>Red Rock (AZ)</t>
  </si>
  <si>
    <t>Beacon Solar 5</t>
  </si>
  <si>
    <t>Innovative Solar 31 (NC-31)</t>
  </si>
  <si>
    <t>Innovative Solar 47 (NC-47)</t>
  </si>
  <si>
    <t>Midway Solar Farm II</t>
  </si>
  <si>
    <t>Gulf Coast Solar Center 1 (Eglin AFB)</t>
  </si>
  <si>
    <t>Lapeer Solar Project I (Demille Array)</t>
  </si>
  <si>
    <t>Alta Luna</t>
  </si>
  <si>
    <t>EE Waianae Solar Project (Waianae Solar)</t>
  </si>
  <si>
    <t>61268a</t>
  </si>
  <si>
    <t>Kayenta Solar 1</t>
  </si>
  <si>
    <t>NRG Solar Blythe II (Cisco)</t>
  </si>
  <si>
    <t>Vandenberg Solar Project (Vandenberg AFB)</t>
  </si>
  <si>
    <t>Estill Solar I</t>
  </si>
  <si>
    <t>PSEG Cork Oak Solar</t>
  </si>
  <si>
    <t>Mountain Home Solar (Mt Home Solar I)</t>
  </si>
  <si>
    <t>Bayshore Solar A</t>
  </si>
  <si>
    <t>Bayshore Solar B</t>
  </si>
  <si>
    <t>Bayshore Solar C</t>
  </si>
  <si>
    <t>Tallahassee Airport 1 (CoTAL, City of Tallahassee Solar Farm, Tallahassee Solar 1)</t>
  </si>
  <si>
    <t>Westside Solar Energy Center (Nextera Westside PV)</t>
  </si>
  <si>
    <t>Whitney Point Solar Energy Center</t>
  </si>
  <si>
    <t>Bowling Green Solar</t>
  </si>
  <si>
    <t>Giffen Solar Park</t>
  </si>
  <si>
    <t>Cameron I Solar</t>
  </si>
  <si>
    <t>Hampton Solar 2</t>
  </si>
  <si>
    <t>Remington Solar Facility</t>
  </si>
  <si>
    <t>Amazon Solar Farm US East 4 (Sappony Solar)</t>
  </si>
  <si>
    <t>Hecate Energy Cherrydale</t>
  </si>
  <si>
    <t>Amazon Solar Farm US East 3 (Correctional Solar)</t>
  </si>
  <si>
    <t>Amazon Solar Farm US East 5 (Scott 2)</t>
  </si>
  <si>
    <t>Portal Ridge Solar B</t>
  </si>
  <si>
    <t>Essex Solar Center</t>
  </si>
  <si>
    <t>CED Oro Loma (SR Solis Oro Loma Solar)</t>
  </si>
  <si>
    <t>Sunray 2 (previously SEGS II)</t>
  </si>
  <si>
    <t>Simco Solar (Simcoe Solar)</t>
  </si>
  <si>
    <t>American Falls Solar II</t>
  </si>
  <si>
    <t>American Falls Solar I</t>
  </si>
  <si>
    <t>Murphy Flat Power</t>
  </si>
  <si>
    <t>Orchard Ranch Solar</t>
  </si>
  <si>
    <t>Apache Solar 1</t>
  </si>
  <si>
    <t>Jacumba Solar Farm</t>
  </si>
  <si>
    <t>Redwood 4 Solar Farm</t>
  </si>
  <si>
    <t>Vaughn Creek PV1 (Fresh Air Energy XXV)</t>
  </si>
  <si>
    <t>Amazon Solar Farm US East 2 (Buckingham Solar)</t>
  </si>
  <si>
    <t>Lapeer Solar Project II (Turill Array)</t>
  </si>
  <si>
    <t>Ayrshire</t>
  </si>
  <si>
    <t>Big Bend Solar (FL)</t>
  </si>
  <si>
    <t>NAS Oceana Solar</t>
  </si>
  <si>
    <t>NSA Crane Solar Project</t>
  </si>
  <si>
    <t>PSEG Sunflower Solar</t>
  </si>
  <si>
    <t>SR Platteville Solar Farm (Platte Solar Farm)</t>
  </si>
  <si>
    <t>American Legion PV 1 (Fresh Air Energy XIX)</t>
  </si>
  <si>
    <t>CED Avenal</t>
  </si>
  <si>
    <t>Fort Phantom</t>
  </si>
  <si>
    <t>Wildberry</t>
  </si>
  <si>
    <t>Wildwood Solar II</t>
  </si>
  <si>
    <t>Valley Electric Association Community Solar Project (Pahrump Community Solar Project, NVSS-II)</t>
  </si>
  <si>
    <t>Sunray 3 (previously SEGS I)</t>
  </si>
  <si>
    <t>Turkey Creek PV1</t>
  </si>
  <si>
    <t>Dix Solar (McGuire-Dix-Lakehurst Base)</t>
  </si>
  <si>
    <t>KIUC Solar City Project (Kapaia PV+storage)</t>
  </si>
  <si>
    <t>Portal Ridge Solar C</t>
  </si>
  <si>
    <t>Champion Solar (Phase 3)</t>
  </si>
  <si>
    <t>Swamp Fox Solar (Phase 2)</t>
  </si>
  <si>
    <t>Cyrq Patua Solar Project (Patua Geothermal Project Phase 1A, Patua Acquisition Project)</t>
  </si>
  <si>
    <t>PV+Geothermal</t>
  </si>
  <si>
    <t>Fort Rucker Solar</t>
  </si>
  <si>
    <t>Marin Clean Energy Solar One (Richmond Solar Project)</t>
  </si>
  <si>
    <t>Estill Solar II</t>
  </si>
  <si>
    <t>St Matthews Solar</t>
  </si>
  <si>
    <t>Southern Current One</t>
  </si>
  <si>
    <t>Aurora Albany Solar</t>
  </si>
  <si>
    <t>Aurora Paynesville Solar</t>
  </si>
  <si>
    <t>Aurora Waseca Solar</t>
  </si>
  <si>
    <t>Facebook 1 Solar Energy Center (Los Lunas 1)</t>
  </si>
  <si>
    <t>OR Solar 3 (Turkey Hill)</t>
  </si>
  <si>
    <t>OR Solar 6 (Lakeview)</t>
  </si>
  <si>
    <t>Wilson Solar Farm 6</t>
  </si>
  <si>
    <t>Wilson Solar Farm 5</t>
  </si>
  <si>
    <t>Wilson Solar Farm 7</t>
  </si>
  <si>
    <t>Wilson Solar Farm 4</t>
  </si>
  <si>
    <t>Wilson Solar Farm 3</t>
  </si>
  <si>
    <t>Jackson Solar Farm (Wilson)</t>
  </si>
  <si>
    <t>Ridgeland Solar Farm I</t>
  </si>
  <si>
    <t>Double Tollgate Solar Project (Clarke County Solar)</t>
  </si>
  <si>
    <t>Leon Solar</t>
  </si>
  <si>
    <t>Whitewright Solar</t>
  </si>
  <si>
    <t>SKIC 2 (South Kern Industrial Center, Algonquin SKIC 10 Solar, Bakersfield 2)</t>
  </si>
  <si>
    <t>Tumbleweed Solar (Ventyx: Jeans Solar Park)</t>
  </si>
  <si>
    <t>Eagle Point Solar</t>
  </si>
  <si>
    <t>TPE Whitney Solar, LLC (United Community Solar Plant)</t>
  </si>
  <si>
    <t>Pittsfield Solar LLC</t>
  </si>
  <si>
    <t>Aspiration G</t>
  </si>
  <si>
    <t>PSEG West Babylon Solar Center (SL Babylon)</t>
  </si>
  <si>
    <t>Baker Point (Frederick Road Solar)</t>
  </si>
  <si>
    <t>Pemberton Road I (McGuire-Dix-Lakehurst Base)</t>
  </si>
  <si>
    <t>Pemberton Road II (McGuire-Dix-Lakehurst Base)</t>
  </si>
  <si>
    <t>Suwannee Solar Energy Facility</t>
  </si>
  <si>
    <t>Aurora West Waconia Solar</t>
  </si>
  <si>
    <t>Cooperative Solar One</t>
  </si>
  <si>
    <t>Spartan</t>
  </si>
  <si>
    <t>Haley Solar</t>
  </si>
  <si>
    <t>Odyssey Solar (Phase 1)</t>
  </si>
  <si>
    <t>IMPA Anderson 2 Solar Project</t>
  </si>
  <si>
    <t>Woodline Solar</t>
  </si>
  <si>
    <t>Nixa Solar Farm</t>
  </si>
  <si>
    <t>Aurora Lake Pulaski Solar</t>
  </si>
  <si>
    <t>ANAD Solar Array (Army) (Anniston)</t>
  </si>
  <si>
    <t>MMPA Tatanka Wi Solar (Buffalo Solar Project)</t>
  </si>
  <si>
    <t>AEP Jacksonville Solar Project (Northwest Jacksonville Solar Partners, Nwjax)</t>
  </si>
  <si>
    <t>SCDA Solar 1 (Sacramento Airport PV) has North and East site</t>
  </si>
  <si>
    <t>Hampton Solar I</t>
  </si>
  <si>
    <t>Aurora Dodge Center Solar</t>
  </si>
  <si>
    <t>Aurora Chisago Solar</t>
  </si>
  <si>
    <t>Worcester Landfill</t>
  </si>
  <si>
    <t>Aurora Annandale Solar</t>
  </si>
  <si>
    <t>Monroe County Sites C, D, &amp; E</t>
  </si>
  <si>
    <t>East Acres Solar NG</t>
  </si>
  <si>
    <t>Kearney NPPD Solar Project</t>
  </si>
  <si>
    <t>Aurora Eastwood Solar</t>
  </si>
  <si>
    <t>Aurora West Faribault Solar</t>
  </si>
  <si>
    <t>Barnwell Solar</t>
  </si>
  <si>
    <t>Highway 56 Solar (not the West Moore Sherman project coming in 2018)</t>
  </si>
  <si>
    <t>Clipperton Holdings</t>
  </si>
  <si>
    <t>Marlin Solar</t>
  </si>
  <si>
    <t>Bakersfield PV 1</t>
  </si>
  <si>
    <t>North Gainesville Solar</t>
  </si>
  <si>
    <t>Cyril</t>
  </si>
  <si>
    <t>IMPA Anderson 1 Solar Project</t>
  </si>
  <si>
    <t>Whitesboro Solar</t>
  </si>
  <si>
    <t>Whitesboro Solar II</t>
  </si>
  <si>
    <t>Aloha Solar Energy Fund 1 PK1</t>
  </si>
  <si>
    <t>Mt. Tom Solar Project Hybrid</t>
  </si>
  <si>
    <t>Mount Signal Solar Farm 3 (MS3)</t>
  </si>
  <si>
    <t>Great Valley Solar 1-4 (Tranquility 8)</t>
  </si>
  <si>
    <t>Midway Solar - TX (McCamey, Waymark Solar)</t>
  </si>
  <si>
    <t>Castle Gap Solar (Upton 2 Solar Power Plant)</t>
  </si>
  <si>
    <t>Buckthorn Solar 1 (Riggins Solar)</t>
  </si>
  <si>
    <t>CED Panoche Valley Solar Project</t>
  </si>
  <si>
    <t>Antelope Expansion 2</t>
  </si>
  <si>
    <t>CED Wistaria Ranch Solar</t>
  </si>
  <si>
    <t>Stuttgart Solar Energy Center</t>
  </si>
  <si>
    <t>Sweetwater Solar (Green River Project)</t>
  </si>
  <si>
    <t>Aulander Holloman Solar</t>
  </si>
  <si>
    <t>Great Bay Solar 1 (Great Bay Energy Center)</t>
  </si>
  <si>
    <t>Hamilton Solar Power Plant</t>
  </si>
  <si>
    <t>Pecan Solar (Bethel Church Road Solar Power Plant)</t>
  </si>
  <si>
    <t>ColGreen North Shore Solar Farm</t>
  </si>
  <si>
    <t>NC 102 Project (Mc Bride Place Energy NC)</t>
  </si>
  <si>
    <t>FPL Loggerhead Solar Energy Center</t>
  </si>
  <si>
    <t>FPL Barefoot Bay Solar Energy Center</t>
  </si>
  <si>
    <t>FPL Hammock Solar Energy Center</t>
  </si>
  <si>
    <t>FPL Blue Cypress Solar Energy Center</t>
  </si>
  <si>
    <t>FPL Indian River Solar Energy Center</t>
  </si>
  <si>
    <t>FPL Wildflower Solar Energy Center</t>
  </si>
  <si>
    <t>FPL Horizon Solar Energy Center</t>
  </si>
  <si>
    <t>FPL Coral Farms Solar Energy Center</t>
  </si>
  <si>
    <t>Balm Solar</t>
  </si>
  <si>
    <t>Payne Creek Solar</t>
  </si>
  <si>
    <t>Buckleberry Solar</t>
  </si>
  <si>
    <t>Citrus Ridge Solar (Disney, FL Solar 5)</t>
  </si>
  <si>
    <t>Brantley Farm Solar</t>
  </si>
  <si>
    <t>Fox Creek Solar Farm</t>
  </si>
  <si>
    <t>Midway Solar Farm I  (83WI 8ME)</t>
  </si>
  <si>
    <t>Titan Solar (NER Deer Trail Titan Solar Energy Center, NOT Hunter Solar)</t>
  </si>
  <si>
    <t>Innovative Solar 54</t>
  </si>
  <si>
    <t>Project Ivory Solar (Lamesa Solar B/II)</t>
  </si>
  <si>
    <t>Gray Hawk Solar</t>
  </si>
  <si>
    <t>Peony Solar</t>
  </si>
  <si>
    <t>Innovative Solar 67</t>
  </si>
  <si>
    <t>Marine Corps Logistics Base Solar (MCLB Albany)</t>
  </si>
  <si>
    <t>Bluebell Solar I (Capricorn Ridge Solar)</t>
  </si>
  <si>
    <t>Shoreham Solar Commons (Tallgrass Solar)</t>
  </si>
  <si>
    <t>RE Gaskell West 1</t>
  </si>
  <si>
    <t>Pinal Central Solar Energy Center</t>
  </si>
  <si>
    <t>Midway Solar Farm III (Greenbacker, 97WI)</t>
  </si>
  <si>
    <t>Stillwater Solar PV II- Geothermal, CSP (Wynn Solar Facility)</t>
  </si>
  <si>
    <t>Woods Hill Solar</t>
  </si>
  <si>
    <t>Fusion Solar Center</t>
  </si>
  <si>
    <t>AES Lawai Solar and Energy Storage Project</t>
  </si>
  <si>
    <t>Montross Solar Facility</t>
  </si>
  <si>
    <t>Coolidge Solar 1 (Coolidge Solar Ranger)</t>
  </si>
  <si>
    <t>Adams Nielson Solar</t>
  </si>
  <si>
    <t>San Joaquin Solar (Summer Wheat Solar Farm, SJ1A)</t>
  </si>
  <si>
    <t>UVA Hollyfield Solar Project</t>
  </si>
  <si>
    <t>Delta Solar Power II (DSP-II A+B, Delta Solar Power Project)</t>
  </si>
  <si>
    <t>UVA Puller Solar Facility</t>
  </si>
  <si>
    <t>Latitude Solar Center</t>
  </si>
  <si>
    <t>Annapolis Solar Park (Landfill)</t>
  </si>
  <si>
    <t>Gaston Solar I</t>
  </si>
  <si>
    <t>Covington Solar Farm</t>
  </si>
  <si>
    <t>Facebook 2 Solar Energy Center (Los Lunas 2)</t>
  </si>
  <si>
    <t>Facebook 3 Solar Energy Center (Los Lunas 3)</t>
  </si>
  <si>
    <t>OR Solar 8 (Dairy Solar Facility)</t>
  </si>
  <si>
    <t>Wy'East Solar</t>
  </si>
  <si>
    <t>New Road Solar</t>
  </si>
  <si>
    <t>Adams Solar Center</t>
  </si>
  <si>
    <t>Elbe Solar Center</t>
  </si>
  <si>
    <t>Bear Creek Solar Center</t>
  </si>
  <si>
    <t>Sterling Solar (TX)</t>
  </si>
  <si>
    <t>Eddy Solar II</t>
  </si>
  <si>
    <t>Bronson Solar</t>
  </si>
  <si>
    <t>Bovine Solar (Green Mountain Energy Gable Solar Park)</t>
  </si>
  <si>
    <t>Chisum Solar</t>
  </si>
  <si>
    <t>DSM Nutritional Products Solar</t>
  </si>
  <si>
    <t>Chiloquin Solar Park</t>
  </si>
  <si>
    <t>Old Bridge Solar Farm</t>
  </si>
  <si>
    <t>Quakertown Solar Project (Quakertown Farms)</t>
  </si>
  <si>
    <t>Raritan Solar Project</t>
  </si>
  <si>
    <t xml:space="preserve">Independence II Solar Farm (IPL2, Bundschu) </t>
  </si>
  <si>
    <t>Delta Solar Power I (DSP-I, Delta Solar Power Project)</t>
  </si>
  <si>
    <t>SCE&amp;G Nimitz Community Solar</t>
  </si>
  <si>
    <t>Bly Solar Center</t>
  </si>
  <si>
    <t>OR Solar 5 (Merrill Solar Facility)</t>
  </si>
  <si>
    <t>City of Gallup Solar</t>
  </si>
  <si>
    <t>GE 19th Hole</t>
  </si>
  <si>
    <t>Springfield Solar Project (near McGuir-Dix-Lakehurst Base)</t>
  </si>
  <si>
    <t>IMPA Richmond 2 Solar Project</t>
  </si>
  <si>
    <t>Gaston Solar II</t>
  </si>
  <si>
    <t>Bartow Solar Energy</t>
  </si>
  <si>
    <t>Athens MN CONX (Ventyx: Connexus Energy (Athens))</t>
  </si>
  <si>
    <t>SCE&amp;G Springfield Community Solar</t>
  </si>
  <si>
    <t>Kentuck Solar Project</t>
  </si>
  <si>
    <t>NorWest Energy 9 (Pendleton)</t>
  </si>
  <si>
    <t>Woodleaf Solar Facility</t>
  </si>
  <si>
    <t>Holloman Atlas Solar Array</t>
  </si>
  <si>
    <t>Middleton Solar Park</t>
  </si>
  <si>
    <t>LIB</t>
  </si>
  <si>
    <t>Phoebe Solar</t>
  </si>
  <si>
    <t>Techren Solar II</t>
  </si>
  <si>
    <t>Wright Solar Park</t>
  </si>
  <si>
    <t>North Rosamond Solar</t>
  </si>
  <si>
    <t>California Flats Solar 2 (CA Flats Solar 150)</t>
  </si>
  <si>
    <t>Quitman Solar</t>
  </si>
  <si>
    <t>Colonial Trail West</t>
  </si>
  <si>
    <t>Dougherty County Solar</t>
  </si>
  <si>
    <t>Valentine Solar</t>
  </si>
  <si>
    <t>SR Arlington II (Bancroft Station Solar Farm)</t>
  </si>
  <si>
    <t>Lapetus 2 (second phase)</t>
  </si>
  <si>
    <t>San Pablo Raceway</t>
  </si>
  <si>
    <t>Willow Springs Solar</t>
  </si>
  <si>
    <t>Techren Solar I</t>
  </si>
  <si>
    <t>West of the Pecos Solar</t>
  </si>
  <si>
    <t>Sunshine Valley Solar</t>
  </si>
  <si>
    <t>Springbok 3 Solar Farm</t>
  </si>
  <si>
    <t>Wilkinson Solar</t>
  </si>
  <si>
    <t>Gutenberg Solar</t>
  </si>
  <si>
    <t>Palmetto Plains Solar Project</t>
  </si>
  <si>
    <t>Trenton Solar Power Plant</t>
  </si>
  <si>
    <t>Shaw Creek Solar</t>
  </si>
  <si>
    <t>FPL Interstate Solar Energy Center</t>
  </si>
  <si>
    <t>FPL Pioneer Trail Solar Energy Center</t>
  </si>
  <si>
    <t>FPL Miami Dade Solar Energy Center</t>
  </si>
  <si>
    <t>FPL Sunshine Gateway Solar Energy Center</t>
  </si>
  <si>
    <t>Lithia Solar</t>
  </si>
  <si>
    <t>Seabrook Solar</t>
  </si>
  <si>
    <t>Crooked Run</t>
  </si>
  <si>
    <t>Grange Hall Solar</t>
  </si>
  <si>
    <t>Sage Solar I-III</t>
  </si>
  <si>
    <t>Peace Creek Solar</t>
  </si>
  <si>
    <t>Britton Solar Energy Center</t>
  </si>
  <si>
    <t>Lake Hancock Solar</t>
  </si>
  <si>
    <t>Kawailoa Solar</t>
  </si>
  <si>
    <t>Airport Solar</t>
  </si>
  <si>
    <t>Waipio Solar (Waiwa PV)</t>
  </si>
  <si>
    <t>Lake Placid Solar Power Plant</t>
  </si>
  <si>
    <t>Tallahassee Solar 2 (FL Solar 4)</t>
  </si>
  <si>
    <t>SR Hazlehurst III</t>
  </si>
  <si>
    <t>Grazing Yak Solar</t>
  </si>
  <si>
    <t>Bonnie Mine Solar</t>
  </si>
  <si>
    <t>Citizens Imperial Solar</t>
  </si>
  <si>
    <t>61268b</t>
  </si>
  <si>
    <t>Kayenta Solar 2</t>
  </si>
  <si>
    <t>DWW Solar ll (aka Tobacco Valley Solar)</t>
  </si>
  <si>
    <t>University Solar, LLC</t>
  </si>
  <si>
    <t>North Halifax</t>
  </si>
  <si>
    <t>Blackville Solar II</t>
  </si>
  <si>
    <t>Blackwell Solar Park</t>
  </si>
  <si>
    <t>Riverhead Solar Farm</t>
  </si>
  <si>
    <t>Antelope DSR 3</t>
  </si>
  <si>
    <t>West Loch Solar One</t>
  </si>
  <si>
    <t>Five Forks Solar</t>
  </si>
  <si>
    <t>Windhub Solar A</t>
  </si>
  <si>
    <t>Gloucester Solar</t>
  </si>
  <si>
    <t>Ellis Solar (North+South)</t>
  </si>
  <si>
    <t>Two Mile Desert Project aka Hertford Solar</t>
  </si>
  <si>
    <t>Gold Meadow Farms</t>
  </si>
  <si>
    <t>Pasto Solar</t>
  </si>
  <si>
    <t>Lanikuhana Solar (Mililani II)</t>
  </si>
  <si>
    <t>Whitetail Solar 1 (Roxbury Solar)</t>
  </si>
  <si>
    <t>DG AMP Solar Piqua Manier</t>
  </si>
  <si>
    <t>Vista Solar Energy Center</t>
  </si>
  <si>
    <t>Rio De Oro Solar Energy Center</t>
  </si>
  <si>
    <t>Mars Solar</t>
  </si>
  <si>
    <t>Cascade Solar (TX)</t>
  </si>
  <si>
    <t>Hope Farm Solar</t>
  </si>
  <si>
    <t>San Miguel I Solar Energy Center</t>
  </si>
  <si>
    <t>Turquoise Liberty Solar (Turquoise 1)</t>
  </si>
  <si>
    <t>Rio Rancho Solar Energy Center</t>
  </si>
  <si>
    <t>Everett PV1</t>
  </si>
  <si>
    <t>Garrett Solar (PSEG Lake County Solar Energy Center, FKA Lakeview Airport 10 Solar)</t>
  </si>
  <si>
    <t>Rankin Solar Center</t>
  </si>
  <si>
    <t>San Miguel II Solar Energy Center</t>
  </si>
  <si>
    <t>Cherry Blossom Solar</t>
  </si>
  <si>
    <t>Starvation (aka Starvation Ridge?)</t>
  </si>
  <si>
    <t>Alexis Solar (GMP Azure Solar Park)</t>
  </si>
  <si>
    <t>KDC Solar PR1 (Six Flags Adventure Solar)</t>
  </si>
  <si>
    <t>Diamond Solar II</t>
  </si>
  <si>
    <t>IBM Solar</t>
  </si>
  <si>
    <t>Gateway Solar</t>
  </si>
  <si>
    <t>HL Solar/Lassen</t>
  </si>
  <si>
    <t>McCullough Road Solar Farm</t>
  </si>
  <si>
    <t>Milford Solar Farm (NJ)</t>
  </si>
  <si>
    <t>Lampwick</t>
  </si>
  <si>
    <t>Tungsten Mountain</t>
  </si>
  <si>
    <t>DG AMP Wadsworth 1048</t>
  </si>
  <si>
    <t>City of Pratt Solar (Pratt Solar Farm)</t>
  </si>
  <si>
    <t>Newfield Community Solar</t>
  </si>
  <si>
    <t>Centinela State Prison</t>
  </si>
  <si>
    <t>Calipatria State Prison</t>
  </si>
  <si>
    <t xml:space="preserve">NorWest Energy 4 aka Bonanza </t>
  </si>
  <si>
    <t>IFF Union Beach Solar Project</t>
  </si>
  <si>
    <t>Tipton Solar Park</t>
  </si>
  <si>
    <t>Happy Hollow CSG Hybrid</t>
  </si>
  <si>
    <t>Synergen Panorama CSG aka Panorama Solar Electric Facility</t>
  </si>
  <si>
    <t>Westside Wastewater Treatment Plant Hybrid</t>
  </si>
  <si>
    <t>Noland Wastewater Treatment Plant Hybrid</t>
  </si>
  <si>
    <t>Southwick Solar PV</t>
  </si>
  <si>
    <t>Griffin Solar</t>
  </si>
  <si>
    <t>Imeson Solar (SunPort Solar)</t>
  </si>
  <si>
    <t>Commerce Solar</t>
  </si>
  <si>
    <t>GMP Solar/Storage-Ferrisburgh Hybrid</t>
  </si>
  <si>
    <t>GMP Solar/Storage-Milton Hybrid</t>
  </si>
  <si>
    <t>RT 52 Walden Solar 1 Hybrid</t>
  </si>
  <si>
    <t>Misae Solar (Phase 1)</t>
  </si>
  <si>
    <t>ENGIE Long Draw Solar</t>
  </si>
  <si>
    <t>Holstein 1 Solar Farm</t>
  </si>
  <si>
    <t>Twiggs County Solar (GA Solar 4)</t>
  </si>
  <si>
    <t>Rambler</t>
  </si>
  <si>
    <t>Impact Solar 1</t>
  </si>
  <si>
    <t>Golden Field Solar III (Rosamond Central)</t>
  </si>
  <si>
    <t>Camilla Solar Energy Project (Southern Oak Solar Energy Center?)</t>
  </si>
  <si>
    <t>Highlander Solar Station 1 (part of Pleinmont facility)</t>
  </si>
  <si>
    <t>Sun Streams 1</t>
  </si>
  <si>
    <t>Mount Signal Solar Farm II (MS2)</t>
  </si>
  <si>
    <t>CED Crane Solar (Fowler Ranch)</t>
  </si>
  <si>
    <t>Oberon IA</t>
  </si>
  <si>
    <t>Two Creeks Solar</t>
  </si>
  <si>
    <t>Mustang Two</t>
  </si>
  <si>
    <t>NextEra Blythe Solar IV</t>
  </si>
  <si>
    <t>NextEra Blythe Solar III</t>
  </si>
  <si>
    <t>American Kings Solar</t>
  </si>
  <si>
    <t>Maverick Solar (Palen 1 Solar)</t>
  </si>
  <si>
    <t>Cove Mountain Solar 2</t>
  </si>
  <si>
    <t>Wagyu Solar</t>
  </si>
  <si>
    <t>Bluebell Solar II</t>
  </si>
  <si>
    <t>Chicot Solar</t>
  </si>
  <si>
    <t>Fern Solar (Moccasin Creek Solar)</t>
  </si>
  <si>
    <t>Maverick Solar 4 (Palen Solar)</t>
  </si>
  <si>
    <t>East Line Solar</t>
  </si>
  <si>
    <t>Milford Solar 1</t>
  </si>
  <si>
    <t>Spring Grove I</t>
  </si>
  <si>
    <t>SR Snipesville I</t>
  </si>
  <si>
    <t>Grasshopper Solar (aka Chase City Solar)</t>
  </si>
  <si>
    <t>Greensville Solar</t>
  </si>
  <si>
    <t>Desert Harvest, LLC</t>
  </si>
  <si>
    <t>Albemarle Beach Solar</t>
  </si>
  <si>
    <t>Huntley Solar</t>
  </si>
  <si>
    <t>Pleinmont Solar 1 (part of Pleinmont facility)</t>
  </si>
  <si>
    <t>Centerfield Cooper Solar, LLC</t>
  </si>
  <si>
    <t>Titan Solar 1 (CA)</t>
  </si>
  <si>
    <t>TWE Bowman Solar Project</t>
  </si>
  <si>
    <t>Chestnut Solar</t>
  </si>
  <si>
    <t>Columbia Solar Power Plant</t>
  </si>
  <si>
    <t>FPL Babcock Preserve Solar Energy Center (not FPL Babcock Ranch)</t>
  </si>
  <si>
    <t>FPL Twin Lakes Solar Energy Center</t>
  </si>
  <si>
    <t>FPL Northern Preserve Solar Energy Center</t>
  </si>
  <si>
    <t>FPL Sweetbay Solar Energy Center</t>
  </si>
  <si>
    <t>FPL Cattle Ranch Solar Energy Center</t>
  </si>
  <si>
    <t>FPL Blue Heron Solar Energy Center</t>
  </si>
  <si>
    <t>Little Manatee River Solar</t>
  </si>
  <si>
    <t>Wimauma Solar</t>
  </si>
  <si>
    <t>FPL Echo River Solar</t>
  </si>
  <si>
    <t>FPL Okeechobee Solar Energy Center</t>
  </si>
  <si>
    <t>FPL Southfork Solar Energy Center</t>
  </si>
  <si>
    <t>FPL Hibiscus Solar Energy Center</t>
  </si>
  <si>
    <t>DeBary Solar Power Plant</t>
  </si>
  <si>
    <t>Harmony Solar</t>
  </si>
  <si>
    <t>Gulf Power Blue Indigo Solar Energy Center</t>
  </si>
  <si>
    <t>Taylor Creek Solar</t>
  </si>
  <si>
    <t>FPL Egret Solar Center</t>
  </si>
  <si>
    <t>FPL Union Springs Solar Center</t>
  </si>
  <si>
    <t>FPL Lakeside Solar Center</t>
  </si>
  <si>
    <t>FPL Trailside Solar Center</t>
  </si>
  <si>
    <t>FPL Nassau Solar Center</t>
  </si>
  <si>
    <t>SR Terrell</t>
  </si>
  <si>
    <t>Midlands Solar</t>
  </si>
  <si>
    <t>Palmer Solar</t>
  </si>
  <si>
    <t>Kellam Solar</t>
  </si>
  <si>
    <t>Rippey Solar</t>
  </si>
  <si>
    <t>Cove Mountain Solar</t>
  </si>
  <si>
    <t>Tanglewood Solar (OE_GA3)</t>
  </si>
  <si>
    <t>Encino Solar Energy Center</t>
  </si>
  <si>
    <t>Turquoise Nevada (Turquoise 2)</t>
  </si>
  <si>
    <t>Borden Solar Farm (Lotus Solar Farm)</t>
  </si>
  <si>
    <t>LA3 West Baton Rouge Solar Facility</t>
  </si>
  <si>
    <t>Little Bear Solar 5</t>
  </si>
  <si>
    <t>Techren Solar V</t>
  </si>
  <si>
    <t>Assembly Solar I</t>
  </si>
  <si>
    <t>Little Bear Solar 4</t>
  </si>
  <si>
    <t>Moody Air Force Base Solar</t>
  </si>
  <si>
    <t>Sanford Solar</t>
  </si>
  <si>
    <t>Little Bear Solar 1</t>
  </si>
  <si>
    <t>Salome Solar (OE_AZ1, AZ Solar 1)</t>
  </si>
  <si>
    <t>Oberon IB</t>
  </si>
  <si>
    <t>Chevron - Lost Hills (Solar Star Lost Hills, Cahn Solar Plant)</t>
  </si>
  <si>
    <t>Techren Solar IV</t>
  </si>
  <si>
    <t>Techren Solar III</t>
  </si>
  <si>
    <t>Mechanicsville Solar (Hanover)</t>
  </si>
  <si>
    <t>Gaston Solar Power Plant</t>
  </si>
  <si>
    <t>Ruff Solar (Ruff Solar Sol Systems)</t>
  </si>
  <si>
    <t>Johnson Corner Solar 1</t>
  </si>
  <si>
    <t>Ben Moreell Solar Farm</t>
  </si>
  <si>
    <t>Whitetail Solar 3 (aka St Thomas Township Solar)</t>
  </si>
  <si>
    <t>Whitetail Solar 2 (aka St. Thomas Township Solar Facility II)</t>
  </si>
  <si>
    <t>SR Odom</t>
  </si>
  <si>
    <t>Little Bear Solar 3</t>
  </si>
  <si>
    <t>Richmond Spider Solar (part of Pleinmont facility)</t>
  </si>
  <si>
    <t>Temperance Solar</t>
  </si>
  <si>
    <t>Bingham Solar</t>
  </si>
  <si>
    <t>New Orleans Solar Station</t>
  </si>
  <si>
    <t>Caden Energix Rives Road Solar</t>
  </si>
  <si>
    <t>Nutmeg Solar</t>
  </si>
  <si>
    <t>Grandy PV 1</t>
  </si>
  <si>
    <t>Oxy Renewable Energy - Goldsmith</t>
  </si>
  <si>
    <t>Underwood PV2</t>
  </si>
  <si>
    <t>Boykin PV1</t>
  </si>
  <si>
    <t>Caden Energix Pamplin</t>
  </si>
  <si>
    <t>Baker City Solar (aka Sutton Creek)</t>
  </si>
  <si>
    <t>Myrtle Solar</t>
  </si>
  <si>
    <t>Electric City Solar</t>
  </si>
  <si>
    <t>Elk Hill Solar 2 (aka Upton)</t>
  </si>
  <si>
    <t>AES Kekaha Solar (PMRF Solar, Barking Sands)</t>
  </si>
  <si>
    <t>Twittys Creek Solar</t>
  </si>
  <si>
    <t>Wildflower Solar 1</t>
  </si>
  <si>
    <t>Monroe Solar Farm (Hoffman Station Road Solar)</t>
  </si>
  <si>
    <t>Danville Farm</t>
  </si>
  <si>
    <t>Trask East Solar</t>
  </si>
  <si>
    <t>GD Hopkinton Main I</t>
  </si>
  <si>
    <t>Catan Solar</t>
  </si>
  <si>
    <t>Firwood Solar</t>
  </si>
  <si>
    <t xml:space="preserve">Duus Solar (Pollinator Solar) </t>
  </si>
  <si>
    <t>Fort Rock IV (Obsidian Solar Energy Center)</t>
  </si>
  <si>
    <t>West Hines Solar I</t>
  </si>
  <si>
    <t>Alkali Solar</t>
  </si>
  <si>
    <t>Rock Garden Solar</t>
  </si>
  <si>
    <t>Suntex Solar</t>
  </si>
  <si>
    <t>Riley</t>
  </si>
  <si>
    <t>PA Solar Park II</t>
  </si>
  <si>
    <t>OR Solar 2 (Agate Bay Solar)</t>
  </si>
  <si>
    <t>Solar Hagerstown (aka Holcim Hagerstown)</t>
  </si>
  <si>
    <t>Yemassee Solar</t>
  </si>
  <si>
    <t>Fort Rock Solar I (Obsidian Solar Energy Center)</t>
  </si>
  <si>
    <t>Lakehurst Solar</t>
  </si>
  <si>
    <t>HWY 158 PV</t>
  </si>
  <si>
    <t>Dane County Airport Solar</t>
  </si>
  <si>
    <t>Franklin Solar</t>
  </si>
  <si>
    <t>Sierra Pacific Industries (2042-RD)</t>
  </si>
  <si>
    <t>Pohatcong Solar Farm</t>
  </si>
  <si>
    <t>Blackville Solar Farm, LLC</t>
  </si>
  <si>
    <t>Cardinal Solar</t>
  </si>
  <si>
    <t>Troupsburg</t>
  </si>
  <si>
    <t>Hopkins Hill CSG</t>
  </si>
  <si>
    <t>Solvay Solar (West Deptford Solar Farm)</t>
  </si>
  <si>
    <t>Omtanke Solar</t>
  </si>
  <si>
    <t>Blue Star (Part of Phoenix Solar Portfolio)</t>
  </si>
  <si>
    <t>SR Rattlesnake II (Rattlesnake II Solar Farm)</t>
  </si>
  <si>
    <t>Denmark Solar</t>
  </si>
  <si>
    <t>Owlville Creek Solar</t>
  </si>
  <si>
    <t>Owlville Creek Solar 2</t>
  </si>
  <si>
    <t>Choctaw Nation Solar Farm</t>
  </si>
  <si>
    <t>Chickasaw Nation Solar Farm</t>
  </si>
  <si>
    <t>Middleton Municipal Airport Solar (Morey Field)</t>
  </si>
  <si>
    <t>Finchville Solar Hybrid CSG</t>
  </si>
  <si>
    <t>Breckenridge Solar</t>
  </si>
  <si>
    <t>Berkeley Lab PPA</t>
  </si>
  <si>
    <t>Level10 PPA</t>
  </si>
  <si>
    <t>Battery Count</t>
  </si>
  <si>
    <t>Battery Capacity (MW)</t>
  </si>
  <si>
    <t>Battery Energy (MWh)</t>
  </si>
  <si>
    <t>Median Battery Capacity Ratio</t>
  </si>
  <si>
    <t>Median Battery Duration (h)</t>
  </si>
  <si>
    <t>Battery Price ($/kWh) 20th Percentile</t>
  </si>
  <si>
    <t>Battery Price Contribution (Adder/Total) 80th Percentile</t>
  </si>
  <si>
    <t>2008 Capacity Factor</t>
  </si>
  <si>
    <t>2009 Capacity Factor</t>
  </si>
  <si>
    <t>2010 Capacity Factor</t>
  </si>
  <si>
    <t>2011 Capacity Factor</t>
  </si>
  <si>
    <t>2012 Capacity Factor</t>
  </si>
  <si>
    <t>2013 Capacity Factor</t>
  </si>
  <si>
    <t>2014 Capacity Factor</t>
  </si>
  <si>
    <t>2015 Capacity Factor</t>
  </si>
  <si>
    <t>2016 Capacity Factor</t>
  </si>
  <si>
    <t>2017 Capacity Factor</t>
  </si>
  <si>
    <t>2018 Capacity Factor</t>
  </si>
  <si>
    <t>2019 Capacity Factor</t>
  </si>
  <si>
    <t>2020 Capacity Factor</t>
  </si>
  <si>
    <t>CapEx Trend (PV-only)</t>
  </si>
  <si>
    <t>CapEx by Size (PV-only)</t>
  </si>
  <si>
    <t>CapEx Trend by Mount Type (PV)</t>
  </si>
  <si>
    <t>CapEx Trend by Region (PV only)</t>
  </si>
  <si>
    <t>CapEx Trend by State (PV only)</t>
  </si>
  <si>
    <t>O&amp;M Cost Time Trend</t>
  </si>
  <si>
    <t>PPA Price by Project (PV only)</t>
  </si>
  <si>
    <t>Individual_Project_Data</t>
  </si>
  <si>
    <t>CSP CapEx</t>
  </si>
  <si>
    <t>For additional details and related products, see: utilityscalesolar.lbl.gov</t>
  </si>
  <si>
    <t>Annual and cumulative utility-scale PV capacity by module and/or mounting type</t>
  </si>
  <si>
    <t>Total c-Si</t>
  </si>
  <si>
    <t>Total Thin-Film</t>
  </si>
  <si>
    <t>Installed costs by mounting type and installation year</t>
  </si>
  <si>
    <t>Installed costs by region and installation year</t>
  </si>
  <si>
    <t>Installed costs by state and installation year</t>
  </si>
  <si>
    <t>Installed Costs of Solar and Battery Projects</t>
  </si>
  <si>
    <t>Battery cost adder relative to PV capacity by battery installation year</t>
  </si>
  <si>
    <t>Installed costs of individual CSP projects</t>
  </si>
  <si>
    <t>Commercial Operation Year</t>
  </si>
  <si>
    <t>year 2021</t>
  </si>
  <si>
    <t>3Q18</t>
  </si>
  <si>
    <t>4Q18</t>
  </si>
  <si>
    <t>1Q19</t>
  </si>
  <si>
    <t>2Q19</t>
  </si>
  <si>
    <t>3Q19</t>
  </si>
  <si>
    <t>4Q19</t>
  </si>
  <si>
    <t>1Q20</t>
  </si>
  <si>
    <t>2Q20</t>
  </si>
  <si>
    <t>3Q20</t>
  </si>
  <si>
    <t>4Q20</t>
  </si>
  <si>
    <t>1Q21</t>
  </si>
  <si>
    <t>2Q21</t>
  </si>
  <si>
    <t>3Q21</t>
  </si>
  <si>
    <t>4Q21</t>
  </si>
  <si>
    <t>Jan-Dec
2021</t>
  </si>
  <si>
    <t>2014-</t>
  </si>
  <si>
    <t>Plants</t>
  </si>
  <si>
    <t>Kupono</t>
  </si>
  <si>
    <t>Virginia</t>
  </si>
  <si>
    <t>Texas</t>
  </si>
  <si>
    <t>Oregon</t>
  </si>
  <si>
    <t>Maine</t>
  </si>
  <si>
    <t>South Carolina</t>
  </si>
  <si>
    <t>New Hampshire</t>
  </si>
  <si>
    <t>Arkansas</t>
  </si>
  <si>
    <t>Indiana</t>
  </si>
  <si>
    <t>Wisconsin</t>
  </si>
  <si>
    <t>Illinois</t>
  </si>
  <si>
    <t>Ohio</t>
  </si>
  <si>
    <t>Iowa</t>
  </si>
  <si>
    <t>Missouri</t>
  </si>
  <si>
    <t>Mississippi</t>
  </si>
  <si>
    <t>Michigan</t>
  </si>
  <si>
    <t>Tennessee</t>
  </si>
  <si>
    <t>Wyoming</t>
  </si>
  <si>
    <t>Louisiana</t>
  </si>
  <si>
    <t>Pennsylvania</t>
  </si>
  <si>
    <t>Washington</t>
  </si>
  <si>
    <t>Montana</t>
  </si>
  <si>
    <t>Kansas</t>
  </si>
  <si>
    <t>Nebraska</t>
  </si>
  <si>
    <t>Alaska</t>
  </si>
  <si>
    <t>Oklahoma</t>
  </si>
  <si>
    <t>Kentucky</t>
  </si>
  <si>
    <t>West Virginia</t>
  </si>
  <si>
    <t>South Dakota</t>
  </si>
  <si>
    <t>North Dakota</t>
  </si>
  <si>
    <t>Atrisco</t>
  </si>
  <si>
    <t>2031e</t>
  </si>
  <si>
    <t>2032e</t>
  </si>
  <si>
    <t>1Q22</t>
  </si>
  <si>
    <t>2Q22</t>
  </si>
  <si>
    <t>3Q22</t>
  </si>
  <si>
    <t>4Q22</t>
  </si>
  <si>
    <t>year 2019</t>
  </si>
  <si>
    <t>year 2020</t>
  </si>
  <si>
    <t>All</t>
  </si>
  <si>
    <t>Resources</t>
  </si>
  <si>
    <t>Total GW</t>
  </si>
  <si>
    <t>Regions</t>
  </si>
  <si>
    <t xml:space="preserve"> MISO</t>
  </si>
  <si>
    <t xml:space="preserve">   ERCOT  </t>
  </si>
  <si>
    <t xml:space="preserve"> SPP</t>
  </si>
  <si>
    <t xml:space="preserve"> NYISO</t>
  </si>
  <si>
    <t xml:space="preserve"> West
(non-ISO)</t>
  </si>
  <si>
    <t>LevelTen</t>
  </si>
  <si>
    <r>
      <t xml:space="preserve">Annual Capacity Additions </t>
    </r>
    <r>
      <rPr>
        <b/>
        <sz val="10"/>
        <color theme="1"/>
        <rFont val="Arial"/>
        <family val="2"/>
      </rPr>
      <t>(MW</t>
    </r>
    <r>
      <rPr>
        <b/>
        <vertAlign val="subscript"/>
        <sz val="10"/>
        <color theme="1"/>
        <rFont val="Arial"/>
        <family val="2"/>
      </rPr>
      <t>AC</t>
    </r>
    <r>
      <rPr>
        <b/>
        <sz val="10"/>
        <color theme="1"/>
        <rFont val="Arial"/>
        <family val="2"/>
      </rPr>
      <t>)</t>
    </r>
  </si>
  <si>
    <t>2021 Annual New Project Count</t>
  </si>
  <si>
    <r>
      <t xml:space="preserve">Cumulative Capacity </t>
    </r>
    <r>
      <rPr>
        <b/>
        <sz val="10"/>
        <color theme="1"/>
        <rFont val="Arial"/>
        <family val="2"/>
      </rPr>
      <t>(MW</t>
    </r>
    <r>
      <rPr>
        <b/>
        <vertAlign val="subscript"/>
        <sz val="10"/>
        <color theme="1"/>
        <rFont val="Arial"/>
        <family val="2"/>
      </rPr>
      <t>AC</t>
    </r>
    <r>
      <rPr>
        <b/>
        <sz val="10"/>
        <color theme="1"/>
        <rFont val="Arial"/>
        <family val="2"/>
      </rPr>
      <t>)</t>
    </r>
  </si>
  <si>
    <t>IA</t>
  </si>
  <si>
    <r>
      <t>Annual Capacity Additions</t>
    </r>
    <r>
      <rPr>
        <b/>
        <sz val="10"/>
        <color theme="1"/>
        <rFont val="Arial"/>
        <family val="2"/>
      </rPr>
      <t xml:space="preserve"> (MW</t>
    </r>
    <r>
      <rPr>
        <b/>
        <vertAlign val="subscript"/>
        <sz val="10"/>
        <color theme="1"/>
        <rFont val="Arial"/>
        <family val="2"/>
      </rPr>
      <t>DC</t>
    </r>
    <r>
      <rPr>
        <b/>
        <sz val="10"/>
        <color theme="1"/>
        <rFont val="Arial"/>
        <family val="2"/>
      </rPr>
      <t>)</t>
    </r>
  </si>
  <si>
    <r>
      <t>Cumulative Capacity</t>
    </r>
    <r>
      <rPr>
        <b/>
        <sz val="10"/>
        <color theme="1"/>
        <rFont val="Arial"/>
        <family val="2"/>
      </rPr>
      <t xml:space="preserve"> (MW</t>
    </r>
    <r>
      <rPr>
        <b/>
        <vertAlign val="subscript"/>
        <sz val="10"/>
        <color theme="1"/>
        <rFont val="Arial"/>
        <family val="2"/>
      </rPr>
      <t>DC</t>
    </r>
    <r>
      <rPr>
        <b/>
        <sz val="10"/>
        <color theme="1"/>
        <rFont val="Arial"/>
        <family val="2"/>
      </rPr>
      <t>)</t>
    </r>
  </si>
  <si>
    <t>Annual and cumulative utility-scale PV capacity by mounting type</t>
  </si>
  <si>
    <t>Annual and cumulative utility-scale PV capacity by module type</t>
  </si>
  <si>
    <r>
      <t>Project Capacity MW</t>
    </r>
    <r>
      <rPr>
        <b/>
        <vertAlign val="subscript"/>
        <sz val="10"/>
        <color theme="1"/>
        <rFont val="Arial"/>
        <family val="2"/>
      </rPr>
      <t>AC</t>
    </r>
    <r>
      <rPr>
        <b/>
        <sz val="10"/>
        <color theme="1"/>
        <rFont val="Arial"/>
        <family val="2"/>
      </rPr>
      <t xml:space="preserve"> by Module Manufacturer</t>
    </r>
  </si>
  <si>
    <t>ASE</t>
  </si>
  <si>
    <t>AUO</t>
  </si>
  <si>
    <t>Adani</t>
  </si>
  <si>
    <t>Amonix</t>
  </si>
  <si>
    <t>Astroenergy</t>
  </si>
  <si>
    <t>BP Solar</t>
  </si>
  <si>
    <t>BYD</t>
  </si>
  <si>
    <t>Bosch</t>
  </si>
  <si>
    <t>Boviet</t>
  </si>
  <si>
    <t>CSUN</t>
  </si>
  <si>
    <t>Canadian Solar</t>
  </si>
  <si>
    <t>Chaori</t>
  </si>
  <si>
    <t>ET Solar</t>
  </si>
  <si>
    <t>EcoSolargy</t>
  </si>
  <si>
    <t>Flextronics</t>
  </si>
  <si>
    <t>GCL</t>
  </si>
  <si>
    <t>GE</t>
  </si>
  <si>
    <t>GES</t>
  </si>
  <si>
    <t>Gloria Solar</t>
  </si>
  <si>
    <t>Hyundai</t>
  </si>
  <si>
    <t>JA Solar</t>
  </si>
  <si>
    <t>Jinko Solar</t>
  </si>
  <si>
    <t>Kyocera</t>
  </si>
  <si>
    <t>LDK</t>
  </si>
  <si>
    <t>LG</t>
  </si>
  <si>
    <t>LONGi</t>
  </si>
  <si>
    <t>Lightway</t>
  </si>
  <si>
    <t>MEMC</t>
  </si>
  <si>
    <t>Mission Solar Energy</t>
  </si>
  <si>
    <t>Phono Solar</t>
  </si>
  <si>
    <t>REC</t>
  </si>
  <si>
    <t>Renesola</t>
  </si>
  <si>
    <t>Risen Energy</t>
  </si>
  <si>
    <t>S-Energy</t>
  </si>
  <si>
    <t>Seraphim</t>
  </si>
  <si>
    <t>Sharp</t>
  </si>
  <si>
    <t>Soitec</t>
  </si>
  <si>
    <t>Solar Frontier</t>
  </si>
  <si>
    <t>SolarWorld</t>
  </si>
  <si>
    <t>Solarfun Power</t>
  </si>
  <si>
    <t>Solon</t>
  </si>
  <si>
    <t>SunEdison</t>
  </si>
  <si>
    <t>SunModule</t>
  </si>
  <si>
    <t>Suniva</t>
  </si>
  <si>
    <t>Suntech Power</t>
  </si>
  <si>
    <t>Talesun</t>
  </si>
  <si>
    <t>Topoint</t>
  </si>
  <si>
    <t>Trina</t>
  </si>
  <si>
    <t>VSUN</t>
  </si>
  <si>
    <t>Unknown</t>
  </si>
  <si>
    <t>All PV Projects</t>
  </si>
  <si>
    <r>
      <t>Project Capacity MW</t>
    </r>
    <r>
      <rPr>
        <b/>
        <vertAlign val="subscript"/>
        <sz val="10"/>
        <color theme="1"/>
        <rFont val="Arial"/>
        <family val="2"/>
      </rPr>
      <t>AC</t>
    </r>
    <r>
      <rPr>
        <b/>
        <sz val="10"/>
        <color theme="1"/>
        <rFont val="Arial"/>
        <family val="2"/>
      </rPr>
      <t xml:space="preserve"> by Developer</t>
    </r>
  </si>
  <si>
    <t>SunEnergy1</t>
  </si>
  <si>
    <t>Duke Energy Carolinas</t>
  </si>
  <si>
    <t>Gulf Power</t>
  </si>
  <si>
    <t>Geronimo Energy</t>
  </si>
  <si>
    <t>Energix</t>
  </si>
  <si>
    <t>Dominion Resources</t>
  </si>
  <si>
    <t>NJR Clean Energy</t>
  </si>
  <si>
    <t>NRG Energy</t>
  </si>
  <si>
    <t>Idemitsu Renewables</t>
  </si>
  <si>
    <t>Belltown Power</t>
  </si>
  <si>
    <t>Southern Company</t>
  </si>
  <si>
    <t>Tampa Electric</t>
  </si>
  <si>
    <t>Florida Municipal Power Agency</t>
  </si>
  <si>
    <t>Ecoplexus</t>
  </si>
  <si>
    <t>Lendlease Energy</t>
  </si>
  <si>
    <t>Scatec Solar</t>
  </si>
  <si>
    <t>Skylar Resources</t>
  </si>
  <si>
    <t>Community Energy</t>
  </si>
  <si>
    <t>GCL New Energy</t>
  </si>
  <si>
    <t>National Grid Renewables</t>
  </si>
  <si>
    <t>EDP Renewables</t>
  </si>
  <si>
    <t>Innergex Renewable Energy</t>
  </si>
  <si>
    <t>RES Americas</t>
  </si>
  <si>
    <t>Swinerton</t>
  </si>
  <si>
    <t>Ranger Power</t>
  </si>
  <si>
    <t>Abengoa</t>
  </si>
  <si>
    <t>BayWa RE</t>
  </si>
  <si>
    <t>Cypress Creek Renewables/ Pine Gate Renewables</t>
  </si>
  <si>
    <t>Copenhagen Infrastructure Partners</t>
  </si>
  <si>
    <t>Longroad Energy</t>
  </si>
  <si>
    <t>CIM Group</t>
  </si>
  <si>
    <t>Skyline Renewables</t>
  </si>
  <si>
    <t>Recurrent</t>
  </si>
  <si>
    <t>OnPeak</t>
  </si>
  <si>
    <t>Consolidated Edison</t>
  </si>
  <si>
    <t>7X Energy</t>
  </si>
  <si>
    <t>EDF Renewables</t>
  </si>
  <si>
    <t>Urban Grid Solar</t>
  </si>
  <si>
    <t>SunPin</t>
  </si>
  <si>
    <t>LS Power Group</t>
  </si>
  <si>
    <t>Silicon Ranch Corporation</t>
  </si>
  <si>
    <t>Engie</t>
  </si>
  <si>
    <t>Juwi</t>
  </si>
  <si>
    <t>Strata Solar</t>
  </si>
  <si>
    <t>LightSource BP</t>
  </si>
  <si>
    <t>Enel Green Power</t>
  </si>
  <si>
    <t>Coronal Energy</t>
  </si>
  <si>
    <t>Invenergy</t>
  </si>
  <si>
    <t>Intersect Power</t>
  </si>
  <si>
    <t>OCI Solar Power</t>
  </si>
  <si>
    <t>Origis Energy</t>
  </si>
  <si>
    <t>Duke Energy Renewables</t>
  </si>
  <si>
    <t>Sempra</t>
  </si>
  <si>
    <t>8 Minute Solar Energy</t>
  </si>
  <si>
    <t>Military</t>
  </si>
  <si>
    <t>Education</t>
  </si>
  <si>
    <t>Monopoly Investor-owned Utility</t>
  </si>
  <si>
    <t>Investor-owned Utility</t>
  </si>
  <si>
    <t>Corporate</t>
  </si>
  <si>
    <t>Public Utilities (Munis, Coops...)</t>
  </si>
  <si>
    <t>Note: Some projects are assigned to multiple offtakers. The sum of annual project capacity may thus exceed the capacity of "All PV Projects".</t>
  </si>
  <si>
    <t>PV Capacity by Develop-Offtaker</t>
  </si>
  <si>
    <t>Annual and cumulative storage capacity that is coupled with utility-scale PV by region</t>
  </si>
  <si>
    <t>Annual Capacity Additions (Storage MW)</t>
  </si>
  <si>
    <t>Storage COD</t>
  </si>
  <si>
    <t>Cumulative Capacity MW</t>
  </si>
  <si>
    <t>Cumulative Energy MWh</t>
  </si>
  <si>
    <r>
      <t>Cumulative Capacity (Storage MW</t>
    </r>
    <r>
      <rPr>
        <sz val="10"/>
        <color theme="1"/>
        <rFont val="Arial"/>
        <family val="2"/>
      </rPr>
      <t>)</t>
    </r>
  </si>
  <si>
    <t>Annual Energy Additions (Storage MWh)</t>
  </si>
  <si>
    <t>Cumulative Energy (Storage MWh)</t>
  </si>
  <si>
    <t>Years post COD</t>
  </si>
  <si>
    <t>$/MWh</t>
  </si>
  <si>
    <t>$/kW-AC Range</t>
  </si>
  <si>
    <t>$/MWh Range</t>
  </si>
  <si>
    <t>ISONE</t>
  </si>
  <si>
    <t>SR Simon Solar Farm</t>
  </si>
  <si>
    <t>SR Selmer II (Selmer North)</t>
  </si>
  <si>
    <t>Rancho SECO Solar I</t>
  </si>
  <si>
    <t>Lithium iron phosphate</t>
  </si>
  <si>
    <t>SR Providence Solar Center</t>
  </si>
  <si>
    <t>SR Cumberland Solar Project</t>
  </si>
  <si>
    <t>SR Millington Solar Farm (NSA Mid-South Solar)</t>
  </si>
  <si>
    <t>IMPA Richmond 3 Solar Park</t>
  </si>
  <si>
    <t>IMPA Crawfordsville 2 Solar Park</t>
  </si>
  <si>
    <t>Alton Road Solar (Southern Sky Renewable Energy RI-Alton Rd-Hopkinton)</t>
  </si>
  <si>
    <t>SR Meridian III</t>
  </si>
  <si>
    <t>IMPA Richmond 4 Solar Park</t>
  </si>
  <si>
    <t>IMPA Scottsburg Solar Park</t>
  </si>
  <si>
    <t>IMPA Crawfordsville 5 Solar Park</t>
  </si>
  <si>
    <t>Midway Green Solar</t>
  </si>
  <si>
    <t>Gardy's Mill Solar</t>
  </si>
  <si>
    <t>Caden Energix Hickory (Hickory Solar Farm)</t>
  </si>
  <si>
    <t>Prospero Solar I</t>
  </si>
  <si>
    <t>Syncarpha Puddon I Hybrid CSG</t>
  </si>
  <si>
    <t>Syncarpha Puddon II Hybrid CSG</t>
  </si>
  <si>
    <t>Syncarpha Northbridge I Hybrid CSG</t>
  </si>
  <si>
    <t>Syncarpha Northbridge II Hybrid CSG</t>
  </si>
  <si>
    <t>Williamsville Hybrid CSG (147 Williamsville Solar)</t>
  </si>
  <si>
    <t>East Brookfield Adams Road Solar CSG</t>
  </si>
  <si>
    <t>ZPD-PT Solar Project 2017-038 Hybrid</t>
  </si>
  <si>
    <t>Norwich Solar and Energy Storage CSG</t>
  </si>
  <si>
    <t>Branch Solar Farm</t>
  </si>
  <si>
    <t>Blodgett Solar CSG</t>
  </si>
  <si>
    <t>276 Federal Rd(CSG)</t>
  </si>
  <si>
    <t>0 Hammond St CSG</t>
  </si>
  <si>
    <t>59 Federal Rd(CSG)</t>
  </si>
  <si>
    <t>77 Farm to Market Rd Hybrid (77F2M Wham8 Solar)</t>
  </si>
  <si>
    <t>160 Tihonet Rd Hybrid (160TIH WHAM8 Solar)</t>
  </si>
  <si>
    <t>South Goshen (Community Solar)</t>
  </si>
  <si>
    <t>Lerdo Detention Facility - Solar 2, 3</t>
  </si>
  <si>
    <t>Pickford Solar</t>
  </si>
  <si>
    <t>Augusta PV - BD Solar Augusta</t>
  </si>
  <si>
    <t>Connexus Solar Stanford 1STF (Sunflower)</t>
  </si>
  <si>
    <t>IMPA Anderson 4 Solar Project</t>
  </si>
  <si>
    <t>IMPA Anderson 3 Solar Project</t>
  </si>
  <si>
    <t>IMPA Richmond 5 Solar Park</t>
  </si>
  <si>
    <t>Oak Leaf Solar XVIII (DIA 7)</t>
  </si>
  <si>
    <t>SR Washington I aka Martin Solar Farm</t>
  </si>
  <si>
    <t>Oxford PV - BD Solar Oxford</t>
  </si>
  <si>
    <t>IMPA Peru 2 Solar Park</t>
  </si>
  <si>
    <t>GDIM 1, LLC (Iron Mine Solar)</t>
  </si>
  <si>
    <t>GDIM 2, LLC (Iron Mine Solar)</t>
  </si>
  <si>
    <t>GDIM 3, LLC (Iron Mine Solar)</t>
  </si>
  <si>
    <t>GDIM 4, LLC (Iron Mine Solar)</t>
  </si>
  <si>
    <t>TPE Erath Solar</t>
  </si>
  <si>
    <t>AES Belleville Solar LLC</t>
  </si>
  <si>
    <t>Whitetail Solar</t>
  </si>
  <si>
    <t>Brightwood Solar</t>
  </si>
  <si>
    <t>Truman Solar</t>
  </si>
  <si>
    <t>Northern Cardinal Solar SCS IL 1, LLC (Solar Farm 2.0)</t>
  </si>
  <si>
    <t>Energix Hollyfield</t>
  </si>
  <si>
    <t>Wapakoneta-Pratt</t>
  </si>
  <si>
    <t>Antelope Expansion 3A</t>
  </si>
  <si>
    <t>Mt. Jackson Solar</t>
  </si>
  <si>
    <t>Logansport Solar</t>
  </si>
  <si>
    <t>Wallingford Solar</t>
  </si>
  <si>
    <t>Wonderful Lost Hills</t>
  </si>
  <si>
    <t>Westmoreland County Solar Project</t>
  </si>
  <si>
    <t>Rochambeau Solar</t>
  </si>
  <si>
    <t>SR Arlington I</t>
  </si>
  <si>
    <t>St. Joseph Solar</t>
  </si>
  <si>
    <t>Milo PV - BD Solar 1</t>
  </si>
  <si>
    <t>Energix Buckingham</t>
  </si>
  <si>
    <t>Camden Solar</t>
  </si>
  <si>
    <t>O'Brien Solar Fields</t>
  </si>
  <si>
    <t>Todd Solar</t>
  </si>
  <si>
    <t>Energix Leatherwood</t>
  </si>
  <si>
    <t>Briel Solar Farm</t>
  </si>
  <si>
    <t>NY8 - Branscomb Solar</t>
  </si>
  <si>
    <t>Toms River Solar (EDF Ph1 Toms River)</t>
  </si>
  <si>
    <t>Rawhide Prairie Solar Hybrid</t>
  </si>
  <si>
    <t>Speedway Solar NC</t>
  </si>
  <si>
    <t>Central 40</t>
  </si>
  <si>
    <t>Prineville Solar Energy</t>
  </si>
  <si>
    <t>Quinebaug Solar</t>
  </si>
  <si>
    <t>Bluestone Solar</t>
  </si>
  <si>
    <t>Broad River Solar</t>
  </si>
  <si>
    <t>Whitehorn Solar</t>
  </si>
  <si>
    <t>Troy Solar</t>
  </si>
  <si>
    <t>Slate Hybrid</t>
  </si>
  <si>
    <t>Millican Solar Energy</t>
  </si>
  <si>
    <t>Durrance</t>
  </si>
  <si>
    <t>Sugar Solar</t>
  </si>
  <si>
    <t>Hawtree Solar</t>
  </si>
  <si>
    <t>SR Perry</t>
  </si>
  <si>
    <t>Maiden Creek Solar Power Plant</t>
  </si>
  <si>
    <t>Bedford Solar</t>
  </si>
  <si>
    <t xml:space="preserve">Bay Tree     </t>
  </si>
  <si>
    <t>FPL Magnolia Springs Solar Center</t>
  </si>
  <si>
    <t>FPL Rodeo Solar Center</t>
  </si>
  <si>
    <t>FPL Orange Blossom Solar Center</t>
  </si>
  <si>
    <t>FPL Palm Bay Solar</t>
  </si>
  <si>
    <t>FPL Pelican Solar Center</t>
  </si>
  <si>
    <t>FPL Discovery Solar Center</t>
  </si>
  <si>
    <t>FPL Sabal Palm Solar Center</t>
  </si>
  <si>
    <t>Duette Solar Power Plant</t>
  </si>
  <si>
    <t>FPL Fort Drum Energy Center</t>
  </si>
  <si>
    <t>FPL Willow Solar Energy Center</t>
  </si>
  <si>
    <t>Magnolia Solar</t>
  </si>
  <si>
    <t>Cotton Creek Solar Energy Center</t>
  </si>
  <si>
    <t>Santa Fe Solar Power Plant</t>
  </si>
  <si>
    <t>Twin Rivers Solar Power Plant</t>
  </si>
  <si>
    <t>Farmington Solar</t>
  </si>
  <si>
    <t>Pioneer Solar (CO)</t>
  </si>
  <si>
    <t>Sigurd Solar</t>
  </si>
  <si>
    <t>Clover Creek Solar</t>
  </si>
  <si>
    <t>Water Strider Solar</t>
  </si>
  <si>
    <t>Trent River Solar</t>
  </si>
  <si>
    <t>Altavista Solar</t>
  </si>
  <si>
    <t>Harts Mill Solar</t>
  </si>
  <si>
    <t>SR Lancaster Solar GA</t>
  </si>
  <si>
    <t>G.S.E. One (Phoenix Solar?)</t>
  </si>
  <si>
    <t>Desper Solar (Belcher Solar)</t>
  </si>
  <si>
    <t>Prairie State Solar Project</t>
  </si>
  <si>
    <t>Dressor Plains Solar</t>
  </si>
  <si>
    <t>Hunter Solar</t>
  </si>
  <si>
    <t>Sadler Solar</t>
  </si>
  <si>
    <t>Harry Allen Solar Energy (MGM Mega Solar Array)</t>
  </si>
  <si>
    <t>Wapello Solar</t>
  </si>
  <si>
    <t>Saint Solar</t>
  </si>
  <si>
    <t>Maverick Solar 6</t>
  </si>
  <si>
    <t>SR Lumpkin</t>
  </si>
  <si>
    <t>Point Beach Solar</t>
  </si>
  <si>
    <t>Hudson - High Desert Hybrid</t>
  </si>
  <si>
    <t>Battle Mountain Solar Project</t>
  </si>
  <si>
    <t>SR Snipesville II</t>
  </si>
  <si>
    <t>Assembly Solar II</t>
  </si>
  <si>
    <t>Coniglio Solar</t>
  </si>
  <si>
    <t>Briar Creek Solar 1</t>
  </si>
  <si>
    <t>Robins Air Force Base Solar</t>
  </si>
  <si>
    <t>Elara Solar</t>
  </si>
  <si>
    <t>Wilmot Energy Center</t>
  </si>
  <si>
    <t>Maverick Solar 7 (aka Palen Solar)</t>
  </si>
  <si>
    <t>Elm Branch Solar 1</t>
  </si>
  <si>
    <t>Edwards Sanborn E2</t>
  </si>
  <si>
    <t>East Blackland Solar Project 1 (Pflugerville Solar)</t>
  </si>
  <si>
    <t>Lily Solar Hybrid</t>
  </si>
  <si>
    <t>Badger Hollow I</t>
  </si>
  <si>
    <t>Hardin Solar Energy (Hardin I)</t>
  </si>
  <si>
    <t>Sun Streams 2</t>
  </si>
  <si>
    <t>Quitman II Solar</t>
  </si>
  <si>
    <t>Rancho Seco Solar II</t>
  </si>
  <si>
    <t>Townsite Solar Project Hybrid</t>
  </si>
  <si>
    <t>Aragorn Solar Project</t>
  </si>
  <si>
    <t>Hillcrest Solar</t>
  </si>
  <si>
    <t>Prairie Wolf Solar</t>
  </si>
  <si>
    <t>ANSON Solar Center</t>
  </si>
  <si>
    <t>SE Athos II, LLC</t>
  </si>
  <si>
    <t>Riverstart Solar Park</t>
  </si>
  <si>
    <t>Corazon Energy</t>
  </si>
  <si>
    <t>Cool Springs Solar (Hybrid)</t>
  </si>
  <si>
    <t>Muscle Shoals</t>
  </si>
  <si>
    <t>Pleinmont Solar 2 (part of Pleinmont facility)</t>
  </si>
  <si>
    <t>Bighorn Solar 1</t>
  </si>
  <si>
    <t>RE Maplewood</t>
  </si>
  <si>
    <t>Galloway 1 Solar Farm</t>
  </si>
  <si>
    <t>Aquamarine (Westland Solar Park)</t>
  </si>
  <si>
    <t>Copper Mountain Solar 5</t>
  </si>
  <si>
    <t>Prospero Solar II</t>
  </si>
  <si>
    <t>Taygete Energy Project (Phase I)</t>
  </si>
  <si>
    <t>Greasewood (Concho Bluff)</t>
  </si>
  <si>
    <t>Titan Solar Project</t>
  </si>
  <si>
    <t>Juno Solar Project</t>
  </si>
  <si>
    <t>2W Permian Solar Project Hybrid</t>
  </si>
  <si>
    <t>PV standalone</t>
  </si>
  <si>
    <t>PV-storage hybrid</t>
  </si>
  <si>
    <t>Annual and cumulative utility-scale PV capacity with/without hybrid capabilities</t>
  </si>
  <si>
    <t>Annual Retrofit Project Count</t>
  </si>
  <si>
    <t>Cumulative Net Project Count</t>
  </si>
  <si>
    <r>
      <t>Annual New Solar 
Capacity GW</t>
    </r>
    <r>
      <rPr>
        <vertAlign val="subscript"/>
        <sz val="10"/>
        <color theme="1"/>
        <rFont val="Arial"/>
        <family val="2"/>
      </rPr>
      <t>AC</t>
    </r>
  </si>
  <si>
    <r>
      <t>Annual Retrofit Solar 
Capacity GW</t>
    </r>
    <r>
      <rPr>
        <vertAlign val="subscript"/>
        <sz val="10"/>
        <color theme="1"/>
        <rFont val="Arial"/>
        <family val="2"/>
      </rPr>
      <t>AC</t>
    </r>
  </si>
  <si>
    <r>
      <t>Cumulative Net Solar
Capacity GW</t>
    </r>
    <r>
      <rPr>
        <vertAlign val="subscript"/>
        <sz val="10"/>
        <color theme="1"/>
        <rFont val="Arial"/>
        <family val="2"/>
      </rPr>
      <t>AC</t>
    </r>
  </si>
  <si>
    <t>Cumulative  Project Count</t>
  </si>
  <si>
    <r>
      <t>Cumulative   Solar
Capacity GW</t>
    </r>
    <r>
      <rPr>
        <vertAlign val="subscript"/>
        <sz val="10"/>
        <color theme="1"/>
        <rFont val="Arial"/>
        <family val="2"/>
      </rPr>
      <t>AC</t>
    </r>
  </si>
  <si>
    <t>State-level Hybrid Statistics</t>
  </si>
  <si>
    <t>Installed costs by year (in both DC and AC terms)</t>
  </si>
  <si>
    <t>All 
Capacity-weighted Mean</t>
  </si>
  <si>
    <t>All 
20th Percentile</t>
  </si>
  <si>
    <t>All 
80th Percentile</t>
  </si>
  <si>
    <t>Fixed-Tilt 
Capacity-weighted Mean</t>
  </si>
  <si>
    <t>Tracking 
Capacity-weighted Mean</t>
  </si>
  <si>
    <t>Solar Price AC</t>
  </si>
  <si>
    <t>Battery cost adder relative to full project price by battery installation year</t>
  </si>
  <si>
    <t>Sample with separate cost estimates for PV and storage components</t>
  </si>
  <si>
    <t>Battery Price ($/kWh) Median</t>
  </si>
  <si>
    <t>Battery Price ($/kWh) 80th Percentile</t>
  </si>
  <si>
    <t>Battery Price Contribution (Adder/Total) Median</t>
  </si>
  <si>
    <t>Battery Price Contribution (Adder/Total) 20th Percentile</t>
  </si>
  <si>
    <r>
      <t>Mean  ($/W</t>
    </r>
    <r>
      <rPr>
        <vertAlign val="subscript"/>
        <sz val="10"/>
        <rFont val="Arial"/>
        <family val="2"/>
      </rPr>
      <t>AC</t>
    </r>
    <r>
      <rPr>
        <sz val="10"/>
        <rFont val="Arial"/>
        <family val="2"/>
      </rPr>
      <t>-PV)</t>
    </r>
  </si>
  <si>
    <t>Sample Count</t>
  </si>
  <si>
    <t>Battery Price Adder ($/WAC-PV) Median</t>
  </si>
  <si>
    <t>Battery Price Adder ($/WAC-PV) 20th Percentile</t>
  </si>
  <si>
    <t>Battery Price Adder ($/WAC-PV) 80th Percentile</t>
  </si>
  <si>
    <t>Battery Price Adder ($/WDC-PV) Median</t>
  </si>
  <si>
    <t>Battery Price Adder ($/WDC-PV) 20th Percentile</t>
  </si>
  <si>
    <t>Battery Price Adder ($/WDC-PV) 80th Percentile</t>
  </si>
  <si>
    <t>Battery Adder</t>
  </si>
  <si>
    <t>PV only</t>
  </si>
  <si>
    <t>Annual solar capacity and generation by balancing authority</t>
  </si>
  <si>
    <t>Sources: Capacity Information: EIA 860/861, DPV Generation: EIA 861, Utility-Scale Generation: Berkeley Lab hourly modeling</t>
  </si>
  <si>
    <t>Notes: 
Capacity penetration based on reported peak load, not including coincident hourly DPV generation. 
Generation penetration based on annual load, including annual DPV generation. 
Curtailment based on ISO reports.</t>
  </si>
  <si>
    <t>BA</t>
  </si>
  <si>
    <r>
      <t>Capacity (MW</t>
    </r>
    <r>
      <rPr>
        <b/>
        <vertAlign val="subscript"/>
        <sz val="10"/>
        <rFont val="Arial"/>
        <family val="2"/>
      </rPr>
      <t>AC</t>
    </r>
    <r>
      <rPr>
        <b/>
        <sz val="10"/>
        <rFont val="Arial"/>
        <family val="2"/>
      </rPr>
      <t>)</t>
    </r>
  </si>
  <si>
    <t>Generation (MWh)</t>
  </si>
  <si>
    <t>DPV</t>
  </si>
  <si>
    <t>Utility-Scale</t>
  </si>
  <si>
    <t>Penetration (right axis)</t>
  </si>
  <si>
    <t>ISOs</t>
  </si>
  <si>
    <r>
      <t>Capacity (GW</t>
    </r>
    <r>
      <rPr>
        <b/>
        <vertAlign val="subscript"/>
        <sz val="10"/>
        <rFont val="Arial"/>
        <family val="2"/>
      </rPr>
      <t>AC</t>
    </r>
    <r>
      <rPr>
        <b/>
        <sz val="10"/>
        <rFont val="Arial"/>
        <family val="2"/>
      </rPr>
      <t>)</t>
    </r>
  </si>
  <si>
    <t>Generation (TWh)</t>
  </si>
  <si>
    <t>O&amp;M Cost by Project Age</t>
  </si>
  <si>
    <t>Annual capacity additions of different resources</t>
  </si>
  <si>
    <t>Resource Type</t>
  </si>
  <si>
    <t>Lower 48</t>
  </si>
  <si>
    <t xml:space="preserve">LevelTen Energy PPA price data are reported in nominal dollars (the top table shows as-reported nominal prices).  </t>
  </si>
  <si>
    <t>The conversion to levelized, real dollar terms assumes that LevelTen’s reported prices in each quarter are for 12-year, flat-priced (in nominal dollars) PPAs that commence in the following calendar year.</t>
  </si>
  <si>
    <t>Price Data</t>
  </si>
  <si>
    <t>Plant_Name</t>
  </si>
  <si>
    <t>EIA_Plant_ID</t>
  </si>
  <si>
    <t>PV MW-AC</t>
  </si>
  <si>
    <t>BESS MW-AC</t>
  </si>
  <si>
    <t>BESS MWh</t>
  </si>
  <si>
    <t>BESS Duration</t>
  </si>
  <si>
    <t>BESS:PV Ratio</t>
  </si>
  <si>
    <t>PPA_Execution</t>
  </si>
  <si>
    <t>Plant_COD</t>
  </si>
  <si>
    <t>Retrofit_Execution</t>
  </si>
  <si>
    <t>Retrofit_COD</t>
  </si>
  <si>
    <t>PV_$_per_MWh_real</t>
  </si>
  <si>
    <t>BESS_$_per_MWh-PV_real</t>
  </si>
  <si>
    <t>BESS_$_per_MWh-stored_real</t>
  </si>
  <si>
    <t>BESS_$_per_MW-month_real</t>
  </si>
  <si>
    <t>PV+BESS_$_per_MWh-PV_real</t>
  </si>
  <si>
    <t>Pinal_Central_Energy_Center</t>
  </si>
  <si>
    <t>Mesquite_4</t>
  </si>
  <si>
    <t>CA_Flats_130</t>
  </si>
  <si>
    <t>Blythe_II</t>
  </si>
  <si>
    <t>RE_Garland</t>
  </si>
  <si>
    <t>Blythe_III</t>
  </si>
  <si>
    <t>Maverick_6</t>
  </si>
  <si>
    <t>RE_Slate_SVCE/CCCE</t>
  </si>
  <si>
    <t>Arlington_Energy_Center_II</t>
  </si>
  <si>
    <t>RE_Slate_Stanford</t>
  </si>
  <si>
    <t>RE_Slate_PWRPA</t>
  </si>
  <si>
    <t>Deer_Creek</t>
  </si>
  <si>
    <t>Jacumba_Valley</t>
  </si>
  <si>
    <t>Sacramento_Valley_Energy_Center</t>
  </si>
  <si>
    <t>Blythe_110</t>
  </si>
  <si>
    <t>CO_Buffalo_Flats</t>
  </si>
  <si>
    <t>FL_Solar_6</t>
  </si>
  <si>
    <t>Cool_Springs</t>
  </si>
  <si>
    <t>Hickory_Park</t>
  </si>
  <si>
    <t>SC_KIUC</t>
  </si>
  <si>
    <t>AES_Lawai</t>
  </si>
  <si>
    <t>AES_Kekaha</t>
  </si>
  <si>
    <t>Hoohana Solar 1</t>
  </si>
  <si>
    <t>Waikoloa Solar</t>
  </si>
  <si>
    <t>West_Kaua'i</t>
  </si>
  <si>
    <t>Jicarilla_1</t>
  </si>
  <si>
    <t>Buena_Vista</t>
  </si>
  <si>
    <t>Rockmont</t>
  </si>
  <si>
    <t>San_Juan_Solar_1</t>
  </si>
  <si>
    <t>Sky_Ranch</t>
  </si>
  <si>
    <t>Jicarilla_Solar_Energy_Center_I</t>
  </si>
  <si>
    <t>Dodge_Flat</t>
  </si>
  <si>
    <t>Fish_Springs_Ranch</t>
  </si>
  <si>
    <t>Arrow_Canyon</t>
  </si>
  <si>
    <t>Southern_Bighorn</t>
  </si>
  <si>
    <t>Boulder_3</t>
  </si>
  <si>
    <t>Hot_Pot</t>
  </si>
  <si>
    <t>Iron_Point</t>
  </si>
  <si>
    <t>Levelized storage adder in $/MWh-PV as a function of battery:PV capacity</t>
  </si>
  <si>
    <t>Greenfield</t>
  </si>
  <si>
    <t>Retrofit</t>
  </si>
  <si>
    <t>ESA_Execution</t>
  </si>
  <si>
    <t>$/MWh-PV</t>
  </si>
  <si>
    <t>for graphs</t>
  </si>
  <si>
    <t>Levelized storage adder time trend in $/MW-month</t>
  </si>
  <si>
    <t>Levelized storage adder time trend in $/MWh-PV</t>
  </si>
  <si>
    <t>Levelized storage adder time trend in $/MWh-stored (assuming 1 full cycle per day)</t>
  </si>
  <si>
    <t>2021 Capacity Factor</t>
  </si>
  <si>
    <t>10437ret</t>
  </si>
  <si>
    <t>Solar Energy Generating Systems (SEGS) II OLD (Sunray 2)</t>
  </si>
  <si>
    <t>10438ret</t>
  </si>
  <si>
    <t>Solar Energy Generating Systems (SEGS) I OLD (Sunray 3)</t>
  </si>
  <si>
    <t>Cinnaminson Landfill Solar</t>
  </si>
  <si>
    <t>Pennsauken Brownfield Solar</t>
  </si>
  <si>
    <t>Stony Brook</t>
  </si>
  <si>
    <t>SR Appling Solar Farm (Baxley)</t>
  </si>
  <si>
    <t>Antelope Expansion 3B</t>
  </si>
  <si>
    <t>Randall Solar Project Hybrid (ZPD-PT Solar Project 2017-017 LLC)</t>
  </si>
  <si>
    <t>PV Operation and Maintenance Costs over Time</t>
  </si>
  <si>
    <t>PV Operation and Maintenance Costs by project age</t>
  </si>
  <si>
    <t>PV+Storage CapEx</t>
  </si>
  <si>
    <t>Median $/kW-AC</t>
  </si>
  <si>
    <t>Solar Capacity&amp;Generation by BA</t>
  </si>
  <si>
    <t>PV+Storage Capacity by Region</t>
  </si>
  <si>
    <t>This material is based upon work supported by the U.S. Department of Energy’s Office of Energy Efficiency and Renewable Energy (EERE) under Solar Energy Technologies Office (SETO) Agreement Number 38444 and Contract No. DE-AC02-05CH11231. The authors thank Ammar Qusaibaty, Juan Botero, Michele Boyd, and Becca Jones-Albertus of the U.S. Department of Energy Solar Energy Technologies Office for supporting this work. The authors are solely responsible for any omissions or errors contained herein.</t>
  </si>
  <si>
    <t>1Q23</t>
  </si>
  <si>
    <t>2Q23</t>
  </si>
  <si>
    <t>3Q23</t>
  </si>
  <si>
    <t>4Q23</t>
  </si>
  <si>
    <t>year 2022</t>
  </si>
  <si>
    <t>2033e</t>
  </si>
  <si>
    <t>BPAT</t>
  </si>
  <si>
    <t>IPCO</t>
  </si>
  <si>
    <t>LDWP</t>
  </si>
  <si>
    <t>PACW</t>
  </si>
  <si>
    <t>WACM</t>
  </si>
  <si>
    <t>FPC</t>
  </si>
  <si>
    <t>SCEG</t>
  </si>
  <si>
    <t>TEC</t>
  </si>
  <si>
    <t>Roadrunner Hybrid (Queen Solar &amp; Storage)</t>
  </si>
  <si>
    <t>Syncarpha Millbury Hybrid (CSG)</t>
  </si>
  <si>
    <t>West Haydenville PJ (aka Particle Wave)</t>
  </si>
  <si>
    <t>Brookwood Drive</t>
  </si>
  <si>
    <t>ASD Wallum MA Solar LLC(CSG)</t>
  </si>
  <si>
    <t>OYA Church Road</t>
  </si>
  <si>
    <t>Linton</t>
  </si>
  <si>
    <t>Wonderful Firebaugh</t>
  </si>
  <si>
    <t>Project Orioles Solar Facility (aka SG Noriole PV, LLC)</t>
  </si>
  <si>
    <t>Montgomery County Community Solar Center</t>
  </si>
  <si>
    <t>Brainerd Airport</t>
  </si>
  <si>
    <t>White Rock Road LLC</t>
  </si>
  <si>
    <t>Holland Solar Farm</t>
  </si>
  <si>
    <t>Anderson 6</t>
  </si>
  <si>
    <t>Bremen</t>
  </si>
  <si>
    <t>SR Paris</t>
  </si>
  <si>
    <t>BD Solar Hancock LLC</t>
  </si>
  <si>
    <t>Winslow PV - BD Solar 2 LLC</t>
  </si>
  <si>
    <t>BD Solar Ellsworth LLC (aka BD Solar Hancock North)</t>
  </si>
  <si>
    <t>Franklin County Solar</t>
  </si>
  <si>
    <t>Hodag Solar</t>
  </si>
  <si>
    <t>Ash Mesa Solar, LLC</t>
  </si>
  <si>
    <t>Hermsdorf Solar</t>
  </si>
  <si>
    <t>West Plains Solar I</t>
  </si>
  <si>
    <t>Jefferson Solar</t>
  </si>
  <si>
    <t>South 49th 013445 SCS Norfolk, LLC</t>
  </si>
  <si>
    <t>Westside Solar</t>
  </si>
  <si>
    <t>Hertford Solar Power, LLC</t>
  </si>
  <si>
    <t>Bishopville Solar II, LLC</t>
  </si>
  <si>
    <t>West Valley Solar</t>
  </si>
  <si>
    <t>Princeton University Cogeneration</t>
  </si>
  <si>
    <t>Fort Valley State University Solar</t>
  </si>
  <si>
    <t>Brighter Future Solar</t>
  </si>
  <si>
    <t>Raptor Ridge</t>
  </si>
  <si>
    <t>RI King Community Solar Project (TPE King Solar Holdings1, LLC)</t>
  </si>
  <si>
    <t>Java Solar, LLC</t>
  </si>
  <si>
    <t>Depot Solar Center, LLC</t>
  </si>
  <si>
    <t>Stratford Solar Center, LLC</t>
  </si>
  <si>
    <t>North Stonington Solar Center, LLC</t>
  </si>
  <si>
    <t>Taos Mesa Energy Facility Hybrid</t>
  </si>
  <si>
    <t>Letts Creek Solar, LLC</t>
  </si>
  <si>
    <t>High Shoals PV1</t>
  </si>
  <si>
    <t>Antelope Expansion 1B</t>
  </si>
  <si>
    <t>Wister Solar</t>
  </si>
  <si>
    <t>Elk Hill Solar 1</t>
  </si>
  <si>
    <t>Pinson Solar Farm</t>
  </si>
  <si>
    <t>Energix Nokesville</t>
  </si>
  <si>
    <t>Grassfield Solar</t>
  </si>
  <si>
    <t>Pullman Solar, LLC</t>
  </si>
  <si>
    <t>NY8 - Regan Solar</t>
  </si>
  <si>
    <t>NY8 - Puckett Solar</t>
  </si>
  <si>
    <t>Caden Energix Wytheville LLC</t>
  </si>
  <si>
    <t>Macbeth Solar</t>
  </si>
  <si>
    <t>Lyons Road</t>
  </si>
  <si>
    <t>Stony Knoll Solar, LLC</t>
  </si>
  <si>
    <t>Calverton Solar Energy Center</t>
  </si>
  <si>
    <t>Arbor Hill Solar</t>
  </si>
  <si>
    <t>Big Bend II Solar</t>
  </si>
  <si>
    <t>Edwards Sanborn S3</t>
  </si>
  <si>
    <t>Mililani South Solar Farm</t>
  </si>
  <si>
    <t>Edwards Sanborn S4</t>
  </si>
  <si>
    <t>Edwards Sanborn S1</t>
  </si>
  <si>
    <t>Vancourt Solar Interconnections (Rayos Del Sol 2)</t>
  </si>
  <si>
    <t>Highest Power Solar, LLC</t>
  </si>
  <si>
    <t>Route 66 Energy Center, LLC</t>
  </si>
  <si>
    <t>Wheatridge Hybrid</t>
  </si>
  <si>
    <t>Iris Solar LLC</t>
  </si>
  <si>
    <t>Lick Creek Solar, LLC</t>
  </si>
  <si>
    <t>Stanly Solar, LLC</t>
  </si>
  <si>
    <t>Bear Creek</t>
  </si>
  <si>
    <t>North Rock</t>
  </si>
  <si>
    <t>ENGIE Solidago Solar Project - Hybrid (Amazon Solar Farm Delaware – Solidago)</t>
  </si>
  <si>
    <t>Brightside</t>
  </si>
  <si>
    <t>Sunnybrook Solar Project - Hybrid</t>
  </si>
  <si>
    <t>Mountain View Solar (FL)</t>
  </si>
  <si>
    <t>Riverside Solar</t>
  </si>
  <si>
    <t>Luciana</t>
  </si>
  <si>
    <t>Longbow Solar, LLC</t>
  </si>
  <si>
    <t>SR Turkey Creek</t>
  </si>
  <si>
    <t>Meherrin Solar (Pumpkinseed Solar)</t>
  </si>
  <si>
    <t>Laurel Oaks Solar</t>
  </si>
  <si>
    <t>Edwards Sanborn E5</t>
  </si>
  <si>
    <t>SR Cedar Springs, LLC</t>
  </si>
  <si>
    <t>Jamison Solar (FL)</t>
  </si>
  <si>
    <t>Blue Springs</t>
  </si>
  <si>
    <t>Sawgrass Solar Energy Center</t>
  </si>
  <si>
    <t>Ghost Orchid Solar Energy Center</t>
  </si>
  <si>
    <t>Sundew</t>
  </si>
  <si>
    <t>Immokalee</t>
  </si>
  <si>
    <t>Elder Branch</t>
  </si>
  <si>
    <t>Grove (Evans Grove)</t>
  </si>
  <si>
    <t>Charlie Creek Solar Power Plant</t>
  </si>
  <si>
    <t>Bay Trail Solar Power Plant</t>
  </si>
  <si>
    <t>Sandy Creek Solar Power Plant</t>
  </si>
  <si>
    <t>Fort Green Solar Power Plant</t>
  </si>
  <si>
    <t>Gunsight Solar, LLC</t>
  </si>
  <si>
    <t>Assembly Solar III</t>
  </si>
  <si>
    <t>Bluegrass Solar</t>
  </si>
  <si>
    <t>Graphite Solar I</t>
  </si>
  <si>
    <t>Mulligan Solar, LLC</t>
  </si>
  <si>
    <t>Searcy Solar Hybrid</t>
  </si>
  <si>
    <t>Drew Solar LLC</t>
  </si>
  <si>
    <t>Black Bear Solar 1</t>
  </si>
  <si>
    <t>Sunflower County (aka Sunflower Solar)</t>
  </si>
  <si>
    <t>Fish Springs Ranch Solar Energy Center</t>
  </si>
  <si>
    <t>Arlington Energy Center II</t>
  </si>
  <si>
    <t>Rabbitbrush Solar, LLC</t>
  </si>
  <si>
    <t>Holliday Creek Solar</t>
  </si>
  <si>
    <t>SR Clay, LLC</t>
  </si>
  <si>
    <t>Cutlass Solar 1 LLC</t>
  </si>
  <si>
    <t>Maplewood Solar (Amazon Arlington Solar Farm)</t>
  </si>
  <si>
    <t>Jackpot Solar, LLC</t>
  </si>
  <si>
    <t>BigBeau Solar, LLC</t>
  </si>
  <si>
    <t>Arlington Energy Center III</t>
  </si>
  <si>
    <t>Nebula Solar (Rayos Del Sol 1)</t>
  </si>
  <si>
    <t>Edwards Sanborn E4</t>
  </si>
  <si>
    <t>Big River Solar</t>
  </si>
  <si>
    <t>Edwards Sanborn E1A</t>
  </si>
  <si>
    <t>Lund Hill Solar</t>
  </si>
  <si>
    <t>Elora Solar</t>
  </si>
  <si>
    <t>Wood County</t>
  </si>
  <si>
    <t>Fort Powhatan Solar (aka Disputana Solar Facility)</t>
  </si>
  <si>
    <t>Edwards Sanborn E1B</t>
  </si>
  <si>
    <t>SR DeSoto I, LLC</t>
  </si>
  <si>
    <t>Skipjack Solar Center</t>
  </si>
  <si>
    <t>Hickory Park Solar Hybrid</t>
  </si>
  <si>
    <t>Dodge Flat</t>
  </si>
  <si>
    <t>Brazoria West</t>
  </si>
  <si>
    <t>Calhoun Solar</t>
  </si>
  <si>
    <t>Sun Mountain Solar 1</t>
  </si>
  <si>
    <t>Shakes Solar</t>
  </si>
  <si>
    <t>Brazoria County Solar Project (Danciger)</t>
  </si>
  <si>
    <t>Blythe Mesa Solar II (Athos III)</t>
  </si>
  <si>
    <t>Fighting Jays Solar Project</t>
  </si>
  <si>
    <t>Samson Solar Energy (Phase I)</t>
  </si>
  <si>
    <t>Athos Solar Project (SE Athos I?)</t>
  </si>
  <si>
    <t>Samson Solar Energy (Phase III)</t>
  </si>
  <si>
    <t>Sun Valley Solar Project</t>
  </si>
  <si>
    <t>Pisgah Ridge Solar, LLC</t>
  </si>
  <si>
    <t>Noble Solar</t>
  </si>
  <si>
    <t>Indiana Municipal Power Agency</t>
  </si>
  <si>
    <t>Virginia Solar</t>
  </si>
  <si>
    <t>Open Road Renewables</t>
  </si>
  <si>
    <t>Avangrid</t>
  </si>
  <si>
    <t>Plus Renewable Technologies</t>
  </si>
  <si>
    <t>Avondale Solar</t>
  </si>
  <si>
    <t>Alpin Sun</t>
  </si>
  <si>
    <t>Terra Gen Power</t>
  </si>
  <si>
    <t>Savion</t>
  </si>
  <si>
    <t>Pine Gate Renewables</t>
  </si>
  <si>
    <t>Non-IOU Retailer</t>
  </si>
  <si>
    <t>2021 Annual Capacity MW</t>
  </si>
  <si>
    <t>2021 Annual Energy MWh</t>
  </si>
  <si>
    <t>Beacon Solar, LLC</t>
  </si>
  <si>
    <t>Huxley Solar</t>
  </si>
  <si>
    <t>Sources: Berkeley Lab (some data points suppressed to protect confidentiality), Energy Information Administration
Note: Some of the PV-battery projects are retrofits to earlier PV projects: 
The solar online date of the 2018 battery projects ranged from 2016 to 2018, 
the solar online date of the 2019 battery projects ranged from 2017 to 2019, 
the solar online date of the 2020 battery projects ranged from 2019 to 2020, 
the solar online date of the 2021 battery projects ranged from 2016 to 2021, 
the solar online date of the 2022 battery projects ranged from 2016 to 2022.</t>
  </si>
  <si>
    <t>Battery cost adder relative to full project costs as a function of battery:PV capacity, 2018-2022</t>
  </si>
  <si>
    <t>Jan-Dec
2022</t>
  </si>
  <si>
    <t>Western Non-ISO BAs Only</t>
  </si>
  <si>
    <t>Southeastern Non-ISO BAs Only</t>
  </si>
  <si>
    <t>2022 $/MWh</t>
  </si>
  <si>
    <t>Lansing Renewables, LLC</t>
  </si>
  <si>
    <t>Cicero Energy Storage 1 LLC</t>
  </si>
  <si>
    <t>Cicero Energy Storage 2 LLC</t>
  </si>
  <si>
    <t>Jicarilla Solar 2 (Solar Direct)</t>
  </si>
  <si>
    <t>Central Line Solar</t>
  </si>
  <si>
    <t>West Line Solar</t>
  </si>
  <si>
    <t>Advanced Power</t>
  </si>
  <si>
    <r>
      <t>Project Capacity MW</t>
    </r>
    <r>
      <rPr>
        <b/>
        <vertAlign val="subscript"/>
        <sz val="10"/>
        <color theme="1"/>
        <rFont val="Arial"/>
        <family val="2"/>
      </rPr>
      <t>AC</t>
    </r>
    <r>
      <rPr>
        <b/>
        <sz val="10"/>
        <color theme="1"/>
        <rFont val="Arial"/>
        <family val="2"/>
      </rPr>
      <t xml:space="preserve"> by Offtaker Type</t>
    </r>
  </si>
  <si>
    <t>Lily Solar (SC - not hybrid)</t>
  </si>
  <si>
    <t>Note: Some projects are assigned to multiple developers. The sum of annual project capacity may thus exceed the capacity of "All PV Projects".</t>
  </si>
  <si>
    <t>PV+Bat</t>
  </si>
  <si>
    <t>end of 2022</t>
  </si>
  <si>
    <t>for each generator type. (2) Hybrid storage capacity is estimated using storage:generator ratios from projects that provide separate capacity data.</t>
  </si>
  <si>
    <t>Project-Level Data</t>
  </si>
  <si>
    <t>Utility Name</t>
  </si>
  <si>
    <t>Plant Name</t>
  </si>
  <si>
    <t>Commerical Operation Year</t>
  </si>
  <si>
    <t>Report Year</t>
  </si>
  <si>
    <t>Capacity (MW_AC)</t>
  </si>
  <si>
    <t>Net Generation (MWh)</t>
  </si>
  <si>
    <t>Alabama Power Company</t>
  </si>
  <si>
    <t>Anniston Army Dept</t>
  </si>
  <si>
    <t>Fort Rucker</t>
  </si>
  <si>
    <t>Allete Inc</t>
  </si>
  <si>
    <t>Camp Ripley Solar Array</t>
  </si>
  <si>
    <t>Allete, Inc.</t>
  </si>
  <si>
    <t>Dte Electric Company</t>
  </si>
  <si>
    <t>Demille (Lapeer)</t>
  </si>
  <si>
    <t>Project Count</t>
  </si>
  <si>
    <t>Capacity
GW_AC</t>
  </si>
  <si>
    <t>Net Generation
GWh</t>
  </si>
  <si>
    <t>Turrill (Lapeer)</t>
  </si>
  <si>
    <t>Florida Power &amp; Light Company</t>
  </si>
  <si>
    <t>Babcock</t>
  </si>
  <si>
    <t>Babcock Preserve Solar Energy Center</t>
  </si>
  <si>
    <t>Babcock Ranch</t>
  </si>
  <si>
    <t>Babcock Ranch Solar Energy Center</t>
  </si>
  <si>
    <t>Babcock Solar Energy Center</t>
  </si>
  <si>
    <t>Barefoot Bay</t>
  </si>
  <si>
    <t>Barefoot Bay Solar Energy Center</t>
  </si>
  <si>
    <t>Blue Cypress</t>
  </si>
  <si>
    <t>Blue Cypress Solar Energy Center</t>
  </si>
  <si>
    <t>Blue Heron Solar Energy Center</t>
  </si>
  <si>
    <t>Blue Indigo Solar Energy Center</t>
  </si>
  <si>
    <t>Blue Springs Solar Energy Center</t>
  </si>
  <si>
    <t>Cattle Ranch Solar Energy Center</t>
  </si>
  <si>
    <t>Citrus</t>
  </si>
  <si>
    <t>Citrus Solar Energy Center</t>
  </si>
  <si>
    <t>Coral Farms</t>
  </si>
  <si>
    <t>Coral Farms Solar Energy Center</t>
  </si>
  <si>
    <t>De Soto</t>
  </si>
  <si>
    <t>Desoto</t>
  </si>
  <si>
    <t>Desoto Solar Energy Center</t>
  </si>
  <si>
    <t>Discovery Solar Energy Center</t>
  </si>
  <si>
    <t>Echo River Solar Energy Center</t>
  </si>
  <si>
    <t>Egret Solar Energy Center</t>
  </si>
  <si>
    <t>Fort Drum Solar Energy Center</t>
  </si>
  <si>
    <t>Hammock</t>
  </si>
  <si>
    <t>Hammock Creek Solar Energy Center</t>
  </si>
  <si>
    <t>Hammock Solar Energy Center</t>
  </si>
  <si>
    <t>Hibiscus Solar Energy Center</t>
  </si>
  <si>
    <t>Horizon</t>
  </si>
  <si>
    <t>Horizon Solar Energy Center</t>
  </si>
  <si>
    <t>Indian River</t>
  </si>
  <si>
    <t>Indian River Solar Energy Center</t>
  </si>
  <si>
    <t>Interstate</t>
  </si>
  <si>
    <t>Interstate Solar Energy Center</t>
  </si>
  <si>
    <t>Lakeside Solar Energy Center</t>
  </si>
  <si>
    <t>Loggerhead</t>
  </si>
  <si>
    <t>Loggerhead Solar Energy Center</t>
  </si>
  <si>
    <t>Magnolia Springs Solar Energy Center</t>
  </si>
  <si>
    <t>Manatee</t>
  </si>
  <si>
    <t>Manatee Solar Energy Center</t>
  </si>
  <si>
    <t>Miami-Dade</t>
  </si>
  <si>
    <t>Miami-Dade Solar Energy Center</t>
  </si>
  <si>
    <t>Nassau Solar Energy Center</t>
  </si>
  <si>
    <t>Northern Preserve Solar Energy Center</t>
  </si>
  <si>
    <t>Okeechobee Solar Energy Center</t>
  </si>
  <si>
    <t>Orange Blossom Solar Energy Center</t>
  </si>
  <si>
    <t>Palm Bay Solar Energy Center</t>
  </si>
  <si>
    <t>Pelican Solar Energy Center</t>
  </si>
  <si>
    <t>Pioneer Trail</t>
  </si>
  <si>
    <t>Pioneer Trail Solar Energy Center</t>
  </si>
  <si>
    <t>Rodeo Solar Energy Center</t>
  </si>
  <si>
    <t>Sabal Palm Solar Energy Center</t>
  </si>
  <si>
    <t>Southfork Solar Energy Center</t>
  </si>
  <si>
    <t>Space Coast</t>
  </si>
  <si>
    <t>Space Coast Solar Energy Center</t>
  </si>
  <si>
    <t>Sunshine Gateway</t>
  </si>
  <si>
    <t>Sunshine Gateway Solar Energy Center</t>
  </si>
  <si>
    <t>Sweetbay Solar Energy Center</t>
  </si>
  <si>
    <t>Trailside Solar Energy Center</t>
  </si>
  <si>
    <t>Twin Lakes Solar Energy Center</t>
  </si>
  <si>
    <t>Union Springs Solar Energy Center</t>
  </si>
  <si>
    <t>Wildflower</t>
  </si>
  <si>
    <t>Wildflower Solar Energy Center</t>
  </si>
  <si>
    <t>Willow Solar Energy Center</t>
  </si>
  <si>
    <t>Georgia Power Company</t>
  </si>
  <si>
    <t>Dalton</t>
  </si>
  <si>
    <t>Fort Benning</t>
  </si>
  <si>
    <t>Fort Gordon</t>
  </si>
  <si>
    <t>Fort Stewart</t>
  </si>
  <si>
    <t>King'S Bay</t>
  </si>
  <si>
    <t>Moody Afb</t>
  </si>
  <si>
    <t>Robins Afb</t>
  </si>
  <si>
    <t>Indiana Michigan Power Company</t>
  </si>
  <si>
    <t>St. Joseph</t>
  </si>
  <si>
    <t>Kentucky Utilities Company</t>
  </si>
  <si>
    <t>Brown Solar</t>
  </si>
  <si>
    <t>Liberty Utilities (Calpeco Electric) Llc</t>
  </si>
  <si>
    <t>Luning Solar Facility</t>
  </si>
  <si>
    <t>Turquoise Solar Facility</t>
  </si>
  <si>
    <t>Madison Gas And Electric Company</t>
  </si>
  <si>
    <t>Badger Hollow Solar Park</t>
  </si>
  <si>
    <t>Dane County Pv Generation</t>
  </si>
  <si>
    <t>Two Creeks Solar Park</t>
  </si>
  <si>
    <t>Nevada Power Company</t>
  </si>
  <si>
    <t>Nellis Solar</t>
  </si>
  <si>
    <t>Nevada Power Company, D/B/A Nv Energy</t>
  </si>
  <si>
    <t>Pacific Gas And Electric Company</t>
  </si>
  <si>
    <t>Five Points - Schindler Solar Station #1</t>
  </si>
  <si>
    <t>Westside - Schindler Solar Station #2</t>
  </si>
  <si>
    <t>Public Service Company Of New Mexico</t>
  </si>
  <si>
    <t>Cibola Solar</t>
  </si>
  <si>
    <t>Deming Solar</t>
  </si>
  <si>
    <t>Los Lunas Solar</t>
  </si>
  <si>
    <t>Manzano Solar</t>
  </si>
  <si>
    <t>Meadowlake Solar</t>
  </si>
  <si>
    <t>Otero Solar</t>
  </si>
  <si>
    <t>Rio Communities Solar</t>
  </si>
  <si>
    <t>Rio Del Oro Solar</t>
  </si>
  <si>
    <t>Rio Rancho Solar</t>
  </si>
  <si>
    <t>San Miguel 1 Solar</t>
  </si>
  <si>
    <t>San Miguel 2 Solar</t>
  </si>
  <si>
    <t>Sandoval Solar</t>
  </si>
  <si>
    <t>Santa Fe Solar</t>
  </si>
  <si>
    <t>Santolina Solar</t>
  </si>
  <si>
    <t>South Valley Solar</t>
  </si>
  <si>
    <t>Vista Solar</t>
  </si>
  <si>
    <t>Public Service Electric And Gas Company</t>
  </si>
  <si>
    <t>-Extension - Landfills</t>
  </si>
  <si>
    <t>-Extension - Landfills And Pilot Projects</t>
  </si>
  <si>
    <t>-Extension 2 - Landfills And Pilot Projects</t>
  </si>
  <si>
    <t>-Segment 1A- Pse&amp;G Owned Sites</t>
  </si>
  <si>
    <t>Extension - Landfills</t>
  </si>
  <si>
    <t>Extension 2 - Landfills And Pilots</t>
  </si>
  <si>
    <t>Segement 1A - Pse&amp;G Owned Sites</t>
  </si>
  <si>
    <t>Segment 1A- Pse&amp;G Owned Sites</t>
  </si>
  <si>
    <t>Tampa Electric Company</t>
  </si>
  <si>
    <t xml:space="preserve"> Balm Solar</t>
  </si>
  <si>
    <t xml:space="preserve"> Bonnie Mine Solar</t>
  </si>
  <si>
    <t xml:space="preserve"> Grange Hall Solar</t>
  </si>
  <si>
    <t xml:space="preserve"> Lake Hancock</t>
  </si>
  <si>
    <t xml:space="preserve"> Lithia Solar</t>
  </si>
  <si>
    <t xml:space="preserve"> Little Manatee Solar</t>
  </si>
  <si>
    <t xml:space="preserve"> Payne Creek Solar</t>
  </si>
  <si>
    <t xml:space="preserve"> Peace Creek Solar</t>
  </si>
  <si>
    <t xml:space="preserve"> Wimauma Solar</t>
  </si>
  <si>
    <t>Durrance Solar</t>
  </si>
  <si>
    <t>Lake Hancock</t>
  </si>
  <si>
    <t>Little Manatee Solar</t>
  </si>
  <si>
    <t>Tucson Electric Power Company</t>
  </si>
  <si>
    <t>Fort Huachuca Phase L &amp; Ll</t>
  </si>
  <si>
    <t>White Mountain Solar</t>
  </si>
  <si>
    <t>Uns Electric Inc</t>
  </si>
  <si>
    <t>Virginia Electric And Power Company</t>
  </si>
  <si>
    <t>Bedford</t>
  </si>
  <si>
    <t>Belcher</t>
  </si>
  <si>
    <t>Chestnut</t>
  </si>
  <si>
    <t>Grasshopper</t>
  </si>
  <si>
    <t>Hollyfield Solar</t>
  </si>
  <si>
    <t>Montross Solar</t>
  </si>
  <si>
    <t>Morgans Corner</t>
  </si>
  <si>
    <t>Oceana Solar</t>
  </si>
  <si>
    <t>Pecan Solar</t>
  </si>
  <si>
    <t>Puller Solar</t>
  </si>
  <si>
    <t>Remington Solar</t>
  </si>
  <si>
    <t>Rochambeau</t>
  </si>
  <si>
    <t>Sadler</t>
  </si>
  <si>
    <t>Scott Timber Solar</t>
  </si>
  <si>
    <t>Spring Grove 1</t>
  </si>
  <si>
    <t>Whitehouse Solar</t>
  </si>
  <si>
    <t>Woodland Solar</t>
  </si>
  <si>
    <t>Wisconsin Public Service Corporation</t>
  </si>
  <si>
    <t>Two Creeks</t>
  </si>
  <si>
    <t>Source: FERC, Berkeley Lab</t>
  </si>
  <si>
    <t>Note: Only projects with commercial operation date after 2010 are shown</t>
  </si>
  <si>
    <t>Cost Sample Project Count</t>
  </si>
  <si>
    <t>$/kW-AC-year</t>
  </si>
  <si>
    <t>Cost Sample</t>
  </si>
  <si>
    <t>2011-2014</t>
  </si>
  <si>
    <t>50th Percentile</t>
  </si>
  <si>
    <t>1-2</t>
  </si>
  <si>
    <t>Cost Sample Capacity (MW-AC)</t>
  </si>
  <si>
    <t xml:space="preserve">     Coal</t>
  </si>
  <si>
    <t>Battery cost adder relative to PV capacity as a function of battery:PV capacity, 2018-2022</t>
  </si>
  <si>
    <t>year 2023</t>
  </si>
  <si>
    <t>Desert_Sunlight_250</t>
  </si>
  <si>
    <t>RE_Tranquillity</t>
  </si>
  <si>
    <t>Blythe_IV</t>
  </si>
  <si>
    <t>Daggett_3_MCE</t>
  </si>
  <si>
    <t>Daggett_3_CPA</t>
  </si>
  <si>
    <t>Daggett_3_EBCE</t>
  </si>
  <si>
    <t>Rabbitbrush</t>
  </si>
  <si>
    <t>Gaskell_West_2</t>
  </si>
  <si>
    <t>Resurgence_Solar_I</t>
  </si>
  <si>
    <t>Thunder_Wolf</t>
  </si>
  <si>
    <t>Neptune</t>
  </si>
  <si>
    <t>Carne</t>
  </si>
  <si>
    <t>2022 Capacity Factor</t>
  </si>
  <si>
    <r>
      <rPr>
        <b/>
        <sz val="10"/>
        <rFont val="Arial"/>
        <family val="2"/>
      </rPr>
      <t xml:space="preserve">Not in </t>
    </r>
    <r>
      <rPr>
        <sz val="10"/>
        <rFont val="Arial"/>
        <family val="2"/>
      </rPr>
      <t xml:space="preserve">
Energy Community</t>
    </r>
  </si>
  <si>
    <r>
      <rPr>
        <b/>
        <sz val="10"/>
        <rFont val="Arial"/>
        <family val="2"/>
      </rPr>
      <t xml:space="preserve">In </t>
    </r>
    <r>
      <rPr>
        <sz val="10"/>
        <rFont val="Arial"/>
        <family val="2"/>
      </rPr>
      <t xml:space="preserve">
Energy Community</t>
    </r>
  </si>
  <si>
    <r>
      <t>Annual Capacity Additions (MW</t>
    </r>
    <r>
      <rPr>
        <b/>
        <vertAlign val="subscript"/>
        <sz val="10"/>
        <rFont val="Arial"/>
        <family val="2"/>
      </rPr>
      <t>AC</t>
    </r>
    <r>
      <rPr>
        <b/>
        <sz val="10"/>
        <rFont val="Arial"/>
        <family val="2"/>
      </rPr>
      <t>)</t>
    </r>
  </si>
  <si>
    <t>Annual Capacity Share</t>
  </si>
  <si>
    <t>Annual capacity additions of utility-scale PV projects built in 2023 Energy Communities</t>
  </si>
  <si>
    <t>Energy Community</t>
  </si>
  <si>
    <r>
      <t>Median ($/W</t>
    </r>
    <r>
      <rPr>
        <vertAlign val="subscript"/>
        <sz val="10"/>
        <rFont val="Arial"/>
        <family val="2"/>
      </rPr>
      <t>AC</t>
    </r>
    <r>
      <rPr>
        <sz val="10"/>
        <rFont val="Arial"/>
        <family val="2"/>
      </rPr>
      <t xml:space="preserve">-PV) - </t>
    </r>
    <r>
      <rPr>
        <i/>
        <sz val="10"/>
        <rFont val="Arial"/>
        <family val="2"/>
      </rPr>
      <t>medians do not sum</t>
    </r>
  </si>
  <si>
    <t>Utility-Scale Solar, 2024 Edition</t>
  </si>
  <si>
    <t>October 2024</t>
  </si>
  <si>
    <t>2023 utility-scale PV capacity by module manufacturer</t>
  </si>
  <si>
    <t>2023 Annual Capacity</t>
  </si>
  <si>
    <t>2023 Annual New Project Count</t>
  </si>
  <si>
    <t>MT</t>
  </si>
  <si>
    <t>SD</t>
  </si>
  <si>
    <t>AK</t>
  </si>
  <si>
    <t>2023 Annual Capacity MW</t>
  </si>
  <si>
    <t>2023 Annual Energy MWh</t>
  </si>
  <si>
    <t>U.S. solar penetration rankings in 2023: all 50 states</t>
  </si>
  <si>
    <t>2023 $/MWh</t>
  </si>
  <si>
    <t>Market-Averaged Continental</t>
  </si>
  <si>
    <t>Continental</t>
  </si>
  <si>
    <t>LevelTen PPA Price Index (Levelized 2023 $/MWh)</t>
  </si>
  <si>
    <t>In the bottom table, we convert the as-reported nominal dollar data to levelized real (2023) dollar terms.</t>
  </si>
  <si>
    <t>In each quarter, we deflate the 12-year nominal dollar price series to 2023 dollars using the GDP deflator (actual deflators historically, along with projected future deflators from the EIA’s Annual Energy Outlook 2023), and then levelize the resulting 12-year real-dollar price series using a 4% real discount rate.</t>
  </si>
  <si>
    <t>Sources: EIA, ACP, Berkeley Lab</t>
  </si>
  <si>
    <t>HT-SAAE</t>
  </si>
  <si>
    <t>Heliene</t>
  </si>
  <si>
    <t>QCells</t>
  </si>
  <si>
    <t>SEG Solar</t>
  </si>
  <si>
    <t>Sunpower</t>
  </si>
  <si>
    <t>All Capacity</t>
  </si>
  <si>
    <t>source: Berkeley Lab, following LCOE methods of NREL's ATB (https://atb.nrel.gov/electricity/2023/equations_&amp;_variables)</t>
  </si>
  <si>
    <t>Notes: Depicted LCOE includes MACRS but no ITC/PTC.</t>
  </si>
  <si>
    <t>Commercial Operation Date</t>
  </si>
  <si>
    <t>Generation-Weighted Levelized LCOE (2023$/MWh)</t>
  </si>
  <si>
    <t>Annual LCOE Sample</t>
  </si>
  <si>
    <t>Annual Project Capacity Sum (MW)</t>
  </si>
  <si>
    <t>Recent (2022-2023) LCOE by Region</t>
  </si>
  <si>
    <t>Recent Project Capacity Sum (MW)</t>
  </si>
  <si>
    <t>2034e</t>
  </si>
  <si>
    <t>We used Woodmac's 2024.03 Base Case Scenario projection. The Bull Scenario estimates total PV additions around 60GW per year in the 2030s while the Bear Scenario forecasts around 35GW per year.</t>
  </si>
  <si>
    <t>GHI Quartile</t>
  </si>
  <si>
    <t>Mount Type</t>
  </si>
  <si>
    <t>DC:AC (ILR) Quartile</t>
  </si>
  <si>
    <t>Median Capacity Factor</t>
  </si>
  <si>
    <t>Sample Projects</t>
  </si>
  <si>
    <t>Sample MW</t>
  </si>
  <si>
    <t>1st (1 - 1.25)</t>
  </si>
  <si>
    <t>2nd (1.25 - 1.31)</t>
  </si>
  <si>
    <t>3rd (1.31 - 1.39)</t>
  </si>
  <si>
    <t>GHI Quartile (kWh/m^2/day)</t>
  </si>
  <si>
    <t>ILR Quartile</t>
  </si>
  <si>
    <t>1st</t>
  </si>
  <si>
    <t>2nd</t>
  </si>
  <si>
    <t>3rd</t>
  </si>
  <si>
    <t>4th</t>
  </si>
  <si>
    <t>Source: EIA, Berkeley Lab</t>
  </si>
  <si>
    <t>Cumulative capacity factor by project vintage: 2010-2022 projects</t>
  </si>
  <si>
    <t>Performance with Project Age: Fixed Effects Model</t>
  </si>
  <si>
    <t>Indexed Capacity Factor</t>
  </si>
  <si>
    <t>Cumulative Capacity Factor</t>
  </si>
  <si>
    <t>Fixed-Tilt 
# Projects</t>
  </si>
  <si>
    <t>Tracking 
# Projects</t>
  </si>
  <si>
    <t>Fixed Tilt MW</t>
  </si>
  <si>
    <t>Tracking MW</t>
  </si>
  <si>
    <t>Fixed-Tilt Cumulative CF</t>
  </si>
  <si>
    <t>Tracking Cumulative CF</t>
  </si>
  <si>
    <t>Sample GW</t>
  </si>
  <si>
    <t>Project Vintage</t>
  </si>
  <si>
    <t>Capacity-Weighted 2023 Capacity Factor</t>
  </si>
  <si>
    <t>Capacity-Weighted Cumulative Capacity Factor</t>
  </si>
  <si>
    <t>Average ILR</t>
  </si>
  <si>
    <t>Average GHI</t>
  </si>
  <si>
    <t>% Tracking</t>
  </si>
  <si>
    <t>ILR Index</t>
  </si>
  <si>
    <t>GHI Index</t>
  </si>
  <si>
    <t>Tracking Index</t>
  </si>
  <si>
    <t>Years Post-COD</t>
  </si>
  <si>
    <t>COD 
&lt; 2013</t>
  </si>
  <si>
    <t>COD
&gt;= 2013</t>
  </si>
  <si>
    <t>COD
&gt;= 2015</t>
  </si>
  <si>
    <t>COD
&gt;= 2017</t>
  </si>
  <si>
    <t>Note: The NYISO tracking sample comprises just 3 projects, possibly driving unexpected results.</t>
  </si>
  <si>
    <t>Capacity-Weighted 2011 Capacity Factor</t>
  </si>
  <si>
    <t>Capacity-Weighted 2012 Capacity Factor</t>
  </si>
  <si>
    <t>Capacity-Weighted 2013 Capacity Factor</t>
  </si>
  <si>
    <t>Capacity-Weighted 2014 Capacity Factor</t>
  </si>
  <si>
    <t>Capacity-Weighted 2015 Capacity Factor</t>
  </si>
  <si>
    <t>Capacity-Weighted 2016 Capacity Factor</t>
  </si>
  <si>
    <t>Capacity-Weighted 2017 Capacity Factor</t>
  </si>
  <si>
    <t>Capacity-Weighted 2018 Capacity Factor</t>
  </si>
  <si>
    <t>Capacity-Weighted 2019 Capacity Factor</t>
  </si>
  <si>
    <t>Capacity-Weighted 2020 Capacity Factor</t>
  </si>
  <si>
    <t>Capacity-Weighted 2021 Capacity Factor</t>
  </si>
  <si>
    <t>Capacity-Weighted 2022 Capacity Factor</t>
  </si>
  <si>
    <t>Generation and storage capacity in 51 selected interconnection queues from 2014 to 2023, by resource type</t>
  </si>
  <si>
    <t xml:space="preserve">   2023</t>
  </si>
  <si>
    <t>Solar generation capacity in 51 selected interconnection queues from 2014 to 2023, by region</t>
  </si>
  <si>
    <t xml:space="preserve">  23</t>
  </si>
  <si>
    <t xml:space="preserve">  ISO-NE</t>
  </si>
  <si>
    <t>O&amp;M Costs ($2023)</t>
  </si>
  <si>
    <t>$2023/kW_AC-yr
50th Percentile</t>
  </si>
  <si>
    <t>$2023/kW_AC-yr
20th Percentile</t>
  </si>
  <si>
    <t>$2023/kW_AC-yr
80th Percentile</t>
  </si>
  <si>
    <t>$2023/kW_AC-yr
Mean</t>
  </si>
  <si>
    <t>$2023/MWh
50th Percentile</t>
  </si>
  <si>
    <t>$2023/MWh
20th Percentile</t>
  </si>
  <si>
    <t>$2023/MWh
80th Percentile</t>
  </si>
  <si>
    <t>$2023/MWh
Mean</t>
  </si>
  <si>
    <t>012</t>
  </si>
  <si>
    <t>Elder Branch Solar Engery Center</t>
  </si>
  <si>
    <t>Evans Grove Solar Energy Center</t>
  </si>
  <si>
    <t>Immokalee Solar Energy Center</t>
  </si>
  <si>
    <t>Sundew Solar Energy Center</t>
  </si>
  <si>
    <t>Fort Valley State University</t>
  </si>
  <si>
    <t>Dane County Solar</t>
  </si>
  <si>
    <t>Plant Name: Badger Hollow Solar Park</t>
  </si>
  <si>
    <t>Plant Name: Two Creeks Solar Park</t>
  </si>
  <si>
    <t>Midamerican Energy Company</t>
  </si>
  <si>
    <t>Arbor Hill Solar Farm (76,384 Modules)</t>
  </si>
  <si>
    <t>Franklin Solar Farm (22,074 Modules)</t>
  </si>
  <si>
    <t>Holliday Creek Solar Farm (265,275 Modules)</t>
  </si>
  <si>
    <t>-Segment 1C - Urban Enterprise Zone</t>
  </si>
  <si>
    <t>Segment 1C - Uez</t>
  </si>
  <si>
    <t>Segment 1C - Urban Enterprise Zone</t>
  </si>
  <si>
    <t>Big Bend Ii Solar</t>
  </si>
  <si>
    <t>Jamison Solar</t>
  </si>
  <si>
    <t>Fort Powhatan</t>
  </si>
  <si>
    <t>Maplewood Solar</t>
  </si>
  <si>
    <t>Pumpkinseed Solar</t>
  </si>
  <si>
    <t>Wisconsin Power And Light Company</t>
  </si>
  <si>
    <t>2015-2018</t>
  </si>
  <si>
    <t>2019-2022</t>
  </si>
  <si>
    <t>Capacity-Weighted Annual Average PV in States with CSP (CA, NV, AZ)</t>
  </si>
  <si>
    <t>1Q24</t>
  </si>
  <si>
    <t>2Q24</t>
  </si>
  <si>
    <t>year 2024</t>
  </si>
  <si>
    <t>Total active capacity in 51 queues  (7 ISOs, 44 non-ISO balancing areas) at end of 2023</t>
  </si>
  <si>
    <t>Total active capacity in queues at end of 2023, by region</t>
  </si>
  <si>
    <t>end of 2023</t>
  </si>
  <si>
    <t>Wind and solar hybrid / co-located capacity in queues at end of 2023, by configuration</t>
  </si>
  <si>
    <t>Hybrid power plants in selected interconnection queues at end of 2023, including solar and wind hybrid configurations</t>
  </si>
  <si>
    <t>Aktina Solar</t>
  </si>
  <si>
    <t>Five Wells Solar Center - Hybrid</t>
  </si>
  <si>
    <t>Radian Solar Facility</t>
  </si>
  <si>
    <t>LFP</t>
  </si>
  <si>
    <t>Daggett 3</t>
  </si>
  <si>
    <t>Eagle Shadow Mountain Solar Farm</t>
  </si>
  <si>
    <t>Yellowbud Solar, LLC</t>
  </si>
  <si>
    <t>Dunn's Bridge 1 Solar</t>
  </si>
  <si>
    <t>Sonoran Solar Energy</t>
  </si>
  <si>
    <t>Texas Solar Nova 1</t>
  </si>
  <si>
    <t>Solar Blue</t>
  </si>
  <si>
    <t>Oberon Solar Project</t>
  </si>
  <si>
    <t>Oberon II Solar Project</t>
  </si>
  <si>
    <t>Neptune Energy Center Hybrid</t>
  </si>
  <si>
    <t>Fort Bend Solar LLC</t>
  </si>
  <si>
    <t>Eiffel Solar Project</t>
  </si>
  <si>
    <t>Sandy Branch Solar (Bernard Creek Solar)</t>
  </si>
  <si>
    <t>Blue Jay Solar I, LLC</t>
  </si>
  <si>
    <t>Taygete II Energy Project</t>
  </si>
  <si>
    <t>McFarland A Solar and Storage</t>
  </si>
  <si>
    <t>Horizon Solar</t>
  </si>
  <si>
    <t>Arrow Canyon Solar Hybrid</t>
  </si>
  <si>
    <t>Oak Ridge Solar</t>
  </si>
  <si>
    <t>Indiana Crossroads Solar Park</t>
  </si>
  <si>
    <t>Thunder Wolf Energy Center Hybrid</t>
  </si>
  <si>
    <t>Big Plain Solar, LLC</t>
  </si>
  <si>
    <t>Daggett 2</t>
  </si>
  <si>
    <t>Big Cypress Solar, LLC</t>
  </si>
  <si>
    <t>Newport Solar Project</t>
  </si>
  <si>
    <t>Pike Solar Hybrid</t>
  </si>
  <si>
    <t>Chaparral Springs</t>
  </si>
  <si>
    <t>Pachwáywit Fields (Montague Solar)</t>
  </si>
  <si>
    <t>Concho Valley Solar, LLC</t>
  </si>
  <si>
    <t>Bellflower Solar 1</t>
  </si>
  <si>
    <t>Chestnut (part of Westlands Solar Park)</t>
  </si>
  <si>
    <t>Ganado Solar</t>
  </si>
  <si>
    <t>Great Cove Solar II</t>
  </si>
  <si>
    <t>Fox Squirrel Solar 1</t>
  </si>
  <si>
    <t>River Ferry Solar 1</t>
  </si>
  <si>
    <t>Badger Hollow II</t>
  </si>
  <si>
    <t>Fifth Standard Solar PV, LLC (Hybrid)</t>
  </si>
  <si>
    <t>Umbriel Solar</t>
  </si>
  <si>
    <t>Onion River</t>
  </si>
  <si>
    <t>BPL Files Solar</t>
  </si>
  <si>
    <t>Buena Vista Energy Center</t>
  </si>
  <si>
    <t>Waverly Solar, LLC</t>
  </si>
  <si>
    <t>Chesapeake Solar Project</t>
  </si>
  <si>
    <t>Galloway 2 Solar Farm</t>
  </si>
  <si>
    <t>Emerald Grove</t>
  </si>
  <si>
    <t>SR Snipesville III</t>
  </si>
  <si>
    <t>Grizzly Ridge Solar</t>
  </si>
  <si>
    <t>High Point Solar LLC</t>
  </si>
  <si>
    <t>Delta's Edge Solar</t>
  </si>
  <si>
    <t>CPV Maple Hill Solar</t>
  </si>
  <si>
    <t>Cereal City Solar, LLC</t>
  </si>
  <si>
    <t>Springfield Solar (WI)</t>
  </si>
  <si>
    <t>Oak Trail Solar, LLC</t>
  </si>
  <si>
    <t>OETN1 (Skyhawk Solar)</t>
  </si>
  <si>
    <t>Wautoma Solar</t>
  </si>
  <si>
    <t>Happy Solar 1</t>
  </si>
  <si>
    <t>Yellow Pine Solar I</t>
  </si>
  <si>
    <t>Resurgence Solar I</t>
  </si>
  <si>
    <t>Storey Solar and Storage</t>
  </si>
  <si>
    <t>Adams Solar LLC PA</t>
  </si>
  <si>
    <t>Oak Solar (Gaston Green Acres Solar)</t>
  </si>
  <si>
    <t>Lockhart Solar PV II</t>
  </si>
  <si>
    <t>Fall River Solar, LLC</t>
  </si>
  <si>
    <t>Ellis Solar (Gerdau Solar)</t>
  </si>
  <si>
    <t>Nestlewood Solar</t>
  </si>
  <si>
    <t>Piney Creek Solar</t>
  </si>
  <si>
    <t>Bulldog Solar LLC</t>
  </si>
  <si>
    <t>OE_ALD (Wing Solar)</t>
  </si>
  <si>
    <t>MTSUN (Montana Sun)</t>
  </si>
  <si>
    <t>Lockhart Solar PV I</t>
  </si>
  <si>
    <t>Phobos Solar, LLC</t>
  </si>
  <si>
    <t>Hunter Solar, LLC (CO)</t>
  </si>
  <si>
    <t>Crawfish River</t>
  </si>
  <si>
    <t>Allora Solar, LLC</t>
  </si>
  <si>
    <t>Hardeetown Solar Power Plant</t>
  </si>
  <si>
    <t>High Springs Solar Power Plant</t>
  </si>
  <si>
    <t>Bay Ranch Solar Power Plant</t>
  </si>
  <si>
    <t>Hildreth Solar Power Plant</t>
  </si>
  <si>
    <t>Lake Mabel Solar</t>
  </si>
  <si>
    <t>Bell Ridge Solar</t>
  </si>
  <si>
    <t>FPL Chipola River Solar Energy Center</t>
  </si>
  <si>
    <t>Bluefield Preserve Solar</t>
  </si>
  <si>
    <t>Chautauqua Solar Energy Center</t>
  </si>
  <si>
    <t>Anhinga Solar Energy Center</t>
  </si>
  <si>
    <t>First City Solar Energy Center</t>
  </si>
  <si>
    <t>FPL Flowers Creek Solar Energy Center</t>
  </si>
  <si>
    <t>Pink Trail Solar Energy Center</t>
  </si>
  <si>
    <t>FPL Etonia Creek</t>
  </si>
  <si>
    <t>Everglades Solar Energy Center</t>
  </si>
  <si>
    <t>Apalachee</t>
  </si>
  <si>
    <t>Wild Azalea Solar Energy Center</t>
  </si>
  <si>
    <t>Blackwater River Solar Energy Center</t>
  </si>
  <si>
    <t>PV+Hydrogen</t>
  </si>
  <si>
    <t>FPL Cavendish Solar Energy Center (Okeechobee Clean Energy Center)</t>
  </si>
  <si>
    <t>FPL Saw Palmetto Solar Energy Center</t>
  </si>
  <si>
    <t>FPL Cypress Pond Solar</t>
  </si>
  <si>
    <t>FPL Shirer Branch Solar Energy Center</t>
  </si>
  <si>
    <t>Zinc</t>
  </si>
  <si>
    <t>Eastover Solar</t>
  </si>
  <si>
    <t>Red Mesa Solar Project</t>
  </si>
  <si>
    <t>Willow Spring Solar 3, LLC</t>
  </si>
  <si>
    <t>Dileo Solar</t>
  </si>
  <si>
    <t>Cabin Creek Solar, LLC</t>
  </si>
  <si>
    <t>Powells Creek Solar - Hybrid</t>
  </si>
  <si>
    <t>Hobnail Solar</t>
  </si>
  <si>
    <t>Great Cove Solar</t>
  </si>
  <si>
    <t>Juniper Solar (FL)</t>
  </si>
  <si>
    <t>SR McKellar</t>
  </si>
  <si>
    <t>Caden Energix Axton LLC</t>
  </si>
  <si>
    <t>SR DeSoto II</t>
  </si>
  <si>
    <t>Paddock Solar</t>
  </si>
  <si>
    <t>Crystal Hill Solar</t>
  </si>
  <si>
    <t>Alafia Solar</t>
  </si>
  <si>
    <t>Otter Creek Solar</t>
  </si>
  <si>
    <t>SR DeSoto III</t>
  </si>
  <si>
    <t>Mesquite Solar 5</t>
  </si>
  <si>
    <t>Estrella Solar &amp; Storage</t>
  </si>
  <si>
    <t>Skysol</t>
  </si>
  <si>
    <t>Landrace Holdings, LLC</t>
  </si>
  <si>
    <t>Partin Solar</t>
  </si>
  <si>
    <t>Ocotillo Wells</t>
  </si>
  <si>
    <t>Beaver Dam Solar</t>
  </si>
  <si>
    <t>Albany Solar (WI)</t>
  </si>
  <si>
    <t>Cassville Solar</t>
  </si>
  <si>
    <t>NMRD Data Center III</t>
  </si>
  <si>
    <t>Jicarilla Solar 1 LLC</t>
  </si>
  <si>
    <t>Hoot Lake Solar</t>
  </si>
  <si>
    <t>Blue Harvest Solar Park</t>
  </si>
  <si>
    <t>Timber Road Solar Park</t>
  </si>
  <si>
    <t>Salt City Solar Project - Hybrid</t>
  </si>
  <si>
    <t>Pitts Dudik Solar</t>
  </si>
  <si>
    <t>Resurgence Solar II</t>
  </si>
  <si>
    <t>Flint Hills Resources Pine Bend, LLC</t>
  </si>
  <si>
    <t>RE Gaskell West 2 LLC</t>
  </si>
  <si>
    <t>Sycamore Solar</t>
  </si>
  <si>
    <t>Robin Hollow Solar</t>
  </si>
  <si>
    <t>Bird Dog Solar</t>
  </si>
  <si>
    <t>Dry Bridge Solar (Brown University)</t>
  </si>
  <si>
    <t>Black Mesa Solar, LLC</t>
  </si>
  <si>
    <t>Sonny Solar LLC</t>
  </si>
  <si>
    <t>Waiawa Solar Power Hybrid</t>
  </si>
  <si>
    <t>Virginia Line Solar, LLC</t>
  </si>
  <si>
    <t>SR Bell Buckle</t>
  </si>
  <si>
    <t>New Market Solar (Highland 2)</t>
  </si>
  <si>
    <t>Caden Energix Endless Caverns, LLC</t>
  </si>
  <si>
    <t>Prairie Creek Solar</t>
  </si>
  <si>
    <t>Chaves County Solar II</t>
  </si>
  <si>
    <t>AES Waikoloa Solar Hybrid</t>
  </si>
  <si>
    <t>Ripley (MD Solar 2)</t>
  </si>
  <si>
    <t>Dover Solar</t>
  </si>
  <si>
    <t>East Nash PV2</t>
  </si>
  <si>
    <t>Willford Solar, LLC</t>
  </si>
  <si>
    <t>Shipsterns Solar, LLC</t>
  </si>
  <si>
    <t>NY8 - ELP Stillwater Solar</t>
  </si>
  <si>
    <t>Blue Elk IV Solar, LLC</t>
  </si>
  <si>
    <t>Blue Elk III Solar, LLC</t>
  </si>
  <si>
    <t>Hayhurst New Mexico Solar</t>
  </si>
  <si>
    <t>Midcontinent Solar, LLC</t>
  </si>
  <si>
    <t>Greenstone Solar, LLC</t>
  </si>
  <si>
    <t>Norge Solar Farm</t>
  </si>
  <si>
    <t>SR McNeal</t>
  </si>
  <si>
    <t>Solidago Solar</t>
  </si>
  <si>
    <t>Lyons Solar</t>
  </si>
  <si>
    <t>NY8 - Darby Solar</t>
  </si>
  <si>
    <t>Pleasant Hill Solar</t>
  </si>
  <si>
    <t>Gaucho Solar</t>
  </si>
  <si>
    <t>RE Gaskell West 4 LLC</t>
  </si>
  <si>
    <t>RE Gaskell West 3 LLC</t>
  </si>
  <si>
    <t>RE Gaskell West 5 LLC</t>
  </si>
  <si>
    <t>NY8 - Janis Solar</t>
  </si>
  <si>
    <t>Watlington Solar</t>
  </si>
  <si>
    <t>NY8 - Grissom Solar</t>
  </si>
  <si>
    <t>UN-School House LLC</t>
  </si>
  <si>
    <t>St. James Solar (LA)</t>
  </si>
  <si>
    <t>Cement City Solar, LLC</t>
  </si>
  <si>
    <t>DePue Holdings, LLC</t>
  </si>
  <si>
    <t>CL-Viaduct LLC</t>
  </si>
  <si>
    <t>Almond</t>
  </si>
  <si>
    <t>Mount Olive Solar Farm</t>
  </si>
  <si>
    <t>Mohave Energy - Hybrid</t>
  </si>
  <si>
    <t>Dane County Solar LLC</t>
  </si>
  <si>
    <t>Pine 1 Solar</t>
  </si>
  <si>
    <t>Pine 2 Solar</t>
  </si>
  <si>
    <t>Colice Hall Solar</t>
  </si>
  <si>
    <t>Sylvan Solar</t>
  </si>
  <si>
    <t>Apple Grove Solar, LLC</t>
  </si>
  <si>
    <t>Blue Elk VII Solar, LLC</t>
  </si>
  <si>
    <t>Bonanza</t>
  </si>
  <si>
    <t>CS WIND America Inc.</t>
  </si>
  <si>
    <t>Portage Solar Plant</t>
  </si>
  <si>
    <t>Rhode Island Solar Renewable Energy IV,</t>
  </si>
  <si>
    <t>Energix Aditya, LLC</t>
  </si>
  <si>
    <t>Lightfoot Solar, LLC</t>
  </si>
  <si>
    <t>PV+Storage+Backup Generator</t>
  </si>
  <si>
    <t>BCE Los Alamitos 1</t>
  </si>
  <si>
    <t>BCE Los Alamitos 2</t>
  </si>
  <si>
    <t>Hawthorn Solar I</t>
  </si>
  <si>
    <t>IMPA Washington Solar Park 2</t>
  </si>
  <si>
    <t>Shorthorn Holdings</t>
  </si>
  <si>
    <t>Adams PV Plant</t>
  </si>
  <si>
    <t>Brady</t>
  </si>
  <si>
    <t>Kearsarge Smithfield LLC</t>
  </si>
  <si>
    <t>Jackson Solar WI, LLC</t>
  </si>
  <si>
    <t>Spring Prairie Solar WI, LLC</t>
  </si>
  <si>
    <t>Silver Lake Solar WI, LLC</t>
  </si>
  <si>
    <t>Bonduel Solar WI, LLC</t>
  </si>
  <si>
    <t>Angel Fire Energy Facility</t>
  </si>
  <si>
    <t>Berrenda Mesa Water District</t>
  </si>
  <si>
    <t>Canoe Brook Solar</t>
  </si>
  <si>
    <t>Houston Solar (Glacier Bay)</t>
  </si>
  <si>
    <t>ME Novel Lighthouse - Carrabassett</t>
  </si>
  <si>
    <t>Steamboat II</t>
  </si>
  <si>
    <t>Steamboat III</t>
  </si>
  <si>
    <t>Richmond 6</t>
  </si>
  <si>
    <t>Arba Solar Energy Storage</t>
  </si>
  <si>
    <t>Old Middleboro Road Solar</t>
  </si>
  <si>
    <t>Beulah Solar</t>
  </si>
  <si>
    <t>GD West Greenwich Nooseneck I, LLC</t>
  </si>
  <si>
    <t>Auburn Renewables LLC</t>
  </si>
  <si>
    <t>Tank Farm 4</t>
  </si>
  <si>
    <t>Jonesboro CWL Solar Park</t>
  </si>
  <si>
    <t>Union Bridge Solar</t>
  </si>
  <si>
    <t>Spectrum Solar Hybrid</t>
  </si>
  <si>
    <t>Laskin Solar</t>
  </si>
  <si>
    <t>NIB</t>
  </si>
  <si>
    <t>Edwards Sanborn E3 (incl. Sanborn BESS 1+2)</t>
  </si>
  <si>
    <t>C&amp;B Graham Energy, LLC</t>
  </si>
  <si>
    <t>SCH - (2A) 156 Barhydt Rd Glenville</t>
  </si>
  <si>
    <t>PV+Storage+Fossil</t>
  </si>
  <si>
    <t>MDU / NVSS-II</t>
  </si>
  <si>
    <t>nan</t>
  </si>
  <si>
    <t>Desert Sunlight 300 (Sunlight Storage II)</t>
  </si>
  <si>
    <t xml:space="preserve">Desert Sunlight 250 (Sunlight Storage I) </t>
  </si>
  <si>
    <t>10444ret</t>
  </si>
  <si>
    <t>2023 Capacity Factor</t>
  </si>
  <si>
    <t>2023 Capacity Value ($/MWh)</t>
  </si>
  <si>
    <t>2023 Energy Value ($/MWh)</t>
  </si>
  <si>
    <t xml:space="preserve">Sources: Total U.S. PV capacity additions are based on Wood Mackenzie and SEIA (2010 - 2024), IREC's data collection, LBNL's Tracking the Sun Database and LBNL's Utility-Scale Solar Database. </t>
  </si>
  <si>
    <r>
      <rPr>
        <b/>
        <sz val="10"/>
        <color theme="1"/>
        <rFont val="Arial"/>
        <family val="2"/>
      </rPr>
      <t>Note:</t>
    </r>
    <r>
      <rPr>
        <sz val="10"/>
        <color theme="1"/>
        <rFont val="Arial"/>
        <family val="2"/>
      </rPr>
      <t xml:space="preserve"> Bottom-up capacity sums differ between the graphs as some projects do not provide data for all technology categories</t>
    </r>
  </si>
  <si>
    <t>Vikram</t>
  </si>
  <si>
    <t>Waaree Solar</t>
  </si>
  <si>
    <t>Yes! Solar</t>
  </si>
  <si>
    <t>Yingli</t>
  </si>
  <si>
    <t>ZNShine</t>
  </si>
  <si>
    <t>SolUnesco</t>
  </si>
  <si>
    <t>CS Energy</t>
  </si>
  <si>
    <t>Elawan Energy</t>
  </si>
  <si>
    <t>Sol Systems</t>
  </si>
  <si>
    <t>E.ON Climate &amp; Renewables</t>
  </si>
  <si>
    <t>Wanzek</t>
  </si>
  <si>
    <t>Leeward Renewable Energy</t>
  </si>
  <si>
    <t>Avantus</t>
  </si>
  <si>
    <t>Merchant</t>
  </si>
  <si>
    <t>Developers of utility-scale solar project capacity coming online in 2023</t>
  </si>
  <si>
    <t>PPA Offtakers of utility-scale solar project capacity coming online in 2023</t>
  </si>
  <si>
    <t>Saint</t>
  </si>
  <si>
    <t>Sonoran_Energy_Center</t>
  </si>
  <si>
    <t>SR_McNeal</t>
  </si>
  <si>
    <t>Storey</t>
  </si>
  <si>
    <t>Arica</t>
  </si>
  <si>
    <t>Daggett_2_CPA</t>
  </si>
  <si>
    <t>Daggett_2_SCPPA</t>
  </si>
  <si>
    <t>Proxima</t>
  </si>
  <si>
    <t>Resurgence_Solar_II</t>
  </si>
  <si>
    <t>Scarlet_1</t>
  </si>
  <si>
    <t>Victory_Pass</t>
  </si>
  <si>
    <t>Anahola</t>
  </si>
  <si>
    <t>Quail_Ranch</t>
  </si>
  <si>
    <t>Route_66</t>
  </si>
  <si>
    <t>Sky_Ranch_II</t>
  </si>
  <si>
    <t>TAG</t>
  </si>
  <si>
    <t>Boulder_Solar_III</t>
  </si>
  <si>
    <t>Dry_Lake_East</t>
  </si>
  <si>
    <t>Libra</t>
  </si>
  <si>
    <t>Yellow_Pine</t>
  </si>
  <si>
    <t>Yellow_Pine_II</t>
  </si>
  <si>
    <r>
      <t>Installed Costs 2023 $/W</t>
    </r>
    <r>
      <rPr>
        <b/>
        <vertAlign val="subscript"/>
        <sz val="10"/>
        <color theme="1"/>
        <rFont val="Arial"/>
        <family val="2"/>
      </rPr>
      <t>AC</t>
    </r>
  </si>
  <si>
    <r>
      <t>Installed Costs 2023 $/W</t>
    </r>
    <r>
      <rPr>
        <b/>
        <vertAlign val="subscript"/>
        <sz val="10"/>
        <color theme="1"/>
        <rFont val="Arial"/>
        <family val="2"/>
      </rPr>
      <t>DC</t>
    </r>
  </si>
  <si>
    <r>
      <t>All 
Capacity (MW</t>
    </r>
    <r>
      <rPr>
        <vertAlign val="subscript"/>
        <sz val="10"/>
        <color theme="1"/>
        <rFont val="Arial"/>
        <family val="2"/>
      </rPr>
      <t>DC</t>
    </r>
    <r>
      <rPr>
        <sz val="10"/>
        <color theme="1"/>
        <rFont val="Arial"/>
        <family val="2"/>
      </rPr>
      <t>)</t>
    </r>
  </si>
  <si>
    <t>Term (years)</t>
  </si>
  <si>
    <t>Capacity-weighted Mean</t>
  </si>
  <si>
    <t>100-500 MW</t>
  </si>
  <si>
    <t>100-700 MW</t>
  </si>
  <si>
    <r>
      <t>Installed Costs in $2023/W</t>
    </r>
    <r>
      <rPr>
        <vertAlign val="subscript"/>
        <sz val="10"/>
        <color theme="1"/>
        <rFont val="Arial"/>
        <family val="2"/>
      </rPr>
      <t>AC</t>
    </r>
  </si>
  <si>
    <r>
      <t>Installed Costs in $2023/W</t>
    </r>
    <r>
      <rPr>
        <vertAlign val="subscript"/>
        <sz val="10"/>
        <color theme="1"/>
        <rFont val="Arial"/>
        <family val="2"/>
      </rPr>
      <t>DC</t>
    </r>
  </si>
  <si>
    <t>Installed costs by project size in 2023</t>
  </si>
  <si>
    <r>
      <t>Capacity-weighted Mean Project Cost (2023 $/W</t>
    </r>
    <r>
      <rPr>
        <b/>
        <vertAlign val="subscript"/>
        <sz val="10"/>
        <color theme="1"/>
        <rFont val="Arial"/>
        <family val="2"/>
      </rPr>
      <t>DC</t>
    </r>
    <r>
      <rPr>
        <b/>
        <sz val="10"/>
        <color theme="1"/>
        <rFont val="Arial"/>
        <family val="2"/>
      </rPr>
      <t>)</t>
    </r>
  </si>
  <si>
    <r>
      <t>Capacity-weighted Mean Project Cost (2023 $/W</t>
    </r>
    <r>
      <rPr>
        <b/>
        <vertAlign val="subscript"/>
        <sz val="10"/>
        <color theme="1"/>
        <rFont val="Arial"/>
        <family val="2"/>
      </rPr>
      <t>AC</t>
    </r>
    <r>
      <rPr>
        <b/>
        <sz val="10"/>
        <color theme="1"/>
        <rFont val="Arial"/>
        <family val="2"/>
      </rPr>
      <t>)</t>
    </r>
  </si>
  <si>
    <r>
      <t>Median Project Cost (2023 $/W</t>
    </r>
    <r>
      <rPr>
        <b/>
        <vertAlign val="subscript"/>
        <sz val="10"/>
        <color theme="1"/>
        <rFont val="Arial"/>
        <family val="2"/>
      </rPr>
      <t>AC</t>
    </r>
    <r>
      <rPr>
        <b/>
        <sz val="10"/>
        <color theme="1"/>
        <rFont val="Arial"/>
        <family val="2"/>
      </rPr>
      <t>)</t>
    </r>
  </si>
  <si>
    <r>
      <t>Median Project Cost (2023 $/W</t>
    </r>
    <r>
      <rPr>
        <b/>
        <vertAlign val="subscript"/>
        <sz val="10"/>
        <color theme="1"/>
        <rFont val="Arial"/>
        <family val="2"/>
      </rPr>
      <t>DC</t>
    </r>
    <r>
      <rPr>
        <b/>
        <sz val="10"/>
        <color theme="1"/>
        <rFont val="Arial"/>
        <family val="2"/>
      </rPr>
      <t>)</t>
    </r>
  </si>
  <si>
    <t>Note: Smallest bubble sizes reflect smallest-volume PPAs (&lt;5 MW), whereas largest reflect largest-volume PPAs (&gt;500 MW). Average PPA prices are generation-weighted average levelized prices.</t>
  </si>
  <si>
    <t>STEO (06/24) + AEO 2023 Gas Price Projection (converted from $/MMBtu to 2023 $/MWh using the heat rates implied by AEO 2023 modeling output)</t>
  </si>
  <si>
    <t>Aggregate PV PPA prices among 28 PPAs executed 2022-2024 (2023 $/MWh)</t>
  </si>
  <si>
    <t>Battery Costs in $/kWh terms in the LBNL sample</t>
  </si>
  <si>
    <t>U.S. solar penetration rankings: the top 20 states</t>
  </si>
  <si>
    <t>Preliminary 2023</t>
  </si>
  <si>
    <t>PV Capacity-Weighted Mean Cost</t>
  </si>
  <si>
    <t>Cost comparison of solar standalone projects vs. component costs of solar+storage projects (greenfield hybrids where solar and storage achieve commercial operation in same year)</t>
  </si>
  <si>
    <t>Trio PPA Price Index (25th percentile of first-year offer price)</t>
  </si>
  <si>
    <t>Trio PPA Price Index (Levelized 2023 $/MWh)</t>
  </si>
  <si>
    <t>Trio</t>
  </si>
  <si>
    <t>The conversion to levelized, real dollar terms assumes that Trio’s reported prices in each quarter are for 12-year, flat-priced (in nominal dollars) PPAs that commence in the following calendar year.</t>
  </si>
  <si>
    <t>Nominal $/MWh</t>
  </si>
  <si>
    <t>Trio solar PPA price indices</t>
  </si>
  <si>
    <t>Source: Trio</t>
  </si>
  <si>
    <t>Coal Community</t>
  </si>
  <si>
    <t>Multiple Criteria</t>
  </si>
  <si>
    <t>Trio Average</t>
  </si>
  <si>
    <t>Sources: Berkeley Lab: Capacity Information, DOE: Energy Community Tax Credit Bonus Eligibility Shapefile</t>
  </si>
  <si>
    <t xml:space="preserve">Note: Energy Community eligibility is based on contemporary (2023, 2024) fossil fuel employment+unemployment rates and coal closures definitions. We mapped PV projects against EPA Clean Up My Community shapefiles but did not find any overlap for projects greater than 5MWac. </t>
  </si>
  <si>
    <t>Trio Solar PPA Prices</t>
  </si>
  <si>
    <t xml:space="preserve">Trio PPA price data are reported in nominal dollars (the top table shows nominal prices) and reflect flat, hub- and zone-settled, unit-contingent offers, inclusive of project RECs.  </t>
  </si>
  <si>
    <t>2023</t>
  </si>
  <si>
    <t>2024</t>
  </si>
  <si>
    <t>2025</t>
  </si>
  <si>
    <t>2026</t>
  </si>
  <si>
    <t>2027</t>
  </si>
  <si>
    <t>2028</t>
  </si>
  <si>
    <t>Facility Study</t>
  </si>
  <si>
    <t>Feasibility Study</t>
  </si>
  <si>
    <t>IA Draft/Executed</t>
  </si>
  <si>
    <t>In Progress/Unknown</t>
  </si>
  <si>
    <t>Not Started</t>
  </si>
  <si>
    <t>SIS/Cluster 1</t>
  </si>
  <si>
    <t>&lt;2023</t>
  </si>
  <si>
    <t>2029</t>
  </si>
  <si>
    <t>2030</t>
  </si>
  <si>
    <t>&gt;2030</t>
  </si>
  <si>
    <t>Total active solar capacity in 51 queues (7 ISOs, 44 non-ISO balancing areas) at end of 2023</t>
  </si>
  <si>
    <t>Trio PPA</t>
  </si>
  <si>
    <t>2012-23
CAISO</t>
  </si>
  <si>
    <t>2012-23
ERCOT</t>
  </si>
  <si>
    <t>2012-23
SPP</t>
  </si>
  <si>
    <t>2012-23
MISO</t>
  </si>
  <si>
    <t>2012-23
PJM</t>
  </si>
  <si>
    <t>2012-23
NYISO</t>
  </si>
  <si>
    <t>2012-23
ISO-NE</t>
  </si>
  <si>
    <t>2012-23
West
(non-ISO)</t>
  </si>
  <si>
    <t>2012-23
Southeast
(non-ISO)</t>
  </si>
  <si>
    <t>Jan-Dec
2023</t>
  </si>
  <si>
    <t>Sources: Berkeley Lab, ABB, ISOs, Level10, Trio</t>
  </si>
  <si>
    <t>Cause of value differences between solar and flat block in 2023</t>
  </si>
  <si>
    <t>Regional average market value of solar in 2023 relative to a generalized flat block of power</t>
  </si>
  <si>
    <t>Regional average market value of solar in 2023 relative to a generalized flat block of power ($/MWh)</t>
  </si>
  <si>
    <t>Wholsale value (2023$/MWh)</t>
  </si>
  <si>
    <t>Regional average market value in 2023 relative to a generalized flat block (percentage changes)</t>
  </si>
  <si>
    <t xml:space="preserve">Notes: Solar Value describes generation-weighted value of utility-scale solar generation. For more details on methodology see Berkeley Lab publication "Mills et al, 2021, Solar-to-Grid" https://emp.lbl.gov/publications/solar-grid-trends-system-impacts-0 </t>
  </si>
  <si>
    <t xml:space="preserve">For more details on methodology see Berkeley Lab publication "Mills et al, 2021, Solar-to-Grid" https://emp.lbl.gov/publications/solar-grid-trends-system-impacts-0 </t>
  </si>
  <si>
    <t>Solar generation capacity by proposed online year and interconnection process status at the end of 2023</t>
  </si>
  <si>
    <t>Operational</t>
  </si>
  <si>
    <t>Active</t>
  </si>
  <si>
    <t>Suspended</t>
  </si>
  <si>
    <t>Withdrawn</t>
  </si>
  <si>
    <t>Solar + Battery</t>
  </si>
  <si>
    <t>Current status for requests submitted 2000-2018</t>
  </si>
  <si>
    <t>By number of requests</t>
  </si>
  <si>
    <t>Top 20
States</t>
  </si>
  <si>
    <t>By capacity (MW) of requests</t>
  </si>
  <si>
    <t>Notes: (1) 23% of active solar capacity in interconnection queues excluded from analysis by proposed online year due to data limitations.</t>
  </si>
  <si>
    <t xml:space="preserve">          (3) Study status categories are simplified and correspond to the process pre-FERC Order No. 2023 reforms</t>
  </si>
  <si>
    <t xml:space="preserve">          (2) Proposed online dates are included in the developer’s original interconnection request, and may differ from actual online date. </t>
  </si>
  <si>
    <t>Notes: Includes data from 7 ISOs and 30 non-ISO BAs which provide comprehensive status information</t>
  </si>
  <si>
    <t>Notes: Prices are levelized over the full term of each contract, after accounting for any escalation rates and/or time-of-delivery factors.  We deflate the nominal dollar price series to 2023 dollars using the GDP deflator (actual deflators historically, along with projected future deflators from the EIA’s Annual Energy Outlook 2023), and then levelize the resulting price series using a 4% real discount rate.</t>
  </si>
  <si>
    <t>Estimated levelized cost of energy vs energy and capacity market value in the first full year of operation</t>
  </si>
  <si>
    <t>First Full Calendar Year of Operation</t>
  </si>
  <si>
    <t>Annual Sample</t>
  </si>
  <si>
    <t>LCOE after Tax Credits 20th Percentile (2023$/MWh)</t>
  </si>
  <si>
    <t>LCOE after Tax Credits 80th Percentile (2023$/MWh)</t>
  </si>
  <si>
    <t>Generation-Weighted Energy + Capacity Market Value in First Year (2023$/MWh)</t>
  </si>
  <si>
    <t>Market Value 20th Percentile (2023$/MWh)</t>
  </si>
  <si>
    <t>Market Value 80th Percentile (2023$/MWh)</t>
  </si>
  <si>
    <t>Sources: Berkeley Lab, ABB, EIA</t>
  </si>
  <si>
    <t>Generation-Weighted LCOE after Tax Credits (2023$/MWh)</t>
  </si>
  <si>
    <t>Notes: Sample is limited to projects with both LCOE and market value observations. Generation-weighted means may thus differ from data described in LCOE and market value tabs.</t>
  </si>
  <si>
    <t>Calendar Year</t>
  </si>
  <si>
    <t>Projects in Cohort</t>
  </si>
  <si>
    <t>Capacity of Project Cohort in Calendar Year (MW)</t>
  </si>
  <si>
    <t>Generation of Project Cohort in Calendar Year (MWh)</t>
  </si>
  <si>
    <t>Generation-Weighted Net-Value of Project Cohort in Calendar Year (2023$/MWh)</t>
  </si>
  <si>
    <t>Total Net-Value of Project Cohort in Calendar Year (2023$)</t>
  </si>
  <si>
    <t>Project Cohort</t>
  </si>
  <si>
    <t>2007-2010 Vintages</t>
  </si>
  <si>
    <t>2011-2014 Vintages</t>
  </si>
  <si>
    <t>2015-2018 Vintages</t>
  </si>
  <si>
    <t>2019-2022 Vintages</t>
  </si>
  <si>
    <t>Notes: Total Net-Value is national sum of our sample of utility-scale solar projects &gt;5MWac. Regional or project-level net-value can differ from national trend.</t>
  </si>
  <si>
    <t>Sources: Berkeley Lab, EIA, others</t>
  </si>
  <si>
    <t>Notes: For more detail on methods , source data, and discussion of caveats, see Millstein et al (2024) Climate and air quality benefits of wind and solar generation in the United States from 2019 to 2022. https://emp.lbl.gov/publications/climate-and-air-quality-benefits-0</t>
  </si>
  <si>
    <t>Carolinas</t>
  </si>
  <si>
    <t>WECC</t>
  </si>
  <si>
    <t>Generation-Weighted Energy Value (2023$/MWh)</t>
  </si>
  <si>
    <t>Generation-Weighted Capacity Value (2023$/MWh)</t>
  </si>
  <si>
    <t>Generation-Weighted NOx Value (2023$/MWh)</t>
  </si>
  <si>
    <t>Generation-Weighted SO2 Value (2023$/MWh)</t>
  </si>
  <si>
    <t>Generation-Weighted CO2 Value (2023$/MWh)</t>
  </si>
  <si>
    <t>For more detail on methods , source data, and discussion of caveats, see Wiser et al (2024) Grid Value and Cost of Utility-Scale Wind and Solar: Potential Implications for Consumer Electricity Bills</t>
  </si>
  <si>
    <t>COD Year</t>
  </si>
  <si>
    <t>LCOE Project Count</t>
  </si>
  <si>
    <t>LCOE Project Capacity Sum (MW)</t>
  </si>
  <si>
    <t>Generation-Weighted LCOE without Tax Credits (2023$/MWh)</t>
  </si>
  <si>
    <t>Generation-Weighted LCOE with Tax Credits (2023$/MWh)</t>
  </si>
  <si>
    <t>Generation-Weighted PPA (2023$/MWh)</t>
  </si>
  <si>
    <t>Utility-Scale Solar (&gt;1 MW)</t>
  </si>
  <si>
    <t>Distributed Solar (&lt;1 MW)</t>
  </si>
  <si>
    <t>Fossil Fuel Employment + Unemployment Community</t>
  </si>
  <si>
    <t>* only includes project phases with commercial operation date prior to June 30th 2024</t>
  </si>
  <si>
    <t>H1 2024</t>
  </si>
  <si>
    <r>
      <t xml:space="preserve">USS Projects </t>
    </r>
    <r>
      <rPr>
        <b/>
        <sz val="10"/>
        <rFont val="Arial"/>
        <family val="2"/>
      </rPr>
      <t xml:space="preserve">In </t>
    </r>
    <r>
      <rPr>
        <sz val="10"/>
        <rFont val="Arial"/>
        <family val="2"/>
      </rPr>
      <t>Energy Communities</t>
    </r>
  </si>
  <si>
    <r>
      <t xml:space="preserve">USS Projects </t>
    </r>
    <r>
      <rPr>
        <b/>
        <sz val="10"/>
        <rFont val="Arial"/>
        <family val="2"/>
      </rPr>
      <t xml:space="preserve">Not in </t>
    </r>
    <r>
      <rPr>
        <sz val="10"/>
        <rFont val="Arial"/>
        <family val="2"/>
      </rPr>
      <t>Energy Communities</t>
    </r>
  </si>
  <si>
    <t>Estimated levelized cost of energy by commercial operation date, with and without tax credits</t>
  </si>
  <si>
    <r>
      <t>Project Capex ($/W</t>
    </r>
    <r>
      <rPr>
        <vertAlign val="subscript"/>
        <sz val="10"/>
        <rFont val="Arial"/>
        <family val="2"/>
      </rPr>
      <t>AC</t>
    </r>
    <r>
      <rPr>
        <sz val="10"/>
        <rFont val="Arial"/>
        <family val="2"/>
      </rPr>
      <t>)</t>
    </r>
  </si>
  <si>
    <t>Levelized Net Capacity Factor (AC-Basis)</t>
  </si>
  <si>
    <t>LCOE of 2023 Projects, no Tax Credits</t>
  </si>
  <si>
    <t>LCOE of 2023 Projects, Base ITC (30%)</t>
  </si>
  <si>
    <t>LCOE of 2023 Projects, Base PTC ($28.5/MWh)</t>
  </si>
  <si>
    <t>LCOE of 2023 Projects, Base+Energy Community ITC (40%)</t>
  </si>
  <si>
    <t>LCOE Premium of PTC over ITC of 2023 Projects, Base Incentives</t>
  </si>
  <si>
    <t>LCOE Premium of PTC over ITC of 2023 Projects, Base Incentives + Energy Community Bonus</t>
  </si>
  <si>
    <t>LCOE of 2023 Projects, Base+Energy Community PTC ($31.6/MWh)</t>
  </si>
  <si>
    <t>LCOE without Tax Credits</t>
  </si>
  <si>
    <t>LCOE with Base Tax Credits</t>
  </si>
  <si>
    <t>LCOE with Energy Community Tax Credits</t>
  </si>
  <si>
    <t>Outside Energy Community</t>
  </si>
  <si>
    <t>Inside Energy Community</t>
  </si>
  <si>
    <t>LCOE of 2023 Projects in and outside of Energy Communities</t>
  </si>
  <si>
    <t>Sample count</t>
  </si>
  <si>
    <t>PPA Execution Year</t>
  </si>
  <si>
    <t>Storage Coupling</t>
  </si>
  <si>
    <t>AC</t>
  </si>
  <si>
    <t>DC</t>
  </si>
  <si>
    <t>Roseland Solar Project</t>
  </si>
  <si>
    <t>PV LCOE no Tax Credits (2023$/MWh)</t>
  </si>
  <si>
    <t>PV LCOE with Federal Tax Credits (2023$/MWh)</t>
  </si>
  <si>
    <t>Levelized PV PPA 2023$/MWh</t>
  </si>
  <si>
    <t>Project Count in 2023</t>
  </si>
  <si>
    <t>Generation-Weighted LCOE before Tax Credits (2023$/MWh)</t>
  </si>
  <si>
    <t>Generation-Weighted Net Value before Tax Credits (2023$/MWh)</t>
  </si>
  <si>
    <t>Generation-Weighted Net Value after Tax Credits (2023$/MWh)</t>
  </si>
  <si>
    <t>Electricity Market Value and Climate and Air Quality Benefits of Utility-Scale Solar Generation in 2023</t>
  </si>
  <si>
    <t>Total Net Value before Tax Credits (2023$)</t>
  </si>
  <si>
    <t>Total Net Value after Tax Credits (2023$)</t>
  </si>
  <si>
    <t>Capacity Additions by Fuel Type</t>
  </si>
  <si>
    <t>LCOE Trend (PV, no tax credits)</t>
  </si>
  <si>
    <t>LCOE (PTC vs ITC)</t>
  </si>
  <si>
    <t>Energy+Capacity Value vs. PPA</t>
  </si>
  <si>
    <t>Energy+Capacity Value vs. LCOE</t>
  </si>
  <si>
    <t>Market vs. Air+Climate Value</t>
  </si>
  <si>
    <t>Solar GW in Queues by Status</t>
  </si>
  <si>
    <t>Anna Cheyette, Dev Millstein, Will Gorman, Seongeun Jeong, Dana Robson, Rachman Setiawan, and Mark Bolinger</t>
  </si>
  <si>
    <t>Contact the corresponding authors: Joachim Seel (jseel@lbl.gov) and Julie Mulvaney Kemp (jmulvaneykemp@lbl.gov)</t>
  </si>
  <si>
    <t>Photo source: Intersect Power</t>
  </si>
  <si>
    <t>•  Capital Costs (Capex) and Operation&amp;Maintenance (O&amp;M) Costs</t>
  </si>
  <si>
    <t>•  Deployment and Technology Trends</t>
  </si>
  <si>
    <t>•  Performance (Capacity Factors)</t>
  </si>
  <si>
    <t>•  Levelized Cost of Energy (LCOE) &amp; Power Purchase Agreement (PPA) Prices</t>
  </si>
  <si>
    <t>•  Wholesale Market Value, Air and Climate Benefits, and Net Value</t>
  </si>
  <si>
    <t>•  PV+Battery Hybrid Plants</t>
  </si>
  <si>
    <t>•  Concentrating Solar Thermal Power (CSP) plants</t>
  </si>
  <si>
    <t>•  Capacity in Interconnection Queues</t>
  </si>
  <si>
    <t>Utility-Scale Solar, 2024 Edition Copyright (c) 202&lt;&gt;,  The Regents of the University of California, through Lawrence Berkeley National Laboratory (subject to receipt of any required approvals from the U.S. Dept. of Energy). All rights reserved. This work is openly licensed via CC BY 4.0.</t>
  </si>
  <si>
    <r>
      <t>Joachim Seel</t>
    </r>
    <r>
      <rPr>
        <vertAlign val="superscript"/>
        <sz val="18"/>
        <color rgb="FF404040"/>
        <rFont val="Arial"/>
        <family val="2"/>
      </rPr>
      <t>1</t>
    </r>
    <r>
      <rPr>
        <sz val="18"/>
        <color rgb="FF404040"/>
        <rFont val="Arial"/>
        <family val="2"/>
      </rPr>
      <t xml:space="preserve"> , Julie Mulvaney Kemp</t>
    </r>
    <r>
      <rPr>
        <vertAlign val="superscript"/>
        <sz val="18"/>
        <color rgb="FF404040"/>
        <rFont val="Arial"/>
        <family val="2"/>
      </rPr>
      <t>1</t>
    </r>
    <r>
      <rPr>
        <sz val="18"/>
        <color rgb="FF404040"/>
        <rFont val="Arial"/>
        <family val="2"/>
      </rPr>
      <t>,</t>
    </r>
  </si>
  <si>
    <t>Sample Capacity (MWAC)</t>
  </si>
  <si>
    <t>Apex Solar (NV)</t>
  </si>
  <si>
    <t>Apex Solar (MT)</t>
  </si>
  <si>
    <t>1st (3.46 - 4.32)</t>
  </si>
  <si>
    <t>4th (1.39 - 2.33)</t>
  </si>
  <si>
    <t>2nd (4.32 - 4.73)</t>
  </si>
  <si>
    <t>3rd (4.73 - 5.38)</t>
  </si>
  <si>
    <t>4th (5.38 - 5.93)</t>
  </si>
  <si>
    <t>Share</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</si>
</sst>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5">
    <numFmt numFmtId="5" formatCode="&quot;$&quot;#,##0_);\(&quot;$&quot;#,##0\)"/>
    <numFmt numFmtId="7" formatCode="&quot;$&quot;#,##0.00_);\(&quot;$&quot;#,##0.00\)"/>
    <numFmt numFmtId="44" formatCode="_(&quot;$&quot;* #,##0.00_);_(&quot;$&quot;* \(#,##0.00\);_(&quot;$&quot;* &quot;-&quot;??_);_(@_)"/>
    <numFmt numFmtId="43" formatCode="_(* #,##0.00_);_(* \(#,##0.00\);_(* &quot;-&quot;??_);_(@_)"/>
    <numFmt numFmtId="164" formatCode="0.0"/>
    <numFmt numFmtId="165" formatCode="0.0%"/>
    <numFmt numFmtId="166" formatCode="0.000000"/>
    <numFmt numFmtId="167" formatCode="_(* #,##0.0_);_(* \(#,##0.0\);_(* &quot;-&quot;??_);_(@_)"/>
    <numFmt numFmtId="168" formatCode="&quot;$&quot;#,##0.0"/>
    <numFmt numFmtId="169" formatCode="_(* #,##0.000_);_(* \(#,##0.000\);_(* &quot;-&quot;??_);_(@_)"/>
    <numFmt numFmtId="170" formatCode="_(* #,##0_);_(* \(#,##0\);_(* &quot;-&quot;??_);_(@_)"/>
    <numFmt numFmtId="171" formatCode="_(&quot;$&quot;* #,##0_);_(&quot;$&quot;* \(#,##0\);_(&quot;$&quot;* &quot;-&quot;??_);_(@_)"/>
    <numFmt numFmtId="172" formatCode="0.0000%"/>
    <numFmt numFmtId="173" formatCode="&quot;$&quot;#,##0.00"/>
    <numFmt numFmtId="174" formatCode="_(* #,##0.0000_);_(* \(#,##0.0000\);_(* &quot;-&quot;??_);_(@_)"/>
  </numFmts>
  <fonts count="110"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b/>
      <sz val="10"/>
      <name val="Arial"/>
      <family val="2"/>
    </font>
    <font>
      <b/>
      <sz val="11"/>
      <color indexed="8"/>
      <name val="Calibri"/>
      <family val="2"/>
    </font>
    <font>
      <sz val="10"/>
      <name val="Arial"/>
      <family val="2"/>
    </font>
    <font>
      <i/>
      <sz val="10"/>
      <name val="Arial"/>
      <family val="2"/>
    </font>
    <font>
      <sz val="11"/>
      <color theme="1"/>
      <name val="Calibri"/>
      <family val="2"/>
      <scheme val="minor"/>
    </font>
    <font>
      <sz val="12"/>
      <color theme="1"/>
      <name val="Calibri"/>
      <family val="2"/>
      <scheme val="minor"/>
    </font>
    <font>
      <b/>
      <i/>
      <sz val="10"/>
      <name val="Arial"/>
      <family val="2"/>
    </font>
    <font>
      <sz val="10"/>
      <name val="Arial"/>
      <family val="2"/>
    </font>
    <font>
      <b/>
      <sz val="11"/>
      <name val="Calibri"/>
      <family val="2"/>
      <scheme val="minor"/>
    </font>
    <font>
      <b/>
      <sz val="10"/>
      <color indexed="8"/>
      <name val="Arial"/>
      <family val="2"/>
    </font>
    <font>
      <b/>
      <sz val="11"/>
      <color indexed="8"/>
      <name val="Calibri"/>
      <family val="2"/>
      <scheme val="minor"/>
    </font>
    <font>
      <i/>
      <sz val="10"/>
      <color indexed="8"/>
      <name val="Arial"/>
      <family val="2"/>
    </font>
    <font>
      <u/>
      <sz val="10"/>
      <name val="Arial"/>
      <family val="2"/>
    </font>
    <font>
      <sz val="10"/>
      <color theme="1"/>
      <name val="Arial"/>
      <family val="2"/>
    </font>
    <font>
      <b/>
      <sz val="11"/>
      <color theme="1"/>
      <name val="Calibri"/>
      <family val="2"/>
      <scheme val="minor"/>
    </font>
    <font>
      <i/>
      <sz val="10"/>
      <color theme="1"/>
      <name val="Arial"/>
      <family val="2"/>
    </font>
    <font>
      <sz val="11"/>
      <name val="Calibri"/>
      <family val="2"/>
    </font>
    <font>
      <u/>
      <sz val="10"/>
      <color theme="10"/>
      <name val="Arial"/>
      <family val="2"/>
    </font>
    <font>
      <u/>
      <sz val="10"/>
      <color theme="11"/>
      <name val="Arial"/>
      <family val="2"/>
    </font>
    <font>
      <b/>
      <sz val="10"/>
      <color theme="0"/>
      <name val="Arial"/>
      <family val="2"/>
    </font>
    <font>
      <sz val="10"/>
      <color rgb="FFC89800"/>
      <name val="Arial"/>
      <family val="2"/>
    </font>
    <font>
      <u/>
      <sz val="10"/>
      <color theme="1"/>
      <name val="Arial"/>
      <family val="2"/>
    </font>
    <font>
      <u/>
      <sz val="11"/>
      <color theme="10"/>
      <name val="Calibri"/>
      <family val="2"/>
      <scheme val="minor"/>
    </font>
    <font>
      <b/>
      <sz val="12"/>
      <name val="Arial"/>
      <family val="2"/>
    </font>
    <font>
      <b/>
      <sz val="38"/>
      <color rgb="FF08306A"/>
      <name val="Arial"/>
      <family val="2"/>
    </font>
    <font>
      <sz val="19"/>
      <color rgb="FF404040"/>
      <name val="Arial"/>
      <family val="2"/>
    </font>
    <font>
      <sz val="9"/>
      <color rgb="FF000000"/>
      <name val="Arial"/>
      <family val="2"/>
    </font>
    <font>
      <sz val="11"/>
      <color rgb="FF000000"/>
      <name val="Arial"/>
      <family val="2"/>
    </font>
    <font>
      <sz val="11"/>
      <name val="Arial"/>
      <family val="2"/>
    </font>
    <font>
      <vertAlign val="superscript"/>
      <sz val="12"/>
      <color rgb="FF404040"/>
      <name val="Arial"/>
      <family val="2"/>
    </font>
    <font>
      <sz val="16"/>
      <color theme="3"/>
      <name val="Arial"/>
      <family val="2"/>
    </font>
    <font>
      <sz val="14"/>
      <color theme="3"/>
      <name val="Arial"/>
      <family val="2"/>
    </font>
    <font>
      <b/>
      <sz val="12"/>
      <color theme="3"/>
      <name val="Arial"/>
      <family val="2"/>
    </font>
    <font>
      <sz val="18"/>
      <color rgb="FF404040"/>
      <name val="Arial"/>
      <family val="2"/>
    </font>
    <font>
      <sz val="9"/>
      <color indexed="81"/>
      <name val="Tahoma"/>
      <family val="2"/>
    </font>
    <font>
      <sz val="10"/>
      <color theme="9" tint="-0.249977111117893"/>
      <name val="Arial"/>
      <family val="2"/>
    </font>
    <font>
      <b/>
      <sz val="11"/>
      <color theme="1"/>
      <name val="Calibri"/>
      <family val="2"/>
    </font>
    <font>
      <b/>
      <sz val="10"/>
      <color theme="1"/>
      <name val="Arial"/>
      <family val="2"/>
    </font>
    <font>
      <b/>
      <vertAlign val="subscript"/>
      <sz val="10"/>
      <name val="Arial"/>
      <family val="2"/>
    </font>
    <font>
      <b/>
      <sz val="10"/>
      <name val="Calibri"/>
      <family val="2"/>
    </font>
    <font>
      <sz val="10"/>
      <color rgb="FF000000"/>
      <name val="Calibri"/>
      <family val="2"/>
    </font>
    <font>
      <sz val="12"/>
      <color rgb="FF404040"/>
      <name val="Arial"/>
      <family val="2"/>
    </font>
    <font>
      <vertAlign val="superscript"/>
      <sz val="18"/>
      <color rgb="FF404040"/>
      <name val="Arial"/>
      <family val="2"/>
    </font>
    <font>
      <vertAlign val="subscript"/>
      <sz val="8.25"/>
      <color rgb="FF000000"/>
      <name val="Arial"/>
      <family val="2"/>
    </font>
    <font>
      <i/>
      <sz val="11"/>
      <color rgb="FF000000"/>
      <name val="Arial"/>
      <family val="2"/>
    </font>
    <font>
      <vertAlign val="subscript"/>
      <sz val="10"/>
      <color theme="1"/>
      <name val="Arial"/>
      <family val="2"/>
    </font>
    <font>
      <sz val="10"/>
      <color theme="0" tint="-0.14999847407452621"/>
      <name val="Arial"/>
      <family val="2"/>
    </font>
    <font>
      <b/>
      <vertAlign val="subscript"/>
      <sz val="10"/>
      <color theme="1"/>
      <name val="Arial"/>
      <family val="2"/>
    </font>
    <font>
      <i/>
      <sz val="10"/>
      <color theme="1" tint="0.34998626667073579"/>
      <name val="Arial"/>
      <family val="2"/>
    </font>
    <font>
      <i/>
      <vertAlign val="subscript"/>
      <sz val="10"/>
      <color theme="1"/>
      <name val="Arial"/>
      <family val="2"/>
    </font>
    <font>
      <b/>
      <vertAlign val="superscript"/>
      <sz val="8"/>
      <color theme="1"/>
      <name val="Arial"/>
      <family val="2"/>
    </font>
    <font>
      <i/>
      <sz val="10"/>
      <color indexed="8"/>
      <name val="Calibri"/>
      <family val="2"/>
    </font>
    <font>
      <b/>
      <sz val="10"/>
      <color rgb="FFFFFFFF"/>
      <name val="Arial"/>
      <family val="2"/>
    </font>
    <font>
      <b/>
      <sz val="10"/>
      <color rgb="FFFF0000"/>
      <name val="Arial"/>
      <family val="2"/>
    </font>
    <font>
      <b/>
      <i/>
      <sz val="10"/>
      <color rgb="FFFF0000"/>
      <name val="Calibri"/>
      <family val="2"/>
    </font>
    <font>
      <sz val="12"/>
      <name val="Calibri"/>
      <family val="2"/>
      <scheme val="minor"/>
    </font>
    <font>
      <vertAlign val="subscript"/>
      <sz val="10"/>
      <name val="Arial"/>
      <family val="2"/>
    </font>
    <font>
      <sz val="11"/>
      <color theme="1"/>
      <name val="Calibri"/>
      <family val="2"/>
    </font>
    <font>
      <sz val="11"/>
      <color theme="0" tint="-0.14999847407452621"/>
      <name val="Calibri"/>
      <family val="2"/>
      <scheme val="minor"/>
    </font>
    <font>
      <sz val="10"/>
      <color rgb="FFFF0000"/>
      <name val="Arial"/>
      <family val="2"/>
    </font>
    <font>
      <b/>
      <sz val="12"/>
      <color rgb="FFFF0000"/>
      <name val="Arial"/>
      <family val="2"/>
    </font>
    <font>
      <sz val="11"/>
      <name val="Calibri"/>
      <family val="2"/>
      <scheme val="minor"/>
    </font>
    <font>
      <i/>
      <sz val="11"/>
      <color theme="1"/>
      <name val="Calibri"/>
      <family val="2"/>
      <scheme val="minor"/>
    </font>
    <font>
      <sz val="10"/>
      <name val="Arial"/>
      <family val="2"/>
    </font>
    <font>
      <sz val="10"/>
      <color theme="0" tint="-0.249977111117893"/>
      <name val="Arial"/>
      <family val="2"/>
    </font>
    <font>
      <sz val="10"/>
      <name val="Arial"/>
      <family val="2"/>
    </font>
    <font>
      <b/>
      <sz val="11"/>
      <color rgb="FF000000"/>
      <name val="Calibri"/>
      <family val="2"/>
    </font>
    <font>
      <i/>
      <sz val="10"/>
      <color rgb="FF000000"/>
      <name val="Arial"/>
      <family val="2"/>
    </font>
    <font>
      <sz val="10"/>
      <color rgb="FF000000"/>
      <name val="Arial"/>
      <family val="2"/>
    </font>
    <font>
      <i/>
      <sz val="10"/>
      <color rgb="FFFF0000"/>
      <name val="Arial"/>
      <family val="2"/>
    </font>
    <font>
      <b/>
      <i/>
      <sz val="10"/>
      <color theme="1"/>
      <name val="Arial"/>
      <family val="2"/>
    </font>
  </fonts>
  <fills count="11">
    <fill>
      <patternFill patternType="none"/>
    </fill>
    <fill>
      <patternFill patternType="gray125"/>
    </fill>
    <fill>
      <patternFill patternType="solid">
        <fgColor theme="0"/>
        <bgColor indexed="64"/>
      </patternFill>
    </fill>
    <fill>
      <patternFill patternType="solid">
        <fgColor theme="3"/>
        <bgColor indexed="64"/>
      </patternFill>
    </fill>
    <fill>
      <patternFill patternType="solid">
        <fgColor rgb="FFC4BC96"/>
        <bgColor indexed="64"/>
      </patternFill>
    </fill>
    <fill>
      <patternFill patternType="solid">
        <fgColor rgb="FFDDD9C3"/>
        <bgColor indexed="64"/>
      </patternFill>
    </fill>
    <fill>
      <patternFill patternType="solid">
        <fgColor rgb="FF76933C"/>
        <bgColor rgb="FF000000"/>
      </patternFill>
    </fill>
    <fill>
      <patternFill patternType="solid">
        <fgColor rgb="FFEBF1DE"/>
        <bgColor rgb="FF000000"/>
      </patternFill>
    </fill>
    <fill>
      <patternFill patternType="solid">
        <fgColor theme="4" tint="0.39997558519241921"/>
        <bgColor indexed="64"/>
      </patternFill>
    </fill>
    <fill>
      <patternFill patternType="solid">
        <fgColor theme="9" tint="0.59999389629810485"/>
        <bgColor indexed="64"/>
      </patternFill>
    </fill>
    <fill>
      <patternFill patternType="solid">
        <fgColor theme="2" tint="-0.749992370372631"/>
        <bgColor indexed="64"/>
      </patternFill>
    </fill>
  </fills>
  <borders count="92">
    <border>
      <left/>
      <right/>
      <top/>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right/>
      <top style="thin">
        <color auto="1"/>
      </top>
      <bottom/>
      <diagonal/>
    </border>
    <border>
      <left/>
      <right style="thin">
        <color auto="1"/>
      </right>
      <top style="thin">
        <color auto="1"/>
      </top>
      <bottom/>
      <diagonal/>
    </border>
    <border>
      <left/>
      <right/>
      <top/>
      <bottom style="thin">
        <color auto="1"/>
      </bottom>
      <diagonal/>
    </border>
    <border>
      <left style="thin">
        <color auto="1"/>
      </left>
      <right/>
      <top style="thin">
        <color auto="1"/>
      </top>
      <bottom/>
      <diagonal/>
    </border>
    <border>
      <left style="thin">
        <color auto="1"/>
      </left>
      <right/>
      <top/>
      <bottom style="thin">
        <color auto="1"/>
      </bottom>
      <diagonal/>
    </border>
    <border>
      <left/>
      <right style="thin">
        <color auto="1"/>
      </right>
      <top/>
      <bottom style="thin">
        <color auto="1"/>
      </bottom>
      <diagonal/>
    </border>
    <border>
      <left style="thin">
        <color auto="1"/>
      </left>
      <right/>
      <top/>
      <bottom/>
      <diagonal/>
    </border>
    <border>
      <left/>
      <right style="thin">
        <color auto="1"/>
      </right>
      <top/>
      <bottom/>
      <diagonal/>
    </border>
    <border>
      <left style="medium">
        <color auto="1"/>
      </left>
      <right/>
      <top/>
      <bottom/>
      <diagonal/>
    </border>
    <border>
      <left style="thin">
        <color auto="1"/>
      </left>
      <right style="thin">
        <color auto="1"/>
      </right>
      <top style="thin">
        <color auto="1"/>
      </top>
      <bottom/>
      <diagonal/>
    </border>
    <border>
      <left style="thin">
        <color auto="1"/>
      </left>
      <right style="thin">
        <color auto="1"/>
      </right>
      <top/>
      <bottom/>
      <diagonal/>
    </border>
    <border>
      <left style="thin">
        <color auto="1"/>
      </left>
      <right style="thin">
        <color auto="1"/>
      </right>
      <top/>
      <bottom style="thin">
        <color auto="1"/>
      </bottom>
      <diagonal/>
    </border>
    <border>
      <left style="thin">
        <color auto="1"/>
      </left>
      <right style="thin">
        <color auto="1"/>
      </right>
      <top style="thin">
        <color auto="1"/>
      </top>
      <bottom style="thin">
        <color auto="1"/>
      </bottom>
      <diagonal/>
    </border>
    <border>
      <left/>
      <right/>
      <top style="thin">
        <color auto="1"/>
      </top>
      <bottom style="thin">
        <color auto="1"/>
      </bottom>
      <diagonal/>
    </border>
    <border>
      <left style="medium">
        <color theme="3"/>
      </left>
      <right/>
      <top style="medium">
        <color theme="3"/>
      </top>
      <bottom/>
      <diagonal/>
    </border>
    <border>
      <left/>
      <right/>
      <top style="medium">
        <color theme="3"/>
      </top>
      <bottom/>
      <diagonal/>
    </border>
    <border>
      <left/>
      <right style="medium">
        <color theme="3"/>
      </right>
      <top style="medium">
        <color theme="3"/>
      </top>
      <bottom/>
      <diagonal/>
    </border>
    <border>
      <left style="medium">
        <color theme="3"/>
      </left>
      <right/>
      <top/>
      <bottom/>
      <diagonal/>
    </border>
    <border>
      <left/>
      <right style="medium">
        <color theme="3"/>
      </right>
      <top/>
      <bottom/>
      <diagonal/>
    </border>
    <border>
      <left style="medium">
        <color theme="3"/>
      </left>
      <right/>
      <top/>
      <bottom style="medium">
        <color theme="3"/>
      </bottom>
      <diagonal/>
    </border>
    <border>
      <left/>
      <right/>
      <top/>
      <bottom style="medium">
        <color theme="3"/>
      </bottom>
      <diagonal/>
    </border>
    <border>
      <left/>
      <right style="medium">
        <color theme="3"/>
      </right>
      <top/>
      <bottom style="medium">
        <color theme="3"/>
      </bottom>
      <diagonal/>
    </border>
    <border>
      <left style="thick">
        <color rgb="FFFFFFFF"/>
      </left>
      <right style="thick">
        <color rgb="FFFFFFFF"/>
      </right>
      <top style="thick">
        <color rgb="FFFFFFFF"/>
      </top>
      <bottom/>
      <diagonal/>
    </border>
    <border>
      <left style="thick">
        <color rgb="FFFFFFFF"/>
      </left>
      <right style="thick">
        <color rgb="FFFFFFFF"/>
      </right>
      <top/>
      <bottom/>
      <diagonal/>
    </border>
    <border>
      <left style="thick">
        <color rgb="FFFFFFFF"/>
      </left>
      <right style="thick">
        <color rgb="FFFFFFFF"/>
      </right>
      <top/>
      <bottom style="thick">
        <color rgb="FFFFFFFF"/>
      </bottom>
      <diagonal/>
    </border>
    <border>
      <left/>
      <right style="thick">
        <color rgb="FFFFFFFF"/>
      </right>
      <top style="thick">
        <color rgb="FFFFFFFF"/>
      </top>
      <bottom/>
      <diagonal/>
    </border>
    <border>
      <left/>
      <right style="thick">
        <color rgb="FFFFFFFF"/>
      </right>
      <top/>
      <bottom style="thick">
        <color rgb="FFFFFFFF"/>
      </bottom>
      <diagonal/>
    </border>
    <border>
      <left style="thick">
        <color rgb="FFFFFFFF"/>
      </left>
      <right/>
      <top style="thick">
        <color rgb="FFFFFFFF"/>
      </top>
      <bottom/>
      <diagonal/>
    </border>
    <border>
      <left style="thick">
        <color rgb="FFFFFFFF"/>
      </left>
      <right/>
      <top/>
      <bottom style="thick">
        <color rgb="FFFFFFFF"/>
      </bottom>
      <diagonal/>
    </border>
    <border>
      <left style="medium">
        <color auto="1"/>
      </left>
      <right style="medium">
        <color auto="1"/>
      </right>
      <top style="medium">
        <color auto="1"/>
      </top>
      <bottom/>
      <diagonal/>
    </border>
    <border>
      <left style="medium">
        <color auto="1"/>
      </left>
      <right/>
      <top style="medium">
        <color auto="1"/>
      </top>
      <bottom style="thin">
        <color auto="1"/>
      </bottom>
      <diagonal/>
    </border>
    <border>
      <left/>
      <right style="medium">
        <color auto="1"/>
      </right>
      <top style="medium">
        <color auto="1"/>
      </top>
      <bottom style="thin">
        <color auto="1"/>
      </bottom>
      <diagonal/>
    </border>
    <border>
      <left style="medium">
        <color auto="1"/>
      </left>
      <right style="medium">
        <color auto="1"/>
      </right>
      <top/>
      <bottom style="medium">
        <color auto="1"/>
      </bottom>
      <diagonal/>
    </border>
    <border>
      <left style="thin">
        <color auto="1"/>
      </left>
      <right style="thin">
        <color auto="1"/>
      </right>
      <top style="thin">
        <color auto="1"/>
      </top>
      <bottom style="medium">
        <color auto="1"/>
      </bottom>
      <diagonal/>
    </border>
    <border>
      <left style="thin">
        <color auto="1"/>
      </left>
      <right style="medium">
        <color auto="1"/>
      </right>
      <top style="thin">
        <color auto="1"/>
      </top>
      <bottom/>
      <diagonal/>
    </border>
    <border>
      <left/>
      <right style="thin">
        <color auto="1"/>
      </right>
      <top style="medium">
        <color auto="1"/>
      </top>
      <bottom style="thin">
        <color auto="1"/>
      </bottom>
      <diagonal/>
    </border>
    <border>
      <left style="thin">
        <color auto="1"/>
      </left>
      <right/>
      <top style="medium">
        <color auto="1"/>
      </top>
      <bottom style="thin">
        <color auto="1"/>
      </bottom>
      <diagonal/>
    </border>
    <border>
      <left style="medium">
        <color auto="1"/>
      </left>
      <right style="thin">
        <color auto="1"/>
      </right>
      <top style="medium">
        <color auto="1"/>
      </top>
      <bottom style="thin">
        <color auto="1"/>
      </bottom>
      <diagonal/>
    </border>
    <border>
      <left style="thin">
        <color auto="1"/>
      </left>
      <right style="medium">
        <color auto="1"/>
      </right>
      <top style="medium">
        <color auto="1"/>
      </top>
      <bottom style="thin">
        <color auto="1"/>
      </bottom>
      <diagonal/>
    </border>
    <border>
      <left style="medium">
        <color indexed="64"/>
      </left>
      <right style="medium">
        <color indexed="64"/>
      </right>
      <top style="thin">
        <color auto="1"/>
      </top>
      <bottom style="thin">
        <color auto="1"/>
      </bottom>
      <diagonal/>
    </border>
    <border>
      <left style="medium">
        <color auto="1"/>
      </left>
      <right style="thin">
        <color auto="1"/>
      </right>
      <top style="thin">
        <color auto="1"/>
      </top>
      <bottom style="thin">
        <color auto="1"/>
      </bottom>
      <diagonal/>
    </border>
    <border>
      <left style="thin">
        <color auto="1"/>
      </left>
      <right style="medium">
        <color auto="1"/>
      </right>
      <top style="thin">
        <color auto="1"/>
      </top>
      <bottom style="thin">
        <color auto="1"/>
      </bottom>
      <diagonal/>
    </border>
    <border>
      <left/>
      <right/>
      <top style="medium">
        <color auto="1"/>
      </top>
      <bottom style="thin">
        <color auto="1"/>
      </bottom>
      <diagonal/>
    </border>
    <border>
      <left style="medium">
        <color auto="1"/>
      </left>
      <right style="medium">
        <color auto="1"/>
      </right>
      <top/>
      <bottom style="thin">
        <color auto="1"/>
      </bottom>
      <diagonal/>
    </border>
    <border>
      <left style="medium">
        <color auto="1"/>
      </left>
      <right/>
      <top/>
      <bottom style="medium">
        <color auto="1"/>
      </bottom>
      <diagonal/>
    </border>
    <border>
      <left style="thin">
        <color auto="1"/>
      </left>
      <right style="thin">
        <color auto="1"/>
      </right>
      <top/>
      <bottom style="medium">
        <color auto="1"/>
      </bottom>
      <diagonal/>
    </border>
    <border>
      <left style="thin">
        <color auto="1"/>
      </left>
      <right style="medium">
        <color auto="1"/>
      </right>
      <top/>
      <bottom style="medium">
        <color auto="1"/>
      </bottom>
      <diagonal/>
    </border>
    <border>
      <left style="medium">
        <color auto="1"/>
      </left>
      <right/>
      <top/>
      <bottom style="thin">
        <color auto="1"/>
      </bottom>
      <diagonal/>
    </border>
    <border>
      <left style="thin">
        <color auto="1"/>
      </left>
      <right style="medium">
        <color auto="1"/>
      </right>
      <top/>
      <bottom style="thin">
        <color auto="1"/>
      </bottom>
      <diagonal/>
    </border>
    <border>
      <left style="medium">
        <color auto="1"/>
      </left>
      <right/>
      <top style="thin">
        <color auto="1"/>
      </top>
      <bottom style="thin">
        <color indexed="64"/>
      </bottom>
      <diagonal/>
    </border>
    <border>
      <left style="medium">
        <color auto="1"/>
      </left>
      <right style="thin">
        <color auto="1"/>
      </right>
      <top/>
      <bottom style="thin">
        <color auto="1"/>
      </bottom>
      <diagonal/>
    </border>
    <border>
      <left style="medium">
        <color indexed="64"/>
      </left>
      <right/>
      <top style="thin">
        <color auto="1"/>
      </top>
      <bottom/>
      <diagonal/>
    </border>
    <border>
      <left style="medium">
        <color auto="1"/>
      </left>
      <right/>
      <top style="medium">
        <color auto="1"/>
      </top>
      <bottom/>
      <diagonal/>
    </border>
    <border>
      <left style="thin">
        <color auto="1"/>
      </left>
      <right style="thin">
        <color auto="1"/>
      </right>
      <top style="medium">
        <color indexed="64"/>
      </top>
      <bottom style="thin">
        <color auto="1"/>
      </bottom>
      <diagonal/>
    </border>
    <border>
      <left style="medium">
        <color auto="1"/>
      </left>
      <right style="medium">
        <color auto="1"/>
      </right>
      <top/>
      <bottom/>
      <diagonal/>
    </border>
    <border>
      <left style="thin">
        <color auto="1"/>
      </left>
      <right style="medium">
        <color auto="1"/>
      </right>
      <top/>
      <bottom/>
      <diagonal/>
    </border>
    <border>
      <left/>
      <right/>
      <top/>
      <bottom style="medium">
        <color auto="1"/>
      </bottom>
      <diagonal/>
    </border>
    <border>
      <left/>
      <right style="medium">
        <color indexed="64"/>
      </right>
      <top/>
      <bottom/>
      <diagonal/>
    </border>
    <border>
      <left style="thin">
        <color auto="1"/>
      </left>
      <right/>
      <top/>
      <bottom style="medium">
        <color auto="1"/>
      </bottom>
      <diagonal/>
    </border>
    <border>
      <left/>
      <right style="thin">
        <color auto="1"/>
      </right>
      <top/>
      <bottom style="medium">
        <color auto="1"/>
      </bottom>
      <diagonal/>
    </border>
    <border>
      <left/>
      <right style="medium">
        <color indexed="64"/>
      </right>
      <top/>
      <bottom style="medium">
        <color indexed="64"/>
      </bottom>
      <diagonal/>
    </border>
    <border>
      <left style="medium">
        <color indexed="64"/>
      </left>
      <right style="thin">
        <color auto="1"/>
      </right>
      <top/>
      <bottom/>
      <diagonal/>
    </border>
    <border>
      <left style="medium">
        <color indexed="64"/>
      </left>
      <right style="thin">
        <color auto="1"/>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medium">
        <color auto="1"/>
      </right>
      <top style="thin">
        <color auto="1"/>
      </top>
      <bottom style="thin">
        <color auto="1"/>
      </bottom>
      <diagonal/>
    </border>
    <border>
      <left/>
      <right style="medium">
        <color auto="1"/>
      </right>
      <top/>
      <bottom style="thin">
        <color auto="1"/>
      </bottom>
      <diagonal/>
    </border>
    <border>
      <left/>
      <right style="medium">
        <color auto="1"/>
      </right>
      <top style="thin">
        <color auto="1"/>
      </top>
      <bottom/>
      <diagonal/>
    </border>
    <border>
      <left style="medium">
        <color indexed="64"/>
      </left>
      <right style="medium">
        <color indexed="64"/>
      </right>
      <top style="thin">
        <color auto="1"/>
      </top>
      <bottom/>
      <diagonal/>
    </border>
    <border>
      <left style="medium">
        <color indexed="64"/>
      </left>
      <right style="thin">
        <color auto="1"/>
      </right>
      <top style="thin">
        <color auto="1"/>
      </top>
      <bottom/>
      <diagonal/>
    </border>
    <border>
      <left style="medium">
        <color auto="1"/>
      </left>
      <right style="thin">
        <color indexed="64"/>
      </right>
      <top style="medium">
        <color auto="1"/>
      </top>
      <bottom/>
      <diagonal/>
    </border>
    <border>
      <left/>
      <right/>
      <top style="medium">
        <color indexed="64"/>
      </top>
      <bottom/>
      <diagonal/>
    </border>
    <border>
      <left/>
      <right style="medium">
        <color indexed="64"/>
      </right>
      <top style="medium">
        <color indexed="64"/>
      </top>
      <bottom/>
      <diagonal/>
    </border>
    <border>
      <left style="medium">
        <color indexed="64"/>
      </left>
      <right style="thin">
        <color auto="1"/>
      </right>
      <top style="thin">
        <color auto="1"/>
      </top>
      <bottom style="medium">
        <color indexed="64"/>
      </bottom>
      <diagonal/>
    </border>
    <border>
      <left style="thin">
        <color auto="1"/>
      </left>
      <right style="medium">
        <color indexed="64"/>
      </right>
      <top style="thin">
        <color auto="1"/>
      </top>
      <bottom style="medium">
        <color indexed="64"/>
      </bottom>
      <diagonal/>
    </border>
    <border>
      <left style="thin">
        <color auto="1"/>
      </left>
      <right style="thin">
        <color auto="1"/>
      </right>
      <top style="medium">
        <color auto="1"/>
      </top>
      <bottom/>
      <diagonal/>
    </border>
    <border>
      <left style="thin">
        <color auto="1"/>
      </left>
      <right/>
      <top style="thin">
        <color auto="1"/>
      </top>
      <bottom style="medium">
        <color indexed="64"/>
      </bottom>
      <diagonal/>
    </border>
    <border>
      <left/>
      <right/>
      <top style="thin">
        <color auto="1"/>
      </top>
      <bottom style="medium">
        <color indexed="64"/>
      </bottom>
      <diagonal/>
    </border>
    <border>
      <left/>
      <right style="thin">
        <color auto="1"/>
      </right>
      <top style="thin">
        <color auto="1"/>
      </top>
      <bottom style="medium">
        <color indexed="64"/>
      </bottom>
      <diagonal/>
    </border>
    <border>
      <left/>
      <right/>
      <top/>
      <bottom style="thick">
        <color rgb="FFFFFFFF"/>
      </bottom>
      <diagonal/>
    </border>
    <border>
      <left/>
      <right style="thick">
        <color theme="0"/>
      </right>
      <top/>
      <bottom style="thick">
        <color rgb="FFFFFFFF"/>
      </bottom>
      <diagonal/>
    </border>
    <border>
      <left style="thick">
        <color rgb="FFFFFFFF"/>
      </left>
      <right/>
      <top/>
      <bottom/>
      <diagonal/>
    </border>
    <border>
      <left/>
      <right style="thick">
        <color rgb="FFFFFFFF"/>
      </right>
      <top/>
      <bottom/>
      <diagonal/>
    </border>
    <border>
      <left style="thick">
        <color theme="0"/>
      </left>
      <right/>
      <top/>
      <bottom style="thick">
        <color rgb="FFFFFFFF"/>
      </bottom>
      <diagonal/>
    </border>
    <border>
      <left style="thick">
        <color rgb="FFFFFFFF"/>
      </left>
      <right style="thick">
        <color theme="2" tint="-0.749992370372631"/>
      </right>
      <top style="thick">
        <color rgb="FFFFFFFF"/>
      </top>
      <bottom style="thick">
        <color rgb="FFFFFFFF"/>
      </bottom>
      <diagonal/>
    </border>
    <border>
      <left style="thick">
        <color rgb="FFFFFFFF"/>
      </left>
      <right style="thick">
        <color theme="2" tint="-0.749992370372631"/>
      </right>
      <top/>
      <bottom style="thick">
        <color rgb="FFFFFFFF"/>
      </bottom>
      <diagonal/>
    </border>
    <border>
      <left style="thin">
        <color theme="0"/>
      </left>
      <right/>
      <top style="thin">
        <color theme="0"/>
      </top>
      <bottom style="thick">
        <color rgb="FFFFFFFF"/>
      </bottom>
      <diagonal/>
    </border>
  </borders>
  <cellStyleXfs count="132">
    <xf numFmtId="0" fontId="0" fillId="0" borderId="0"/>
    <xf numFmtId="44" fontId="41" fillId="0" borderId="0" applyFont="0" applyFill="0" applyBorder="0" applyAlignment="0" applyProtection="0"/>
    <xf numFmtId="0" fontId="41" fillId="0" borderId="0"/>
    <xf numFmtId="0" fontId="43" fillId="0" borderId="0"/>
    <xf numFmtId="0" fontId="38" fillId="0" borderId="0"/>
    <xf numFmtId="0" fontId="44" fillId="0" borderId="0"/>
    <xf numFmtId="0" fontId="38" fillId="0" borderId="0"/>
    <xf numFmtId="9" fontId="41" fillId="0" borderId="0" applyFont="0" applyFill="0" applyBorder="0" applyAlignment="0" applyProtection="0"/>
    <xf numFmtId="9" fontId="43" fillId="0" borderId="0" applyFont="0" applyFill="0" applyBorder="0" applyAlignment="0" applyProtection="0"/>
    <xf numFmtId="166" fontId="41" fillId="0" borderId="0">
      <alignment horizontal="left" wrapText="1"/>
    </xf>
    <xf numFmtId="9" fontId="46" fillId="0" borderId="0" applyFont="0" applyFill="0" applyBorder="0" applyAlignment="0" applyProtection="0"/>
    <xf numFmtId="9" fontId="38" fillId="0" borderId="0" applyFont="0" applyFill="0" applyBorder="0" applyAlignment="0" applyProtection="0"/>
    <xf numFmtId="0" fontId="38" fillId="0" borderId="0"/>
    <xf numFmtId="0" fontId="37" fillId="0" borderId="0"/>
    <xf numFmtId="0" fontId="37" fillId="0" borderId="0"/>
    <xf numFmtId="9" fontId="37" fillId="0" borderId="0" applyFont="0" applyFill="0" applyBorder="0" applyAlignment="0" applyProtection="0"/>
    <xf numFmtId="43" fontId="38" fillId="0" borderId="0" applyFont="0" applyFill="0" applyBorder="0" applyAlignment="0" applyProtection="0"/>
    <xf numFmtId="0" fontId="55" fillId="0" borderId="0"/>
    <xf numFmtId="0" fontId="56" fillId="0" borderId="0" applyNumberFormat="0" applyFill="0" applyBorder="0" applyAlignment="0" applyProtection="0"/>
    <xf numFmtId="0" fontId="57" fillId="0" borderId="0" applyNumberFormat="0" applyFill="0" applyBorder="0" applyAlignment="0" applyProtection="0"/>
    <xf numFmtId="0" fontId="56" fillId="0" borderId="0" applyNumberFormat="0" applyFill="0" applyBorder="0" applyAlignment="0" applyProtection="0"/>
    <xf numFmtId="0" fontId="57" fillId="0" borderId="0" applyNumberFormat="0" applyFill="0" applyBorder="0" applyAlignment="0" applyProtection="0"/>
    <xf numFmtId="0" fontId="56" fillId="0" borderId="0" applyNumberFormat="0" applyFill="0" applyBorder="0" applyAlignment="0" applyProtection="0"/>
    <xf numFmtId="0" fontId="57" fillId="0" borderId="0" applyNumberFormat="0" applyFill="0" applyBorder="0" applyAlignment="0" applyProtection="0"/>
    <xf numFmtId="0" fontId="56" fillId="0" borderId="0" applyNumberFormat="0" applyFill="0" applyBorder="0" applyAlignment="0" applyProtection="0"/>
    <xf numFmtId="0" fontId="57" fillId="0" borderId="0" applyNumberFormat="0" applyFill="0" applyBorder="0" applyAlignment="0" applyProtection="0"/>
    <xf numFmtId="0" fontId="56" fillId="0" borderId="0" applyNumberFormat="0" applyFill="0" applyBorder="0" applyAlignment="0" applyProtection="0"/>
    <xf numFmtId="0" fontId="57" fillId="0" borderId="0" applyNumberFormat="0" applyFill="0" applyBorder="0" applyAlignment="0" applyProtection="0"/>
    <xf numFmtId="0" fontId="56" fillId="0" borderId="0" applyNumberFormat="0" applyFill="0" applyBorder="0" applyAlignment="0" applyProtection="0"/>
    <xf numFmtId="0" fontId="57" fillId="0" borderId="0" applyNumberFormat="0" applyFill="0" applyBorder="0" applyAlignment="0" applyProtection="0"/>
    <xf numFmtId="9" fontId="38" fillId="0" borderId="0" applyNumberFormat="0" applyFill="0" applyBorder="0" applyAlignment="0" applyProtection="0"/>
    <xf numFmtId="0" fontId="36" fillId="0" borderId="0"/>
    <xf numFmtId="44" fontId="38" fillId="0" borderId="0" applyFont="0" applyFill="0" applyBorder="0" applyAlignment="0" applyProtection="0"/>
    <xf numFmtId="0" fontId="35" fillId="0" borderId="0"/>
    <xf numFmtId="9" fontId="38" fillId="0" borderId="0" applyFont="0" applyFill="0" applyBorder="0" applyAlignment="0" applyProtection="0"/>
    <xf numFmtId="9" fontId="35" fillId="0" borderId="0" applyFont="0" applyFill="0" applyBorder="0" applyAlignment="0" applyProtection="0"/>
    <xf numFmtId="166" fontId="38" fillId="0" borderId="0">
      <alignment horizontal="left" wrapText="1"/>
    </xf>
    <xf numFmtId="0" fontId="56" fillId="0" borderId="0" applyNumberFormat="0" applyFill="0" applyBorder="0" applyAlignment="0" applyProtection="0"/>
    <xf numFmtId="0" fontId="34" fillId="0" borderId="0"/>
    <xf numFmtId="0" fontId="61" fillId="0" borderId="0" applyNumberFormat="0" applyFill="0" applyBorder="0" applyAlignment="0" applyProtection="0"/>
    <xf numFmtId="0" fontId="33" fillId="0" borderId="0"/>
    <xf numFmtId="9" fontId="33" fillId="0" borderId="0" applyFont="0" applyFill="0" applyBorder="0" applyAlignment="0" applyProtection="0"/>
    <xf numFmtId="0" fontId="32" fillId="0" borderId="0"/>
    <xf numFmtId="0" fontId="31" fillId="0" borderId="0"/>
    <xf numFmtId="43" fontId="31" fillId="0" borderId="0" applyFont="0" applyFill="0" applyBorder="0" applyAlignment="0" applyProtection="0"/>
    <xf numFmtId="0" fontId="30" fillId="0" borderId="0"/>
    <xf numFmtId="43" fontId="30" fillId="0" borderId="0" applyFont="0" applyFill="0" applyBorder="0" applyAlignment="0" applyProtection="0"/>
    <xf numFmtId="0" fontId="30" fillId="0" borderId="0"/>
    <xf numFmtId="0" fontId="29" fillId="0" borderId="0"/>
    <xf numFmtId="43" fontId="29" fillId="0" borderId="0" applyFont="0" applyFill="0" applyBorder="0" applyAlignment="0" applyProtection="0"/>
    <xf numFmtId="0" fontId="29" fillId="0" borderId="0"/>
    <xf numFmtId="0" fontId="28" fillId="0" borderId="0"/>
    <xf numFmtId="0" fontId="28" fillId="0" borderId="0"/>
    <xf numFmtId="43" fontId="28" fillId="0" borderId="0" applyFont="0" applyFill="0" applyBorder="0" applyAlignment="0" applyProtection="0"/>
    <xf numFmtId="44" fontId="28" fillId="0" borderId="0" applyFont="0" applyFill="0" applyBorder="0" applyAlignment="0" applyProtection="0"/>
    <xf numFmtId="0" fontId="27" fillId="0" borderId="0"/>
    <xf numFmtId="0" fontId="27" fillId="0" borderId="0"/>
    <xf numFmtId="0" fontId="26" fillId="0" borderId="0"/>
    <xf numFmtId="43" fontId="26" fillId="0" borderId="0" applyFont="0" applyFill="0" applyBorder="0" applyAlignment="0" applyProtection="0"/>
    <xf numFmtId="44" fontId="26" fillId="0" borderId="0" applyFont="0" applyFill="0" applyBorder="0" applyAlignment="0" applyProtection="0"/>
    <xf numFmtId="9" fontId="26" fillId="0" borderId="0" applyFont="0" applyFill="0" applyBorder="0" applyAlignment="0" applyProtection="0"/>
    <xf numFmtId="0" fontId="44" fillId="0" borderId="0"/>
    <xf numFmtId="44" fontId="44" fillId="0" borderId="0" applyFont="0" applyFill="0" applyBorder="0" applyAlignment="0" applyProtection="0"/>
    <xf numFmtId="0" fontId="25" fillId="0" borderId="0"/>
    <xf numFmtId="9" fontId="25" fillId="0" borderId="0" applyFont="0" applyFill="0" applyBorder="0" applyAlignment="0" applyProtection="0"/>
    <xf numFmtId="0" fontId="24" fillId="0" borderId="0"/>
    <xf numFmtId="44" fontId="24" fillId="0" borderId="0" applyFont="0" applyFill="0" applyBorder="0" applyAlignment="0" applyProtection="0"/>
    <xf numFmtId="0" fontId="23" fillId="0" borderId="0"/>
    <xf numFmtId="9" fontId="23" fillId="0" borderId="0" applyFont="0" applyFill="0" applyBorder="0" applyAlignment="0" applyProtection="0"/>
    <xf numFmtId="9" fontId="23" fillId="0" borderId="0" applyFont="0" applyFill="0" applyBorder="0" applyAlignment="0" applyProtection="0"/>
    <xf numFmtId="0" fontId="23" fillId="0" borderId="0"/>
    <xf numFmtId="0" fontId="22" fillId="0" borderId="0"/>
    <xf numFmtId="43" fontId="22" fillId="0" borderId="0" applyFont="0" applyFill="0" applyBorder="0" applyAlignment="0" applyProtection="0"/>
    <xf numFmtId="44" fontId="22" fillId="0" borderId="0" applyFont="0" applyFill="0" applyBorder="0" applyAlignment="0" applyProtection="0"/>
    <xf numFmtId="0" fontId="22" fillId="0" borderId="0"/>
    <xf numFmtId="44" fontId="22" fillId="0" borderId="0" applyFont="0" applyFill="0" applyBorder="0" applyAlignment="0" applyProtection="0"/>
    <xf numFmtId="0" fontId="21" fillId="0" borderId="0"/>
    <xf numFmtId="9" fontId="44" fillId="0" borderId="0" applyFont="0" applyFill="0" applyBorder="0" applyAlignment="0" applyProtection="0"/>
    <xf numFmtId="0" fontId="20" fillId="0" borderId="0"/>
    <xf numFmtId="0" fontId="19" fillId="0" borderId="0"/>
    <xf numFmtId="0" fontId="18" fillId="0" borderId="0"/>
    <xf numFmtId="0" fontId="17" fillId="0" borderId="0"/>
    <xf numFmtId="0" fontId="16" fillId="0" borderId="0"/>
    <xf numFmtId="43" fontId="16" fillId="0" borderId="0" applyFont="0" applyFill="0" applyBorder="0" applyAlignment="0" applyProtection="0"/>
    <xf numFmtId="0" fontId="16" fillId="0" borderId="0"/>
    <xf numFmtId="0" fontId="15" fillId="0" borderId="0"/>
    <xf numFmtId="9" fontId="15" fillId="0" borderId="0" applyFont="0" applyFill="0" applyBorder="0" applyAlignment="0" applyProtection="0"/>
    <xf numFmtId="0" fontId="15" fillId="0" borderId="0"/>
    <xf numFmtId="0" fontId="15" fillId="0" borderId="0"/>
    <xf numFmtId="0" fontId="15" fillId="0" borderId="0"/>
    <xf numFmtId="0" fontId="14" fillId="0" borderId="0"/>
    <xf numFmtId="43" fontId="14" fillId="0" borderId="0" applyFont="0" applyFill="0" applyBorder="0" applyAlignment="0" applyProtection="0"/>
    <xf numFmtId="0" fontId="13" fillId="0" borderId="0"/>
    <xf numFmtId="0" fontId="13" fillId="0" borderId="0"/>
    <xf numFmtId="43" fontId="13" fillId="0" borderId="0" applyFont="0" applyFill="0" applyBorder="0" applyAlignment="0" applyProtection="0"/>
    <xf numFmtId="44" fontId="13" fillId="0" borderId="0" applyFont="0" applyFill="0" applyBorder="0" applyAlignment="0" applyProtection="0"/>
    <xf numFmtId="0" fontId="13" fillId="0" borderId="0"/>
    <xf numFmtId="44" fontId="13" fillId="0" borderId="0" applyFont="0" applyFill="0" applyBorder="0" applyAlignment="0" applyProtection="0"/>
    <xf numFmtId="0" fontId="12" fillId="0" borderId="0"/>
    <xf numFmtId="0" fontId="11" fillId="0" borderId="0"/>
    <xf numFmtId="0" fontId="11" fillId="0" borderId="0"/>
    <xf numFmtId="43" fontId="11" fillId="0" borderId="0" applyFont="0" applyFill="0" applyBorder="0" applyAlignment="0" applyProtection="0"/>
    <xf numFmtId="0" fontId="10" fillId="0" borderId="0"/>
    <xf numFmtId="9" fontId="10" fillId="0" borderId="0" applyFont="0" applyFill="0" applyBorder="0" applyAlignment="0" applyProtection="0"/>
    <xf numFmtId="9" fontId="10" fillId="0" borderId="0" applyFont="0" applyFill="0" applyBorder="0" applyAlignment="0" applyProtection="0"/>
    <xf numFmtId="0" fontId="10" fillId="0" borderId="0"/>
    <xf numFmtId="9" fontId="10" fillId="0" borderId="0" applyFont="0" applyFill="0" applyBorder="0" applyAlignment="0" applyProtection="0"/>
    <xf numFmtId="0" fontId="9" fillId="0" borderId="0"/>
    <xf numFmtId="9" fontId="9" fillId="0" borderId="0" applyFont="0" applyFill="0" applyBorder="0" applyAlignment="0" applyProtection="0"/>
    <xf numFmtId="0" fontId="8" fillId="0" borderId="0"/>
    <xf numFmtId="43" fontId="8" fillId="0" borderId="0" applyFont="0" applyFill="0" applyBorder="0" applyAlignment="0" applyProtection="0"/>
    <xf numFmtId="9" fontId="8" fillId="0" borderId="0" applyFont="0" applyFill="0" applyBorder="0" applyAlignment="0" applyProtection="0"/>
    <xf numFmtId="0" fontId="8" fillId="0" borderId="0"/>
    <xf numFmtId="0" fontId="8" fillId="0" borderId="0"/>
    <xf numFmtId="43" fontId="8" fillId="0" borderId="0" applyFont="0" applyFill="0" applyBorder="0" applyAlignment="0" applyProtection="0"/>
    <xf numFmtId="0" fontId="8" fillId="0" borderId="0"/>
    <xf numFmtId="43" fontId="8" fillId="0" borderId="0" applyFont="0" applyFill="0" applyBorder="0" applyAlignment="0" applyProtection="0"/>
    <xf numFmtId="0" fontId="8" fillId="0" borderId="0"/>
    <xf numFmtId="9" fontId="8" fillId="0" borderId="0" applyFont="0" applyFill="0" applyBorder="0" applyAlignment="0" applyProtection="0"/>
    <xf numFmtId="0" fontId="8" fillId="0" borderId="0"/>
    <xf numFmtId="0" fontId="8" fillId="0" borderId="0"/>
    <xf numFmtId="9" fontId="7" fillId="0" borderId="0" applyFont="0" applyFill="0" applyBorder="0" applyAlignment="0" applyProtection="0"/>
    <xf numFmtId="0" fontId="7" fillId="0" borderId="0"/>
    <xf numFmtId="9" fontId="7" fillId="0" borderId="0" applyFont="0" applyFill="0" applyBorder="0" applyAlignment="0" applyProtection="0"/>
    <xf numFmtId="43" fontId="102" fillId="0" borderId="0" applyFont="0" applyFill="0" applyBorder="0" applyAlignment="0" applyProtection="0"/>
    <xf numFmtId="0" fontId="6" fillId="0" borderId="0"/>
    <xf numFmtId="0" fontId="5" fillId="0" borderId="0"/>
    <xf numFmtId="44" fontId="104" fillId="0" borderId="0" applyFont="0" applyFill="0" applyBorder="0" applyAlignment="0" applyProtection="0"/>
    <xf numFmtId="0" fontId="4" fillId="0" borderId="0"/>
    <xf numFmtId="0" fontId="3" fillId="0" borderId="0"/>
    <xf numFmtId="0" fontId="3" fillId="0" borderId="0"/>
    <xf numFmtId="0" fontId="2" fillId="0" borderId="0"/>
  </cellStyleXfs>
  <cellXfs count="1351">
    <xf numFmtId="0" fontId="0" fillId="0" borderId="0" xfId="0"/>
    <xf numFmtId="0" fontId="38" fillId="0" borderId="0" xfId="4"/>
    <xf numFmtId="0" fontId="40" fillId="0" borderId="0" xfId="4" applyFont="1"/>
    <xf numFmtId="0" fontId="38" fillId="0" borderId="0" xfId="4" applyAlignment="1">
      <alignment horizontal="center"/>
    </xf>
    <xf numFmtId="0" fontId="38" fillId="0" borderId="9" xfId="4" applyBorder="1" applyAlignment="1">
      <alignment horizontal="center" vertical="center"/>
    </xf>
    <xf numFmtId="0" fontId="38" fillId="0" borderId="0" xfId="0" applyFont="1"/>
    <xf numFmtId="0" fontId="42" fillId="0" borderId="0" xfId="0" applyFont="1"/>
    <xf numFmtId="0" fontId="47" fillId="0" borderId="0" xfId="0" applyFont="1"/>
    <xf numFmtId="0" fontId="39" fillId="0" borderId="0" xfId="4" applyFont="1"/>
    <xf numFmtId="0" fontId="42" fillId="0" borderId="14" xfId="4" applyFont="1" applyBorder="1"/>
    <xf numFmtId="0" fontId="42" fillId="0" borderId="0" xfId="4" applyFont="1"/>
    <xf numFmtId="0" fontId="48" fillId="0" borderId="0" xfId="4" applyFont="1"/>
    <xf numFmtId="0" fontId="49" fillId="0" borderId="0" xfId="4" applyFont="1"/>
    <xf numFmtId="0" fontId="38" fillId="0" borderId="10" xfId="4" applyBorder="1" applyAlignment="1">
      <alignment horizontal="center" vertical="center"/>
    </xf>
    <xf numFmtId="0" fontId="38" fillId="0" borderId="0" xfId="4" applyAlignment="1">
      <alignment horizontal="center" vertical="center"/>
    </xf>
    <xf numFmtId="164" fontId="38" fillId="0" borderId="0" xfId="4" applyNumberFormat="1" applyAlignment="1">
      <alignment horizontal="center"/>
    </xf>
    <xf numFmtId="0" fontId="38" fillId="0" borderId="10" xfId="4" applyBorder="1"/>
    <xf numFmtId="9" fontId="38" fillId="0" borderId="6" xfId="10" applyFont="1" applyFill="1" applyBorder="1" applyAlignment="1">
      <alignment horizontal="center"/>
    </xf>
    <xf numFmtId="0" fontId="38" fillId="0" borderId="1" xfId="4" applyBorder="1"/>
    <xf numFmtId="164" fontId="38" fillId="0" borderId="10" xfId="4" applyNumberFormat="1" applyBorder="1" applyAlignment="1">
      <alignment horizontal="center"/>
    </xf>
    <xf numFmtId="164" fontId="38" fillId="0" borderId="1" xfId="4" applyNumberFormat="1" applyBorder="1" applyAlignment="1">
      <alignment horizontal="center"/>
    </xf>
    <xf numFmtId="0" fontId="38" fillId="0" borderId="1" xfId="4" applyBorder="1" applyAlignment="1">
      <alignment horizontal="center"/>
    </xf>
    <xf numFmtId="0" fontId="38" fillId="0" borderId="2" xfId="4" applyBorder="1" applyAlignment="1">
      <alignment horizontal="center"/>
    </xf>
    <xf numFmtId="0" fontId="42" fillId="0" borderId="0" xfId="12" applyFont="1"/>
    <xf numFmtId="0" fontId="38" fillId="0" borderId="0" xfId="12"/>
    <xf numFmtId="0" fontId="50" fillId="0" borderId="0" xfId="4" applyFont="1"/>
    <xf numFmtId="0" fontId="38" fillId="0" borderId="13" xfId="4" applyBorder="1"/>
    <xf numFmtId="0" fontId="38" fillId="0" borderId="14" xfId="4" applyBorder="1" applyAlignment="1">
      <alignment horizontal="center"/>
    </xf>
    <xf numFmtId="165" fontId="38" fillId="0" borderId="0" xfId="30" applyNumberFormat="1" applyFill="1" applyAlignment="1">
      <alignment horizontal="center"/>
    </xf>
    <xf numFmtId="0" fontId="42" fillId="0" borderId="0" xfId="12" applyFont="1" applyAlignment="1">
      <alignment vertical="center"/>
    </xf>
    <xf numFmtId="0" fontId="38" fillId="0" borderId="10" xfId="12" applyBorder="1"/>
    <xf numFmtId="0" fontId="38" fillId="0" borderId="8" xfId="12" applyBorder="1"/>
    <xf numFmtId="2" fontId="38" fillId="0" borderId="0" xfId="4" applyNumberFormat="1"/>
    <xf numFmtId="2" fontId="38" fillId="0" borderId="0" xfId="4" applyNumberFormat="1" applyAlignment="1">
      <alignment horizontal="center"/>
    </xf>
    <xf numFmtId="0" fontId="38" fillId="0" borderId="17" xfId="4" applyBorder="1" applyAlignment="1">
      <alignment horizontal="center" vertical="center"/>
    </xf>
    <xf numFmtId="0" fontId="38" fillId="0" borderId="7" xfId="4" applyBorder="1"/>
    <xf numFmtId="0" fontId="38" fillId="0" borderId="8" xfId="4" applyBorder="1" applyAlignment="1">
      <alignment horizontal="center"/>
    </xf>
    <xf numFmtId="164" fontId="38" fillId="0" borderId="0" xfId="4" applyNumberFormat="1" applyAlignment="1">
      <alignment horizontal="center" vertical="center"/>
    </xf>
    <xf numFmtId="0" fontId="38" fillId="0" borderId="4" xfId="4" applyBorder="1"/>
    <xf numFmtId="0" fontId="38" fillId="0" borderId="10" xfId="4" applyBorder="1" applyAlignment="1">
      <alignment horizontal="center"/>
    </xf>
    <xf numFmtId="2" fontId="38" fillId="0" borderId="10" xfId="4" applyNumberFormat="1" applyBorder="1" applyAlignment="1">
      <alignment horizontal="center"/>
    </xf>
    <xf numFmtId="0" fontId="38" fillId="0" borderId="5" xfId="4" applyBorder="1"/>
    <xf numFmtId="0" fontId="38" fillId="0" borderId="0" xfId="6"/>
    <xf numFmtId="0" fontId="38" fillId="0" borderId="0" xfId="6" quotePrefix="1"/>
    <xf numFmtId="0" fontId="38" fillId="0" borderId="4" xfId="6" applyBorder="1"/>
    <xf numFmtId="0" fontId="38" fillId="0" borderId="10" xfId="6" applyBorder="1"/>
    <xf numFmtId="0" fontId="38" fillId="0" borderId="6" xfId="6" applyBorder="1"/>
    <xf numFmtId="0" fontId="38" fillId="0" borderId="10" xfId="6" applyBorder="1" applyAlignment="1">
      <alignment wrapText="1"/>
    </xf>
    <xf numFmtId="3" fontId="38" fillId="0" borderId="0" xfId="4" applyNumberFormat="1"/>
    <xf numFmtId="43" fontId="38" fillId="0" borderId="0" xfId="4" applyNumberFormat="1"/>
    <xf numFmtId="0" fontId="58" fillId="0" borderId="0" xfId="12" applyFont="1"/>
    <xf numFmtId="0" fontId="38" fillId="0" borderId="0" xfId="12" applyAlignment="1">
      <alignment horizontal="left"/>
    </xf>
    <xf numFmtId="0" fontId="38" fillId="0" borderId="8" xfId="4" applyBorder="1" applyAlignment="1">
      <alignment horizontal="center" vertical="center"/>
    </xf>
    <xf numFmtId="0" fontId="49" fillId="0" borderId="0" xfId="4" applyFont="1" applyAlignment="1">
      <alignment horizontal="left" vertical="center"/>
    </xf>
    <xf numFmtId="2" fontId="38" fillId="0" borderId="0" xfId="4" applyNumberFormat="1" applyAlignment="1">
      <alignment horizontal="center" vertical="center"/>
    </xf>
    <xf numFmtId="14" fontId="38" fillId="0" borderId="0" xfId="4" applyNumberFormat="1"/>
    <xf numFmtId="0" fontId="38" fillId="0" borderId="17" xfId="4" applyBorder="1"/>
    <xf numFmtId="7" fontId="38" fillId="0" borderId="0" xfId="4" applyNumberFormat="1" applyAlignment="1">
      <alignment horizontal="center"/>
    </xf>
    <xf numFmtId="14" fontId="38" fillId="0" borderId="10" xfId="4" applyNumberFormat="1" applyBorder="1" applyAlignment="1">
      <alignment horizontal="center" vertical="center"/>
    </xf>
    <xf numFmtId="2" fontId="38" fillId="0" borderId="11" xfId="4" applyNumberFormat="1" applyBorder="1" applyAlignment="1">
      <alignment horizontal="center" vertical="center"/>
    </xf>
    <xf numFmtId="0" fontId="38" fillId="0" borderId="6" xfId="4" applyBorder="1" applyAlignment="1">
      <alignment horizontal="center" vertical="center"/>
    </xf>
    <xf numFmtId="2" fontId="38" fillId="0" borderId="6" xfId="4" applyNumberFormat="1" applyBorder="1" applyAlignment="1">
      <alignment horizontal="center" vertical="center"/>
    </xf>
    <xf numFmtId="2" fontId="38" fillId="0" borderId="17" xfId="4" applyNumberFormat="1" applyBorder="1" applyAlignment="1">
      <alignment horizontal="center" vertical="center"/>
    </xf>
    <xf numFmtId="2" fontId="38" fillId="0" borderId="3" xfId="4" applyNumberFormat="1" applyBorder="1" applyAlignment="1">
      <alignment horizontal="center" vertical="center"/>
    </xf>
    <xf numFmtId="7" fontId="38" fillId="0" borderId="6" xfId="4" applyNumberFormat="1" applyBorder="1" applyAlignment="1">
      <alignment horizontal="center"/>
    </xf>
    <xf numFmtId="14" fontId="38" fillId="0" borderId="10" xfId="4" applyNumberFormat="1" applyBorder="1"/>
    <xf numFmtId="14" fontId="38" fillId="0" borderId="8" xfId="4" applyNumberFormat="1" applyBorder="1"/>
    <xf numFmtId="164" fontId="38" fillId="0" borderId="11" xfId="4" applyNumberFormat="1" applyBorder="1" applyAlignment="1">
      <alignment horizontal="center"/>
    </xf>
    <xf numFmtId="164" fontId="38" fillId="0" borderId="9" xfId="4" applyNumberFormat="1" applyBorder="1" applyAlignment="1">
      <alignment horizontal="center"/>
    </xf>
    <xf numFmtId="0" fontId="59" fillId="0" borderId="0" xfId="4" applyFont="1" applyAlignment="1">
      <alignment horizontal="center"/>
    </xf>
    <xf numFmtId="2" fontId="38" fillId="0" borderId="4" xfId="4" applyNumberFormat="1" applyBorder="1" applyAlignment="1">
      <alignment horizontal="center" vertical="center"/>
    </xf>
    <xf numFmtId="0" fontId="38" fillId="0" borderId="15" xfId="4" applyBorder="1" applyAlignment="1">
      <alignment horizontal="right"/>
    </xf>
    <xf numFmtId="0" fontId="38" fillId="0" borderId="16" xfId="4" applyBorder="1"/>
    <xf numFmtId="0" fontId="38" fillId="0" borderId="15" xfId="4" applyBorder="1" applyAlignment="1">
      <alignment horizontal="center" vertical="center"/>
    </xf>
    <xf numFmtId="5" fontId="38" fillId="0" borderId="14" xfId="4" applyNumberFormat="1" applyBorder="1" applyAlignment="1">
      <alignment horizontal="center"/>
    </xf>
    <xf numFmtId="5" fontId="38" fillId="0" borderId="0" xfId="4" applyNumberFormat="1" applyAlignment="1">
      <alignment horizontal="center"/>
    </xf>
    <xf numFmtId="5" fontId="38" fillId="0" borderId="11" xfId="4" applyNumberFormat="1" applyBorder="1" applyAlignment="1">
      <alignment horizontal="center"/>
    </xf>
    <xf numFmtId="5" fontId="38" fillId="0" borderId="15" xfId="4" applyNumberFormat="1" applyBorder="1" applyAlignment="1">
      <alignment horizontal="center"/>
    </xf>
    <xf numFmtId="5" fontId="38" fillId="0" borderId="8" xfId="4" applyNumberFormat="1" applyBorder="1" applyAlignment="1">
      <alignment horizontal="center"/>
    </xf>
    <xf numFmtId="5" fontId="38" fillId="0" borderId="6" xfId="4" applyNumberFormat="1" applyBorder="1" applyAlignment="1">
      <alignment horizontal="center"/>
    </xf>
    <xf numFmtId="5" fontId="38" fillId="0" borderId="9" xfId="4" applyNumberFormat="1" applyBorder="1" applyAlignment="1">
      <alignment horizontal="center"/>
    </xf>
    <xf numFmtId="0" fontId="39" fillId="0" borderId="0" xfId="0" applyFont="1"/>
    <xf numFmtId="0" fontId="62" fillId="0" borderId="0" xfId="0" applyFont="1"/>
    <xf numFmtId="0" fontId="56" fillId="0" borderId="0" xfId="37"/>
    <xf numFmtId="0" fontId="42" fillId="0" borderId="0" xfId="12" applyFont="1" applyAlignment="1">
      <alignment horizontal="left"/>
    </xf>
    <xf numFmtId="9" fontId="0" fillId="0" borderId="0" xfId="10" applyFont="1"/>
    <xf numFmtId="0" fontId="52" fillId="0" borderId="0" xfId="0" applyFont="1"/>
    <xf numFmtId="0" fontId="0" fillId="2" borderId="0" xfId="0" applyFill="1"/>
    <xf numFmtId="167" fontId="38" fillId="0" borderId="5" xfId="6" applyNumberFormat="1" applyBorder="1" applyAlignment="1">
      <alignment horizontal="center"/>
    </xf>
    <xf numFmtId="167" fontId="38" fillId="0" borderId="13" xfId="4" applyNumberFormat="1" applyBorder="1" applyAlignment="1">
      <alignment horizontal="center"/>
    </xf>
    <xf numFmtId="167" fontId="38" fillId="0" borderId="11" xfId="6" applyNumberFormat="1" applyBorder="1" applyAlignment="1">
      <alignment horizontal="center"/>
    </xf>
    <xf numFmtId="167" fontId="38" fillId="0" borderId="14" xfId="4" applyNumberFormat="1" applyBorder="1" applyAlignment="1">
      <alignment horizontal="center"/>
    </xf>
    <xf numFmtId="167" fontId="38" fillId="0" borderId="9" xfId="6" applyNumberFormat="1" applyBorder="1" applyAlignment="1">
      <alignment horizontal="center"/>
    </xf>
    <xf numFmtId="167" fontId="38" fillId="0" borderId="15" xfId="4" applyNumberFormat="1" applyBorder="1" applyAlignment="1">
      <alignment horizontal="center"/>
    </xf>
    <xf numFmtId="3" fontId="38" fillId="0" borderId="16" xfId="4" applyNumberFormat="1" applyBorder="1" applyAlignment="1">
      <alignment horizontal="center"/>
    </xf>
    <xf numFmtId="0" fontId="55" fillId="0" borderId="0" xfId="0" applyFont="1"/>
    <xf numFmtId="3" fontId="38" fillId="0" borderId="14" xfId="4" applyNumberFormat="1" applyBorder="1" applyAlignment="1">
      <alignment horizontal="center" vertical="center"/>
    </xf>
    <xf numFmtId="0" fontId="0" fillId="3" borderId="0" xfId="0" applyFill="1"/>
    <xf numFmtId="0" fontId="63" fillId="2" borderId="0" xfId="0" applyFont="1" applyFill="1"/>
    <xf numFmtId="0" fontId="64" fillId="2" borderId="0" xfId="0" applyFont="1" applyFill="1" applyAlignment="1">
      <alignment horizontal="left" vertical="center" readingOrder="1"/>
    </xf>
    <xf numFmtId="0" fontId="68" fillId="2" borderId="0" xfId="0" applyFont="1" applyFill="1" applyAlignment="1">
      <alignment horizontal="left" vertical="center" readingOrder="1"/>
    </xf>
    <xf numFmtId="0" fontId="0" fillId="3" borderId="18" xfId="0" applyFill="1" applyBorder="1"/>
    <xf numFmtId="0" fontId="0" fillId="3" borderId="19" xfId="0" applyFill="1" applyBorder="1"/>
    <xf numFmtId="0" fontId="0" fillId="3" borderId="20" xfId="0" applyFill="1" applyBorder="1"/>
    <xf numFmtId="0" fontId="0" fillId="3" borderId="21" xfId="0" applyFill="1" applyBorder="1"/>
    <xf numFmtId="0" fontId="0" fillId="3" borderId="22" xfId="0" applyFill="1" applyBorder="1"/>
    <xf numFmtId="0" fontId="0" fillId="2" borderId="21" xfId="0" applyFill="1" applyBorder="1"/>
    <xf numFmtId="0" fontId="0" fillId="2" borderId="22" xfId="0" applyFill="1" applyBorder="1"/>
    <xf numFmtId="0" fontId="70" fillId="2" borderId="0" xfId="0" applyFont="1" applyFill="1" applyAlignment="1">
      <alignment horizontal="left"/>
    </xf>
    <xf numFmtId="0" fontId="0" fillId="2" borderId="0" xfId="0" applyFill="1" applyAlignment="1">
      <alignment horizontal="left"/>
    </xf>
    <xf numFmtId="0" fontId="72" fillId="2" borderId="0" xfId="0" applyFont="1" applyFill="1" applyAlignment="1">
      <alignment horizontal="left" vertical="center" readingOrder="1"/>
    </xf>
    <xf numFmtId="0" fontId="38" fillId="0" borderId="6" xfId="4" applyBorder="1" applyAlignment="1">
      <alignment horizontal="center"/>
    </xf>
    <xf numFmtId="0" fontId="38" fillId="0" borderId="3" xfId="4" applyBorder="1" applyAlignment="1">
      <alignment horizontal="center" vertical="center"/>
    </xf>
    <xf numFmtId="0" fontId="38" fillId="0" borderId="1" xfId="4" applyBorder="1" applyAlignment="1">
      <alignment horizontal="center" vertical="center"/>
    </xf>
    <xf numFmtId="2" fontId="38" fillId="0" borderId="11" xfId="4" applyNumberFormat="1" applyBorder="1" applyAlignment="1">
      <alignment horizontal="center"/>
    </xf>
    <xf numFmtId="0" fontId="38" fillId="0" borderId="7" xfId="4" applyBorder="1" applyAlignment="1">
      <alignment horizontal="center" vertical="center"/>
    </xf>
    <xf numFmtId="0" fontId="38" fillId="0" borderId="5" xfId="4" applyBorder="1" applyAlignment="1">
      <alignment horizontal="center" vertical="center"/>
    </xf>
    <xf numFmtId="0" fontId="38" fillId="0" borderId="4" xfId="4" applyBorder="1" applyAlignment="1">
      <alignment horizontal="center" vertical="center"/>
    </xf>
    <xf numFmtId="0" fontId="38" fillId="0" borderId="11" xfId="4" applyBorder="1" applyAlignment="1">
      <alignment horizontal="center" vertical="center"/>
    </xf>
    <xf numFmtId="165" fontId="38" fillId="0" borderId="0" xfId="10" applyNumberFormat="1" applyFont="1" applyAlignment="1">
      <alignment horizontal="center" vertical="center"/>
    </xf>
    <xf numFmtId="3" fontId="38" fillId="0" borderId="0" xfId="4" applyNumberFormat="1" applyAlignment="1">
      <alignment horizontal="center" vertical="center"/>
    </xf>
    <xf numFmtId="0" fontId="39" fillId="0" borderId="0" xfId="4" applyFont="1" applyAlignment="1">
      <alignment horizontal="center" vertical="center"/>
    </xf>
    <xf numFmtId="3" fontId="39" fillId="0" borderId="0" xfId="4" applyNumberFormat="1" applyFont="1" applyAlignment="1">
      <alignment horizontal="center" vertical="center"/>
    </xf>
    <xf numFmtId="0" fontId="39" fillId="0" borderId="15" xfId="4" applyFont="1" applyBorder="1" applyAlignment="1">
      <alignment horizontal="center"/>
    </xf>
    <xf numFmtId="0" fontId="52" fillId="0" borderId="0" xfId="0" applyFont="1" applyAlignment="1">
      <alignment horizontal="center" vertical="center"/>
    </xf>
    <xf numFmtId="9" fontId="38" fillId="0" borderId="0" xfId="10" applyFont="1" applyAlignment="1">
      <alignment horizontal="center" vertical="center"/>
    </xf>
    <xf numFmtId="14" fontId="38" fillId="0" borderId="0" xfId="4" applyNumberFormat="1" applyAlignment="1">
      <alignment horizontal="center" vertical="center"/>
    </xf>
    <xf numFmtId="3" fontId="38" fillId="0" borderId="13" xfId="4" applyNumberFormat="1" applyBorder="1" applyAlignment="1">
      <alignment horizontal="center" vertical="center"/>
    </xf>
    <xf numFmtId="3" fontId="38" fillId="0" borderId="15" xfId="4" applyNumberFormat="1" applyBorder="1" applyAlignment="1">
      <alignment horizontal="center" vertical="center"/>
    </xf>
    <xf numFmtId="0" fontId="74" fillId="0" borderId="0" xfId="4" applyFont="1"/>
    <xf numFmtId="0" fontId="75" fillId="0" borderId="0" xfId="0" applyFont="1" applyAlignment="1">
      <alignment horizontal="left" vertical="center"/>
    </xf>
    <xf numFmtId="0" fontId="38" fillId="0" borderId="0" xfId="12" applyAlignment="1">
      <alignment horizontal="center" vertical="center"/>
    </xf>
    <xf numFmtId="0" fontId="0" fillId="0" borderId="6" xfId="0" applyBorder="1"/>
    <xf numFmtId="9" fontId="38" fillId="0" borderId="4" xfId="10" applyFont="1" applyFill="1" applyBorder="1" applyAlignment="1">
      <alignment horizontal="center"/>
    </xf>
    <xf numFmtId="9" fontId="38" fillId="0" borderId="0" xfId="10" applyFont="1" applyFill="1" applyBorder="1" applyAlignment="1">
      <alignment horizontal="center"/>
    </xf>
    <xf numFmtId="0" fontId="38" fillId="0" borderId="14" xfId="4" applyBorder="1"/>
    <xf numFmtId="0" fontId="38" fillId="0" borderId="15" xfId="4" applyBorder="1"/>
    <xf numFmtId="164" fontId="38" fillId="0" borderId="17" xfId="4" applyNumberFormat="1" applyBorder="1" applyAlignment="1">
      <alignment horizontal="center"/>
    </xf>
    <xf numFmtId="165" fontId="79" fillId="5" borderId="30" xfId="0" applyNumberFormat="1" applyFont="1" applyFill="1" applyBorder="1" applyAlignment="1">
      <alignment horizontal="center" vertical="center" wrapText="1"/>
    </xf>
    <xf numFmtId="0" fontId="79" fillId="5" borderId="28" xfId="0" applyFont="1" applyFill="1" applyBorder="1" applyAlignment="1">
      <alignment horizontal="left" vertical="center"/>
    </xf>
    <xf numFmtId="0" fontId="78" fillId="4" borderId="28" xfId="0" applyFont="1" applyFill="1" applyBorder="1" applyAlignment="1">
      <alignment horizontal="right" vertical="center"/>
    </xf>
    <xf numFmtId="165" fontId="78" fillId="4" borderId="30" xfId="0" applyNumberFormat="1" applyFont="1" applyFill="1" applyBorder="1" applyAlignment="1">
      <alignment horizontal="center" vertical="center" wrapText="1"/>
    </xf>
    <xf numFmtId="0" fontId="38" fillId="0" borderId="7" xfId="6" applyBorder="1" applyAlignment="1">
      <alignment horizontal="center" vertical="center"/>
    </xf>
    <xf numFmtId="0" fontId="38" fillId="0" borderId="4" xfId="6" applyBorder="1" applyAlignment="1">
      <alignment horizontal="center" vertical="center"/>
    </xf>
    <xf numFmtId="0" fontId="38" fillId="0" borderId="5" xfId="6" applyBorder="1" applyAlignment="1">
      <alignment horizontal="center" vertical="center"/>
    </xf>
    <xf numFmtId="0" fontId="38" fillId="0" borderId="10" xfId="6" applyBorder="1" applyAlignment="1">
      <alignment horizontal="center" vertical="center"/>
    </xf>
    <xf numFmtId="0" fontId="38" fillId="0" borderId="0" xfId="6" applyAlignment="1">
      <alignment horizontal="center" vertical="center"/>
    </xf>
    <xf numFmtId="0" fontId="38" fillId="0" borderId="11" xfId="6" applyBorder="1" applyAlignment="1">
      <alignment horizontal="center" vertical="center"/>
    </xf>
    <xf numFmtId="17" fontId="64" fillId="2" borderId="0" xfId="0" quotePrefix="1" applyNumberFormat="1" applyFont="1" applyFill="1" applyAlignment="1">
      <alignment horizontal="left" vertical="center" readingOrder="1"/>
    </xf>
    <xf numFmtId="0" fontId="65" fillId="0" borderId="21" xfId="0" applyFont="1" applyBorder="1" applyAlignment="1">
      <alignment horizontal="left" vertical="center" readingOrder="1"/>
    </xf>
    <xf numFmtId="167" fontId="38" fillId="0" borderId="4" xfId="6" applyNumberFormat="1" applyBorder="1" applyAlignment="1">
      <alignment horizontal="center"/>
    </xf>
    <xf numFmtId="167" fontId="38" fillId="0" borderId="10" xfId="6" applyNumberFormat="1" applyBorder="1" applyAlignment="1">
      <alignment horizontal="center"/>
    </xf>
    <xf numFmtId="167" fontId="38" fillId="0" borderId="0" xfId="6" applyNumberFormat="1" applyAlignment="1">
      <alignment horizontal="center"/>
    </xf>
    <xf numFmtId="167" fontId="38" fillId="0" borderId="6" xfId="6" applyNumberFormat="1" applyBorder="1" applyAlignment="1">
      <alignment horizontal="center"/>
    </xf>
    <xf numFmtId="167" fontId="38" fillId="0" borderId="0" xfId="4" applyNumberFormat="1"/>
    <xf numFmtId="169" fontId="38" fillId="0" borderId="0" xfId="4" applyNumberFormat="1"/>
    <xf numFmtId="0" fontId="38" fillId="0" borderId="0" xfId="0" applyFont="1" applyAlignment="1">
      <alignment horizontal="center" vertical="center"/>
    </xf>
    <xf numFmtId="0" fontId="52" fillId="0" borderId="0" xfId="0" applyFont="1" applyAlignment="1">
      <alignment horizontal="right"/>
    </xf>
    <xf numFmtId="3" fontId="52" fillId="0" borderId="0" xfId="0" applyNumberFormat="1" applyFont="1" applyAlignment="1">
      <alignment horizontal="center" vertical="center"/>
    </xf>
    <xf numFmtId="165" fontId="38" fillId="0" borderId="0" xfId="0" applyNumberFormat="1" applyFont="1" applyAlignment="1">
      <alignment horizontal="center" vertical="center"/>
    </xf>
    <xf numFmtId="165" fontId="38" fillId="0" borderId="6" xfId="0" applyNumberFormat="1" applyFont="1" applyBorder="1" applyAlignment="1">
      <alignment horizontal="center" vertical="center"/>
    </xf>
    <xf numFmtId="3" fontId="52" fillId="0" borderId="1" xfId="0" applyNumberFormat="1" applyFont="1" applyBorder="1" applyAlignment="1">
      <alignment horizontal="center" vertical="center"/>
    </xf>
    <xf numFmtId="0" fontId="38" fillId="0" borderId="17" xfId="0" applyFont="1" applyBorder="1" applyAlignment="1">
      <alignment horizontal="center" vertical="center"/>
    </xf>
    <xf numFmtId="165" fontId="38" fillId="0" borderId="17" xfId="0" applyNumberFormat="1" applyFont="1" applyBorder="1" applyAlignment="1">
      <alignment horizontal="center" vertical="center"/>
    </xf>
    <xf numFmtId="165" fontId="38" fillId="0" borderId="0" xfId="4" applyNumberFormat="1"/>
    <xf numFmtId="2" fontId="38" fillId="0" borderId="0" xfId="4" applyNumberFormat="1" applyAlignment="1">
      <alignment horizontal="left" vertical="center"/>
    </xf>
    <xf numFmtId="14" fontId="38" fillId="0" borderId="7" xfId="4" applyNumberFormat="1" applyBorder="1" applyAlignment="1">
      <alignment horizontal="center" vertical="center"/>
    </xf>
    <xf numFmtId="14" fontId="38" fillId="0" borderId="8" xfId="4" applyNumberFormat="1" applyBorder="1" applyAlignment="1">
      <alignment horizontal="center" vertical="center"/>
    </xf>
    <xf numFmtId="2" fontId="38" fillId="0" borderId="10" xfId="4" applyNumberFormat="1" applyBorder="1" applyAlignment="1">
      <alignment horizontal="center" vertical="center"/>
    </xf>
    <xf numFmtId="2" fontId="39" fillId="0" borderId="0" xfId="4" applyNumberFormat="1" applyFont="1" applyAlignment="1">
      <alignment horizontal="left" vertical="center"/>
    </xf>
    <xf numFmtId="0" fontId="39" fillId="0" borderId="0" xfId="4" applyFont="1" applyAlignment="1">
      <alignment horizontal="left" vertical="center"/>
    </xf>
    <xf numFmtId="0" fontId="38" fillId="0" borderId="7" xfId="4" applyBorder="1" applyAlignment="1">
      <alignment horizontal="center"/>
    </xf>
    <xf numFmtId="0" fontId="38" fillId="0" borderId="4" xfId="4" applyBorder="1" applyAlignment="1">
      <alignment horizontal="center"/>
    </xf>
    <xf numFmtId="164" fontId="38" fillId="0" borderId="0" xfId="4" applyNumberFormat="1"/>
    <xf numFmtId="2" fontId="42" fillId="0" borderId="0" xfId="4" applyNumberFormat="1" applyFont="1"/>
    <xf numFmtId="0" fontId="40" fillId="0" borderId="0" xfId="4" applyFont="1" applyAlignment="1">
      <alignment horizontal="left"/>
    </xf>
    <xf numFmtId="0" fontId="85" fillId="0" borderId="0" xfId="4" applyFont="1"/>
    <xf numFmtId="0" fontId="48" fillId="0" borderId="0" xfId="4" applyFont="1" applyAlignment="1">
      <alignment horizontal="center"/>
    </xf>
    <xf numFmtId="5" fontId="38" fillId="0" borderId="0" xfId="4" applyNumberFormat="1"/>
    <xf numFmtId="0" fontId="48" fillId="0" borderId="0" xfId="4" applyFont="1" applyAlignment="1">
      <alignment horizontal="left"/>
    </xf>
    <xf numFmtId="0" fontId="39" fillId="0" borderId="0" xfId="61" applyFont="1"/>
    <xf numFmtId="0" fontId="52" fillId="0" borderId="0" xfId="61" applyFont="1" applyAlignment="1">
      <alignment horizontal="center"/>
    </xf>
    <xf numFmtId="0" fontId="52" fillId="0" borderId="0" xfId="61" applyFont="1"/>
    <xf numFmtId="0" fontId="42" fillId="0" borderId="0" xfId="61" applyFont="1" applyAlignment="1">
      <alignment horizontal="left"/>
    </xf>
    <xf numFmtId="0" fontId="38" fillId="0" borderId="17" xfId="61" applyFont="1" applyBorder="1" applyAlignment="1">
      <alignment horizontal="center" wrapText="1"/>
    </xf>
    <xf numFmtId="0" fontId="38" fillId="0" borderId="3" xfId="61" applyFont="1" applyBorder="1" applyAlignment="1">
      <alignment horizontal="center" wrapText="1"/>
    </xf>
    <xf numFmtId="0" fontId="38" fillId="0" borderId="14" xfId="61" applyFont="1" applyBorder="1"/>
    <xf numFmtId="0" fontId="38" fillId="0" borderId="16" xfId="61" applyFont="1" applyBorder="1"/>
    <xf numFmtId="0" fontId="42" fillId="0" borderId="0" xfId="61" applyFont="1" applyAlignment="1">
      <alignment horizontal="right"/>
    </xf>
    <xf numFmtId="0" fontId="38" fillId="0" borderId="13" xfId="61" applyFont="1" applyBorder="1"/>
    <xf numFmtId="0" fontId="38" fillId="0" borderId="16" xfId="61" applyFont="1" applyBorder="1" applyAlignment="1">
      <alignment horizontal="center"/>
    </xf>
    <xf numFmtId="0" fontId="38" fillId="0" borderId="16" xfId="61" applyFont="1" applyBorder="1" applyAlignment="1">
      <alignment horizontal="center" wrapText="1"/>
    </xf>
    <xf numFmtId="0" fontId="38" fillId="0" borderId="10" xfId="61" applyFont="1" applyBorder="1" applyAlignment="1">
      <alignment wrapText="1"/>
    </xf>
    <xf numFmtId="171" fontId="38" fillId="0" borderId="14" xfId="62" applyNumberFormat="1" applyFont="1" applyBorder="1" applyAlignment="1">
      <alignment horizontal="center"/>
    </xf>
    <xf numFmtId="0" fontId="38" fillId="0" borderId="8" xfId="61" applyFont="1" applyBorder="1" applyAlignment="1">
      <alignment wrapText="1"/>
    </xf>
    <xf numFmtId="171" fontId="38" fillId="0" borderId="15" xfId="62" applyNumberFormat="1" applyFont="1" applyBorder="1" applyAlignment="1">
      <alignment horizontal="center"/>
    </xf>
    <xf numFmtId="0" fontId="72" fillId="0" borderId="0" xfId="0" applyFont="1" applyAlignment="1">
      <alignment horizontal="left" vertical="center" readingOrder="1"/>
    </xf>
    <xf numFmtId="0" fontId="90" fillId="0" borderId="0" xfId="4" applyFont="1"/>
    <xf numFmtId="165" fontId="38" fillId="0" borderId="13" xfId="11" applyNumberFormat="1" applyFont="1" applyBorder="1" applyAlignment="1">
      <alignment horizontal="center"/>
    </xf>
    <xf numFmtId="165" fontId="38" fillId="0" borderId="14" xfId="11" applyNumberFormat="1" applyFont="1" applyBorder="1" applyAlignment="1">
      <alignment horizontal="center"/>
    </xf>
    <xf numFmtId="165" fontId="38" fillId="0" borderId="15" xfId="11" applyNumberFormat="1" applyFont="1" applyBorder="1" applyAlignment="1">
      <alignment horizontal="center"/>
    </xf>
    <xf numFmtId="10" fontId="38" fillId="0" borderId="0" xfId="4" applyNumberFormat="1"/>
    <xf numFmtId="0" fontId="38" fillId="0" borderId="0" xfId="12" applyAlignment="1">
      <alignment wrapText="1"/>
    </xf>
    <xf numFmtId="0" fontId="38" fillId="0" borderId="15" xfId="4" applyBorder="1" applyAlignment="1">
      <alignment horizontal="center"/>
    </xf>
    <xf numFmtId="165" fontId="38" fillId="0" borderId="5" xfId="11" applyNumberFormat="1" applyFont="1" applyBorder="1" applyAlignment="1">
      <alignment horizontal="center"/>
    </xf>
    <xf numFmtId="165" fontId="38" fillId="0" borderId="11" xfId="11" applyNumberFormat="1" applyFont="1" applyBorder="1" applyAlignment="1">
      <alignment horizontal="center"/>
    </xf>
    <xf numFmtId="0" fontId="38" fillId="0" borderId="11" xfId="12" applyBorder="1"/>
    <xf numFmtId="0" fontId="38" fillId="0" borderId="9" xfId="12" applyBorder="1"/>
    <xf numFmtId="0" fontId="38" fillId="0" borderId="10" xfId="12" applyBorder="1" applyAlignment="1">
      <alignment wrapText="1"/>
    </xf>
    <xf numFmtId="2" fontId="38" fillId="0" borderId="14" xfId="11" applyNumberFormat="1" applyFont="1" applyBorder="1" applyAlignment="1">
      <alignment horizontal="center"/>
    </xf>
    <xf numFmtId="2" fontId="38" fillId="0" borderId="15" xfId="11" applyNumberFormat="1" applyFont="1" applyBorder="1" applyAlignment="1">
      <alignment horizontal="center"/>
    </xf>
    <xf numFmtId="0" fontId="0" fillId="0" borderId="22" xfId="0" applyBorder="1"/>
    <xf numFmtId="0" fontId="71" fillId="0" borderId="21" xfId="0" applyFont="1" applyBorder="1" applyAlignment="1">
      <alignment horizontal="left" vertical="center" readingOrder="1"/>
    </xf>
    <xf numFmtId="0" fontId="66" fillId="0" borderId="21" xfId="0" applyFont="1" applyBorder="1" applyAlignment="1">
      <alignment horizontal="left" vertical="center" readingOrder="1"/>
    </xf>
    <xf numFmtId="0" fontId="67" fillId="0" borderId="21" xfId="0" applyFont="1" applyBorder="1"/>
    <xf numFmtId="0" fontId="71" fillId="0" borderId="21" xfId="0" applyFont="1" applyBorder="1"/>
    <xf numFmtId="0" fontId="0" fillId="0" borderId="21" xfId="0" applyBorder="1"/>
    <xf numFmtId="0" fontId="0" fillId="0" borderId="23" xfId="0" applyBorder="1"/>
    <xf numFmtId="0" fontId="0" fillId="0" borderId="24" xfId="0" applyBorder="1"/>
    <xf numFmtId="0" fontId="0" fillId="0" borderId="25" xfId="0" applyBorder="1"/>
    <xf numFmtId="164" fontId="0" fillId="0" borderId="0" xfId="0" applyNumberFormat="1"/>
    <xf numFmtId="2" fontId="38" fillId="0" borderId="0" xfId="11" applyNumberFormat="1" applyFont="1" applyBorder="1" applyAlignment="1">
      <alignment horizontal="center"/>
    </xf>
    <xf numFmtId="164" fontId="38" fillId="0" borderId="0" xfId="11" applyNumberFormat="1" applyFont="1" applyBorder="1" applyAlignment="1">
      <alignment horizontal="center"/>
    </xf>
    <xf numFmtId="1" fontId="38" fillId="0" borderId="14" xfId="4" applyNumberFormat="1" applyBorder="1" applyAlignment="1">
      <alignment horizontal="center"/>
    </xf>
    <xf numFmtId="0" fontId="38" fillId="0" borderId="11" xfId="4" applyBorder="1"/>
    <xf numFmtId="14" fontId="38" fillId="0" borderId="4" xfId="4" applyNumberFormat="1" applyBorder="1" applyAlignment="1">
      <alignment horizontal="center" vertical="center"/>
    </xf>
    <xf numFmtId="0" fontId="52" fillId="0" borderId="41" xfId="0" applyFont="1" applyBorder="1"/>
    <xf numFmtId="0" fontId="52" fillId="0" borderId="44" xfId="0" applyFont="1" applyBorder="1" applyAlignment="1">
      <alignment wrapText="1"/>
    </xf>
    <xf numFmtId="0" fontId="52" fillId="0" borderId="16" xfId="0" applyFont="1" applyBorder="1" applyAlignment="1">
      <alignment horizontal="center" vertical="center" wrapText="1"/>
    </xf>
    <xf numFmtId="0" fontId="52" fillId="0" borderId="16" xfId="0" applyFont="1" applyBorder="1" applyAlignment="1">
      <alignment horizontal="center" vertical="center"/>
    </xf>
    <xf numFmtId="0" fontId="85" fillId="0" borderId="0" xfId="0" applyFont="1" applyAlignment="1">
      <alignment horizontal="center" vertical="center"/>
    </xf>
    <xf numFmtId="0" fontId="52" fillId="0" borderId="12" xfId="0" applyFont="1" applyBorder="1"/>
    <xf numFmtId="0" fontId="52" fillId="0" borderId="13" xfId="0" applyFont="1" applyBorder="1"/>
    <xf numFmtId="0" fontId="52" fillId="0" borderId="38" xfId="0" applyFont="1" applyBorder="1"/>
    <xf numFmtId="0" fontId="85" fillId="0" borderId="0" xfId="0" applyFont="1"/>
    <xf numFmtId="0" fontId="52" fillId="0" borderId="14" xfId="0" applyFont="1" applyBorder="1"/>
    <xf numFmtId="0" fontId="52" fillId="0" borderId="59" xfId="0" applyFont="1" applyBorder="1"/>
    <xf numFmtId="0" fontId="52" fillId="0" borderId="48" xfId="0" applyFont="1" applyBorder="1"/>
    <xf numFmtId="0" fontId="52" fillId="0" borderId="49" xfId="0" applyFont="1" applyBorder="1"/>
    <xf numFmtId="0" fontId="52" fillId="0" borderId="60" xfId="0" applyFont="1" applyBorder="1"/>
    <xf numFmtId="0" fontId="52" fillId="0" borderId="50" xfId="0" applyFont="1" applyBorder="1"/>
    <xf numFmtId="172" fontId="38" fillId="0" borderId="0" xfId="4" applyNumberFormat="1"/>
    <xf numFmtId="0" fontId="38" fillId="0" borderId="17" xfId="4" applyBorder="1" applyAlignment="1">
      <alignment horizontal="center"/>
    </xf>
    <xf numFmtId="164" fontId="38" fillId="0" borderId="4" xfId="4" applyNumberFormat="1" applyBorder="1" applyAlignment="1">
      <alignment horizontal="center"/>
    </xf>
    <xf numFmtId="0" fontId="38" fillId="0" borderId="13" xfId="4" applyBorder="1" applyAlignment="1">
      <alignment horizontal="center"/>
    </xf>
    <xf numFmtId="0" fontId="38" fillId="0" borderId="10" xfId="6" applyBorder="1" applyAlignment="1">
      <alignment horizontal="center" vertical="center" wrapText="1"/>
    </xf>
    <xf numFmtId="0" fontId="45" fillId="0" borderId="0" xfId="4" applyFont="1"/>
    <xf numFmtId="0" fontId="91" fillId="6" borderId="0" xfId="4" applyFont="1" applyFill="1" applyAlignment="1">
      <alignment horizontal="center" vertical="center"/>
    </xf>
    <xf numFmtId="0" fontId="38" fillId="0" borderId="13" xfId="12" applyBorder="1" applyAlignment="1">
      <alignment horizontal="center" vertical="center"/>
    </xf>
    <xf numFmtId="0" fontId="38" fillId="0" borderId="5" xfId="4" applyBorder="1" applyAlignment="1">
      <alignment horizontal="center"/>
    </xf>
    <xf numFmtId="0" fontId="38" fillId="0" borderId="14" xfId="12" applyBorder="1" applyAlignment="1">
      <alignment horizontal="center" vertical="center"/>
    </xf>
    <xf numFmtId="0" fontId="38" fillId="0" borderId="11" xfId="4" applyBorder="1" applyAlignment="1">
      <alignment horizontal="center"/>
    </xf>
    <xf numFmtId="0" fontId="38" fillId="0" borderId="7" xfId="12" applyBorder="1" applyAlignment="1">
      <alignment horizontal="center" vertical="center"/>
    </xf>
    <xf numFmtId="0" fontId="38" fillId="0" borderId="4" xfId="12" applyBorder="1" applyAlignment="1">
      <alignment horizontal="center" vertical="center"/>
    </xf>
    <xf numFmtId="0" fontId="38" fillId="0" borderId="10" xfId="12" applyBorder="1" applyAlignment="1">
      <alignment horizontal="center" vertical="center"/>
    </xf>
    <xf numFmtId="0" fontId="38" fillId="0" borderId="11" xfId="12" applyBorder="1" applyAlignment="1">
      <alignment horizontal="center" vertical="center"/>
    </xf>
    <xf numFmtId="0" fontId="38" fillId="0" borderId="9" xfId="4" applyBorder="1" applyAlignment="1">
      <alignment horizontal="center"/>
    </xf>
    <xf numFmtId="0" fontId="38" fillId="0" borderId="15" xfId="12" applyBorder="1" applyAlignment="1">
      <alignment horizontal="center" vertical="center"/>
    </xf>
    <xf numFmtId="3" fontId="38" fillId="0" borderId="0" xfId="4" applyNumberFormat="1" applyAlignment="1">
      <alignment horizontal="center"/>
    </xf>
    <xf numFmtId="0" fontId="38" fillId="0" borderId="7" xfId="12" applyBorder="1"/>
    <xf numFmtId="164" fontId="38" fillId="0" borderId="10" xfId="12" applyNumberFormat="1" applyBorder="1" applyAlignment="1">
      <alignment horizontal="center"/>
    </xf>
    <xf numFmtId="164" fontId="38" fillId="0" borderId="0" xfId="12" applyNumberFormat="1" applyAlignment="1">
      <alignment horizontal="center"/>
    </xf>
    <xf numFmtId="3" fontId="38" fillId="0" borderId="14" xfId="4" applyNumberFormat="1" applyBorder="1" applyAlignment="1">
      <alignment horizontal="center"/>
    </xf>
    <xf numFmtId="164" fontId="38" fillId="0" borderId="8" xfId="12" applyNumberFormat="1" applyBorder="1" applyAlignment="1">
      <alignment horizontal="center"/>
    </xf>
    <xf numFmtId="164" fontId="38" fillId="0" borderId="6" xfId="12" applyNumberFormat="1" applyBorder="1" applyAlignment="1">
      <alignment horizontal="center"/>
    </xf>
    <xf numFmtId="3" fontId="38" fillId="0" borderId="15" xfId="4" applyNumberFormat="1" applyBorder="1" applyAlignment="1">
      <alignment horizontal="center"/>
    </xf>
    <xf numFmtId="3" fontId="38" fillId="0" borderId="17" xfId="4" applyNumberFormat="1" applyBorder="1" applyAlignment="1">
      <alignment horizontal="center"/>
    </xf>
    <xf numFmtId="3" fontId="38" fillId="0" borderId="9" xfId="4" applyNumberFormat="1" applyBorder="1" applyAlignment="1">
      <alignment horizontal="center"/>
    </xf>
    <xf numFmtId="3" fontId="38" fillId="0" borderId="8" xfId="4" applyNumberFormat="1" applyBorder="1" applyAlignment="1">
      <alignment horizontal="center"/>
    </xf>
    <xf numFmtId="0" fontId="38" fillId="0" borderId="0" xfId="4" applyAlignment="1">
      <alignment horizontal="center" wrapText="1"/>
    </xf>
    <xf numFmtId="0" fontId="38" fillId="0" borderId="0" xfId="4" applyAlignment="1">
      <alignment wrapText="1"/>
    </xf>
    <xf numFmtId="0" fontId="38" fillId="0" borderId="16" xfId="12" applyBorder="1"/>
    <xf numFmtId="0" fontId="38" fillId="0" borderId="13" xfId="12" applyBorder="1"/>
    <xf numFmtId="174" fontId="38" fillId="0" borderId="0" xfId="4" applyNumberFormat="1"/>
    <xf numFmtId="0" fontId="38" fillId="0" borderId="16" xfId="4" applyBorder="1" applyAlignment="1">
      <alignment horizontal="center"/>
    </xf>
    <xf numFmtId="0" fontId="52" fillId="0" borderId="6" xfId="4" applyFont="1" applyBorder="1" applyAlignment="1">
      <alignment horizontal="center" vertical="center"/>
    </xf>
    <xf numFmtId="0" fontId="52" fillId="0" borderId="9" xfId="4" applyFont="1" applyBorder="1" applyAlignment="1">
      <alignment horizontal="center" vertical="center"/>
    </xf>
    <xf numFmtId="0" fontId="52" fillId="0" borderId="0" xfId="4" applyFont="1" applyAlignment="1">
      <alignment horizontal="center" vertical="center"/>
    </xf>
    <xf numFmtId="9" fontId="52" fillId="0" borderId="0" xfId="34" applyFont="1"/>
    <xf numFmtId="0" fontId="85" fillId="0" borderId="0" xfId="71" applyFont="1"/>
    <xf numFmtId="170" fontId="52" fillId="0" borderId="14" xfId="16" applyNumberFormat="1" applyFont="1" applyFill="1" applyBorder="1"/>
    <xf numFmtId="170" fontId="52" fillId="0" borderId="0" xfId="16" applyNumberFormat="1" applyFont="1" applyFill="1" applyBorder="1"/>
    <xf numFmtId="170" fontId="52" fillId="0" borderId="13" xfId="16" applyNumberFormat="1" applyFont="1" applyFill="1" applyBorder="1"/>
    <xf numFmtId="170" fontId="52" fillId="0" borderId="38" xfId="16" applyNumberFormat="1" applyFont="1" applyFill="1" applyBorder="1"/>
    <xf numFmtId="170" fontId="52" fillId="0" borderId="59" xfId="16" applyNumberFormat="1" applyFont="1" applyFill="1" applyBorder="1"/>
    <xf numFmtId="170" fontId="52" fillId="0" borderId="49" xfId="16" applyNumberFormat="1" applyFont="1" applyFill="1" applyBorder="1"/>
    <xf numFmtId="170" fontId="52" fillId="0" borderId="60" xfId="16" applyNumberFormat="1" applyFont="1" applyFill="1" applyBorder="1"/>
    <xf numFmtId="170" fontId="52" fillId="0" borderId="50" xfId="16" applyNumberFormat="1" applyFont="1" applyFill="1" applyBorder="1"/>
    <xf numFmtId="0" fontId="38" fillId="0" borderId="6" xfId="0" applyFont="1" applyBorder="1"/>
    <xf numFmtId="0" fontId="38" fillId="0" borderId="71" xfId="0" applyFont="1" applyBorder="1"/>
    <xf numFmtId="0" fontId="38" fillId="0" borderId="65" xfId="0" applyFont="1" applyBorder="1"/>
    <xf numFmtId="0" fontId="38" fillId="0" borderId="61" xfId="0" applyFont="1" applyBorder="1"/>
    <xf numFmtId="0" fontId="38" fillId="0" borderId="66" xfId="0" applyFont="1" applyBorder="1"/>
    <xf numFmtId="0" fontId="38" fillId="0" borderId="60" xfId="0" applyFont="1" applyBorder="1"/>
    <xf numFmtId="0" fontId="38" fillId="0" borderId="64" xfId="0" applyFont="1" applyBorder="1"/>
    <xf numFmtId="0" fontId="93" fillId="0" borderId="0" xfId="4" applyFont="1"/>
    <xf numFmtId="165" fontId="38" fillId="0" borderId="0" xfId="34" applyNumberFormat="1" applyFont="1"/>
    <xf numFmtId="2" fontId="38" fillId="0" borderId="14" xfId="4" applyNumberFormat="1" applyBorder="1" applyAlignment="1">
      <alignment horizontal="center"/>
    </xf>
    <xf numFmtId="2" fontId="38" fillId="0" borderId="0" xfId="12" applyNumberFormat="1"/>
    <xf numFmtId="165" fontId="38" fillId="0" borderId="14" xfId="34" applyNumberFormat="1" applyFont="1" applyBorder="1" applyAlignment="1">
      <alignment horizontal="center"/>
    </xf>
    <xf numFmtId="165" fontId="38" fillId="0" borderId="15" xfId="34" applyNumberFormat="1" applyFont="1" applyBorder="1" applyAlignment="1">
      <alignment horizontal="center"/>
    </xf>
    <xf numFmtId="165" fontId="38" fillId="0" borderId="9" xfId="11" applyNumberFormat="1" applyFont="1" applyBorder="1" applyAlignment="1">
      <alignment horizontal="center"/>
    </xf>
    <xf numFmtId="165" fontId="38" fillId="0" borderId="0" xfId="34" applyNumberFormat="1" applyFont="1" applyBorder="1" applyAlignment="1">
      <alignment horizontal="center"/>
    </xf>
    <xf numFmtId="0" fontId="47" fillId="0" borderId="0" xfId="61" applyFont="1"/>
    <xf numFmtId="0" fontId="44" fillId="0" borderId="0" xfId="61" applyAlignment="1">
      <alignment horizontal="center"/>
    </xf>
    <xf numFmtId="0" fontId="44" fillId="0" borderId="0" xfId="61"/>
    <xf numFmtId="0" fontId="38" fillId="0" borderId="8" xfId="12" applyBorder="1" applyAlignment="1">
      <alignment horizontal="center"/>
    </xf>
    <xf numFmtId="0" fontId="38" fillId="0" borderId="9" xfId="12" applyBorder="1" applyAlignment="1">
      <alignment horizontal="center"/>
    </xf>
    <xf numFmtId="0" fontId="38" fillId="0" borderId="10" xfId="12" applyBorder="1" applyAlignment="1">
      <alignment horizontal="center"/>
    </xf>
    <xf numFmtId="0" fontId="38" fillId="0" borderId="11" xfId="12" applyBorder="1" applyAlignment="1">
      <alignment horizontal="center"/>
    </xf>
    <xf numFmtId="0" fontId="38" fillId="0" borderId="0" xfId="12" applyAlignment="1">
      <alignment horizontal="center"/>
    </xf>
    <xf numFmtId="164" fontId="38" fillId="0" borderId="7" xfId="12" applyNumberFormat="1" applyBorder="1" applyAlignment="1">
      <alignment horizontal="center"/>
    </xf>
    <xf numFmtId="165" fontId="38" fillId="0" borderId="5" xfId="34" applyNumberFormat="1" applyFont="1" applyBorder="1" applyAlignment="1">
      <alignment horizontal="center"/>
    </xf>
    <xf numFmtId="165" fontId="38" fillId="0" borderId="5" xfId="34" applyNumberFormat="1" applyFont="1" applyFill="1" applyBorder="1" applyAlignment="1">
      <alignment horizontal="center"/>
    </xf>
    <xf numFmtId="165" fontId="38" fillId="0" borderId="11" xfId="34" applyNumberFormat="1" applyFont="1" applyBorder="1" applyAlignment="1">
      <alignment horizontal="center"/>
    </xf>
    <xf numFmtId="165" fontId="38" fillId="0" borderId="11" xfId="34" applyNumberFormat="1" applyFont="1" applyFill="1" applyBorder="1" applyAlignment="1">
      <alignment horizontal="center"/>
    </xf>
    <xf numFmtId="165" fontId="38" fillId="0" borderId="9" xfId="34" applyNumberFormat="1" applyFont="1" applyBorder="1" applyAlignment="1">
      <alignment horizontal="center"/>
    </xf>
    <xf numFmtId="164" fontId="94" fillId="0" borderId="7" xfId="61" applyNumberFormat="1" applyFont="1" applyBorder="1" applyAlignment="1">
      <alignment horizontal="center"/>
    </xf>
    <xf numFmtId="164" fontId="94" fillId="0" borderId="4" xfId="61" applyNumberFormat="1" applyFont="1" applyBorder="1" applyAlignment="1">
      <alignment horizontal="center"/>
    </xf>
    <xf numFmtId="164" fontId="94" fillId="0" borderId="5" xfId="61" applyNumberFormat="1" applyFont="1" applyBorder="1" applyAlignment="1">
      <alignment horizontal="center"/>
    </xf>
    <xf numFmtId="164" fontId="94" fillId="0" borderId="8" xfId="61" applyNumberFormat="1" applyFont="1" applyBorder="1" applyAlignment="1">
      <alignment horizontal="center"/>
    </xf>
    <xf numFmtId="164" fontId="94" fillId="0" borderId="6" xfId="61" applyNumberFormat="1" applyFont="1" applyBorder="1" applyAlignment="1">
      <alignment horizontal="center"/>
    </xf>
    <xf numFmtId="164" fontId="94" fillId="0" borderId="9" xfId="61" applyNumberFormat="1" applyFont="1" applyBorder="1" applyAlignment="1">
      <alignment horizontal="center"/>
    </xf>
    <xf numFmtId="164" fontId="94" fillId="0" borderId="1" xfId="61" applyNumberFormat="1" applyFont="1" applyBorder="1" applyAlignment="1">
      <alignment horizontal="center"/>
    </xf>
    <xf numFmtId="164" fontId="94" fillId="0" borderId="17" xfId="61" applyNumberFormat="1" applyFont="1" applyBorder="1" applyAlignment="1">
      <alignment horizontal="center"/>
    </xf>
    <xf numFmtId="164" fontId="94" fillId="0" borderId="3" xfId="61" applyNumberFormat="1" applyFont="1" applyBorder="1" applyAlignment="1">
      <alignment horizontal="center"/>
    </xf>
    <xf numFmtId="9" fontId="0" fillId="0" borderId="0" xfId="77" applyFont="1" applyAlignment="1">
      <alignment horizontal="center"/>
    </xf>
    <xf numFmtId="165" fontId="0" fillId="0" borderId="0" xfId="34" applyNumberFormat="1" applyFont="1" applyAlignment="1">
      <alignment horizontal="center"/>
    </xf>
    <xf numFmtId="165" fontId="44" fillId="0" borderId="0" xfId="61" applyNumberFormat="1" applyAlignment="1">
      <alignment horizontal="center"/>
    </xf>
    <xf numFmtId="2" fontId="44" fillId="0" borderId="0" xfId="61" applyNumberFormat="1" applyAlignment="1">
      <alignment horizontal="center"/>
    </xf>
    <xf numFmtId="0" fontId="44" fillId="0" borderId="1" xfId="61" applyBorder="1"/>
    <xf numFmtId="0" fontId="44" fillId="0" borderId="3" xfId="61" applyBorder="1" applyAlignment="1">
      <alignment horizontal="center"/>
    </xf>
    <xf numFmtId="0" fontId="44" fillId="0" borderId="7" xfId="61" applyBorder="1"/>
    <xf numFmtId="0" fontId="44" fillId="0" borderId="10" xfId="61" applyBorder="1"/>
    <xf numFmtId="0" fontId="44" fillId="0" borderId="8" xfId="61" applyBorder="1"/>
    <xf numFmtId="0" fontId="44" fillId="0" borderId="13" xfId="61" applyBorder="1"/>
    <xf numFmtId="164" fontId="94" fillId="0" borderId="0" xfId="61" applyNumberFormat="1" applyFont="1" applyAlignment="1">
      <alignment horizontal="center"/>
    </xf>
    <xf numFmtId="164" fontId="94" fillId="0" borderId="11" xfId="61" applyNumberFormat="1" applyFont="1" applyBorder="1" applyAlignment="1">
      <alignment horizontal="center"/>
    </xf>
    <xf numFmtId="0" fontId="44" fillId="0" borderId="14" xfId="61" applyBorder="1"/>
    <xf numFmtId="0" fontId="44" fillId="0" borderId="15" xfId="61" applyBorder="1"/>
    <xf numFmtId="0" fontId="94" fillId="0" borderId="3" xfId="61" applyFont="1" applyBorder="1" applyAlignment="1">
      <alignment horizontal="center"/>
    </xf>
    <xf numFmtId="9" fontId="94" fillId="0" borderId="14" xfId="34" applyFont="1" applyBorder="1" applyAlignment="1">
      <alignment horizontal="center"/>
    </xf>
    <xf numFmtId="9" fontId="94" fillId="0" borderId="0" xfId="34" applyFont="1" applyBorder="1" applyAlignment="1">
      <alignment horizontal="center"/>
    </xf>
    <xf numFmtId="9" fontId="94" fillId="0" borderId="11" xfId="61" applyNumberFormat="1" applyFont="1" applyBorder="1" applyAlignment="1">
      <alignment horizontal="center"/>
    </xf>
    <xf numFmtId="9" fontId="94" fillId="0" borderId="15" xfId="34" applyFont="1" applyBorder="1" applyAlignment="1">
      <alignment horizontal="center"/>
    </xf>
    <xf numFmtId="9" fontId="94" fillId="0" borderId="6" xfId="34" applyFont="1" applyBorder="1" applyAlignment="1">
      <alignment horizontal="center"/>
    </xf>
    <xf numFmtId="9" fontId="94" fillId="0" borderId="9" xfId="61" applyNumberFormat="1" applyFont="1" applyBorder="1" applyAlignment="1">
      <alignment horizontal="center"/>
    </xf>
    <xf numFmtId="0" fontId="38" fillId="0" borderId="6" xfId="12" applyBorder="1"/>
    <xf numFmtId="0" fontId="85" fillId="0" borderId="0" xfId="12" applyFont="1"/>
    <xf numFmtId="14" fontId="38" fillId="0" borderId="0" xfId="12" applyNumberFormat="1"/>
    <xf numFmtId="0" fontId="39" fillId="0" borderId="0" xfId="12" applyFont="1"/>
    <xf numFmtId="0" fontId="38" fillId="0" borderId="11" xfId="16" applyNumberFormat="1" applyFont="1" applyBorder="1"/>
    <xf numFmtId="43" fontId="38" fillId="0" borderId="10" xfId="16" applyFont="1" applyBorder="1"/>
    <xf numFmtId="43" fontId="38" fillId="0" borderId="11" xfId="16" applyFont="1" applyBorder="1"/>
    <xf numFmtId="44" fontId="38" fillId="0" borderId="10" xfId="32" applyFont="1" applyBorder="1"/>
    <xf numFmtId="44" fontId="38" fillId="0" borderId="0" xfId="32" applyFont="1" applyBorder="1"/>
    <xf numFmtId="44" fontId="38" fillId="0" borderId="11" xfId="32" applyFont="1" applyBorder="1"/>
    <xf numFmtId="9" fontId="38" fillId="0" borderId="10" xfId="32" applyNumberFormat="1" applyFont="1" applyBorder="1"/>
    <xf numFmtId="9" fontId="38" fillId="0" borderId="0" xfId="32" applyNumberFormat="1" applyFont="1" applyBorder="1"/>
    <xf numFmtId="9" fontId="38" fillId="0" borderId="11" xfId="32" applyNumberFormat="1" applyFont="1" applyBorder="1"/>
    <xf numFmtId="0" fontId="38" fillId="0" borderId="9" xfId="16" applyNumberFormat="1" applyFont="1" applyBorder="1"/>
    <xf numFmtId="43" fontId="38" fillId="0" borderId="8" xfId="16" applyFont="1" applyBorder="1"/>
    <xf numFmtId="43" fontId="38" fillId="0" borderId="9" xfId="16" applyFont="1" applyBorder="1"/>
    <xf numFmtId="44" fontId="38" fillId="0" borderId="8" xfId="32" applyFont="1" applyBorder="1"/>
    <xf numFmtId="44" fontId="38" fillId="0" borderId="6" xfId="32" applyFont="1" applyBorder="1"/>
    <xf numFmtId="44" fontId="38" fillId="0" borderId="9" xfId="32" applyFont="1" applyBorder="1"/>
    <xf numFmtId="9" fontId="38" fillId="0" borderId="8" xfId="32" applyNumberFormat="1" applyFont="1" applyBorder="1"/>
    <xf numFmtId="9" fontId="38" fillId="0" borderId="6" xfId="32" applyNumberFormat="1" applyFont="1" applyBorder="1"/>
    <xf numFmtId="9" fontId="38" fillId="0" borderId="9" xfId="32" applyNumberFormat="1" applyFont="1" applyBorder="1"/>
    <xf numFmtId="0" fontId="39" fillId="0" borderId="0" xfId="16" applyNumberFormat="1" applyFont="1" applyBorder="1"/>
    <xf numFmtId="43" fontId="38" fillId="0" borderId="0" xfId="16" applyFont="1" applyBorder="1"/>
    <xf numFmtId="44" fontId="38" fillId="0" borderId="0" xfId="12" applyNumberFormat="1"/>
    <xf numFmtId="44" fontId="0" fillId="0" borderId="0" xfId="32" applyFont="1"/>
    <xf numFmtId="0" fontId="38" fillId="0" borderId="6" xfId="12" applyBorder="1" applyAlignment="1">
      <alignment horizontal="center" vertical="center"/>
    </xf>
    <xf numFmtId="0" fontId="96" fillId="0" borderId="0" xfId="12" applyFont="1" applyAlignment="1">
      <alignment horizontal="left" vertical="center"/>
    </xf>
    <xf numFmtId="9" fontId="42" fillId="0" borderId="0" xfId="10" applyFont="1" applyFill="1" applyAlignment="1">
      <alignment horizontal="center" vertical="center"/>
    </xf>
    <xf numFmtId="2" fontId="42" fillId="0" borderId="0" xfId="4" applyNumberFormat="1" applyFont="1" applyAlignment="1">
      <alignment horizontal="center" vertical="center"/>
    </xf>
    <xf numFmtId="0" fontId="69" fillId="2" borderId="0" xfId="0" applyFont="1" applyFill="1"/>
    <xf numFmtId="0" fontId="49" fillId="0" borderId="0" xfId="4" applyFont="1" applyAlignment="1">
      <alignment horizontal="left"/>
    </xf>
    <xf numFmtId="10" fontId="85" fillId="0" borderId="0" xfId="71" applyNumberFormat="1" applyFont="1"/>
    <xf numFmtId="1" fontId="38" fillId="0" borderId="0" xfId="4" applyNumberFormat="1" applyAlignment="1">
      <alignment horizontal="center" vertical="center"/>
    </xf>
    <xf numFmtId="10" fontId="85" fillId="0" borderId="0" xfId="10" applyNumberFormat="1" applyFont="1"/>
    <xf numFmtId="167" fontId="38" fillId="0" borderId="7" xfId="6" applyNumberFormat="1" applyBorder="1" applyAlignment="1">
      <alignment horizontal="center"/>
    </xf>
    <xf numFmtId="167" fontId="38" fillId="0" borderId="8" xfId="6" applyNumberFormat="1" applyBorder="1" applyAlignment="1">
      <alignment horizontal="center"/>
    </xf>
    <xf numFmtId="170" fontId="38" fillId="0" borderId="0" xfId="4" applyNumberFormat="1"/>
    <xf numFmtId="0" fontId="38" fillId="0" borderId="5" xfId="12" applyBorder="1" applyAlignment="1">
      <alignment horizontal="center"/>
    </xf>
    <xf numFmtId="0" fontId="52" fillId="0" borderId="0" xfId="82" applyFont="1"/>
    <xf numFmtId="0" fontId="54" fillId="0" borderId="0" xfId="82" applyFont="1"/>
    <xf numFmtId="0" fontId="52" fillId="2" borderId="49" xfId="82" applyFont="1" applyFill="1" applyBorder="1" applyAlignment="1">
      <alignment horizontal="center" vertical="center" wrapText="1"/>
    </xf>
    <xf numFmtId="0" fontId="52" fillId="2" borderId="50" xfId="82" applyFont="1" applyFill="1" applyBorder="1" applyAlignment="1">
      <alignment horizontal="center" vertical="center" wrapText="1"/>
    </xf>
    <xf numFmtId="0" fontId="52" fillId="2" borderId="33" xfId="82" applyFont="1" applyFill="1" applyBorder="1" applyAlignment="1">
      <alignment horizontal="center" vertical="center"/>
    </xf>
    <xf numFmtId="3" fontId="52" fillId="2" borderId="39" xfId="82" applyNumberFormat="1" applyFont="1" applyFill="1" applyBorder="1" applyAlignment="1">
      <alignment horizontal="center" vertical="center"/>
    </xf>
    <xf numFmtId="3" fontId="52" fillId="2" borderId="40" xfId="82" applyNumberFormat="1" applyFont="1" applyFill="1" applyBorder="1" applyAlignment="1">
      <alignment horizontal="center" vertical="center"/>
    </xf>
    <xf numFmtId="3" fontId="52" fillId="2" borderId="41" xfId="82" applyNumberFormat="1" applyFont="1" applyFill="1" applyBorder="1" applyAlignment="1">
      <alignment horizontal="center" vertical="center"/>
    </xf>
    <xf numFmtId="3" fontId="52" fillId="2" borderId="42" xfId="82" applyNumberFormat="1" applyFont="1" applyFill="1" applyBorder="1" applyAlignment="1">
      <alignment horizontal="center" vertical="center"/>
    </xf>
    <xf numFmtId="0" fontId="52" fillId="2" borderId="43" xfId="82" applyFont="1" applyFill="1" applyBorder="1" applyAlignment="1">
      <alignment horizontal="center" vertical="center"/>
    </xf>
    <xf numFmtId="3" fontId="52" fillId="2" borderId="3" xfId="82" applyNumberFormat="1" applyFont="1" applyFill="1" applyBorder="1" applyAlignment="1">
      <alignment horizontal="center" vertical="center"/>
    </xf>
    <xf numFmtId="3" fontId="52" fillId="2" borderId="1" xfId="82" applyNumberFormat="1" applyFont="1" applyFill="1" applyBorder="1" applyAlignment="1">
      <alignment horizontal="center" vertical="center"/>
    </xf>
    <xf numFmtId="3" fontId="52" fillId="2" borderId="44" xfId="82" applyNumberFormat="1" applyFont="1" applyFill="1" applyBorder="1" applyAlignment="1">
      <alignment horizontal="center" vertical="center"/>
    </xf>
    <xf numFmtId="3" fontId="52" fillId="2" borderId="45" xfId="82" applyNumberFormat="1" applyFont="1" applyFill="1" applyBorder="1" applyAlignment="1">
      <alignment horizontal="center" vertical="center"/>
    </xf>
    <xf numFmtId="0" fontId="38" fillId="2" borderId="43" xfId="82" applyFont="1" applyFill="1" applyBorder="1" applyAlignment="1">
      <alignment horizontal="center" vertical="center"/>
    </xf>
    <xf numFmtId="3" fontId="52" fillId="0" borderId="3" xfId="82" applyNumberFormat="1" applyFont="1" applyBorder="1" applyAlignment="1">
      <alignment horizontal="center" vertical="center"/>
    </xf>
    <xf numFmtId="3" fontId="52" fillId="0" borderId="1" xfId="82" applyNumberFormat="1" applyFont="1" applyBorder="1" applyAlignment="1">
      <alignment horizontal="center" vertical="center"/>
    </xf>
    <xf numFmtId="3" fontId="52" fillId="0" borderId="44" xfId="82" applyNumberFormat="1" applyFont="1" applyBorder="1" applyAlignment="1">
      <alignment horizontal="center" vertical="center"/>
    </xf>
    <xf numFmtId="3" fontId="52" fillId="0" borderId="45" xfId="82" applyNumberFormat="1" applyFont="1" applyBorder="1" applyAlignment="1">
      <alignment horizontal="center" vertical="center"/>
    </xf>
    <xf numFmtId="0" fontId="87" fillId="2" borderId="43" xfId="82" applyFont="1" applyFill="1" applyBorder="1" applyAlignment="1">
      <alignment horizontal="center" vertical="center"/>
    </xf>
    <xf numFmtId="3" fontId="87" fillId="0" borderId="3" xfId="82" applyNumberFormat="1" applyFont="1" applyBorder="1" applyAlignment="1">
      <alignment horizontal="center" vertical="center"/>
    </xf>
    <xf numFmtId="3" fontId="87" fillId="0" borderId="1" xfId="82" applyNumberFormat="1" applyFont="1" applyBorder="1" applyAlignment="1">
      <alignment horizontal="center" vertical="center"/>
    </xf>
    <xf numFmtId="3" fontId="87" fillId="0" borderId="44" xfId="82" applyNumberFormat="1" applyFont="1" applyBorder="1" applyAlignment="1">
      <alignment horizontal="center" vertical="center"/>
    </xf>
    <xf numFmtId="3" fontId="87" fillId="0" borderId="45" xfId="82" applyNumberFormat="1" applyFont="1" applyBorder="1" applyAlignment="1">
      <alignment horizontal="center" vertical="center"/>
    </xf>
    <xf numFmtId="3" fontId="87" fillId="2" borderId="1" xfId="82" applyNumberFormat="1" applyFont="1" applyFill="1" applyBorder="1" applyAlignment="1">
      <alignment horizontal="center" vertical="center"/>
    </xf>
    <xf numFmtId="3" fontId="87" fillId="2" borderId="44" xfId="82" applyNumberFormat="1" applyFont="1" applyFill="1" applyBorder="1" applyAlignment="1">
      <alignment horizontal="center" vertical="center"/>
    </xf>
    <xf numFmtId="3" fontId="87" fillId="2" borderId="45" xfId="82" applyNumberFormat="1" applyFont="1" applyFill="1" applyBorder="1" applyAlignment="1">
      <alignment horizontal="center" vertical="center"/>
    </xf>
    <xf numFmtId="3" fontId="87" fillId="2" borderId="3" xfId="82" applyNumberFormat="1" applyFont="1" applyFill="1" applyBorder="1" applyAlignment="1">
      <alignment horizontal="center" vertical="center"/>
    </xf>
    <xf numFmtId="3" fontId="52" fillId="0" borderId="0" xfId="82" applyNumberFormat="1" applyFont="1"/>
    <xf numFmtId="0" fontId="52" fillId="0" borderId="0" xfId="82" applyFont="1" applyAlignment="1">
      <alignment wrapText="1"/>
    </xf>
    <xf numFmtId="170" fontId="52" fillId="0" borderId="0" xfId="83" applyNumberFormat="1" applyFont="1"/>
    <xf numFmtId="0" fontId="52" fillId="0" borderId="56" xfId="82" applyFont="1" applyBorder="1"/>
    <xf numFmtId="0" fontId="52" fillId="0" borderId="12" xfId="82" applyFont="1" applyBorder="1" applyAlignment="1">
      <alignment horizontal="center" wrapText="1"/>
    </xf>
    <xf numFmtId="0" fontId="52" fillId="0" borderId="16" xfId="82" applyFont="1" applyBorder="1" applyAlignment="1">
      <alignment horizontal="center"/>
    </xf>
    <xf numFmtId="0" fontId="52" fillId="0" borderId="16" xfId="82" applyFont="1" applyBorder="1" applyAlignment="1">
      <alignment horizontal="center" wrapText="1"/>
    </xf>
    <xf numFmtId="0" fontId="52" fillId="0" borderId="1" xfId="82" applyFont="1" applyBorder="1" applyAlignment="1">
      <alignment horizontal="center" wrapText="1"/>
    </xf>
    <xf numFmtId="0" fontId="52" fillId="0" borderId="45" xfId="82" applyFont="1" applyBorder="1" applyAlignment="1">
      <alignment horizontal="center" wrapText="1"/>
    </xf>
    <xf numFmtId="0" fontId="52" fillId="0" borderId="0" xfId="82" applyFont="1" applyAlignment="1">
      <alignment horizontal="center"/>
    </xf>
    <xf numFmtId="0" fontId="52" fillId="0" borderId="44" xfId="82" applyFont="1" applyBorder="1" applyAlignment="1">
      <alignment horizontal="center"/>
    </xf>
    <xf numFmtId="0" fontId="52" fillId="0" borderId="58" xfId="82" applyFont="1" applyBorder="1"/>
    <xf numFmtId="170" fontId="52" fillId="0" borderId="0" xfId="83" applyNumberFormat="1" applyFont="1" applyBorder="1"/>
    <xf numFmtId="170" fontId="52" fillId="0" borderId="13" xfId="83" applyNumberFormat="1" applyFont="1" applyBorder="1"/>
    <xf numFmtId="0" fontId="52" fillId="0" borderId="12" xfId="82" applyFont="1" applyBorder="1"/>
    <xf numFmtId="0" fontId="52" fillId="0" borderId="38" xfId="82" applyFont="1" applyBorder="1"/>
    <xf numFmtId="170" fontId="52" fillId="0" borderId="14" xfId="83" applyNumberFormat="1" applyFont="1" applyBorder="1"/>
    <xf numFmtId="0" fontId="52" fillId="0" borderId="59" xfId="82" applyFont="1" applyBorder="1"/>
    <xf numFmtId="0" fontId="52" fillId="0" borderId="36" xfId="82" applyFont="1" applyBorder="1"/>
    <xf numFmtId="170" fontId="52" fillId="0" borderId="60" xfId="83" applyNumberFormat="1" applyFont="1" applyBorder="1"/>
    <xf numFmtId="170" fontId="52" fillId="0" borderId="49" xfId="83" applyNumberFormat="1" applyFont="1" applyBorder="1"/>
    <xf numFmtId="170" fontId="52" fillId="0" borderId="14" xfId="82" applyNumberFormat="1" applyFont="1" applyBorder="1"/>
    <xf numFmtId="170" fontId="52" fillId="0" borderId="0" xfId="82" applyNumberFormat="1" applyFont="1"/>
    <xf numFmtId="0" fontId="52" fillId="0" borderId="48" xfId="82" applyFont="1" applyBorder="1"/>
    <xf numFmtId="170" fontId="52" fillId="0" borderId="49" xfId="82" applyNumberFormat="1" applyFont="1" applyBorder="1"/>
    <xf numFmtId="170" fontId="52" fillId="0" borderId="60" xfId="82" applyNumberFormat="1" applyFont="1" applyBorder="1"/>
    <xf numFmtId="0" fontId="52" fillId="0" borderId="50" xfId="82" applyFont="1" applyBorder="1"/>
    <xf numFmtId="0" fontId="52" fillId="0" borderId="16" xfId="82" applyFont="1" applyBorder="1"/>
    <xf numFmtId="0" fontId="52" fillId="0" borderId="16" xfId="82" applyFont="1" applyBorder="1" applyAlignment="1">
      <alignment wrapText="1"/>
    </xf>
    <xf numFmtId="0" fontId="52" fillId="0" borderId="1" xfId="82" applyFont="1" applyBorder="1" applyAlignment="1">
      <alignment wrapText="1"/>
    </xf>
    <xf numFmtId="1" fontId="52" fillId="0" borderId="0" xfId="82" applyNumberFormat="1" applyFont="1"/>
    <xf numFmtId="1" fontId="52" fillId="0" borderId="13" xfId="82" applyNumberFormat="1" applyFont="1" applyBorder="1"/>
    <xf numFmtId="1" fontId="52" fillId="0" borderId="14" xfId="82" applyNumberFormat="1" applyFont="1" applyBorder="1"/>
    <xf numFmtId="0" fontId="76" fillId="0" borderId="16" xfId="82" applyFont="1" applyBorder="1"/>
    <xf numFmtId="0" fontId="39" fillId="0" borderId="16" xfId="12" applyFont="1" applyBorder="1"/>
    <xf numFmtId="0" fontId="85" fillId="0" borderId="0" xfId="82" applyFont="1"/>
    <xf numFmtId="0" fontId="52" fillId="0" borderId="67" xfId="82" applyFont="1" applyBorder="1"/>
    <xf numFmtId="0" fontId="52" fillId="0" borderId="68" xfId="82" applyFont="1" applyBorder="1"/>
    <xf numFmtId="0" fontId="52" fillId="0" borderId="56" xfId="82" applyFont="1" applyBorder="1" applyAlignment="1">
      <alignment horizontal="center" wrapText="1"/>
    </xf>
    <xf numFmtId="0" fontId="52" fillId="0" borderId="46" xfId="82" applyFont="1" applyBorder="1" applyAlignment="1">
      <alignment horizontal="center" wrapText="1"/>
    </xf>
    <xf numFmtId="0" fontId="52" fillId="0" borderId="40" xfId="82" applyFont="1" applyBorder="1" applyAlignment="1">
      <alignment horizontal="center" wrapText="1"/>
    </xf>
    <xf numFmtId="0" fontId="52" fillId="0" borderId="39" xfId="82" applyFont="1" applyBorder="1" applyAlignment="1">
      <alignment horizontal="center" wrapText="1"/>
    </xf>
    <xf numFmtId="0" fontId="52" fillId="0" borderId="35" xfId="82" applyFont="1" applyBorder="1" applyAlignment="1">
      <alignment horizontal="center" wrapText="1"/>
    </xf>
    <xf numFmtId="0" fontId="52" fillId="0" borderId="55" xfId="82" applyFont="1" applyBorder="1"/>
    <xf numFmtId="0" fontId="52" fillId="0" borderId="60" xfId="82" applyFont="1" applyBorder="1"/>
    <xf numFmtId="0" fontId="76" fillId="0" borderId="0" xfId="82" applyFont="1"/>
    <xf numFmtId="170" fontId="76" fillId="0" borderId="0" xfId="16" applyNumberFormat="1" applyFont="1"/>
    <xf numFmtId="0" fontId="92" fillId="0" borderId="0" xfId="82" applyFont="1"/>
    <xf numFmtId="0" fontId="52" fillId="0" borderId="0" xfId="82" applyFont="1" applyAlignment="1">
      <alignment horizontal="right"/>
    </xf>
    <xf numFmtId="0" fontId="39" fillId="0" borderId="16" xfId="12" applyFont="1" applyBorder="1" applyAlignment="1">
      <alignment horizontal="center"/>
    </xf>
    <xf numFmtId="165" fontId="52" fillId="0" borderId="14" xfId="34" applyNumberFormat="1" applyFont="1" applyBorder="1"/>
    <xf numFmtId="11" fontId="38" fillId="0" borderId="0" xfId="12" applyNumberFormat="1"/>
    <xf numFmtId="0" fontId="85" fillId="0" borderId="11" xfId="12" applyFont="1" applyBorder="1"/>
    <xf numFmtId="2" fontId="38" fillId="0" borderId="14" xfId="12" applyNumberFormat="1" applyBorder="1" applyAlignment="1">
      <alignment horizontal="center"/>
    </xf>
    <xf numFmtId="2" fontId="38" fillId="0" borderId="0" xfId="12" applyNumberFormat="1" applyAlignment="1">
      <alignment horizontal="center"/>
    </xf>
    <xf numFmtId="2" fontId="38" fillId="0" borderId="10" xfId="11" applyNumberFormat="1" applyFont="1" applyBorder="1" applyAlignment="1">
      <alignment horizontal="center"/>
    </xf>
    <xf numFmtId="0" fontId="38" fillId="0" borderId="6" xfId="4" applyBorder="1"/>
    <xf numFmtId="0" fontId="85" fillId="0" borderId="9" xfId="12" applyFont="1" applyBorder="1"/>
    <xf numFmtId="0" fontId="38" fillId="0" borderId="8" xfId="4" applyBorder="1"/>
    <xf numFmtId="0" fontId="98" fillId="0" borderId="0" xfId="4" applyFont="1" applyAlignment="1">
      <alignment horizontal="center"/>
    </xf>
    <xf numFmtId="164" fontId="98" fillId="0" borderId="0" xfId="11" applyNumberFormat="1" applyFont="1" applyBorder="1" applyAlignment="1">
      <alignment horizontal="center"/>
    </xf>
    <xf numFmtId="0" fontId="98" fillId="0" borderId="0" xfId="4" applyFont="1"/>
    <xf numFmtId="0" fontId="38" fillId="0" borderId="16" xfId="61" applyFont="1" applyBorder="1" applyAlignment="1">
      <alignment wrapText="1"/>
    </xf>
    <xf numFmtId="44" fontId="38" fillId="0" borderId="0" xfId="32" applyFont="1"/>
    <xf numFmtId="0" fontId="52" fillId="0" borderId="34" xfId="93" applyFont="1" applyBorder="1" applyAlignment="1">
      <alignment horizontal="center" wrapText="1"/>
    </xf>
    <xf numFmtId="0" fontId="52" fillId="0" borderId="46" xfId="93" applyFont="1" applyBorder="1" applyAlignment="1">
      <alignment horizontal="center" wrapText="1"/>
    </xf>
    <xf numFmtId="0" fontId="52" fillId="0" borderId="40" xfId="93" applyFont="1" applyBorder="1" applyAlignment="1">
      <alignment horizontal="center" vertical="center" wrapText="1"/>
    </xf>
    <xf numFmtId="0" fontId="52" fillId="0" borderId="12" xfId="93" applyFont="1" applyBorder="1"/>
    <xf numFmtId="0" fontId="52" fillId="0" borderId="0" xfId="93" applyFont="1"/>
    <xf numFmtId="170" fontId="52" fillId="0" borderId="0" xfId="94" applyNumberFormat="1" applyFont="1" applyBorder="1"/>
    <xf numFmtId="0" fontId="52" fillId="0" borderId="10" xfId="93" applyFont="1" applyBorder="1"/>
    <xf numFmtId="0" fontId="52" fillId="0" borderId="48" xfId="93" applyFont="1" applyBorder="1"/>
    <xf numFmtId="0" fontId="52" fillId="0" borderId="60" xfId="93" applyFont="1" applyBorder="1"/>
    <xf numFmtId="170" fontId="52" fillId="0" borderId="60" xfId="94" applyNumberFormat="1" applyFont="1" applyBorder="1"/>
    <xf numFmtId="0" fontId="52" fillId="0" borderId="62" xfId="93" applyFont="1" applyBorder="1"/>
    <xf numFmtId="0" fontId="54" fillId="0" borderId="0" xfId="93" applyFont="1"/>
    <xf numFmtId="0" fontId="52" fillId="0" borderId="56" xfId="93" applyFont="1" applyBorder="1"/>
    <xf numFmtId="0" fontId="52" fillId="0" borderId="44" xfId="93" applyFont="1" applyBorder="1" applyAlignment="1">
      <alignment horizontal="center" wrapText="1"/>
    </xf>
    <xf numFmtId="0" fontId="52" fillId="0" borderId="16" xfId="93" applyFont="1" applyBorder="1" applyAlignment="1">
      <alignment horizontal="center"/>
    </xf>
    <xf numFmtId="0" fontId="52" fillId="0" borderId="3" xfId="93" applyFont="1" applyBorder="1" applyAlignment="1">
      <alignment horizontal="center"/>
    </xf>
    <xf numFmtId="0" fontId="52" fillId="0" borderId="16" xfId="93" applyFont="1" applyBorder="1" applyAlignment="1">
      <alignment horizontal="center" wrapText="1"/>
    </xf>
    <xf numFmtId="0" fontId="52" fillId="0" borderId="45" xfId="93" applyFont="1" applyBorder="1" applyAlignment="1">
      <alignment horizontal="center" wrapText="1"/>
    </xf>
    <xf numFmtId="0" fontId="52" fillId="0" borderId="65" xfId="93" applyFont="1" applyBorder="1"/>
    <xf numFmtId="44" fontId="52" fillId="0" borderId="14" xfId="95" applyFont="1" applyBorder="1"/>
    <xf numFmtId="44" fontId="52" fillId="0" borderId="0" xfId="95" applyFont="1" applyBorder="1"/>
    <xf numFmtId="44" fontId="52" fillId="0" borderId="13" xfId="95" applyFont="1" applyBorder="1"/>
    <xf numFmtId="44" fontId="52" fillId="0" borderId="38" xfId="95" applyFont="1" applyBorder="1"/>
    <xf numFmtId="44" fontId="52" fillId="0" borderId="59" xfId="95" applyFont="1" applyBorder="1"/>
    <xf numFmtId="0" fontId="52" fillId="0" borderId="66" xfId="93" applyFont="1" applyBorder="1"/>
    <xf numFmtId="44" fontId="52" fillId="0" borderId="49" xfId="95" applyFont="1" applyBorder="1"/>
    <xf numFmtId="44" fontId="52" fillId="0" borderId="60" xfId="95" applyFont="1" applyBorder="1"/>
    <xf numFmtId="44" fontId="52" fillId="0" borderId="50" xfId="95" applyFont="1" applyBorder="1"/>
    <xf numFmtId="0" fontId="52" fillId="0" borderId="14" xfId="95" applyNumberFormat="1" applyFont="1" applyFill="1" applyBorder="1"/>
    <xf numFmtId="0" fontId="52" fillId="0" borderId="0" xfId="95" applyNumberFormat="1" applyFont="1" applyFill="1" applyBorder="1"/>
    <xf numFmtId="0" fontId="52" fillId="0" borderId="13" xfId="95" applyNumberFormat="1" applyFont="1" applyFill="1" applyBorder="1"/>
    <xf numFmtId="0" fontId="52" fillId="0" borderId="38" xfId="95" applyNumberFormat="1" applyFont="1" applyFill="1" applyBorder="1"/>
    <xf numFmtId="0" fontId="52" fillId="0" borderId="59" xfId="95" applyNumberFormat="1" applyFont="1" applyFill="1" applyBorder="1"/>
    <xf numFmtId="0" fontId="52" fillId="0" borderId="49" xfId="95" applyNumberFormat="1" applyFont="1" applyFill="1" applyBorder="1"/>
    <xf numFmtId="0" fontId="52" fillId="0" borderId="60" xfId="95" applyNumberFormat="1" applyFont="1" applyFill="1" applyBorder="1"/>
    <xf numFmtId="0" fontId="52" fillId="0" borderId="50" xfId="95" applyNumberFormat="1" applyFont="1" applyFill="1" applyBorder="1"/>
    <xf numFmtId="0" fontId="52" fillId="0" borderId="75" xfId="93" applyFont="1" applyBorder="1"/>
    <xf numFmtId="0" fontId="76" fillId="0" borderId="0" xfId="93" applyFont="1" applyAlignment="1">
      <alignment horizontal="center"/>
    </xf>
    <xf numFmtId="0" fontId="52" fillId="0" borderId="35" xfId="93" applyFont="1" applyBorder="1" applyAlignment="1">
      <alignment horizontal="center" wrapText="1"/>
    </xf>
    <xf numFmtId="43" fontId="52" fillId="0" borderId="10" xfId="94" applyFont="1" applyBorder="1"/>
    <xf numFmtId="0" fontId="52" fillId="0" borderId="61" xfId="93" applyFont="1" applyBorder="1"/>
    <xf numFmtId="43" fontId="52" fillId="0" borderId="62" xfId="94" applyFont="1" applyBorder="1"/>
    <xf numFmtId="0" fontId="52" fillId="0" borderId="64" xfId="93" applyFont="1" applyBorder="1"/>
    <xf numFmtId="0" fontId="76" fillId="0" borderId="0" xfId="93" applyFont="1" applyAlignment="1">
      <alignment horizontal="right"/>
    </xf>
    <xf numFmtId="0" fontId="76" fillId="0" borderId="0" xfId="93" applyFont="1"/>
    <xf numFmtId="170" fontId="76" fillId="0" borderId="0" xfId="94" applyNumberFormat="1" applyFont="1" applyBorder="1"/>
    <xf numFmtId="0" fontId="53" fillId="0" borderId="0" xfId="96" applyFont="1"/>
    <xf numFmtId="0" fontId="13" fillId="0" borderId="0" xfId="96"/>
    <xf numFmtId="14" fontId="13" fillId="0" borderId="0" xfId="96" applyNumberFormat="1"/>
    <xf numFmtId="0" fontId="13" fillId="0" borderId="7" xfId="96" applyBorder="1" applyAlignment="1">
      <alignment horizontal="center" vertical="center"/>
    </xf>
    <xf numFmtId="0" fontId="13" fillId="0" borderId="4" xfId="96" applyBorder="1" applyAlignment="1">
      <alignment horizontal="center" vertical="center"/>
    </xf>
    <xf numFmtId="0" fontId="97" fillId="0" borderId="4" xfId="96" applyFont="1" applyBorder="1" applyAlignment="1">
      <alignment horizontal="center" vertical="center"/>
    </xf>
    <xf numFmtId="0" fontId="13" fillId="0" borderId="5" xfId="96" applyBorder="1"/>
    <xf numFmtId="0" fontId="13" fillId="0" borderId="7" xfId="96" applyBorder="1"/>
    <xf numFmtId="0" fontId="97" fillId="0" borderId="5" xfId="96" applyFont="1" applyBorder="1" applyAlignment="1">
      <alignment horizontal="center" vertical="center"/>
    </xf>
    <xf numFmtId="0" fontId="13" fillId="0" borderId="10" xfId="96" applyBorder="1" applyAlignment="1">
      <alignment horizontal="center" vertical="center"/>
    </xf>
    <xf numFmtId="0" fontId="13" fillId="0" borderId="0" xfId="96" applyAlignment="1">
      <alignment horizontal="center" vertical="center"/>
    </xf>
    <xf numFmtId="7" fontId="13" fillId="0" borderId="0" xfId="32" applyNumberFormat="1" applyFont="1" applyBorder="1" applyAlignment="1">
      <alignment horizontal="center" vertical="center"/>
    </xf>
    <xf numFmtId="0" fontId="97" fillId="0" borderId="0" xfId="96" applyFont="1" applyAlignment="1">
      <alignment horizontal="center" vertical="center"/>
    </xf>
    <xf numFmtId="0" fontId="13" fillId="0" borderId="11" xfId="96" applyBorder="1"/>
    <xf numFmtId="0" fontId="13" fillId="0" borderId="10" xfId="96" applyBorder="1"/>
    <xf numFmtId="0" fontId="97" fillId="0" borderId="11" xfId="96" applyFont="1" applyBorder="1" applyAlignment="1">
      <alignment horizontal="center" vertical="center"/>
    </xf>
    <xf numFmtId="44" fontId="13" fillId="0" borderId="0" xfId="32" applyFont="1"/>
    <xf numFmtId="44" fontId="0" fillId="0" borderId="0" xfId="97" applyFont="1"/>
    <xf numFmtId="0" fontId="97" fillId="0" borderId="0" xfId="96" applyFont="1"/>
    <xf numFmtId="2" fontId="13" fillId="0" borderId="0" xfId="96" applyNumberFormat="1"/>
    <xf numFmtId="0" fontId="97" fillId="0" borderId="11" xfId="96" applyFont="1" applyBorder="1" applyAlignment="1">
      <alignment horizontal="center"/>
    </xf>
    <xf numFmtId="0" fontId="13" fillId="0" borderId="8" xfId="96" applyBorder="1" applyAlignment="1">
      <alignment horizontal="center" vertical="center"/>
    </xf>
    <xf numFmtId="0" fontId="13" fillId="0" borderId="6" xfId="96" applyBorder="1" applyAlignment="1">
      <alignment horizontal="center" vertical="center"/>
    </xf>
    <xf numFmtId="7" fontId="13" fillId="0" borderId="6" xfId="32" applyNumberFormat="1" applyFont="1" applyBorder="1" applyAlignment="1">
      <alignment horizontal="center" vertical="center"/>
    </xf>
    <xf numFmtId="0" fontId="97" fillId="0" borderId="6" xfId="96" applyFont="1" applyBorder="1" applyAlignment="1">
      <alignment horizontal="center" vertical="center"/>
    </xf>
    <xf numFmtId="0" fontId="13" fillId="0" borderId="9" xfId="96" applyBorder="1"/>
    <xf numFmtId="0" fontId="13" fillId="0" borderId="8" xfId="96" applyBorder="1"/>
    <xf numFmtId="0" fontId="97" fillId="0" borderId="9" xfId="96" applyFont="1" applyBorder="1" applyAlignment="1">
      <alignment horizontal="center"/>
    </xf>
    <xf numFmtId="0" fontId="13" fillId="0" borderId="0" xfId="96" applyAlignment="1">
      <alignment wrapText="1"/>
    </xf>
    <xf numFmtId="3" fontId="13" fillId="0" borderId="0" xfId="96" applyNumberFormat="1"/>
    <xf numFmtId="0" fontId="38" fillId="0" borderId="1" xfId="12" applyBorder="1" applyAlignment="1">
      <alignment wrapText="1"/>
    </xf>
    <xf numFmtId="0" fontId="38" fillId="0" borderId="17" xfId="12" applyBorder="1" applyAlignment="1">
      <alignment wrapText="1"/>
    </xf>
    <xf numFmtId="0" fontId="38" fillId="0" borderId="3" xfId="12" applyBorder="1" applyAlignment="1">
      <alignment wrapText="1"/>
    </xf>
    <xf numFmtId="0" fontId="38" fillId="0" borderId="17" xfId="12" applyBorder="1" applyAlignment="1">
      <alignment horizontal="left" vertical="top" wrapText="1"/>
    </xf>
    <xf numFmtId="0" fontId="99" fillId="0" borderId="0" xfId="12" applyFont="1"/>
    <xf numFmtId="0" fontId="98" fillId="0" borderId="0" xfId="12" applyFont="1"/>
    <xf numFmtId="2" fontId="98" fillId="0" borderId="0" xfId="12" applyNumberFormat="1" applyFont="1"/>
    <xf numFmtId="14" fontId="98" fillId="0" borderId="0" xfId="12" applyNumberFormat="1" applyFont="1"/>
    <xf numFmtId="44" fontId="98" fillId="0" borderId="0" xfId="32" applyFont="1"/>
    <xf numFmtId="43" fontId="98" fillId="0" borderId="0" xfId="16" applyFont="1"/>
    <xf numFmtId="9" fontId="98" fillId="0" borderId="0" xfId="34" applyFont="1"/>
    <xf numFmtId="0" fontId="92" fillId="0" borderId="0" xfId="12" applyFont="1"/>
    <xf numFmtId="2" fontId="92" fillId="0" borderId="0" xfId="12" applyNumberFormat="1" applyFont="1"/>
    <xf numFmtId="14" fontId="92" fillId="0" borderId="0" xfId="12" applyNumberFormat="1" applyFont="1"/>
    <xf numFmtId="44" fontId="92" fillId="0" borderId="0" xfId="32" applyFont="1"/>
    <xf numFmtId="43" fontId="92" fillId="0" borderId="0" xfId="16" applyFont="1"/>
    <xf numFmtId="9" fontId="92" fillId="0" borderId="0" xfId="34" applyFont="1"/>
    <xf numFmtId="164" fontId="98" fillId="0" borderId="0" xfId="12" applyNumberFormat="1" applyFont="1"/>
    <xf numFmtId="171" fontId="98" fillId="0" borderId="0" xfId="32" applyNumberFormat="1" applyFont="1"/>
    <xf numFmtId="2" fontId="98" fillId="0" borderId="0" xfId="32" applyNumberFormat="1" applyFont="1"/>
    <xf numFmtId="44" fontId="38" fillId="0" borderId="13" xfId="32" applyFont="1" applyBorder="1"/>
    <xf numFmtId="1" fontId="38" fillId="0" borderId="13" xfId="32" applyNumberFormat="1" applyFont="1" applyBorder="1"/>
    <xf numFmtId="0" fontId="54" fillId="0" borderId="0" xfId="98" applyFont="1"/>
    <xf numFmtId="0" fontId="53" fillId="0" borderId="78" xfId="12" applyFont="1" applyBorder="1" applyAlignment="1">
      <alignment horizontal="center" vertical="top"/>
    </xf>
    <xf numFmtId="0" fontId="53" fillId="0" borderId="37" xfId="12" applyFont="1" applyBorder="1" applyAlignment="1">
      <alignment horizontal="center" vertical="top"/>
    </xf>
    <xf numFmtId="0" fontId="47" fillId="0" borderId="79" xfId="12" applyFont="1" applyBorder="1" applyAlignment="1">
      <alignment horizontal="center" vertical="top"/>
    </xf>
    <xf numFmtId="0" fontId="47" fillId="0" borderId="37" xfId="12" applyFont="1" applyBorder="1" applyAlignment="1">
      <alignment horizontal="center" vertical="top"/>
    </xf>
    <xf numFmtId="0" fontId="53" fillId="0" borderId="52" xfId="12" applyFont="1" applyBorder="1" applyAlignment="1">
      <alignment horizontal="center" vertical="top"/>
    </xf>
    <xf numFmtId="170" fontId="0" fillId="0" borderId="12" xfId="16" applyNumberFormat="1" applyFont="1" applyBorder="1"/>
    <xf numFmtId="170" fontId="100" fillId="0" borderId="0" xfId="16" applyNumberFormat="1" applyFont="1" applyBorder="1"/>
    <xf numFmtId="9" fontId="100" fillId="0" borderId="61" xfId="34" applyFont="1" applyBorder="1"/>
    <xf numFmtId="170" fontId="100" fillId="0" borderId="12" xfId="16" applyNumberFormat="1" applyFont="1" applyBorder="1"/>
    <xf numFmtId="0" fontId="53" fillId="0" borderId="45" xfId="12" applyFont="1" applyBorder="1" applyAlignment="1">
      <alignment horizontal="center" vertical="top"/>
    </xf>
    <xf numFmtId="0" fontId="38" fillId="0" borderId="48" xfId="12" applyBorder="1"/>
    <xf numFmtId="0" fontId="38" fillId="0" borderId="60" xfId="12" applyBorder="1"/>
    <xf numFmtId="9" fontId="100" fillId="0" borderId="64" xfId="34" applyFont="1" applyBorder="1"/>
    <xf numFmtId="170" fontId="100" fillId="0" borderId="48" xfId="16" applyNumberFormat="1" applyFont="1" applyBorder="1"/>
    <xf numFmtId="170" fontId="100" fillId="0" borderId="60" xfId="16" applyNumberFormat="1" applyFont="1" applyBorder="1"/>
    <xf numFmtId="0" fontId="39" fillId="0" borderId="0" xfId="12" applyFont="1" applyAlignment="1">
      <alignment horizontal="center" vertical="center"/>
    </xf>
    <xf numFmtId="0" fontId="53" fillId="0" borderId="0" xfId="12" applyFont="1" applyAlignment="1">
      <alignment horizontal="center" vertical="top"/>
    </xf>
    <xf numFmtId="9" fontId="100" fillId="0" borderId="0" xfId="34" applyFont="1" applyBorder="1"/>
    <xf numFmtId="0" fontId="38" fillId="0" borderId="12" xfId="12" applyBorder="1"/>
    <xf numFmtId="0" fontId="53" fillId="8" borderId="12" xfId="12" applyFont="1" applyFill="1" applyBorder="1" applyAlignment="1">
      <alignment horizontal="center" vertical="center"/>
    </xf>
    <xf numFmtId="0" fontId="38" fillId="0" borderId="3" xfId="4" applyBorder="1" applyAlignment="1">
      <alignment horizontal="center"/>
    </xf>
    <xf numFmtId="164" fontId="38" fillId="0" borderId="5" xfId="4" applyNumberFormat="1" applyBorder="1" applyAlignment="1">
      <alignment horizontal="center"/>
    </xf>
    <xf numFmtId="164" fontId="38" fillId="0" borderId="3" xfId="4" applyNumberFormat="1" applyBorder="1" applyAlignment="1">
      <alignment horizontal="center"/>
    </xf>
    <xf numFmtId="9" fontId="38" fillId="0" borderId="5" xfId="10" applyFont="1" applyFill="1" applyBorder="1" applyAlignment="1">
      <alignment horizontal="center"/>
    </xf>
    <xf numFmtId="9" fontId="38" fillId="0" borderId="11" xfId="10" applyFont="1" applyFill="1" applyBorder="1" applyAlignment="1">
      <alignment horizontal="center"/>
    </xf>
    <xf numFmtId="9" fontId="38" fillId="0" borderId="9" xfId="10" applyFont="1" applyFill="1" applyBorder="1" applyAlignment="1">
      <alignment horizontal="center"/>
    </xf>
    <xf numFmtId="2" fontId="52" fillId="0" borderId="0" xfId="93" applyNumberFormat="1" applyFont="1"/>
    <xf numFmtId="0" fontId="91" fillId="6" borderId="0" xfId="4" applyFont="1" applyFill="1" applyAlignment="1">
      <alignment horizontal="left" vertical="center"/>
    </xf>
    <xf numFmtId="5" fontId="42" fillId="0" borderId="14" xfId="4" applyNumberFormat="1" applyFont="1" applyBorder="1" applyAlignment="1">
      <alignment horizontal="center"/>
    </xf>
    <xf numFmtId="5" fontId="42" fillId="0" borderId="15" xfId="4" applyNumberFormat="1" applyFont="1" applyBorder="1" applyAlignment="1">
      <alignment horizontal="center"/>
    </xf>
    <xf numFmtId="0" fontId="42" fillId="0" borderId="6" xfId="4" applyFont="1" applyBorder="1" applyAlignment="1">
      <alignment horizontal="right"/>
    </xf>
    <xf numFmtId="164" fontId="42" fillId="0" borderId="6" xfId="4" applyNumberFormat="1" applyFont="1" applyBorder="1"/>
    <xf numFmtId="0" fontId="60" fillId="0" borderId="10" xfId="4" applyFont="1" applyBorder="1"/>
    <xf numFmtId="0" fontId="52" fillId="0" borderId="4" xfId="4" applyFont="1" applyBorder="1" applyAlignment="1">
      <alignment horizontal="center" vertical="center"/>
    </xf>
    <xf numFmtId="9" fontId="52" fillId="0" borderId="0" xfId="10" applyFont="1"/>
    <xf numFmtId="3" fontId="38" fillId="2" borderId="3" xfId="82" applyNumberFormat="1" applyFont="1" applyFill="1" applyBorder="1" applyAlignment="1">
      <alignment horizontal="center" vertical="center"/>
    </xf>
    <xf numFmtId="3" fontId="38" fillId="2" borderId="1" xfId="82" applyNumberFormat="1" applyFont="1" applyFill="1" applyBorder="1" applyAlignment="1">
      <alignment horizontal="center" vertical="center"/>
    </xf>
    <xf numFmtId="3" fontId="38" fillId="2" borderId="44" xfId="82" applyNumberFormat="1" applyFont="1" applyFill="1" applyBorder="1" applyAlignment="1">
      <alignment horizontal="center" vertical="center"/>
    </xf>
    <xf numFmtId="3" fontId="38" fillId="2" borderId="45" xfId="82" applyNumberFormat="1" applyFont="1" applyFill="1" applyBorder="1" applyAlignment="1">
      <alignment horizontal="center" vertical="center"/>
    </xf>
    <xf numFmtId="10" fontId="38" fillId="0" borderId="0" xfId="4" applyNumberFormat="1" applyAlignment="1">
      <alignment horizontal="center"/>
    </xf>
    <xf numFmtId="9" fontId="38" fillId="0" borderId="0" xfId="10" applyFont="1" applyAlignment="1">
      <alignment horizontal="center"/>
    </xf>
    <xf numFmtId="0" fontId="38" fillId="0" borderId="0" xfId="4" applyAlignment="1">
      <alignment horizontal="right"/>
    </xf>
    <xf numFmtId="0" fontId="39" fillId="0" borderId="16" xfId="4" applyFont="1" applyBorder="1" applyAlignment="1">
      <alignment horizontal="center"/>
    </xf>
    <xf numFmtId="0" fontId="52" fillId="0" borderId="0" xfId="112" applyFont="1"/>
    <xf numFmtId="0" fontId="85" fillId="0" borderId="0" xfId="112" applyFont="1"/>
    <xf numFmtId="0" fontId="52" fillId="0" borderId="0" xfId="113" applyFont="1"/>
    <xf numFmtId="0" fontId="52" fillId="0" borderId="63" xfId="113" applyFont="1" applyBorder="1"/>
    <xf numFmtId="0" fontId="52" fillId="0" borderId="60" xfId="113" applyFont="1" applyBorder="1"/>
    <xf numFmtId="0" fontId="52" fillId="0" borderId="62" xfId="113" applyFont="1" applyBorder="1"/>
    <xf numFmtId="43" fontId="52" fillId="0" borderId="60" xfId="114" applyFont="1" applyBorder="1"/>
    <xf numFmtId="170" fontId="52" fillId="0" borderId="60" xfId="114" applyNumberFormat="1" applyFont="1" applyBorder="1"/>
    <xf numFmtId="0" fontId="52" fillId="0" borderId="48" xfId="113" applyFont="1" applyBorder="1"/>
    <xf numFmtId="0" fontId="52" fillId="0" borderId="11" xfId="113" applyFont="1" applyBorder="1"/>
    <xf numFmtId="0" fontId="52" fillId="0" borderId="10" xfId="113" applyFont="1" applyBorder="1"/>
    <xf numFmtId="43" fontId="52" fillId="0" borderId="0" xfId="114" applyFont="1" applyBorder="1"/>
    <xf numFmtId="170" fontId="52" fillId="0" borderId="0" xfId="114" applyNumberFormat="1" applyFont="1" applyBorder="1"/>
    <xf numFmtId="0" fontId="52" fillId="0" borderId="12" xfId="113" applyFont="1" applyBorder="1"/>
    <xf numFmtId="0" fontId="52" fillId="0" borderId="39" xfId="113" applyFont="1" applyBorder="1" applyAlignment="1">
      <alignment horizontal="center" wrapText="1"/>
    </xf>
    <xf numFmtId="0" fontId="52" fillId="0" borderId="46" xfId="113" applyFont="1" applyBorder="1" applyAlignment="1">
      <alignment horizontal="center" wrapText="1"/>
    </xf>
    <xf numFmtId="0" fontId="52" fillId="0" borderId="40" xfId="113" applyFont="1" applyBorder="1" applyAlignment="1">
      <alignment horizontal="center" wrapText="1"/>
    </xf>
    <xf numFmtId="0" fontId="52" fillId="0" borderId="40" xfId="113" applyFont="1" applyBorder="1" applyAlignment="1">
      <alignment horizontal="center" vertical="center" wrapText="1"/>
    </xf>
    <xf numFmtId="0" fontId="52" fillId="0" borderId="34" xfId="113" applyFont="1" applyBorder="1" applyAlignment="1">
      <alignment horizontal="center" wrapText="1"/>
    </xf>
    <xf numFmtId="2" fontId="52" fillId="0" borderId="10" xfId="113" applyNumberFormat="1" applyFont="1" applyBorder="1"/>
    <xf numFmtId="0" fontId="54" fillId="0" borderId="0" xfId="112" applyFont="1"/>
    <xf numFmtId="0" fontId="52" fillId="0" borderId="0" xfId="115" applyFont="1"/>
    <xf numFmtId="0" fontId="52" fillId="0" borderId="0" xfId="115" applyFont="1" applyAlignment="1">
      <alignment wrapText="1"/>
    </xf>
    <xf numFmtId="170" fontId="52" fillId="0" borderId="0" xfId="116" applyNumberFormat="1" applyFont="1"/>
    <xf numFmtId="0" fontId="54" fillId="0" borderId="0" xfId="115" applyFont="1"/>
    <xf numFmtId="0" fontId="52" fillId="0" borderId="56" xfId="115" applyFont="1" applyBorder="1"/>
    <xf numFmtId="0" fontId="52" fillId="0" borderId="12" xfId="115" applyFont="1" applyBorder="1" applyAlignment="1">
      <alignment horizontal="center" wrapText="1"/>
    </xf>
    <xf numFmtId="0" fontId="52" fillId="0" borderId="16" xfId="115" applyFont="1" applyBorder="1" applyAlignment="1">
      <alignment horizontal="center"/>
    </xf>
    <xf numFmtId="0" fontId="52" fillId="0" borderId="16" xfId="115" applyFont="1" applyBorder="1" applyAlignment="1">
      <alignment horizontal="center" wrapText="1"/>
    </xf>
    <xf numFmtId="0" fontId="52" fillId="0" borderId="1" xfId="115" applyFont="1" applyBorder="1" applyAlignment="1">
      <alignment horizontal="center" wrapText="1"/>
    </xf>
    <xf numFmtId="0" fontId="52" fillId="0" borderId="45" xfId="115" applyFont="1" applyBorder="1" applyAlignment="1">
      <alignment horizontal="center" wrapText="1"/>
    </xf>
    <xf numFmtId="0" fontId="52" fillId="0" borderId="0" xfId="115" applyFont="1" applyAlignment="1">
      <alignment horizontal="center"/>
    </xf>
    <xf numFmtId="0" fontId="52" fillId="2" borderId="48" xfId="115" applyFont="1" applyFill="1" applyBorder="1" applyAlignment="1">
      <alignment horizontal="center" vertical="center" wrapText="1"/>
    </xf>
    <xf numFmtId="0" fontId="52" fillId="2" borderId="37" xfId="115" applyFont="1" applyFill="1" applyBorder="1" applyAlignment="1">
      <alignment horizontal="center" vertical="center" wrapText="1"/>
    </xf>
    <xf numFmtId="0" fontId="52" fillId="2" borderId="49" xfId="115" applyFont="1" applyFill="1" applyBorder="1" applyAlignment="1">
      <alignment horizontal="center" vertical="center" wrapText="1"/>
    </xf>
    <xf numFmtId="0" fontId="52" fillId="2" borderId="50" xfId="115" applyFont="1" applyFill="1" applyBorder="1" applyAlignment="1">
      <alignment horizontal="center" vertical="center" wrapText="1"/>
    </xf>
    <xf numFmtId="0" fontId="52" fillId="0" borderId="58" xfId="115" applyFont="1" applyBorder="1"/>
    <xf numFmtId="170" fontId="52" fillId="0" borderId="0" xfId="116" applyNumberFormat="1" applyFont="1" applyBorder="1"/>
    <xf numFmtId="170" fontId="52" fillId="0" borderId="13" xfId="116" applyNumberFormat="1" applyFont="1" applyBorder="1"/>
    <xf numFmtId="170" fontId="52" fillId="0" borderId="38" xfId="116" applyNumberFormat="1" applyFont="1" applyBorder="1"/>
    <xf numFmtId="0" fontId="52" fillId="2" borderId="51" xfId="115" applyFont="1" applyFill="1" applyBorder="1" applyAlignment="1">
      <alignment horizontal="center" vertical="center" wrapText="1"/>
    </xf>
    <xf numFmtId="3" fontId="38" fillId="2" borderId="44" xfId="115" applyNumberFormat="1" applyFont="1" applyFill="1" applyBorder="1" applyAlignment="1">
      <alignment horizontal="center" vertical="center"/>
    </xf>
    <xf numFmtId="3" fontId="38" fillId="2" borderId="9" xfId="115" applyNumberFormat="1" applyFont="1" applyFill="1" applyBorder="1" applyAlignment="1">
      <alignment horizontal="center" vertical="center"/>
    </xf>
    <xf numFmtId="4" fontId="38" fillId="2" borderId="15" xfId="115" applyNumberFormat="1" applyFont="1" applyFill="1" applyBorder="1" applyAlignment="1">
      <alignment horizontal="center" vertical="center"/>
    </xf>
    <xf numFmtId="4" fontId="38" fillId="2" borderId="52" xfId="115" applyNumberFormat="1" applyFont="1" applyFill="1" applyBorder="1" applyAlignment="1">
      <alignment horizontal="center" vertical="center"/>
    </xf>
    <xf numFmtId="2" fontId="38" fillId="2" borderId="9" xfId="115" applyNumberFormat="1" applyFont="1" applyFill="1" applyBorder="1" applyAlignment="1">
      <alignment horizontal="center" vertical="center"/>
    </xf>
    <xf numFmtId="2" fontId="38" fillId="2" borderId="15" xfId="115" applyNumberFormat="1" applyFont="1" applyFill="1" applyBorder="1" applyAlignment="1">
      <alignment horizontal="center" vertical="center"/>
    </xf>
    <xf numFmtId="2" fontId="38" fillId="2" borderId="52" xfId="115" applyNumberFormat="1" applyFont="1" applyFill="1" applyBorder="1" applyAlignment="1">
      <alignment horizontal="center" vertical="center"/>
    </xf>
    <xf numFmtId="170" fontId="52" fillId="0" borderId="14" xfId="116" applyNumberFormat="1" applyFont="1" applyBorder="1"/>
    <xf numFmtId="170" fontId="52" fillId="0" borderId="59" xfId="116" applyNumberFormat="1" applyFont="1" applyBorder="1"/>
    <xf numFmtId="0" fontId="52" fillId="2" borderId="53" xfId="115" applyFont="1" applyFill="1" applyBorder="1" applyAlignment="1">
      <alignment horizontal="center" vertical="center"/>
    </xf>
    <xf numFmtId="3" fontId="38" fillId="2" borderId="54" xfId="115" applyNumberFormat="1" applyFont="1" applyFill="1" applyBorder="1" applyAlignment="1">
      <alignment horizontal="center" vertical="center"/>
    </xf>
    <xf numFmtId="0" fontId="52" fillId="2" borderId="55" xfId="115" applyFont="1" applyFill="1" applyBorder="1" applyAlignment="1">
      <alignment horizontal="center" vertical="center"/>
    </xf>
    <xf numFmtId="0" fontId="52" fillId="0" borderId="36" xfId="115" applyFont="1" applyBorder="1"/>
    <xf numFmtId="170" fontId="52" fillId="0" borderId="60" xfId="116" applyNumberFormat="1" applyFont="1" applyBorder="1"/>
    <xf numFmtId="170" fontId="52" fillId="0" borderId="49" xfId="116" applyNumberFormat="1" applyFont="1" applyBorder="1"/>
    <xf numFmtId="170" fontId="52" fillId="0" borderId="50" xfId="116" applyNumberFormat="1" applyFont="1" applyBorder="1"/>
    <xf numFmtId="0" fontId="52" fillId="0" borderId="44" xfId="115" applyFont="1" applyBorder="1" applyAlignment="1">
      <alignment horizontal="center"/>
    </xf>
    <xf numFmtId="0" fontId="52" fillId="0" borderId="12" xfId="115" applyFont="1" applyBorder="1"/>
    <xf numFmtId="0" fontId="52" fillId="0" borderId="48" xfId="115" applyFont="1" applyBorder="1"/>
    <xf numFmtId="0" fontId="52" fillId="0" borderId="16" xfId="115" applyFont="1" applyBorder="1"/>
    <xf numFmtId="0" fontId="52" fillId="0" borderId="16" xfId="115" applyFont="1" applyBorder="1" applyAlignment="1">
      <alignment wrapText="1"/>
    </xf>
    <xf numFmtId="0" fontId="52" fillId="0" borderId="1" xfId="115" applyFont="1" applyBorder="1" applyAlignment="1">
      <alignment wrapText="1"/>
    </xf>
    <xf numFmtId="0" fontId="52" fillId="0" borderId="45" xfId="115" applyFont="1" applyBorder="1" applyAlignment="1">
      <alignment wrapText="1"/>
    </xf>
    <xf numFmtId="1" fontId="52" fillId="0" borderId="0" xfId="115" applyNumberFormat="1" applyFont="1"/>
    <xf numFmtId="1" fontId="52" fillId="0" borderId="13" xfId="115" applyNumberFormat="1" applyFont="1" applyBorder="1"/>
    <xf numFmtId="1" fontId="52" fillId="0" borderId="38" xfId="115" applyNumberFormat="1" applyFont="1" applyBorder="1"/>
    <xf numFmtId="1" fontId="52" fillId="0" borderId="14" xfId="115" applyNumberFormat="1" applyFont="1" applyBorder="1"/>
    <xf numFmtId="1" fontId="52" fillId="0" borderId="59" xfId="115" applyNumberFormat="1" applyFont="1" applyBorder="1"/>
    <xf numFmtId="1" fontId="52" fillId="0" borderId="60" xfId="115" applyNumberFormat="1" applyFont="1" applyBorder="1"/>
    <xf numFmtId="1" fontId="52" fillId="0" borderId="49" xfId="115" applyNumberFormat="1" applyFont="1" applyBorder="1"/>
    <xf numFmtId="1" fontId="52" fillId="0" borderId="50" xfId="115" applyNumberFormat="1" applyFont="1" applyBorder="1"/>
    <xf numFmtId="0" fontId="52" fillId="0" borderId="0" xfId="117" applyFont="1"/>
    <xf numFmtId="0" fontId="52" fillId="0" borderId="7" xfId="117" applyFont="1" applyBorder="1" applyAlignment="1">
      <alignment horizontal="center" vertical="center"/>
    </xf>
    <xf numFmtId="0" fontId="52" fillId="0" borderId="5" xfId="117" applyFont="1" applyBorder="1" applyAlignment="1">
      <alignment horizontal="center" vertical="center"/>
    </xf>
    <xf numFmtId="0" fontId="52" fillId="0" borderId="16" xfId="117" applyFont="1" applyBorder="1" applyAlignment="1">
      <alignment horizontal="center" vertical="center"/>
    </xf>
    <xf numFmtId="0" fontId="52" fillId="0" borderId="13" xfId="117" applyFont="1" applyBorder="1"/>
    <xf numFmtId="0" fontId="52" fillId="0" borderId="13" xfId="117" applyFont="1" applyBorder="1" applyAlignment="1">
      <alignment horizontal="center" vertical="center"/>
    </xf>
    <xf numFmtId="0" fontId="52" fillId="0" borderId="10" xfId="117" applyFont="1" applyBorder="1" applyAlignment="1">
      <alignment wrapText="1"/>
    </xf>
    <xf numFmtId="0" fontId="52" fillId="0" borderId="11" xfId="117" applyFont="1" applyBorder="1"/>
    <xf numFmtId="165" fontId="52" fillId="0" borderId="14" xfId="118" applyNumberFormat="1" applyFont="1" applyBorder="1" applyAlignment="1">
      <alignment horizontal="center" vertical="center"/>
    </xf>
    <xf numFmtId="0" fontId="52" fillId="0" borderId="14" xfId="117" applyFont="1" applyBorder="1"/>
    <xf numFmtId="165" fontId="52" fillId="0" borderId="14" xfId="117" applyNumberFormat="1" applyFont="1" applyBorder="1"/>
    <xf numFmtId="0" fontId="52" fillId="0" borderId="10" xfId="117" applyFont="1" applyBorder="1"/>
    <xf numFmtId="0" fontId="52" fillId="0" borderId="8" xfId="117" applyFont="1" applyBorder="1"/>
    <xf numFmtId="165" fontId="52" fillId="0" borderId="8" xfId="34" applyNumberFormat="1" applyFont="1" applyBorder="1"/>
    <xf numFmtId="165" fontId="52" fillId="0" borderId="15" xfId="117" applyNumberFormat="1" applyFont="1" applyBorder="1"/>
    <xf numFmtId="165" fontId="52" fillId="0" borderId="11" xfId="118" applyNumberFormat="1" applyFont="1" applyBorder="1" applyAlignment="1">
      <alignment horizontal="center" vertical="center"/>
    </xf>
    <xf numFmtId="165" fontId="52" fillId="0" borderId="10" xfId="118" applyNumberFormat="1" applyFont="1" applyBorder="1" applyAlignment="1">
      <alignment horizontal="center" vertical="center"/>
    </xf>
    <xf numFmtId="0" fontId="52" fillId="0" borderId="9" xfId="117" applyFont="1" applyBorder="1"/>
    <xf numFmtId="165" fontId="52" fillId="0" borderId="15" xfId="118" applyNumberFormat="1" applyFont="1" applyBorder="1" applyAlignment="1">
      <alignment horizontal="center" vertical="center"/>
    </xf>
    <xf numFmtId="0" fontId="52" fillId="0" borderId="0" xfId="119" applyFont="1"/>
    <xf numFmtId="0" fontId="52" fillId="0" borderId="0" xfId="120" applyFont="1"/>
    <xf numFmtId="2" fontId="52" fillId="0" borderId="10" xfId="82" applyNumberFormat="1" applyFont="1" applyBorder="1"/>
    <xf numFmtId="2" fontId="52" fillId="0" borderId="0" xfId="82" applyNumberFormat="1" applyFont="1"/>
    <xf numFmtId="2" fontId="52" fillId="0" borderId="11" xfId="82" applyNumberFormat="1" applyFont="1" applyBorder="1"/>
    <xf numFmtId="2" fontId="52" fillId="0" borderId="61" xfId="82" applyNumberFormat="1" applyFont="1" applyBorder="1"/>
    <xf numFmtId="2" fontId="52" fillId="0" borderId="62" xfId="82" applyNumberFormat="1" applyFont="1" applyBorder="1"/>
    <xf numFmtId="2" fontId="52" fillId="0" borderId="60" xfId="82" applyNumberFormat="1" applyFont="1" applyBorder="1"/>
    <xf numFmtId="2" fontId="52" fillId="0" borderId="63" xfId="82" applyNumberFormat="1" applyFont="1" applyBorder="1"/>
    <xf numFmtId="2" fontId="52" fillId="0" borderId="64" xfId="82" applyNumberFormat="1" applyFont="1" applyBorder="1"/>
    <xf numFmtId="44" fontId="98" fillId="0" borderId="0" xfId="12" applyNumberFormat="1" applyFont="1"/>
    <xf numFmtId="0" fontId="38" fillId="7" borderId="0" xfId="12" applyFill="1"/>
    <xf numFmtId="3" fontId="38" fillId="0" borderId="14" xfId="121" applyNumberFormat="1" applyFont="1" applyFill="1" applyBorder="1" applyAlignment="1">
      <alignment horizontal="center" vertical="center"/>
    </xf>
    <xf numFmtId="3" fontId="38" fillId="0" borderId="7" xfId="121" applyNumberFormat="1" applyFont="1" applyFill="1" applyBorder="1" applyAlignment="1">
      <alignment horizontal="center" vertical="center"/>
    </xf>
    <xf numFmtId="3" fontId="38" fillId="0" borderId="4" xfId="121" applyNumberFormat="1" applyFont="1" applyFill="1" applyBorder="1" applyAlignment="1">
      <alignment horizontal="center" vertical="center"/>
    </xf>
    <xf numFmtId="3" fontId="38" fillId="0" borderId="5" xfId="121" applyNumberFormat="1" applyFont="1" applyFill="1" applyBorder="1" applyAlignment="1">
      <alignment horizontal="center" vertical="center"/>
    </xf>
    <xf numFmtId="3" fontId="38" fillId="0" borderId="10" xfId="121" applyNumberFormat="1" applyFont="1" applyFill="1" applyBorder="1" applyAlignment="1">
      <alignment horizontal="center" vertical="center"/>
    </xf>
    <xf numFmtId="3" fontId="38" fillId="0" borderId="0" xfId="121" applyNumberFormat="1" applyFont="1" applyFill="1" applyBorder="1" applyAlignment="1">
      <alignment horizontal="center" vertical="center"/>
    </xf>
    <xf numFmtId="3" fontId="38" fillId="0" borderId="11" xfId="121" applyNumberFormat="1" applyFont="1" applyFill="1" applyBorder="1" applyAlignment="1">
      <alignment horizontal="center" vertical="center"/>
    </xf>
    <xf numFmtId="3" fontId="38" fillId="0" borderId="8" xfId="121" applyNumberFormat="1" applyFont="1" applyFill="1" applyBorder="1" applyAlignment="1">
      <alignment horizontal="center" vertical="center"/>
    </xf>
    <xf numFmtId="3" fontId="38" fillId="0" borderId="6" xfId="121" applyNumberFormat="1" applyFont="1" applyFill="1" applyBorder="1" applyAlignment="1">
      <alignment horizontal="center" vertical="center"/>
    </xf>
    <xf numFmtId="3" fontId="38" fillId="0" borderId="9" xfId="121" applyNumberFormat="1" applyFont="1" applyFill="1" applyBorder="1" applyAlignment="1">
      <alignment horizontal="center" vertical="center"/>
    </xf>
    <xf numFmtId="0" fontId="38" fillId="0" borderId="0" xfId="12" applyAlignment="1">
      <alignment horizontal="left" wrapText="1"/>
    </xf>
    <xf numFmtId="0" fontId="52" fillId="0" borderId="0" xfId="125" applyFont="1"/>
    <xf numFmtId="0" fontId="76" fillId="0" borderId="0" xfId="125" applyFont="1"/>
    <xf numFmtId="0" fontId="52" fillId="0" borderId="1" xfId="125" applyFont="1" applyBorder="1" applyAlignment="1">
      <alignment horizontal="left"/>
    </xf>
    <xf numFmtId="0" fontId="38" fillId="0" borderId="17" xfId="12" applyBorder="1" applyAlignment="1">
      <alignment horizontal="left"/>
    </xf>
    <xf numFmtId="0" fontId="52" fillId="0" borderId="10" xfId="125" applyFont="1" applyBorder="1" applyAlignment="1">
      <alignment horizontal="left"/>
    </xf>
    <xf numFmtId="170" fontId="38" fillId="0" borderId="11" xfId="124" applyNumberFormat="1" applyFont="1" applyBorder="1"/>
    <xf numFmtId="0" fontId="42" fillId="0" borderId="0" xfId="12" applyFont="1" applyAlignment="1">
      <alignment horizontal="left" vertical="center"/>
    </xf>
    <xf numFmtId="0" fontId="38" fillId="0" borderId="81" xfId="12" applyBorder="1"/>
    <xf numFmtId="0" fontId="38" fillId="0" borderId="82" xfId="12" applyBorder="1" applyAlignment="1">
      <alignment horizontal="center" wrapText="1"/>
    </xf>
    <xf numFmtId="0" fontId="38" fillId="0" borderId="83" xfId="12" applyBorder="1" applyAlignment="1">
      <alignment horizontal="center" wrapText="1"/>
    </xf>
    <xf numFmtId="0" fontId="38" fillId="0" borderId="10" xfId="12" applyBorder="1" applyAlignment="1">
      <alignment horizontal="left"/>
    </xf>
    <xf numFmtId="0" fontId="38" fillId="0" borderId="80" xfId="12" applyBorder="1" applyAlignment="1">
      <alignment horizontal="center" vertical="center"/>
    </xf>
    <xf numFmtId="164" fontId="38" fillId="0" borderId="0" xfId="12" applyNumberFormat="1" applyAlignment="1">
      <alignment horizontal="center" vertical="center"/>
    </xf>
    <xf numFmtId="1" fontId="38" fillId="0" borderId="11" xfId="12" applyNumberFormat="1" applyBorder="1" applyAlignment="1">
      <alignment horizontal="center" vertical="center"/>
    </xf>
    <xf numFmtId="164" fontId="0" fillId="0" borderId="0" xfId="32" applyNumberFormat="1" applyFont="1" applyBorder="1" applyAlignment="1">
      <alignment horizontal="center" vertical="center"/>
    </xf>
    <xf numFmtId="164" fontId="0" fillId="0" borderId="11" xfId="32" applyNumberFormat="1" applyFont="1" applyBorder="1" applyAlignment="1">
      <alignment horizontal="center" vertical="center"/>
    </xf>
    <xf numFmtId="164" fontId="38" fillId="0" borderId="11" xfId="12" applyNumberFormat="1" applyBorder="1" applyAlignment="1">
      <alignment horizontal="center"/>
    </xf>
    <xf numFmtId="164" fontId="38" fillId="0" borderId="6" xfId="12" applyNumberFormat="1" applyBorder="1" applyAlignment="1">
      <alignment horizontal="center" vertical="center"/>
    </xf>
    <xf numFmtId="1" fontId="38" fillId="0" borderId="9" xfId="12" applyNumberFormat="1" applyBorder="1" applyAlignment="1">
      <alignment horizontal="center" vertical="center"/>
    </xf>
    <xf numFmtId="164" fontId="0" fillId="0" borderId="6" xfId="32" applyNumberFormat="1" applyFont="1" applyBorder="1" applyAlignment="1">
      <alignment horizontal="center" vertical="center"/>
    </xf>
    <xf numFmtId="164" fontId="0" fillId="0" borderId="9" xfId="32" applyNumberFormat="1" applyFont="1" applyBorder="1" applyAlignment="1">
      <alignment horizontal="center" vertical="center"/>
    </xf>
    <xf numFmtId="164" fontId="38" fillId="0" borderId="9" xfId="12" applyNumberFormat="1" applyBorder="1" applyAlignment="1">
      <alignment horizontal="center"/>
    </xf>
    <xf numFmtId="0" fontId="38" fillId="0" borderId="8" xfId="12" applyBorder="1" applyAlignment="1">
      <alignment horizontal="left"/>
    </xf>
    <xf numFmtId="0" fontId="38" fillId="0" borderId="6" xfId="12" applyBorder="1" applyAlignment="1">
      <alignment horizontal="left"/>
    </xf>
    <xf numFmtId="0" fontId="38" fillId="0" borderId="6" xfId="12" applyBorder="1" applyAlignment="1">
      <alignment horizontal="right"/>
    </xf>
    <xf numFmtId="1" fontId="38" fillId="0" borderId="6" xfId="12" applyNumberFormat="1" applyBorder="1" applyAlignment="1">
      <alignment horizontal="right"/>
    </xf>
    <xf numFmtId="170" fontId="38" fillId="0" borderId="9" xfId="124" applyNumberFormat="1" applyFont="1" applyBorder="1"/>
    <xf numFmtId="0" fontId="38" fillId="0" borderId="37" xfId="4" applyBorder="1" applyAlignment="1">
      <alignment horizontal="right"/>
    </xf>
    <xf numFmtId="0" fontId="38" fillId="0" borderId="37" xfId="4" applyBorder="1" applyAlignment="1">
      <alignment horizontal="center" vertical="center"/>
    </xf>
    <xf numFmtId="0" fontId="103" fillId="0" borderId="0" xfId="4" applyFont="1"/>
    <xf numFmtId="44" fontId="38" fillId="0" borderId="15" xfId="32" applyFont="1" applyBorder="1" applyAlignment="1">
      <alignment horizontal="right"/>
    </xf>
    <xf numFmtId="16" fontId="39" fillId="0" borderId="15" xfId="12" quotePrefix="1" applyNumberFormat="1" applyFont="1" applyBorder="1" applyAlignment="1">
      <alignment horizontal="center"/>
    </xf>
    <xf numFmtId="9" fontId="38" fillId="0" borderId="15" xfId="32" applyNumberFormat="1" applyFont="1" applyBorder="1"/>
    <xf numFmtId="2" fontId="103" fillId="0" borderId="0" xfId="4" applyNumberFormat="1" applyFont="1"/>
    <xf numFmtId="44" fontId="38" fillId="0" borderId="16" xfId="32" applyFont="1" applyBorder="1" applyAlignment="1">
      <alignment horizontal="right"/>
    </xf>
    <xf numFmtId="1" fontId="38" fillId="0" borderId="16" xfId="4" applyNumberFormat="1" applyBorder="1"/>
    <xf numFmtId="9" fontId="38" fillId="0" borderId="16" xfId="32" applyNumberFormat="1" applyFont="1" applyBorder="1"/>
    <xf numFmtId="170" fontId="38" fillId="0" borderId="15" xfId="124" applyNumberFormat="1" applyFont="1" applyBorder="1"/>
    <xf numFmtId="170" fontId="38" fillId="0" borderId="16" xfId="124" applyNumberFormat="1" applyFont="1" applyBorder="1"/>
    <xf numFmtId="165" fontId="38" fillId="0" borderId="11" xfId="0" applyNumberFormat="1" applyFont="1" applyBorder="1" applyAlignment="1">
      <alignment horizontal="center" vertical="center"/>
    </xf>
    <xf numFmtId="165" fontId="38" fillId="0" borderId="4" xfId="0" applyNumberFormat="1" applyFont="1" applyBorder="1" applyAlignment="1">
      <alignment horizontal="center" vertical="center"/>
    </xf>
    <xf numFmtId="165" fontId="38" fillId="0" borderId="5" xfId="0" applyNumberFormat="1" applyFont="1" applyBorder="1" applyAlignment="1">
      <alignment horizontal="center" vertical="center"/>
    </xf>
    <xf numFmtId="165" fontId="38" fillId="0" borderId="9" xfId="0" applyNumberFormat="1" applyFont="1" applyBorder="1" applyAlignment="1">
      <alignment horizontal="center" vertical="center"/>
    </xf>
    <xf numFmtId="165" fontId="38" fillId="0" borderId="14" xfId="0" applyNumberFormat="1" applyFont="1" applyBorder="1" applyAlignment="1">
      <alignment horizontal="center" vertical="center"/>
    </xf>
    <xf numFmtId="165" fontId="38" fillId="0" borderId="10" xfId="4" applyNumberFormat="1" applyBorder="1" applyAlignment="1">
      <alignment horizontal="center" vertical="center"/>
    </xf>
    <xf numFmtId="165" fontId="38" fillId="0" borderId="0" xfId="4" applyNumberFormat="1" applyAlignment="1">
      <alignment horizontal="center" vertical="center"/>
    </xf>
    <xf numFmtId="165" fontId="38" fillId="0" borderId="15" xfId="0" applyNumberFormat="1" applyFont="1" applyBorder="1" applyAlignment="1">
      <alignment horizontal="center" vertical="center"/>
    </xf>
    <xf numFmtId="165" fontId="38" fillId="0" borderId="8" xfId="4" applyNumberFormat="1" applyBorder="1" applyAlignment="1">
      <alignment horizontal="center" vertical="center"/>
    </xf>
    <xf numFmtId="165" fontId="38" fillId="0" borderId="6" xfId="4" applyNumberFormat="1" applyBorder="1" applyAlignment="1">
      <alignment horizontal="center" vertical="center"/>
    </xf>
    <xf numFmtId="14" fontId="0" fillId="0" borderId="0" xfId="0" applyNumberFormat="1"/>
    <xf numFmtId="1" fontId="0" fillId="0" borderId="0" xfId="0" applyNumberFormat="1"/>
    <xf numFmtId="164" fontId="0" fillId="0" borderId="6" xfId="0" applyNumberFormat="1" applyBorder="1"/>
    <xf numFmtId="14" fontId="0" fillId="0" borderId="6" xfId="0" applyNumberFormat="1" applyBorder="1"/>
    <xf numFmtId="1" fontId="0" fillId="0" borderId="6" xfId="0" applyNumberFormat="1" applyBorder="1"/>
    <xf numFmtId="164" fontId="0" fillId="0" borderId="5" xfId="0" applyNumberFormat="1" applyBorder="1"/>
    <xf numFmtId="164" fontId="0" fillId="0" borderId="11" xfId="0" applyNumberFormat="1" applyBorder="1"/>
    <xf numFmtId="164" fontId="0" fillId="0" borderId="9" xfId="0" applyNumberFormat="1" applyBorder="1"/>
    <xf numFmtId="9" fontId="0" fillId="0" borderId="0" xfId="10" applyFont="1" applyBorder="1"/>
    <xf numFmtId="9" fontId="0" fillId="0" borderId="61" xfId="10" applyFont="1" applyBorder="1"/>
    <xf numFmtId="9" fontId="0" fillId="0" borderId="60" xfId="10" applyFont="1" applyBorder="1"/>
    <xf numFmtId="9" fontId="0" fillId="0" borderId="64" xfId="10" applyFont="1" applyBorder="1"/>
    <xf numFmtId="0" fontId="38" fillId="0" borderId="16" xfId="0" applyFont="1" applyBorder="1" applyAlignment="1">
      <alignment horizontal="center" wrapText="1"/>
    </xf>
    <xf numFmtId="0" fontId="38" fillId="0" borderId="3" xfId="0" applyFont="1" applyBorder="1" applyAlignment="1">
      <alignment horizontal="center" wrapText="1"/>
    </xf>
    <xf numFmtId="0" fontId="0" fillId="0" borderId="65" xfId="0" applyBorder="1"/>
    <xf numFmtId="0" fontId="0" fillId="0" borderId="41" xfId="0" applyBorder="1"/>
    <xf numFmtId="0" fontId="52" fillId="0" borderId="44" xfId="82" applyFont="1" applyBorder="1" applyAlignment="1">
      <alignment horizontal="center" wrapText="1"/>
    </xf>
    <xf numFmtId="0" fontId="38" fillId="0" borderId="45" xfId="0" applyFont="1" applyBorder="1" applyAlignment="1">
      <alignment horizontal="center" wrapText="1"/>
    </xf>
    <xf numFmtId="170" fontId="0" fillId="0" borderId="0" xfId="124" applyNumberFormat="1" applyFont="1" applyBorder="1"/>
    <xf numFmtId="170" fontId="0" fillId="0" borderId="11" xfId="124" applyNumberFormat="1" applyFont="1" applyBorder="1"/>
    <xf numFmtId="170" fontId="0" fillId="0" borderId="60" xfId="124" applyNumberFormat="1" applyFont="1" applyBorder="1"/>
    <xf numFmtId="170" fontId="0" fillId="0" borderId="63" xfId="124" applyNumberFormat="1" applyFont="1" applyBorder="1"/>
    <xf numFmtId="0" fontId="54" fillId="0" borderId="0" xfId="82" applyFont="1" applyAlignment="1">
      <alignment wrapText="1"/>
    </xf>
    <xf numFmtId="170" fontId="52" fillId="0" borderId="38" xfId="124" applyNumberFormat="1" applyFont="1" applyBorder="1"/>
    <xf numFmtId="170" fontId="52" fillId="0" borderId="59" xfId="124" applyNumberFormat="1" applyFont="1" applyBorder="1"/>
    <xf numFmtId="170" fontId="52" fillId="0" borderId="50" xfId="124" applyNumberFormat="1" applyFont="1" applyBorder="1"/>
    <xf numFmtId="0" fontId="42" fillId="0" borderId="12" xfId="12" applyFont="1" applyBorder="1"/>
    <xf numFmtId="0" fontId="38" fillId="0" borderId="72" xfId="12" applyBorder="1" applyAlignment="1">
      <alignment horizontal="center" vertical="center"/>
    </xf>
    <xf numFmtId="0" fontId="38" fillId="0" borderId="73" xfId="12" applyBorder="1" applyAlignment="1">
      <alignment horizontal="center" vertical="center"/>
    </xf>
    <xf numFmtId="0" fontId="38" fillId="0" borderId="55" xfId="12" applyBorder="1" applyAlignment="1">
      <alignment horizontal="center" vertical="center"/>
    </xf>
    <xf numFmtId="0" fontId="38" fillId="0" borderId="74" xfId="12" applyBorder="1" applyAlignment="1">
      <alignment horizontal="center" vertical="center"/>
    </xf>
    <xf numFmtId="0" fontId="38" fillId="0" borderId="71" xfId="12" applyBorder="1" applyAlignment="1">
      <alignment horizontal="center" vertical="center"/>
    </xf>
    <xf numFmtId="0" fontId="38" fillId="0" borderId="61" xfId="12" applyBorder="1" applyAlignment="1">
      <alignment horizontal="center" vertical="center"/>
    </xf>
    <xf numFmtId="0" fontId="38" fillId="0" borderId="58" xfId="12" applyBorder="1" applyAlignment="1">
      <alignment horizontal="center" vertical="center"/>
    </xf>
    <xf numFmtId="0" fontId="38" fillId="0" borderId="12" xfId="12" applyBorder="1" applyAlignment="1">
      <alignment horizontal="center" vertical="center"/>
    </xf>
    <xf numFmtId="0" fontId="38" fillId="0" borderId="65" xfId="12" applyBorder="1" applyAlignment="1">
      <alignment horizontal="center" vertical="center"/>
    </xf>
    <xf numFmtId="0" fontId="38" fillId="0" borderId="1" xfId="12" applyBorder="1"/>
    <xf numFmtId="0" fontId="38" fillId="0" borderId="1" xfId="12" applyBorder="1" applyAlignment="1">
      <alignment horizontal="center"/>
    </xf>
    <xf numFmtId="0" fontId="38" fillId="0" borderId="70" xfId="12" applyBorder="1" applyAlignment="1">
      <alignment horizontal="center"/>
    </xf>
    <xf numFmtId="0" fontId="38" fillId="0" borderId="53" xfId="12" applyBorder="1" applyAlignment="1">
      <alignment horizontal="center" vertical="center"/>
    </xf>
    <xf numFmtId="0" fontId="38" fillId="0" borderId="17" xfId="12" applyBorder="1" applyAlignment="1">
      <alignment horizontal="center" vertical="center"/>
    </xf>
    <xf numFmtId="0" fontId="38" fillId="0" borderId="70" xfId="12" applyBorder="1" applyAlignment="1">
      <alignment horizontal="center" vertical="center"/>
    </xf>
    <xf numFmtId="0" fontId="38" fillId="0" borderId="47" xfId="12" applyBorder="1" applyAlignment="1">
      <alignment horizontal="center" vertical="center"/>
    </xf>
    <xf numFmtId="0" fontId="38" fillId="0" borderId="51" xfId="12" applyBorder="1" applyAlignment="1">
      <alignment horizontal="center" vertical="center"/>
    </xf>
    <xf numFmtId="0" fontId="38" fillId="0" borderId="54" xfId="12" applyBorder="1" applyAlignment="1">
      <alignment horizontal="center" vertical="center"/>
    </xf>
    <xf numFmtId="168" fontId="38" fillId="0" borderId="10" xfId="12" applyNumberFormat="1" applyBorder="1" applyAlignment="1">
      <alignment horizontal="center"/>
    </xf>
    <xf numFmtId="168" fontId="38" fillId="0" borderId="72" xfId="12" applyNumberFormat="1" applyBorder="1" applyAlignment="1">
      <alignment horizontal="center"/>
    </xf>
    <xf numFmtId="168" fontId="38" fillId="0" borderId="55" xfId="12" applyNumberFormat="1" applyBorder="1" applyAlignment="1">
      <alignment horizontal="center" vertical="center"/>
    </xf>
    <xf numFmtId="168" fontId="38" fillId="0" borderId="0" xfId="12" applyNumberFormat="1" applyAlignment="1">
      <alignment horizontal="center" vertical="center"/>
    </xf>
    <xf numFmtId="168" fontId="38" fillId="0" borderId="61" xfId="12" applyNumberFormat="1" applyBorder="1" applyAlignment="1">
      <alignment horizontal="center" vertical="center"/>
    </xf>
    <xf numFmtId="168" fontId="38" fillId="0" borderId="12" xfId="12" applyNumberFormat="1" applyBorder="1" applyAlignment="1">
      <alignment horizontal="center" vertical="center"/>
    </xf>
    <xf numFmtId="168" fontId="38" fillId="0" borderId="4" xfId="12" applyNumberFormat="1" applyBorder="1" applyAlignment="1">
      <alignment horizontal="center" vertical="center"/>
    </xf>
    <xf numFmtId="168" fontId="38" fillId="0" borderId="72" xfId="12" applyNumberFormat="1" applyBorder="1" applyAlignment="1">
      <alignment horizontal="center" vertical="center"/>
    </xf>
    <xf numFmtId="168" fontId="38" fillId="0" borderId="73" xfId="12" applyNumberFormat="1" applyBorder="1" applyAlignment="1">
      <alignment horizontal="center" vertical="center"/>
    </xf>
    <xf numFmtId="168" fontId="38" fillId="0" borderId="65" xfId="12" applyNumberFormat="1" applyBorder="1" applyAlignment="1">
      <alignment horizontal="center" vertical="center"/>
    </xf>
    <xf numFmtId="168" fontId="38" fillId="0" borderId="61" xfId="12" applyNumberFormat="1" applyBorder="1" applyAlignment="1">
      <alignment horizontal="center"/>
    </xf>
    <xf numFmtId="168" fontId="38" fillId="0" borderId="58" xfId="12" applyNumberFormat="1" applyBorder="1" applyAlignment="1">
      <alignment horizontal="center" vertical="center"/>
    </xf>
    <xf numFmtId="168" fontId="38" fillId="0" borderId="8" xfId="12" applyNumberFormat="1" applyBorder="1" applyAlignment="1">
      <alignment horizontal="center"/>
    </xf>
    <xf numFmtId="168" fontId="38" fillId="0" borderId="71" xfId="12" applyNumberFormat="1" applyBorder="1" applyAlignment="1">
      <alignment horizontal="center"/>
    </xf>
    <xf numFmtId="168" fontId="38" fillId="0" borderId="51" xfId="12" applyNumberFormat="1" applyBorder="1" applyAlignment="1">
      <alignment horizontal="center" vertical="center"/>
    </xf>
    <xf numFmtId="168" fontId="38" fillId="0" borderId="6" xfId="12" applyNumberFormat="1" applyBorder="1" applyAlignment="1">
      <alignment horizontal="center" vertical="center"/>
    </xf>
    <xf numFmtId="168" fontId="38" fillId="0" borderId="71" xfId="12" applyNumberFormat="1" applyBorder="1" applyAlignment="1">
      <alignment horizontal="center" vertical="center"/>
    </xf>
    <xf numFmtId="168" fontId="38" fillId="0" borderId="47" xfId="12" applyNumberFormat="1" applyBorder="1" applyAlignment="1">
      <alignment horizontal="center" vertical="center"/>
    </xf>
    <xf numFmtId="168" fontId="38" fillId="0" borderId="54" xfId="12" applyNumberFormat="1" applyBorder="1" applyAlignment="1">
      <alignment horizontal="center" vertical="center"/>
    </xf>
    <xf numFmtId="173" fontId="38" fillId="0" borderId="0" xfId="12" applyNumberFormat="1" applyAlignment="1">
      <alignment horizontal="center" vertical="center"/>
    </xf>
    <xf numFmtId="168" fontId="38" fillId="0" borderId="7" xfId="12" applyNumberFormat="1" applyBorder="1" applyAlignment="1">
      <alignment horizontal="center"/>
    </xf>
    <xf numFmtId="168" fontId="38" fillId="0" borderId="74" xfId="12" applyNumberFormat="1" applyBorder="1" applyAlignment="1">
      <alignment horizontal="center" vertical="center"/>
    </xf>
    <xf numFmtId="168" fontId="38" fillId="0" borderId="0" xfId="12" applyNumberFormat="1" applyAlignment="1">
      <alignment horizontal="center"/>
    </xf>
    <xf numFmtId="173" fontId="38" fillId="0" borderId="0" xfId="12" applyNumberFormat="1"/>
    <xf numFmtId="168" fontId="42" fillId="0" borderId="0" xfId="12" applyNumberFormat="1" applyFont="1" applyAlignment="1">
      <alignment horizontal="center" vertical="center"/>
    </xf>
    <xf numFmtId="9" fontId="0" fillId="0" borderId="0" xfId="34" applyFont="1" applyAlignment="1">
      <alignment horizontal="center" vertical="center"/>
    </xf>
    <xf numFmtId="164" fontId="38" fillId="0" borderId="4" xfId="4" applyNumberFormat="1" applyBorder="1" applyAlignment="1">
      <alignment horizontal="center" vertical="center"/>
    </xf>
    <xf numFmtId="2" fontId="38" fillId="0" borderId="5" xfId="4" applyNumberFormat="1" applyBorder="1" applyAlignment="1">
      <alignment horizontal="center" vertical="center"/>
    </xf>
    <xf numFmtId="2" fontId="38" fillId="0" borderId="7" xfId="4" applyNumberFormat="1" applyBorder="1" applyAlignment="1">
      <alignment horizontal="center"/>
    </xf>
    <xf numFmtId="2" fontId="38" fillId="0" borderId="4" xfId="4" applyNumberFormat="1" applyBorder="1" applyAlignment="1">
      <alignment horizontal="center"/>
    </xf>
    <xf numFmtId="2" fontId="38" fillId="0" borderId="5" xfId="4" applyNumberFormat="1" applyBorder="1" applyAlignment="1">
      <alignment horizontal="center"/>
    </xf>
    <xf numFmtId="1" fontId="38" fillId="0" borderId="0" xfId="4" applyNumberFormat="1"/>
    <xf numFmtId="0" fontId="39" fillId="0" borderId="1" xfId="4" applyFont="1" applyBorder="1" applyAlignment="1">
      <alignment horizontal="center"/>
    </xf>
    <xf numFmtId="0" fontId="39" fillId="0" borderId="17" xfId="4" applyFont="1" applyBorder="1" applyAlignment="1">
      <alignment horizontal="center" wrapText="1"/>
    </xf>
    <xf numFmtId="0" fontId="39" fillId="0" borderId="17" xfId="4" applyFont="1" applyBorder="1" applyAlignment="1">
      <alignment horizontal="center"/>
    </xf>
    <xf numFmtId="0" fontId="39" fillId="0" borderId="3" xfId="4" applyFont="1" applyBorder="1" applyAlignment="1">
      <alignment horizontal="center" wrapText="1"/>
    </xf>
    <xf numFmtId="0" fontId="38" fillId="0" borderId="10" xfId="4" applyBorder="1" applyAlignment="1">
      <alignment horizontal="center" wrapText="1"/>
    </xf>
    <xf numFmtId="170" fontId="38" fillId="0" borderId="11" xfId="16" applyNumberFormat="1" applyFont="1" applyBorder="1" applyAlignment="1">
      <alignment horizontal="center"/>
    </xf>
    <xf numFmtId="9" fontId="38" fillId="0" borderId="0" xfId="34" applyFont="1"/>
    <xf numFmtId="170" fontId="38" fillId="0" borderId="9" xfId="16" applyNumberFormat="1" applyFont="1" applyBorder="1" applyAlignment="1">
      <alignment horizontal="center"/>
    </xf>
    <xf numFmtId="0" fontId="38" fillId="0" borderId="0" xfId="34" applyNumberFormat="1" applyFont="1" applyBorder="1" applyAlignment="1">
      <alignment horizontal="center"/>
    </xf>
    <xf numFmtId="0" fontId="39" fillId="0" borderId="17" xfId="4" applyFont="1" applyBorder="1" applyAlignment="1">
      <alignment horizontal="center" vertical="center" wrapText="1"/>
    </xf>
    <xf numFmtId="170" fontId="38" fillId="0" borderId="11" xfId="16" applyNumberFormat="1" applyFont="1" applyBorder="1" applyAlignment="1">
      <alignment horizontal="center" vertical="center"/>
    </xf>
    <xf numFmtId="0" fontId="39" fillId="0" borderId="0" xfId="4" applyFont="1" applyAlignment="1">
      <alignment vertical="center"/>
    </xf>
    <xf numFmtId="0" fontId="39" fillId="0" borderId="0" xfId="4" applyFont="1" applyAlignment="1">
      <alignment horizontal="right"/>
    </xf>
    <xf numFmtId="0" fontId="0" fillId="0" borderId="14" xfId="0" applyBorder="1" applyAlignment="1">
      <alignment horizontal="center"/>
    </xf>
    <xf numFmtId="0" fontId="0" fillId="0" borderId="15" xfId="0" applyBorder="1" applyAlignment="1">
      <alignment horizontal="center"/>
    </xf>
    <xf numFmtId="0" fontId="0" fillId="0" borderId="13" xfId="0" applyBorder="1" applyAlignment="1">
      <alignment horizontal="center" vertical="center"/>
    </xf>
    <xf numFmtId="0" fontId="0" fillId="0" borderId="16" xfId="0" applyBorder="1" applyAlignment="1">
      <alignment horizontal="center" vertical="center"/>
    </xf>
    <xf numFmtId="165" fontId="0" fillId="0" borderId="16" xfId="10" applyNumberFormat="1" applyFont="1" applyBorder="1" applyAlignment="1">
      <alignment horizontal="center" vertical="center"/>
    </xf>
    <xf numFmtId="1" fontId="0" fillId="0" borderId="16" xfId="0" applyNumberFormat="1" applyBorder="1" applyAlignment="1">
      <alignment horizontal="center" vertical="center"/>
    </xf>
    <xf numFmtId="0" fontId="0" fillId="0" borderId="10" xfId="0" applyBorder="1" applyAlignment="1">
      <alignment horizontal="center" vertical="center"/>
    </xf>
    <xf numFmtId="0" fontId="0" fillId="0" borderId="14" xfId="0" applyBorder="1" applyAlignment="1">
      <alignment horizontal="center" vertical="center"/>
    </xf>
    <xf numFmtId="0" fontId="0" fillId="0" borderId="15" xfId="0" applyBorder="1" applyAlignment="1">
      <alignment horizontal="center" vertical="center"/>
    </xf>
    <xf numFmtId="0" fontId="0" fillId="0" borderId="8" xfId="0" applyBorder="1" applyAlignment="1">
      <alignment horizontal="center" vertical="center"/>
    </xf>
    <xf numFmtId="165" fontId="0" fillId="0" borderId="14" xfId="10" applyNumberFormat="1" applyFont="1" applyBorder="1" applyAlignment="1">
      <alignment horizontal="center"/>
    </xf>
    <xf numFmtId="165" fontId="0" fillId="0" borderId="15" xfId="10" applyNumberFormat="1" applyFont="1" applyBorder="1" applyAlignment="1">
      <alignment horizontal="center"/>
    </xf>
    <xf numFmtId="0" fontId="39" fillId="0" borderId="16" xfId="0" applyFont="1" applyBorder="1" applyAlignment="1">
      <alignment horizontal="center" vertical="center" wrapText="1"/>
    </xf>
    <xf numFmtId="0" fontId="0" fillId="0" borderId="13" xfId="0" applyBorder="1" applyAlignment="1">
      <alignment horizontal="center" wrapText="1"/>
    </xf>
    <xf numFmtId="0" fontId="0" fillId="0" borderId="14" xfId="0" applyBorder="1" applyAlignment="1">
      <alignment horizontal="center" wrapText="1"/>
    </xf>
    <xf numFmtId="0" fontId="0" fillId="0" borderId="15" xfId="0" applyBorder="1" applyAlignment="1">
      <alignment horizontal="center" wrapText="1"/>
    </xf>
    <xf numFmtId="165" fontId="0" fillId="0" borderId="13" xfId="10" applyNumberFormat="1" applyFont="1" applyBorder="1" applyAlignment="1">
      <alignment horizontal="center" vertical="center"/>
    </xf>
    <xf numFmtId="165" fontId="0" fillId="0" borderId="14" xfId="10" applyNumberFormat="1" applyFont="1" applyBorder="1" applyAlignment="1">
      <alignment horizontal="center" vertical="center"/>
    </xf>
    <xf numFmtId="165" fontId="0" fillId="0" borderId="15" xfId="10" applyNumberFormat="1" applyFont="1" applyBorder="1" applyAlignment="1">
      <alignment horizontal="center" vertical="center"/>
    </xf>
    <xf numFmtId="1" fontId="0" fillId="0" borderId="13" xfId="0" applyNumberFormat="1" applyBorder="1" applyAlignment="1">
      <alignment horizontal="center" vertical="center"/>
    </xf>
    <xf numFmtId="1" fontId="0" fillId="0" borderId="14" xfId="0" applyNumberFormat="1" applyBorder="1" applyAlignment="1">
      <alignment horizontal="center" vertical="center"/>
    </xf>
    <xf numFmtId="1" fontId="0" fillId="0" borderId="15" xfId="0" applyNumberFormat="1" applyBorder="1" applyAlignment="1">
      <alignment horizontal="center" vertical="center"/>
    </xf>
    <xf numFmtId="1" fontId="38" fillId="0" borderId="7" xfId="4" applyNumberFormat="1" applyBorder="1" applyAlignment="1">
      <alignment horizontal="center" vertical="center"/>
    </xf>
    <xf numFmtId="9" fontId="0" fillId="0" borderId="4" xfId="10" applyFont="1" applyBorder="1" applyAlignment="1">
      <alignment horizontal="center"/>
    </xf>
    <xf numFmtId="9" fontId="0" fillId="0" borderId="5" xfId="10" applyFont="1" applyBorder="1" applyAlignment="1">
      <alignment horizontal="center"/>
    </xf>
    <xf numFmtId="1" fontId="38" fillId="0" borderId="10" xfId="4" applyNumberFormat="1" applyBorder="1" applyAlignment="1">
      <alignment horizontal="center" vertical="center"/>
    </xf>
    <xf numFmtId="9" fontId="0" fillId="0" borderId="0" xfId="10" applyFont="1" applyBorder="1" applyAlignment="1">
      <alignment horizontal="center"/>
    </xf>
    <xf numFmtId="9" fontId="0" fillId="0" borderId="11" xfId="10" applyFont="1" applyBorder="1" applyAlignment="1">
      <alignment horizontal="center"/>
    </xf>
    <xf numFmtId="9" fontId="38" fillId="0" borderId="11" xfId="10" applyFont="1" applyBorder="1" applyAlignment="1">
      <alignment horizontal="center"/>
    </xf>
    <xf numFmtId="9" fontId="38" fillId="0" borderId="0" xfId="10" applyFont="1" applyBorder="1" applyAlignment="1">
      <alignment horizontal="center" vertical="center"/>
    </xf>
    <xf numFmtId="1" fontId="38" fillId="0" borderId="8" xfId="4" applyNumberFormat="1" applyBorder="1" applyAlignment="1">
      <alignment horizontal="center" vertical="center"/>
    </xf>
    <xf numFmtId="9" fontId="0" fillId="0" borderId="6" xfId="10" applyFont="1" applyBorder="1" applyAlignment="1">
      <alignment horizontal="center"/>
    </xf>
    <xf numFmtId="9" fontId="38" fillId="0" borderId="9" xfId="10" applyFont="1" applyBorder="1" applyAlignment="1">
      <alignment horizontal="center"/>
    </xf>
    <xf numFmtId="165" fontId="38" fillId="0" borderId="0" xfId="10" applyNumberFormat="1" applyFont="1" applyBorder="1" applyAlignment="1">
      <alignment horizontal="center" vertical="center"/>
    </xf>
    <xf numFmtId="9" fontId="38" fillId="0" borderId="11" xfId="10" applyFont="1" applyBorder="1" applyAlignment="1">
      <alignment horizontal="center" vertical="center"/>
    </xf>
    <xf numFmtId="2" fontId="38" fillId="0" borderId="8" xfId="4" applyNumberFormat="1" applyBorder="1" applyAlignment="1">
      <alignment horizontal="center" vertical="center"/>
    </xf>
    <xf numFmtId="0" fontId="42" fillId="0" borderId="6" xfId="4" applyFont="1" applyBorder="1" applyAlignment="1">
      <alignment horizontal="center" vertical="center"/>
    </xf>
    <xf numFmtId="2" fontId="42" fillId="0" borderId="6" xfId="4" applyNumberFormat="1" applyFont="1" applyBorder="1" applyAlignment="1">
      <alignment horizontal="center" vertical="center"/>
    </xf>
    <xf numFmtId="9" fontId="42" fillId="0" borderId="9" xfId="10" applyFont="1" applyBorder="1" applyAlignment="1">
      <alignment horizontal="center" vertical="center"/>
    </xf>
    <xf numFmtId="2" fontId="0" fillId="0" borderId="0" xfId="0" applyNumberFormat="1"/>
    <xf numFmtId="9" fontId="38" fillId="0" borderId="6" xfId="10" applyFont="1" applyBorder="1" applyAlignment="1">
      <alignment horizontal="center" vertical="center"/>
    </xf>
    <xf numFmtId="2" fontId="0" fillId="0" borderId="14" xfId="0" applyNumberFormat="1" applyBorder="1" applyAlignment="1">
      <alignment horizontal="center"/>
    </xf>
    <xf numFmtId="2" fontId="0" fillId="0" borderId="15" xfId="0" applyNumberFormat="1" applyBorder="1" applyAlignment="1">
      <alignment horizontal="center"/>
    </xf>
    <xf numFmtId="2" fontId="0" fillId="0" borderId="10" xfId="0" applyNumberFormat="1" applyBorder="1" applyAlignment="1">
      <alignment horizontal="center"/>
    </xf>
    <xf numFmtId="0" fontId="52" fillId="0" borderId="3" xfId="4" applyFont="1" applyBorder="1" applyAlignment="1">
      <alignment horizontal="center" vertical="center"/>
    </xf>
    <xf numFmtId="165" fontId="52" fillId="0" borderId="11" xfId="4" applyNumberFormat="1" applyFont="1" applyBorder="1" applyAlignment="1">
      <alignment horizontal="center" vertical="center"/>
    </xf>
    <xf numFmtId="165" fontId="52" fillId="0" borderId="9" xfId="4" applyNumberFormat="1" applyFont="1" applyBorder="1" applyAlignment="1">
      <alignment horizontal="center" vertical="center"/>
    </xf>
    <xf numFmtId="165" fontId="54" fillId="0" borderId="11" xfId="4" applyNumberFormat="1" applyFont="1" applyBorder="1" applyAlignment="1">
      <alignment horizontal="center" vertical="center"/>
    </xf>
    <xf numFmtId="165" fontId="54" fillId="0" borderId="9" xfId="4" applyNumberFormat="1" applyFont="1" applyBorder="1" applyAlignment="1">
      <alignment horizontal="center" vertical="center"/>
    </xf>
    <xf numFmtId="0" fontId="0" fillId="0" borderId="14" xfId="0" applyBorder="1"/>
    <xf numFmtId="0" fontId="0" fillId="0" borderId="13" xfId="0" applyBorder="1"/>
    <xf numFmtId="0" fontId="0" fillId="0" borderId="15" xfId="0" applyBorder="1"/>
    <xf numFmtId="165" fontId="0" fillId="0" borderId="4" xfId="10" applyNumberFormat="1" applyFont="1" applyBorder="1"/>
    <xf numFmtId="165" fontId="0" fillId="0" borderId="5" xfId="10" applyNumberFormat="1" applyFont="1" applyBorder="1"/>
    <xf numFmtId="165" fontId="0" fillId="0" borderId="0" xfId="10" applyNumberFormat="1" applyFont="1" applyBorder="1"/>
    <xf numFmtId="165" fontId="0" fillId="0" borderId="11" xfId="10" applyNumberFormat="1" applyFont="1" applyBorder="1"/>
    <xf numFmtId="165" fontId="0" fillId="0" borderId="6" xfId="10" applyNumberFormat="1" applyFont="1" applyBorder="1"/>
    <xf numFmtId="165" fontId="0" fillId="0" borderId="9" xfId="10" applyNumberFormat="1" applyFont="1" applyBorder="1"/>
    <xf numFmtId="0" fontId="38" fillId="0" borderId="5" xfId="6" applyBorder="1"/>
    <xf numFmtId="0" fontId="38" fillId="0" borderId="11" xfId="6" applyBorder="1"/>
    <xf numFmtId="0" fontId="38" fillId="0" borderId="11" xfId="6" quotePrefix="1" applyBorder="1"/>
    <xf numFmtId="0" fontId="38" fillId="0" borderId="9" xfId="6" applyBorder="1"/>
    <xf numFmtId="167" fontId="38" fillId="0" borderId="11" xfId="34" applyNumberFormat="1" applyFont="1" applyFill="1" applyBorder="1" applyAlignment="1">
      <alignment horizontal="center"/>
    </xf>
    <xf numFmtId="0" fontId="52" fillId="0" borderId="7" xfId="125" applyFont="1" applyBorder="1" applyAlignment="1">
      <alignment horizontal="left"/>
    </xf>
    <xf numFmtId="0" fontId="38" fillId="0" borderId="4" xfId="12" applyBorder="1" applyAlignment="1">
      <alignment horizontal="left"/>
    </xf>
    <xf numFmtId="0" fontId="38" fillId="0" borderId="4" xfId="12" applyBorder="1" applyAlignment="1">
      <alignment horizontal="right"/>
    </xf>
    <xf numFmtId="1" fontId="38" fillId="0" borderId="4" xfId="12" applyNumberFormat="1" applyBorder="1" applyAlignment="1">
      <alignment horizontal="right"/>
    </xf>
    <xf numFmtId="170" fontId="38" fillId="0" borderId="5" xfId="124" applyNumberFormat="1" applyFont="1" applyBorder="1"/>
    <xf numFmtId="0" fontId="38" fillId="0" borderId="0" xfId="12" applyAlignment="1">
      <alignment horizontal="right"/>
    </xf>
    <xf numFmtId="1" fontId="38" fillId="0" borderId="0" xfId="12" applyNumberFormat="1" applyAlignment="1">
      <alignment horizontal="right"/>
    </xf>
    <xf numFmtId="44" fontId="38" fillId="0" borderId="0" xfId="127" applyFont="1" applyBorder="1" applyAlignment="1">
      <alignment horizontal="center"/>
    </xf>
    <xf numFmtId="44" fontId="38" fillId="0" borderId="6" xfId="127" applyFont="1" applyBorder="1" applyAlignment="1">
      <alignment horizontal="center"/>
    </xf>
    <xf numFmtId="0" fontId="38" fillId="0" borderId="10" xfId="128" applyFont="1" applyBorder="1" applyAlignment="1">
      <alignment horizontal="center"/>
    </xf>
    <xf numFmtId="0" fontId="38" fillId="0" borderId="0" xfId="128" applyFont="1" applyAlignment="1">
      <alignment horizontal="center"/>
    </xf>
    <xf numFmtId="44" fontId="38" fillId="0" borderId="0" xfId="127" applyFont="1" applyBorder="1" applyAlignment="1">
      <alignment horizontal="center" vertical="center"/>
    </xf>
    <xf numFmtId="44" fontId="38" fillId="0" borderId="6" xfId="127" applyFont="1" applyBorder="1" applyAlignment="1">
      <alignment horizontal="center" vertical="center"/>
    </xf>
    <xf numFmtId="0" fontId="38" fillId="0" borderId="53" xfId="0" applyFont="1" applyBorder="1" applyAlignment="1">
      <alignment horizontal="center" vertical="center"/>
    </xf>
    <xf numFmtId="0" fontId="38" fillId="0" borderId="70" xfId="0" applyFont="1" applyBorder="1" applyAlignment="1">
      <alignment horizontal="center" vertical="center"/>
    </xf>
    <xf numFmtId="2" fontId="38" fillId="0" borderId="9" xfId="4" applyNumberFormat="1" applyBorder="1" applyAlignment="1">
      <alignment horizontal="center" vertical="center"/>
    </xf>
    <xf numFmtId="2" fontId="38" fillId="0" borderId="8" xfId="4" applyNumberFormat="1" applyBorder="1" applyAlignment="1">
      <alignment horizontal="center"/>
    </xf>
    <xf numFmtId="2" fontId="38" fillId="0" borderId="6" xfId="4" applyNumberFormat="1" applyBorder="1" applyAlignment="1">
      <alignment horizontal="center"/>
    </xf>
    <xf numFmtId="2" fontId="38" fillId="0" borderId="9" xfId="4" applyNumberFormat="1" applyBorder="1" applyAlignment="1">
      <alignment horizontal="center"/>
    </xf>
    <xf numFmtId="0" fontId="105" fillId="0" borderId="0" xfId="4" applyFont="1"/>
    <xf numFmtId="9" fontId="38" fillId="7" borderId="0" xfId="34" applyFont="1" applyFill="1" applyBorder="1" applyAlignment="1">
      <alignment horizontal="center"/>
    </xf>
    <xf numFmtId="9" fontId="91" fillId="6" borderId="0" xfId="34" applyFont="1" applyFill="1" applyBorder="1" applyAlignment="1">
      <alignment horizontal="center" vertical="center"/>
    </xf>
    <xf numFmtId="0" fontId="91" fillId="0" borderId="0" xfId="4" applyFont="1"/>
    <xf numFmtId="165" fontId="91" fillId="0" borderId="0" xfId="34" applyNumberFormat="1" applyFont="1" applyFill="1" applyBorder="1" applyAlignment="1">
      <alignment horizontal="center"/>
    </xf>
    <xf numFmtId="0" fontId="106" fillId="0" borderId="0" xfId="12" applyFont="1" applyAlignment="1">
      <alignment horizontal="center" vertical="center"/>
    </xf>
    <xf numFmtId="164" fontId="38" fillId="0" borderId="4" xfId="12" applyNumberFormat="1" applyBorder="1" applyAlignment="1">
      <alignment horizontal="center"/>
    </xf>
    <xf numFmtId="9" fontId="107" fillId="0" borderId="5" xfId="34" applyFont="1" applyFill="1" applyBorder="1" applyAlignment="1">
      <alignment horizontal="center"/>
    </xf>
    <xf numFmtId="9" fontId="107" fillId="0" borderId="11" xfId="34" applyFont="1" applyFill="1" applyBorder="1" applyAlignment="1">
      <alignment horizontal="center"/>
    </xf>
    <xf numFmtId="9" fontId="107" fillId="0" borderId="9" xfId="34" applyFont="1" applyFill="1" applyBorder="1" applyAlignment="1">
      <alignment horizontal="center"/>
    </xf>
    <xf numFmtId="3" fontId="38" fillId="0" borderId="15" xfId="121" applyNumberFormat="1" applyFont="1" applyFill="1" applyBorder="1" applyAlignment="1">
      <alignment horizontal="center" vertical="center"/>
    </xf>
    <xf numFmtId="0" fontId="107" fillId="0" borderId="0" xfId="122" applyFont="1"/>
    <xf numFmtId="0" fontId="107" fillId="0" borderId="0" xfId="122" applyFont="1" applyAlignment="1">
      <alignment horizontal="center"/>
    </xf>
    <xf numFmtId="0" fontId="107" fillId="0" borderId="0" xfId="122" applyFont="1" applyAlignment="1">
      <alignment vertical="center"/>
    </xf>
    <xf numFmtId="0" fontId="107" fillId="0" borderId="0" xfId="122" applyFont="1" applyAlignment="1">
      <alignment horizontal="center" vertical="center"/>
    </xf>
    <xf numFmtId="0" fontId="107" fillId="0" borderId="0" xfId="122" applyFont="1" applyAlignment="1">
      <alignment wrapText="1"/>
    </xf>
    <xf numFmtId="0" fontId="107" fillId="0" borderId="8" xfId="122" applyFont="1" applyBorder="1" applyAlignment="1">
      <alignment horizontal="center" vertical="center" wrapText="1"/>
    </xf>
    <xf numFmtId="0" fontId="107" fillId="0" borderId="6" xfId="122" applyFont="1" applyBorder="1" applyAlignment="1">
      <alignment horizontal="center" vertical="center" wrapText="1"/>
    </xf>
    <xf numFmtId="0" fontId="107" fillId="0" borderId="11" xfId="122" applyFont="1" applyBorder="1" applyAlignment="1">
      <alignment horizontal="center" vertical="center" wrapText="1"/>
    </xf>
    <xf numFmtId="0" fontId="107" fillId="0" borderId="0" xfId="122" applyFont="1" applyAlignment="1">
      <alignment horizontal="center" wrapText="1"/>
    </xf>
    <xf numFmtId="0" fontId="107" fillId="0" borderId="1" xfId="122" applyFont="1" applyBorder="1" applyAlignment="1">
      <alignment horizontal="center" vertical="center" wrapText="1"/>
    </xf>
    <xf numFmtId="0" fontId="107" fillId="0" borderId="4" xfId="122" applyFont="1" applyBorder="1" applyAlignment="1">
      <alignment horizontal="center" vertical="center" wrapText="1"/>
    </xf>
    <xf numFmtId="0" fontId="107" fillId="0" borderId="5" xfId="122" applyFont="1" applyBorder="1" applyAlignment="1">
      <alignment horizontal="center" vertical="center" wrapText="1"/>
    </xf>
    <xf numFmtId="0" fontId="107" fillId="0" borderId="0" xfId="122" applyFont="1" applyAlignment="1">
      <alignment horizontal="center" vertical="center" wrapText="1"/>
    </xf>
    <xf numFmtId="0" fontId="107" fillId="0" borderId="7" xfId="122" applyFont="1" applyBorder="1" applyAlignment="1">
      <alignment horizontal="right" vertical="center"/>
    </xf>
    <xf numFmtId="3" fontId="38" fillId="0" borderId="0" xfId="123" applyNumberFormat="1" applyFont="1" applyFill="1" applyBorder="1" applyAlignment="1">
      <alignment vertical="center"/>
    </xf>
    <xf numFmtId="0" fontId="107" fillId="0" borderId="10" xfId="122" applyFont="1" applyBorder="1" applyAlignment="1">
      <alignment horizontal="right" vertical="center"/>
    </xf>
    <xf numFmtId="0" fontId="107" fillId="0" borderId="1" xfId="122" applyFont="1" applyBorder="1" applyAlignment="1">
      <alignment horizontal="right" vertical="center"/>
    </xf>
    <xf numFmtId="3" fontId="107" fillId="0" borderId="1" xfId="122" applyNumberFormat="1" applyFont="1" applyBorder="1" applyAlignment="1">
      <alignment horizontal="center"/>
    </xf>
    <xf numFmtId="3" fontId="107" fillId="0" borderId="17" xfId="122" applyNumberFormat="1" applyFont="1" applyBorder="1" applyAlignment="1">
      <alignment horizontal="center"/>
    </xf>
    <xf numFmtId="3" fontId="107" fillId="0" borderId="3" xfId="122" applyNumberFormat="1" applyFont="1" applyBorder="1" applyAlignment="1">
      <alignment horizontal="center"/>
    </xf>
    <xf numFmtId="3" fontId="107" fillId="0" borderId="0" xfId="122" applyNumberFormat="1" applyFont="1" applyAlignment="1">
      <alignment horizontal="center"/>
    </xf>
    <xf numFmtId="3" fontId="107" fillId="0" borderId="0" xfId="122" applyNumberFormat="1" applyFont="1"/>
    <xf numFmtId="0" fontId="38" fillId="0" borderId="3" xfId="12" applyBorder="1"/>
    <xf numFmtId="9" fontId="0" fillId="0" borderId="0" xfId="0" applyNumberFormat="1"/>
    <xf numFmtId="0" fontId="52" fillId="0" borderId="0" xfId="130" applyFont="1"/>
    <xf numFmtId="3" fontId="52" fillId="0" borderId="0" xfId="130" applyNumberFormat="1" applyFont="1"/>
    <xf numFmtId="0" fontId="76" fillId="0" borderId="0" xfId="130" applyFont="1"/>
    <xf numFmtId="0" fontId="54" fillId="0" borderId="0" xfId="130" applyFont="1"/>
    <xf numFmtId="0" fontId="52" fillId="2" borderId="48" xfId="130" applyFont="1" applyFill="1" applyBorder="1" applyAlignment="1">
      <alignment horizontal="center" vertical="center" wrapText="1"/>
    </xf>
    <xf numFmtId="0" fontId="52" fillId="2" borderId="37" xfId="130" applyFont="1" applyFill="1" applyBorder="1" applyAlignment="1">
      <alignment horizontal="center" vertical="center" wrapText="1"/>
    </xf>
    <xf numFmtId="0" fontId="52" fillId="2" borderId="49" xfId="130" applyFont="1" applyFill="1" applyBorder="1" applyAlignment="1">
      <alignment horizontal="center" vertical="center" wrapText="1"/>
    </xf>
    <xf numFmtId="0" fontId="52" fillId="2" borderId="50" xfId="130" applyFont="1" applyFill="1" applyBorder="1" applyAlignment="1">
      <alignment horizontal="center" vertical="center" wrapText="1"/>
    </xf>
    <xf numFmtId="0" fontId="52" fillId="2" borderId="51" xfId="130" applyFont="1" applyFill="1" applyBorder="1" applyAlignment="1">
      <alignment horizontal="center" vertical="center" wrapText="1"/>
    </xf>
    <xf numFmtId="3" fontId="52" fillId="2" borderId="44" xfId="130" applyNumberFormat="1" applyFont="1" applyFill="1" applyBorder="1" applyAlignment="1">
      <alignment horizontal="center" vertical="center"/>
    </xf>
    <xf numFmtId="3" fontId="52" fillId="2" borderId="9" xfId="130" applyNumberFormat="1" applyFont="1" applyFill="1" applyBorder="1" applyAlignment="1">
      <alignment horizontal="center" vertical="center"/>
    </xf>
    <xf numFmtId="4" fontId="52" fillId="2" borderId="15" xfId="130" applyNumberFormat="1" applyFont="1" applyFill="1" applyBorder="1" applyAlignment="1">
      <alignment horizontal="center" vertical="center"/>
    </xf>
    <xf numFmtId="4" fontId="52" fillId="2" borderId="52" xfId="130" applyNumberFormat="1" applyFont="1" applyFill="1" applyBorder="1" applyAlignment="1">
      <alignment horizontal="center" vertical="center"/>
    </xf>
    <xf numFmtId="0" fontId="52" fillId="2" borderId="53" xfId="130" applyFont="1" applyFill="1" applyBorder="1" applyAlignment="1">
      <alignment horizontal="center" vertical="center"/>
    </xf>
    <xf numFmtId="3" fontId="52" fillId="2" borderId="54" xfId="130" applyNumberFormat="1" applyFont="1" applyFill="1" applyBorder="1" applyAlignment="1">
      <alignment horizontal="center" vertical="center"/>
    </xf>
    <xf numFmtId="0" fontId="52" fillId="2" borderId="55" xfId="130" applyFont="1" applyFill="1" applyBorder="1" applyAlignment="1">
      <alignment horizontal="center" vertical="center"/>
    </xf>
    <xf numFmtId="0" fontId="52" fillId="0" borderId="16" xfId="130" applyFont="1" applyBorder="1"/>
    <xf numFmtId="0" fontId="76" fillId="0" borderId="16" xfId="130" applyFont="1" applyBorder="1"/>
    <xf numFmtId="0" fontId="54" fillId="0" borderId="16" xfId="130" applyFont="1" applyBorder="1"/>
    <xf numFmtId="0" fontId="109" fillId="0" borderId="16" xfId="82" applyFont="1" applyBorder="1"/>
    <xf numFmtId="0" fontId="2" fillId="0" borderId="0" xfId="131"/>
    <xf numFmtId="164" fontId="2" fillId="0" borderId="0" xfId="131" applyNumberFormat="1"/>
    <xf numFmtId="1" fontId="2" fillId="0" borderId="0" xfId="131" applyNumberFormat="1"/>
    <xf numFmtId="0" fontId="2" fillId="0" borderId="0" xfId="131" applyAlignment="1">
      <alignment horizontal="center" vertical="center"/>
    </xf>
    <xf numFmtId="0" fontId="101" fillId="0" borderId="0" xfId="131" applyFont="1" applyAlignment="1">
      <alignment horizontal="center"/>
    </xf>
    <xf numFmtId="0" fontId="53" fillId="0" borderId="0" xfId="131" applyFont="1" applyAlignment="1">
      <alignment horizontal="center" vertical="center"/>
    </xf>
    <xf numFmtId="0" fontId="53" fillId="0" borderId="1" xfId="131" applyFont="1" applyBorder="1" applyAlignment="1">
      <alignment horizontal="center" vertical="center"/>
    </xf>
    <xf numFmtId="0" fontId="53" fillId="0" borderId="17" xfId="131" applyFont="1" applyBorder="1" applyAlignment="1">
      <alignment horizontal="center" vertical="center"/>
    </xf>
    <xf numFmtId="164" fontId="53" fillId="0" borderId="17" xfId="131" applyNumberFormat="1" applyFont="1" applyBorder="1" applyAlignment="1">
      <alignment horizontal="center" vertical="center"/>
    </xf>
    <xf numFmtId="1" fontId="53" fillId="0" borderId="17" xfId="131" applyNumberFormat="1" applyFont="1" applyBorder="1" applyAlignment="1">
      <alignment horizontal="center" vertical="center"/>
    </xf>
    <xf numFmtId="164" fontId="53" fillId="0" borderId="3" xfId="131" applyNumberFormat="1" applyFont="1" applyBorder="1" applyAlignment="1">
      <alignment horizontal="center" vertical="center"/>
    </xf>
    <xf numFmtId="9" fontId="0" fillId="0" borderId="0" xfId="34" applyFont="1"/>
    <xf numFmtId="164" fontId="2" fillId="0" borderId="0" xfId="131" applyNumberFormat="1" applyAlignment="1">
      <alignment horizontal="center" vertical="center"/>
    </xf>
    <xf numFmtId="2" fontId="2" fillId="0" borderId="0" xfId="131" applyNumberFormat="1"/>
    <xf numFmtId="14" fontId="2" fillId="0" borderId="0" xfId="131" applyNumberFormat="1" applyAlignment="1">
      <alignment horizontal="center" vertical="center"/>
    </xf>
    <xf numFmtId="9" fontId="2" fillId="0" borderId="0" xfId="131" applyNumberFormat="1" applyAlignment="1">
      <alignment horizontal="center" vertical="center"/>
    </xf>
    <xf numFmtId="9" fontId="0" fillId="0" borderId="6" xfId="34" applyFont="1" applyBorder="1"/>
    <xf numFmtId="0" fontId="76" fillId="0" borderId="0" xfId="113" applyFont="1" applyAlignment="1">
      <alignment horizontal="right"/>
    </xf>
    <xf numFmtId="0" fontId="76" fillId="0" borderId="0" xfId="113" applyFont="1"/>
    <xf numFmtId="170" fontId="76" fillId="0" borderId="0" xfId="114" applyNumberFormat="1" applyFont="1"/>
    <xf numFmtId="1" fontId="38" fillId="0" borderId="4" xfId="4" applyNumberFormat="1" applyBorder="1" applyAlignment="1">
      <alignment horizontal="center" vertical="center"/>
    </xf>
    <xf numFmtId="1" fontId="38" fillId="0" borderId="6" xfId="4" applyNumberFormat="1" applyBorder="1" applyAlignment="1">
      <alignment horizontal="center" vertical="center"/>
    </xf>
    <xf numFmtId="0" fontId="76" fillId="0" borderId="45" xfId="82" applyFont="1" applyBorder="1" applyAlignment="1">
      <alignment horizontal="center" wrapText="1"/>
    </xf>
    <xf numFmtId="170" fontId="76" fillId="0" borderId="38" xfId="83" applyNumberFormat="1" applyFont="1" applyBorder="1"/>
    <xf numFmtId="170" fontId="76" fillId="0" borderId="59" xfId="83" applyNumberFormat="1" applyFont="1" applyBorder="1"/>
    <xf numFmtId="170" fontId="76" fillId="0" borderId="50" xfId="83" applyNumberFormat="1" applyFont="1" applyBorder="1"/>
    <xf numFmtId="0" fontId="76" fillId="0" borderId="45" xfId="82" applyFont="1" applyBorder="1" applyAlignment="1">
      <alignment wrapText="1"/>
    </xf>
    <xf numFmtId="1" fontId="76" fillId="0" borderId="38" xfId="82" applyNumberFormat="1" applyFont="1" applyBorder="1"/>
    <xf numFmtId="1" fontId="76" fillId="0" borderId="59" xfId="82" applyNumberFormat="1" applyFont="1" applyBorder="1"/>
    <xf numFmtId="14" fontId="38" fillId="0" borderId="4" xfId="4" applyNumberFormat="1" applyBorder="1"/>
    <xf numFmtId="7" fontId="38" fillId="0" borderId="4" xfId="4" applyNumberFormat="1" applyBorder="1" applyAlignment="1">
      <alignment horizontal="center"/>
    </xf>
    <xf numFmtId="2" fontId="85" fillId="0" borderId="0" xfId="32" applyNumberFormat="1" applyFont="1"/>
    <xf numFmtId="2" fontId="85" fillId="0" borderId="0" xfId="12" applyNumberFormat="1" applyFont="1"/>
    <xf numFmtId="0" fontId="0" fillId="0" borderId="0" xfId="4" applyFont="1"/>
    <xf numFmtId="44" fontId="52" fillId="0" borderId="0" xfId="95" applyFont="1"/>
    <xf numFmtId="3" fontId="0" fillId="0" borderId="0" xfId="4" applyNumberFormat="1" applyFont="1"/>
    <xf numFmtId="0" fontId="0" fillId="0" borderId="0" xfId="4" applyFont="1" applyAlignment="1">
      <alignment horizontal="center"/>
    </xf>
    <xf numFmtId="0" fontId="0" fillId="0" borderId="71" xfId="0" applyBorder="1"/>
    <xf numFmtId="0" fontId="0" fillId="0" borderId="61" xfId="0" applyBorder="1"/>
    <xf numFmtId="0" fontId="0" fillId="0" borderId="66" xfId="0" applyBorder="1"/>
    <xf numFmtId="0" fontId="0" fillId="0" borderId="60" xfId="0" applyBorder="1"/>
    <xf numFmtId="0" fontId="0" fillId="0" borderId="64" xfId="0" applyBorder="1"/>
    <xf numFmtId="0" fontId="76" fillId="0" borderId="0" xfId="0" applyFont="1"/>
    <xf numFmtId="0" fontId="51" fillId="0" borderId="7" xfId="4" applyFont="1" applyBorder="1"/>
    <xf numFmtId="0" fontId="38" fillId="0" borderId="0" xfId="4" applyAlignment="1">
      <alignment horizontal="left"/>
    </xf>
    <xf numFmtId="0" fontId="108" fillId="0" borderId="8" xfId="12" applyFont="1" applyBorder="1"/>
    <xf numFmtId="0" fontId="47" fillId="0" borderId="0" xfId="12" applyFont="1"/>
    <xf numFmtId="0" fontId="0" fillId="0" borderId="0" xfId="12" applyFont="1"/>
    <xf numFmtId="165" fontId="79" fillId="5" borderId="84" xfId="0" applyNumberFormat="1" applyFont="1" applyFill="1" applyBorder="1" applyAlignment="1">
      <alignment horizontal="center" vertical="center" wrapText="1"/>
    </xf>
    <xf numFmtId="165" fontId="78" fillId="4" borderId="84" xfId="0" applyNumberFormat="1" applyFont="1" applyFill="1" applyBorder="1" applyAlignment="1">
      <alignment horizontal="center" vertical="center" wrapText="1"/>
    </xf>
    <xf numFmtId="165" fontId="79" fillId="5" borderId="89" xfId="0" applyNumberFormat="1" applyFont="1" applyFill="1" applyBorder="1" applyAlignment="1">
      <alignment horizontal="center" vertical="center" wrapText="1"/>
    </xf>
    <xf numFmtId="165" fontId="79" fillId="5" borderId="90" xfId="0" applyNumberFormat="1" applyFont="1" applyFill="1" applyBorder="1" applyAlignment="1">
      <alignment horizontal="center" vertical="center" wrapText="1"/>
    </xf>
    <xf numFmtId="165" fontId="78" fillId="4" borderId="90" xfId="0" applyNumberFormat="1" applyFont="1" applyFill="1" applyBorder="1" applyAlignment="1">
      <alignment horizontal="center" vertical="center" wrapText="1"/>
    </xf>
    <xf numFmtId="0" fontId="1" fillId="0" borderId="4" xfId="96" applyFont="1" applyBorder="1" applyAlignment="1">
      <alignment horizontal="center" vertical="center" wrapText="1"/>
    </xf>
    <xf numFmtId="1" fontId="38" fillId="0" borderId="0" xfId="12" applyNumberFormat="1"/>
    <xf numFmtId="44" fontId="98" fillId="0" borderId="0" xfId="127" applyFont="1"/>
    <xf numFmtId="44" fontId="38" fillId="0" borderId="0" xfId="127" applyFont="1"/>
    <xf numFmtId="0" fontId="38" fillId="0" borderId="8" xfId="12" applyBorder="1" applyAlignment="1">
      <alignment horizontal="center" vertical="center"/>
    </xf>
    <xf numFmtId="44" fontId="38" fillId="0" borderId="4" xfId="32" applyFont="1" applyBorder="1"/>
    <xf numFmtId="1" fontId="38" fillId="0" borderId="4" xfId="32" applyNumberFormat="1" applyFont="1" applyBorder="1"/>
    <xf numFmtId="1" fontId="38" fillId="0" borderId="5" xfId="32" applyNumberFormat="1" applyFont="1" applyBorder="1"/>
    <xf numFmtId="1" fontId="38" fillId="0" borderId="6" xfId="32" applyNumberFormat="1" applyFont="1" applyBorder="1"/>
    <xf numFmtId="1" fontId="38" fillId="0" borderId="9" xfId="32" applyNumberFormat="1" applyFont="1" applyBorder="1"/>
    <xf numFmtId="44" fontId="98" fillId="0" borderId="6" xfId="32" applyFont="1" applyBorder="1"/>
    <xf numFmtId="0" fontId="38" fillId="0" borderId="15" xfId="12" applyBorder="1"/>
    <xf numFmtId="44" fontId="38" fillId="0" borderId="7" xfId="32" applyFont="1" applyBorder="1"/>
    <xf numFmtId="44" fontId="38" fillId="0" borderId="5" xfId="32" applyFont="1" applyBorder="1"/>
    <xf numFmtId="44" fontId="98" fillId="0" borderId="8" xfId="32" applyFont="1" applyBorder="1"/>
    <xf numFmtId="44" fontId="38" fillId="0" borderId="15" xfId="32" applyFont="1" applyBorder="1"/>
    <xf numFmtId="44" fontId="98" fillId="0" borderId="15" xfId="32" applyFont="1" applyBorder="1"/>
    <xf numFmtId="1" fontId="38" fillId="0" borderId="15" xfId="32" applyNumberFormat="1" applyFont="1" applyBorder="1"/>
    <xf numFmtId="0" fontId="38" fillId="0" borderId="6" xfId="12" applyBorder="1" applyAlignment="1">
      <alignment vertical="center"/>
    </xf>
    <xf numFmtId="0" fontId="42" fillId="0" borderId="10" xfId="12" applyFont="1" applyBorder="1"/>
    <xf numFmtId="0" fontId="0" fillId="0" borderId="39" xfId="0" applyBorder="1"/>
    <xf numFmtId="0" fontId="0" fillId="0" borderId="12" xfId="0" applyBorder="1"/>
    <xf numFmtId="0" fontId="52" fillId="0" borderId="5" xfId="82" applyFont="1" applyBorder="1" applyAlignment="1">
      <alignment horizontal="center" wrapText="1"/>
    </xf>
    <xf numFmtId="170" fontId="0" fillId="0" borderId="7" xfId="124" applyNumberFormat="1" applyFont="1" applyBorder="1"/>
    <xf numFmtId="170" fontId="0" fillId="0" borderId="4" xfId="124" applyNumberFormat="1" applyFont="1" applyBorder="1"/>
    <xf numFmtId="170" fontId="0" fillId="0" borderId="5" xfId="124" applyNumberFormat="1" applyFont="1" applyBorder="1"/>
    <xf numFmtId="170" fontId="0" fillId="0" borderId="10" xfId="124" applyNumberFormat="1" applyFont="1" applyBorder="1"/>
    <xf numFmtId="170" fontId="0" fillId="0" borderId="62" xfId="124" applyNumberFormat="1" applyFont="1" applyBorder="1"/>
    <xf numFmtId="0" fontId="0" fillId="0" borderId="1" xfId="0" applyBorder="1"/>
    <xf numFmtId="0" fontId="0" fillId="0" borderId="17" xfId="0" applyBorder="1"/>
    <xf numFmtId="0" fontId="0" fillId="0" borderId="3" xfId="0" applyBorder="1"/>
    <xf numFmtId="164" fontId="0" fillId="0" borderId="10" xfId="0" applyNumberFormat="1" applyBorder="1"/>
    <xf numFmtId="164" fontId="0" fillId="0" borderId="8" xfId="0" applyNumberFormat="1" applyBorder="1"/>
    <xf numFmtId="0" fontId="52" fillId="0" borderId="15" xfId="117" applyFont="1" applyBorder="1"/>
    <xf numFmtId="0" fontId="85" fillId="0" borderId="6" xfId="12" applyFont="1" applyBorder="1"/>
    <xf numFmtId="0" fontId="38" fillId="0" borderId="14" xfId="12" applyBorder="1"/>
    <xf numFmtId="0" fontId="0" fillId="0" borderId="0" xfId="0" applyAlignment="1">
      <alignment horizontal="center"/>
    </xf>
    <xf numFmtId="9" fontId="38" fillId="0" borderId="0" xfId="4" applyNumberFormat="1" applyAlignment="1">
      <alignment horizontal="center"/>
    </xf>
    <xf numFmtId="9" fontId="98" fillId="0" borderId="0" xfId="0" applyNumberFormat="1" applyFont="1"/>
    <xf numFmtId="0" fontId="58" fillId="0" borderId="91" xfId="12" applyFont="1" applyBorder="1" applyAlignment="1">
      <alignment horizontal="left" vertical="center"/>
    </xf>
    <xf numFmtId="9" fontId="85" fillId="0" borderId="0" xfId="0" applyNumberFormat="1" applyFont="1"/>
    <xf numFmtId="1" fontId="38" fillId="0" borderId="10" xfId="0" applyNumberFormat="1" applyFont="1" applyBorder="1"/>
    <xf numFmtId="1" fontId="38" fillId="0" borderId="11" xfId="0" applyNumberFormat="1" applyFont="1" applyBorder="1"/>
    <xf numFmtId="1" fontId="38" fillId="0" borderId="8" xfId="0" applyNumberFormat="1" applyFont="1" applyBorder="1"/>
    <xf numFmtId="1" fontId="38" fillId="0" borderId="9" xfId="0" applyNumberFormat="1" applyFont="1" applyBorder="1"/>
    <xf numFmtId="170" fontId="38" fillId="0" borderId="10" xfId="124" applyNumberFormat="1" applyFont="1" applyBorder="1"/>
    <xf numFmtId="170" fontId="38" fillId="0" borderId="8" xfId="124" applyNumberFormat="1" applyFont="1" applyBorder="1"/>
    <xf numFmtId="0" fontId="0" fillId="0" borderId="1" xfId="0" applyBorder="1" applyAlignment="1">
      <alignment horizontal="center"/>
    </xf>
    <xf numFmtId="0" fontId="0" fillId="0" borderId="3" xfId="0" applyBorder="1" applyAlignment="1">
      <alignment horizontal="center"/>
    </xf>
    <xf numFmtId="165" fontId="76" fillId="0" borderId="0" xfId="12" applyNumberFormat="1" applyFont="1"/>
    <xf numFmtId="0" fontId="0" fillId="0" borderId="10" xfId="0" applyBorder="1"/>
    <xf numFmtId="0" fontId="0" fillId="0" borderId="11" xfId="0" applyBorder="1"/>
    <xf numFmtId="0" fontId="0" fillId="0" borderId="8" xfId="0" applyBorder="1"/>
    <xf numFmtId="0" fontId="0" fillId="0" borderId="9" xfId="0" applyBorder="1"/>
    <xf numFmtId="0" fontId="0" fillId="0" borderId="1" xfId="0" applyBorder="1" applyAlignment="1">
      <alignment horizontal="center" vertical="center" wrapText="1"/>
    </xf>
    <xf numFmtId="0" fontId="0" fillId="0" borderId="17" xfId="0" applyBorder="1" applyAlignment="1">
      <alignment horizontal="center" vertical="center" wrapText="1"/>
    </xf>
    <xf numFmtId="0" fontId="0" fillId="0" borderId="3" xfId="0" applyBorder="1" applyAlignment="1">
      <alignment horizontal="center" vertical="center" wrapText="1"/>
    </xf>
    <xf numFmtId="44" fontId="0" fillId="0" borderId="0" xfId="127" applyFont="1" applyBorder="1"/>
    <xf numFmtId="44" fontId="0" fillId="0" borderId="10" xfId="127" applyFont="1" applyBorder="1"/>
    <xf numFmtId="44" fontId="0" fillId="0" borderId="11" xfId="127" applyFont="1" applyBorder="1"/>
    <xf numFmtId="44" fontId="0" fillId="0" borderId="6" xfId="127" applyFont="1" applyBorder="1"/>
    <xf numFmtId="44" fontId="0" fillId="0" borderId="8" xfId="127" applyFont="1" applyBorder="1"/>
    <xf numFmtId="44" fontId="0" fillId="0" borderId="9" xfId="127" applyFont="1" applyBorder="1"/>
    <xf numFmtId="43" fontId="0" fillId="0" borderId="0" xfId="124" applyFont="1" applyBorder="1"/>
    <xf numFmtId="43" fontId="0" fillId="0" borderId="6" xfId="124" applyFont="1" applyBorder="1"/>
    <xf numFmtId="44" fontId="0" fillId="0" borderId="0" xfId="0" applyNumberFormat="1"/>
    <xf numFmtId="170" fontId="0" fillId="0" borderId="0" xfId="4" applyNumberFormat="1" applyFont="1"/>
    <xf numFmtId="0" fontId="38" fillId="0" borderId="48" xfId="0" quotePrefix="1" applyFont="1" applyBorder="1"/>
    <xf numFmtId="170" fontId="38" fillId="0" borderId="0" xfId="12" applyNumberFormat="1"/>
    <xf numFmtId="0" fontId="0" fillId="0" borderId="7" xfId="0" applyBorder="1"/>
    <xf numFmtId="0" fontId="0" fillId="0" borderId="4" xfId="0" applyBorder="1"/>
    <xf numFmtId="9" fontId="0" fillId="0" borderId="6" xfId="10" applyFont="1" applyBorder="1"/>
    <xf numFmtId="9" fontId="0" fillId="0" borderId="9" xfId="10" applyFont="1" applyBorder="1"/>
    <xf numFmtId="0" fontId="0" fillId="0" borderId="7" xfId="0" applyBorder="1" applyAlignment="1">
      <alignment wrapText="1"/>
    </xf>
    <xf numFmtId="0" fontId="0" fillId="0" borderId="4" xfId="0" applyBorder="1" applyAlignment="1">
      <alignment wrapText="1"/>
    </xf>
    <xf numFmtId="0" fontId="0" fillId="0" borderId="5" xfId="0" applyBorder="1" applyAlignment="1">
      <alignment wrapText="1"/>
    </xf>
    <xf numFmtId="0" fontId="38" fillId="0" borderId="4" xfId="0" applyFont="1" applyBorder="1" applyAlignment="1">
      <alignment wrapText="1"/>
    </xf>
    <xf numFmtId="1" fontId="38" fillId="0" borderId="11" xfId="4" applyNumberFormat="1" applyBorder="1"/>
    <xf numFmtId="1" fontId="0" fillId="0" borderId="11" xfId="4" applyNumberFormat="1" applyFont="1" applyBorder="1"/>
    <xf numFmtId="0" fontId="0" fillId="0" borderId="6" xfId="4" applyFont="1" applyBorder="1"/>
    <xf numFmtId="1" fontId="0" fillId="0" borderId="9" xfId="4" applyNumberFormat="1" applyFont="1" applyBorder="1"/>
    <xf numFmtId="165" fontId="39" fillId="0" borderId="0" xfId="34" applyNumberFormat="1" applyFont="1"/>
    <xf numFmtId="164" fontId="39" fillId="0" borderId="0" xfId="129" applyNumberFormat="1" applyFont="1" applyAlignment="1">
      <alignment horizontal="center" vertical="center"/>
    </xf>
    <xf numFmtId="43" fontId="52" fillId="0" borderId="0" xfId="124" applyFont="1"/>
    <xf numFmtId="43" fontId="52" fillId="0" borderId="13" xfId="124" applyFont="1" applyBorder="1"/>
    <xf numFmtId="43" fontId="52" fillId="0" borderId="14" xfId="124" applyFont="1" applyBorder="1"/>
    <xf numFmtId="43" fontId="52" fillId="0" borderId="49" xfId="124" applyFont="1" applyBorder="1"/>
    <xf numFmtId="10" fontId="0" fillId="0" borderId="0" xfId="10" applyNumberFormat="1" applyFont="1"/>
    <xf numFmtId="164" fontId="39" fillId="0" borderId="0" xfId="12" applyNumberFormat="1" applyFont="1" applyAlignment="1">
      <alignment horizontal="center" vertical="center"/>
    </xf>
    <xf numFmtId="44" fontId="39" fillId="0" borderId="0" xfId="0" applyNumberFormat="1" applyFont="1"/>
    <xf numFmtId="0" fontId="45" fillId="0" borderId="0" xfId="0" applyFont="1"/>
    <xf numFmtId="169" fontId="39" fillId="0" borderId="0" xfId="4" applyNumberFormat="1" applyFont="1"/>
    <xf numFmtId="2" fontId="0" fillId="0" borderId="0" xfId="0" applyNumberFormat="1" applyAlignment="1">
      <alignment horizontal="center"/>
    </xf>
    <xf numFmtId="2" fontId="0" fillId="0" borderId="11" xfId="0" applyNumberFormat="1" applyBorder="1" applyAlignment="1">
      <alignment horizontal="center"/>
    </xf>
    <xf numFmtId="2" fontId="39" fillId="0" borderId="10" xfId="0" applyNumberFormat="1" applyFont="1" applyBorder="1" applyAlignment="1">
      <alignment horizontal="center"/>
    </xf>
    <xf numFmtId="2" fontId="39" fillId="0" borderId="0" xfId="0" applyNumberFormat="1" applyFont="1" applyAlignment="1">
      <alignment horizontal="center"/>
    </xf>
    <xf numFmtId="2" fontId="39" fillId="0" borderId="11" xfId="0" applyNumberFormat="1" applyFont="1" applyBorder="1" applyAlignment="1">
      <alignment horizontal="center"/>
    </xf>
    <xf numFmtId="2" fontId="42" fillId="0" borderId="8" xfId="0" applyNumberFormat="1" applyFont="1" applyBorder="1" applyAlignment="1">
      <alignment horizontal="center"/>
    </xf>
    <xf numFmtId="2" fontId="42" fillId="0" borderId="6" xfId="0" applyNumberFormat="1" applyFont="1" applyBorder="1" applyAlignment="1">
      <alignment horizontal="center"/>
    </xf>
    <xf numFmtId="2" fontId="42" fillId="0" borderId="9" xfId="0" applyNumberFormat="1" applyFont="1" applyBorder="1" applyAlignment="1">
      <alignment horizontal="center"/>
    </xf>
    <xf numFmtId="0" fontId="67" fillId="0" borderId="21" xfId="0" applyFont="1" applyBorder="1" applyAlignment="1">
      <alignment horizontal="left" wrapText="1"/>
    </xf>
    <xf numFmtId="0" fontId="67" fillId="0" borderId="0" xfId="0" applyFont="1" applyAlignment="1">
      <alignment horizontal="left" wrapText="1"/>
    </xf>
    <xf numFmtId="0" fontId="67" fillId="0" borderId="22" xfId="0" applyFont="1" applyBorder="1" applyAlignment="1">
      <alignment horizontal="left" wrapText="1"/>
    </xf>
    <xf numFmtId="0" fontId="66" fillId="0" borderId="21" xfId="0" applyFont="1" applyBorder="1" applyAlignment="1">
      <alignment horizontal="left" vertical="center" wrapText="1" readingOrder="1"/>
    </xf>
    <xf numFmtId="0" fontId="66" fillId="0" borderId="0" xfId="0" applyFont="1" applyAlignment="1">
      <alignment horizontal="left" vertical="center" wrapText="1" readingOrder="1"/>
    </xf>
    <xf numFmtId="0" fontId="66" fillId="0" borderId="22" xfId="0" applyFont="1" applyBorder="1" applyAlignment="1">
      <alignment horizontal="left" vertical="center" wrapText="1" readingOrder="1"/>
    </xf>
    <xf numFmtId="0" fontId="71" fillId="0" borderId="21" xfId="0" applyFont="1" applyBorder="1" applyAlignment="1">
      <alignment horizontal="left" vertical="top" wrapText="1" readingOrder="1"/>
    </xf>
    <xf numFmtId="0" fontId="71" fillId="0" borderId="0" xfId="0" applyFont="1" applyAlignment="1">
      <alignment horizontal="left" vertical="top" wrapText="1" readingOrder="1"/>
    </xf>
    <xf numFmtId="0" fontId="71" fillId="0" borderId="22" xfId="0" applyFont="1" applyBorder="1" applyAlignment="1">
      <alignment horizontal="left" vertical="top" wrapText="1" readingOrder="1"/>
    </xf>
    <xf numFmtId="0" fontId="66" fillId="0" borderId="21" xfId="0" applyFont="1" applyBorder="1" applyAlignment="1">
      <alignment horizontal="left" vertical="top" wrapText="1" readingOrder="1"/>
    </xf>
    <xf numFmtId="0" fontId="66" fillId="0" borderId="0" xfId="0" applyFont="1" applyAlignment="1">
      <alignment horizontal="left" vertical="top" wrapText="1" readingOrder="1"/>
    </xf>
    <xf numFmtId="0" fontId="66" fillId="0" borderId="22" xfId="0" applyFont="1" applyBorder="1" applyAlignment="1">
      <alignment horizontal="left" vertical="top" wrapText="1" readingOrder="1"/>
    </xf>
    <xf numFmtId="0" fontId="52" fillId="2" borderId="33" xfId="82" applyFont="1" applyFill="1" applyBorder="1" applyAlignment="1">
      <alignment horizontal="center" vertical="center" wrapText="1"/>
    </xf>
    <xf numFmtId="0" fontId="52" fillId="2" borderId="36" xfId="82" applyFont="1" applyFill="1" applyBorder="1" applyAlignment="1">
      <alignment horizontal="center" vertical="center" wrapText="1"/>
    </xf>
    <xf numFmtId="0" fontId="76" fillId="2" borderId="34" xfId="82" applyFont="1" applyFill="1" applyBorder="1" applyAlignment="1">
      <alignment horizontal="center" vertical="center" wrapText="1"/>
    </xf>
    <xf numFmtId="0" fontId="76" fillId="2" borderId="35" xfId="82" applyFont="1" applyFill="1" applyBorder="1" applyAlignment="1">
      <alignment horizontal="center" vertical="center" wrapText="1"/>
    </xf>
    <xf numFmtId="0" fontId="38" fillId="0" borderId="8" xfId="4" applyBorder="1" applyAlignment="1">
      <alignment horizontal="center"/>
    </xf>
    <xf numFmtId="0" fontId="38" fillId="0" borderId="6" xfId="4" applyBorder="1" applyAlignment="1">
      <alignment horizontal="center"/>
    </xf>
    <xf numFmtId="0" fontId="78" fillId="4" borderId="26" xfId="0" applyFont="1" applyFill="1" applyBorder="1" applyAlignment="1">
      <alignment horizontal="center" vertical="center" wrapText="1"/>
    </xf>
    <xf numFmtId="0" fontId="78" fillId="4" borderId="28" xfId="0" applyFont="1" applyFill="1" applyBorder="1" applyAlignment="1">
      <alignment horizontal="center" vertical="center" wrapText="1"/>
    </xf>
    <xf numFmtId="0" fontId="78" fillId="4" borderId="27" xfId="0" applyFont="1" applyFill="1" applyBorder="1" applyAlignment="1">
      <alignment horizontal="center" vertical="center"/>
    </xf>
    <xf numFmtId="0" fontId="78" fillId="4" borderId="28" xfId="0" applyFont="1" applyFill="1" applyBorder="1" applyAlignment="1">
      <alignment horizontal="center" vertical="center"/>
    </xf>
    <xf numFmtId="0" fontId="78" fillId="4" borderId="31" xfId="0" applyFont="1" applyFill="1" applyBorder="1" applyAlignment="1">
      <alignment horizontal="center" vertical="center" wrapText="1"/>
    </xf>
    <xf numFmtId="0" fontId="78" fillId="4" borderId="29" xfId="0" applyFont="1" applyFill="1" applyBorder="1" applyAlignment="1">
      <alignment horizontal="center" vertical="center" wrapText="1"/>
    </xf>
    <xf numFmtId="0" fontId="78" fillId="4" borderId="32" xfId="0" applyFont="1" applyFill="1" applyBorder="1" applyAlignment="1">
      <alignment horizontal="center" vertical="center" wrapText="1"/>
    </xf>
    <xf numFmtId="0" fontId="78" fillId="4" borderId="30" xfId="0" applyFont="1" applyFill="1" applyBorder="1" applyAlignment="1">
      <alignment horizontal="center" vertical="center" wrapText="1"/>
    </xf>
    <xf numFmtId="0" fontId="78" fillId="4" borderId="26" xfId="0" applyFont="1" applyFill="1" applyBorder="1" applyAlignment="1">
      <alignment horizontal="center" vertical="center"/>
    </xf>
    <xf numFmtId="0" fontId="58" fillId="10" borderId="84" xfId="12" applyFont="1" applyFill="1" applyBorder="1" applyAlignment="1">
      <alignment horizontal="center"/>
    </xf>
    <xf numFmtId="0" fontId="58" fillId="10" borderId="85" xfId="12" applyFont="1" applyFill="1" applyBorder="1" applyAlignment="1">
      <alignment horizontal="center"/>
    </xf>
    <xf numFmtId="0" fontId="58" fillId="10" borderId="88" xfId="12" applyFont="1" applyFill="1" applyBorder="1" applyAlignment="1">
      <alignment horizontal="center"/>
    </xf>
    <xf numFmtId="0" fontId="78" fillId="4" borderId="86" xfId="0" applyFont="1" applyFill="1" applyBorder="1" applyAlignment="1">
      <alignment horizontal="center" vertical="center" wrapText="1"/>
    </xf>
    <xf numFmtId="0" fontId="78" fillId="4" borderId="87" xfId="0" applyFont="1" applyFill="1" applyBorder="1" applyAlignment="1">
      <alignment horizontal="center" vertical="center" wrapText="1"/>
    </xf>
    <xf numFmtId="0" fontId="39" fillId="0" borderId="0" xfId="12" applyFont="1" applyAlignment="1">
      <alignment horizontal="left"/>
    </xf>
    <xf numFmtId="0" fontId="42" fillId="0" borderId="0" xfId="12" applyFont="1" applyAlignment="1">
      <alignment horizontal="left" wrapText="1"/>
    </xf>
    <xf numFmtId="0" fontId="39" fillId="0" borderId="56" xfId="12" applyFont="1" applyBorder="1" applyAlignment="1">
      <alignment horizontal="center" vertical="center"/>
    </xf>
    <xf numFmtId="0" fontId="39" fillId="0" borderId="48" xfId="12" applyFont="1" applyBorder="1" applyAlignment="1">
      <alignment horizontal="center" vertical="center"/>
    </xf>
    <xf numFmtId="0" fontId="53" fillId="0" borderId="76" xfId="12" applyFont="1" applyBorder="1" applyAlignment="1">
      <alignment horizontal="center" vertical="center"/>
    </xf>
    <xf numFmtId="0" fontId="53" fillId="0" borderId="60" xfId="12" applyFont="1" applyBorder="1" applyAlignment="1">
      <alignment horizontal="center" vertical="center"/>
    </xf>
    <xf numFmtId="0" fontId="53" fillId="0" borderId="77" xfId="12" applyFont="1" applyBorder="1" applyAlignment="1">
      <alignment horizontal="center" vertical="center"/>
    </xf>
    <xf numFmtId="0" fontId="53" fillId="0" borderId="64" xfId="12" applyFont="1" applyBorder="1" applyAlignment="1">
      <alignment horizontal="center" vertical="center"/>
    </xf>
    <xf numFmtId="0" fontId="39" fillId="0" borderId="56" xfId="12" applyFont="1" applyBorder="1" applyAlignment="1">
      <alignment horizontal="center"/>
    </xf>
    <xf numFmtId="0" fontId="39" fillId="0" borderId="76" xfId="12" applyFont="1" applyBorder="1" applyAlignment="1">
      <alignment horizontal="center"/>
    </xf>
    <xf numFmtId="0" fontId="39" fillId="0" borderId="77" xfId="12" applyFont="1" applyBorder="1" applyAlignment="1">
      <alignment horizontal="center"/>
    </xf>
    <xf numFmtId="0" fontId="39" fillId="0" borderId="65" xfId="12" applyFont="1" applyBorder="1" applyAlignment="1">
      <alignment horizontal="center" vertical="center"/>
    </xf>
    <xf numFmtId="0" fontId="39" fillId="0" borderId="66" xfId="12" applyFont="1" applyBorder="1" applyAlignment="1">
      <alignment horizontal="center" vertical="center"/>
    </xf>
    <xf numFmtId="0" fontId="53" fillId="0" borderId="13" xfId="12" applyFont="1" applyBorder="1" applyAlignment="1">
      <alignment horizontal="center" vertical="top"/>
    </xf>
    <xf numFmtId="0" fontId="53" fillId="0" borderId="14" xfId="12" applyFont="1" applyBorder="1" applyAlignment="1">
      <alignment horizontal="center" vertical="top"/>
    </xf>
    <xf numFmtId="0" fontId="53" fillId="0" borderId="49" xfId="12" applyFont="1" applyBorder="1" applyAlignment="1">
      <alignment horizontal="center" vertical="top"/>
    </xf>
    <xf numFmtId="0" fontId="53" fillId="0" borderId="80" xfId="12" applyFont="1" applyBorder="1" applyAlignment="1">
      <alignment horizontal="center" vertical="top"/>
    </xf>
    <xf numFmtId="0" fontId="53" fillId="0" borderId="15" xfId="12" applyFont="1" applyBorder="1" applyAlignment="1">
      <alignment horizontal="center" vertical="top"/>
    </xf>
    <xf numFmtId="0" fontId="53" fillId="8" borderId="65" xfId="12" applyFont="1" applyFill="1" applyBorder="1" applyAlignment="1">
      <alignment horizontal="center" vertical="center"/>
    </xf>
    <xf numFmtId="0" fontId="53" fillId="0" borderId="16" xfId="0" applyFont="1" applyBorder="1" applyAlignment="1">
      <alignment horizontal="center" vertical="top" wrapText="1"/>
    </xf>
    <xf numFmtId="0" fontId="53" fillId="0" borderId="16" xfId="0" applyFont="1" applyBorder="1" applyAlignment="1">
      <alignment horizontal="center" vertical="top"/>
    </xf>
    <xf numFmtId="0" fontId="53" fillId="9" borderId="12" xfId="12" applyFont="1" applyFill="1" applyBorder="1" applyAlignment="1">
      <alignment horizontal="center" vertical="center"/>
    </xf>
    <xf numFmtId="0" fontId="53" fillId="9" borderId="48" xfId="12" applyFont="1" applyFill="1" applyBorder="1" applyAlignment="1">
      <alignment horizontal="center" vertical="center"/>
    </xf>
    <xf numFmtId="0" fontId="53" fillId="0" borderId="13" xfId="0" applyFont="1" applyBorder="1" applyAlignment="1">
      <alignment horizontal="center" vertical="top" wrapText="1"/>
    </xf>
    <xf numFmtId="0" fontId="53" fillId="0" borderId="14" xfId="0" applyFont="1" applyBorder="1" applyAlignment="1">
      <alignment horizontal="center" vertical="top" wrapText="1"/>
    </xf>
    <xf numFmtId="0" fontId="53" fillId="0" borderId="15" xfId="0" applyFont="1" applyBorder="1" applyAlignment="1">
      <alignment horizontal="center" vertical="top" wrapText="1"/>
    </xf>
    <xf numFmtId="0" fontId="52" fillId="0" borderId="57" xfId="82" applyFont="1" applyBorder="1" applyAlignment="1">
      <alignment horizontal="center"/>
    </xf>
    <xf numFmtId="0" fontId="52" fillId="0" borderId="40" xfId="82" applyFont="1" applyBorder="1" applyAlignment="1">
      <alignment horizontal="center"/>
    </xf>
    <xf numFmtId="0" fontId="52" fillId="0" borderId="42" xfId="82" applyFont="1" applyBorder="1" applyAlignment="1">
      <alignment horizontal="center"/>
    </xf>
    <xf numFmtId="0" fontId="52" fillId="0" borderId="41" xfId="82" applyFont="1" applyBorder="1" applyAlignment="1">
      <alignment horizontal="center"/>
    </xf>
    <xf numFmtId="0" fontId="52" fillId="0" borderId="46" xfId="82" applyFont="1" applyBorder="1" applyAlignment="1">
      <alignment horizontal="center"/>
    </xf>
    <xf numFmtId="0" fontId="52" fillId="0" borderId="35" xfId="82" applyFont="1" applyBorder="1" applyAlignment="1">
      <alignment horizontal="center"/>
    </xf>
    <xf numFmtId="0" fontId="52" fillId="2" borderId="33" xfId="115" applyFont="1" applyFill="1" applyBorder="1" applyAlignment="1">
      <alignment horizontal="center" vertical="center" wrapText="1"/>
    </xf>
    <xf numFmtId="0" fontId="52" fillId="2" borderId="47" xfId="115" applyFont="1" applyFill="1" applyBorder="1" applyAlignment="1">
      <alignment horizontal="center" vertical="center" wrapText="1"/>
    </xf>
    <xf numFmtId="0" fontId="76" fillId="2" borderId="34" xfId="115" applyFont="1" applyFill="1" applyBorder="1" applyAlignment="1">
      <alignment horizontal="center" vertical="center" wrapText="1"/>
    </xf>
    <xf numFmtId="0" fontId="76" fillId="2" borderId="46" xfId="115" applyFont="1" applyFill="1" applyBorder="1" applyAlignment="1">
      <alignment horizontal="center" vertical="center" wrapText="1"/>
    </xf>
    <xf numFmtId="0" fontId="76" fillId="2" borderId="35" xfId="115" applyFont="1" applyFill="1" applyBorder="1" applyAlignment="1">
      <alignment horizontal="center" vertical="center" wrapText="1"/>
    </xf>
    <xf numFmtId="0" fontId="52" fillId="0" borderId="57" xfId="115" applyFont="1" applyBorder="1" applyAlignment="1">
      <alignment horizontal="center"/>
    </xf>
    <xf numFmtId="0" fontId="52" fillId="0" borderId="40" xfId="115" applyFont="1" applyBorder="1" applyAlignment="1">
      <alignment horizontal="center"/>
    </xf>
    <xf numFmtId="0" fontId="52" fillId="0" borderId="42" xfId="115" applyFont="1" applyBorder="1" applyAlignment="1">
      <alignment horizontal="center"/>
    </xf>
    <xf numFmtId="0" fontId="52" fillId="0" borderId="41" xfId="115" applyFont="1" applyBorder="1" applyAlignment="1">
      <alignment horizontal="center"/>
    </xf>
    <xf numFmtId="0" fontId="54" fillId="0" borderId="0" xfId="82" applyFont="1" applyAlignment="1">
      <alignment horizontal="left" wrapText="1"/>
    </xf>
    <xf numFmtId="0" fontId="39" fillId="0" borderId="39" xfId="0" applyFont="1" applyBorder="1" applyAlignment="1">
      <alignment horizontal="center"/>
    </xf>
    <xf numFmtId="0" fontId="39" fillId="0" borderId="42" xfId="0" applyFont="1" applyBorder="1" applyAlignment="1">
      <alignment horizontal="center"/>
    </xf>
    <xf numFmtId="0" fontId="39" fillId="0" borderId="57" xfId="0" applyFont="1" applyBorder="1" applyAlignment="1">
      <alignment horizontal="center"/>
    </xf>
    <xf numFmtId="0" fontId="0" fillId="0" borderId="0" xfId="0" applyAlignment="1">
      <alignment horizontal="center"/>
    </xf>
    <xf numFmtId="0" fontId="76" fillId="2" borderId="34" xfId="130" applyFont="1" applyFill="1" applyBorder="1" applyAlignment="1">
      <alignment horizontal="center" vertical="center" wrapText="1"/>
    </xf>
    <xf numFmtId="0" fontId="76" fillId="2" borderId="46" xfId="130" applyFont="1" applyFill="1" applyBorder="1" applyAlignment="1">
      <alignment horizontal="center" vertical="center" wrapText="1"/>
    </xf>
    <xf numFmtId="0" fontId="76" fillId="2" borderId="35" xfId="130" applyFont="1" applyFill="1" applyBorder="1" applyAlignment="1">
      <alignment horizontal="center" vertical="center" wrapText="1"/>
    </xf>
    <xf numFmtId="0" fontId="52" fillId="0" borderId="13" xfId="130" applyFont="1" applyBorder="1" applyAlignment="1">
      <alignment horizontal="center" wrapText="1"/>
    </xf>
    <xf numFmtId="0" fontId="52" fillId="0" borderId="15" xfId="130" applyFont="1" applyBorder="1" applyAlignment="1">
      <alignment horizontal="center" wrapText="1"/>
    </xf>
    <xf numFmtId="0" fontId="76" fillId="0" borderId="8" xfId="130" applyFont="1" applyBorder="1" applyAlignment="1">
      <alignment horizontal="center"/>
    </xf>
    <xf numFmtId="0" fontId="76" fillId="0" borderId="6" xfId="130" applyFont="1" applyBorder="1" applyAlignment="1">
      <alignment horizontal="center"/>
    </xf>
    <xf numFmtId="0" fontId="52" fillId="2" borderId="33" xfId="130" applyFont="1" applyFill="1" applyBorder="1" applyAlignment="1">
      <alignment horizontal="center" vertical="center" wrapText="1"/>
    </xf>
    <xf numFmtId="0" fontId="52" fillId="2" borderId="47" xfId="130" applyFont="1" applyFill="1" applyBorder="1" applyAlignment="1">
      <alignment horizontal="center" vertical="center" wrapText="1"/>
    </xf>
    <xf numFmtId="0" fontId="52" fillId="0" borderId="13" xfId="82" applyFont="1" applyBorder="1" applyAlignment="1">
      <alignment horizontal="center" wrapText="1"/>
    </xf>
    <xf numFmtId="0" fontId="52" fillId="0" borderId="15" xfId="82" applyFont="1" applyBorder="1" applyAlignment="1">
      <alignment horizontal="center" wrapText="1"/>
    </xf>
    <xf numFmtId="0" fontId="76" fillId="0" borderId="8" xfId="82" applyFont="1" applyBorder="1" applyAlignment="1">
      <alignment horizontal="center"/>
    </xf>
    <xf numFmtId="0" fontId="76" fillId="0" borderId="6" xfId="82" applyFont="1" applyBorder="1" applyAlignment="1">
      <alignment horizontal="center"/>
    </xf>
    <xf numFmtId="0" fontId="76" fillId="0" borderId="68" xfId="82" applyFont="1" applyBorder="1" applyAlignment="1">
      <alignment horizontal="center"/>
    </xf>
    <xf numFmtId="0" fontId="76" fillId="0" borderId="69" xfId="82" applyFont="1" applyBorder="1" applyAlignment="1">
      <alignment horizontal="center"/>
    </xf>
    <xf numFmtId="0" fontId="76" fillId="0" borderId="60" xfId="113" applyFont="1" applyBorder="1" applyAlignment="1">
      <alignment horizontal="center"/>
    </xf>
    <xf numFmtId="0" fontId="76" fillId="0" borderId="0" xfId="93" applyFont="1" applyAlignment="1">
      <alignment horizontal="center"/>
    </xf>
    <xf numFmtId="0" fontId="76" fillId="0" borderId="60" xfId="93" applyFont="1" applyBorder="1" applyAlignment="1">
      <alignment horizontal="center"/>
    </xf>
    <xf numFmtId="0" fontId="52" fillId="0" borderId="57" xfId="0" applyFont="1" applyBorder="1" applyAlignment="1">
      <alignment horizontal="center"/>
    </xf>
    <xf numFmtId="0" fontId="52" fillId="0" borderId="42" xfId="0" applyFont="1" applyBorder="1" applyAlignment="1">
      <alignment horizontal="center"/>
    </xf>
    <xf numFmtId="0" fontId="76" fillId="0" borderId="46" xfId="93" applyFont="1" applyBorder="1" applyAlignment="1">
      <alignment horizontal="center"/>
    </xf>
    <xf numFmtId="0" fontId="76" fillId="0" borderId="35" xfId="93" applyFont="1" applyBorder="1" applyAlignment="1">
      <alignment horizontal="center"/>
    </xf>
    <xf numFmtId="0" fontId="76" fillId="0" borderId="76" xfId="93" applyFont="1" applyBorder="1" applyAlignment="1">
      <alignment horizontal="center"/>
    </xf>
    <xf numFmtId="0" fontId="76" fillId="0" borderId="77" xfId="93" applyFont="1" applyBorder="1" applyAlignment="1">
      <alignment horizontal="center"/>
    </xf>
    <xf numFmtId="0" fontId="38" fillId="0" borderId="7" xfId="12" applyBorder="1" applyAlignment="1">
      <alignment horizontal="center"/>
    </xf>
    <xf numFmtId="0" fontId="38" fillId="0" borderId="8" xfId="12" applyBorder="1" applyAlignment="1">
      <alignment horizontal="center"/>
    </xf>
    <xf numFmtId="0" fontId="38" fillId="0" borderId="0" xfId="12" applyAlignment="1">
      <alignment horizontal="left" wrapText="1"/>
    </xf>
    <xf numFmtId="0" fontId="39" fillId="0" borderId="6" xfId="12" applyFont="1" applyBorder="1" applyAlignment="1">
      <alignment horizontal="left"/>
    </xf>
    <xf numFmtId="0" fontId="98" fillId="0" borderId="0" xfId="12" applyFont="1" applyAlignment="1">
      <alignment horizontal="center"/>
    </xf>
    <xf numFmtId="0" fontId="38" fillId="0" borderId="16" xfId="12" applyBorder="1" applyAlignment="1">
      <alignment horizontal="center" wrapText="1"/>
    </xf>
    <xf numFmtId="0" fontId="38" fillId="0" borderId="16" xfId="12" applyBorder="1" applyAlignment="1">
      <alignment horizontal="center"/>
    </xf>
    <xf numFmtId="0" fontId="13" fillId="0" borderId="0" xfId="96" applyAlignment="1">
      <alignment horizontal="center"/>
    </xf>
    <xf numFmtId="0" fontId="42" fillId="0" borderId="0" xfId="12" applyFont="1" applyAlignment="1">
      <alignment horizontal="left" vertical="center" wrapText="1"/>
    </xf>
    <xf numFmtId="0" fontId="38" fillId="0" borderId="1" xfId="4" applyBorder="1" applyAlignment="1">
      <alignment horizontal="center" vertical="center"/>
    </xf>
    <xf numFmtId="0" fontId="38" fillId="0" borderId="17" xfId="4" applyBorder="1" applyAlignment="1">
      <alignment horizontal="center" vertical="center"/>
    </xf>
    <xf numFmtId="0" fontId="38" fillId="0" borderId="3" xfId="4" applyBorder="1" applyAlignment="1">
      <alignment horizontal="center" vertical="center"/>
    </xf>
    <xf numFmtId="0" fontId="39" fillId="0" borderId="13" xfId="4" applyFont="1" applyBorder="1" applyAlignment="1">
      <alignment horizontal="center" wrapText="1"/>
    </xf>
    <xf numFmtId="0" fontId="39" fillId="0" borderId="49" xfId="4" applyFont="1" applyBorder="1" applyAlignment="1">
      <alignment horizontal="center" wrapText="1"/>
    </xf>
    <xf numFmtId="0" fontId="39" fillId="0" borderId="16" xfId="4" applyFont="1" applyBorder="1" applyAlignment="1">
      <alignment horizontal="center" vertical="center" wrapText="1"/>
    </xf>
    <xf numFmtId="0" fontId="39" fillId="0" borderId="16" xfId="4" applyFont="1" applyBorder="1" applyAlignment="1">
      <alignment horizontal="center" vertical="center"/>
    </xf>
    <xf numFmtId="0" fontId="39" fillId="0" borderId="13" xfId="0" applyFont="1" applyBorder="1" applyAlignment="1">
      <alignment horizontal="center" vertical="center" wrapText="1"/>
    </xf>
    <xf numFmtId="0" fontId="39" fillId="0" borderId="15" xfId="0" applyFont="1" applyBorder="1" applyAlignment="1">
      <alignment horizontal="center" vertical="center" wrapText="1"/>
    </xf>
    <xf numFmtId="0" fontId="39" fillId="0" borderId="7" xfId="0" applyFont="1" applyBorder="1" applyAlignment="1">
      <alignment horizontal="center" vertical="center" wrapText="1"/>
    </xf>
    <xf numFmtId="0" fontId="39" fillId="0" borderId="8" xfId="0" applyFont="1" applyBorder="1" applyAlignment="1">
      <alignment horizontal="center" vertical="center" wrapText="1"/>
    </xf>
    <xf numFmtId="0" fontId="39" fillId="0" borderId="1" xfId="4" applyFont="1" applyBorder="1" applyAlignment="1">
      <alignment horizontal="center" vertical="center" wrapText="1"/>
    </xf>
    <xf numFmtId="0" fontId="39" fillId="0" borderId="17" xfId="4" applyFont="1" applyBorder="1" applyAlignment="1">
      <alignment horizontal="center" vertical="center" wrapText="1"/>
    </xf>
    <xf numFmtId="0" fontId="39" fillId="0" borderId="3" xfId="4" applyFont="1" applyBorder="1" applyAlignment="1">
      <alignment horizontal="center" vertical="center" wrapText="1"/>
    </xf>
    <xf numFmtId="0" fontId="42" fillId="0" borderId="1" xfId="4" applyFont="1" applyBorder="1" applyAlignment="1">
      <alignment horizontal="center"/>
    </xf>
    <xf numFmtId="0" fontId="42" fillId="0" borderId="17" xfId="4" applyFont="1" applyBorder="1" applyAlignment="1">
      <alignment horizontal="center"/>
    </xf>
    <xf numFmtId="0" fontId="42" fillId="0" borderId="3" xfId="4" applyFont="1" applyBorder="1" applyAlignment="1">
      <alignment horizontal="center"/>
    </xf>
    <xf numFmtId="0" fontId="39" fillId="0" borderId="13" xfId="4" applyFont="1" applyBorder="1" applyAlignment="1">
      <alignment horizontal="center" vertical="center" wrapText="1"/>
    </xf>
    <xf numFmtId="0" fontId="39" fillId="0" borderId="14" xfId="4" applyFont="1" applyBorder="1" applyAlignment="1">
      <alignment horizontal="center" vertical="center" wrapText="1"/>
    </xf>
    <xf numFmtId="0" fontId="39" fillId="0" borderId="15" xfId="4" applyFont="1" applyBorder="1" applyAlignment="1">
      <alignment horizontal="center" vertical="center" wrapText="1"/>
    </xf>
    <xf numFmtId="0" fontId="39" fillId="0" borderId="13" xfId="4" applyFont="1" applyBorder="1" applyAlignment="1">
      <alignment horizontal="center" vertical="center"/>
    </xf>
    <xf numFmtId="0" fontId="39" fillId="0" borderId="14" xfId="4" applyFont="1" applyBorder="1" applyAlignment="1">
      <alignment horizontal="center" vertical="center"/>
    </xf>
    <xf numFmtId="0" fontId="39" fillId="0" borderId="15" xfId="4" applyFont="1" applyBorder="1" applyAlignment="1">
      <alignment horizontal="center" vertical="center"/>
    </xf>
    <xf numFmtId="0" fontId="39" fillId="0" borderId="14" xfId="4" applyFont="1" applyBorder="1" applyAlignment="1">
      <alignment horizontal="center" wrapText="1"/>
    </xf>
    <xf numFmtId="0" fontId="39" fillId="0" borderId="15" xfId="4" applyFont="1" applyBorder="1" applyAlignment="1">
      <alignment horizontal="center" wrapText="1"/>
    </xf>
    <xf numFmtId="0" fontId="39" fillId="0" borderId="7" xfId="4" applyFont="1" applyBorder="1" applyAlignment="1">
      <alignment horizontal="center" vertical="center" wrapText="1"/>
    </xf>
    <xf numFmtId="0" fontId="39" fillId="0" borderId="8" xfId="4" applyFont="1" applyBorder="1" applyAlignment="1">
      <alignment horizontal="center" vertical="center" wrapText="1"/>
    </xf>
    <xf numFmtId="0" fontId="39" fillId="0" borderId="4" xfId="4" applyFont="1" applyBorder="1" applyAlignment="1">
      <alignment horizontal="center" vertical="center" wrapText="1"/>
    </xf>
    <xf numFmtId="0" fontId="39" fillId="0" borderId="6" xfId="4" applyFont="1" applyBorder="1" applyAlignment="1">
      <alignment horizontal="center" vertical="center" wrapText="1"/>
    </xf>
    <xf numFmtId="0" fontId="39" fillId="0" borderId="14" xfId="0" applyFont="1" applyBorder="1" applyAlignment="1">
      <alignment horizontal="center" vertical="center" wrapText="1"/>
    </xf>
    <xf numFmtId="0" fontId="39" fillId="0" borderId="5" xfId="4" applyFont="1" applyBorder="1" applyAlignment="1">
      <alignment horizontal="center" wrapText="1"/>
    </xf>
    <xf numFmtId="0" fontId="39" fillId="0" borderId="9" xfId="4" applyFont="1" applyBorder="1" applyAlignment="1">
      <alignment horizontal="center" wrapText="1"/>
    </xf>
    <xf numFmtId="0" fontId="38" fillId="0" borderId="16" xfId="4" applyBorder="1" applyAlignment="1">
      <alignment horizontal="center" wrapText="1"/>
    </xf>
    <xf numFmtId="0" fontId="38" fillId="0" borderId="13" xfId="4" applyBorder="1" applyAlignment="1">
      <alignment horizontal="center" vertical="center" wrapText="1"/>
    </xf>
    <xf numFmtId="0" fontId="38" fillId="0" borderId="14" xfId="4" applyBorder="1" applyAlignment="1">
      <alignment horizontal="center" vertical="center" wrapText="1"/>
    </xf>
    <xf numFmtId="0" fontId="38" fillId="0" borderId="15" xfId="4" applyBorder="1" applyAlignment="1">
      <alignment horizontal="center" vertical="center" wrapText="1"/>
    </xf>
    <xf numFmtId="0" fontId="39" fillId="0" borderId="1" xfId="4" applyFont="1" applyBorder="1" applyAlignment="1">
      <alignment horizontal="center"/>
    </xf>
    <xf numFmtId="0" fontId="39" fillId="0" borderId="17" xfId="4" applyFont="1" applyBorder="1" applyAlignment="1">
      <alignment horizontal="center"/>
    </xf>
    <xf numFmtId="0" fontId="39" fillId="0" borderId="3" xfId="4" applyFont="1" applyBorder="1" applyAlignment="1">
      <alignment horizontal="center"/>
    </xf>
    <xf numFmtId="0" fontId="38" fillId="0" borderId="10" xfId="0" applyFont="1" applyBorder="1" applyAlignment="1">
      <alignment horizontal="center" vertical="center" wrapText="1"/>
    </xf>
    <xf numFmtId="0" fontId="0" fillId="0" borderId="10" xfId="0" applyBorder="1" applyAlignment="1">
      <alignment horizontal="center" vertical="center" wrapText="1"/>
    </xf>
    <xf numFmtId="0" fontId="0" fillId="0" borderId="8" xfId="0" applyBorder="1" applyAlignment="1">
      <alignment horizontal="center" vertical="center" wrapText="1"/>
    </xf>
    <xf numFmtId="0" fontId="38" fillId="0" borderId="4" xfId="0" applyFont="1" applyBorder="1" applyAlignment="1">
      <alignment horizontal="center"/>
    </xf>
    <xf numFmtId="0" fontId="0" fillId="0" borderId="4" xfId="0" applyBorder="1" applyAlignment="1">
      <alignment horizontal="center"/>
    </xf>
    <xf numFmtId="0" fontId="0" fillId="0" borderId="5" xfId="0" applyBorder="1" applyAlignment="1">
      <alignment horizontal="center"/>
    </xf>
    <xf numFmtId="0" fontId="39" fillId="0" borderId="1" xfId="0" applyFont="1" applyBorder="1" applyAlignment="1">
      <alignment horizontal="center"/>
    </xf>
    <xf numFmtId="0" fontId="39" fillId="0" borderId="17" xfId="0" applyFont="1" applyBorder="1" applyAlignment="1">
      <alignment horizontal="center"/>
    </xf>
    <xf numFmtId="0" fontId="39" fillId="0" borderId="3" xfId="0" applyFont="1" applyBorder="1" applyAlignment="1">
      <alignment horizontal="center"/>
    </xf>
    <xf numFmtId="0" fontId="38" fillId="0" borderId="15" xfId="4" applyBorder="1" applyAlignment="1">
      <alignment horizontal="center"/>
    </xf>
    <xf numFmtId="0" fontId="38" fillId="0" borderId="13" xfId="4" applyBorder="1" applyAlignment="1">
      <alignment horizontal="center"/>
    </xf>
    <xf numFmtId="0" fontId="38" fillId="0" borderId="7" xfId="12" applyBorder="1" applyAlignment="1">
      <alignment horizontal="center" vertical="center"/>
    </xf>
    <xf numFmtId="0" fontId="38" fillId="0" borderId="4" xfId="12" applyBorder="1" applyAlignment="1">
      <alignment horizontal="center" vertical="center"/>
    </xf>
    <xf numFmtId="0" fontId="38" fillId="0" borderId="72" xfId="12" applyBorder="1" applyAlignment="1">
      <alignment horizontal="center" vertical="center"/>
    </xf>
    <xf numFmtId="0" fontId="38" fillId="0" borderId="8" xfId="12" applyBorder="1" applyAlignment="1">
      <alignment horizontal="center" vertical="center"/>
    </xf>
    <xf numFmtId="0" fontId="38" fillId="0" borderId="6" xfId="12" applyBorder="1" applyAlignment="1">
      <alignment horizontal="center" vertical="center"/>
    </xf>
    <xf numFmtId="0" fontId="38" fillId="0" borderId="71" xfId="12" applyBorder="1" applyAlignment="1">
      <alignment horizontal="center" vertical="center"/>
    </xf>
    <xf numFmtId="0" fontId="101" fillId="0" borderId="0" xfId="131" applyFont="1" applyAlignment="1">
      <alignment horizontal="center"/>
    </xf>
    <xf numFmtId="0" fontId="53" fillId="0" borderId="0" xfId="131" applyFont="1" applyAlignment="1">
      <alignment horizontal="center" vertical="center"/>
    </xf>
    <xf numFmtId="0" fontId="38" fillId="0" borderId="5" xfId="12" applyBorder="1" applyAlignment="1">
      <alignment horizontal="center"/>
    </xf>
    <xf numFmtId="0" fontId="38" fillId="0" borderId="4" xfId="12" applyBorder="1" applyAlignment="1">
      <alignment horizontal="center"/>
    </xf>
    <xf numFmtId="0" fontId="38" fillId="0" borderId="7" xfId="6" quotePrefix="1" applyBorder="1" applyAlignment="1">
      <alignment horizontal="left" vertical="center" wrapText="1"/>
    </xf>
    <xf numFmtId="0" fontId="38" fillId="0" borderId="10" xfId="6" applyBorder="1" applyAlignment="1">
      <alignment horizontal="left" vertical="center" wrapText="1"/>
    </xf>
    <xf numFmtId="0" fontId="38" fillId="0" borderId="8" xfId="6" applyBorder="1" applyAlignment="1">
      <alignment horizontal="left" vertical="center" wrapText="1"/>
    </xf>
    <xf numFmtId="0" fontId="38" fillId="0" borderId="7" xfId="6" applyBorder="1" applyAlignment="1">
      <alignment horizontal="center" vertical="center" wrapText="1"/>
    </xf>
    <xf numFmtId="0" fontId="38" fillId="0" borderId="10" xfId="6" applyBorder="1" applyAlignment="1">
      <alignment horizontal="center" vertical="center" wrapText="1"/>
    </xf>
    <xf numFmtId="0" fontId="38" fillId="0" borderId="8" xfId="6" applyBorder="1" applyAlignment="1">
      <alignment horizontal="center" vertical="center" wrapText="1"/>
    </xf>
    <xf numFmtId="0" fontId="38" fillId="0" borderId="7" xfId="6" quotePrefix="1" applyBorder="1" applyAlignment="1">
      <alignment horizontal="center" vertical="center" wrapText="1"/>
    </xf>
    <xf numFmtId="0" fontId="38" fillId="0" borderId="0" xfId="0" applyFont="1" applyAlignment="1">
      <alignment horizontal="center"/>
    </xf>
    <xf numFmtId="0" fontId="91" fillId="6" borderId="0" xfId="4" applyFont="1" applyFill="1" applyAlignment="1">
      <alignment horizontal="left" vertical="center"/>
    </xf>
    <xf numFmtId="0" fontId="91" fillId="6" borderId="0" xfId="4" applyFont="1" applyFill="1" applyAlignment="1">
      <alignment horizontal="center" vertical="center" wrapText="1"/>
    </xf>
    <xf numFmtId="0" fontId="38" fillId="0" borderId="0" xfId="4" applyAlignment="1">
      <alignment horizontal="left" wrapText="1"/>
    </xf>
    <xf numFmtId="0" fontId="107" fillId="0" borderId="7" xfId="122" applyFont="1" applyBorder="1" applyAlignment="1">
      <alignment horizontal="center" vertical="center"/>
    </xf>
    <xf numFmtId="0" fontId="107" fillId="0" borderId="4" xfId="122" applyFont="1" applyBorder="1" applyAlignment="1">
      <alignment horizontal="center" vertical="center"/>
    </xf>
    <xf numFmtId="0" fontId="107" fillId="0" borderId="5" xfId="122" applyFont="1" applyBorder="1" applyAlignment="1">
      <alignment horizontal="center" vertical="center"/>
    </xf>
    <xf numFmtId="0" fontId="107" fillId="0" borderId="1" xfId="122" applyFont="1" applyBorder="1" applyAlignment="1">
      <alignment horizontal="center" vertical="center"/>
    </xf>
    <xf numFmtId="0" fontId="107" fillId="0" borderId="17" xfId="122" applyFont="1" applyBorder="1" applyAlignment="1">
      <alignment horizontal="center" vertical="center"/>
    </xf>
    <xf numFmtId="0" fontId="107" fillId="0" borderId="3" xfId="122" applyFont="1" applyBorder="1" applyAlignment="1">
      <alignment horizontal="center" vertical="center"/>
    </xf>
  </cellXfs>
  <cellStyles count="132">
    <cellStyle name="Comma" xfId="124" builtinId="3"/>
    <cellStyle name="Comma 2" xfId="16" xr:uid="{00000000-0005-0000-0000-000000000000}"/>
    <cellStyle name="Comma 3" xfId="44" xr:uid="{00000000-0005-0000-0000-000001000000}"/>
    <cellStyle name="Comma 3 2" xfId="58" xr:uid="{00000000-0005-0000-0000-000002000000}"/>
    <cellStyle name="Comma 3 2 2" xfId="72" xr:uid="{00000000-0005-0000-0000-000003000000}"/>
    <cellStyle name="Comma 3 2 2 2" xfId="83" xr:uid="{00000000-0005-0000-0000-000004000000}"/>
    <cellStyle name="Comma 3 2 2 2 2" xfId="91" xr:uid="{00000000-0005-0000-0000-000005000000}"/>
    <cellStyle name="Comma 3 2 2 2 2 2" xfId="116" xr:uid="{0944C3CE-2199-4B0A-93F6-9A96CA3DFB42}"/>
    <cellStyle name="Comma 3 2 2 2 3" xfId="94" xr:uid="{00000000-0005-0000-0000-000006000000}"/>
    <cellStyle name="Comma 3 2 2 2 4" xfId="101" xr:uid="{00000000-0005-0000-0000-000007000000}"/>
    <cellStyle name="Comma 3 2 2 2 4 2" xfId="114" xr:uid="{6162D391-7753-44D3-8141-07965F8DEDA1}"/>
    <cellStyle name="Comma 4" xfId="46" xr:uid="{00000000-0005-0000-0000-000008000000}"/>
    <cellStyle name="Comma 5" xfId="49" xr:uid="{00000000-0005-0000-0000-000009000000}"/>
    <cellStyle name="Comma 6" xfId="53" xr:uid="{00000000-0005-0000-0000-00000A000000}"/>
    <cellStyle name="Comma 7" xfId="110" xr:uid="{ED6EBB13-3D7D-45DA-B436-494044F53619}"/>
    <cellStyle name="Currency" xfId="127" builtinId="4"/>
    <cellStyle name="Currency 2" xfId="1" xr:uid="{00000000-0005-0000-0000-00000C000000}"/>
    <cellStyle name="Currency 2 2" xfId="32" xr:uid="{00000000-0005-0000-0000-00000D000000}"/>
    <cellStyle name="Currency 2 3" xfId="62" xr:uid="{00000000-0005-0000-0000-00000E000000}"/>
    <cellStyle name="Currency 3" xfId="54" xr:uid="{00000000-0005-0000-0000-00000F000000}"/>
    <cellStyle name="Currency 4" xfId="59" xr:uid="{00000000-0005-0000-0000-000010000000}"/>
    <cellStyle name="Currency 4 2" xfId="73" xr:uid="{00000000-0005-0000-0000-000011000000}"/>
    <cellStyle name="Currency 4 2 2" xfId="95" xr:uid="{00000000-0005-0000-0000-000012000000}"/>
    <cellStyle name="Currency 5" xfId="66" xr:uid="{00000000-0005-0000-0000-000013000000}"/>
    <cellStyle name="Currency 5 2" xfId="75" xr:uid="{00000000-0005-0000-0000-000014000000}"/>
    <cellStyle name="Currency 5 2 2" xfId="97" xr:uid="{00000000-0005-0000-0000-000015000000}"/>
    <cellStyle name="Followed Hyperlink" xfId="19" builtinId="9" hidden="1"/>
    <cellStyle name="Followed Hyperlink" xfId="21" builtinId="9" hidden="1"/>
    <cellStyle name="Followed Hyperlink" xfId="23" builtinId="9" hidden="1"/>
    <cellStyle name="Followed Hyperlink" xfId="25" builtinId="9" hidden="1"/>
    <cellStyle name="Followed Hyperlink" xfId="27" builtinId="9" hidden="1"/>
    <cellStyle name="Followed Hyperlink" xfId="29" builtinId="9" hidden="1"/>
    <cellStyle name="Hyperlink" xfId="18" builtinId="8" hidden="1"/>
    <cellStyle name="Hyperlink" xfId="20" builtinId="8" hidden="1"/>
    <cellStyle name="Hyperlink" xfId="22" builtinId="8" hidden="1"/>
    <cellStyle name="Hyperlink" xfId="24" builtinId="8" hidden="1"/>
    <cellStyle name="Hyperlink" xfId="26" builtinId="8" hidden="1"/>
    <cellStyle name="Hyperlink" xfId="28" builtinId="8" hidden="1"/>
    <cellStyle name="Hyperlink" xfId="37" builtinId="8"/>
    <cellStyle name="Hyperlink 2" xfId="39" xr:uid="{00000000-0005-0000-0000-000023000000}"/>
    <cellStyle name="Normal" xfId="0" builtinId="0"/>
    <cellStyle name="Normal 10" xfId="43" xr:uid="{00000000-0005-0000-0000-000025000000}"/>
    <cellStyle name="Normal 10 2" xfId="47" xr:uid="{00000000-0005-0000-0000-000026000000}"/>
    <cellStyle name="Normal 10 3" xfId="50" xr:uid="{00000000-0005-0000-0000-000027000000}"/>
    <cellStyle name="Normal 10 4" xfId="52" xr:uid="{00000000-0005-0000-0000-000028000000}"/>
    <cellStyle name="Normal 10 5" xfId="56" xr:uid="{00000000-0005-0000-0000-000029000000}"/>
    <cellStyle name="Normal 10 6" xfId="57" xr:uid="{00000000-0005-0000-0000-00002A000000}"/>
    <cellStyle name="Normal 10 6 2" xfId="71" xr:uid="{00000000-0005-0000-0000-00002B000000}"/>
    <cellStyle name="Normal 10 6 2 2" xfId="81" xr:uid="{00000000-0005-0000-0000-00002C000000}"/>
    <cellStyle name="Normal 10 6 2 2 2" xfId="93" xr:uid="{00000000-0005-0000-0000-00002D000000}"/>
    <cellStyle name="Normal 10 6 2 2 3" xfId="100" xr:uid="{00000000-0005-0000-0000-00002E000000}"/>
    <cellStyle name="Normal 10 6 2 2 3 2" xfId="113" xr:uid="{639D9A78-C998-4CA4-AD45-CC442022BF27}"/>
    <cellStyle name="Normal 10 6 2 3" xfId="82" xr:uid="{00000000-0005-0000-0000-00002F000000}"/>
    <cellStyle name="Normal 10 6 2 3 2" xfId="90" xr:uid="{00000000-0005-0000-0000-000030000000}"/>
    <cellStyle name="Normal 10 6 2 3 2 2" xfId="115" xr:uid="{F2283BEB-BE25-4BCD-A16A-3E53F61756FA}"/>
    <cellStyle name="Normal 10 6 2 3 3" xfId="130" xr:uid="{6E8FAA9F-8536-474A-8819-018E89D8F93F}"/>
    <cellStyle name="Normal 10 6 2 4" xfId="87" xr:uid="{00000000-0005-0000-0000-000031000000}"/>
    <cellStyle name="Normal 10 6 2 4 2" xfId="119" xr:uid="{917A39AE-0D7E-4512-B99C-E4062E50ECF7}"/>
    <cellStyle name="Normal 10 6 2 5" xfId="98" xr:uid="{00000000-0005-0000-0000-000032000000}"/>
    <cellStyle name="Normal 10 6 2 6" xfId="126" xr:uid="{6D7B3A89-A65B-49C3-B481-5F3D33890CF4}"/>
    <cellStyle name="Normal 10 6 2 7" xfId="128" xr:uid="{FFA79579-10D1-4B22-9A74-54EF066B49E6}"/>
    <cellStyle name="Normal 10 6 3" xfId="76" xr:uid="{00000000-0005-0000-0000-000033000000}"/>
    <cellStyle name="Normal 10 6 3 2" xfId="88" xr:uid="{00000000-0005-0000-0000-000034000000}"/>
    <cellStyle name="Normal 10 6 3 2 2" xfId="120" xr:uid="{C4AFCFE7-D6A7-4D03-911E-13570E6B35D6}"/>
    <cellStyle name="Normal 10 6 4" xfId="92" xr:uid="{00000000-0005-0000-0000-000035000000}"/>
    <cellStyle name="Normal 10 6 4 2" xfId="99" xr:uid="{00000000-0005-0000-0000-000036000000}"/>
    <cellStyle name="Normal 10 6 4 2 2" xfId="112" xr:uid="{E8A46F10-BF96-4299-8ECE-9889E4F07212}"/>
    <cellStyle name="Normal 10 7" xfId="67" xr:uid="{00000000-0005-0000-0000-000037000000}"/>
    <cellStyle name="Normal 10 8" xfId="102" xr:uid="{00000000-0005-0000-0000-000038000000}"/>
    <cellStyle name="Normal 11" xfId="45" xr:uid="{00000000-0005-0000-0000-000039000000}"/>
    <cellStyle name="Normal 12" xfId="48" xr:uid="{00000000-0005-0000-0000-00003A000000}"/>
    <cellStyle name="Normal 13" xfId="51" xr:uid="{00000000-0005-0000-0000-00003B000000}"/>
    <cellStyle name="Normal 14" xfId="55" xr:uid="{00000000-0005-0000-0000-00003C000000}"/>
    <cellStyle name="Normal 15" xfId="63" xr:uid="{00000000-0005-0000-0000-00003D000000}"/>
    <cellStyle name="Normal 15 2" xfId="78" xr:uid="{00000000-0005-0000-0000-00003E000000}"/>
    <cellStyle name="Normal 15 2 2" xfId="84" xr:uid="{00000000-0005-0000-0000-00003F000000}"/>
    <cellStyle name="Normal 15 2 2 2" xfId="125" xr:uid="{898DBC04-B04D-43B2-A42D-986F72DD8BB8}"/>
    <cellStyle name="Normal 15 3" xfId="85" xr:uid="{00000000-0005-0000-0000-000040000000}"/>
    <cellStyle name="Normal 15 3 2" xfId="117" xr:uid="{6ADAC6D4-2CF9-48DA-A6E9-1D7FD5661A64}"/>
    <cellStyle name="Normal 16" xfId="65" xr:uid="{00000000-0005-0000-0000-000041000000}"/>
    <cellStyle name="Normal 16 2" xfId="74" xr:uid="{00000000-0005-0000-0000-000042000000}"/>
    <cellStyle name="Normal 16 2 2" xfId="96" xr:uid="{00000000-0005-0000-0000-000043000000}"/>
    <cellStyle name="Normal 17" xfId="79" xr:uid="{00000000-0005-0000-0000-000044000000}"/>
    <cellStyle name="Normal 17 2" xfId="89" xr:uid="{00000000-0005-0000-0000-000045000000}"/>
    <cellStyle name="Normal 17 2 2" xfId="129" xr:uid="{B5755CC1-0225-44BD-B252-317FCB07F9A6}"/>
    <cellStyle name="Normal 18" xfId="80" xr:uid="{00000000-0005-0000-0000-000046000000}"/>
    <cellStyle name="Normal 19" xfId="107" xr:uid="{00000000-0005-0000-0000-000047000000}"/>
    <cellStyle name="Normal 19 2" xfId="131" xr:uid="{D4350D1A-4D25-4AE9-8C79-6C0E9AA0BCC1}"/>
    <cellStyle name="Normal 2" xfId="2" xr:uid="{00000000-0005-0000-0000-000048000000}"/>
    <cellStyle name="Normal 2 2" xfId="12" xr:uid="{00000000-0005-0000-0000-000049000000}"/>
    <cellStyle name="Normal 2 3" xfId="61" xr:uid="{00000000-0005-0000-0000-00004A000000}"/>
    <cellStyle name="Normal 20" xfId="109" xr:uid="{EBBF92EF-2EA3-4D4F-8DC3-9544164E55CC}"/>
    <cellStyle name="Normal 3" xfId="3" xr:uid="{00000000-0005-0000-0000-00004B000000}"/>
    <cellStyle name="Normal 3 2" xfId="13" xr:uid="{00000000-0005-0000-0000-00004C000000}"/>
    <cellStyle name="Normal 3 3" xfId="33" xr:uid="{00000000-0005-0000-0000-00004D000000}"/>
    <cellStyle name="Normal 3 4" xfId="14" xr:uid="{00000000-0005-0000-0000-00004E000000}"/>
    <cellStyle name="Normal 4" xfId="4" xr:uid="{00000000-0005-0000-0000-00004F000000}"/>
    <cellStyle name="Normal 5" xfId="5" xr:uid="{00000000-0005-0000-0000-000050000000}"/>
    <cellStyle name="Normal 5 2" xfId="17" xr:uid="{00000000-0005-0000-0000-000051000000}"/>
    <cellStyle name="Normal 6" xfId="6" xr:uid="{00000000-0005-0000-0000-000052000000}"/>
    <cellStyle name="Normal 7" xfId="31" xr:uid="{00000000-0005-0000-0000-000053000000}"/>
    <cellStyle name="Normal 7 2" xfId="42" xr:uid="{00000000-0005-0000-0000-000054000000}"/>
    <cellStyle name="Normal 8" xfId="38" xr:uid="{00000000-0005-0000-0000-000055000000}"/>
    <cellStyle name="Normal 9" xfId="40" xr:uid="{00000000-0005-0000-0000-000056000000}"/>
    <cellStyle name="Normal 9 2" xfId="70" xr:uid="{00000000-0005-0000-0000-000057000000}"/>
    <cellStyle name="Normal 9 2 2" xfId="105" xr:uid="{00000000-0005-0000-0000-000058000000}"/>
    <cellStyle name="Normal 9 2 2 2" xfId="122" xr:uid="{67C1018E-7B73-494E-B4DA-F02E00803407}"/>
    <cellStyle name="Percent" xfId="10" builtinId="5"/>
    <cellStyle name="Percent 10" xfId="111" xr:uid="{1DAAEFBF-92FC-49BF-9BFD-960838D41498}"/>
    <cellStyle name="Percent 2" xfId="7" xr:uid="{00000000-0005-0000-0000-00005A000000}"/>
    <cellStyle name="Percent 2 2" xfId="34" xr:uid="{00000000-0005-0000-0000-00005B000000}"/>
    <cellStyle name="Percent 3" xfId="8" xr:uid="{00000000-0005-0000-0000-00005C000000}"/>
    <cellStyle name="Percent 3 2" xfId="15" xr:uid="{00000000-0005-0000-0000-00005D000000}"/>
    <cellStyle name="Percent 3 3" xfId="35" xr:uid="{00000000-0005-0000-0000-00005E000000}"/>
    <cellStyle name="Percent 4" xfId="11" xr:uid="{00000000-0005-0000-0000-00005F000000}"/>
    <cellStyle name="Percent 5" xfId="41" xr:uid="{00000000-0005-0000-0000-000060000000}"/>
    <cellStyle name="Percent 5 2" xfId="69" xr:uid="{00000000-0005-0000-0000-000061000000}"/>
    <cellStyle name="Percent 5 2 2" xfId="106" xr:uid="{00000000-0005-0000-0000-000062000000}"/>
    <cellStyle name="Percent 5 2 2 2" xfId="123" xr:uid="{4A56B9CB-D531-47EF-BDAB-23F1E4844D32}"/>
    <cellStyle name="Percent 5 3" xfId="104" xr:uid="{00000000-0005-0000-0000-000063000000}"/>
    <cellStyle name="Percent 5 3 2" xfId="121" xr:uid="{0D49DA5D-8A66-46BA-9E71-7ADE5A3705AA}"/>
    <cellStyle name="Percent 6" xfId="60" xr:uid="{00000000-0005-0000-0000-000064000000}"/>
    <cellStyle name="Percent 6 2" xfId="68" xr:uid="{00000000-0005-0000-0000-000065000000}"/>
    <cellStyle name="Percent 6 3" xfId="103" xr:uid="{00000000-0005-0000-0000-000066000000}"/>
    <cellStyle name="Percent 7" xfId="64" xr:uid="{00000000-0005-0000-0000-000067000000}"/>
    <cellStyle name="Percent 7 2" xfId="86" xr:uid="{00000000-0005-0000-0000-000068000000}"/>
    <cellStyle name="Percent 7 2 2" xfId="118" xr:uid="{328F8DA9-EA36-4110-A53E-62E473BDAB43}"/>
    <cellStyle name="Percent 8" xfId="77" xr:uid="{00000000-0005-0000-0000-000069000000}"/>
    <cellStyle name="Percent 9" xfId="108" xr:uid="{00000000-0005-0000-0000-00006A000000}"/>
    <cellStyle name="Percent_Wind_Project_Quarterly_Reports_010907" xfId="30" xr:uid="{00000000-0005-0000-0000-00006B000000}"/>
    <cellStyle name="Style 1" xfId="9" xr:uid="{00000000-0005-0000-0000-00006C000000}"/>
    <cellStyle name="Style 1 2" xfId="36" xr:uid="{00000000-0005-0000-0000-00006D000000}"/>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DD0806"/>
      <rgbColor rgb="001FB714"/>
      <rgbColor rgb="000000D4"/>
      <rgbColor rgb="00FCF305"/>
      <rgbColor rgb="00F20884"/>
      <rgbColor rgb="0000ABEA"/>
      <rgbColor rgb="00900000"/>
      <rgbColor rgb="00006411"/>
      <rgbColor rgb="00000090"/>
      <rgbColor rgb="0090713A"/>
      <rgbColor rgb="004600A5"/>
      <rgbColor rgb="00008080"/>
      <rgbColor rgb="00C0C0C0"/>
      <rgbColor rgb="00808080"/>
      <rgbColor rgb="0063AAFE"/>
      <rgbColor rgb="00DD2D32"/>
      <rgbColor rgb="00FFF58C"/>
      <rgbColor rgb="004EE257"/>
      <rgbColor rgb="006711FF"/>
      <rgbColor rgb="00FEA746"/>
      <rgbColor rgb="00865357"/>
      <rgbColor rgb="00A2BD90"/>
      <rgbColor rgb="0063AAFE"/>
      <rgbColor rgb="00DD2D32"/>
      <rgbColor rgb="00FFF58C"/>
      <rgbColor rgb="004EE257"/>
      <rgbColor rgb="006711FF"/>
      <rgbColor rgb="00FEA746"/>
      <rgbColor rgb="00865357"/>
      <rgbColor rgb="00A2BD90"/>
      <rgbColor rgb="0000CCFF"/>
      <rgbColor rgb="00CCFFFF"/>
      <rgbColor rgb="00CCFFCC"/>
      <rgbColor rgb="00FFFF99"/>
      <rgbColor rgb="0099CCFF"/>
      <rgbColor rgb="00FF99CC"/>
      <rgbColor rgb="00CC99FF"/>
      <rgbColor rgb="00FFCC99"/>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808080"/>
      <color rgb="FF2A65AC"/>
      <color rgb="FF3278CC"/>
      <color rgb="FFFF00FF"/>
      <color rgb="FFFBF09F"/>
      <color rgb="FFC89800"/>
      <color rgb="FFEBF1DE"/>
      <color rgb="FFFFFF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worksheet" Target="worksheets/sheet50.xml"/><Relationship Id="rId55" Type="http://schemas.openxmlformats.org/officeDocument/2006/relationships/calcChain" Target="calcChain.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sharedStrings" Target="sharedStrings.xml"/><Relationship Id="rId5" Type="http://schemas.openxmlformats.org/officeDocument/2006/relationships/worksheet" Target="worksheets/sheet5.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styles" Target="style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8" Type="http://schemas.openxmlformats.org/officeDocument/2006/relationships/worksheet" Target="worksheets/sheet8.xml"/><Relationship Id="rId51" Type="http://schemas.openxmlformats.org/officeDocument/2006/relationships/theme" Target="theme/theme1.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0" Type="http://schemas.openxmlformats.org/officeDocument/2006/relationships/worksheet" Target="worksheets/sheet20.xml"/><Relationship Id="rId41" Type="http://schemas.openxmlformats.org/officeDocument/2006/relationships/worksheet" Target="worksheets/sheet41.xml"/><Relationship Id="rId54" Type="http://schemas.openxmlformats.org/officeDocument/2006/relationships/sheetMetadata" Target="metadata.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s>
</file>

<file path=xl/charts/_rels/chart1.xml.rels><?xml version="1.0" encoding="UTF-8" standalone="yes"?>
<Relationships xmlns="http://schemas.openxmlformats.org/package/2006/relationships"><Relationship Id="rId1" Type="http://schemas.openxmlformats.org/officeDocument/2006/relationships/chartUserShapes" Target="../drawings/drawing4.xml"/></Relationships>
</file>

<file path=xl/charts/_rels/chart2.xml.rels><?xml version="1.0" encoding="UTF-8" standalone="yes"?>
<Relationships xmlns="http://schemas.openxmlformats.org/package/2006/relationships"><Relationship Id="rId1" Type="http://schemas.openxmlformats.org/officeDocument/2006/relationships/chartUserShapes" Target="../drawings/drawing6.xml"/></Relationships>
</file>

<file path=xl/charts/_rels/chart3.xml.rels><?xml version="1.0" encoding="UTF-8" standalone="yes"?>
<Relationships xmlns="http://schemas.openxmlformats.org/package/2006/relationships"><Relationship Id="rId3" Type="http://schemas.openxmlformats.org/officeDocument/2006/relationships/chartUserShapes" Target="../drawings/drawing9.xml"/><Relationship Id="rId2" Type="http://schemas.microsoft.com/office/2011/relationships/chartColorStyle" Target="colors1.xml"/><Relationship Id="rId1" Type="http://schemas.microsoft.com/office/2011/relationships/chartStyle" Target="style1.xml"/></Relationships>
</file>

<file path=xl/charts/_rels/chart4.xml.rels><?xml version="1.0" encoding="UTF-8" standalone="yes"?>
<Relationships xmlns="http://schemas.openxmlformats.org/package/2006/relationships"><Relationship Id="rId3" Type="http://schemas.openxmlformats.org/officeDocument/2006/relationships/chartUserShapes" Target="../drawings/drawing10.xml"/><Relationship Id="rId2" Type="http://schemas.microsoft.com/office/2011/relationships/chartColorStyle" Target="colors2.xml"/><Relationship Id="rId1" Type="http://schemas.microsoft.com/office/2011/relationships/chartStyle" Target="style2.xml"/></Relationships>
</file>

<file path=xl/charts/_rels/chart5.xml.rels><?xml version="1.0" encoding="UTF-8" standalone="yes"?>
<Relationships xmlns="http://schemas.openxmlformats.org/package/2006/relationships"><Relationship Id="rId3" Type="http://schemas.openxmlformats.org/officeDocument/2006/relationships/chartUserShapes" Target="../drawings/drawing11.xml"/><Relationship Id="rId2" Type="http://schemas.microsoft.com/office/2011/relationships/chartColorStyle" Target="colors3.xml"/><Relationship Id="rId1" Type="http://schemas.microsoft.com/office/2011/relationships/chartStyle" Target="style3.xml"/></Relationships>
</file>

<file path=xl/charts/_rels/chart6.xml.rels><?xml version="1.0" encoding="UTF-8" standalone="yes"?>
<Relationships xmlns="http://schemas.openxmlformats.org/package/2006/relationships"><Relationship Id="rId3" Type="http://schemas.openxmlformats.org/officeDocument/2006/relationships/chartUserShapes" Target="../drawings/drawing12.xml"/><Relationship Id="rId2" Type="http://schemas.microsoft.com/office/2011/relationships/chartColorStyle" Target="colors4.xml"/><Relationship Id="rId1" Type="http://schemas.microsoft.com/office/2011/relationships/chartStyle" Target="style4.xml"/></Relationships>
</file>

<file path=xl/charts/_rels/chart7.xml.rels><?xml version="1.0" encoding="UTF-8" standalone="yes"?>
<Relationships xmlns="http://schemas.openxmlformats.org/package/2006/relationships"><Relationship Id="rId3" Type="http://schemas.openxmlformats.org/officeDocument/2006/relationships/chartUserShapes" Target="../drawings/drawing13.xml"/><Relationship Id="rId2" Type="http://schemas.microsoft.com/office/2011/relationships/chartColorStyle" Target="colors5.xml"/><Relationship Id="rId1" Type="http://schemas.microsoft.com/office/2011/relationships/chartStyle" Target="style5.xml"/></Relationships>
</file>

<file path=xl/charts/_rels/chart8.xml.rels><?xml version="1.0" encoding="UTF-8" standalone="yes"?>
<Relationships xmlns="http://schemas.openxmlformats.org/package/2006/relationships"><Relationship Id="rId3" Type="http://schemas.openxmlformats.org/officeDocument/2006/relationships/chartUserShapes" Target="../drawings/drawing14.xml"/><Relationship Id="rId2" Type="http://schemas.microsoft.com/office/2011/relationships/chartColorStyle" Target="colors6.xml"/><Relationship Id="rId1" Type="http://schemas.microsoft.com/office/2011/relationships/chartStyle" Target="style6.xml"/></Relationships>
</file>

<file path=xl/charts/_rels/chart9.xml.rels><?xml version="1.0" encoding="UTF-8" standalone="yes"?>
<Relationships xmlns="http://schemas.openxmlformats.org/package/2006/relationships"><Relationship Id="rId1" Type="http://schemas.openxmlformats.org/officeDocument/2006/relationships/chartUserShapes" Target="../drawings/drawing17.xml"/></Relationships>
</file>

<file path=xl/charts/_rels/chart10.xml.rels><?xml version="1.0" encoding="UTF-8" standalone="yes"?>
<Relationships xmlns="http://schemas.openxmlformats.org/package/2006/relationships"><Relationship Id="rId1" Type="http://schemas.openxmlformats.org/officeDocument/2006/relationships/chartUserShapes" Target="../drawings/drawing18.xml"/></Relationships>
</file>

<file path=xl/charts/_rels/chart11.xml.rels><?xml version="1.0" encoding="UTF-8" standalone="yes"?>
<Relationships xmlns="http://schemas.openxmlformats.org/package/2006/relationships"><Relationship Id="rId3" Type="http://schemas.openxmlformats.org/officeDocument/2006/relationships/chartUserShapes" Target="../drawings/drawing20.xml"/><Relationship Id="rId2" Type="http://schemas.microsoft.com/office/2011/relationships/chartColorStyle" Target="colors7.xml"/><Relationship Id="rId1" Type="http://schemas.microsoft.com/office/2011/relationships/chartStyle" Target="style7.xml"/></Relationships>
</file>

<file path=xl/charts/_rels/chart12.xml.rels><?xml version="1.0" encoding="UTF-8" standalone="yes"?>
<Relationships xmlns="http://schemas.openxmlformats.org/package/2006/relationships"><Relationship Id="rId1" Type="http://schemas.openxmlformats.org/officeDocument/2006/relationships/chartUserShapes" Target="../drawings/drawing22.xml"/></Relationships>
</file>

<file path=xl/charts/_rels/chart13.xml.rels><?xml version="1.0" encoding="UTF-8" standalone="yes"?>
<Relationships xmlns="http://schemas.openxmlformats.org/package/2006/relationships"><Relationship Id="rId1" Type="http://schemas.openxmlformats.org/officeDocument/2006/relationships/chartUserShapes" Target="../drawings/drawing23.xml"/></Relationships>
</file>

<file path=xl/charts/_rels/chart14.xml.rels><?xml version="1.0" encoding="UTF-8" standalone="yes"?>
<Relationships xmlns="http://schemas.openxmlformats.org/package/2006/relationships"><Relationship Id="rId1" Type="http://schemas.openxmlformats.org/officeDocument/2006/relationships/chartUserShapes" Target="../drawings/drawing24.xml"/></Relationships>
</file>

<file path=xl/charts/_rels/chart15.xml.rels><?xml version="1.0" encoding="UTF-8" standalone="yes"?>
<Relationships xmlns="http://schemas.openxmlformats.org/package/2006/relationships"><Relationship Id="rId2" Type="http://schemas.microsoft.com/office/2011/relationships/chartColorStyle" Target="colors8.xml"/><Relationship Id="rId1" Type="http://schemas.microsoft.com/office/2011/relationships/chartStyle" Target="style8.xml"/></Relationships>
</file>

<file path=xl/charts/_rels/chart16.xml.rels><?xml version="1.0" encoding="UTF-8" standalone="yes"?>
<Relationships xmlns="http://schemas.openxmlformats.org/package/2006/relationships"><Relationship Id="rId2" Type="http://schemas.microsoft.com/office/2011/relationships/chartColorStyle" Target="colors9.xml"/><Relationship Id="rId1" Type="http://schemas.microsoft.com/office/2011/relationships/chartStyle" Target="style9.xml"/></Relationships>
</file>

<file path=xl/charts/_rels/chart17.xml.rels><?xml version="1.0" encoding="UTF-8" standalone="yes"?>
<Relationships xmlns="http://schemas.openxmlformats.org/package/2006/relationships"><Relationship Id="rId2" Type="http://schemas.microsoft.com/office/2011/relationships/chartColorStyle" Target="colors10.xml"/><Relationship Id="rId1" Type="http://schemas.microsoft.com/office/2011/relationships/chartStyle" Target="style10.xml"/></Relationships>
</file>

<file path=xl/charts/_rels/chart18.xml.rels><?xml version="1.0" encoding="UTF-8" standalone="yes"?>
<Relationships xmlns="http://schemas.openxmlformats.org/package/2006/relationships"><Relationship Id="rId1" Type="http://schemas.openxmlformats.org/officeDocument/2006/relationships/chartUserShapes" Target="../drawings/drawing27.xml"/></Relationships>
</file>

<file path=xl/charts/_rels/chart19.xml.rels><?xml version="1.0" encoding="UTF-8" standalone="yes"?>
<Relationships xmlns="http://schemas.openxmlformats.org/package/2006/relationships"><Relationship Id="rId1" Type="http://schemas.openxmlformats.org/officeDocument/2006/relationships/chartUserShapes" Target="../drawings/drawing29.xml"/></Relationships>
</file>

<file path=xl/charts/_rels/chart20.xml.rels><?xml version="1.0" encoding="UTF-8" standalone="yes"?>
<Relationships xmlns="http://schemas.openxmlformats.org/package/2006/relationships"><Relationship Id="rId1" Type="http://schemas.openxmlformats.org/officeDocument/2006/relationships/chartUserShapes" Target="../drawings/drawing35.xml"/></Relationships>
</file>

<file path=xl/charts/_rels/chart21.xml.rels><?xml version="1.0" encoding="UTF-8" standalone="yes"?>
<Relationships xmlns="http://schemas.openxmlformats.org/package/2006/relationships"><Relationship Id="rId1" Type="http://schemas.openxmlformats.org/officeDocument/2006/relationships/chartUserShapes" Target="../drawings/drawing37.xml"/></Relationships>
</file>

<file path=xl/charts/_rels/chart22.xml.rels><?xml version="1.0" encoding="UTF-8" standalone="yes"?>
<Relationships xmlns="http://schemas.openxmlformats.org/package/2006/relationships"><Relationship Id="rId3" Type="http://schemas.openxmlformats.org/officeDocument/2006/relationships/chartUserShapes" Target="../drawings/drawing39.xml"/><Relationship Id="rId2" Type="http://schemas.microsoft.com/office/2011/relationships/chartColorStyle" Target="colors11.xml"/><Relationship Id="rId1" Type="http://schemas.microsoft.com/office/2011/relationships/chartStyle" Target="style11.xml"/></Relationships>
</file>

<file path=xl/charts/_rels/chart23.xml.rels><?xml version="1.0" encoding="UTF-8" standalone="yes"?>
<Relationships xmlns="http://schemas.openxmlformats.org/package/2006/relationships"><Relationship Id="rId1" Type="http://schemas.openxmlformats.org/officeDocument/2006/relationships/chartUserShapes" Target="../drawings/drawing40.xml"/></Relationships>
</file>

<file path=xl/charts/_rels/chart24.xml.rels><?xml version="1.0" encoding="UTF-8" standalone="yes"?>
<Relationships xmlns="http://schemas.openxmlformats.org/package/2006/relationships"><Relationship Id="rId1" Type="http://schemas.openxmlformats.org/officeDocument/2006/relationships/chartUserShapes" Target="../drawings/drawing41.xml"/></Relationships>
</file>

<file path=xl/charts/_rels/chart25.xml.rels><?xml version="1.0" encoding="UTF-8" standalone="yes"?>
<Relationships xmlns="http://schemas.openxmlformats.org/package/2006/relationships"><Relationship Id="rId1" Type="http://schemas.openxmlformats.org/officeDocument/2006/relationships/chartUserShapes" Target="../drawings/drawing46.xml"/></Relationships>
</file>

<file path=xl/charts/_rels/chart26.xml.rels><?xml version="1.0" encoding="UTF-8" standalone="yes"?>
<Relationships xmlns="http://schemas.openxmlformats.org/package/2006/relationships"><Relationship Id="rId1" Type="http://schemas.openxmlformats.org/officeDocument/2006/relationships/chartUserShapes" Target="../drawings/drawing51.xml"/></Relationships>
</file>

<file path=xl/charts/_rels/chart27.xml.rels><?xml version="1.0" encoding="UTF-8" standalone="yes"?>
<Relationships xmlns="http://schemas.openxmlformats.org/package/2006/relationships"><Relationship Id="rId1" Type="http://schemas.openxmlformats.org/officeDocument/2006/relationships/chartUserShapes" Target="../drawings/drawing52.xml"/></Relationships>
</file>

<file path=xl/charts/_rels/chart28.xml.rels><?xml version="1.0" encoding="UTF-8" standalone="yes"?>
<Relationships xmlns="http://schemas.openxmlformats.org/package/2006/relationships"><Relationship Id="rId1" Type="http://schemas.openxmlformats.org/officeDocument/2006/relationships/chartUserShapes" Target="../drawings/drawing53.xml"/></Relationships>
</file>

<file path=xl/charts/_rels/chart29.xml.rels><?xml version="1.0" encoding="UTF-8" standalone="yes"?>
<Relationships xmlns="http://schemas.openxmlformats.org/package/2006/relationships"><Relationship Id="rId2" Type="http://schemas.microsoft.com/office/2011/relationships/chartColorStyle" Target="colors12.xml"/><Relationship Id="rId1" Type="http://schemas.microsoft.com/office/2011/relationships/chartStyle" Target="style12.xml"/></Relationships>
</file>

<file path=xl/charts/_rels/chart30.xml.rels><?xml version="1.0" encoding="UTF-8" standalone="yes"?>
<Relationships xmlns="http://schemas.openxmlformats.org/package/2006/relationships"><Relationship Id="rId1" Type="http://schemas.openxmlformats.org/officeDocument/2006/relationships/chartUserShapes" Target="../drawings/drawing54.xml"/></Relationships>
</file>

<file path=xl/charts/_rels/chart31.xml.rels><?xml version="1.0" encoding="UTF-8" standalone="yes"?>
<Relationships xmlns="http://schemas.openxmlformats.org/package/2006/relationships"><Relationship Id="rId1" Type="http://schemas.openxmlformats.org/officeDocument/2006/relationships/chartUserShapes" Target="../drawings/drawing55.xml"/></Relationships>
</file>

<file path=xl/charts/_rels/chart32.xml.rels><?xml version="1.0" encoding="UTF-8" standalone="yes"?>
<Relationships xmlns="http://schemas.openxmlformats.org/package/2006/relationships"><Relationship Id="rId1" Type="http://schemas.openxmlformats.org/officeDocument/2006/relationships/chartUserShapes" Target="../drawings/drawing57.xml"/></Relationships>
</file>

<file path=xl/charts/_rels/chart33.xml.rels><?xml version="1.0" encoding="UTF-8" standalone="yes"?>
<Relationships xmlns="http://schemas.openxmlformats.org/package/2006/relationships"><Relationship Id="rId1" Type="http://schemas.openxmlformats.org/officeDocument/2006/relationships/chartUserShapes" Target="../drawings/drawing59.xml"/></Relationships>
</file>

<file path=xl/charts/_rels/chart34.xml.rels><?xml version="1.0" encoding="UTF-8" standalone="yes"?>
<Relationships xmlns="http://schemas.openxmlformats.org/package/2006/relationships"><Relationship Id="rId1" Type="http://schemas.openxmlformats.org/officeDocument/2006/relationships/chartUserShapes" Target="../drawings/drawing60.xml"/></Relationships>
</file>

<file path=xl/charts/_rels/chart35.xml.rels><?xml version="1.0" encoding="UTF-8" standalone="yes"?>
<Relationships xmlns="http://schemas.openxmlformats.org/package/2006/relationships"><Relationship Id="rId1" Type="http://schemas.openxmlformats.org/officeDocument/2006/relationships/chartUserShapes" Target="../drawings/drawing61.xml"/></Relationships>
</file>

<file path=xl/charts/_rels/chart36.xml.rels><?xml version="1.0" encoding="UTF-8" standalone="yes"?>
<Relationships xmlns="http://schemas.openxmlformats.org/package/2006/relationships"><Relationship Id="rId1" Type="http://schemas.openxmlformats.org/officeDocument/2006/relationships/chartUserShapes" Target="../drawings/drawing62.xml"/></Relationships>
</file>

<file path=xl/charts/_rels/chart37.xml.rels><?xml version="1.0" encoding="UTF-8" standalone="yes"?>
<Relationships xmlns="http://schemas.openxmlformats.org/package/2006/relationships"><Relationship Id="rId3" Type="http://schemas.openxmlformats.org/officeDocument/2006/relationships/chartUserShapes" Target="../drawings/drawing64.xml"/><Relationship Id="rId2" Type="http://schemas.microsoft.com/office/2011/relationships/chartColorStyle" Target="colors13.xml"/><Relationship Id="rId1" Type="http://schemas.microsoft.com/office/2011/relationships/chartStyle" Target="style13.xml"/></Relationships>
</file>

<file path=xl/charts/_rels/chart38.xml.rels><?xml version="1.0" encoding="UTF-8" standalone="yes"?>
<Relationships xmlns="http://schemas.openxmlformats.org/package/2006/relationships"><Relationship Id="rId3" Type="http://schemas.openxmlformats.org/officeDocument/2006/relationships/chartUserShapes" Target="../drawings/drawing65.xml"/><Relationship Id="rId2" Type="http://schemas.microsoft.com/office/2011/relationships/chartColorStyle" Target="colors14.xml"/><Relationship Id="rId1" Type="http://schemas.microsoft.com/office/2011/relationships/chartStyle" Target="style14.xml"/></Relationships>
</file>

<file path=xl/charts/_rels/chart39.xml.rels><?xml version="1.0" encoding="UTF-8" standalone="yes"?>
<Relationships xmlns="http://schemas.openxmlformats.org/package/2006/relationships"><Relationship Id="rId3" Type="http://schemas.openxmlformats.org/officeDocument/2006/relationships/chartUserShapes" Target="../drawings/drawing67.xml"/><Relationship Id="rId2" Type="http://schemas.microsoft.com/office/2011/relationships/chartColorStyle" Target="colors15.xml"/><Relationship Id="rId1" Type="http://schemas.microsoft.com/office/2011/relationships/chartStyle" Target="style15.xml"/></Relationships>
</file>

<file path=xl/charts/_rels/chart40.xml.rels><?xml version="1.0" encoding="UTF-8" standalone="yes"?>
<Relationships xmlns="http://schemas.openxmlformats.org/package/2006/relationships"><Relationship Id="rId3" Type="http://schemas.openxmlformats.org/officeDocument/2006/relationships/chartUserShapes" Target="../drawings/drawing68.xml"/><Relationship Id="rId2" Type="http://schemas.microsoft.com/office/2011/relationships/chartColorStyle" Target="colors16.xml"/><Relationship Id="rId1" Type="http://schemas.microsoft.com/office/2011/relationships/chartStyle" Target="style16.xml"/></Relationships>
</file>

<file path=xl/charts/_rels/chart41.xml.rels><?xml version="1.0" encoding="UTF-8" standalone="yes"?>
<Relationships xmlns="http://schemas.openxmlformats.org/package/2006/relationships"><Relationship Id="rId3" Type="http://schemas.openxmlformats.org/officeDocument/2006/relationships/chartUserShapes" Target="../drawings/drawing70.xml"/><Relationship Id="rId2" Type="http://schemas.microsoft.com/office/2011/relationships/chartColorStyle" Target="colors17.xml"/><Relationship Id="rId1" Type="http://schemas.microsoft.com/office/2011/relationships/chartStyle" Target="style17.xml"/></Relationships>
</file>

<file path=xl/charts/_rels/chart42.xml.rels><?xml version="1.0" encoding="UTF-8" standalone="yes"?>
<Relationships xmlns="http://schemas.openxmlformats.org/package/2006/relationships"><Relationship Id="rId3" Type="http://schemas.openxmlformats.org/officeDocument/2006/relationships/chartUserShapes" Target="../drawings/drawing71.xml"/><Relationship Id="rId2" Type="http://schemas.microsoft.com/office/2011/relationships/chartColorStyle" Target="colors18.xml"/><Relationship Id="rId1" Type="http://schemas.microsoft.com/office/2011/relationships/chartStyle" Target="style18.xml"/></Relationships>
</file>

<file path=xl/charts/_rels/chart43.xml.rels><?xml version="1.0" encoding="UTF-8" standalone="yes"?>
<Relationships xmlns="http://schemas.openxmlformats.org/package/2006/relationships"><Relationship Id="rId3" Type="http://schemas.openxmlformats.org/officeDocument/2006/relationships/chartUserShapes" Target="../drawings/drawing72.xml"/><Relationship Id="rId2" Type="http://schemas.microsoft.com/office/2011/relationships/chartColorStyle" Target="colors19.xml"/><Relationship Id="rId1" Type="http://schemas.microsoft.com/office/2011/relationships/chartStyle" Target="style19.xml"/></Relationships>
</file>

<file path=xl/charts/_rels/chart44.xml.rels><?xml version="1.0" encoding="UTF-8" standalone="yes"?>
<Relationships xmlns="http://schemas.openxmlformats.org/package/2006/relationships"><Relationship Id="rId3" Type="http://schemas.openxmlformats.org/officeDocument/2006/relationships/chartUserShapes" Target="../drawings/drawing73.xml"/><Relationship Id="rId2" Type="http://schemas.microsoft.com/office/2011/relationships/chartColorStyle" Target="colors20.xml"/><Relationship Id="rId1" Type="http://schemas.microsoft.com/office/2011/relationships/chartStyle" Target="style20.xml"/></Relationships>
</file>

<file path=xl/charts/_rels/chart45.xml.rels><?xml version="1.0" encoding="UTF-8" standalone="yes"?>
<Relationships xmlns="http://schemas.openxmlformats.org/package/2006/relationships"><Relationship Id="rId3" Type="http://schemas.openxmlformats.org/officeDocument/2006/relationships/chartUserShapes" Target="../drawings/drawing74.xml"/><Relationship Id="rId2" Type="http://schemas.microsoft.com/office/2011/relationships/chartColorStyle" Target="colors21.xml"/><Relationship Id="rId1" Type="http://schemas.microsoft.com/office/2011/relationships/chartStyle" Target="style21.xml"/></Relationships>
</file>

<file path=xl/charts/_rels/chart46.xml.rels><?xml version="1.0" encoding="UTF-8" standalone="yes"?>
<Relationships xmlns="http://schemas.openxmlformats.org/package/2006/relationships"><Relationship Id="rId3" Type="http://schemas.openxmlformats.org/officeDocument/2006/relationships/chartUserShapes" Target="../drawings/drawing75.xml"/><Relationship Id="rId2" Type="http://schemas.microsoft.com/office/2011/relationships/chartColorStyle" Target="colors22.xml"/><Relationship Id="rId1" Type="http://schemas.microsoft.com/office/2011/relationships/chartStyle" Target="style22.xml"/></Relationships>
</file>

<file path=xl/charts/_rels/chart47.xml.rels><?xml version="1.0" encoding="UTF-8" standalone="yes"?>
<Relationships xmlns="http://schemas.openxmlformats.org/package/2006/relationships"><Relationship Id="rId3" Type="http://schemas.openxmlformats.org/officeDocument/2006/relationships/chartUserShapes" Target="../drawings/drawing76.xml"/><Relationship Id="rId2" Type="http://schemas.microsoft.com/office/2011/relationships/chartColorStyle" Target="colors23.xml"/><Relationship Id="rId1" Type="http://schemas.microsoft.com/office/2011/relationships/chartStyle" Target="style23.xml"/></Relationships>
</file>

<file path=xl/charts/_rels/chart48.xml.rels><?xml version="1.0" encoding="UTF-8" standalone="yes"?>
<Relationships xmlns="http://schemas.openxmlformats.org/package/2006/relationships"><Relationship Id="rId1" Type="http://schemas.openxmlformats.org/officeDocument/2006/relationships/chartUserShapes" Target="../drawings/drawing78.xml"/></Relationships>
</file>

<file path=xl/charts/_rels/chart49.xml.rels><?xml version="1.0" encoding="UTF-8" standalone="yes"?>
<Relationships xmlns="http://schemas.openxmlformats.org/package/2006/relationships"><Relationship Id="rId1" Type="http://schemas.openxmlformats.org/officeDocument/2006/relationships/chartUserShapes" Target="../drawings/drawing79.xml"/></Relationships>
</file>

<file path=xl/charts/_rels/chart50.xml.rels><?xml version="1.0" encoding="UTF-8" standalone="yes"?>
<Relationships xmlns="http://schemas.openxmlformats.org/package/2006/relationships"><Relationship Id="rId1" Type="http://schemas.openxmlformats.org/officeDocument/2006/relationships/chartUserShapes" Target="../drawings/drawing80.xml"/></Relationships>
</file>

<file path=xl/charts/_rels/chart51.xml.rels><?xml version="1.0" encoding="UTF-8" standalone="yes"?>
<Relationships xmlns="http://schemas.openxmlformats.org/package/2006/relationships"><Relationship Id="rId1" Type="http://schemas.openxmlformats.org/officeDocument/2006/relationships/chartUserShapes" Target="../drawings/drawing81.xml"/></Relationships>
</file>

<file path=xl/charts/_rels/chart52.xml.rels><?xml version="1.0" encoding="UTF-8" standalone="yes"?>
<Relationships xmlns="http://schemas.openxmlformats.org/package/2006/relationships"><Relationship Id="rId1" Type="http://schemas.openxmlformats.org/officeDocument/2006/relationships/chartUserShapes" Target="../drawings/drawing83.xml"/></Relationships>
</file>

<file path=xl/charts/_rels/chart53.xml.rels><?xml version="1.0" encoding="UTF-8" standalone="yes"?>
<Relationships xmlns="http://schemas.openxmlformats.org/package/2006/relationships"><Relationship Id="rId3" Type="http://schemas.openxmlformats.org/officeDocument/2006/relationships/chartUserShapes" Target="../drawings/drawing85.xml"/><Relationship Id="rId2" Type="http://schemas.microsoft.com/office/2011/relationships/chartColorStyle" Target="colors24.xml"/><Relationship Id="rId1" Type="http://schemas.microsoft.com/office/2011/relationships/chartStyle" Target="style24.xml"/></Relationships>
</file>

<file path=xl/charts/_rels/chart54.xml.rels><?xml version="1.0" encoding="UTF-8" standalone="yes"?>
<Relationships xmlns="http://schemas.openxmlformats.org/package/2006/relationships"><Relationship Id="rId3" Type="http://schemas.openxmlformats.org/officeDocument/2006/relationships/chartUserShapes" Target="../drawings/drawing86.xml"/><Relationship Id="rId2" Type="http://schemas.microsoft.com/office/2011/relationships/chartColorStyle" Target="colors25.xml"/><Relationship Id="rId1" Type="http://schemas.microsoft.com/office/2011/relationships/chartStyle" Target="style25.xml"/></Relationships>
</file>

<file path=xl/charts/_rels/chart55.xml.rels><?xml version="1.0" encoding="UTF-8" standalone="yes"?>
<Relationships xmlns="http://schemas.openxmlformats.org/package/2006/relationships"><Relationship Id="rId1" Type="http://schemas.openxmlformats.org/officeDocument/2006/relationships/chartUserShapes" Target="../drawings/drawing88.xml"/></Relationships>
</file>

<file path=xl/charts/_rels/chart56.xml.rels><?xml version="1.0" encoding="UTF-8" standalone="yes"?>
<Relationships xmlns="http://schemas.openxmlformats.org/package/2006/relationships"><Relationship Id="rId1" Type="http://schemas.openxmlformats.org/officeDocument/2006/relationships/chartUserShapes" Target="../drawings/drawing89.xml"/></Relationships>
</file>

<file path=xl/charts/_rels/chart57.xml.rels><?xml version="1.0" encoding="UTF-8" standalone="yes"?>
<Relationships xmlns="http://schemas.openxmlformats.org/package/2006/relationships"><Relationship Id="rId1" Type="http://schemas.openxmlformats.org/officeDocument/2006/relationships/chartUserShapes" Target="../drawings/drawing90.xml"/></Relationships>
</file>

<file path=xl/charts/_rels/chart58.xml.rels><?xml version="1.0" encoding="UTF-8" standalone="yes"?>
<Relationships xmlns="http://schemas.openxmlformats.org/package/2006/relationships"><Relationship Id="rId1" Type="http://schemas.openxmlformats.org/officeDocument/2006/relationships/chartUserShapes" Target="../drawings/drawing92.xml"/></Relationships>
</file>

<file path=xl/charts/_rels/chart59.xml.rels><?xml version="1.0" encoding="UTF-8" standalone="yes"?>
<Relationships xmlns="http://schemas.openxmlformats.org/package/2006/relationships"><Relationship Id="rId1" Type="http://schemas.openxmlformats.org/officeDocument/2006/relationships/chartUserShapes" Target="../drawings/drawing94.xml"/></Relationships>
</file>

<file path=xl/charts/_rels/chart60.xml.rels><?xml version="1.0" encoding="UTF-8" standalone="yes"?>
<Relationships xmlns="http://schemas.openxmlformats.org/package/2006/relationships"><Relationship Id="rId1" Type="http://schemas.openxmlformats.org/officeDocument/2006/relationships/chartUserShapes" Target="../drawings/drawing95.xml"/></Relationships>
</file>

<file path=xl/charts/_rels/chart61.xml.rels><?xml version="1.0" encoding="UTF-8" standalone="yes"?>
<Relationships xmlns="http://schemas.openxmlformats.org/package/2006/relationships"><Relationship Id="rId1" Type="http://schemas.openxmlformats.org/officeDocument/2006/relationships/chartUserShapes" Target="../drawings/drawing96.xml"/></Relationships>
</file>

<file path=xl/charts/_rels/chart62.xml.rels><?xml version="1.0" encoding="UTF-8" standalone="yes"?>
<Relationships xmlns="http://schemas.openxmlformats.org/package/2006/relationships"><Relationship Id="rId2" Type="http://schemas.microsoft.com/office/2011/relationships/chartColorStyle" Target="colors26.xml"/><Relationship Id="rId1" Type="http://schemas.microsoft.com/office/2011/relationships/chartStyle" Target="style26.xml"/></Relationships>
</file>

<file path=xl/charts/_rels/chart63.xml.rels><?xml version="1.0" encoding="UTF-8" standalone="yes"?>
<Relationships xmlns="http://schemas.openxmlformats.org/package/2006/relationships"><Relationship Id="rId3" Type="http://schemas.openxmlformats.org/officeDocument/2006/relationships/chartUserShapes" Target="../drawings/drawing98.xml"/><Relationship Id="rId2" Type="http://schemas.microsoft.com/office/2011/relationships/chartColorStyle" Target="colors27.xml"/><Relationship Id="rId1" Type="http://schemas.microsoft.com/office/2011/relationships/chartStyle" Target="style27.xml"/></Relationships>
</file>

<file path=xl/charts/_rels/chart64.xml.rels><?xml version="1.0" encoding="UTF-8" standalone="yes"?>
<Relationships xmlns="http://schemas.openxmlformats.org/package/2006/relationships"><Relationship Id="rId3" Type="http://schemas.openxmlformats.org/officeDocument/2006/relationships/chartUserShapes" Target="../drawings/drawing99.xml"/><Relationship Id="rId2" Type="http://schemas.microsoft.com/office/2011/relationships/chartColorStyle" Target="colors28.xml"/><Relationship Id="rId1" Type="http://schemas.microsoft.com/office/2011/relationships/chartStyle" Target="style28.xml"/></Relationships>
</file>

<file path=xl/charts/_rels/chart65.xml.rels><?xml version="1.0" encoding="UTF-8" standalone="yes"?>
<Relationships xmlns="http://schemas.openxmlformats.org/package/2006/relationships"><Relationship Id="rId1" Type="http://schemas.openxmlformats.org/officeDocument/2006/relationships/chartUserShapes" Target="../drawings/drawing103.xml"/></Relationships>
</file>

<file path=xl/charts/_rels/chart66.xml.rels><?xml version="1.0" encoding="UTF-8" standalone="yes"?>
<Relationships xmlns="http://schemas.openxmlformats.org/package/2006/relationships"><Relationship Id="rId1" Type="http://schemas.openxmlformats.org/officeDocument/2006/relationships/chartUserShapes" Target="../drawings/drawing105.xml"/></Relationships>
</file>

<file path=xl/charts/_rels/chart67.xml.rels><?xml version="1.0" encoding="UTF-8" standalone="yes"?>
<Relationships xmlns="http://schemas.openxmlformats.org/package/2006/relationships"><Relationship Id="rId3" Type="http://schemas.openxmlformats.org/officeDocument/2006/relationships/chartUserShapes" Target="../drawings/drawing107.xml"/><Relationship Id="rId2" Type="http://schemas.microsoft.com/office/2011/relationships/chartColorStyle" Target="colors29.xml"/><Relationship Id="rId1" Type="http://schemas.microsoft.com/office/2011/relationships/chartStyle" Target="style29.xml"/></Relationships>
</file>

<file path=xl/charts/_rels/chart68.xml.rels><?xml version="1.0" encoding="UTF-8" standalone="yes"?>
<Relationships xmlns="http://schemas.openxmlformats.org/package/2006/relationships"><Relationship Id="rId2" Type="http://schemas.microsoft.com/office/2011/relationships/chartColorStyle" Target="colors30.xml"/><Relationship Id="rId1" Type="http://schemas.microsoft.com/office/2011/relationships/chartStyle" Target="style30.xml"/></Relationships>
</file>

<file path=xl/charts/_rels/chart69.xml.rels><?xml version="1.0" encoding="UTF-8" standalone="yes"?>
<Relationships xmlns="http://schemas.openxmlformats.org/package/2006/relationships"><Relationship Id="rId3" Type="http://schemas.openxmlformats.org/officeDocument/2006/relationships/themeOverride" Target="../theme/themeOverride1.xml"/><Relationship Id="rId2" Type="http://schemas.microsoft.com/office/2011/relationships/chartColorStyle" Target="colors31.xml"/><Relationship Id="rId1" Type="http://schemas.microsoft.com/office/2011/relationships/chartStyle" Target="style31.xml"/><Relationship Id="rId4" Type="http://schemas.openxmlformats.org/officeDocument/2006/relationships/chartUserShapes" Target="../drawings/drawing109.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6.2781819257689567E-2"/>
          <c:y val="0.10852558860409511"/>
          <c:w val="0.867300204908796"/>
          <c:h val="0.74882834994739733"/>
        </c:manualLayout>
      </c:layout>
      <c:areaChart>
        <c:grouping val="stacked"/>
        <c:varyColors val="0"/>
        <c:ser>
          <c:idx val="5"/>
          <c:order val="4"/>
          <c:spPr>
            <a:solidFill>
              <a:schemeClr val="accent3">
                <a:lumMod val="40000"/>
                <a:lumOff val="60000"/>
              </a:schemeClr>
            </a:solidFill>
            <a:ln w="25400">
              <a:noFill/>
            </a:ln>
          </c:spPr>
          <c:val>
            <c:numRef>
              <c:f>'PV Capacity by Sector'!$C$32:$C$56</c:f>
              <c:numCache>
                <c:formatCode>#,##0</c:formatCode>
                <c:ptCount val="25"/>
                <c:pt idx="0">
                  <c:v>670.66486090410183</c:v>
                </c:pt>
                <c:pt idx="1">
                  <c:v>975.83992250910183</c:v>
                </c:pt>
                <c:pt idx="2">
                  <c:v>1471.3693951614005</c:v>
                </c:pt>
                <c:pt idx="3">
                  <c:v>2270.3198121478372</c:v>
                </c:pt>
                <c:pt idx="4">
                  <c:v>3538.0543761022786</c:v>
                </c:pt>
                <c:pt idx="5">
                  <c:v>5709.4535405203942</c:v>
                </c:pt>
                <c:pt idx="6">
                  <c:v>8347.9182533893036</c:v>
                </c:pt>
                <c:pt idx="7">
                  <c:v>10587.0937673228</c:v>
                </c:pt>
                <c:pt idx="8">
                  <c:v>13003.713933438885</c:v>
                </c:pt>
                <c:pt idx="9">
                  <c:v>15867.493750284317</c:v>
                </c:pt>
                <c:pt idx="10">
                  <c:v>19128.026062993853</c:v>
                </c:pt>
                <c:pt idx="11">
                  <c:v>23380.038202836298</c:v>
                </c:pt>
                <c:pt idx="12">
                  <c:v>29423.16374289112</c:v>
                </c:pt>
                <c:pt idx="13">
                  <c:v>36235.477180547357</c:v>
                </c:pt>
                <c:pt idx="14">
                  <c:v>42150.594740224871</c:v>
                </c:pt>
                <c:pt idx="15">
                  <c:v>48830.905065906816</c:v>
                </c:pt>
                <c:pt idx="16">
                  <c:v>56175.424478658679</c:v>
                </c:pt>
                <c:pt idx="17">
                  <c:v>64126.266728534421</c:v>
                </c:pt>
                <c:pt idx="18">
                  <c:v>72738.3127779934</c:v>
                </c:pt>
                <c:pt idx="19">
                  <c:v>82082.608799043504</c:v>
                </c:pt>
                <c:pt idx="20">
                  <c:v>92112.536825400137</c:v>
                </c:pt>
                <c:pt idx="21">
                  <c:v>102853.23528741449</c:v>
                </c:pt>
                <c:pt idx="22">
                  <c:v>114044.95194599083</c:v>
                </c:pt>
                <c:pt idx="23">
                  <c:v>125435.328015707</c:v>
                </c:pt>
                <c:pt idx="24">
                  <c:v>137045.87482839637</c:v>
                </c:pt>
              </c:numCache>
            </c:numRef>
          </c:val>
          <c:extLst>
            <c:ext xmlns:c16="http://schemas.microsoft.com/office/drawing/2014/chart" uri="{C3380CC4-5D6E-409C-BE32-E72D297353CC}">
              <c16:uniqueId val="{00000000-55E7-4060-AAAF-25A22B2EF45E}"/>
            </c:ext>
          </c:extLst>
        </c:ser>
        <c:ser>
          <c:idx val="4"/>
          <c:order val="5"/>
          <c:spPr>
            <a:solidFill>
              <a:schemeClr val="accent2">
                <a:lumMod val="40000"/>
                <a:lumOff val="60000"/>
              </a:schemeClr>
            </a:solidFill>
            <a:ln w="25400">
              <a:noFill/>
            </a:ln>
          </c:spPr>
          <c:val>
            <c:numRef>
              <c:f>'PV Capacity by Sector'!$E$32:$E$56</c:f>
              <c:numCache>
                <c:formatCode>#,##0</c:formatCode>
                <c:ptCount val="25"/>
                <c:pt idx="0">
                  <c:v>998.54107500000009</c:v>
                </c:pt>
                <c:pt idx="1">
                  <c:v>1848.508607797</c:v>
                </c:pt>
                <c:pt idx="2">
                  <c:v>2923.6581422119425</c:v>
                </c:pt>
                <c:pt idx="3">
                  <c:v>4032.9997553176891</c:v>
                </c:pt>
                <c:pt idx="4">
                  <c:v>5088.1737601151526</c:v>
                </c:pt>
                <c:pt idx="5">
                  <c:v>6157.8524758786807</c:v>
                </c:pt>
                <c:pt idx="6">
                  <c:v>7872.7004742432364</c:v>
                </c:pt>
                <c:pt idx="7">
                  <c:v>10238.408849521882</c:v>
                </c:pt>
                <c:pt idx="8">
                  <c:v>12434.468786781472</c:v>
                </c:pt>
                <c:pt idx="9">
                  <c:v>14619.829996519249</c:v>
                </c:pt>
                <c:pt idx="10">
                  <c:v>17002.957514198366</c:v>
                </c:pt>
                <c:pt idx="11">
                  <c:v>19657.450371094736</c:v>
                </c:pt>
                <c:pt idx="12">
                  <c:v>22333.400483561429</c:v>
                </c:pt>
                <c:pt idx="13">
                  <c:v>25332.715702171114</c:v>
                </c:pt>
                <c:pt idx="14">
                  <c:v>28856.289118379242</c:v>
                </c:pt>
                <c:pt idx="15">
                  <c:v>32388.465798621874</c:v>
                </c:pt>
                <c:pt idx="16">
                  <c:v>36076.498751844112</c:v>
                </c:pt>
                <c:pt idx="17">
                  <c:v>39889.131007010925</c:v>
                </c:pt>
                <c:pt idx="18">
                  <c:v>44011.030561523294</c:v>
                </c:pt>
                <c:pt idx="19">
                  <c:v>48552.042682474166</c:v>
                </c:pt>
                <c:pt idx="20">
                  <c:v>53520.958096935341</c:v>
                </c:pt>
                <c:pt idx="21">
                  <c:v>58943.55685190091</c:v>
                </c:pt>
                <c:pt idx="22">
                  <c:v>64684.101913726481</c:v>
                </c:pt>
                <c:pt idx="23">
                  <c:v>70710.11767641957</c:v>
                </c:pt>
                <c:pt idx="24">
                  <c:v>76900.16088848254</c:v>
                </c:pt>
              </c:numCache>
            </c:numRef>
          </c:val>
          <c:extLst>
            <c:ext xmlns:c16="http://schemas.microsoft.com/office/drawing/2014/chart" uri="{C3380CC4-5D6E-409C-BE32-E72D297353CC}">
              <c16:uniqueId val="{00000001-55E7-4060-AAAF-25A22B2EF45E}"/>
            </c:ext>
          </c:extLst>
        </c:ser>
        <c:ser>
          <c:idx val="3"/>
          <c:order val="6"/>
          <c:spPr>
            <a:solidFill>
              <a:schemeClr val="accent1">
                <a:lumMod val="60000"/>
                <a:lumOff val="40000"/>
              </a:schemeClr>
            </a:solidFill>
            <a:ln w="25400">
              <a:noFill/>
            </a:ln>
          </c:spPr>
          <c:val>
            <c:numRef>
              <c:f>'PV Capacity by Sector'!$G$32:$G$56</c:f>
              <c:numCache>
                <c:formatCode>#,##0</c:formatCode>
                <c:ptCount val="25"/>
                <c:pt idx="0">
                  <c:v>561.67739356699997</c:v>
                </c:pt>
                <c:pt idx="1">
                  <c:v>1787.7773935669998</c:v>
                </c:pt>
                <c:pt idx="2">
                  <c:v>4186.2397701869995</c:v>
                </c:pt>
                <c:pt idx="3">
                  <c:v>7935.0379724531413</c:v>
                </c:pt>
                <c:pt idx="4">
                  <c:v>11607.673167263143</c:v>
                </c:pt>
                <c:pt idx="5">
                  <c:v>16397.789330873144</c:v>
                </c:pt>
                <c:pt idx="6">
                  <c:v>27337.337029131144</c:v>
                </c:pt>
                <c:pt idx="7">
                  <c:v>34553.970061923144</c:v>
                </c:pt>
                <c:pt idx="8">
                  <c:v>40792.992256733145</c:v>
                </c:pt>
                <c:pt idx="9">
                  <c:v>49524.726599590147</c:v>
                </c:pt>
                <c:pt idx="10">
                  <c:v>63557.735599590145</c:v>
                </c:pt>
                <c:pt idx="11">
                  <c:v>80155.484664540156</c:v>
                </c:pt>
                <c:pt idx="12">
                  <c:v>92907.925209540161</c:v>
                </c:pt>
                <c:pt idx="13">
                  <c:v>115454.44547551016</c:v>
                </c:pt>
                <c:pt idx="14">
                  <c:v>143779.86225769995</c:v>
                </c:pt>
                <c:pt idx="15">
                  <c:v>172132.464995455</c:v>
                </c:pt>
                <c:pt idx="16">
                  <c:v>201763.00211948296</c:v>
                </c:pt>
                <c:pt idx="17">
                  <c:v>232282.58421436397</c:v>
                </c:pt>
                <c:pt idx="18">
                  <c:v>263650.38925437682</c:v>
                </c:pt>
                <c:pt idx="19">
                  <c:v>296678.19685906323</c:v>
                </c:pt>
                <c:pt idx="20">
                  <c:v>330548.69798264565</c:v>
                </c:pt>
                <c:pt idx="21">
                  <c:v>364724.59402814048</c:v>
                </c:pt>
                <c:pt idx="22">
                  <c:v>397713.08970634942</c:v>
                </c:pt>
                <c:pt idx="23">
                  <c:v>428781.62291623576</c:v>
                </c:pt>
                <c:pt idx="24">
                  <c:v>459205.67594316549</c:v>
                </c:pt>
              </c:numCache>
            </c:numRef>
          </c:val>
          <c:extLst>
            <c:ext xmlns:c16="http://schemas.microsoft.com/office/drawing/2014/chart" uri="{C3380CC4-5D6E-409C-BE32-E72D297353CC}">
              <c16:uniqueId val="{00000002-55E7-4060-AAAF-25A22B2EF45E}"/>
            </c:ext>
          </c:extLst>
        </c:ser>
        <c:ser>
          <c:idx val="7"/>
          <c:order val="7"/>
          <c:spPr>
            <a:solidFill>
              <a:schemeClr val="accent6">
                <a:lumMod val="20000"/>
                <a:lumOff val="80000"/>
              </a:schemeClr>
            </a:solidFill>
            <a:ln w="25400">
              <a:noFill/>
            </a:ln>
          </c:spPr>
          <c:val>
            <c:numRef>
              <c:f>'PV Capacity by Sector'!$I$32:$I$56</c:f>
              <c:numCache>
                <c:formatCode>#,##0</c:formatCode>
                <c:ptCount val="25"/>
                <c:pt idx="0">
                  <c:v>500.1</c:v>
                </c:pt>
                <c:pt idx="1">
                  <c:v>500.1</c:v>
                </c:pt>
                <c:pt idx="2">
                  <c:v>500.1</c:v>
                </c:pt>
                <c:pt idx="3">
                  <c:v>750.1</c:v>
                </c:pt>
                <c:pt idx="4">
                  <c:v>1627.1</c:v>
                </c:pt>
                <c:pt idx="5">
                  <c:v>1737.1</c:v>
                </c:pt>
                <c:pt idx="6">
                  <c:v>1737.1</c:v>
                </c:pt>
                <c:pt idx="7">
                  <c:v>1737.1</c:v>
                </c:pt>
                <c:pt idx="8">
                  <c:v>1737.1</c:v>
                </c:pt>
                <c:pt idx="9">
                  <c:v>1737.1</c:v>
                </c:pt>
                <c:pt idx="10">
                  <c:v>1737.1</c:v>
                </c:pt>
                <c:pt idx="11">
                  <c:v>1737.1</c:v>
                </c:pt>
                <c:pt idx="12">
                  <c:v>1737.1</c:v>
                </c:pt>
                <c:pt idx="13">
                  <c:v>1737.1</c:v>
                </c:pt>
                <c:pt idx="14">
                  <c:v>1737.1</c:v>
                </c:pt>
                <c:pt idx="15">
                  <c:v>1737.1</c:v>
                </c:pt>
                <c:pt idx="16">
                  <c:v>1737.1</c:v>
                </c:pt>
                <c:pt idx="17">
                  <c:v>1737.1</c:v>
                </c:pt>
                <c:pt idx="18">
                  <c:v>1737.1</c:v>
                </c:pt>
                <c:pt idx="19">
                  <c:v>1737.1</c:v>
                </c:pt>
                <c:pt idx="20">
                  <c:v>1737.1</c:v>
                </c:pt>
                <c:pt idx="21">
                  <c:v>1737.1</c:v>
                </c:pt>
                <c:pt idx="22">
                  <c:v>1737.1</c:v>
                </c:pt>
                <c:pt idx="23">
                  <c:v>1737.1</c:v>
                </c:pt>
                <c:pt idx="24">
                  <c:v>1737.1</c:v>
                </c:pt>
              </c:numCache>
            </c:numRef>
          </c:val>
          <c:extLst>
            <c:ext xmlns:c16="http://schemas.microsoft.com/office/drawing/2014/chart" uri="{C3380CC4-5D6E-409C-BE32-E72D297353CC}">
              <c16:uniqueId val="{00000003-55E7-4060-AAAF-25A22B2EF45E}"/>
            </c:ext>
          </c:extLst>
        </c:ser>
        <c:dLbls>
          <c:showLegendKey val="0"/>
          <c:showVal val="0"/>
          <c:showCatName val="0"/>
          <c:showSerName val="0"/>
          <c:showPercent val="0"/>
          <c:showBubbleSize val="0"/>
        </c:dLbls>
        <c:axId val="455832080"/>
        <c:axId val="455830120"/>
      </c:areaChart>
      <c:barChart>
        <c:barDir val="col"/>
        <c:grouping val="stacked"/>
        <c:varyColors val="0"/>
        <c:ser>
          <c:idx val="2"/>
          <c:order val="0"/>
          <c:tx>
            <c:v>Residential PV</c:v>
          </c:tx>
          <c:spPr>
            <a:solidFill>
              <a:schemeClr val="accent3">
                <a:lumMod val="75000"/>
              </a:schemeClr>
            </a:solidFill>
          </c:spPr>
          <c:invertIfNegative val="0"/>
          <c:cat>
            <c:strRef>
              <c:f>'PV Capacity by Sector'!$A$32:$A$56</c:f>
              <c:strCache>
                <c:ptCount val="25"/>
                <c:pt idx="0">
                  <c:v>2010</c:v>
                </c:pt>
                <c:pt idx="1">
                  <c:v>2011</c:v>
                </c:pt>
                <c:pt idx="2">
                  <c:v>2012</c:v>
                </c:pt>
                <c:pt idx="3">
                  <c:v>2013</c:v>
                </c:pt>
                <c:pt idx="4">
                  <c:v>2014</c:v>
                </c:pt>
                <c:pt idx="5">
                  <c:v>2015</c:v>
                </c:pt>
                <c:pt idx="6">
                  <c:v>2016</c:v>
                </c:pt>
                <c:pt idx="7">
                  <c:v>2017</c:v>
                </c:pt>
                <c:pt idx="8">
                  <c:v>2018</c:v>
                </c:pt>
                <c:pt idx="9">
                  <c:v>2019</c:v>
                </c:pt>
                <c:pt idx="10">
                  <c:v>2020</c:v>
                </c:pt>
                <c:pt idx="11">
                  <c:v>2021</c:v>
                </c:pt>
                <c:pt idx="12">
                  <c:v>2022</c:v>
                </c:pt>
                <c:pt idx="13">
                  <c:v>2023</c:v>
                </c:pt>
                <c:pt idx="14">
                  <c:v>2024e</c:v>
                </c:pt>
                <c:pt idx="15">
                  <c:v>2025e</c:v>
                </c:pt>
                <c:pt idx="16">
                  <c:v>2026e</c:v>
                </c:pt>
                <c:pt idx="17">
                  <c:v>2027e</c:v>
                </c:pt>
                <c:pt idx="18">
                  <c:v>2028e</c:v>
                </c:pt>
                <c:pt idx="19">
                  <c:v>2029e</c:v>
                </c:pt>
                <c:pt idx="20">
                  <c:v>2030e</c:v>
                </c:pt>
                <c:pt idx="21">
                  <c:v>2031e</c:v>
                </c:pt>
                <c:pt idx="22">
                  <c:v>2032e</c:v>
                </c:pt>
                <c:pt idx="23">
                  <c:v>2033e</c:v>
                </c:pt>
                <c:pt idx="24">
                  <c:v>2034e</c:v>
                </c:pt>
              </c:strCache>
            </c:strRef>
          </c:cat>
          <c:val>
            <c:numRef>
              <c:f>'PV Capacity by Sector'!$B$32:$B$56</c:f>
              <c:numCache>
                <c:formatCode>#,##0</c:formatCode>
                <c:ptCount val="25"/>
                <c:pt idx="0">
                  <c:v>245.53688562500002</c:v>
                </c:pt>
                <c:pt idx="1">
                  <c:v>305.17506160499994</c:v>
                </c:pt>
                <c:pt idx="2">
                  <c:v>495.52947265229875</c:v>
                </c:pt>
                <c:pt idx="3">
                  <c:v>798.95041698643684</c:v>
                </c:pt>
                <c:pt idx="4">
                  <c:v>1267.7345639544415</c:v>
                </c:pt>
                <c:pt idx="5">
                  <c:v>2171.3991644181156</c:v>
                </c:pt>
                <c:pt idx="6">
                  <c:v>2638.4647128689089</c:v>
                </c:pt>
                <c:pt idx="7">
                  <c:v>2239.1755139334964</c:v>
                </c:pt>
                <c:pt idx="8">
                  <c:v>2416.6201661160858</c:v>
                </c:pt>
                <c:pt idx="9">
                  <c:v>2863.7798168454324</c:v>
                </c:pt>
                <c:pt idx="10">
                  <c:v>3260.5323127095362</c:v>
                </c:pt>
                <c:pt idx="11">
                  <c:v>4252.0121398424462</c:v>
                </c:pt>
                <c:pt idx="12">
                  <c:v>6043.1255400548225</c:v>
                </c:pt>
                <c:pt idx="13">
                  <c:v>6812.3134376562375</c:v>
                </c:pt>
                <c:pt idx="14">
                  <c:v>5915.1175596775138</c:v>
                </c:pt>
                <c:pt idx="15">
                  <c:v>6680.3103256819477</c:v>
                </c:pt>
                <c:pt idx="16">
                  <c:v>7344.5194127518616</c:v>
                </c:pt>
                <c:pt idx="17">
                  <c:v>7950.8422498757391</c:v>
                </c:pt>
                <c:pt idx="18">
                  <c:v>8612.0460494589806</c:v>
                </c:pt>
                <c:pt idx="19">
                  <c:v>9344.2960210501096</c:v>
                </c:pt>
                <c:pt idx="20">
                  <c:v>10029.92802635664</c:v>
                </c:pt>
                <c:pt idx="21">
                  <c:v>10740.698462014343</c:v>
                </c:pt>
                <c:pt idx="22">
                  <c:v>11191.716658576352</c:v>
                </c:pt>
                <c:pt idx="23">
                  <c:v>11390.376069716165</c:v>
                </c:pt>
                <c:pt idx="24">
                  <c:v>11610.546812689377</c:v>
                </c:pt>
              </c:numCache>
            </c:numRef>
          </c:val>
          <c:extLst>
            <c:ext xmlns:c16="http://schemas.microsoft.com/office/drawing/2014/chart" uri="{C3380CC4-5D6E-409C-BE32-E72D297353CC}">
              <c16:uniqueId val="{00000004-55E7-4060-AAAF-25A22B2EF45E}"/>
            </c:ext>
          </c:extLst>
        </c:ser>
        <c:ser>
          <c:idx val="1"/>
          <c:order val="1"/>
          <c:tx>
            <c:v>Commercial PV</c:v>
          </c:tx>
          <c:spPr>
            <a:solidFill>
              <a:schemeClr val="accent2">
                <a:lumMod val="75000"/>
              </a:schemeClr>
            </a:solidFill>
          </c:spPr>
          <c:invertIfNegative val="0"/>
          <c:cat>
            <c:strRef>
              <c:f>'PV Capacity by Sector'!$A$32:$A$56</c:f>
              <c:strCache>
                <c:ptCount val="25"/>
                <c:pt idx="0">
                  <c:v>2010</c:v>
                </c:pt>
                <c:pt idx="1">
                  <c:v>2011</c:v>
                </c:pt>
                <c:pt idx="2">
                  <c:v>2012</c:v>
                </c:pt>
                <c:pt idx="3">
                  <c:v>2013</c:v>
                </c:pt>
                <c:pt idx="4">
                  <c:v>2014</c:v>
                </c:pt>
                <c:pt idx="5">
                  <c:v>2015</c:v>
                </c:pt>
                <c:pt idx="6">
                  <c:v>2016</c:v>
                </c:pt>
                <c:pt idx="7">
                  <c:v>2017</c:v>
                </c:pt>
                <c:pt idx="8">
                  <c:v>2018</c:v>
                </c:pt>
                <c:pt idx="9">
                  <c:v>2019</c:v>
                </c:pt>
                <c:pt idx="10">
                  <c:v>2020</c:v>
                </c:pt>
                <c:pt idx="11">
                  <c:v>2021</c:v>
                </c:pt>
                <c:pt idx="12">
                  <c:v>2022</c:v>
                </c:pt>
                <c:pt idx="13">
                  <c:v>2023</c:v>
                </c:pt>
                <c:pt idx="14">
                  <c:v>2024e</c:v>
                </c:pt>
                <c:pt idx="15">
                  <c:v>2025e</c:v>
                </c:pt>
                <c:pt idx="16">
                  <c:v>2026e</c:v>
                </c:pt>
                <c:pt idx="17">
                  <c:v>2027e</c:v>
                </c:pt>
                <c:pt idx="18">
                  <c:v>2028e</c:v>
                </c:pt>
                <c:pt idx="19">
                  <c:v>2029e</c:v>
                </c:pt>
                <c:pt idx="20">
                  <c:v>2030e</c:v>
                </c:pt>
                <c:pt idx="21">
                  <c:v>2031e</c:v>
                </c:pt>
                <c:pt idx="22">
                  <c:v>2032e</c:v>
                </c:pt>
                <c:pt idx="23">
                  <c:v>2033e</c:v>
                </c:pt>
                <c:pt idx="24">
                  <c:v>2034e</c:v>
                </c:pt>
              </c:strCache>
            </c:strRef>
          </c:cat>
          <c:val>
            <c:numRef>
              <c:f>'PV Capacity by Sector'!$D$32:$D$56</c:f>
              <c:numCache>
                <c:formatCode>#,##0</c:formatCode>
                <c:ptCount val="25"/>
                <c:pt idx="0">
                  <c:v>336.80107500000008</c:v>
                </c:pt>
                <c:pt idx="1">
                  <c:v>849.96753279699988</c:v>
                </c:pt>
                <c:pt idx="2">
                  <c:v>1075.1495344149428</c:v>
                </c:pt>
                <c:pt idx="3">
                  <c:v>1109.3416131057468</c:v>
                </c:pt>
                <c:pt idx="4">
                  <c:v>1055.1740047974631</c:v>
                </c:pt>
                <c:pt idx="5">
                  <c:v>1069.6787157635285</c:v>
                </c:pt>
                <c:pt idx="6">
                  <c:v>1714.8479983645557</c:v>
                </c:pt>
                <c:pt idx="7">
                  <c:v>2365.7083752786466</c:v>
                </c:pt>
                <c:pt idx="8">
                  <c:v>2196.0599372595902</c:v>
                </c:pt>
                <c:pt idx="9">
                  <c:v>2185.3612097377782</c:v>
                </c:pt>
                <c:pt idx="10">
                  <c:v>2383.1275176791169</c:v>
                </c:pt>
                <c:pt idx="11">
                  <c:v>2654.4928568963692</c:v>
                </c:pt>
                <c:pt idx="12">
                  <c:v>2675.9501124666917</c:v>
                </c:pt>
                <c:pt idx="13">
                  <c:v>2999.3152186096859</c:v>
                </c:pt>
                <c:pt idx="14">
                  <c:v>3523.5734162081289</c:v>
                </c:pt>
                <c:pt idx="15">
                  <c:v>3532.1766802426332</c:v>
                </c:pt>
                <c:pt idx="16">
                  <c:v>3688.0329532222418</c:v>
                </c:pt>
                <c:pt idx="17">
                  <c:v>3812.6322551668159</c:v>
                </c:pt>
                <c:pt idx="18">
                  <c:v>4121.8995545123717</c:v>
                </c:pt>
                <c:pt idx="19">
                  <c:v>4541.0121209508734</c:v>
                </c:pt>
                <c:pt idx="20">
                  <c:v>4968.9154144611748</c:v>
                </c:pt>
                <c:pt idx="21">
                  <c:v>5422.5987549655729</c:v>
                </c:pt>
                <c:pt idx="22">
                  <c:v>5740.5450618255691</c:v>
                </c:pt>
                <c:pt idx="23">
                  <c:v>6026.0157626930895</c:v>
                </c:pt>
                <c:pt idx="24">
                  <c:v>6190.0432120629757</c:v>
                </c:pt>
              </c:numCache>
            </c:numRef>
          </c:val>
          <c:extLst>
            <c:ext xmlns:c16="http://schemas.microsoft.com/office/drawing/2014/chart" uri="{C3380CC4-5D6E-409C-BE32-E72D297353CC}">
              <c16:uniqueId val="{00000005-55E7-4060-AAAF-25A22B2EF45E}"/>
            </c:ext>
          </c:extLst>
        </c:ser>
        <c:ser>
          <c:idx val="0"/>
          <c:order val="2"/>
          <c:tx>
            <c:v>Utility-Scale PV</c:v>
          </c:tx>
          <c:spPr>
            <a:solidFill>
              <a:schemeClr val="accent1">
                <a:lumMod val="75000"/>
              </a:schemeClr>
            </a:solidFill>
          </c:spPr>
          <c:invertIfNegative val="0"/>
          <c:cat>
            <c:strRef>
              <c:f>'PV Capacity by Sector'!$A$32:$A$56</c:f>
              <c:strCache>
                <c:ptCount val="25"/>
                <c:pt idx="0">
                  <c:v>2010</c:v>
                </c:pt>
                <c:pt idx="1">
                  <c:v>2011</c:v>
                </c:pt>
                <c:pt idx="2">
                  <c:v>2012</c:v>
                </c:pt>
                <c:pt idx="3">
                  <c:v>2013</c:v>
                </c:pt>
                <c:pt idx="4">
                  <c:v>2014</c:v>
                </c:pt>
                <c:pt idx="5">
                  <c:v>2015</c:v>
                </c:pt>
                <c:pt idx="6">
                  <c:v>2016</c:v>
                </c:pt>
                <c:pt idx="7">
                  <c:v>2017</c:v>
                </c:pt>
                <c:pt idx="8">
                  <c:v>2018</c:v>
                </c:pt>
                <c:pt idx="9">
                  <c:v>2019</c:v>
                </c:pt>
                <c:pt idx="10">
                  <c:v>2020</c:v>
                </c:pt>
                <c:pt idx="11">
                  <c:v>2021</c:v>
                </c:pt>
                <c:pt idx="12">
                  <c:v>2022</c:v>
                </c:pt>
                <c:pt idx="13">
                  <c:v>2023</c:v>
                </c:pt>
                <c:pt idx="14">
                  <c:v>2024e</c:v>
                </c:pt>
                <c:pt idx="15">
                  <c:v>2025e</c:v>
                </c:pt>
                <c:pt idx="16">
                  <c:v>2026e</c:v>
                </c:pt>
                <c:pt idx="17">
                  <c:v>2027e</c:v>
                </c:pt>
                <c:pt idx="18">
                  <c:v>2028e</c:v>
                </c:pt>
                <c:pt idx="19">
                  <c:v>2029e</c:v>
                </c:pt>
                <c:pt idx="20">
                  <c:v>2030e</c:v>
                </c:pt>
                <c:pt idx="21">
                  <c:v>2031e</c:v>
                </c:pt>
                <c:pt idx="22">
                  <c:v>2032e</c:v>
                </c:pt>
                <c:pt idx="23">
                  <c:v>2033e</c:v>
                </c:pt>
                <c:pt idx="24">
                  <c:v>2034e</c:v>
                </c:pt>
              </c:strCache>
            </c:strRef>
          </c:cat>
          <c:val>
            <c:numRef>
              <c:f>'PV Capacity by Sector'!$F$32:$F$56</c:f>
              <c:numCache>
                <c:formatCode>#,##0</c:formatCode>
                <c:ptCount val="25"/>
                <c:pt idx="0">
                  <c:v>457.017393567</c:v>
                </c:pt>
                <c:pt idx="1">
                  <c:v>1226.0999999999999</c:v>
                </c:pt>
                <c:pt idx="2">
                  <c:v>2398.4623766200002</c:v>
                </c:pt>
                <c:pt idx="3">
                  <c:v>3748.7982022661422</c:v>
                </c:pt>
                <c:pt idx="4">
                  <c:v>3672.6351948100018</c:v>
                </c:pt>
                <c:pt idx="5">
                  <c:v>4790.1161636100005</c:v>
                </c:pt>
                <c:pt idx="6">
                  <c:v>10939.547698258002</c:v>
                </c:pt>
                <c:pt idx="7">
                  <c:v>7216.6330327920023</c:v>
                </c:pt>
                <c:pt idx="8">
                  <c:v>6239.0221948099997</c:v>
                </c:pt>
                <c:pt idx="9">
                  <c:v>8731.734342857002</c:v>
                </c:pt>
                <c:pt idx="10">
                  <c:v>14033.009</c:v>
                </c:pt>
                <c:pt idx="11">
                  <c:v>16597.749064950003</c:v>
                </c:pt>
                <c:pt idx="12">
                  <c:v>12752.440545000001</c:v>
                </c:pt>
                <c:pt idx="13">
                  <c:v>22546.520265970001</c:v>
                </c:pt>
                <c:pt idx="14">
                  <c:v>28325.416782189775</c:v>
                </c:pt>
                <c:pt idx="15">
                  <c:v>28352.602737755053</c:v>
                </c:pt>
                <c:pt idx="16">
                  <c:v>29630.537124027975</c:v>
                </c:pt>
                <c:pt idx="17">
                  <c:v>30519.582094881011</c:v>
                </c:pt>
                <c:pt idx="18">
                  <c:v>31367.805040012856</c:v>
                </c:pt>
                <c:pt idx="19">
                  <c:v>33027.80760468643</c:v>
                </c:pt>
                <c:pt idx="20">
                  <c:v>33870.501123582435</c:v>
                </c:pt>
                <c:pt idx="21">
                  <c:v>34175.896045494825</c:v>
                </c:pt>
                <c:pt idx="22">
                  <c:v>32988.495678208972</c:v>
                </c:pt>
                <c:pt idx="23">
                  <c:v>31068.533209886325</c:v>
                </c:pt>
                <c:pt idx="24">
                  <c:v>30424.053026929723</c:v>
                </c:pt>
              </c:numCache>
            </c:numRef>
          </c:val>
          <c:extLst>
            <c:ext xmlns:c16="http://schemas.microsoft.com/office/drawing/2014/chart" uri="{C3380CC4-5D6E-409C-BE32-E72D297353CC}">
              <c16:uniqueId val="{00000006-55E7-4060-AAAF-25A22B2EF45E}"/>
            </c:ext>
          </c:extLst>
        </c:ser>
        <c:ser>
          <c:idx val="6"/>
          <c:order val="3"/>
          <c:tx>
            <c:v>Utility-Scale CSP</c:v>
          </c:tx>
          <c:spPr>
            <a:solidFill>
              <a:schemeClr val="accent6">
                <a:lumMod val="75000"/>
              </a:schemeClr>
            </a:solidFill>
          </c:spPr>
          <c:invertIfNegative val="0"/>
          <c:cat>
            <c:strRef>
              <c:f>'PV Capacity by Sector'!$A$32:$A$56</c:f>
              <c:strCache>
                <c:ptCount val="25"/>
                <c:pt idx="0">
                  <c:v>2010</c:v>
                </c:pt>
                <c:pt idx="1">
                  <c:v>2011</c:v>
                </c:pt>
                <c:pt idx="2">
                  <c:v>2012</c:v>
                </c:pt>
                <c:pt idx="3">
                  <c:v>2013</c:v>
                </c:pt>
                <c:pt idx="4">
                  <c:v>2014</c:v>
                </c:pt>
                <c:pt idx="5">
                  <c:v>2015</c:v>
                </c:pt>
                <c:pt idx="6">
                  <c:v>2016</c:v>
                </c:pt>
                <c:pt idx="7">
                  <c:v>2017</c:v>
                </c:pt>
                <c:pt idx="8">
                  <c:v>2018</c:v>
                </c:pt>
                <c:pt idx="9">
                  <c:v>2019</c:v>
                </c:pt>
                <c:pt idx="10">
                  <c:v>2020</c:v>
                </c:pt>
                <c:pt idx="11">
                  <c:v>2021</c:v>
                </c:pt>
                <c:pt idx="12">
                  <c:v>2022</c:v>
                </c:pt>
                <c:pt idx="13">
                  <c:v>2023</c:v>
                </c:pt>
                <c:pt idx="14">
                  <c:v>2024e</c:v>
                </c:pt>
                <c:pt idx="15">
                  <c:v>2025e</c:v>
                </c:pt>
                <c:pt idx="16">
                  <c:v>2026e</c:v>
                </c:pt>
                <c:pt idx="17">
                  <c:v>2027e</c:v>
                </c:pt>
                <c:pt idx="18">
                  <c:v>2028e</c:v>
                </c:pt>
                <c:pt idx="19">
                  <c:v>2029e</c:v>
                </c:pt>
                <c:pt idx="20">
                  <c:v>2030e</c:v>
                </c:pt>
                <c:pt idx="21">
                  <c:v>2031e</c:v>
                </c:pt>
                <c:pt idx="22">
                  <c:v>2032e</c:v>
                </c:pt>
                <c:pt idx="23">
                  <c:v>2033e</c:v>
                </c:pt>
                <c:pt idx="24">
                  <c:v>2034e</c:v>
                </c:pt>
              </c:strCache>
            </c:strRef>
          </c:cat>
          <c:val>
            <c:numRef>
              <c:f>'PV Capacity by Sector'!$H$32:$H$56</c:f>
              <c:numCache>
                <c:formatCode>#,##0</c:formatCode>
                <c:ptCount val="25"/>
                <c:pt idx="0">
                  <c:v>75</c:v>
                </c:pt>
                <c:pt idx="1">
                  <c:v>0</c:v>
                </c:pt>
                <c:pt idx="2">
                  <c:v>0</c:v>
                </c:pt>
                <c:pt idx="3">
                  <c:v>250</c:v>
                </c:pt>
                <c:pt idx="4">
                  <c:v>877</c:v>
                </c:pt>
                <c:pt idx="5">
                  <c:v>110</c:v>
                </c:pt>
                <c:pt idx="6">
                  <c:v>0</c:v>
                </c:pt>
                <c:pt idx="7">
                  <c:v>0</c:v>
                </c:pt>
                <c:pt idx="8">
                  <c:v>0</c:v>
                </c:pt>
                <c:pt idx="9">
                  <c:v>0</c:v>
                </c:pt>
                <c:pt idx="10">
                  <c:v>0</c:v>
                </c:pt>
                <c:pt idx="11">
                  <c:v>0</c:v>
                </c:pt>
                <c:pt idx="12">
                  <c:v>0</c:v>
                </c:pt>
                <c:pt idx="13">
                  <c:v>#N/A</c:v>
                </c:pt>
                <c:pt idx="14">
                  <c:v>#N/A</c:v>
                </c:pt>
                <c:pt idx="15">
                  <c:v>#N/A</c:v>
                </c:pt>
                <c:pt idx="16">
                  <c:v>#N/A</c:v>
                </c:pt>
                <c:pt idx="17">
                  <c:v>#N/A</c:v>
                </c:pt>
                <c:pt idx="18">
                  <c:v>#N/A</c:v>
                </c:pt>
                <c:pt idx="19">
                  <c:v>#N/A</c:v>
                </c:pt>
                <c:pt idx="20">
                  <c:v>#N/A</c:v>
                </c:pt>
                <c:pt idx="21">
                  <c:v>#N/A</c:v>
                </c:pt>
                <c:pt idx="22">
                  <c:v>#N/A</c:v>
                </c:pt>
                <c:pt idx="23">
                  <c:v>#N/A</c:v>
                </c:pt>
                <c:pt idx="24">
                  <c:v>#N/A</c:v>
                </c:pt>
              </c:numCache>
            </c:numRef>
          </c:val>
          <c:extLst>
            <c:ext xmlns:c16="http://schemas.microsoft.com/office/drawing/2014/chart" uri="{C3380CC4-5D6E-409C-BE32-E72D297353CC}">
              <c16:uniqueId val="{00000007-55E7-4060-AAAF-25A22B2EF45E}"/>
            </c:ext>
          </c:extLst>
        </c:ser>
        <c:dLbls>
          <c:showLegendKey val="0"/>
          <c:showVal val="0"/>
          <c:showCatName val="0"/>
          <c:showSerName val="0"/>
          <c:showPercent val="0"/>
          <c:showBubbleSize val="0"/>
        </c:dLbls>
        <c:gapWidth val="70"/>
        <c:overlap val="100"/>
        <c:axId val="456204280"/>
        <c:axId val="455829336"/>
      </c:barChart>
      <c:catAx>
        <c:axId val="456204280"/>
        <c:scaling>
          <c:orientation val="minMax"/>
        </c:scaling>
        <c:delete val="0"/>
        <c:axPos val="b"/>
        <c:numFmt formatCode="General" sourceLinked="1"/>
        <c:majorTickMark val="out"/>
        <c:minorTickMark val="none"/>
        <c:tickLblPos val="nextTo"/>
        <c:spPr>
          <a:ln w="3175">
            <a:solidFill>
              <a:schemeClr val="bg1">
                <a:lumMod val="75000"/>
              </a:schemeClr>
            </a:solidFill>
          </a:ln>
        </c:spPr>
        <c:txPr>
          <a:bodyPr rot="-5400000" vert="horz"/>
          <a:lstStyle/>
          <a:p>
            <a:pPr>
              <a:defRPr b="1"/>
            </a:pPr>
            <a:endParaRPr lang="en-US"/>
          </a:p>
        </c:txPr>
        <c:crossAx val="455829336"/>
        <c:crosses val="autoZero"/>
        <c:auto val="1"/>
        <c:lblAlgn val="ctr"/>
        <c:lblOffset val="0"/>
        <c:noMultiLvlLbl val="0"/>
      </c:catAx>
      <c:valAx>
        <c:axId val="455829336"/>
        <c:scaling>
          <c:orientation val="minMax"/>
          <c:max val="70000"/>
          <c:min val="0"/>
        </c:scaling>
        <c:delete val="0"/>
        <c:axPos val="l"/>
        <c:majorGridlines>
          <c:spPr>
            <a:ln w="3175">
              <a:solidFill>
                <a:schemeClr val="bg1">
                  <a:lumMod val="75000"/>
                </a:schemeClr>
              </a:solidFill>
              <a:prstDash val="solid"/>
            </a:ln>
          </c:spPr>
        </c:majorGridlines>
        <c:numFmt formatCode="#,##0" sourceLinked="0"/>
        <c:majorTickMark val="out"/>
        <c:minorTickMark val="none"/>
        <c:tickLblPos val="nextTo"/>
        <c:spPr>
          <a:ln w="3175">
            <a:noFill/>
          </a:ln>
        </c:spPr>
        <c:txPr>
          <a:bodyPr/>
          <a:lstStyle/>
          <a:p>
            <a:pPr>
              <a:defRPr b="1"/>
            </a:pPr>
            <a:endParaRPr lang="en-US"/>
          </a:p>
        </c:txPr>
        <c:crossAx val="456204280"/>
        <c:crosses val="autoZero"/>
        <c:crossBetween val="between"/>
        <c:majorUnit val="10000"/>
        <c:dispUnits>
          <c:builtInUnit val="thousands"/>
        </c:dispUnits>
      </c:valAx>
      <c:valAx>
        <c:axId val="455830120"/>
        <c:scaling>
          <c:orientation val="minMax"/>
          <c:max val="700000"/>
          <c:min val="0"/>
        </c:scaling>
        <c:delete val="0"/>
        <c:axPos val="r"/>
        <c:numFmt formatCode="#,##0" sourceLinked="0"/>
        <c:majorTickMark val="out"/>
        <c:minorTickMark val="none"/>
        <c:tickLblPos val="nextTo"/>
        <c:spPr>
          <a:ln w="3175">
            <a:noFill/>
          </a:ln>
        </c:spPr>
        <c:txPr>
          <a:bodyPr/>
          <a:lstStyle/>
          <a:p>
            <a:pPr>
              <a:defRPr b="1"/>
            </a:pPr>
            <a:endParaRPr lang="en-US"/>
          </a:p>
        </c:txPr>
        <c:crossAx val="455832080"/>
        <c:crosses val="max"/>
        <c:crossBetween val="between"/>
        <c:majorUnit val="100000"/>
        <c:dispUnits>
          <c:builtInUnit val="thousands"/>
        </c:dispUnits>
      </c:valAx>
      <c:catAx>
        <c:axId val="455832080"/>
        <c:scaling>
          <c:orientation val="minMax"/>
        </c:scaling>
        <c:delete val="1"/>
        <c:axPos val="b"/>
        <c:numFmt formatCode="General" sourceLinked="1"/>
        <c:majorTickMark val="out"/>
        <c:minorTickMark val="none"/>
        <c:tickLblPos val="nextTo"/>
        <c:crossAx val="455830120"/>
        <c:crosses val="autoZero"/>
        <c:auto val="1"/>
        <c:lblAlgn val="ctr"/>
        <c:lblOffset val="100"/>
        <c:noMultiLvlLbl val="0"/>
      </c:catAx>
      <c:spPr>
        <a:solidFill>
          <a:schemeClr val="bg1"/>
        </a:solidFill>
      </c:spPr>
    </c:plotArea>
    <c:legend>
      <c:legendPos val="r"/>
      <c:legendEntry>
        <c:idx val="0"/>
        <c:delete val="1"/>
      </c:legendEntry>
      <c:legendEntry>
        <c:idx val="1"/>
        <c:delete val="1"/>
      </c:legendEntry>
      <c:legendEntry>
        <c:idx val="2"/>
        <c:delete val="1"/>
      </c:legendEntry>
      <c:legendEntry>
        <c:idx val="3"/>
        <c:delete val="1"/>
      </c:legendEntry>
      <c:layout>
        <c:manualLayout>
          <c:xMode val="edge"/>
          <c:yMode val="edge"/>
          <c:x val="7.5156828744207912E-2"/>
          <c:y val="0.11864804767528662"/>
          <c:w val="0.22937495793795007"/>
          <c:h val="0.19775633387072908"/>
        </c:manualLayout>
      </c:layout>
      <c:overlay val="0"/>
      <c:spPr>
        <a:solidFill>
          <a:schemeClr val="bg1"/>
        </a:solidFill>
        <a:ln>
          <a:noFill/>
        </a:ln>
        <a:effectLst>
          <a:outerShdw blurRad="50800" dist="38100" dir="2700000" algn="tl" rotWithShape="0">
            <a:prstClr val="black">
              <a:alpha val="40000"/>
            </a:prstClr>
          </a:outerShdw>
        </a:effectLst>
      </c:spPr>
    </c:legend>
    <c:plotVisOnly val="1"/>
    <c:dispBlanksAs val="gap"/>
    <c:showDLblsOverMax val="0"/>
  </c:chart>
  <c:spPr>
    <a:solidFill>
      <a:schemeClr val="bg1"/>
    </a:solidFill>
    <a:ln>
      <a:noFill/>
    </a:ln>
  </c:spPr>
  <c:txPr>
    <a:bodyPr/>
    <a:lstStyle/>
    <a:p>
      <a:pPr>
        <a:defRPr sz="1000" b="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userShapes r:id="rId1"/>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4.9693378037145679E-2"/>
          <c:y val="9.3159113624728798E-2"/>
          <c:w val="0.88510798024735482"/>
          <c:h val="0.83320608143796249"/>
        </c:manualLayout>
      </c:layout>
      <c:barChart>
        <c:barDir val="col"/>
        <c:grouping val="stacked"/>
        <c:varyColors val="0"/>
        <c:ser>
          <c:idx val="5"/>
          <c:order val="0"/>
          <c:tx>
            <c:strRef>
              <c:f>'Capacity Additions by Fuel Type'!$A$30</c:f>
              <c:strCache>
                <c:ptCount val="1"/>
                <c:pt idx="0">
                  <c:v>Coal</c:v>
                </c:pt>
              </c:strCache>
            </c:strRef>
          </c:tx>
          <c:spPr>
            <a:solidFill>
              <a:schemeClr val="tx1">
                <a:lumMod val="75000"/>
                <a:lumOff val="25000"/>
              </a:schemeClr>
            </a:solidFill>
          </c:spPr>
          <c:invertIfNegative val="0"/>
          <c:cat>
            <c:numRef>
              <c:f>'Capacity Additions by Fuel Type'!$K$24:$AA$24</c:f>
              <c:numCache>
                <c:formatCode>General</c:formatCode>
                <c:ptCount val="17"/>
                <c:pt idx="0">
                  <c:v>2007</c:v>
                </c:pt>
                <c:pt idx="1">
                  <c:v>2008</c:v>
                </c:pt>
                <c:pt idx="2">
                  <c:v>2009</c:v>
                </c:pt>
                <c:pt idx="3">
                  <c:v>2010</c:v>
                </c:pt>
                <c:pt idx="4">
                  <c:v>2011</c:v>
                </c:pt>
                <c:pt idx="5">
                  <c:v>2012</c:v>
                </c:pt>
                <c:pt idx="6">
                  <c:v>2013</c:v>
                </c:pt>
                <c:pt idx="7">
                  <c:v>2014</c:v>
                </c:pt>
                <c:pt idx="8">
                  <c:v>2015</c:v>
                </c:pt>
                <c:pt idx="9">
                  <c:v>2016</c:v>
                </c:pt>
                <c:pt idx="10">
                  <c:v>2017</c:v>
                </c:pt>
                <c:pt idx="11">
                  <c:v>2018</c:v>
                </c:pt>
                <c:pt idx="12">
                  <c:v>2019</c:v>
                </c:pt>
                <c:pt idx="13">
                  <c:v>2020</c:v>
                </c:pt>
                <c:pt idx="14">
                  <c:v>2021</c:v>
                </c:pt>
                <c:pt idx="15">
                  <c:v>2022</c:v>
                </c:pt>
                <c:pt idx="16">
                  <c:v>2023</c:v>
                </c:pt>
              </c:numCache>
            </c:numRef>
          </c:cat>
          <c:val>
            <c:numRef>
              <c:f>'Capacity Additions by Fuel Type'!$K$30:$AA$30</c:f>
              <c:numCache>
                <c:formatCode>0.0</c:formatCode>
                <c:ptCount val="17"/>
                <c:pt idx="0">
                  <c:v>1.513504</c:v>
                </c:pt>
                <c:pt idx="1">
                  <c:v>1.591</c:v>
                </c:pt>
                <c:pt idx="2">
                  <c:v>3.5987000000000005</c:v>
                </c:pt>
                <c:pt idx="3">
                  <c:v>6.0142980000000001</c:v>
                </c:pt>
                <c:pt idx="4">
                  <c:v>1.7349989999999997</c:v>
                </c:pt>
                <c:pt idx="5">
                  <c:v>4.76</c:v>
                </c:pt>
                <c:pt idx="6">
                  <c:v>1.8125</c:v>
                </c:pt>
                <c:pt idx="7">
                  <c:v>0.1062</c:v>
                </c:pt>
                <c:pt idx="8">
                  <c:v>5.4999999999999997E-3</c:v>
                </c:pt>
                <c:pt idx="9">
                  <c:v>0</c:v>
                </c:pt>
                <c:pt idx="10">
                  <c:v>0</c:v>
                </c:pt>
                <c:pt idx="11">
                  <c:v>0</c:v>
                </c:pt>
                <c:pt idx="12">
                  <c:v>1.7000000000000001E-2</c:v>
                </c:pt>
                <c:pt idx="13">
                  <c:v>0</c:v>
                </c:pt>
                <c:pt idx="14">
                  <c:v>0</c:v>
                </c:pt>
                <c:pt idx="15">
                  <c:v>0</c:v>
                </c:pt>
                <c:pt idx="16">
                  <c:v>0</c:v>
                </c:pt>
              </c:numCache>
            </c:numRef>
          </c:val>
          <c:extLst>
            <c:ext xmlns:c16="http://schemas.microsoft.com/office/drawing/2014/chart" uri="{C3380CC4-5D6E-409C-BE32-E72D297353CC}">
              <c16:uniqueId val="{00000000-A169-476C-8317-36769C9BF3B5}"/>
            </c:ext>
          </c:extLst>
        </c:ser>
        <c:ser>
          <c:idx val="4"/>
          <c:order val="1"/>
          <c:tx>
            <c:strRef>
              <c:f>'Capacity Additions by Fuel Type'!$A$29</c:f>
              <c:strCache>
                <c:ptCount val="1"/>
                <c:pt idx="0">
                  <c:v>Gas</c:v>
                </c:pt>
              </c:strCache>
            </c:strRef>
          </c:tx>
          <c:spPr>
            <a:solidFill>
              <a:schemeClr val="accent5">
                <a:lumMod val="40000"/>
                <a:lumOff val="60000"/>
              </a:schemeClr>
            </a:solidFill>
          </c:spPr>
          <c:invertIfNegative val="0"/>
          <c:cat>
            <c:numRef>
              <c:f>'Capacity Additions by Fuel Type'!$K$24:$AA$24</c:f>
              <c:numCache>
                <c:formatCode>General</c:formatCode>
                <c:ptCount val="17"/>
                <c:pt idx="0">
                  <c:v>2007</c:v>
                </c:pt>
                <c:pt idx="1">
                  <c:v>2008</c:v>
                </c:pt>
                <c:pt idx="2">
                  <c:v>2009</c:v>
                </c:pt>
                <c:pt idx="3">
                  <c:v>2010</c:v>
                </c:pt>
                <c:pt idx="4">
                  <c:v>2011</c:v>
                </c:pt>
                <c:pt idx="5">
                  <c:v>2012</c:v>
                </c:pt>
                <c:pt idx="6">
                  <c:v>2013</c:v>
                </c:pt>
                <c:pt idx="7">
                  <c:v>2014</c:v>
                </c:pt>
                <c:pt idx="8">
                  <c:v>2015</c:v>
                </c:pt>
                <c:pt idx="9">
                  <c:v>2016</c:v>
                </c:pt>
                <c:pt idx="10">
                  <c:v>2017</c:v>
                </c:pt>
                <c:pt idx="11">
                  <c:v>2018</c:v>
                </c:pt>
                <c:pt idx="12">
                  <c:v>2019</c:v>
                </c:pt>
                <c:pt idx="13">
                  <c:v>2020</c:v>
                </c:pt>
                <c:pt idx="14">
                  <c:v>2021</c:v>
                </c:pt>
                <c:pt idx="15">
                  <c:v>2022</c:v>
                </c:pt>
                <c:pt idx="16">
                  <c:v>2023</c:v>
                </c:pt>
              </c:numCache>
            </c:numRef>
          </c:cat>
          <c:val>
            <c:numRef>
              <c:f>'Capacity Additions by Fuel Type'!$K$29:$AA$29</c:f>
              <c:numCache>
                <c:formatCode>0.0</c:formatCode>
                <c:ptCount val="17"/>
                <c:pt idx="0">
                  <c:v>8.440016</c:v>
                </c:pt>
                <c:pt idx="1">
                  <c:v>10.521252</c:v>
                </c:pt>
                <c:pt idx="2">
                  <c:v>12.053725</c:v>
                </c:pt>
                <c:pt idx="3">
                  <c:v>7.3611120000000021</c:v>
                </c:pt>
                <c:pt idx="4">
                  <c:v>12.032776999999999</c:v>
                </c:pt>
                <c:pt idx="5">
                  <c:v>9.7512380000000007</c:v>
                </c:pt>
                <c:pt idx="6">
                  <c:v>7.8740479999999993</c:v>
                </c:pt>
                <c:pt idx="7">
                  <c:v>9.0261099999999992</c:v>
                </c:pt>
                <c:pt idx="8">
                  <c:v>6.7278000000000002</c:v>
                </c:pt>
                <c:pt idx="9">
                  <c:v>9.5373000000000001</c:v>
                </c:pt>
                <c:pt idx="10">
                  <c:v>12.598520000000004</c:v>
                </c:pt>
                <c:pt idx="11">
                  <c:v>22.061392000000001</c:v>
                </c:pt>
                <c:pt idx="12">
                  <c:v>8.9972070000000031</c:v>
                </c:pt>
                <c:pt idx="13">
                  <c:v>7.7964630000000064</c:v>
                </c:pt>
                <c:pt idx="14">
                  <c:v>6.4402670000000191</c:v>
                </c:pt>
                <c:pt idx="15">
                  <c:v>6.7653000000000016</c:v>
                </c:pt>
                <c:pt idx="16">
                  <c:v>11.185200000000002</c:v>
                </c:pt>
              </c:numCache>
            </c:numRef>
          </c:val>
          <c:extLst>
            <c:ext xmlns:c16="http://schemas.microsoft.com/office/drawing/2014/chart" uri="{C3380CC4-5D6E-409C-BE32-E72D297353CC}">
              <c16:uniqueId val="{00000001-A169-476C-8317-36769C9BF3B5}"/>
            </c:ext>
          </c:extLst>
        </c:ser>
        <c:ser>
          <c:idx val="6"/>
          <c:order val="2"/>
          <c:tx>
            <c:strRef>
              <c:f>'Capacity Additions by Fuel Type'!$A$31</c:f>
              <c:strCache>
                <c:ptCount val="1"/>
                <c:pt idx="0">
                  <c:v>Other</c:v>
                </c:pt>
              </c:strCache>
            </c:strRef>
          </c:tx>
          <c:spPr>
            <a:solidFill>
              <a:schemeClr val="accent3">
                <a:lumMod val="60000"/>
                <a:lumOff val="40000"/>
              </a:schemeClr>
            </a:solidFill>
          </c:spPr>
          <c:invertIfNegative val="0"/>
          <c:cat>
            <c:numRef>
              <c:f>'Capacity Additions by Fuel Type'!$K$24:$AA$24</c:f>
              <c:numCache>
                <c:formatCode>General</c:formatCode>
                <c:ptCount val="17"/>
                <c:pt idx="0">
                  <c:v>2007</c:v>
                </c:pt>
                <c:pt idx="1">
                  <c:v>2008</c:v>
                </c:pt>
                <c:pt idx="2">
                  <c:v>2009</c:v>
                </c:pt>
                <c:pt idx="3">
                  <c:v>2010</c:v>
                </c:pt>
                <c:pt idx="4">
                  <c:v>2011</c:v>
                </c:pt>
                <c:pt idx="5">
                  <c:v>2012</c:v>
                </c:pt>
                <c:pt idx="6">
                  <c:v>2013</c:v>
                </c:pt>
                <c:pt idx="7">
                  <c:v>2014</c:v>
                </c:pt>
                <c:pt idx="8">
                  <c:v>2015</c:v>
                </c:pt>
                <c:pt idx="9">
                  <c:v>2016</c:v>
                </c:pt>
                <c:pt idx="10">
                  <c:v>2017</c:v>
                </c:pt>
                <c:pt idx="11">
                  <c:v>2018</c:v>
                </c:pt>
                <c:pt idx="12">
                  <c:v>2019</c:v>
                </c:pt>
                <c:pt idx="13">
                  <c:v>2020</c:v>
                </c:pt>
                <c:pt idx="14">
                  <c:v>2021</c:v>
                </c:pt>
                <c:pt idx="15">
                  <c:v>2022</c:v>
                </c:pt>
                <c:pt idx="16">
                  <c:v>2023</c:v>
                </c:pt>
              </c:numCache>
            </c:numRef>
          </c:cat>
          <c:val>
            <c:numRef>
              <c:f>'Capacity Additions by Fuel Type'!$K$31:$AA$31</c:f>
              <c:numCache>
                <c:formatCode>0.0</c:formatCode>
                <c:ptCount val="17"/>
                <c:pt idx="0">
                  <c:v>0.92728000000000077</c:v>
                </c:pt>
                <c:pt idx="1">
                  <c:v>0.61370900000000106</c:v>
                </c:pt>
                <c:pt idx="2">
                  <c:v>0.95324499999999901</c:v>
                </c:pt>
                <c:pt idx="3">
                  <c:v>1.6422759999999992</c:v>
                </c:pt>
                <c:pt idx="4">
                  <c:v>1.6491790000000002</c:v>
                </c:pt>
                <c:pt idx="5">
                  <c:v>1.4727780000000004</c:v>
                </c:pt>
                <c:pt idx="6">
                  <c:v>1.7772369999999986</c:v>
                </c:pt>
                <c:pt idx="7">
                  <c:v>0.87057300000000037</c:v>
                </c:pt>
                <c:pt idx="8">
                  <c:v>0.69713700000000045</c:v>
                </c:pt>
                <c:pt idx="9">
                  <c:v>1.9621880000000003</c:v>
                </c:pt>
                <c:pt idx="10">
                  <c:v>0.65078299999999989</c:v>
                </c:pt>
                <c:pt idx="11">
                  <c:v>0.47140000000000004</c:v>
                </c:pt>
                <c:pt idx="12">
                  <c:v>0.38057300000000016</c:v>
                </c:pt>
                <c:pt idx="13">
                  <c:v>0.41796999999999995</c:v>
                </c:pt>
                <c:pt idx="14">
                  <c:v>0.16080800000000001</c:v>
                </c:pt>
                <c:pt idx="15">
                  <c:v>0.32521999999999995</c:v>
                </c:pt>
                <c:pt idx="16">
                  <c:v>1.3651000000000002</c:v>
                </c:pt>
              </c:numCache>
            </c:numRef>
          </c:val>
          <c:extLst>
            <c:ext xmlns:c16="http://schemas.microsoft.com/office/drawing/2014/chart" uri="{C3380CC4-5D6E-409C-BE32-E72D297353CC}">
              <c16:uniqueId val="{00000002-A169-476C-8317-36769C9BF3B5}"/>
            </c:ext>
          </c:extLst>
        </c:ser>
        <c:ser>
          <c:idx val="10"/>
          <c:order val="3"/>
          <c:tx>
            <c:strRef>
              <c:f>'Capacity Additions by Fuel Type'!$A$28</c:f>
              <c:strCache>
                <c:ptCount val="1"/>
                <c:pt idx="0">
                  <c:v>Storage</c:v>
                </c:pt>
              </c:strCache>
            </c:strRef>
          </c:tx>
          <c:spPr>
            <a:solidFill>
              <a:schemeClr val="accent3">
                <a:lumMod val="75000"/>
              </a:schemeClr>
            </a:solidFill>
            <a:ln>
              <a:noFill/>
            </a:ln>
          </c:spPr>
          <c:invertIfNegative val="0"/>
          <c:cat>
            <c:numRef>
              <c:f>'Capacity Additions by Fuel Type'!$K$24:$AA$24</c:f>
              <c:numCache>
                <c:formatCode>General</c:formatCode>
                <c:ptCount val="17"/>
                <c:pt idx="0">
                  <c:v>2007</c:v>
                </c:pt>
                <c:pt idx="1">
                  <c:v>2008</c:v>
                </c:pt>
                <c:pt idx="2">
                  <c:v>2009</c:v>
                </c:pt>
                <c:pt idx="3">
                  <c:v>2010</c:v>
                </c:pt>
                <c:pt idx="4">
                  <c:v>2011</c:v>
                </c:pt>
                <c:pt idx="5">
                  <c:v>2012</c:v>
                </c:pt>
                <c:pt idx="6">
                  <c:v>2013</c:v>
                </c:pt>
                <c:pt idx="7">
                  <c:v>2014</c:v>
                </c:pt>
                <c:pt idx="8">
                  <c:v>2015</c:v>
                </c:pt>
                <c:pt idx="9">
                  <c:v>2016</c:v>
                </c:pt>
                <c:pt idx="10">
                  <c:v>2017</c:v>
                </c:pt>
                <c:pt idx="11">
                  <c:v>2018</c:v>
                </c:pt>
                <c:pt idx="12">
                  <c:v>2019</c:v>
                </c:pt>
                <c:pt idx="13">
                  <c:v>2020</c:v>
                </c:pt>
                <c:pt idx="14">
                  <c:v>2021</c:v>
                </c:pt>
                <c:pt idx="15">
                  <c:v>2022</c:v>
                </c:pt>
                <c:pt idx="16">
                  <c:v>2023</c:v>
                </c:pt>
              </c:numCache>
            </c:numRef>
          </c:cat>
          <c:val>
            <c:numRef>
              <c:f>'Capacity Additions by Fuel Type'!$K$28:$AA$28</c:f>
              <c:numCache>
                <c:formatCode>0.0</c:formatCode>
                <c:ptCount val="17"/>
                <c:pt idx="0">
                  <c:v>0</c:v>
                </c:pt>
                <c:pt idx="1">
                  <c:v>0</c:v>
                </c:pt>
                <c:pt idx="2">
                  <c:v>0</c:v>
                </c:pt>
                <c:pt idx="3">
                  <c:v>4.0000000000000001E-3</c:v>
                </c:pt>
                <c:pt idx="4">
                  <c:v>3.6999999999999998E-2</c:v>
                </c:pt>
                <c:pt idx="5">
                  <c:v>0.1265</c:v>
                </c:pt>
                <c:pt idx="6">
                  <c:v>0.29629999999999929</c:v>
                </c:pt>
                <c:pt idx="7">
                  <c:v>3.1299999999999273E-2</c:v>
                </c:pt>
                <c:pt idx="8">
                  <c:v>0.251</c:v>
                </c:pt>
                <c:pt idx="9">
                  <c:v>0.23346999999999751</c:v>
                </c:pt>
                <c:pt idx="10">
                  <c:v>0.16940500000000247</c:v>
                </c:pt>
                <c:pt idx="11">
                  <c:v>0.35471800000000442</c:v>
                </c:pt>
                <c:pt idx="12">
                  <c:v>0.35827099999999701</c:v>
                </c:pt>
                <c:pt idx="13">
                  <c:v>0.7268279999999977</c:v>
                </c:pt>
                <c:pt idx="14">
                  <c:v>3.8527519999999966</c:v>
                </c:pt>
                <c:pt idx="15">
                  <c:v>4.5780769999999977</c:v>
                </c:pt>
                <c:pt idx="16">
                  <c:v>6.9381479999999938</c:v>
                </c:pt>
              </c:numCache>
            </c:numRef>
          </c:val>
          <c:extLst>
            <c:ext xmlns:c16="http://schemas.microsoft.com/office/drawing/2014/chart" uri="{C3380CC4-5D6E-409C-BE32-E72D297353CC}">
              <c16:uniqueId val="{00000003-A169-476C-8317-36769C9BF3B5}"/>
            </c:ext>
          </c:extLst>
        </c:ser>
        <c:ser>
          <c:idx val="0"/>
          <c:order val="4"/>
          <c:tx>
            <c:strRef>
              <c:f>'Capacity Additions by Fuel Type'!$A$25</c:f>
              <c:strCache>
                <c:ptCount val="1"/>
                <c:pt idx="0">
                  <c:v>Wind</c:v>
                </c:pt>
              </c:strCache>
            </c:strRef>
          </c:tx>
          <c:invertIfNegative val="0"/>
          <c:cat>
            <c:numRef>
              <c:f>'Capacity Additions by Fuel Type'!$K$24:$AA$24</c:f>
              <c:numCache>
                <c:formatCode>General</c:formatCode>
                <c:ptCount val="17"/>
                <c:pt idx="0">
                  <c:v>2007</c:v>
                </c:pt>
                <c:pt idx="1">
                  <c:v>2008</c:v>
                </c:pt>
                <c:pt idx="2">
                  <c:v>2009</c:v>
                </c:pt>
                <c:pt idx="3">
                  <c:v>2010</c:v>
                </c:pt>
                <c:pt idx="4">
                  <c:v>2011</c:v>
                </c:pt>
                <c:pt idx="5">
                  <c:v>2012</c:v>
                </c:pt>
                <c:pt idx="6">
                  <c:v>2013</c:v>
                </c:pt>
                <c:pt idx="7">
                  <c:v>2014</c:v>
                </c:pt>
                <c:pt idx="8">
                  <c:v>2015</c:v>
                </c:pt>
                <c:pt idx="9">
                  <c:v>2016</c:v>
                </c:pt>
                <c:pt idx="10">
                  <c:v>2017</c:v>
                </c:pt>
                <c:pt idx="11">
                  <c:v>2018</c:v>
                </c:pt>
                <c:pt idx="12">
                  <c:v>2019</c:v>
                </c:pt>
                <c:pt idx="13">
                  <c:v>2020</c:v>
                </c:pt>
                <c:pt idx="14">
                  <c:v>2021</c:v>
                </c:pt>
                <c:pt idx="15">
                  <c:v>2022</c:v>
                </c:pt>
                <c:pt idx="16">
                  <c:v>2023</c:v>
                </c:pt>
              </c:numCache>
            </c:numRef>
          </c:cat>
          <c:val>
            <c:numRef>
              <c:f>'Capacity Additions by Fuel Type'!$K$25:$AA$25</c:f>
              <c:numCache>
                <c:formatCode>0.0</c:formatCode>
                <c:ptCount val="17"/>
                <c:pt idx="0">
                  <c:v>5.2524999999999995</c:v>
                </c:pt>
                <c:pt idx="1">
                  <c:v>8.3624349999999978</c:v>
                </c:pt>
                <c:pt idx="2">
                  <c:v>10.005193000000002</c:v>
                </c:pt>
                <c:pt idx="3">
                  <c:v>5.2199900000000019</c:v>
                </c:pt>
                <c:pt idx="4">
                  <c:v>6.8195500000000004</c:v>
                </c:pt>
                <c:pt idx="5">
                  <c:v>13.011069999999998</c:v>
                </c:pt>
                <c:pt idx="6">
                  <c:v>1.0865099999999999</c:v>
                </c:pt>
                <c:pt idx="7">
                  <c:v>4.8538379999999997</c:v>
                </c:pt>
                <c:pt idx="8">
                  <c:v>8.5945400000000003</c:v>
                </c:pt>
                <c:pt idx="9">
                  <c:v>8.2026219999999999</c:v>
                </c:pt>
                <c:pt idx="10">
                  <c:v>7.016519999999999</c:v>
                </c:pt>
                <c:pt idx="11">
                  <c:v>7.5883849999999997</c:v>
                </c:pt>
                <c:pt idx="12">
                  <c:v>9.1320500000000013</c:v>
                </c:pt>
                <c:pt idx="13">
                  <c:v>17.185599999999997</c:v>
                </c:pt>
                <c:pt idx="14">
                  <c:v>13.511725000000004</c:v>
                </c:pt>
                <c:pt idx="15">
                  <c:v>8.5110819999999983</c:v>
                </c:pt>
                <c:pt idx="16">
                  <c:v>6.4737</c:v>
                </c:pt>
              </c:numCache>
            </c:numRef>
          </c:val>
          <c:extLst>
            <c:ext xmlns:c16="http://schemas.microsoft.com/office/drawing/2014/chart" uri="{C3380CC4-5D6E-409C-BE32-E72D297353CC}">
              <c16:uniqueId val="{00000005-A169-476C-8317-36769C9BF3B5}"/>
            </c:ext>
          </c:extLst>
        </c:ser>
        <c:ser>
          <c:idx val="2"/>
          <c:order val="5"/>
          <c:tx>
            <c:strRef>
              <c:f>'Capacity Additions by Fuel Type'!$A$27</c:f>
              <c:strCache>
                <c:ptCount val="1"/>
                <c:pt idx="0">
                  <c:v>Distributed Solar (&lt;1 MW)</c:v>
                </c:pt>
              </c:strCache>
            </c:strRef>
          </c:tx>
          <c:spPr>
            <a:solidFill>
              <a:schemeClr val="accent6"/>
            </a:solidFill>
          </c:spPr>
          <c:invertIfNegative val="0"/>
          <c:cat>
            <c:numRef>
              <c:f>'Capacity Additions by Fuel Type'!$K$24:$AA$24</c:f>
              <c:numCache>
                <c:formatCode>General</c:formatCode>
                <c:ptCount val="17"/>
                <c:pt idx="0">
                  <c:v>2007</c:v>
                </c:pt>
                <c:pt idx="1">
                  <c:v>2008</c:v>
                </c:pt>
                <c:pt idx="2">
                  <c:v>2009</c:v>
                </c:pt>
                <c:pt idx="3">
                  <c:v>2010</c:v>
                </c:pt>
                <c:pt idx="4">
                  <c:v>2011</c:v>
                </c:pt>
                <c:pt idx="5">
                  <c:v>2012</c:v>
                </c:pt>
                <c:pt idx="6">
                  <c:v>2013</c:v>
                </c:pt>
                <c:pt idx="7">
                  <c:v>2014</c:v>
                </c:pt>
                <c:pt idx="8">
                  <c:v>2015</c:v>
                </c:pt>
                <c:pt idx="9">
                  <c:v>2016</c:v>
                </c:pt>
                <c:pt idx="10">
                  <c:v>2017</c:v>
                </c:pt>
                <c:pt idx="11">
                  <c:v>2018</c:v>
                </c:pt>
                <c:pt idx="12">
                  <c:v>2019</c:v>
                </c:pt>
                <c:pt idx="13">
                  <c:v>2020</c:v>
                </c:pt>
                <c:pt idx="14">
                  <c:v>2021</c:v>
                </c:pt>
                <c:pt idx="15">
                  <c:v>2022</c:v>
                </c:pt>
                <c:pt idx="16">
                  <c:v>2023</c:v>
                </c:pt>
              </c:numCache>
            </c:numRef>
          </c:cat>
          <c:val>
            <c:numRef>
              <c:f>'Capacity Additions by Fuel Type'!$K$27:$AA$27</c:f>
              <c:numCache>
                <c:formatCode>0.0</c:formatCode>
                <c:ptCount val="17"/>
                <c:pt idx="0">
                  <c:v>0.15854107990925126</c:v>
                </c:pt>
                <c:pt idx="1">
                  <c:v>0.29296078431372552</c:v>
                </c:pt>
                <c:pt idx="2">
                  <c:v>0.36676094049107338</c:v>
                </c:pt>
                <c:pt idx="3">
                  <c:v>0.73634577507459176</c:v>
                </c:pt>
                <c:pt idx="4">
                  <c:v>1.3702000000000003</c:v>
                </c:pt>
                <c:pt idx="5">
                  <c:v>1.7108199999999991</c:v>
                </c:pt>
                <c:pt idx="6">
                  <c:v>2.4484500000000002</c:v>
                </c:pt>
                <c:pt idx="7">
                  <c:v>1.8883479999999997</c:v>
                </c:pt>
                <c:pt idx="8">
                  <c:v>3.2626180000000007</c:v>
                </c:pt>
                <c:pt idx="9">
                  <c:v>3.8189199999999976</c:v>
                </c:pt>
                <c:pt idx="10">
                  <c:v>4.2401180000000007</c:v>
                </c:pt>
                <c:pt idx="11">
                  <c:v>4.2212070000000006</c:v>
                </c:pt>
                <c:pt idx="12">
                  <c:v>4.8265009999999897</c:v>
                </c:pt>
                <c:pt idx="13">
                  <c:v>5.3439150000000053</c:v>
                </c:pt>
                <c:pt idx="14">
                  <c:v>6.6134799999999974</c:v>
                </c:pt>
                <c:pt idx="15">
                  <c:v>7.7921000000000058</c:v>
                </c:pt>
                <c:pt idx="16">
                  <c:v>9.533479999999992</c:v>
                </c:pt>
              </c:numCache>
            </c:numRef>
          </c:val>
          <c:extLst>
            <c:ext xmlns:c16="http://schemas.microsoft.com/office/drawing/2014/chart" uri="{C3380CC4-5D6E-409C-BE32-E72D297353CC}">
              <c16:uniqueId val="{00000006-A169-476C-8317-36769C9BF3B5}"/>
            </c:ext>
          </c:extLst>
        </c:ser>
        <c:ser>
          <c:idx val="1"/>
          <c:order val="6"/>
          <c:tx>
            <c:strRef>
              <c:f>'Capacity Additions by Fuel Type'!$A$26</c:f>
              <c:strCache>
                <c:ptCount val="1"/>
                <c:pt idx="0">
                  <c:v>Utility-Scale Solar (&gt;1 MW)</c:v>
                </c:pt>
              </c:strCache>
            </c:strRef>
          </c:tx>
          <c:spPr>
            <a:solidFill>
              <a:schemeClr val="accent6">
                <a:lumMod val="75000"/>
              </a:schemeClr>
            </a:solidFill>
          </c:spPr>
          <c:invertIfNegative val="0"/>
          <c:cat>
            <c:numRef>
              <c:f>'Capacity Additions by Fuel Type'!$K$24:$AA$24</c:f>
              <c:numCache>
                <c:formatCode>General</c:formatCode>
                <c:ptCount val="17"/>
                <c:pt idx="0">
                  <c:v>2007</c:v>
                </c:pt>
                <c:pt idx="1">
                  <c:v>2008</c:v>
                </c:pt>
                <c:pt idx="2">
                  <c:v>2009</c:v>
                </c:pt>
                <c:pt idx="3">
                  <c:v>2010</c:v>
                </c:pt>
                <c:pt idx="4">
                  <c:v>2011</c:v>
                </c:pt>
                <c:pt idx="5">
                  <c:v>2012</c:v>
                </c:pt>
                <c:pt idx="6">
                  <c:v>2013</c:v>
                </c:pt>
                <c:pt idx="7">
                  <c:v>2014</c:v>
                </c:pt>
                <c:pt idx="8">
                  <c:v>2015</c:v>
                </c:pt>
                <c:pt idx="9">
                  <c:v>2016</c:v>
                </c:pt>
                <c:pt idx="10">
                  <c:v>2017</c:v>
                </c:pt>
                <c:pt idx="11">
                  <c:v>2018</c:v>
                </c:pt>
                <c:pt idx="12">
                  <c:v>2019</c:v>
                </c:pt>
                <c:pt idx="13">
                  <c:v>2020</c:v>
                </c:pt>
                <c:pt idx="14">
                  <c:v>2021</c:v>
                </c:pt>
                <c:pt idx="15">
                  <c:v>2022</c:v>
                </c:pt>
                <c:pt idx="16">
                  <c:v>2023</c:v>
                </c:pt>
              </c:numCache>
            </c:numRef>
          </c:cat>
          <c:val>
            <c:numRef>
              <c:f>'Capacity Additions by Fuel Type'!$K$26:$AA$26</c:f>
              <c:numCache>
                <c:formatCode>0.00</c:formatCode>
                <c:ptCount val="17"/>
                <c:pt idx="0">
                  <c:v>8.2900000000000001E-2</c:v>
                </c:pt>
                <c:pt idx="1">
                  <c:v>0.01</c:v>
                </c:pt>
                <c:pt idx="2">
                  <c:v>5.5E-2</c:v>
                </c:pt>
                <c:pt idx="3">
                  <c:v>0.14909999999999998</c:v>
                </c:pt>
                <c:pt idx="4">
                  <c:v>0.52129999999999999</c:v>
                </c:pt>
                <c:pt idx="5">
                  <c:v>1.3196999999999999</c:v>
                </c:pt>
                <c:pt idx="6">
                  <c:v>3.231599999999998</c:v>
                </c:pt>
                <c:pt idx="7">
                  <c:v>3.3718999999999992</c:v>
                </c:pt>
                <c:pt idx="8">
                  <c:v>3.1055999999999995</c:v>
                </c:pt>
                <c:pt idx="9">
                  <c:v>7.5126000000000008</c:v>
                </c:pt>
                <c:pt idx="10">
                  <c:v>4.4803999999999959</c:v>
                </c:pt>
                <c:pt idx="11">
                  <c:v>4.1259999999999986</c:v>
                </c:pt>
                <c:pt idx="12">
                  <c:v>4.9228999999999985</c:v>
                </c:pt>
                <c:pt idx="13">
                  <c:v>9.8238000000000003</c:v>
                </c:pt>
                <c:pt idx="14">
                  <c:v>12.759799999999998</c:v>
                </c:pt>
                <c:pt idx="15">
                  <c:v>10.612500000000002</c:v>
                </c:pt>
                <c:pt idx="16" formatCode="0.0">
                  <c:v>19.064899999999994</c:v>
                </c:pt>
              </c:numCache>
            </c:numRef>
          </c:val>
          <c:extLst>
            <c:ext xmlns:c16="http://schemas.microsoft.com/office/drawing/2014/chart" uri="{C3380CC4-5D6E-409C-BE32-E72D297353CC}">
              <c16:uniqueId val="{00000007-A169-476C-8317-36769C9BF3B5}"/>
            </c:ext>
          </c:extLst>
        </c:ser>
        <c:dLbls>
          <c:showLegendKey val="0"/>
          <c:showVal val="0"/>
          <c:showCatName val="0"/>
          <c:showSerName val="0"/>
          <c:showPercent val="0"/>
          <c:showBubbleSize val="0"/>
        </c:dLbls>
        <c:gapWidth val="40"/>
        <c:overlap val="100"/>
        <c:axId val="454005328"/>
        <c:axId val="155061144"/>
      </c:barChart>
      <c:lineChart>
        <c:grouping val="standard"/>
        <c:varyColors val="0"/>
        <c:ser>
          <c:idx val="9"/>
          <c:order val="7"/>
          <c:tx>
            <c:v>Total Solar Share</c:v>
          </c:tx>
          <c:spPr>
            <a:ln>
              <a:solidFill>
                <a:schemeClr val="accent6">
                  <a:lumMod val="50000"/>
                </a:schemeClr>
              </a:solidFill>
            </a:ln>
          </c:spPr>
          <c:marker>
            <c:symbol val="circle"/>
            <c:size val="5"/>
            <c:spPr>
              <a:solidFill>
                <a:schemeClr val="bg1"/>
              </a:solidFill>
              <a:ln w="12700">
                <a:solidFill>
                  <a:schemeClr val="tx1">
                    <a:lumMod val="65000"/>
                    <a:lumOff val="35000"/>
                  </a:schemeClr>
                </a:solidFill>
              </a:ln>
            </c:spPr>
          </c:marker>
          <c:cat>
            <c:numRef>
              <c:f>'Capacity Additions by Fuel Type'!$K$24:$AA$24</c:f>
              <c:numCache>
                <c:formatCode>General</c:formatCode>
                <c:ptCount val="17"/>
                <c:pt idx="0">
                  <c:v>2007</c:v>
                </c:pt>
                <c:pt idx="1">
                  <c:v>2008</c:v>
                </c:pt>
                <c:pt idx="2">
                  <c:v>2009</c:v>
                </c:pt>
                <c:pt idx="3">
                  <c:v>2010</c:v>
                </c:pt>
                <c:pt idx="4">
                  <c:v>2011</c:v>
                </c:pt>
                <c:pt idx="5">
                  <c:v>2012</c:v>
                </c:pt>
                <c:pt idx="6">
                  <c:v>2013</c:v>
                </c:pt>
                <c:pt idx="7">
                  <c:v>2014</c:v>
                </c:pt>
                <c:pt idx="8">
                  <c:v>2015</c:v>
                </c:pt>
                <c:pt idx="9">
                  <c:v>2016</c:v>
                </c:pt>
                <c:pt idx="10">
                  <c:v>2017</c:v>
                </c:pt>
                <c:pt idx="11">
                  <c:v>2018</c:v>
                </c:pt>
                <c:pt idx="12">
                  <c:v>2019</c:v>
                </c:pt>
                <c:pt idx="13">
                  <c:v>2020</c:v>
                </c:pt>
                <c:pt idx="14">
                  <c:v>2021</c:v>
                </c:pt>
                <c:pt idx="15">
                  <c:v>2022</c:v>
                </c:pt>
                <c:pt idx="16">
                  <c:v>2023</c:v>
                </c:pt>
              </c:numCache>
            </c:numRef>
          </c:cat>
          <c:val>
            <c:numRef>
              <c:f>'Capacity Additions by Fuel Type'!$K$35:$AA$35</c:f>
              <c:numCache>
                <c:formatCode>0%</c:formatCode>
                <c:ptCount val="17"/>
                <c:pt idx="0">
                  <c:v>1.4744726571920202E-2</c:v>
                </c:pt>
                <c:pt idx="1">
                  <c:v>1.4162766175537148E-2</c:v>
                </c:pt>
                <c:pt idx="2">
                  <c:v>1.5601923861313911E-2</c:v>
                </c:pt>
                <c:pt idx="3">
                  <c:v>4.1910383463554655E-2</c:v>
                </c:pt>
                <c:pt idx="4">
                  <c:v>7.8274347553414544E-2</c:v>
                </c:pt>
                <c:pt idx="5">
                  <c:v>9.4255723093224428E-2</c:v>
                </c:pt>
                <c:pt idx="6">
                  <c:v>0.30658815991778327</c:v>
                </c:pt>
                <c:pt idx="7">
                  <c:v>0.26107691931252253</c:v>
                </c:pt>
                <c:pt idx="8">
                  <c:v>0.2812296043202242</c:v>
                </c:pt>
                <c:pt idx="9">
                  <c:v>0.36241032906793402</c:v>
                </c:pt>
                <c:pt idx="10">
                  <c:v>0.29910117888940296</c:v>
                </c:pt>
                <c:pt idx="11">
                  <c:v>0.21500618368928887</c:v>
                </c:pt>
                <c:pt idx="12">
                  <c:v>0.34047740728998849</c:v>
                </c:pt>
                <c:pt idx="13">
                  <c:v>0.3673052606230901</c:v>
                </c:pt>
                <c:pt idx="14">
                  <c:v>0.44701896903912836</c:v>
                </c:pt>
                <c:pt idx="15">
                  <c:v>0.47699738020243965</c:v>
                </c:pt>
                <c:pt idx="16">
                  <c:v>0.52415878380062597</c:v>
                </c:pt>
              </c:numCache>
            </c:numRef>
          </c:val>
          <c:smooth val="0"/>
          <c:extLst>
            <c:ext xmlns:c16="http://schemas.microsoft.com/office/drawing/2014/chart" uri="{C3380CC4-5D6E-409C-BE32-E72D297353CC}">
              <c16:uniqueId val="{00000008-A169-476C-8317-36769C9BF3B5}"/>
            </c:ext>
          </c:extLst>
        </c:ser>
        <c:dLbls>
          <c:showLegendKey val="0"/>
          <c:showVal val="0"/>
          <c:showCatName val="0"/>
          <c:showSerName val="0"/>
          <c:showPercent val="0"/>
          <c:showBubbleSize val="0"/>
        </c:dLbls>
        <c:marker val="1"/>
        <c:smooth val="0"/>
        <c:axId val="456295376"/>
        <c:axId val="456294592"/>
      </c:lineChart>
      <c:catAx>
        <c:axId val="454005328"/>
        <c:scaling>
          <c:orientation val="minMax"/>
        </c:scaling>
        <c:delete val="0"/>
        <c:axPos val="b"/>
        <c:numFmt formatCode="General" sourceLinked="1"/>
        <c:majorTickMark val="out"/>
        <c:minorTickMark val="none"/>
        <c:tickLblPos val="nextTo"/>
        <c:spPr>
          <a:ln>
            <a:noFill/>
          </a:ln>
        </c:spPr>
        <c:txPr>
          <a:bodyPr/>
          <a:lstStyle/>
          <a:p>
            <a:pPr>
              <a:defRPr b="1"/>
            </a:pPr>
            <a:endParaRPr lang="en-US"/>
          </a:p>
        </c:txPr>
        <c:crossAx val="155061144"/>
        <c:crosses val="autoZero"/>
        <c:auto val="1"/>
        <c:lblAlgn val="ctr"/>
        <c:lblOffset val="0"/>
        <c:tickLblSkip val="2"/>
        <c:tickMarkSkip val="1"/>
        <c:noMultiLvlLbl val="0"/>
      </c:catAx>
      <c:valAx>
        <c:axId val="155061144"/>
        <c:scaling>
          <c:orientation val="minMax"/>
        </c:scaling>
        <c:delete val="0"/>
        <c:axPos val="l"/>
        <c:majorGridlines>
          <c:spPr>
            <a:ln w="3175">
              <a:solidFill>
                <a:schemeClr val="tx1">
                  <a:lumMod val="50000"/>
                  <a:lumOff val="50000"/>
                </a:schemeClr>
              </a:solidFill>
            </a:ln>
          </c:spPr>
        </c:majorGridlines>
        <c:numFmt formatCode="0" sourceLinked="0"/>
        <c:majorTickMark val="out"/>
        <c:minorTickMark val="none"/>
        <c:tickLblPos val="nextTo"/>
        <c:spPr>
          <a:ln>
            <a:noFill/>
          </a:ln>
        </c:spPr>
        <c:txPr>
          <a:bodyPr/>
          <a:lstStyle/>
          <a:p>
            <a:pPr>
              <a:defRPr b="1"/>
            </a:pPr>
            <a:endParaRPr lang="en-US"/>
          </a:p>
        </c:txPr>
        <c:crossAx val="454005328"/>
        <c:crosses val="autoZero"/>
        <c:crossBetween val="between"/>
      </c:valAx>
      <c:valAx>
        <c:axId val="456294592"/>
        <c:scaling>
          <c:orientation val="minMax"/>
          <c:max val="0.60000000000000009"/>
          <c:min val="0"/>
        </c:scaling>
        <c:delete val="0"/>
        <c:axPos val="r"/>
        <c:numFmt formatCode="0%" sourceLinked="0"/>
        <c:majorTickMark val="out"/>
        <c:minorTickMark val="none"/>
        <c:tickLblPos val="nextTo"/>
        <c:spPr>
          <a:ln>
            <a:noFill/>
          </a:ln>
        </c:spPr>
        <c:txPr>
          <a:bodyPr/>
          <a:lstStyle/>
          <a:p>
            <a:pPr>
              <a:defRPr b="1"/>
            </a:pPr>
            <a:endParaRPr lang="en-US"/>
          </a:p>
        </c:txPr>
        <c:crossAx val="456295376"/>
        <c:crosses val="max"/>
        <c:crossBetween val="between"/>
      </c:valAx>
      <c:catAx>
        <c:axId val="456295376"/>
        <c:scaling>
          <c:orientation val="minMax"/>
        </c:scaling>
        <c:delete val="1"/>
        <c:axPos val="b"/>
        <c:numFmt formatCode="General" sourceLinked="1"/>
        <c:majorTickMark val="out"/>
        <c:minorTickMark val="none"/>
        <c:tickLblPos val="nextTo"/>
        <c:crossAx val="456294592"/>
        <c:crosses val="autoZero"/>
        <c:auto val="1"/>
        <c:lblAlgn val="ctr"/>
        <c:lblOffset val="100"/>
        <c:noMultiLvlLbl val="0"/>
      </c:catAx>
      <c:spPr>
        <a:noFill/>
      </c:spPr>
    </c:plotArea>
    <c:legend>
      <c:legendPos val="r"/>
      <c:legendEntry>
        <c:idx val="7"/>
        <c:delete val="1"/>
      </c:legendEntry>
      <c:layout>
        <c:manualLayout>
          <c:xMode val="edge"/>
          <c:yMode val="edge"/>
          <c:x val="5.785465889716955E-2"/>
          <c:y val="9.7686795330802628E-2"/>
          <c:w val="0.31246790232775534"/>
          <c:h val="0.35879827294199756"/>
        </c:manualLayout>
      </c:layout>
      <c:overlay val="0"/>
      <c:spPr>
        <a:solidFill>
          <a:sysClr val="window" lastClr="FFFFFF"/>
        </a:solidFill>
      </c:spPr>
      <c:txPr>
        <a:bodyPr/>
        <a:lstStyle/>
        <a:p>
          <a:pPr>
            <a:defRPr b="1"/>
          </a:pPr>
          <a:endParaRPr lang="en-US"/>
        </a:p>
      </c:txPr>
    </c:legend>
    <c:plotVisOnly val="1"/>
    <c:dispBlanksAs val="gap"/>
    <c:showDLblsOverMax val="0"/>
  </c:chart>
  <c:spPr>
    <a:solidFill>
      <a:schemeClr val="bg1"/>
    </a:solidFill>
    <a:ln>
      <a:noFill/>
    </a:ln>
  </c:spPr>
  <c:txPr>
    <a:bodyPr/>
    <a:lstStyle/>
    <a:p>
      <a:pPr>
        <a:defRPr sz="100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userShapes r:id="rId1"/>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5.2327632433042635E-2"/>
          <c:y val="8.4394685039370074E-2"/>
          <c:w val="0.89500508001015999"/>
          <c:h val="0.72348835301837278"/>
        </c:manualLayout>
      </c:layout>
      <c:barChart>
        <c:barDir val="col"/>
        <c:grouping val="stacked"/>
        <c:varyColors val="0"/>
        <c:ser>
          <c:idx val="0"/>
          <c:order val="0"/>
          <c:tx>
            <c:strRef>
              <c:f>'Solar Capacity&amp;Generation by BA'!$D$28</c:f>
              <c:strCache>
                <c:ptCount val="1"/>
                <c:pt idx="0">
                  <c:v>DPV</c:v>
                </c:pt>
              </c:strCache>
            </c:strRef>
          </c:tx>
          <c:spPr>
            <a:solidFill>
              <a:schemeClr val="accent1">
                <a:lumMod val="40000"/>
                <a:lumOff val="60000"/>
              </a:schemeClr>
            </a:solidFill>
            <a:ln>
              <a:noFill/>
            </a:ln>
            <a:effectLst/>
          </c:spPr>
          <c:invertIfNegative val="0"/>
          <c:cat>
            <c:multiLvlStrRef>
              <c:f>'Solar Capacity&amp;Generation by BA'!$B$29:$C$112</c:f>
              <c:multiLvlStrCache>
                <c:ptCount val="84"/>
                <c:lvl>
                  <c:pt idx="0">
                    <c:v>2012</c:v>
                  </c:pt>
                  <c:pt idx="1">
                    <c:v>2013</c:v>
                  </c:pt>
                  <c:pt idx="2">
                    <c:v>2014</c:v>
                  </c:pt>
                  <c:pt idx="3">
                    <c:v>2015</c:v>
                  </c:pt>
                  <c:pt idx="4">
                    <c:v>2016</c:v>
                  </c:pt>
                  <c:pt idx="5">
                    <c:v>2017</c:v>
                  </c:pt>
                  <c:pt idx="6">
                    <c:v>2018</c:v>
                  </c:pt>
                  <c:pt idx="7">
                    <c:v>2019</c:v>
                  </c:pt>
                  <c:pt idx="8">
                    <c:v>2020</c:v>
                  </c:pt>
                  <c:pt idx="9">
                    <c:v>2021</c:v>
                  </c:pt>
                  <c:pt idx="10">
                    <c:v>2022</c:v>
                  </c:pt>
                  <c:pt idx="11">
                    <c:v>2023</c:v>
                  </c:pt>
                  <c:pt idx="12">
                    <c:v>2012</c:v>
                  </c:pt>
                  <c:pt idx="13">
                    <c:v>2013</c:v>
                  </c:pt>
                  <c:pt idx="14">
                    <c:v>2014</c:v>
                  </c:pt>
                  <c:pt idx="15">
                    <c:v>2015</c:v>
                  </c:pt>
                  <c:pt idx="16">
                    <c:v>2016</c:v>
                  </c:pt>
                  <c:pt idx="17">
                    <c:v>2017</c:v>
                  </c:pt>
                  <c:pt idx="18">
                    <c:v>2018</c:v>
                  </c:pt>
                  <c:pt idx="19">
                    <c:v>2019</c:v>
                  </c:pt>
                  <c:pt idx="20">
                    <c:v>2020</c:v>
                  </c:pt>
                  <c:pt idx="21">
                    <c:v>2021</c:v>
                  </c:pt>
                  <c:pt idx="22">
                    <c:v>2022</c:v>
                  </c:pt>
                  <c:pt idx="23">
                    <c:v>2023</c:v>
                  </c:pt>
                  <c:pt idx="24">
                    <c:v>2012</c:v>
                  </c:pt>
                  <c:pt idx="25">
                    <c:v>2013</c:v>
                  </c:pt>
                  <c:pt idx="26">
                    <c:v>2014</c:v>
                  </c:pt>
                  <c:pt idx="27">
                    <c:v>2015</c:v>
                  </c:pt>
                  <c:pt idx="28">
                    <c:v>2016</c:v>
                  </c:pt>
                  <c:pt idx="29">
                    <c:v>2017</c:v>
                  </c:pt>
                  <c:pt idx="30">
                    <c:v>2018</c:v>
                  </c:pt>
                  <c:pt idx="31">
                    <c:v>2019</c:v>
                  </c:pt>
                  <c:pt idx="32">
                    <c:v>2020</c:v>
                  </c:pt>
                  <c:pt idx="33">
                    <c:v>2021</c:v>
                  </c:pt>
                  <c:pt idx="34">
                    <c:v>2022</c:v>
                  </c:pt>
                  <c:pt idx="35">
                    <c:v>2023</c:v>
                  </c:pt>
                  <c:pt idx="36">
                    <c:v>2012</c:v>
                  </c:pt>
                  <c:pt idx="37">
                    <c:v>2013</c:v>
                  </c:pt>
                  <c:pt idx="38">
                    <c:v>2014</c:v>
                  </c:pt>
                  <c:pt idx="39">
                    <c:v>2015</c:v>
                  </c:pt>
                  <c:pt idx="40">
                    <c:v>2016</c:v>
                  </c:pt>
                  <c:pt idx="41">
                    <c:v>2017</c:v>
                  </c:pt>
                  <c:pt idx="42">
                    <c:v>2018</c:v>
                  </c:pt>
                  <c:pt idx="43">
                    <c:v>2019</c:v>
                  </c:pt>
                  <c:pt idx="44">
                    <c:v>2020</c:v>
                  </c:pt>
                  <c:pt idx="45">
                    <c:v>2021</c:v>
                  </c:pt>
                  <c:pt idx="46">
                    <c:v>2022</c:v>
                  </c:pt>
                  <c:pt idx="47">
                    <c:v>2023</c:v>
                  </c:pt>
                  <c:pt idx="48">
                    <c:v>2012</c:v>
                  </c:pt>
                  <c:pt idx="49">
                    <c:v>2013</c:v>
                  </c:pt>
                  <c:pt idx="50">
                    <c:v>2014</c:v>
                  </c:pt>
                  <c:pt idx="51">
                    <c:v>2015</c:v>
                  </c:pt>
                  <c:pt idx="52">
                    <c:v>2016</c:v>
                  </c:pt>
                  <c:pt idx="53">
                    <c:v>2017</c:v>
                  </c:pt>
                  <c:pt idx="54">
                    <c:v>2018</c:v>
                  </c:pt>
                  <c:pt idx="55">
                    <c:v>2019</c:v>
                  </c:pt>
                  <c:pt idx="56">
                    <c:v>2020</c:v>
                  </c:pt>
                  <c:pt idx="57">
                    <c:v>2021</c:v>
                  </c:pt>
                  <c:pt idx="58">
                    <c:v>2022</c:v>
                  </c:pt>
                  <c:pt idx="59">
                    <c:v>2023</c:v>
                  </c:pt>
                  <c:pt idx="60">
                    <c:v>2012</c:v>
                  </c:pt>
                  <c:pt idx="61">
                    <c:v>2013</c:v>
                  </c:pt>
                  <c:pt idx="62">
                    <c:v>2014</c:v>
                  </c:pt>
                  <c:pt idx="63">
                    <c:v>2015</c:v>
                  </c:pt>
                  <c:pt idx="64">
                    <c:v>2016</c:v>
                  </c:pt>
                  <c:pt idx="65">
                    <c:v>2017</c:v>
                  </c:pt>
                  <c:pt idx="66">
                    <c:v>2018</c:v>
                  </c:pt>
                  <c:pt idx="67">
                    <c:v>2019</c:v>
                  </c:pt>
                  <c:pt idx="68">
                    <c:v>2020</c:v>
                  </c:pt>
                  <c:pt idx="69">
                    <c:v>2021</c:v>
                  </c:pt>
                  <c:pt idx="70">
                    <c:v>2022</c:v>
                  </c:pt>
                  <c:pt idx="71">
                    <c:v>2023</c:v>
                  </c:pt>
                  <c:pt idx="72">
                    <c:v>2012</c:v>
                  </c:pt>
                  <c:pt idx="73">
                    <c:v>2013</c:v>
                  </c:pt>
                  <c:pt idx="74">
                    <c:v>2014</c:v>
                  </c:pt>
                  <c:pt idx="75">
                    <c:v>2015</c:v>
                  </c:pt>
                  <c:pt idx="76">
                    <c:v>2016</c:v>
                  </c:pt>
                  <c:pt idx="77">
                    <c:v>2017</c:v>
                  </c:pt>
                  <c:pt idx="78">
                    <c:v>2018</c:v>
                  </c:pt>
                  <c:pt idx="79">
                    <c:v>2019</c:v>
                  </c:pt>
                  <c:pt idx="80">
                    <c:v>2020</c:v>
                  </c:pt>
                  <c:pt idx="81">
                    <c:v>2021</c:v>
                  </c:pt>
                  <c:pt idx="82">
                    <c:v>2022</c:v>
                  </c:pt>
                  <c:pt idx="83">
                    <c:v>2023</c:v>
                  </c:pt>
                </c:lvl>
                <c:lvl>
                  <c:pt idx="0">
                    <c:v>CAISO</c:v>
                  </c:pt>
                  <c:pt idx="12">
                    <c:v>ERCOT</c:v>
                  </c:pt>
                  <c:pt idx="24">
                    <c:v>SPP</c:v>
                  </c:pt>
                  <c:pt idx="36">
                    <c:v>MISO</c:v>
                  </c:pt>
                  <c:pt idx="48">
                    <c:v>PJM</c:v>
                  </c:pt>
                  <c:pt idx="60">
                    <c:v>NYISO</c:v>
                  </c:pt>
                  <c:pt idx="72">
                    <c:v>ISO-NE</c:v>
                  </c:pt>
                </c:lvl>
              </c:multiLvlStrCache>
            </c:multiLvlStrRef>
          </c:cat>
          <c:val>
            <c:numRef>
              <c:f>'Solar Capacity&amp;Generation by BA'!$D$29:$D$112</c:f>
              <c:numCache>
                <c:formatCode>_(* #,##0_);_(* \(#,##0\);_(* "-"??_);_(@_)</c:formatCode>
                <c:ptCount val="84"/>
                <c:pt idx="0">
                  <c:v>1354.68</c:v>
                </c:pt>
                <c:pt idx="1">
                  <c:v>1887.49</c:v>
                </c:pt>
                <c:pt idx="2">
                  <c:v>2586.7199999999998</c:v>
                </c:pt>
                <c:pt idx="3">
                  <c:v>3588.03</c:v>
                </c:pt>
                <c:pt idx="4">
                  <c:v>4837.22</c:v>
                </c:pt>
                <c:pt idx="5">
                  <c:v>6088.37</c:v>
                </c:pt>
                <c:pt idx="6">
                  <c:v>7239.73</c:v>
                </c:pt>
                <c:pt idx="7">
                  <c:v>8418.77</c:v>
                </c:pt>
                <c:pt idx="8">
                  <c:v>9702.67</c:v>
                </c:pt>
                <c:pt idx="9">
                  <c:v>11193.12</c:v>
                </c:pt>
                <c:pt idx="10">
                  <c:v>13060.28</c:v>
                </c:pt>
                <c:pt idx="11">
                  <c:v>15309.45</c:v>
                </c:pt>
                <c:pt idx="12">
                  <c:v>31.4</c:v>
                </c:pt>
                <c:pt idx="13">
                  <c:v>43.63</c:v>
                </c:pt>
                <c:pt idx="14">
                  <c:v>105.58</c:v>
                </c:pt>
                <c:pt idx="15">
                  <c:v>136.87</c:v>
                </c:pt>
                <c:pt idx="16">
                  <c:v>209.82</c:v>
                </c:pt>
                <c:pt idx="17">
                  <c:v>272.04000000000002</c:v>
                </c:pt>
                <c:pt idx="18">
                  <c:v>412.95</c:v>
                </c:pt>
                <c:pt idx="19">
                  <c:v>583.29</c:v>
                </c:pt>
                <c:pt idx="20">
                  <c:v>938.65</c:v>
                </c:pt>
                <c:pt idx="21">
                  <c:v>1305.6300000000001</c:v>
                </c:pt>
                <c:pt idx="22">
                  <c:v>1754.88</c:v>
                </c:pt>
                <c:pt idx="23">
                  <c:v>2408.4</c:v>
                </c:pt>
                <c:pt idx="24">
                  <c:v>6.56</c:v>
                </c:pt>
                <c:pt idx="25">
                  <c:v>22.21</c:v>
                </c:pt>
                <c:pt idx="26">
                  <c:v>61.18</c:v>
                </c:pt>
                <c:pt idx="27">
                  <c:v>66.349999999999994</c:v>
                </c:pt>
                <c:pt idx="28">
                  <c:v>87.98</c:v>
                </c:pt>
                <c:pt idx="29">
                  <c:v>114.05</c:v>
                </c:pt>
                <c:pt idx="30">
                  <c:v>148.91</c:v>
                </c:pt>
                <c:pt idx="31">
                  <c:v>200.92</c:v>
                </c:pt>
                <c:pt idx="32">
                  <c:v>249.22</c:v>
                </c:pt>
                <c:pt idx="33">
                  <c:v>349.86</c:v>
                </c:pt>
                <c:pt idx="34">
                  <c:v>484.21</c:v>
                </c:pt>
                <c:pt idx="35">
                  <c:v>711.6</c:v>
                </c:pt>
                <c:pt idx="36">
                  <c:v>35.85</c:v>
                </c:pt>
                <c:pt idx="37">
                  <c:v>59.16</c:v>
                </c:pt>
                <c:pt idx="38">
                  <c:v>215.65</c:v>
                </c:pt>
                <c:pt idx="39">
                  <c:v>271.81</c:v>
                </c:pt>
                <c:pt idx="40">
                  <c:v>333.62</c:v>
                </c:pt>
                <c:pt idx="41">
                  <c:v>454.37</c:v>
                </c:pt>
                <c:pt idx="42">
                  <c:v>579.79</c:v>
                </c:pt>
                <c:pt idx="43">
                  <c:v>786.39</c:v>
                </c:pt>
                <c:pt idx="44">
                  <c:v>1058.3499999999999</c:v>
                </c:pt>
                <c:pt idx="45">
                  <c:v>1400.85</c:v>
                </c:pt>
                <c:pt idx="46">
                  <c:v>1758.8</c:v>
                </c:pt>
                <c:pt idx="47">
                  <c:v>2235.0100000000002</c:v>
                </c:pt>
                <c:pt idx="48">
                  <c:v>1009.1</c:v>
                </c:pt>
                <c:pt idx="49">
                  <c:v>1296.03</c:v>
                </c:pt>
                <c:pt idx="50">
                  <c:v>1467.09</c:v>
                </c:pt>
                <c:pt idx="51">
                  <c:v>1750.88</c:v>
                </c:pt>
                <c:pt idx="52">
                  <c:v>2022.12</c:v>
                </c:pt>
                <c:pt idx="53">
                  <c:v>2520.1999999999998</c:v>
                </c:pt>
                <c:pt idx="54">
                  <c:v>2913.07</c:v>
                </c:pt>
                <c:pt idx="55">
                  <c:v>3460.92</c:v>
                </c:pt>
                <c:pt idx="56">
                  <c:v>4056.71</c:v>
                </c:pt>
                <c:pt idx="57">
                  <c:v>4664.91</c:v>
                </c:pt>
                <c:pt idx="58">
                  <c:v>5432.49</c:v>
                </c:pt>
                <c:pt idx="59">
                  <c:v>6299.16</c:v>
                </c:pt>
                <c:pt idx="60">
                  <c:v>106.73</c:v>
                </c:pt>
                <c:pt idx="61">
                  <c:v>164.96</c:v>
                </c:pt>
                <c:pt idx="62">
                  <c:v>321.58999999999997</c:v>
                </c:pt>
                <c:pt idx="63">
                  <c:v>536.74</c:v>
                </c:pt>
                <c:pt idx="64">
                  <c:v>727.84</c:v>
                </c:pt>
                <c:pt idx="65">
                  <c:v>983.54</c:v>
                </c:pt>
                <c:pt idx="66">
                  <c:v>1227.0999999999999</c:v>
                </c:pt>
                <c:pt idx="67">
                  <c:v>1515.29</c:v>
                </c:pt>
                <c:pt idx="68">
                  <c:v>1811.61</c:v>
                </c:pt>
                <c:pt idx="69">
                  <c:v>2207.92</c:v>
                </c:pt>
                <c:pt idx="70">
                  <c:v>2637.93</c:v>
                </c:pt>
                <c:pt idx="71">
                  <c:v>2985.93</c:v>
                </c:pt>
                <c:pt idx="72">
                  <c:v>196.69</c:v>
                </c:pt>
                <c:pt idx="73">
                  <c:v>396</c:v>
                </c:pt>
                <c:pt idx="74">
                  <c:v>701.35</c:v>
                </c:pt>
                <c:pt idx="75">
                  <c:v>1034.03</c:v>
                </c:pt>
                <c:pt idx="76">
                  <c:v>1344.11</c:v>
                </c:pt>
                <c:pt idx="77">
                  <c:v>1791.72</c:v>
                </c:pt>
                <c:pt idx="78">
                  <c:v>2308.98</c:v>
                </c:pt>
                <c:pt idx="79">
                  <c:v>2563.5700000000002</c:v>
                </c:pt>
                <c:pt idx="80">
                  <c:v>2893.37</c:v>
                </c:pt>
                <c:pt idx="81">
                  <c:v>3345.95</c:v>
                </c:pt>
                <c:pt idx="82">
                  <c:v>4318.42</c:v>
                </c:pt>
                <c:pt idx="83" formatCode="General">
                  <c:v>5048.01</c:v>
                </c:pt>
              </c:numCache>
            </c:numRef>
          </c:val>
          <c:extLst>
            <c:ext xmlns:c16="http://schemas.microsoft.com/office/drawing/2014/chart" uri="{C3380CC4-5D6E-409C-BE32-E72D297353CC}">
              <c16:uniqueId val="{00000000-717B-40AD-A3F7-310834742A25}"/>
            </c:ext>
          </c:extLst>
        </c:ser>
        <c:ser>
          <c:idx val="2"/>
          <c:order val="1"/>
          <c:tx>
            <c:strRef>
              <c:f>'Solar Capacity&amp;Generation by BA'!$E$28</c:f>
              <c:strCache>
                <c:ptCount val="1"/>
                <c:pt idx="0">
                  <c:v>Utility-Scale</c:v>
                </c:pt>
              </c:strCache>
            </c:strRef>
          </c:tx>
          <c:spPr>
            <a:solidFill>
              <a:schemeClr val="accent1">
                <a:lumMod val="75000"/>
              </a:schemeClr>
            </a:solidFill>
            <a:ln>
              <a:noFill/>
            </a:ln>
            <a:effectLst/>
          </c:spPr>
          <c:invertIfNegative val="0"/>
          <c:cat>
            <c:multiLvlStrRef>
              <c:f>'Solar Capacity&amp;Generation by BA'!$B$29:$C$112</c:f>
              <c:multiLvlStrCache>
                <c:ptCount val="84"/>
                <c:lvl>
                  <c:pt idx="0">
                    <c:v>2012</c:v>
                  </c:pt>
                  <c:pt idx="1">
                    <c:v>2013</c:v>
                  </c:pt>
                  <c:pt idx="2">
                    <c:v>2014</c:v>
                  </c:pt>
                  <c:pt idx="3">
                    <c:v>2015</c:v>
                  </c:pt>
                  <c:pt idx="4">
                    <c:v>2016</c:v>
                  </c:pt>
                  <c:pt idx="5">
                    <c:v>2017</c:v>
                  </c:pt>
                  <c:pt idx="6">
                    <c:v>2018</c:v>
                  </c:pt>
                  <c:pt idx="7">
                    <c:v>2019</c:v>
                  </c:pt>
                  <c:pt idx="8">
                    <c:v>2020</c:v>
                  </c:pt>
                  <c:pt idx="9">
                    <c:v>2021</c:v>
                  </c:pt>
                  <c:pt idx="10">
                    <c:v>2022</c:v>
                  </c:pt>
                  <c:pt idx="11">
                    <c:v>2023</c:v>
                  </c:pt>
                  <c:pt idx="12">
                    <c:v>2012</c:v>
                  </c:pt>
                  <c:pt idx="13">
                    <c:v>2013</c:v>
                  </c:pt>
                  <c:pt idx="14">
                    <c:v>2014</c:v>
                  </c:pt>
                  <c:pt idx="15">
                    <c:v>2015</c:v>
                  </c:pt>
                  <c:pt idx="16">
                    <c:v>2016</c:v>
                  </c:pt>
                  <c:pt idx="17">
                    <c:v>2017</c:v>
                  </c:pt>
                  <c:pt idx="18">
                    <c:v>2018</c:v>
                  </c:pt>
                  <c:pt idx="19">
                    <c:v>2019</c:v>
                  </c:pt>
                  <c:pt idx="20">
                    <c:v>2020</c:v>
                  </c:pt>
                  <c:pt idx="21">
                    <c:v>2021</c:v>
                  </c:pt>
                  <c:pt idx="22">
                    <c:v>2022</c:v>
                  </c:pt>
                  <c:pt idx="23">
                    <c:v>2023</c:v>
                  </c:pt>
                  <c:pt idx="24">
                    <c:v>2012</c:v>
                  </c:pt>
                  <c:pt idx="25">
                    <c:v>2013</c:v>
                  </c:pt>
                  <c:pt idx="26">
                    <c:v>2014</c:v>
                  </c:pt>
                  <c:pt idx="27">
                    <c:v>2015</c:v>
                  </c:pt>
                  <c:pt idx="28">
                    <c:v>2016</c:v>
                  </c:pt>
                  <c:pt idx="29">
                    <c:v>2017</c:v>
                  </c:pt>
                  <c:pt idx="30">
                    <c:v>2018</c:v>
                  </c:pt>
                  <c:pt idx="31">
                    <c:v>2019</c:v>
                  </c:pt>
                  <c:pt idx="32">
                    <c:v>2020</c:v>
                  </c:pt>
                  <c:pt idx="33">
                    <c:v>2021</c:v>
                  </c:pt>
                  <c:pt idx="34">
                    <c:v>2022</c:v>
                  </c:pt>
                  <c:pt idx="35">
                    <c:v>2023</c:v>
                  </c:pt>
                  <c:pt idx="36">
                    <c:v>2012</c:v>
                  </c:pt>
                  <c:pt idx="37">
                    <c:v>2013</c:v>
                  </c:pt>
                  <c:pt idx="38">
                    <c:v>2014</c:v>
                  </c:pt>
                  <c:pt idx="39">
                    <c:v>2015</c:v>
                  </c:pt>
                  <c:pt idx="40">
                    <c:v>2016</c:v>
                  </c:pt>
                  <c:pt idx="41">
                    <c:v>2017</c:v>
                  </c:pt>
                  <c:pt idx="42">
                    <c:v>2018</c:v>
                  </c:pt>
                  <c:pt idx="43">
                    <c:v>2019</c:v>
                  </c:pt>
                  <c:pt idx="44">
                    <c:v>2020</c:v>
                  </c:pt>
                  <c:pt idx="45">
                    <c:v>2021</c:v>
                  </c:pt>
                  <c:pt idx="46">
                    <c:v>2022</c:v>
                  </c:pt>
                  <c:pt idx="47">
                    <c:v>2023</c:v>
                  </c:pt>
                  <c:pt idx="48">
                    <c:v>2012</c:v>
                  </c:pt>
                  <c:pt idx="49">
                    <c:v>2013</c:v>
                  </c:pt>
                  <c:pt idx="50">
                    <c:v>2014</c:v>
                  </c:pt>
                  <c:pt idx="51">
                    <c:v>2015</c:v>
                  </c:pt>
                  <c:pt idx="52">
                    <c:v>2016</c:v>
                  </c:pt>
                  <c:pt idx="53">
                    <c:v>2017</c:v>
                  </c:pt>
                  <c:pt idx="54">
                    <c:v>2018</c:v>
                  </c:pt>
                  <c:pt idx="55">
                    <c:v>2019</c:v>
                  </c:pt>
                  <c:pt idx="56">
                    <c:v>2020</c:v>
                  </c:pt>
                  <c:pt idx="57">
                    <c:v>2021</c:v>
                  </c:pt>
                  <c:pt idx="58">
                    <c:v>2022</c:v>
                  </c:pt>
                  <c:pt idx="59">
                    <c:v>2023</c:v>
                  </c:pt>
                  <c:pt idx="60">
                    <c:v>2012</c:v>
                  </c:pt>
                  <c:pt idx="61">
                    <c:v>2013</c:v>
                  </c:pt>
                  <c:pt idx="62">
                    <c:v>2014</c:v>
                  </c:pt>
                  <c:pt idx="63">
                    <c:v>2015</c:v>
                  </c:pt>
                  <c:pt idx="64">
                    <c:v>2016</c:v>
                  </c:pt>
                  <c:pt idx="65">
                    <c:v>2017</c:v>
                  </c:pt>
                  <c:pt idx="66">
                    <c:v>2018</c:v>
                  </c:pt>
                  <c:pt idx="67">
                    <c:v>2019</c:v>
                  </c:pt>
                  <c:pt idx="68">
                    <c:v>2020</c:v>
                  </c:pt>
                  <c:pt idx="69">
                    <c:v>2021</c:v>
                  </c:pt>
                  <c:pt idx="70">
                    <c:v>2022</c:v>
                  </c:pt>
                  <c:pt idx="71">
                    <c:v>2023</c:v>
                  </c:pt>
                  <c:pt idx="72">
                    <c:v>2012</c:v>
                  </c:pt>
                  <c:pt idx="73">
                    <c:v>2013</c:v>
                  </c:pt>
                  <c:pt idx="74">
                    <c:v>2014</c:v>
                  </c:pt>
                  <c:pt idx="75">
                    <c:v>2015</c:v>
                  </c:pt>
                  <c:pt idx="76">
                    <c:v>2016</c:v>
                  </c:pt>
                  <c:pt idx="77">
                    <c:v>2017</c:v>
                  </c:pt>
                  <c:pt idx="78">
                    <c:v>2018</c:v>
                  </c:pt>
                  <c:pt idx="79">
                    <c:v>2019</c:v>
                  </c:pt>
                  <c:pt idx="80">
                    <c:v>2020</c:v>
                  </c:pt>
                  <c:pt idx="81">
                    <c:v>2021</c:v>
                  </c:pt>
                  <c:pt idx="82">
                    <c:v>2022</c:v>
                  </c:pt>
                  <c:pt idx="83">
                    <c:v>2023</c:v>
                  </c:pt>
                </c:lvl>
                <c:lvl>
                  <c:pt idx="0">
                    <c:v>CAISO</c:v>
                  </c:pt>
                  <c:pt idx="12">
                    <c:v>ERCOT</c:v>
                  </c:pt>
                  <c:pt idx="24">
                    <c:v>SPP</c:v>
                  </c:pt>
                  <c:pt idx="36">
                    <c:v>MISO</c:v>
                  </c:pt>
                  <c:pt idx="48">
                    <c:v>PJM</c:v>
                  </c:pt>
                  <c:pt idx="60">
                    <c:v>NYISO</c:v>
                  </c:pt>
                  <c:pt idx="72">
                    <c:v>ISO-NE</c:v>
                  </c:pt>
                </c:lvl>
              </c:multiLvlStrCache>
            </c:multiLvlStrRef>
          </c:cat>
          <c:val>
            <c:numRef>
              <c:f>'Solar Capacity&amp;Generation by BA'!$E$29:$E$112</c:f>
              <c:numCache>
                <c:formatCode>_(* #,##0_);_(* \(#,##0\);_(* "-"??_);_(@_)</c:formatCode>
                <c:ptCount val="84"/>
                <c:pt idx="0">
                  <c:v>1137.02</c:v>
                </c:pt>
                <c:pt idx="1">
                  <c:v>2422.8199999999997</c:v>
                </c:pt>
                <c:pt idx="2">
                  <c:v>5705.87</c:v>
                </c:pt>
                <c:pt idx="3">
                  <c:v>7210.53</c:v>
                </c:pt>
                <c:pt idx="4">
                  <c:v>10367.52</c:v>
                </c:pt>
                <c:pt idx="5">
                  <c:v>10978.310000000001</c:v>
                </c:pt>
                <c:pt idx="6">
                  <c:v>11872.310000000001</c:v>
                </c:pt>
                <c:pt idx="7">
                  <c:v>12901.11</c:v>
                </c:pt>
                <c:pt idx="8">
                  <c:v>14718.61</c:v>
                </c:pt>
                <c:pt idx="9">
                  <c:v>15992.41</c:v>
                </c:pt>
                <c:pt idx="10">
                  <c:v>18017.71</c:v>
                </c:pt>
                <c:pt idx="11">
                  <c:v>20394.11</c:v>
                </c:pt>
                <c:pt idx="12">
                  <c:v>75.599999999999994</c:v>
                </c:pt>
                <c:pt idx="13">
                  <c:v>126.3</c:v>
                </c:pt>
                <c:pt idx="14">
                  <c:v>170.3</c:v>
                </c:pt>
                <c:pt idx="15">
                  <c:v>303.76</c:v>
                </c:pt>
                <c:pt idx="16">
                  <c:v>579.26</c:v>
                </c:pt>
                <c:pt idx="17">
                  <c:v>1248.51</c:v>
                </c:pt>
                <c:pt idx="18">
                  <c:v>1907.1100000000001</c:v>
                </c:pt>
                <c:pt idx="19">
                  <c:v>2406.5100000000002</c:v>
                </c:pt>
                <c:pt idx="20">
                  <c:v>4901.91</c:v>
                </c:pt>
                <c:pt idx="21">
                  <c:v>8859.15</c:v>
                </c:pt>
                <c:pt idx="22">
                  <c:v>11365.95</c:v>
                </c:pt>
                <c:pt idx="23">
                  <c:v>15419.95</c:v>
                </c:pt>
                <c:pt idx="24">
                  <c:v>0</c:v>
                </c:pt>
                <c:pt idx="25">
                  <c:v>52.96</c:v>
                </c:pt>
                <c:pt idx="26">
                  <c:v>60.660000000000004</c:v>
                </c:pt>
                <c:pt idx="27">
                  <c:v>69.960000000000008</c:v>
                </c:pt>
                <c:pt idx="28">
                  <c:v>253.66</c:v>
                </c:pt>
                <c:pt idx="29">
                  <c:v>307.44</c:v>
                </c:pt>
                <c:pt idx="30">
                  <c:v>328.14</c:v>
                </c:pt>
                <c:pt idx="31">
                  <c:v>351.64</c:v>
                </c:pt>
                <c:pt idx="32">
                  <c:v>390.53999999999996</c:v>
                </c:pt>
                <c:pt idx="33">
                  <c:v>414.64</c:v>
                </c:pt>
                <c:pt idx="34">
                  <c:v>433.94</c:v>
                </c:pt>
                <c:pt idx="35">
                  <c:v>582.24</c:v>
                </c:pt>
                <c:pt idx="36">
                  <c:v>10.8</c:v>
                </c:pt>
                <c:pt idx="37">
                  <c:v>56.3</c:v>
                </c:pt>
                <c:pt idx="38">
                  <c:v>100.31</c:v>
                </c:pt>
                <c:pt idx="39">
                  <c:v>142.41</c:v>
                </c:pt>
                <c:pt idx="40">
                  <c:v>438.61</c:v>
                </c:pt>
                <c:pt idx="41">
                  <c:v>847.6</c:v>
                </c:pt>
                <c:pt idx="42">
                  <c:v>1205.6199999999999</c:v>
                </c:pt>
                <c:pt idx="43">
                  <c:v>1429.62</c:v>
                </c:pt>
                <c:pt idx="44">
                  <c:v>2057.42</c:v>
                </c:pt>
                <c:pt idx="45">
                  <c:v>3221.52</c:v>
                </c:pt>
                <c:pt idx="46">
                  <c:v>4539.5200000000004</c:v>
                </c:pt>
                <c:pt idx="47">
                  <c:v>7181.3200000000006</c:v>
                </c:pt>
                <c:pt idx="48">
                  <c:v>476.66999999999996</c:v>
                </c:pt>
                <c:pt idx="49">
                  <c:v>607.47</c:v>
                </c:pt>
                <c:pt idx="50">
                  <c:v>770.53</c:v>
                </c:pt>
                <c:pt idx="51">
                  <c:v>1142.4299999999998</c:v>
                </c:pt>
                <c:pt idx="52">
                  <c:v>1634.36</c:v>
                </c:pt>
                <c:pt idx="53">
                  <c:v>2248.25</c:v>
                </c:pt>
                <c:pt idx="54">
                  <c:v>2722.35</c:v>
                </c:pt>
                <c:pt idx="55">
                  <c:v>3323.37</c:v>
                </c:pt>
                <c:pt idx="56">
                  <c:v>4649.7199999999993</c:v>
                </c:pt>
                <c:pt idx="57">
                  <c:v>6434.9199999999992</c:v>
                </c:pt>
                <c:pt idx="58">
                  <c:v>7404.8199999999988</c:v>
                </c:pt>
                <c:pt idx="59">
                  <c:v>9603.0199999999986</c:v>
                </c:pt>
                <c:pt idx="60">
                  <c:v>43.5</c:v>
                </c:pt>
                <c:pt idx="61">
                  <c:v>47.1</c:v>
                </c:pt>
                <c:pt idx="62">
                  <c:v>57.8</c:v>
                </c:pt>
                <c:pt idx="63">
                  <c:v>83.3</c:v>
                </c:pt>
                <c:pt idx="64">
                  <c:v>120.5</c:v>
                </c:pt>
                <c:pt idx="65">
                  <c:v>167.4</c:v>
                </c:pt>
                <c:pt idx="66">
                  <c:v>307.3</c:v>
                </c:pt>
                <c:pt idx="67">
                  <c:v>539.29999999999995</c:v>
                </c:pt>
                <c:pt idx="68">
                  <c:v>756</c:v>
                </c:pt>
                <c:pt idx="69">
                  <c:v>1070.9000000000001</c:v>
                </c:pt>
                <c:pt idx="70">
                  <c:v>1337.52</c:v>
                </c:pt>
                <c:pt idx="71">
                  <c:v>1522.22</c:v>
                </c:pt>
                <c:pt idx="72">
                  <c:v>75.3</c:v>
                </c:pt>
                <c:pt idx="73">
                  <c:v>206.89999999999998</c:v>
                </c:pt>
                <c:pt idx="74">
                  <c:v>382.15</c:v>
                </c:pt>
                <c:pt idx="75">
                  <c:v>450.95</c:v>
                </c:pt>
                <c:pt idx="76">
                  <c:v>612.16</c:v>
                </c:pt>
                <c:pt idx="77">
                  <c:v>868.96</c:v>
                </c:pt>
                <c:pt idx="78">
                  <c:v>1083.25</c:v>
                </c:pt>
                <c:pt idx="79">
                  <c:v>1309.43</c:v>
                </c:pt>
                <c:pt idx="80">
                  <c:v>1554.73</c:v>
                </c:pt>
                <c:pt idx="81">
                  <c:v>2036.53</c:v>
                </c:pt>
                <c:pt idx="82">
                  <c:v>2288.13</c:v>
                </c:pt>
                <c:pt idx="83" formatCode="General">
                  <c:v>2493.5300000000002</c:v>
                </c:pt>
              </c:numCache>
            </c:numRef>
          </c:val>
          <c:extLst>
            <c:ext xmlns:c16="http://schemas.microsoft.com/office/drawing/2014/chart" uri="{C3380CC4-5D6E-409C-BE32-E72D297353CC}">
              <c16:uniqueId val="{00000001-717B-40AD-A3F7-310834742A25}"/>
            </c:ext>
          </c:extLst>
        </c:ser>
        <c:dLbls>
          <c:showLegendKey val="0"/>
          <c:showVal val="0"/>
          <c:showCatName val="0"/>
          <c:showSerName val="0"/>
          <c:showPercent val="0"/>
          <c:showBubbleSize val="0"/>
        </c:dLbls>
        <c:gapWidth val="52"/>
        <c:overlap val="100"/>
        <c:axId val="456296552"/>
        <c:axId val="456290280"/>
      </c:barChart>
      <c:lineChart>
        <c:grouping val="standard"/>
        <c:varyColors val="0"/>
        <c:ser>
          <c:idx val="3"/>
          <c:order val="2"/>
          <c:tx>
            <c:strRef>
              <c:f>'Solar Capacity&amp;Generation by BA'!$F$28</c:f>
              <c:strCache>
                <c:ptCount val="1"/>
                <c:pt idx="0">
                  <c:v>Penetration (right axis)</c:v>
                </c:pt>
              </c:strCache>
            </c:strRef>
          </c:tx>
          <c:spPr>
            <a:ln w="28575" cap="rnd">
              <a:noFill/>
              <a:round/>
            </a:ln>
            <a:effectLst/>
          </c:spPr>
          <c:marker>
            <c:symbol val="circle"/>
            <c:size val="5"/>
            <c:spPr>
              <a:solidFill>
                <a:srgbClr val="FFC000"/>
              </a:solidFill>
              <a:ln w="9525">
                <a:solidFill>
                  <a:schemeClr val="tx1"/>
                </a:solidFill>
              </a:ln>
              <a:effectLst/>
            </c:spPr>
          </c:marker>
          <c:cat>
            <c:multiLvlStrRef>
              <c:f>'Solar Capacity&amp;Generation by BA'!$B$29:$C$112</c:f>
              <c:multiLvlStrCache>
                <c:ptCount val="84"/>
                <c:lvl>
                  <c:pt idx="0">
                    <c:v>2012</c:v>
                  </c:pt>
                  <c:pt idx="1">
                    <c:v>2013</c:v>
                  </c:pt>
                  <c:pt idx="2">
                    <c:v>2014</c:v>
                  </c:pt>
                  <c:pt idx="3">
                    <c:v>2015</c:v>
                  </c:pt>
                  <c:pt idx="4">
                    <c:v>2016</c:v>
                  </c:pt>
                  <c:pt idx="5">
                    <c:v>2017</c:v>
                  </c:pt>
                  <c:pt idx="6">
                    <c:v>2018</c:v>
                  </c:pt>
                  <c:pt idx="7">
                    <c:v>2019</c:v>
                  </c:pt>
                  <c:pt idx="8">
                    <c:v>2020</c:v>
                  </c:pt>
                  <c:pt idx="9">
                    <c:v>2021</c:v>
                  </c:pt>
                  <c:pt idx="10">
                    <c:v>2022</c:v>
                  </c:pt>
                  <c:pt idx="11">
                    <c:v>2023</c:v>
                  </c:pt>
                  <c:pt idx="12">
                    <c:v>2012</c:v>
                  </c:pt>
                  <c:pt idx="13">
                    <c:v>2013</c:v>
                  </c:pt>
                  <c:pt idx="14">
                    <c:v>2014</c:v>
                  </c:pt>
                  <c:pt idx="15">
                    <c:v>2015</c:v>
                  </c:pt>
                  <c:pt idx="16">
                    <c:v>2016</c:v>
                  </c:pt>
                  <c:pt idx="17">
                    <c:v>2017</c:v>
                  </c:pt>
                  <c:pt idx="18">
                    <c:v>2018</c:v>
                  </c:pt>
                  <c:pt idx="19">
                    <c:v>2019</c:v>
                  </c:pt>
                  <c:pt idx="20">
                    <c:v>2020</c:v>
                  </c:pt>
                  <c:pt idx="21">
                    <c:v>2021</c:v>
                  </c:pt>
                  <c:pt idx="22">
                    <c:v>2022</c:v>
                  </c:pt>
                  <c:pt idx="23">
                    <c:v>2023</c:v>
                  </c:pt>
                  <c:pt idx="24">
                    <c:v>2012</c:v>
                  </c:pt>
                  <c:pt idx="25">
                    <c:v>2013</c:v>
                  </c:pt>
                  <c:pt idx="26">
                    <c:v>2014</c:v>
                  </c:pt>
                  <c:pt idx="27">
                    <c:v>2015</c:v>
                  </c:pt>
                  <c:pt idx="28">
                    <c:v>2016</c:v>
                  </c:pt>
                  <c:pt idx="29">
                    <c:v>2017</c:v>
                  </c:pt>
                  <c:pt idx="30">
                    <c:v>2018</c:v>
                  </c:pt>
                  <c:pt idx="31">
                    <c:v>2019</c:v>
                  </c:pt>
                  <c:pt idx="32">
                    <c:v>2020</c:v>
                  </c:pt>
                  <c:pt idx="33">
                    <c:v>2021</c:v>
                  </c:pt>
                  <c:pt idx="34">
                    <c:v>2022</c:v>
                  </c:pt>
                  <c:pt idx="35">
                    <c:v>2023</c:v>
                  </c:pt>
                  <c:pt idx="36">
                    <c:v>2012</c:v>
                  </c:pt>
                  <c:pt idx="37">
                    <c:v>2013</c:v>
                  </c:pt>
                  <c:pt idx="38">
                    <c:v>2014</c:v>
                  </c:pt>
                  <c:pt idx="39">
                    <c:v>2015</c:v>
                  </c:pt>
                  <c:pt idx="40">
                    <c:v>2016</c:v>
                  </c:pt>
                  <c:pt idx="41">
                    <c:v>2017</c:v>
                  </c:pt>
                  <c:pt idx="42">
                    <c:v>2018</c:v>
                  </c:pt>
                  <c:pt idx="43">
                    <c:v>2019</c:v>
                  </c:pt>
                  <c:pt idx="44">
                    <c:v>2020</c:v>
                  </c:pt>
                  <c:pt idx="45">
                    <c:v>2021</c:v>
                  </c:pt>
                  <c:pt idx="46">
                    <c:v>2022</c:v>
                  </c:pt>
                  <c:pt idx="47">
                    <c:v>2023</c:v>
                  </c:pt>
                  <c:pt idx="48">
                    <c:v>2012</c:v>
                  </c:pt>
                  <c:pt idx="49">
                    <c:v>2013</c:v>
                  </c:pt>
                  <c:pt idx="50">
                    <c:v>2014</c:v>
                  </c:pt>
                  <c:pt idx="51">
                    <c:v>2015</c:v>
                  </c:pt>
                  <c:pt idx="52">
                    <c:v>2016</c:v>
                  </c:pt>
                  <c:pt idx="53">
                    <c:v>2017</c:v>
                  </c:pt>
                  <c:pt idx="54">
                    <c:v>2018</c:v>
                  </c:pt>
                  <c:pt idx="55">
                    <c:v>2019</c:v>
                  </c:pt>
                  <c:pt idx="56">
                    <c:v>2020</c:v>
                  </c:pt>
                  <c:pt idx="57">
                    <c:v>2021</c:v>
                  </c:pt>
                  <c:pt idx="58">
                    <c:v>2022</c:v>
                  </c:pt>
                  <c:pt idx="59">
                    <c:v>2023</c:v>
                  </c:pt>
                  <c:pt idx="60">
                    <c:v>2012</c:v>
                  </c:pt>
                  <c:pt idx="61">
                    <c:v>2013</c:v>
                  </c:pt>
                  <c:pt idx="62">
                    <c:v>2014</c:v>
                  </c:pt>
                  <c:pt idx="63">
                    <c:v>2015</c:v>
                  </c:pt>
                  <c:pt idx="64">
                    <c:v>2016</c:v>
                  </c:pt>
                  <c:pt idx="65">
                    <c:v>2017</c:v>
                  </c:pt>
                  <c:pt idx="66">
                    <c:v>2018</c:v>
                  </c:pt>
                  <c:pt idx="67">
                    <c:v>2019</c:v>
                  </c:pt>
                  <c:pt idx="68">
                    <c:v>2020</c:v>
                  </c:pt>
                  <c:pt idx="69">
                    <c:v>2021</c:v>
                  </c:pt>
                  <c:pt idx="70">
                    <c:v>2022</c:v>
                  </c:pt>
                  <c:pt idx="71">
                    <c:v>2023</c:v>
                  </c:pt>
                  <c:pt idx="72">
                    <c:v>2012</c:v>
                  </c:pt>
                  <c:pt idx="73">
                    <c:v>2013</c:v>
                  </c:pt>
                  <c:pt idx="74">
                    <c:v>2014</c:v>
                  </c:pt>
                  <c:pt idx="75">
                    <c:v>2015</c:v>
                  </c:pt>
                  <c:pt idx="76">
                    <c:v>2016</c:v>
                  </c:pt>
                  <c:pt idx="77">
                    <c:v>2017</c:v>
                  </c:pt>
                  <c:pt idx="78">
                    <c:v>2018</c:v>
                  </c:pt>
                  <c:pt idx="79">
                    <c:v>2019</c:v>
                  </c:pt>
                  <c:pt idx="80">
                    <c:v>2020</c:v>
                  </c:pt>
                  <c:pt idx="81">
                    <c:v>2021</c:v>
                  </c:pt>
                  <c:pt idx="82">
                    <c:v>2022</c:v>
                  </c:pt>
                  <c:pt idx="83">
                    <c:v>2023</c:v>
                  </c:pt>
                </c:lvl>
                <c:lvl>
                  <c:pt idx="0">
                    <c:v>CAISO</c:v>
                  </c:pt>
                  <c:pt idx="12">
                    <c:v>ERCOT</c:v>
                  </c:pt>
                  <c:pt idx="24">
                    <c:v>SPP</c:v>
                  </c:pt>
                  <c:pt idx="36">
                    <c:v>MISO</c:v>
                  </c:pt>
                  <c:pt idx="48">
                    <c:v>PJM</c:v>
                  </c:pt>
                  <c:pt idx="60">
                    <c:v>NYISO</c:v>
                  </c:pt>
                  <c:pt idx="72">
                    <c:v>ISO-NE</c:v>
                  </c:pt>
                </c:lvl>
              </c:multiLvlStrCache>
            </c:multiLvlStrRef>
          </c:cat>
          <c:val>
            <c:numRef>
              <c:f>'Solar Capacity&amp;Generation by BA'!$F$29:$F$112</c:f>
              <c:numCache>
                <c:formatCode>0%</c:formatCode>
                <c:ptCount val="84"/>
                <c:pt idx="0">
                  <c:v>5.3376033588963624E-2</c:v>
                </c:pt>
                <c:pt idx="1">
                  <c:v>9.5946709999109592E-2</c:v>
                </c:pt>
                <c:pt idx="2">
                  <c:v>0.18563699044122586</c:v>
                </c:pt>
                <c:pt idx="3">
                  <c:v>0.22853127909929738</c:v>
                </c:pt>
                <c:pt idx="4">
                  <c:v>0.33067440899501971</c:v>
                </c:pt>
                <c:pt idx="5">
                  <c:v>0.3419559598469214</c:v>
                </c:pt>
                <c:pt idx="6">
                  <c:v>0.41112655150902405</c:v>
                </c:pt>
                <c:pt idx="7">
                  <c:v>0.48312628883500647</c:v>
                </c:pt>
                <c:pt idx="8">
                  <c:v>0.51996678518960116</c:v>
                </c:pt>
                <c:pt idx="9">
                  <c:v>0.62365006538046841</c:v>
                </c:pt>
                <c:pt idx="10">
                  <c:v>0.60590325976760506</c:v>
                </c:pt>
                <c:pt idx="11">
                  <c:v>0.80975142883062678</c:v>
                </c:pt>
                <c:pt idx="12">
                  <c:v>1.6078532964598977E-3</c:v>
                </c:pt>
                <c:pt idx="13">
                  <c:v>2.5270430636809499E-3</c:v>
                </c:pt>
                <c:pt idx="14">
                  <c:v>4.1516305247475587E-3</c:v>
                </c:pt>
                <c:pt idx="15">
                  <c:v>6.3058847100578167E-3</c:v>
                </c:pt>
                <c:pt idx="16">
                  <c:v>1.109676693526839E-2</c:v>
                </c:pt>
                <c:pt idx="17">
                  <c:v>2.1874593146665729E-2</c:v>
                </c:pt>
                <c:pt idx="18">
                  <c:v>3.157702901323111E-2</c:v>
                </c:pt>
                <c:pt idx="19">
                  <c:v>3.9960058652993978E-2</c:v>
                </c:pt>
                <c:pt idx="20">
                  <c:v>7.8527640356379103E-2</c:v>
                </c:pt>
                <c:pt idx="21">
                  <c:v>0.13794515757233522</c:v>
                </c:pt>
                <c:pt idx="22">
                  <c:v>0.16370782248057808</c:v>
                </c:pt>
                <c:pt idx="23">
                  <c:v>0.20849810749697839</c:v>
                </c:pt>
                <c:pt idx="24">
                  <c:v>1.3903468809496408E-4</c:v>
                </c:pt>
                <c:pt idx="25">
                  <c:v>1.6589893076075595E-3</c:v>
                </c:pt>
                <c:pt idx="26">
                  <c:v>2.6942114257207856E-3</c:v>
                </c:pt>
                <c:pt idx="27">
                  <c:v>2.9861673699600895E-3</c:v>
                </c:pt>
                <c:pt idx="28">
                  <c:v>6.7952805380372804E-3</c:v>
                </c:pt>
                <c:pt idx="29">
                  <c:v>8.3630312312558998E-3</c:v>
                </c:pt>
                <c:pt idx="30">
                  <c:v>9.6933050868465674E-3</c:v>
                </c:pt>
                <c:pt idx="31">
                  <c:v>1.0908152667548304E-2</c:v>
                </c:pt>
                <c:pt idx="32">
                  <c:v>1.3121126149323977E-2</c:v>
                </c:pt>
                <c:pt idx="33">
                  <c:v>1.5087775527055765E-2</c:v>
                </c:pt>
                <c:pt idx="34">
                  <c:v>1.7338417431062722E-2</c:v>
                </c:pt>
                <c:pt idx="35">
                  <c:v>2.3194279518818733E-2</c:v>
                </c:pt>
                <c:pt idx="36">
                  <c:v>4.7409018384333182E-4</c:v>
                </c:pt>
                <c:pt idx="37">
                  <c:v>1.2077658528421096E-3</c:v>
                </c:pt>
                <c:pt idx="38">
                  <c:v>2.7508031446705152E-3</c:v>
                </c:pt>
                <c:pt idx="39">
                  <c:v>3.4511431047123909E-3</c:v>
                </c:pt>
                <c:pt idx="40">
                  <c:v>6.3945381073829948E-3</c:v>
                </c:pt>
                <c:pt idx="41">
                  <c:v>1.0828724227125665E-2</c:v>
                </c:pt>
                <c:pt idx="42">
                  <c:v>1.4716534784042201E-2</c:v>
                </c:pt>
                <c:pt idx="43">
                  <c:v>1.8265825914935706E-2</c:v>
                </c:pt>
                <c:pt idx="44">
                  <c:v>2.6648734177215191E-2</c:v>
                </c:pt>
                <c:pt idx="45">
                  <c:v>3.872629021447721E-2</c:v>
                </c:pt>
                <c:pt idx="46">
                  <c:v>5.1859365994236316E-2</c:v>
                </c:pt>
                <c:pt idx="47">
                  <c:v>7.540906542804518E-2</c:v>
                </c:pt>
                <c:pt idx="48">
                  <c:v>9.6266828164259209E-3</c:v>
                </c:pt>
                <c:pt idx="49">
                  <c:v>1.2085029851007803E-2</c:v>
                </c:pt>
                <c:pt idx="50">
                  <c:v>1.579370901311164E-2</c:v>
                </c:pt>
                <c:pt idx="51">
                  <c:v>2.0143724311322747E-2</c:v>
                </c:pt>
                <c:pt idx="52">
                  <c:v>2.4027770248180983E-2</c:v>
                </c:pt>
                <c:pt idx="53">
                  <c:v>3.2700594034446633E-2</c:v>
                </c:pt>
                <c:pt idx="54">
                  <c:v>3.7287325900684822E-2</c:v>
                </c:pt>
                <c:pt idx="55">
                  <c:v>4.4654894751187627E-2</c:v>
                </c:pt>
                <c:pt idx="56">
                  <c:v>6.0065591477150786E-2</c:v>
                </c:pt>
                <c:pt idx="57">
                  <c:v>7.4436014492578681E-2</c:v>
                </c:pt>
                <c:pt idx="58">
                  <c:v>8.668005447402978E-2</c:v>
                </c:pt>
                <c:pt idx="59">
                  <c:v>0.10795755337904947</c:v>
                </c:pt>
                <c:pt idx="60">
                  <c:v>4.631111028906296E-3</c:v>
                </c:pt>
                <c:pt idx="61">
                  <c:v>6.245177554350066E-3</c:v>
                </c:pt>
                <c:pt idx="62">
                  <c:v>1.2738817145811928E-2</c:v>
                </c:pt>
                <c:pt idx="63">
                  <c:v>1.9912391131207768E-2</c:v>
                </c:pt>
                <c:pt idx="64">
                  <c:v>2.644822372215554E-2</c:v>
                </c:pt>
                <c:pt idx="65">
                  <c:v>3.875297144050048E-2</c:v>
                </c:pt>
                <c:pt idx="66">
                  <c:v>4.8159342642549327E-2</c:v>
                </c:pt>
                <c:pt idx="67">
                  <c:v>6.7592089982860093E-2</c:v>
                </c:pt>
                <c:pt idx="68">
                  <c:v>8.3744372570334916E-2</c:v>
                </c:pt>
                <c:pt idx="69">
                  <c:v>0.10604567944437941</c:v>
                </c:pt>
                <c:pt idx="70">
                  <c:v>0.13032279679419262</c:v>
                </c:pt>
                <c:pt idx="71">
                  <c:v>0.14924634428145309</c:v>
                </c:pt>
                <c:pt idx="72">
                  <c:v>1.0644276338703934E-2</c:v>
                </c:pt>
                <c:pt idx="73">
                  <c:v>2.239781854386317E-2</c:v>
                </c:pt>
                <c:pt idx="74">
                  <c:v>4.498071661940959E-2</c:v>
                </c:pt>
                <c:pt idx="75">
                  <c:v>6.1736545617061968E-2</c:v>
                </c:pt>
                <c:pt idx="76">
                  <c:v>7.7812869172298307E-2</c:v>
                </c:pt>
                <c:pt idx="77">
                  <c:v>0.11315638383383023</c:v>
                </c:pt>
                <c:pt idx="78">
                  <c:v>0.13278544782692089</c:v>
                </c:pt>
                <c:pt idx="79">
                  <c:v>0.16184773024542518</c:v>
                </c:pt>
                <c:pt idx="80">
                  <c:v>0.17998883187931955</c:v>
                </c:pt>
                <c:pt idx="81">
                  <c:v>0.21290756672150396</c:v>
                </c:pt>
                <c:pt idx="82">
                  <c:v>0.27030659610203367</c:v>
                </c:pt>
                <c:pt idx="83">
                  <c:v>0.31941967282687561</c:v>
                </c:pt>
              </c:numCache>
            </c:numRef>
          </c:val>
          <c:smooth val="0"/>
          <c:extLst>
            <c:ext xmlns:c16="http://schemas.microsoft.com/office/drawing/2014/chart" uri="{C3380CC4-5D6E-409C-BE32-E72D297353CC}">
              <c16:uniqueId val="{00000002-717B-40AD-A3F7-310834742A25}"/>
            </c:ext>
          </c:extLst>
        </c:ser>
        <c:dLbls>
          <c:showLegendKey val="0"/>
          <c:showVal val="0"/>
          <c:showCatName val="0"/>
          <c:showSerName val="0"/>
          <c:showPercent val="0"/>
          <c:showBubbleSize val="0"/>
        </c:dLbls>
        <c:marker val="1"/>
        <c:smooth val="0"/>
        <c:axId val="456291456"/>
        <c:axId val="456293808"/>
      </c:lineChart>
      <c:catAx>
        <c:axId val="456296552"/>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456290280"/>
        <c:crosses val="autoZero"/>
        <c:auto val="1"/>
        <c:lblAlgn val="ctr"/>
        <c:lblOffset val="100"/>
        <c:noMultiLvlLbl val="0"/>
      </c:catAx>
      <c:valAx>
        <c:axId val="456290280"/>
        <c:scaling>
          <c:orientation val="minMax"/>
          <c:max val="45000"/>
        </c:scaling>
        <c:delete val="0"/>
        <c:axPos val="l"/>
        <c:majorGridlines>
          <c:spPr>
            <a:ln w="9525" cap="flat" cmpd="sng" algn="ctr">
              <a:solidFill>
                <a:schemeClr val="tx1">
                  <a:lumMod val="15000"/>
                  <a:lumOff val="85000"/>
                </a:schemeClr>
              </a:solidFill>
              <a:round/>
            </a:ln>
            <a:effectLst/>
          </c:spPr>
        </c:maj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456296552"/>
        <c:crosses val="autoZero"/>
        <c:crossBetween val="between"/>
        <c:dispUnits>
          <c:builtInUnit val="thousands"/>
        </c:dispUnits>
      </c:valAx>
      <c:valAx>
        <c:axId val="456293808"/>
        <c:scaling>
          <c:orientation val="minMax"/>
          <c:max val="0.9"/>
        </c:scaling>
        <c:delete val="0"/>
        <c:axPos val="r"/>
        <c:numFmt formatCode="0%" sourceLinked="1"/>
        <c:majorTickMark val="out"/>
        <c:minorTickMark val="none"/>
        <c:tickLblPos val="nextTo"/>
        <c:spPr>
          <a:noFill/>
          <a:ln>
            <a:noFill/>
          </a:ln>
          <a:effectLst/>
        </c:spPr>
        <c:txPr>
          <a:bodyPr rot="-6000000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456291456"/>
        <c:crosses val="max"/>
        <c:crossBetween val="between"/>
      </c:valAx>
      <c:catAx>
        <c:axId val="456291456"/>
        <c:scaling>
          <c:orientation val="minMax"/>
        </c:scaling>
        <c:delete val="1"/>
        <c:axPos val="b"/>
        <c:numFmt formatCode="General" sourceLinked="1"/>
        <c:majorTickMark val="out"/>
        <c:minorTickMark val="none"/>
        <c:tickLblPos val="nextTo"/>
        <c:crossAx val="456293808"/>
        <c:crosses val="autoZero"/>
        <c:auto val="1"/>
        <c:lblAlgn val="ctr"/>
        <c:lblOffset val="100"/>
        <c:noMultiLvlLbl val="0"/>
      </c:catAx>
      <c:spPr>
        <a:noFill/>
        <a:ln>
          <a:noFill/>
        </a:ln>
        <a:effectLst/>
      </c:spPr>
    </c:plotArea>
    <c:legend>
      <c:legendPos val="r"/>
      <c:layout>
        <c:manualLayout>
          <c:xMode val="edge"/>
          <c:yMode val="edge"/>
          <c:x val="0.63018137155932419"/>
          <c:y val="9.9927126756214291E-2"/>
          <c:w val="0.30224375799178954"/>
          <c:h val="0.20590238720159981"/>
        </c:manualLayout>
      </c:layout>
      <c:overlay val="0"/>
      <c:spPr>
        <a:solidFill>
          <a:schemeClr val="bg1"/>
        </a:solidFill>
        <a:ln>
          <a:noFill/>
        </a:ln>
        <a:effectLst/>
      </c:spPr>
      <c:txPr>
        <a:bodyPr rot="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legend>
    <c:plotVisOnly val="1"/>
    <c:dispBlanksAs val="gap"/>
    <c:showDLblsOverMax val="0"/>
  </c:chart>
  <c:spPr>
    <a:solidFill>
      <a:schemeClr val="bg1"/>
    </a:solidFill>
    <a:ln w="9525" cap="flat" cmpd="sng" algn="ctr">
      <a:noFill/>
      <a:round/>
    </a:ln>
    <a:effectLst/>
  </c:spPr>
  <c:txPr>
    <a:bodyPr/>
    <a:lstStyle/>
    <a:p>
      <a:pPr>
        <a:defRPr sz="1000">
          <a:solidFill>
            <a:sysClr val="windowText" lastClr="000000"/>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userShapes r:id="rId3"/>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5.2327632433042635E-2"/>
          <c:y val="8.4394685039370074E-2"/>
          <c:w val="0.89500508001015999"/>
          <c:h val="0.72348835301837278"/>
        </c:manualLayout>
      </c:layout>
      <c:barChart>
        <c:barDir val="col"/>
        <c:grouping val="stacked"/>
        <c:varyColors val="0"/>
        <c:ser>
          <c:idx val="0"/>
          <c:order val="0"/>
          <c:tx>
            <c:strRef>
              <c:f>'Solar Capacity&amp;Generation by BA'!$D$28</c:f>
              <c:strCache>
                <c:ptCount val="1"/>
                <c:pt idx="0">
                  <c:v>DPV</c:v>
                </c:pt>
              </c:strCache>
            </c:strRef>
          </c:tx>
          <c:spPr>
            <a:solidFill>
              <a:schemeClr val="accent1">
                <a:lumMod val="40000"/>
                <a:lumOff val="60000"/>
              </a:schemeClr>
            </a:solidFill>
            <a:ln>
              <a:noFill/>
            </a:ln>
            <a:effectLst/>
          </c:spPr>
          <c:invertIfNegative val="0"/>
          <c:cat>
            <c:multiLvlStrRef>
              <c:f>'Solar Capacity&amp;Generation by BA'!$B$29:$C$112</c:f>
              <c:multiLvlStrCache>
                <c:ptCount val="84"/>
                <c:lvl>
                  <c:pt idx="0">
                    <c:v>2012</c:v>
                  </c:pt>
                  <c:pt idx="1">
                    <c:v>2013</c:v>
                  </c:pt>
                  <c:pt idx="2">
                    <c:v>2014</c:v>
                  </c:pt>
                  <c:pt idx="3">
                    <c:v>2015</c:v>
                  </c:pt>
                  <c:pt idx="4">
                    <c:v>2016</c:v>
                  </c:pt>
                  <c:pt idx="5">
                    <c:v>2017</c:v>
                  </c:pt>
                  <c:pt idx="6">
                    <c:v>2018</c:v>
                  </c:pt>
                  <c:pt idx="7">
                    <c:v>2019</c:v>
                  </c:pt>
                  <c:pt idx="8">
                    <c:v>2020</c:v>
                  </c:pt>
                  <c:pt idx="9">
                    <c:v>2021</c:v>
                  </c:pt>
                  <c:pt idx="10">
                    <c:v>2022</c:v>
                  </c:pt>
                  <c:pt idx="11">
                    <c:v>2023</c:v>
                  </c:pt>
                  <c:pt idx="12">
                    <c:v>2012</c:v>
                  </c:pt>
                  <c:pt idx="13">
                    <c:v>2013</c:v>
                  </c:pt>
                  <c:pt idx="14">
                    <c:v>2014</c:v>
                  </c:pt>
                  <c:pt idx="15">
                    <c:v>2015</c:v>
                  </c:pt>
                  <c:pt idx="16">
                    <c:v>2016</c:v>
                  </c:pt>
                  <c:pt idx="17">
                    <c:v>2017</c:v>
                  </c:pt>
                  <c:pt idx="18">
                    <c:v>2018</c:v>
                  </c:pt>
                  <c:pt idx="19">
                    <c:v>2019</c:v>
                  </c:pt>
                  <c:pt idx="20">
                    <c:v>2020</c:v>
                  </c:pt>
                  <c:pt idx="21">
                    <c:v>2021</c:v>
                  </c:pt>
                  <c:pt idx="22">
                    <c:v>2022</c:v>
                  </c:pt>
                  <c:pt idx="23">
                    <c:v>2023</c:v>
                  </c:pt>
                  <c:pt idx="24">
                    <c:v>2012</c:v>
                  </c:pt>
                  <c:pt idx="25">
                    <c:v>2013</c:v>
                  </c:pt>
                  <c:pt idx="26">
                    <c:v>2014</c:v>
                  </c:pt>
                  <c:pt idx="27">
                    <c:v>2015</c:v>
                  </c:pt>
                  <c:pt idx="28">
                    <c:v>2016</c:v>
                  </c:pt>
                  <c:pt idx="29">
                    <c:v>2017</c:v>
                  </c:pt>
                  <c:pt idx="30">
                    <c:v>2018</c:v>
                  </c:pt>
                  <c:pt idx="31">
                    <c:v>2019</c:v>
                  </c:pt>
                  <c:pt idx="32">
                    <c:v>2020</c:v>
                  </c:pt>
                  <c:pt idx="33">
                    <c:v>2021</c:v>
                  </c:pt>
                  <c:pt idx="34">
                    <c:v>2022</c:v>
                  </c:pt>
                  <c:pt idx="35">
                    <c:v>2023</c:v>
                  </c:pt>
                  <c:pt idx="36">
                    <c:v>2012</c:v>
                  </c:pt>
                  <c:pt idx="37">
                    <c:v>2013</c:v>
                  </c:pt>
                  <c:pt idx="38">
                    <c:v>2014</c:v>
                  </c:pt>
                  <c:pt idx="39">
                    <c:v>2015</c:v>
                  </c:pt>
                  <c:pt idx="40">
                    <c:v>2016</c:v>
                  </c:pt>
                  <c:pt idx="41">
                    <c:v>2017</c:v>
                  </c:pt>
                  <c:pt idx="42">
                    <c:v>2018</c:v>
                  </c:pt>
                  <c:pt idx="43">
                    <c:v>2019</c:v>
                  </c:pt>
                  <c:pt idx="44">
                    <c:v>2020</c:v>
                  </c:pt>
                  <c:pt idx="45">
                    <c:v>2021</c:v>
                  </c:pt>
                  <c:pt idx="46">
                    <c:v>2022</c:v>
                  </c:pt>
                  <c:pt idx="47">
                    <c:v>2023</c:v>
                  </c:pt>
                  <c:pt idx="48">
                    <c:v>2012</c:v>
                  </c:pt>
                  <c:pt idx="49">
                    <c:v>2013</c:v>
                  </c:pt>
                  <c:pt idx="50">
                    <c:v>2014</c:v>
                  </c:pt>
                  <c:pt idx="51">
                    <c:v>2015</c:v>
                  </c:pt>
                  <c:pt idx="52">
                    <c:v>2016</c:v>
                  </c:pt>
                  <c:pt idx="53">
                    <c:v>2017</c:v>
                  </c:pt>
                  <c:pt idx="54">
                    <c:v>2018</c:v>
                  </c:pt>
                  <c:pt idx="55">
                    <c:v>2019</c:v>
                  </c:pt>
                  <c:pt idx="56">
                    <c:v>2020</c:v>
                  </c:pt>
                  <c:pt idx="57">
                    <c:v>2021</c:v>
                  </c:pt>
                  <c:pt idx="58">
                    <c:v>2022</c:v>
                  </c:pt>
                  <c:pt idx="59">
                    <c:v>2023</c:v>
                  </c:pt>
                  <c:pt idx="60">
                    <c:v>2012</c:v>
                  </c:pt>
                  <c:pt idx="61">
                    <c:v>2013</c:v>
                  </c:pt>
                  <c:pt idx="62">
                    <c:v>2014</c:v>
                  </c:pt>
                  <c:pt idx="63">
                    <c:v>2015</c:v>
                  </c:pt>
                  <c:pt idx="64">
                    <c:v>2016</c:v>
                  </c:pt>
                  <c:pt idx="65">
                    <c:v>2017</c:v>
                  </c:pt>
                  <c:pt idx="66">
                    <c:v>2018</c:v>
                  </c:pt>
                  <c:pt idx="67">
                    <c:v>2019</c:v>
                  </c:pt>
                  <c:pt idx="68">
                    <c:v>2020</c:v>
                  </c:pt>
                  <c:pt idx="69">
                    <c:v>2021</c:v>
                  </c:pt>
                  <c:pt idx="70">
                    <c:v>2022</c:v>
                  </c:pt>
                  <c:pt idx="71">
                    <c:v>2023</c:v>
                  </c:pt>
                  <c:pt idx="72">
                    <c:v>2012</c:v>
                  </c:pt>
                  <c:pt idx="73">
                    <c:v>2013</c:v>
                  </c:pt>
                  <c:pt idx="74">
                    <c:v>2014</c:v>
                  </c:pt>
                  <c:pt idx="75">
                    <c:v>2015</c:v>
                  </c:pt>
                  <c:pt idx="76">
                    <c:v>2016</c:v>
                  </c:pt>
                  <c:pt idx="77">
                    <c:v>2017</c:v>
                  </c:pt>
                  <c:pt idx="78">
                    <c:v>2018</c:v>
                  </c:pt>
                  <c:pt idx="79">
                    <c:v>2019</c:v>
                  </c:pt>
                  <c:pt idx="80">
                    <c:v>2020</c:v>
                  </c:pt>
                  <c:pt idx="81">
                    <c:v>2021</c:v>
                  </c:pt>
                  <c:pt idx="82">
                    <c:v>2022</c:v>
                  </c:pt>
                  <c:pt idx="83">
                    <c:v>2023</c:v>
                  </c:pt>
                </c:lvl>
                <c:lvl>
                  <c:pt idx="0">
                    <c:v>CAISO</c:v>
                  </c:pt>
                  <c:pt idx="12">
                    <c:v>ERCOT</c:v>
                  </c:pt>
                  <c:pt idx="24">
                    <c:v>SPP</c:v>
                  </c:pt>
                  <c:pt idx="36">
                    <c:v>MISO</c:v>
                  </c:pt>
                  <c:pt idx="48">
                    <c:v>PJM</c:v>
                  </c:pt>
                  <c:pt idx="60">
                    <c:v>NYISO</c:v>
                  </c:pt>
                  <c:pt idx="72">
                    <c:v>ISO-NE</c:v>
                  </c:pt>
                </c:lvl>
              </c:multiLvlStrCache>
            </c:multiLvlStrRef>
          </c:cat>
          <c:val>
            <c:numRef>
              <c:f>'Solar Capacity&amp;Generation by BA'!$G$29:$G$112</c:f>
              <c:numCache>
                <c:formatCode>_(* #,##0_);_(* \(#,##0\);_(* "-"??_);_(@_)</c:formatCode>
                <c:ptCount val="84"/>
                <c:pt idx="0">
                  <c:v>2120120.5</c:v>
                </c:pt>
                <c:pt idx="1">
                  <c:v>2952485.12</c:v>
                </c:pt>
                <c:pt idx="2">
                  <c:v>4253413.26</c:v>
                </c:pt>
                <c:pt idx="3">
                  <c:v>5533132.2300000004</c:v>
                </c:pt>
                <c:pt idx="4">
                  <c:v>7571800.9199999999</c:v>
                </c:pt>
                <c:pt idx="5">
                  <c:v>9756830.75</c:v>
                </c:pt>
                <c:pt idx="6">
                  <c:v>11885158.4</c:v>
                </c:pt>
                <c:pt idx="7">
                  <c:v>13948585.720000001</c:v>
                </c:pt>
                <c:pt idx="8">
                  <c:v>16014711.810000001</c:v>
                </c:pt>
                <c:pt idx="9">
                  <c:v>18260669.57</c:v>
                </c:pt>
                <c:pt idx="10">
                  <c:v>22190926.390000001</c:v>
                </c:pt>
                <c:pt idx="11">
                  <c:v>25853848.609999999</c:v>
                </c:pt>
                <c:pt idx="12">
                  <c:v>44888.93</c:v>
                </c:pt>
                <c:pt idx="13">
                  <c:v>65832.5</c:v>
                </c:pt>
                <c:pt idx="14">
                  <c:v>155498.9</c:v>
                </c:pt>
                <c:pt idx="15">
                  <c:v>207839.03</c:v>
                </c:pt>
                <c:pt idx="16">
                  <c:v>306376.09999999998</c:v>
                </c:pt>
                <c:pt idx="17">
                  <c:v>419177.26</c:v>
                </c:pt>
                <c:pt idx="18">
                  <c:v>622628</c:v>
                </c:pt>
                <c:pt idx="19">
                  <c:v>870841.25</c:v>
                </c:pt>
                <c:pt idx="20">
                  <c:v>1372067.32</c:v>
                </c:pt>
                <c:pt idx="21">
                  <c:v>1941575.76</c:v>
                </c:pt>
                <c:pt idx="22">
                  <c:v>2485607.46</c:v>
                </c:pt>
                <c:pt idx="23">
                  <c:v>3599866.82</c:v>
                </c:pt>
                <c:pt idx="24">
                  <c:v>8649.19</c:v>
                </c:pt>
                <c:pt idx="25">
                  <c:v>26600.53</c:v>
                </c:pt>
                <c:pt idx="26">
                  <c:v>84645.33</c:v>
                </c:pt>
                <c:pt idx="27">
                  <c:v>102429.68</c:v>
                </c:pt>
                <c:pt idx="28">
                  <c:v>137049.29</c:v>
                </c:pt>
                <c:pt idx="29">
                  <c:v>176692.2</c:v>
                </c:pt>
                <c:pt idx="30">
                  <c:v>228260.42</c:v>
                </c:pt>
                <c:pt idx="31">
                  <c:v>296778.44</c:v>
                </c:pt>
                <c:pt idx="32">
                  <c:v>398051.01</c:v>
                </c:pt>
                <c:pt idx="33">
                  <c:v>517190.28</c:v>
                </c:pt>
                <c:pt idx="34">
                  <c:v>701725.1</c:v>
                </c:pt>
                <c:pt idx="35">
                  <c:v>1046730.71</c:v>
                </c:pt>
                <c:pt idx="36">
                  <c:v>44040.24</c:v>
                </c:pt>
                <c:pt idx="37">
                  <c:v>71933</c:v>
                </c:pt>
                <c:pt idx="38">
                  <c:v>278673.24</c:v>
                </c:pt>
                <c:pt idx="39">
                  <c:v>381430.52</c:v>
                </c:pt>
                <c:pt idx="40">
                  <c:v>479573.9</c:v>
                </c:pt>
                <c:pt idx="41">
                  <c:v>614205.89</c:v>
                </c:pt>
                <c:pt idx="42">
                  <c:v>818357.72</c:v>
                </c:pt>
                <c:pt idx="43">
                  <c:v>1033830.01</c:v>
                </c:pt>
                <c:pt idx="44">
                  <c:v>1394099.52</c:v>
                </c:pt>
                <c:pt idx="45">
                  <c:v>1896581.08</c:v>
                </c:pt>
                <c:pt idx="46">
                  <c:v>2404480.54</c:v>
                </c:pt>
                <c:pt idx="47">
                  <c:v>3107297.52</c:v>
                </c:pt>
                <c:pt idx="48">
                  <c:v>1189114.96</c:v>
                </c:pt>
                <c:pt idx="49">
                  <c:v>1672611.61</c:v>
                </c:pt>
                <c:pt idx="50">
                  <c:v>2165773.2599999998</c:v>
                </c:pt>
                <c:pt idx="51">
                  <c:v>2357187.98</c:v>
                </c:pt>
                <c:pt idx="52">
                  <c:v>2562752.8199999998</c:v>
                </c:pt>
                <c:pt idx="53">
                  <c:v>3234425.09</c:v>
                </c:pt>
                <c:pt idx="54">
                  <c:v>3768780.47</c:v>
                </c:pt>
                <c:pt idx="55">
                  <c:v>4446073.12</c:v>
                </c:pt>
                <c:pt idx="56">
                  <c:v>5189919.92</c:v>
                </c:pt>
                <c:pt idx="57">
                  <c:v>5971523.54</c:v>
                </c:pt>
                <c:pt idx="58">
                  <c:v>7279487.0999999996</c:v>
                </c:pt>
                <c:pt idx="59">
                  <c:v>8598544.3000000007</c:v>
                </c:pt>
                <c:pt idx="60">
                  <c:v>121241.5</c:v>
                </c:pt>
                <c:pt idx="61">
                  <c:v>190914.75</c:v>
                </c:pt>
                <c:pt idx="62">
                  <c:v>350159.19</c:v>
                </c:pt>
                <c:pt idx="63">
                  <c:v>588516.52</c:v>
                </c:pt>
                <c:pt idx="64">
                  <c:v>873428.91</c:v>
                </c:pt>
                <c:pt idx="65">
                  <c:v>1181575.57</c:v>
                </c:pt>
                <c:pt idx="66">
                  <c:v>1496725.1</c:v>
                </c:pt>
                <c:pt idx="67">
                  <c:v>1852105.73</c:v>
                </c:pt>
                <c:pt idx="68">
                  <c:v>2290435.34</c:v>
                </c:pt>
                <c:pt idx="69">
                  <c:v>2702377.67</c:v>
                </c:pt>
                <c:pt idx="70">
                  <c:v>3471254.98</c:v>
                </c:pt>
                <c:pt idx="71">
                  <c:v>3972846.39</c:v>
                </c:pt>
                <c:pt idx="72">
                  <c:v>200053.33</c:v>
                </c:pt>
                <c:pt idx="73">
                  <c:v>424749.08</c:v>
                </c:pt>
                <c:pt idx="74">
                  <c:v>823192.49</c:v>
                </c:pt>
                <c:pt idx="75">
                  <c:v>1171252.6200000001</c:v>
                </c:pt>
                <c:pt idx="76">
                  <c:v>1705874.88</c:v>
                </c:pt>
                <c:pt idx="77">
                  <c:v>2216909.46</c:v>
                </c:pt>
                <c:pt idx="78">
                  <c:v>2972212.61</c:v>
                </c:pt>
                <c:pt idx="79">
                  <c:v>3255324.47</c:v>
                </c:pt>
                <c:pt idx="80">
                  <c:v>3776045.52</c:v>
                </c:pt>
                <c:pt idx="81">
                  <c:v>4297958.55</c:v>
                </c:pt>
                <c:pt idx="82">
                  <c:v>5791348.7599999998</c:v>
                </c:pt>
                <c:pt idx="83">
                  <c:v>6662635.75</c:v>
                </c:pt>
              </c:numCache>
            </c:numRef>
          </c:val>
          <c:extLst>
            <c:ext xmlns:c16="http://schemas.microsoft.com/office/drawing/2014/chart" uri="{C3380CC4-5D6E-409C-BE32-E72D297353CC}">
              <c16:uniqueId val="{00000000-FDBC-4E5F-A6BD-B43FEAF8A10E}"/>
            </c:ext>
          </c:extLst>
        </c:ser>
        <c:ser>
          <c:idx val="2"/>
          <c:order val="1"/>
          <c:tx>
            <c:strRef>
              <c:f>'Solar Capacity&amp;Generation by BA'!$E$28</c:f>
              <c:strCache>
                <c:ptCount val="1"/>
                <c:pt idx="0">
                  <c:v>Utility-Scale</c:v>
                </c:pt>
              </c:strCache>
            </c:strRef>
          </c:tx>
          <c:spPr>
            <a:solidFill>
              <a:schemeClr val="accent1">
                <a:lumMod val="75000"/>
              </a:schemeClr>
            </a:solidFill>
            <a:ln>
              <a:noFill/>
            </a:ln>
            <a:effectLst/>
          </c:spPr>
          <c:invertIfNegative val="0"/>
          <c:cat>
            <c:multiLvlStrRef>
              <c:f>'Solar Capacity&amp;Generation by BA'!$B$29:$C$112</c:f>
              <c:multiLvlStrCache>
                <c:ptCount val="84"/>
                <c:lvl>
                  <c:pt idx="0">
                    <c:v>2012</c:v>
                  </c:pt>
                  <c:pt idx="1">
                    <c:v>2013</c:v>
                  </c:pt>
                  <c:pt idx="2">
                    <c:v>2014</c:v>
                  </c:pt>
                  <c:pt idx="3">
                    <c:v>2015</c:v>
                  </c:pt>
                  <c:pt idx="4">
                    <c:v>2016</c:v>
                  </c:pt>
                  <c:pt idx="5">
                    <c:v>2017</c:v>
                  </c:pt>
                  <c:pt idx="6">
                    <c:v>2018</c:v>
                  </c:pt>
                  <c:pt idx="7">
                    <c:v>2019</c:v>
                  </c:pt>
                  <c:pt idx="8">
                    <c:v>2020</c:v>
                  </c:pt>
                  <c:pt idx="9">
                    <c:v>2021</c:v>
                  </c:pt>
                  <c:pt idx="10">
                    <c:v>2022</c:v>
                  </c:pt>
                  <c:pt idx="11">
                    <c:v>2023</c:v>
                  </c:pt>
                  <c:pt idx="12">
                    <c:v>2012</c:v>
                  </c:pt>
                  <c:pt idx="13">
                    <c:v>2013</c:v>
                  </c:pt>
                  <c:pt idx="14">
                    <c:v>2014</c:v>
                  </c:pt>
                  <c:pt idx="15">
                    <c:v>2015</c:v>
                  </c:pt>
                  <c:pt idx="16">
                    <c:v>2016</c:v>
                  </c:pt>
                  <c:pt idx="17">
                    <c:v>2017</c:v>
                  </c:pt>
                  <c:pt idx="18">
                    <c:v>2018</c:v>
                  </c:pt>
                  <c:pt idx="19">
                    <c:v>2019</c:v>
                  </c:pt>
                  <c:pt idx="20">
                    <c:v>2020</c:v>
                  </c:pt>
                  <c:pt idx="21">
                    <c:v>2021</c:v>
                  </c:pt>
                  <c:pt idx="22">
                    <c:v>2022</c:v>
                  </c:pt>
                  <c:pt idx="23">
                    <c:v>2023</c:v>
                  </c:pt>
                  <c:pt idx="24">
                    <c:v>2012</c:v>
                  </c:pt>
                  <c:pt idx="25">
                    <c:v>2013</c:v>
                  </c:pt>
                  <c:pt idx="26">
                    <c:v>2014</c:v>
                  </c:pt>
                  <c:pt idx="27">
                    <c:v>2015</c:v>
                  </c:pt>
                  <c:pt idx="28">
                    <c:v>2016</c:v>
                  </c:pt>
                  <c:pt idx="29">
                    <c:v>2017</c:v>
                  </c:pt>
                  <c:pt idx="30">
                    <c:v>2018</c:v>
                  </c:pt>
                  <c:pt idx="31">
                    <c:v>2019</c:v>
                  </c:pt>
                  <c:pt idx="32">
                    <c:v>2020</c:v>
                  </c:pt>
                  <c:pt idx="33">
                    <c:v>2021</c:v>
                  </c:pt>
                  <c:pt idx="34">
                    <c:v>2022</c:v>
                  </c:pt>
                  <c:pt idx="35">
                    <c:v>2023</c:v>
                  </c:pt>
                  <c:pt idx="36">
                    <c:v>2012</c:v>
                  </c:pt>
                  <c:pt idx="37">
                    <c:v>2013</c:v>
                  </c:pt>
                  <c:pt idx="38">
                    <c:v>2014</c:v>
                  </c:pt>
                  <c:pt idx="39">
                    <c:v>2015</c:v>
                  </c:pt>
                  <c:pt idx="40">
                    <c:v>2016</c:v>
                  </c:pt>
                  <c:pt idx="41">
                    <c:v>2017</c:v>
                  </c:pt>
                  <c:pt idx="42">
                    <c:v>2018</c:v>
                  </c:pt>
                  <c:pt idx="43">
                    <c:v>2019</c:v>
                  </c:pt>
                  <c:pt idx="44">
                    <c:v>2020</c:v>
                  </c:pt>
                  <c:pt idx="45">
                    <c:v>2021</c:v>
                  </c:pt>
                  <c:pt idx="46">
                    <c:v>2022</c:v>
                  </c:pt>
                  <c:pt idx="47">
                    <c:v>2023</c:v>
                  </c:pt>
                  <c:pt idx="48">
                    <c:v>2012</c:v>
                  </c:pt>
                  <c:pt idx="49">
                    <c:v>2013</c:v>
                  </c:pt>
                  <c:pt idx="50">
                    <c:v>2014</c:v>
                  </c:pt>
                  <c:pt idx="51">
                    <c:v>2015</c:v>
                  </c:pt>
                  <c:pt idx="52">
                    <c:v>2016</c:v>
                  </c:pt>
                  <c:pt idx="53">
                    <c:v>2017</c:v>
                  </c:pt>
                  <c:pt idx="54">
                    <c:v>2018</c:v>
                  </c:pt>
                  <c:pt idx="55">
                    <c:v>2019</c:v>
                  </c:pt>
                  <c:pt idx="56">
                    <c:v>2020</c:v>
                  </c:pt>
                  <c:pt idx="57">
                    <c:v>2021</c:v>
                  </c:pt>
                  <c:pt idx="58">
                    <c:v>2022</c:v>
                  </c:pt>
                  <c:pt idx="59">
                    <c:v>2023</c:v>
                  </c:pt>
                  <c:pt idx="60">
                    <c:v>2012</c:v>
                  </c:pt>
                  <c:pt idx="61">
                    <c:v>2013</c:v>
                  </c:pt>
                  <c:pt idx="62">
                    <c:v>2014</c:v>
                  </c:pt>
                  <c:pt idx="63">
                    <c:v>2015</c:v>
                  </c:pt>
                  <c:pt idx="64">
                    <c:v>2016</c:v>
                  </c:pt>
                  <c:pt idx="65">
                    <c:v>2017</c:v>
                  </c:pt>
                  <c:pt idx="66">
                    <c:v>2018</c:v>
                  </c:pt>
                  <c:pt idx="67">
                    <c:v>2019</c:v>
                  </c:pt>
                  <c:pt idx="68">
                    <c:v>2020</c:v>
                  </c:pt>
                  <c:pt idx="69">
                    <c:v>2021</c:v>
                  </c:pt>
                  <c:pt idx="70">
                    <c:v>2022</c:v>
                  </c:pt>
                  <c:pt idx="71">
                    <c:v>2023</c:v>
                  </c:pt>
                  <c:pt idx="72">
                    <c:v>2012</c:v>
                  </c:pt>
                  <c:pt idx="73">
                    <c:v>2013</c:v>
                  </c:pt>
                  <c:pt idx="74">
                    <c:v>2014</c:v>
                  </c:pt>
                  <c:pt idx="75">
                    <c:v>2015</c:v>
                  </c:pt>
                  <c:pt idx="76">
                    <c:v>2016</c:v>
                  </c:pt>
                  <c:pt idx="77">
                    <c:v>2017</c:v>
                  </c:pt>
                  <c:pt idx="78">
                    <c:v>2018</c:v>
                  </c:pt>
                  <c:pt idx="79">
                    <c:v>2019</c:v>
                  </c:pt>
                  <c:pt idx="80">
                    <c:v>2020</c:v>
                  </c:pt>
                  <c:pt idx="81">
                    <c:v>2021</c:v>
                  </c:pt>
                  <c:pt idx="82">
                    <c:v>2022</c:v>
                  </c:pt>
                  <c:pt idx="83">
                    <c:v>2023</c:v>
                  </c:pt>
                </c:lvl>
                <c:lvl>
                  <c:pt idx="0">
                    <c:v>CAISO</c:v>
                  </c:pt>
                  <c:pt idx="12">
                    <c:v>ERCOT</c:v>
                  </c:pt>
                  <c:pt idx="24">
                    <c:v>SPP</c:v>
                  </c:pt>
                  <c:pt idx="36">
                    <c:v>MISO</c:v>
                  </c:pt>
                  <c:pt idx="48">
                    <c:v>PJM</c:v>
                  </c:pt>
                  <c:pt idx="60">
                    <c:v>NYISO</c:v>
                  </c:pt>
                  <c:pt idx="72">
                    <c:v>ISO-NE</c:v>
                  </c:pt>
                </c:lvl>
              </c:multiLvlStrCache>
            </c:multiLvlStrRef>
          </c:cat>
          <c:val>
            <c:numRef>
              <c:f>'Solar Capacity&amp;Generation by BA'!$H$29:$H$112</c:f>
              <c:numCache>
                <c:formatCode>_(* #,##0_);_(* \(#,##0\);_(* "-"??_);_(@_)</c:formatCode>
                <c:ptCount val="84"/>
                <c:pt idx="0">
                  <c:v>1536703.8870356574</c:v>
                </c:pt>
                <c:pt idx="1">
                  <c:v>3681901.821773123</c:v>
                </c:pt>
                <c:pt idx="2">
                  <c:v>10912142.49068143</c:v>
                </c:pt>
                <c:pt idx="3">
                  <c:v>16696240.794512426</c:v>
                </c:pt>
                <c:pt idx="4">
                  <c:v>21220789.862727858</c:v>
                </c:pt>
                <c:pt idx="5">
                  <c:v>26307674.084092364</c:v>
                </c:pt>
                <c:pt idx="6">
                  <c:v>28418264.443987634</c:v>
                </c:pt>
                <c:pt idx="7">
                  <c:v>29010974.853218116</c:v>
                </c:pt>
                <c:pt idx="8">
                  <c:v>31617418.562947724</c:v>
                </c:pt>
                <c:pt idx="9">
                  <c:v>35508496.130024053</c:v>
                </c:pt>
                <c:pt idx="10">
                  <c:v>39452367.574614167</c:v>
                </c:pt>
                <c:pt idx="11">
                  <c:v>41401271.164223984</c:v>
                </c:pt>
                <c:pt idx="12">
                  <c:v>123469.99996228058</c:v>
                </c:pt>
                <c:pt idx="13">
                  <c:v>163089.55839741186</c:v>
                </c:pt>
                <c:pt idx="14">
                  <c:v>287212.54075347638</c:v>
                </c:pt>
                <c:pt idx="15">
                  <c:v>396327.88498624257</c:v>
                </c:pt>
                <c:pt idx="16">
                  <c:v>708722.05817936349</c:v>
                </c:pt>
                <c:pt idx="17">
                  <c:v>2156125.42277411</c:v>
                </c:pt>
                <c:pt idx="18">
                  <c:v>3128987.1886574691</c:v>
                </c:pt>
                <c:pt idx="19">
                  <c:v>4244535.4302420616</c:v>
                </c:pt>
                <c:pt idx="20">
                  <c:v>8057520.1857825574</c:v>
                </c:pt>
                <c:pt idx="21">
                  <c:v>15709600.959229402</c:v>
                </c:pt>
                <c:pt idx="22">
                  <c:v>23560820.863937378</c:v>
                </c:pt>
                <c:pt idx="23">
                  <c:v>28258749.193112381</c:v>
                </c:pt>
                <c:pt idx="24">
                  <c:v>122335.09500698766</c:v>
                </c:pt>
                <c:pt idx="25">
                  <c:v>124037.96536784693</c:v>
                </c:pt>
                <c:pt idx="26">
                  <c:v>130009.22800379674</c:v>
                </c:pt>
                <c:pt idx="27">
                  <c:v>134347.75867297847</c:v>
                </c:pt>
                <c:pt idx="28">
                  <c:v>193257.83588463083</c:v>
                </c:pt>
                <c:pt idx="29">
                  <c:v>615163.76158028201</c:v>
                </c:pt>
                <c:pt idx="30">
                  <c:v>739048.31354904268</c:v>
                </c:pt>
                <c:pt idx="31">
                  <c:v>705103.24913609901</c:v>
                </c:pt>
                <c:pt idx="32">
                  <c:v>829373.06663491216</c:v>
                </c:pt>
                <c:pt idx="33">
                  <c:v>912180.46897248819</c:v>
                </c:pt>
                <c:pt idx="34">
                  <c:v>907589.67690535879</c:v>
                </c:pt>
                <c:pt idx="35">
                  <c:v>1009228.6589056092</c:v>
                </c:pt>
                <c:pt idx="36">
                  <c:v>7810.7943302182975</c:v>
                </c:pt>
                <c:pt idx="37">
                  <c:v>40446.894817077133</c:v>
                </c:pt>
                <c:pt idx="38">
                  <c:v>113150.23405344288</c:v>
                </c:pt>
                <c:pt idx="39">
                  <c:v>169569.227767467</c:v>
                </c:pt>
                <c:pt idx="40">
                  <c:v>263744.54611120844</c:v>
                </c:pt>
                <c:pt idx="41">
                  <c:v>980465.95236074238</c:v>
                </c:pt>
                <c:pt idx="42">
                  <c:v>1800714.0151119935</c:v>
                </c:pt>
                <c:pt idx="43">
                  <c:v>2024496.5557928821</c:v>
                </c:pt>
                <c:pt idx="44">
                  <c:v>2658234.2412236482</c:v>
                </c:pt>
                <c:pt idx="45">
                  <c:v>4212047.2532073222</c:v>
                </c:pt>
                <c:pt idx="46">
                  <c:v>6699994.1752182804</c:v>
                </c:pt>
                <c:pt idx="47">
                  <c:v>9103890.0336035043</c:v>
                </c:pt>
                <c:pt idx="48">
                  <c:v>561060.06939408323</c:v>
                </c:pt>
                <c:pt idx="49">
                  <c:v>837008.66138311208</c:v>
                </c:pt>
                <c:pt idx="50">
                  <c:v>966630.30461706792</c:v>
                </c:pt>
                <c:pt idx="51">
                  <c:v>1313512.8599218684</c:v>
                </c:pt>
                <c:pt idx="52">
                  <c:v>2172791.9079048005</c:v>
                </c:pt>
                <c:pt idx="53">
                  <c:v>2908516.0214619501</c:v>
                </c:pt>
                <c:pt idx="54">
                  <c:v>3869516.5582789914</c:v>
                </c:pt>
                <c:pt idx="55">
                  <c:v>4907519.7841803813</c:v>
                </c:pt>
                <c:pt idx="56">
                  <c:v>6112769.8592206687</c:v>
                </c:pt>
                <c:pt idx="57">
                  <c:v>9947091.8676572442</c:v>
                </c:pt>
                <c:pt idx="58">
                  <c:v>12443511.293332841</c:v>
                </c:pt>
                <c:pt idx="59">
                  <c:v>14559613.895100895</c:v>
                </c:pt>
                <c:pt idx="60">
                  <c:v>59784.222719206846</c:v>
                </c:pt>
                <c:pt idx="61">
                  <c:v>66921.267924618936</c:v>
                </c:pt>
                <c:pt idx="62">
                  <c:v>75311.171671761258</c:v>
                </c:pt>
                <c:pt idx="63">
                  <c:v>98617.741308804892</c:v>
                </c:pt>
                <c:pt idx="64">
                  <c:v>151533.01155351303</c:v>
                </c:pt>
                <c:pt idx="65">
                  <c:v>187570.20391890127</c:v>
                </c:pt>
                <c:pt idx="66">
                  <c:v>325706.69479370286</c:v>
                </c:pt>
                <c:pt idx="67">
                  <c:v>557705.35324988049</c:v>
                </c:pt>
                <c:pt idx="68">
                  <c:v>970735.38974352414</c:v>
                </c:pt>
                <c:pt idx="69">
                  <c:v>1399787.387488113</c:v>
                </c:pt>
                <c:pt idx="70">
                  <c:v>2081068.3258969872</c:v>
                </c:pt>
                <c:pt idx="71">
                  <c:v>2439936.1677660393</c:v>
                </c:pt>
                <c:pt idx="72">
                  <c:v>54711.490664067314</c:v>
                </c:pt>
                <c:pt idx="73">
                  <c:v>153959.18109978028</c:v>
                </c:pt>
                <c:pt idx="74">
                  <c:v>424378.38746198249</c:v>
                </c:pt>
                <c:pt idx="75">
                  <c:v>609407.38985158945</c:v>
                </c:pt>
                <c:pt idx="76">
                  <c:v>763146.81274893391</c:v>
                </c:pt>
                <c:pt idx="77">
                  <c:v>1017783.5158896449</c:v>
                </c:pt>
                <c:pt idx="78">
                  <c:v>1348927.7235776037</c:v>
                </c:pt>
                <c:pt idx="79">
                  <c:v>1744577.1496276318</c:v>
                </c:pt>
                <c:pt idx="80">
                  <c:v>2124044.8303283998</c:v>
                </c:pt>
                <c:pt idx="81">
                  <c:v>2538215.4436689094</c:v>
                </c:pt>
                <c:pt idx="82">
                  <c:v>3499675.0437075407</c:v>
                </c:pt>
                <c:pt idx="83">
                  <c:v>3573672.6927898261</c:v>
                </c:pt>
              </c:numCache>
            </c:numRef>
          </c:val>
          <c:extLst>
            <c:ext xmlns:c16="http://schemas.microsoft.com/office/drawing/2014/chart" uri="{C3380CC4-5D6E-409C-BE32-E72D297353CC}">
              <c16:uniqueId val="{00000001-FDBC-4E5F-A6BD-B43FEAF8A10E}"/>
            </c:ext>
          </c:extLst>
        </c:ser>
        <c:ser>
          <c:idx val="1"/>
          <c:order val="3"/>
          <c:tx>
            <c:strRef>
              <c:f>'Solar Capacity&amp;Generation by BA'!$I$28</c:f>
              <c:strCache>
                <c:ptCount val="1"/>
                <c:pt idx="0">
                  <c:v>Curtailment</c:v>
                </c:pt>
              </c:strCache>
            </c:strRef>
          </c:tx>
          <c:spPr>
            <a:solidFill>
              <a:schemeClr val="accent6">
                <a:lumMod val="75000"/>
              </a:schemeClr>
            </a:solidFill>
            <a:ln w="25400">
              <a:noFill/>
            </a:ln>
            <a:effectLst/>
          </c:spPr>
          <c:invertIfNegative val="0"/>
          <c:cat>
            <c:multiLvlStrRef>
              <c:f>'Solar Capacity&amp;Generation by BA'!$B$29:$C$112</c:f>
              <c:multiLvlStrCache>
                <c:ptCount val="84"/>
                <c:lvl>
                  <c:pt idx="0">
                    <c:v>2012</c:v>
                  </c:pt>
                  <c:pt idx="1">
                    <c:v>2013</c:v>
                  </c:pt>
                  <c:pt idx="2">
                    <c:v>2014</c:v>
                  </c:pt>
                  <c:pt idx="3">
                    <c:v>2015</c:v>
                  </c:pt>
                  <c:pt idx="4">
                    <c:v>2016</c:v>
                  </c:pt>
                  <c:pt idx="5">
                    <c:v>2017</c:v>
                  </c:pt>
                  <c:pt idx="6">
                    <c:v>2018</c:v>
                  </c:pt>
                  <c:pt idx="7">
                    <c:v>2019</c:v>
                  </c:pt>
                  <c:pt idx="8">
                    <c:v>2020</c:v>
                  </c:pt>
                  <c:pt idx="9">
                    <c:v>2021</c:v>
                  </c:pt>
                  <c:pt idx="10">
                    <c:v>2022</c:v>
                  </c:pt>
                  <c:pt idx="11">
                    <c:v>2023</c:v>
                  </c:pt>
                  <c:pt idx="12">
                    <c:v>2012</c:v>
                  </c:pt>
                  <c:pt idx="13">
                    <c:v>2013</c:v>
                  </c:pt>
                  <c:pt idx="14">
                    <c:v>2014</c:v>
                  </c:pt>
                  <c:pt idx="15">
                    <c:v>2015</c:v>
                  </c:pt>
                  <c:pt idx="16">
                    <c:v>2016</c:v>
                  </c:pt>
                  <c:pt idx="17">
                    <c:v>2017</c:v>
                  </c:pt>
                  <c:pt idx="18">
                    <c:v>2018</c:v>
                  </c:pt>
                  <c:pt idx="19">
                    <c:v>2019</c:v>
                  </c:pt>
                  <c:pt idx="20">
                    <c:v>2020</c:v>
                  </c:pt>
                  <c:pt idx="21">
                    <c:v>2021</c:v>
                  </c:pt>
                  <c:pt idx="22">
                    <c:v>2022</c:v>
                  </c:pt>
                  <c:pt idx="23">
                    <c:v>2023</c:v>
                  </c:pt>
                  <c:pt idx="24">
                    <c:v>2012</c:v>
                  </c:pt>
                  <c:pt idx="25">
                    <c:v>2013</c:v>
                  </c:pt>
                  <c:pt idx="26">
                    <c:v>2014</c:v>
                  </c:pt>
                  <c:pt idx="27">
                    <c:v>2015</c:v>
                  </c:pt>
                  <c:pt idx="28">
                    <c:v>2016</c:v>
                  </c:pt>
                  <c:pt idx="29">
                    <c:v>2017</c:v>
                  </c:pt>
                  <c:pt idx="30">
                    <c:v>2018</c:v>
                  </c:pt>
                  <c:pt idx="31">
                    <c:v>2019</c:v>
                  </c:pt>
                  <c:pt idx="32">
                    <c:v>2020</c:v>
                  </c:pt>
                  <c:pt idx="33">
                    <c:v>2021</c:v>
                  </c:pt>
                  <c:pt idx="34">
                    <c:v>2022</c:v>
                  </c:pt>
                  <c:pt idx="35">
                    <c:v>2023</c:v>
                  </c:pt>
                  <c:pt idx="36">
                    <c:v>2012</c:v>
                  </c:pt>
                  <c:pt idx="37">
                    <c:v>2013</c:v>
                  </c:pt>
                  <c:pt idx="38">
                    <c:v>2014</c:v>
                  </c:pt>
                  <c:pt idx="39">
                    <c:v>2015</c:v>
                  </c:pt>
                  <c:pt idx="40">
                    <c:v>2016</c:v>
                  </c:pt>
                  <c:pt idx="41">
                    <c:v>2017</c:v>
                  </c:pt>
                  <c:pt idx="42">
                    <c:v>2018</c:v>
                  </c:pt>
                  <c:pt idx="43">
                    <c:v>2019</c:v>
                  </c:pt>
                  <c:pt idx="44">
                    <c:v>2020</c:v>
                  </c:pt>
                  <c:pt idx="45">
                    <c:v>2021</c:v>
                  </c:pt>
                  <c:pt idx="46">
                    <c:v>2022</c:v>
                  </c:pt>
                  <c:pt idx="47">
                    <c:v>2023</c:v>
                  </c:pt>
                  <c:pt idx="48">
                    <c:v>2012</c:v>
                  </c:pt>
                  <c:pt idx="49">
                    <c:v>2013</c:v>
                  </c:pt>
                  <c:pt idx="50">
                    <c:v>2014</c:v>
                  </c:pt>
                  <c:pt idx="51">
                    <c:v>2015</c:v>
                  </c:pt>
                  <c:pt idx="52">
                    <c:v>2016</c:v>
                  </c:pt>
                  <c:pt idx="53">
                    <c:v>2017</c:v>
                  </c:pt>
                  <c:pt idx="54">
                    <c:v>2018</c:v>
                  </c:pt>
                  <c:pt idx="55">
                    <c:v>2019</c:v>
                  </c:pt>
                  <c:pt idx="56">
                    <c:v>2020</c:v>
                  </c:pt>
                  <c:pt idx="57">
                    <c:v>2021</c:v>
                  </c:pt>
                  <c:pt idx="58">
                    <c:v>2022</c:v>
                  </c:pt>
                  <c:pt idx="59">
                    <c:v>2023</c:v>
                  </c:pt>
                  <c:pt idx="60">
                    <c:v>2012</c:v>
                  </c:pt>
                  <c:pt idx="61">
                    <c:v>2013</c:v>
                  </c:pt>
                  <c:pt idx="62">
                    <c:v>2014</c:v>
                  </c:pt>
                  <c:pt idx="63">
                    <c:v>2015</c:v>
                  </c:pt>
                  <c:pt idx="64">
                    <c:v>2016</c:v>
                  </c:pt>
                  <c:pt idx="65">
                    <c:v>2017</c:v>
                  </c:pt>
                  <c:pt idx="66">
                    <c:v>2018</c:v>
                  </c:pt>
                  <c:pt idx="67">
                    <c:v>2019</c:v>
                  </c:pt>
                  <c:pt idx="68">
                    <c:v>2020</c:v>
                  </c:pt>
                  <c:pt idx="69">
                    <c:v>2021</c:v>
                  </c:pt>
                  <c:pt idx="70">
                    <c:v>2022</c:v>
                  </c:pt>
                  <c:pt idx="71">
                    <c:v>2023</c:v>
                  </c:pt>
                  <c:pt idx="72">
                    <c:v>2012</c:v>
                  </c:pt>
                  <c:pt idx="73">
                    <c:v>2013</c:v>
                  </c:pt>
                  <c:pt idx="74">
                    <c:v>2014</c:v>
                  </c:pt>
                  <c:pt idx="75">
                    <c:v>2015</c:v>
                  </c:pt>
                  <c:pt idx="76">
                    <c:v>2016</c:v>
                  </c:pt>
                  <c:pt idx="77">
                    <c:v>2017</c:v>
                  </c:pt>
                  <c:pt idx="78">
                    <c:v>2018</c:v>
                  </c:pt>
                  <c:pt idx="79">
                    <c:v>2019</c:v>
                  </c:pt>
                  <c:pt idx="80">
                    <c:v>2020</c:v>
                  </c:pt>
                  <c:pt idx="81">
                    <c:v>2021</c:v>
                  </c:pt>
                  <c:pt idx="82">
                    <c:v>2022</c:v>
                  </c:pt>
                  <c:pt idx="83">
                    <c:v>2023</c:v>
                  </c:pt>
                </c:lvl>
                <c:lvl>
                  <c:pt idx="0">
                    <c:v>CAISO</c:v>
                  </c:pt>
                  <c:pt idx="12">
                    <c:v>ERCOT</c:v>
                  </c:pt>
                  <c:pt idx="24">
                    <c:v>SPP</c:v>
                  </c:pt>
                  <c:pt idx="36">
                    <c:v>MISO</c:v>
                  </c:pt>
                  <c:pt idx="48">
                    <c:v>PJM</c:v>
                  </c:pt>
                  <c:pt idx="60">
                    <c:v>NYISO</c:v>
                  </c:pt>
                  <c:pt idx="72">
                    <c:v>ISO-NE</c:v>
                  </c:pt>
                </c:lvl>
              </c:multiLvlStrCache>
            </c:multiLvlStrRef>
          </c:cat>
          <c:val>
            <c:numRef>
              <c:f>'Solar Capacity&amp;Generation by BA'!$I$29:$I$112</c:f>
              <c:numCache>
                <c:formatCode>_(* #,##0_);_(* \(#,##0\);_(* "-"??_);_(@_)</c:formatCode>
                <c:ptCount val="84"/>
                <c:pt idx="0">
                  <c:v>0</c:v>
                </c:pt>
                <c:pt idx="1">
                  <c:v>0</c:v>
                </c:pt>
                <c:pt idx="2">
                  <c:v>0</c:v>
                </c:pt>
                <c:pt idx="3">
                  <c:v>130976.51258995305</c:v>
                </c:pt>
                <c:pt idx="4">
                  <c:v>232936.20765837753</c:v>
                </c:pt>
                <c:pt idx="5">
                  <c:v>347795.6785572134</c:v>
                </c:pt>
                <c:pt idx="6">
                  <c:v>421968.0341690284</c:v>
                </c:pt>
                <c:pt idx="7">
                  <c:v>1053506.9468248</c:v>
                </c:pt>
                <c:pt idx="8">
                  <c:v>1661767.5787957378</c:v>
                </c:pt>
                <c:pt idx="9">
                  <c:v>1425561.5050232552</c:v>
                </c:pt>
                <c:pt idx="10">
                  <c:v>2056956.8249379997</c:v>
                </c:pt>
                <c:pt idx="11">
                  <c:v>2051297.3880808868</c:v>
                </c:pt>
                <c:pt idx="12">
                  <c:v>0</c:v>
                </c:pt>
                <c:pt idx="13">
                  <c:v>269.06731310010264</c:v>
                </c:pt>
                <c:pt idx="14">
                  <c:v>201.14070259378309</c:v>
                </c:pt>
                <c:pt idx="15">
                  <c:v>545.88592570547894</c:v>
                </c:pt>
                <c:pt idx="16">
                  <c:v>1809.6583711668798</c:v>
                </c:pt>
                <c:pt idx="17">
                  <c:v>40794.669487279534</c:v>
                </c:pt>
                <c:pt idx="18">
                  <c:v>268710.61575814139</c:v>
                </c:pt>
                <c:pt idx="19">
                  <c:v>266639.94207608455</c:v>
                </c:pt>
                <c:pt idx="20">
                  <c:v>612123.33185791271</c:v>
                </c:pt>
                <c:pt idx="21">
                  <c:v>1828765.5593555751</c:v>
                </c:pt>
                <c:pt idx="22">
                  <c:v>2896211.7476746249</c:v>
                </c:pt>
                <c:pt idx="23">
                  <c:v>2500125.3488929337</c:v>
                </c:pt>
                <c:pt idx="24">
                  <c:v>0</c:v>
                </c:pt>
                <c:pt idx="25">
                  <c:v>0</c:v>
                </c:pt>
                <c:pt idx="26">
                  <c:v>0</c:v>
                </c:pt>
                <c:pt idx="27">
                  <c:v>0</c:v>
                </c:pt>
                <c:pt idx="28">
                  <c:v>0</c:v>
                </c:pt>
                <c:pt idx="29">
                  <c:v>0</c:v>
                </c:pt>
                <c:pt idx="30">
                  <c:v>0</c:v>
                </c:pt>
                <c:pt idx="31">
                  <c:v>0</c:v>
                </c:pt>
                <c:pt idx="32">
                  <c:v>0</c:v>
                </c:pt>
                <c:pt idx="33">
                  <c:v>0</c:v>
                </c:pt>
                <c:pt idx="34">
                  <c:v>0</c:v>
                </c:pt>
                <c:pt idx="35">
                  <c:v>0</c:v>
                </c:pt>
                <c:pt idx="36">
                  <c:v>0</c:v>
                </c:pt>
                <c:pt idx="37">
                  <c:v>0</c:v>
                </c:pt>
                <c:pt idx="38">
                  <c:v>0</c:v>
                </c:pt>
                <c:pt idx="39">
                  <c:v>0</c:v>
                </c:pt>
                <c:pt idx="40">
                  <c:v>0</c:v>
                </c:pt>
                <c:pt idx="41">
                  <c:v>0</c:v>
                </c:pt>
                <c:pt idx="42">
                  <c:v>0</c:v>
                </c:pt>
                <c:pt idx="43">
                  <c:v>0</c:v>
                </c:pt>
                <c:pt idx="44">
                  <c:v>0</c:v>
                </c:pt>
                <c:pt idx="45">
                  <c:v>0</c:v>
                </c:pt>
                <c:pt idx="46">
                  <c:v>0</c:v>
                </c:pt>
                <c:pt idx="47">
                  <c:v>0</c:v>
                </c:pt>
                <c:pt idx="48">
                  <c:v>0</c:v>
                </c:pt>
                <c:pt idx="49">
                  <c:v>0</c:v>
                </c:pt>
                <c:pt idx="50">
                  <c:v>0</c:v>
                </c:pt>
                <c:pt idx="51">
                  <c:v>0</c:v>
                </c:pt>
                <c:pt idx="52">
                  <c:v>0</c:v>
                </c:pt>
                <c:pt idx="53">
                  <c:v>0</c:v>
                </c:pt>
                <c:pt idx="54">
                  <c:v>0</c:v>
                </c:pt>
                <c:pt idx="55">
                  <c:v>0</c:v>
                </c:pt>
                <c:pt idx="56">
                  <c:v>0</c:v>
                </c:pt>
                <c:pt idx="57">
                  <c:v>0</c:v>
                </c:pt>
                <c:pt idx="58">
                  <c:v>0</c:v>
                </c:pt>
                <c:pt idx="59">
                  <c:v>0</c:v>
                </c:pt>
                <c:pt idx="60">
                  <c:v>0</c:v>
                </c:pt>
                <c:pt idx="61">
                  <c:v>0</c:v>
                </c:pt>
                <c:pt idx="62">
                  <c:v>0</c:v>
                </c:pt>
                <c:pt idx="63">
                  <c:v>0</c:v>
                </c:pt>
                <c:pt idx="64">
                  <c:v>0</c:v>
                </c:pt>
                <c:pt idx="65">
                  <c:v>0</c:v>
                </c:pt>
                <c:pt idx="66">
                  <c:v>0</c:v>
                </c:pt>
                <c:pt idx="67">
                  <c:v>0</c:v>
                </c:pt>
                <c:pt idx="68">
                  <c:v>0</c:v>
                </c:pt>
                <c:pt idx="69">
                  <c:v>0</c:v>
                </c:pt>
                <c:pt idx="70">
                  <c:v>0</c:v>
                </c:pt>
                <c:pt idx="71">
                  <c:v>0</c:v>
                </c:pt>
                <c:pt idx="72">
                  <c:v>0</c:v>
                </c:pt>
                <c:pt idx="73">
                  <c:v>0</c:v>
                </c:pt>
                <c:pt idx="74">
                  <c:v>0</c:v>
                </c:pt>
                <c:pt idx="75">
                  <c:v>0</c:v>
                </c:pt>
                <c:pt idx="76">
                  <c:v>0</c:v>
                </c:pt>
                <c:pt idx="77">
                  <c:v>0</c:v>
                </c:pt>
                <c:pt idx="78">
                  <c:v>0</c:v>
                </c:pt>
                <c:pt idx="79">
                  <c:v>0</c:v>
                </c:pt>
                <c:pt idx="80">
                  <c:v>0</c:v>
                </c:pt>
                <c:pt idx="81">
                  <c:v>0</c:v>
                </c:pt>
                <c:pt idx="82">
                  <c:v>0</c:v>
                </c:pt>
                <c:pt idx="83">
                  <c:v>0</c:v>
                </c:pt>
              </c:numCache>
            </c:numRef>
          </c:val>
          <c:extLst>
            <c:ext xmlns:c16="http://schemas.microsoft.com/office/drawing/2014/chart" uri="{C3380CC4-5D6E-409C-BE32-E72D297353CC}">
              <c16:uniqueId val="{00000002-FDBC-4E5F-A6BD-B43FEAF8A10E}"/>
            </c:ext>
          </c:extLst>
        </c:ser>
        <c:dLbls>
          <c:showLegendKey val="0"/>
          <c:showVal val="0"/>
          <c:showCatName val="0"/>
          <c:showSerName val="0"/>
          <c:showPercent val="0"/>
          <c:showBubbleSize val="0"/>
        </c:dLbls>
        <c:gapWidth val="52"/>
        <c:overlap val="100"/>
        <c:axId val="456292240"/>
        <c:axId val="456296944"/>
      </c:barChart>
      <c:lineChart>
        <c:grouping val="standard"/>
        <c:varyColors val="0"/>
        <c:ser>
          <c:idx val="3"/>
          <c:order val="2"/>
          <c:tx>
            <c:strRef>
              <c:f>'Solar Capacity&amp;Generation by BA'!$F$28</c:f>
              <c:strCache>
                <c:ptCount val="1"/>
                <c:pt idx="0">
                  <c:v>Penetration (right axis)</c:v>
                </c:pt>
              </c:strCache>
            </c:strRef>
          </c:tx>
          <c:spPr>
            <a:ln w="28575" cap="rnd">
              <a:noFill/>
              <a:round/>
            </a:ln>
            <a:effectLst/>
          </c:spPr>
          <c:marker>
            <c:symbol val="circle"/>
            <c:size val="5"/>
            <c:spPr>
              <a:solidFill>
                <a:srgbClr val="FFC000"/>
              </a:solidFill>
              <a:ln w="9525">
                <a:solidFill>
                  <a:schemeClr val="tx1"/>
                </a:solidFill>
              </a:ln>
              <a:effectLst/>
            </c:spPr>
          </c:marker>
          <c:cat>
            <c:multiLvlStrRef>
              <c:f>'Solar Capacity&amp;Generation by BA'!$B$29:$C$112</c:f>
              <c:multiLvlStrCache>
                <c:ptCount val="84"/>
                <c:lvl>
                  <c:pt idx="0">
                    <c:v>2012</c:v>
                  </c:pt>
                  <c:pt idx="1">
                    <c:v>2013</c:v>
                  </c:pt>
                  <c:pt idx="2">
                    <c:v>2014</c:v>
                  </c:pt>
                  <c:pt idx="3">
                    <c:v>2015</c:v>
                  </c:pt>
                  <c:pt idx="4">
                    <c:v>2016</c:v>
                  </c:pt>
                  <c:pt idx="5">
                    <c:v>2017</c:v>
                  </c:pt>
                  <c:pt idx="6">
                    <c:v>2018</c:v>
                  </c:pt>
                  <c:pt idx="7">
                    <c:v>2019</c:v>
                  </c:pt>
                  <c:pt idx="8">
                    <c:v>2020</c:v>
                  </c:pt>
                  <c:pt idx="9">
                    <c:v>2021</c:v>
                  </c:pt>
                  <c:pt idx="10">
                    <c:v>2022</c:v>
                  </c:pt>
                  <c:pt idx="11">
                    <c:v>2023</c:v>
                  </c:pt>
                  <c:pt idx="12">
                    <c:v>2012</c:v>
                  </c:pt>
                  <c:pt idx="13">
                    <c:v>2013</c:v>
                  </c:pt>
                  <c:pt idx="14">
                    <c:v>2014</c:v>
                  </c:pt>
                  <c:pt idx="15">
                    <c:v>2015</c:v>
                  </c:pt>
                  <c:pt idx="16">
                    <c:v>2016</c:v>
                  </c:pt>
                  <c:pt idx="17">
                    <c:v>2017</c:v>
                  </c:pt>
                  <c:pt idx="18">
                    <c:v>2018</c:v>
                  </c:pt>
                  <c:pt idx="19">
                    <c:v>2019</c:v>
                  </c:pt>
                  <c:pt idx="20">
                    <c:v>2020</c:v>
                  </c:pt>
                  <c:pt idx="21">
                    <c:v>2021</c:v>
                  </c:pt>
                  <c:pt idx="22">
                    <c:v>2022</c:v>
                  </c:pt>
                  <c:pt idx="23">
                    <c:v>2023</c:v>
                  </c:pt>
                  <c:pt idx="24">
                    <c:v>2012</c:v>
                  </c:pt>
                  <c:pt idx="25">
                    <c:v>2013</c:v>
                  </c:pt>
                  <c:pt idx="26">
                    <c:v>2014</c:v>
                  </c:pt>
                  <c:pt idx="27">
                    <c:v>2015</c:v>
                  </c:pt>
                  <c:pt idx="28">
                    <c:v>2016</c:v>
                  </c:pt>
                  <c:pt idx="29">
                    <c:v>2017</c:v>
                  </c:pt>
                  <c:pt idx="30">
                    <c:v>2018</c:v>
                  </c:pt>
                  <c:pt idx="31">
                    <c:v>2019</c:v>
                  </c:pt>
                  <c:pt idx="32">
                    <c:v>2020</c:v>
                  </c:pt>
                  <c:pt idx="33">
                    <c:v>2021</c:v>
                  </c:pt>
                  <c:pt idx="34">
                    <c:v>2022</c:v>
                  </c:pt>
                  <c:pt idx="35">
                    <c:v>2023</c:v>
                  </c:pt>
                  <c:pt idx="36">
                    <c:v>2012</c:v>
                  </c:pt>
                  <c:pt idx="37">
                    <c:v>2013</c:v>
                  </c:pt>
                  <c:pt idx="38">
                    <c:v>2014</c:v>
                  </c:pt>
                  <c:pt idx="39">
                    <c:v>2015</c:v>
                  </c:pt>
                  <c:pt idx="40">
                    <c:v>2016</c:v>
                  </c:pt>
                  <c:pt idx="41">
                    <c:v>2017</c:v>
                  </c:pt>
                  <c:pt idx="42">
                    <c:v>2018</c:v>
                  </c:pt>
                  <c:pt idx="43">
                    <c:v>2019</c:v>
                  </c:pt>
                  <c:pt idx="44">
                    <c:v>2020</c:v>
                  </c:pt>
                  <c:pt idx="45">
                    <c:v>2021</c:v>
                  </c:pt>
                  <c:pt idx="46">
                    <c:v>2022</c:v>
                  </c:pt>
                  <c:pt idx="47">
                    <c:v>2023</c:v>
                  </c:pt>
                  <c:pt idx="48">
                    <c:v>2012</c:v>
                  </c:pt>
                  <c:pt idx="49">
                    <c:v>2013</c:v>
                  </c:pt>
                  <c:pt idx="50">
                    <c:v>2014</c:v>
                  </c:pt>
                  <c:pt idx="51">
                    <c:v>2015</c:v>
                  </c:pt>
                  <c:pt idx="52">
                    <c:v>2016</c:v>
                  </c:pt>
                  <c:pt idx="53">
                    <c:v>2017</c:v>
                  </c:pt>
                  <c:pt idx="54">
                    <c:v>2018</c:v>
                  </c:pt>
                  <c:pt idx="55">
                    <c:v>2019</c:v>
                  </c:pt>
                  <c:pt idx="56">
                    <c:v>2020</c:v>
                  </c:pt>
                  <c:pt idx="57">
                    <c:v>2021</c:v>
                  </c:pt>
                  <c:pt idx="58">
                    <c:v>2022</c:v>
                  </c:pt>
                  <c:pt idx="59">
                    <c:v>2023</c:v>
                  </c:pt>
                  <c:pt idx="60">
                    <c:v>2012</c:v>
                  </c:pt>
                  <c:pt idx="61">
                    <c:v>2013</c:v>
                  </c:pt>
                  <c:pt idx="62">
                    <c:v>2014</c:v>
                  </c:pt>
                  <c:pt idx="63">
                    <c:v>2015</c:v>
                  </c:pt>
                  <c:pt idx="64">
                    <c:v>2016</c:v>
                  </c:pt>
                  <c:pt idx="65">
                    <c:v>2017</c:v>
                  </c:pt>
                  <c:pt idx="66">
                    <c:v>2018</c:v>
                  </c:pt>
                  <c:pt idx="67">
                    <c:v>2019</c:v>
                  </c:pt>
                  <c:pt idx="68">
                    <c:v>2020</c:v>
                  </c:pt>
                  <c:pt idx="69">
                    <c:v>2021</c:v>
                  </c:pt>
                  <c:pt idx="70">
                    <c:v>2022</c:v>
                  </c:pt>
                  <c:pt idx="71">
                    <c:v>2023</c:v>
                  </c:pt>
                  <c:pt idx="72">
                    <c:v>2012</c:v>
                  </c:pt>
                  <c:pt idx="73">
                    <c:v>2013</c:v>
                  </c:pt>
                  <c:pt idx="74">
                    <c:v>2014</c:v>
                  </c:pt>
                  <c:pt idx="75">
                    <c:v>2015</c:v>
                  </c:pt>
                  <c:pt idx="76">
                    <c:v>2016</c:v>
                  </c:pt>
                  <c:pt idx="77">
                    <c:v>2017</c:v>
                  </c:pt>
                  <c:pt idx="78">
                    <c:v>2018</c:v>
                  </c:pt>
                  <c:pt idx="79">
                    <c:v>2019</c:v>
                  </c:pt>
                  <c:pt idx="80">
                    <c:v>2020</c:v>
                  </c:pt>
                  <c:pt idx="81">
                    <c:v>2021</c:v>
                  </c:pt>
                  <c:pt idx="82">
                    <c:v>2022</c:v>
                  </c:pt>
                  <c:pt idx="83">
                    <c:v>2023</c:v>
                  </c:pt>
                </c:lvl>
                <c:lvl>
                  <c:pt idx="0">
                    <c:v>CAISO</c:v>
                  </c:pt>
                  <c:pt idx="12">
                    <c:v>ERCOT</c:v>
                  </c:pt>
                  <c:pt idx="24">
                    <c:v>SPP</c:v>
                  </c:pt>
                  <c:pt idx="36">
                    <c:v>MISO</c:v>
                  </c:pt>
                  <c:pt idx="48">
                    <c:v>PJM</c:v>
                  </c:pt>
                  <c:pt idx="60">
                    <c:v>NYISO</c:v>
                  </c:pt>
                  <c:pt idx="72">
                    <c:v>ISO-NE</c:v>
                  </c:pt>
                </c:lvl>
              </c:multiLvlStrCache>
            </c:multiLvlStrRef>
          </c:cat>
          <c:val>
            <c:numRef>
              <c:f>'Solar Capacity&amp;Generation by BA'!$J$29:$J$112</c:f>
              <c:numCache>
                <c:formatCode>0%</c:formatCode>
                <c:ptCount val="84"/>
                <c:pt idx="0">
                  <c:v>1.5357028755580664E-2</c:v>
                </c:pt>
                <c:pt idx="1">
                  <c:v>2.7956097978303292E-2</c:v>
                </c:pt>
                <c:pt idx="2">
                  <c:v>6.3996401673245468E-2</c:v>
                </c:pt>
                <c:pt idx="3">
                  <c:v>9.3948280068093096E-2</c:v>
                </c:pt>
                <c:pt idx="4">
                  <c:v>0.12161660320580557</c:v>
                </c:pt>
                <c:pt idx="5">
                  <c:v>0.15118081447117443</c:v>
                </c:pt>
                <c:pt idx="6">
                  <c:v>0.17066158153208744</c:v>
                </c:pt>
                <c:pt idx="7">
                  <c:v>0.18861383070341495</c:v>
                </c:pt>
                <c:pt idx="8">
                  <c:v>0.209673238301578</c:v>
                </c:pt>
                <c:pt idx="9">
                  <c:v>0.23133853816190564</c:v>
                </c:pt>
                <c:pt idx="10">
                  <c:v>0.25792326811740995</c:v>
                </c:pt>
                <c:pt idx="11">
                  <c:v>0.28278564894685027</c:v>
                </c:pt>
                <c:pt idx="12">
                  <c:v>5.1849663904924182E-4</c:v>
                </c:pt>
                <c:pt idx="13">
                  <c:v>6.9110852708614053E-4</c:v>
                </c:pt>
                <c:pt idx="14">
                  <c:v>1.3021902143612405E-3</c:v>
                </c:pt>
                <c:pt idx="15">
                  <c:v>1.7385471629722989E-3</c:v>
                </c:pt>
                <c:pt idx="16">
                  <c:v>2.8900762594048471E-3</c:v>
                </c:pt>
                <c:pt idx="17">
                  <c:v>7.3134606589170389E-3</c:v>
                </c:pt>
                <c:pt idx="18">
                  <c:v>1.0661453546415471E-2</c:v>
                </c:pt>
                <c:pt idx="19">
                  <c:v>1.3982025501075824E-2</c:v>
                </c:pt>
                <c:pt idx="20">
                  <c:v>2.6204042287504861E-2</c:v>
                </c:pt>
                <c:pt idx="21">
                  <c:v>4.9339127378565745E-2</c:v>
                </c:pt>
                <c:pt idx="22">
                  <c:v>6.6906489540804512E-2</c:v>
                </c:pt>
                <c:pt idx="23">
                  <c:v>7.6652080315861543E-2</c:v>
                </c:pt>
                <c:pt idx="24">
                  <c:v>5.7306521650084979E-4</c:v>
                </c:pt>
                <c:pt idx="25">
                  <c:v>6.5225875287249228E-4</c:v>
                </c:pt>
                <c:pt idx="26">
                  <c:v>9.15809504517321E-4</c:v>
                </c:pt>
                <c:pt idx="27">
                  <c:v>9.9744181711853013E-4</c:v>
                </c:pt>
                <c:pt idx="28">
                  <c:v>1.2809237451019088E-3</c:v>
                </c:pt>
                <c:pt idx="29">
                  <c:v>3.0896106227206364E-3</c:v>
                </c:pt>
                <c:pt idx="30">
                  <c:v>3.558658440358816E-3</c:v>
                </c:pt>
                <c:pt idx="31">
                  <c:v>3.700308543101348E-3</c:v>
                </c:pt>
                <c:pt idx="32">
                  <c:v>4.6668169285383702E-3</c:v>
                </c:pt>
                <c:pt idx="33">
                  <c:v>5.3220973548253284E-3</c:v>
                </c:pt>
                <c:pt idx="34">
                  <c:v>5.6764657672178512E-3</c:v>
                </c:pt>
                <c:pt idx="35">
                  <c:v>7.3063360179020289E-3</c:v>
                </c:pt>
                <c:pt idx="36">
                  <c:v>1.0143879681179778E-4</c:v>
                </c:pt>
                <c:pt idx="37">
                  <c:v>2.1775544828657787E-4</c:v>
                </c:pt>
                <c:pt idx="38">
                  <c:v>5.7133690666047953E-4</c:v>
                </c:pt>
                <c:pt idx="39">
                  <c:v>8.1451158172572008E-4</c:v>
                </c:pt>
                <c:pt idx="40">
                  <c:v>1.1002755248035784E-3</c:v>
                </c:pt>
                <c:pt idx="41">
                  <c:v>2.3966854084017403E-3</c:v>
                </c:pt>
                <c:pt idx="42">
                  <c:v>3.77931878651981E-3</c:v>
                </c:pt>
                <c:pt idx="43">
                  <c:v>4.507846390632079E-3</c:v>
                </c:pt>
                <c:pt idx="44">
                  <c:v>6.2156684528244764E-3</c:v>
                </c:pt>
                <c:pt idx="45">
                  <c:v>9.0890325176852509E-3</c:v>
                </c:pt>
                <c:pt idx="46">
                  <c:v>1.3277025640573148E-2</c:v>
                </c:pt>
                <c:pt idx="47">
                  <c:v>1.8162914089631839E-2</c:v>
                </c:pt>
                <c:pt idx="48">
                  <c:v>2.2379635485466551E-3</c:v>
                </c:pt>
                <c:pt idx="49">
                  <c:v>3.1654320468221938E-3</c:v>
                </c:pt>
                <c:pt idx="50">
                  <c:v>3.9173839298108038E-3</c:v>
                </c:pt>
                <c:pt idx="51">
                  <c:v>4.6171317339701928E-3</c:v>
                </c:pt>
                <c:pt idx="52">
                  <c:v>5.9576828975368718E-3</c:v>
                </c:pt>
                <c:pt idx="53">
                  <c:v>7.8997830162425356E-3</c:v>
                </c:pt>
                <c:pt idx="54">
                  <c:v>9.4112163010159258E-3</c:v>
                </c:pt>
                <c:pt idx="55">
                  <c:v>1.177909930123293E-2</c:v>
                </c:pt>
                <c:pt idx="56">
                  <c:v>1.4795920928014013E-2</c:v>
                </c:pt>
                <c:pt idx="57">
                  <c:v>2.011524544527447E-2</c:v>
                </c:pt>
                <c:pt idx="58">
                  <c:v>2.4500155021346493E-2</c:v>
                </c:pt>
                <c:pt idx="59">
                  <c:v>2.9656528644262631E-2</c:v>
                </c:pt>
                <c:pt idx="60">
                  <c:v>1.1115087062102031E-3</c:v>
                </c:pt>
                <c:pt idx="61">
                  <c:v>1.5750512173581133E-3</c:v>
                </c:pt>
                <c:pt idx="62">
                  <c:v>2.6529175290491026E-3</c:v>
                </c:pt>
                <c:pt idx="63">
                  <c:v>4.2371285688137597E-3</c:v>
                </c:pt>
                <c:pt idx="64">
                  <c:v>6.3405427588338692E-3</c:v>
                </c:pt>
                <c:pt idx="65">
                  <c:v>8.6911590816179298E-3</c:v>
                </c:pt>
                <c:pt idx="66">
                  <c:v>1.1205850521146017E-2</c:v>
                </c:pt>
                <c:pt idx="67">
                  <c:v>1.5282583694868304E-2</c:v>
                </c:pt>
                <c:pt idx="68">
                  <c:v>2.1386508243526337E-2</c:v>
                </c:pt>
                <c:pt idx="69">
                  <c:v>2.6519121186687877E-2</c:v>
                </c:pt>
                <c:pt idx="70">
                  <c:v>3.5556570073170847E-2</c:v>
                </c:pt>
                <c:pt idx="71">
                  <c:v>4.2463727052131001E-2</c:v>
                </c:pt>
                <c:pt idx="72">
                  <c:v>2.0199116195932019E-3</c:v>
                </c:pt>
                <c:pt idx="73">
                  <c:v>4.5344248379674684E-3</c:v>
                </c:pt>
                <c:pt idx="74">
                  <c:v>9.9001601610560364E-3</c:v>
                </c:pt>
                <c:pt idx="75">
                  <c:v>1.4111444786059484E-2</c:v>
                </c:pt>
                <c:pt idx="76">
                  <c:v>1.9909630835676338E-2</c:v>
                </c:pt>
                <c:pt idx="77">
                  <c:v>2.6696649607334165E-2</c:v>
                </c:pt>
                <c:pt idx="78">
                  <c:v>3.4747290090727044E-2</c:v>
                </c:pt>
                <c:pt idx="79">
                  <c:v>4.1564854565965072E-2</c:v>
                </c:pt>
                <c:pt idx="80">
                  <c:v>4.9754879717373975E-2</c:v>
                </c:pt>
                <c:pt idx="81">
                  <c:v>5.6497547000672686E-2</c:v>
                </c:pt>
                <c:pt idx="82">
                  <c:v>7.5755669874290971E-2</c:v>
                </c:pt>
                <c:pt idx="83">
                  <c:v>8.5786135802025987E-2</c:v>
                </c:pt>
              </c:numCache>
            </c:numRef>
          </c:val>
          <c:smooth val="0"/>
          <c:extLst>
            <c:ext xmlns:c16="http://schemas.microsoft.com/office/drawing/2014/chart" uri="{C3380CC4-5D6E-409C-BE32-E72D297353CC}">
              <c16:uniqueId val="{00000003-FDBC-4E5F-A6BD-B43FEAF8A10E}"/>
            </c:ext>
          </c:extLst>
        </c:ser>
        <c:dLbls>
          <c:showLegendKey val="0"/>
          <c:showVal val="0"/>
          <c:showCatName val="0"/>
          <c:showSerName val="0"/>
          <c:showPercent val="0"/>
          <c:showBubbleSize val="0"/>
        </c:dLbls>
        <c:marker val="1"/>
        <c:smooth val="0"/>
        <c:axId val="456296160"/>
        <c:axId val="456294200"/>
      </c:lineChart>
      <c:catAx>
        <c:axId val="456292240"/>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456296944"/>
        <c:crosses val="autoZero"/>
        <c:auto val="1"/>
        <c:lblAlgn val="ctr"/>
        <c:lblOffset val="100"/>
        <c:noMultiLvlLbl val="0"/>
      </c:catAx>
      <c:valAx>
        <c:axId val="456296944"/>
        <c:scaling>
          <c:orientation val="minMax"/>
          <c:max val="70000000"/>
        </c:scaling>
        <c:delete val="0"/>
        <c:axPos val="l"/>
        <c:majorGridlines>
          <c:spPr>
            <a:ln w="9525" cap="flat" cmpd="sng" algn="ctr">
              <a:solidFill>
                <a:schemeClr val="tx1">
                  <a:lumMod val="15000"/>
                  <a:lumOff val="85000"/>
                </a:schemeClr>
              </a:solidFill>
              <a:round/>
            </a:ln>
            <a:effectLst/>
          </c:spPr>
        </c:maj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456292240"/>
        <c:crosses val="autoZero"/>
        <c:crossBetween val="between"/>
        <c:dispUnits>
          <c:builtInUnit val="millions"/>
        </c:dispUnits>
      </c:valAx>
      <c:valAx>
        <c:axId val="456294200"/>
        <c:scaling>
          <c:orientation val="minMax"/>
          <c:max val="0.35000000000000003"/>
          <c:min val="0"/>
        </c:scaling>
        <c:delete val="0"/>
        <c:axPos val="r"/>
        <c:numFmt formatCode="0%" sourceLinked="1"/>
        <c:majorTickMark val="out"/>
        <c:minorTickMark val="none"/>
        <c:tickLblPos val="nextTo"/>
        <c:spPr>
          <a:noFill/>
          <a:ln>
            <a:noFill/>
          </a:ln>
          <a:effectLst/>
        </c:spPr>
        <c:txPr>
          <a:bodyPr rot="-6000000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456296160"/>
        <c:crosses val="max"/>
        <c:crossBetween val="between"/>
        <c:majorUnit val="5.000000000000001E-2"/>
      </c:valAx>
      <c:catAx>
        <c:axId val="456296160"/>
        <c:scaling>
          <c:orientation val="minMax"/>
        </c:scaling>
        <c:delete val="1"/>
        <c:axPos val="b"/>
        <c:numFmt formatCode="General" sourceLinked="1"/>
        <c:majorTickMark val="out"/>
        <c:minorTickMark val="none"/>
        <c:tickLblPos val="nextTo"/>
        <c:crossAx val="456294200"/>
        <c:crosses val="autoZero"/>
        <c:auto val="1"/>
        <c:lblAlgn val="ctr"/>
        <c:lblOffset val="100"/>
        <c:noMultiLvlLbl val="0"/>
      </c:catAx>
      <c:spPr>
        <a:noFill/>
        <a:ln>
          <a:noFill/>
        </a:ln>
        <a:effectLst/>
      </c:spPr>
    </c:plotArea>
    <c:legend>
      <c:legendPos val="r"/>
      <c:layout>
        <c:manualLayout>
          <c:xMode val="edge"/>
          <c:yMode val="edge"/>
          <c:x val="0.67718991856787136"/>
          <c:y val="9.5865516810398704E-2"/>
          <c:w val="0.24924675280974493"/>
          <c:h val="0.203384576927884"/>
        </c:manualLayout>
      </c:layout>
      <c:overlay val="0"/>
      <c:spPr>
        <a:solidFill>
          <a:schemeClr val="bg1"/>
        </a:solidFill>
        <a:ln>
          <a:noFill/>
        </a:ln>
        <a:effectLst/>
      </c:spPr>
      <c:txPr>
        <a:bodyPr rot="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legend>
    <c:plotVisOnly val="1"/>
    <c:dispBlanksAs val="gap"/>
    <c:showDLblsOverMax val="0"/>
  </c:chart>
  <c:spPr>
    <a:solidFill>
      <a:schemeClr val="bg1"/>
    </a:solidFill>
    <a:ln w="9525" cap="flat" cmpd="sng" algn="ctr">
      <a:noFill/>
      <a:round/>
    </a:ln>
    <a:effectLst/>
  </c:spPr>
  <c:txPr>
    <a:bodyPr/>
    <a:lstStyle/>
    <a:p>
      <a:pPr>
        <a:defRPr sz="1000">
          <a:solidFill>
            <a:sysClr val="windowText" lastClr="000000"/>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userShapes r:id="rId3"/>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5.2327632433042635E-2"/>
          <c:y val="8.4394685039370074E-2"/>
          <c:w val="0.89500508001015999"/>
          <c:h val="0.65602799650043742"/>
        </c:manualLayout>
      </c:layout>
      <c:barChart>
        <c:barDir val="col"/>
        <c:grouping val="stacked"/>
        <c:varyColors val="0"/>
        <c:ser>
          <c:idx val="0"/>
          <c:order val="0"/>
          <c:tx>
            <c:strRef>
              <c:f>'Solar Capacity&amp;Generation by BA'!$D$28</c:f>
              <c:strCache>
                <c:ptCount val="1"/>
                <c:pt idx="0">
                  <c:v>DPV</c:v>
                </c:pt>
              </c:strCache>
            </c:strRef>
          </c:tx>
          <c:spPr>
            <a:solidFill>
              <a:schemeClr val="accent1">
                <a:lumMod val="40000"/>
                <a:lumOff val="60000"/>
              </a:schemeClr>
            </a:solidFill>
            <a:ln>
              <a:noFill/>
            </a:ln>
            <a:effectLst/>
          </c:spPr>
          <c:invertIfNegative val="0"/>
          <c:cat>
            <c:multiLvlStrRef>
              <c:f>'Solar Capacity&amp;Generation by BA'!$B$117:$C$236</c:f>
              <c:multiLvlStrCache>
                <c:ptCount val="120"/>
                <c:lvl>
                  <c:pt idx="0">
                    <c:v>2012</c:v>
                  </c:pt>
                  <c:pt idx="1">
                    <c:v>2013</c:v>
                  </c:pt>
                  <c:pt idx="2">
                    <c:v>2014</c:v>
                  </c:pt>
                  <c:pt idx="3">
                    <c:v>2015</c:v>
                  </c:pt>
                  <c:pt idx="4">
                    <c:v>2016</c:v>
                  </c:pt>
                  <c:pt idx="5">
                    <c:v>2017</c:v>
                  </c:pt>
                  <c:pt idx="6">
                    <c:v>2018</c:v>
                  </c:pt>
                  <c:pt idx="7">
                    <c:v>2019</c:v>
                  </c:pt>
                  <c:pt idx="8">
                    <c:v>2020</c:v>
                  </c:pt>
                  <c:pt idx="9">
                    <c:v>2021</c:v>
                  </c:pt>
                  <c:pt idx="10">
                    <c:v>2022</c:v>
                  </c:pt>
                  <c:pt idx="11">
                    <c:v>2023</c:v>
                  </c:pt>
                  <c:pt idx="12">
                    <c:v>2012</c:v>
                  </c:pt>
                  <c:pt idx="13">
                    <c:v>2013</c:v>
                  </c:pt>
                  <c:pt idx="14">
                    <c:v>2014</c:v>
                  </c:pt>
                  <c:pt idx="15">
                    <c:v>2015</c:v>
                  </c:pt>
                  <c:pt idx="16">
                    <c:v>2016</c:v>
                  </c:pt>
                  <c:pt idx="17">
                    <c:v>2017</c:v>
                  </c:pt>
                  <c:pt idx="18">
                    <c:v>2018</c:v>
                  </c:pt>
                  <c:pt idx="19">
                    <c:v>2019</c:v>
                  </c:pt>
                  <c:pt idx="20">
                    <c:v>2020</c:v>
                  </c:pt>
                  <c:pt idx="21">
                    <c:v>2021</c:v>
                  </c:pt>
                  <c:pt idx="22">
                    <c:v>2022</c:v>
                  </c:pt>
                  <c:pt idx="23">
                    <c:v>2023</c:v>
                  </c:pt>
                  <c:pt idx="24">
                    <c:v>2012</c:v>
                  </c:pt>
                  <c:pt idx="25">
                    <c:v>2013</c:v>
                  </c:pt>
                  <c:pt idx="26">
                    <c:v>2014</c:v>
                  </c:pt>
                  <c:pt idx="27">
                    <c:v>2015</c:v>
                  </c:pt>
                  <c:pt idx="28">
                    <c:v>2016</c:v>
                  </c:pt>
                  <c:pt idx="29">
                    <c:v>2017</c:v>
                  </c:pt>
                  <c:pt idx="30">
                    <c:v>2018</c:v>
                  </c:pt>
                  <c:pt idx="31">
                    <c:v>2019</c:v>
                  </c:pt>
                  <c:pt idx="32">
                    <c:v>2020</c:v>
                  </c:pt>
                  <c:pt idx="33">
                    <c:v>2021</c:v>
                  </c:pt>
                  <c:pt idx="34">
                    <c:v>2022</c:v>
                  </c:pt>
                  <c:pt idx="35">
                    <c:v>2023</c:v>
                  </c:pt>
                  <c:pt idx="36">
                    <c:v>2012</c:v>
                  </c:pt>
                  <c:pt idx="37">
                    <c:v>2013</c:v>
                  </c:pt>
                  <c:pt idx="38">
                    <c:v>2014</c:v>
                  </c:pt>
                  <c:pt idx="39">
                    <c:v>2015</c:v>
                  </c:pt>
                  <c:pt idx="40">
                    <c:v>2016</c:v>
                  </c:pt>
                  <c:pt idx="41">
                    <c:v>2017</c:v>
                  </c:pt>
                  <c:pt idx="42">
                    <c:v>2018</c:v>
                  </c:pt>
                  <c:pt idx="43">
                    <c:v>2019</c:v>
                  </c:pt>
                  <c:pt idx="44">
                    <c:v>2020</c:v>
                  </c:pt>
                  <c:pt idx="45">
                    <c:v>2021</c:v>
                  </c:pt>
                  <c:pt idx="46">
                    <c:v>2022</c:v>
                  </c:pt>
                  <c:pt idx="47">
                    <c:v>2023</c:v>
                  </c:pt>
                  <c:pt idx="48">
                    <c:v>2012</c:v>
                  </c:pt>
                  <c:pt idx="49">
                    <c:v>2013</c:v>
                  </c:pt>
                  <c:pt idx="50">
                    <c:v>2014</c:v>
                  </c:pt>
                  <c:pt idx="51">
                    <c:v>2015</c:v>
                  </c:pt>
                  <c:pt idx="52">
                    <c:v>2016</c:v>
                  </c:pt>
                  <c:pt idx="53">
                    <c:v>2017</c:v>
                  </c:pt>
                  <c:pt idx="54">
                    <c:v>2018</c:v>
                  </c:pt>
                  <c:pt idx="55">
                    <c:v>2019</c:v>
                  </c:pt>
                  <c:pt idx="56">
                    <c:v>2020</c:v>
                  </c:pt>
                  <c:pt idx="57">
                    <c:v>2021</c:v>
                  </c:pt>
                  <c:pt idx="58">
                    <c:v>2022</c:v>
                  </c:pt>
                  <c:pt idx="59">
                    <c:v>2023</c:v>
                  </c:pt>
                  <c:pt idx="60">
                    <c:v>2012</c:v>
                  </c:pt>
                  <c:pt idx="61">
                    <c:v>2013</c:v>
                  </c:pt>
                  <c:pt idx="62">
                    <c:v>2014</c:v>
                  </c:pt>
                  <c:pt idx="63">
                    <c:v>2015</c:v>
                  </c:pt>
                  <c:pt idx="64">
                    <c:v>2016</c:v>
                  </c:pt>
                  <c:pt idx="65">
                    <c:v>2017</c:v>
                  </c:pt>
                  <c:pt idx="66">
                    <c:v>2018</c:v>
                  </c:pt>
                  <c:pt idx="67">
                    <c:v>2019</c:v>
                  </c:pt>
                  <c:pt idx="68">
                    <c:v>2020</c:v>
                  </c:pt>
                  <c:pt idx="69">
                    <c:v>2021</c:v>
                  </c:pt>
                  <c:pt idx="70">
                    <c:v>2022</c:v>
                  </c:pt>
                  <c:pt idx="71">
                    <c:v>2023</c:v>
                  </c:pt>
                  <c:pt idx="72">
                    <c:v>2012</c:v>
                  </c:pt>
                  <c:pt idx="73">
                    <c:v>2013</c:v>
                  </c:pt>
                  <c:pt idx="74">
                    <c:v>2014</c:v>
                  </c:pt>
                  <c:pt idx="75">
                    <c:v>2015</c:v>
                  </c:pt>
                  <c:pt idx="76">
                    <c:v>2016</c:v>
                  </c:pt>
                  <c:pt idx="77">
                    <c:v>2017</c:v>
                  </c:pt>
                  <c:pt idx="78">
                    <c:v>2018</c:v>
                  </c:pt>
                  <c:pt idx="79">
                    <c:v>2019</c:v>
                  </c:pt>
                  <c:pt idx="80">
                    <c:v>2020</c:v>
                  </c:pt>
                  <c:pt idx="81">
                    <c:v>2021</c:v>
                  </c:pt>
                  <c:pt idx="82">
                    <c:v>2022</c:v>
                  </c:pt>
                  <c:pt idx="83">
                    <c:v>2023</c:v>
                  </c:pt>
                  <c:pt idx="84">
                    <c:v>2012</c:v>
                  </c:pt>
                  <c:pt idx="85">
                    <c:v>2013</c:v>
                  </c:pt>
                  <c:pt idx="86">
                    <c:v>2014</c:v>
                  </c:pt>
                  <c:pt idx="87">
                    <c:v>2015</c:v>
                  </c:pt>
                  <c:pt idx="88">
                    <c:v>2016</c:v>
                  </c:pt>
                  <c:pt idx="89">
                    <c:v>2017</c:v>
                  </c:pt>
                  <c:pt idx="90">
                    <c:v>2018</c:v>
                  </c:pt>
                  <c:pt idx="91">
                    <c:v>2019</c:v>
                  </c:pt>
                  <c:pt idx="92">
                    <c:v>2020</c:v>
                  </c:pt>
                  <c:pt idx="93">
                    <c:v>2021</c:v>
                  </c:pt>
                  <c:pt idx="94">
                    <c:v>2022</c:v>
                  </c:pt>
                  <c:pt idx="95">
                    <c:v>2023</c:v>
                  </c:pt>
                  <c:pt idx="96">
                    <c:v>2012</c:v>
                  </c:pt>
                  <c:pt idx="97">
                    <c:v>2013</c:v>
                  </c:pt>
                  <c:pt idx="98">
                    <c:v>2014</c:v>
                  </c:pt>
                  <c:pt idx="99">
                    <c:v>2015</c:v>
                  </c:pt>
                  <c:pt idx="100">
                    <c:v>2016</c:v>
                  </c:pt>
                  <c:pt idx="101">
                    <c:v>2017</c:v>
                  </c:pt>
                  <c:pt idx="102">
                    <c:v>2018</c:v>
                  </c:pt>
                  <c:pt idx="103">
                    <c:v>2019</c:v>
                  </c:pt>
                  <c:pt idx="104">
                    <c:v>2020</c:v>
                  </c:pt>
                  <c:pt idx="105">
                    <c:v>2021</c:v>
                  </c:pt>
                  <c:pt idx="106">
                    <c:v>2022</c:v>
                  </c:pt>
                  <c:pt idx="107">
                    <c:v>2023</c:v>
                  </c:pt>
                  <c:pt idx="108">
                    <c:v>2012</c:v>
                  </c:pt>
                  <c:pt idx="109">
                    <c:v>2013</c:v>
                  </c:pt>
                  <c:pt idx="110">
                    <c:v>2014</c:v>
                  </c:pt>
                  <c:pt idx="111">
                    <c:v>2015</c:v>
                  </c:pt>
                  <c:pt idx="112">
                    <c:v>2016</c:v>
                  </c:pt>
                  <c:pt idx="113">
                    <c:v>2017</c:v>
                  </c:pt>
                  <c:pt idx="114">
                    <c:v>2018</c:v>
                  </c:pt>
                  <c:pt idx="115">
                    <c:v>2019</c:v>
                  </c:pt>
                  <c:pt idx="116">
                    <c:v>2020</c:v>
                  </c:pt>
                  <c:pt idx="117">
                    <c:v>2021</c:v>
                  </c:pt>
                  <c:pt idx="118">
                    <c:v>2022</c:v>
                  </c:pt>
                  <c:pt idx="119">
                    <c:v>2023</c:v>
                  </c:pt>
                </c:lvl>
                <c:lvl>
                  <c:pt idx="0">
                    <c:v>AZPS</c:v>
                  </c:pt>
                  <c:pt idx="12">
                    <c:v>BPAT</c:v>
                  </c:pt>
                  <c:pt idx="24">
                    <c:v>IPCO</c:v>
                  </c:pt>
                  <c:pt idx="36">
                    <c:v>LDWP</c:v>
                  </c:pt>
                  <c:pt idx="48">
                    <c:v>NEVP</c:v>
                  </c:pt>
                  <c:pt idx="60">
                    <c:v>PACE</c:v>
                  </c:pt>
                  <c:pt idx="72">
                    <c:v>PACW</c:v>
                  </c:pt>
                  <c:pt idx="84">
                    <c:v>PNM</c:v>
                  </c:pt>
                  <c:pt idx="96">
                    <c:v>PSCO</c:v>
                  </c:pt>
                  <c:pt idx="108">
                    <c:v>WACM</c:v>
                  </c:pt>
                </c:lvl>
              </c:multiLvlStrCache>
            </c:multiLvlStrRef>
          </c:cat>
          <c:val>
            <c:numRef>
              <c:f>'Solar Capacity&amp;Generation by BA'!$D$117:$D$236</c:f>
              <c:numCache>
                <c:formatCode>General</c:formatCode>
                <c:ptCount val="120"/>
                <c:pt idx="0">
                  <c:v>186.22</c:v>
                </c:pt>
                <c:pt idx="1">
                  <c:v>287.24</c:v>
                </c:pt>
                <c:pt idx="2">
                  <c:v>381.5</c:v>
                </c:pt>
                <c:pt idx="3">
                  <c:v>453.68</c:v>
                </c:pt>
                <c:pt idx="4">
                  <c:v>549.26</c:v>
                </c:pt>
                <c:pt idx="5">
                  <c:v>651.83000000000004</c:v>
                </c:pt>
                <c:pt idx="6">
                  <c:v>788.33</c:v>
                </c:pt>
                <c:pt idx="7">
                  <c:v>946.03</c:v>
                </c:pt>
                <c:pt idx="8">
                  <c:v>1088.19</c:v>
                </c:pt>
                <c:pt idx="9">
                  <c:v>1254.2</c:v>
                </c:pt>
                <c:pt idx="10">
                  <c:v>1330.18</c:v>
                </c:pt>
                <c:pt idx="11">
                  <c:v>1443.49</c:v>
                </c:pt>
                <c:pt idx="12">
                  <c:v>51.59</c:v>
                </c:pt>
                <c:pt idx="13">
                  <c:v>71.34</c:v>
                </c:pt>
                <c:pt idx="14">
                  <c:v>99.28</c:v>
                </c:pt>
                <c:pt idx="15">
                  <c:v>137.1</c:v>
                </c:pt>
                <c:pt idx="16">
                  <c:v>186.1</c:v>
                </c:pt>
                <c:pt idx="17">
                  <c:v>235.78</c:v>
                </c:pt>
                <c:pt idx="18">
                  <c:v>287.35000000000002</c:v>
                </c:pt>
                <c:pt idx="19">
                  <c:v>337.76</c:v>
                </c:pt>
                <c:pt idx="20">
                  <c:v>389.52</c:v>
                </c:pt>
                <c:pt idx="21">
                  <c:v>458.28</c:v>
                </c:pt>
                <c:pt idx="22">
                  <c:v>554.04</c:v>
                </c:pt>
                <c:pt idx="23">
                  <c:v>661.48</c:v>
                </c:pt>
                <c:pt idx="24">
                  <c:v>0.08</c:v>
                </c:pt>
                <c:pt idx="25">
                  <c:v>0.09</c:v>
                </c:pt>
                <c:pt idx="26">
                  <c:v>2.13</c:v>
                </c:pt>
                <c:pt idx="27">
                  <c:v>4.09</c:v>
                </c:pt>
                <c:pt idx="28">
                  <c:v>6.68</c:v>
                </c:pt>
                <c:pt idx="29">
                  <c:v>11.84</c:v>
                </c:pt>
                <c:pt idx="30">
                  <c:v>22.58</c:v>
                </c:pt>
                <c:pt idx="31">
                  <c:v>37.049999999999997</c:v>
                </c:pt>
                <c:pt idx="32">
                  <c:v>51.74</c:v>
                </c:pt>
                <c:pt idx="33">
                  <c:v>78.900000000000006</c:v>
                </c:pt>
                <c:pt idx="34">
                  <c:v>107.9</c:v>
                </c:pt>
                <c:pt idx="35">
                  <c:v>135.05000000000001</c:v>
                </c:pt>
                <c:pt idx="36">
                  <c:v>59.55</c:v>
                </c:pt>
                <c:pt idx="37">
                  <c:v>103.71</c:v>
                </c:pt>
                <c:pt idx="38">
                  <c:v>113.7</c:v>
                </c:pt>
                <c:pt idx="39">
                  <c:v>156</c:v>
                </c:pt>
                <c:pt idx="40">
                  <c:v>210.31</c:v>
                </c:pt>
                <c:pt idx="41">
                  <c:v>264.70999999999998</c:v>
                </c:pt>
                <c:pt idx="42">
                  <c:v>314.77</c:v>
                </c:pt>
                <c:pt idx="43">
                  <c:v>366.03</c:v>
                </c:pt>
                <c:pt idx="44">
                  <c:v>421.86</c:v>
                </c:pt>
                <c:pt idx="45">
                  <c:v>486.66</c:v>
                </c:pt>
                <c:pt idx="46">
                  <c:v>567.84</c:v>
                </c:pt>
                <c:pt idx="47">
                  <c:v>665.63</c:v>
                </c:pt>
                <c:pt idx="48">
                  <c:v>36.049999999999997</c:v>
                </c:pt>
                <c:pt idx="49">
                  <c:v>43.52</c:v>
                </c:pt>
                <c:pt idx="50">
                  <c:v>59.06</c:v>
                </c:pt>
                <c:pt idx="51">
                  <c:v>151.41</c:v>
                </c:pt>
                <c:pt idx="52">
                  <c:v>209.53</c:v>
                </c:pt>
                <c:pt idx="53">
                  <c:v>227.3</c:v>
                </c:pt>
                <c:pt idx="54">
                  <c:v>301.55</c:v>
                </c:pt>
                <c:pt idx="55">
                  <c:v>413.75</c:v>
                </c:pt>
                <c:pt idx="56">
                  <c:v>516.95000000000005</c:v>
                </c:pt>
                <c:pt idx="57">
                  <c:v>637.20000000000005</c:v>
                </c:pt>
                <c:pt idx="58">
                  <c:v>775.6</c:v>
                </c:pt>
                <c:pt idx="59">
                  <c:v>957.66</c:v>
                </c:pt>
                <c:pt idx="60">
                  <c:v>21.38</c:v>
                </c:pt>
                <c:pt idx="61">
                  <c:v>28.4</c:v>
                </c:pt>
                <c:pt idx="62">
                  <c:v>58.26</c:v>
                </c:pt>
                <c:pt idx="63">
                  <c:v>88</c:v>
                </c:pt>
                <c:pt idx="64">
                  <c:v>175.09</c:v>
                </c:pt>
                <c:pt idx="65">
                  <c:v>258.67</c:v>
                </c:pt>
                <c:pt idx="66">
                  <c:v>316.56</c:v>
                </c:pt>
                <c:pt idx="67">
                  <c:v>367.06</c:v>
                </c:pt>
                <c:pt idx="68">
                  <c:v>431.97</c:v>
                </c:pt>
                <c:pt idx="69">
                  <c:v>527.57000000000005</c:v>
                </c:pt>
                <c:pt idx="70">
                  <c:v>645.48</c:v>
                </c:pt>
                <c:pt idx="71">
                  <c:v>750.47</c:v>
                </c:pt>
                <c:pt idx="72">
                  <c:v>0</c:v>
                </c:pt>
                <c:pt idx="73">
                  <c:v>0</c:v>
                </c:pt>
                <c:pt idx="74">
                  <c:v>0</c:v>
                </c:pt>
                <c:pt idx="75">
                  <c:v>0</c:v>
                </c:pt>
                <c:pt idx="76">
                  <c:v>0</c:v>
                </c:pt>
                <c:pt idx="77">
                  <c:v>0</c:v>
                </c:pt>
                <c:pt idx="78">
                  <c:v>0</c:v>
                </c:pt>
                <c:pt idx="79">
                  <c:v>0</c:v>
                </c:pt>
                <c:pt idx="80">
                  <c:v>0</c:v>
                </c:pt>
                <c:pt idx="81">
                  <c:v>0</c:v>
                </c:pt>
                <c:pt idx="82">
                  <c:v>0</c:v>
                </c:pt>
                <c:pt idx="83">
                  <c:v>0</c:v>
                </c:pt>
                <c:pt idx="84">
                  <c:v>18.61</c:v>
                </c:pt>
                <c:pt idx="85">
                  <c:v>30.58</c:v>
                </c:pt>
                <c:pt idx="86">
                  <c:v>47.87</c:v>
                </c:pt>
                <c:pt idx="87">
                  <c:v>58.47</c:v>
                </c:pt>
                <c:pt idx="88">
                  <c:v>69.58</c:v>
                </c:pt>
                <c:pt idx="89">
                  <c:v>94.05</c:v>
                </c:pt>
                <c:pt idx="90">
                  <c:v>111.19</c:v>
                </c:pt>
                <c:pt idx="91">
                  <c:v>139.78</c:v>
                </c:pt>
                <c:pt idx="92">
                  <c:v>169.36</c:v>
                </c:pt>
                <c:pt idx="93">
                  <c:v>212.45</c:v>
                </c:pt>
                <c:pt idx="94">
                  <c:v>253.85</c:v>
                </c:pt>
                <c:pt idx="95">
                  <c:v>304.45999999999998</c:v>
                </c:pt>
                <c:pt idx="96">
                  <c:v>142.44</c:v>
                </c:pt>
                <c:pt idx="97">
                  <c:v>184.25</c:v>
                </c:pt>
                <c:pt idx="98">
                  <c:v>195.61</c:v>
                </c:pt>
                <c:pt idx="99">
                  <c:v>225.63</c:v>
                </c:pt>
                <c:pt idx="100">
                  <c:v>250.18</c:v>
                </c:pt>
                <c:pt idx="101">
                  <c:v>287.98</c:v>
                </c:pt>
                <c:pt idx="102">
                  <c:v>303.88</c:v>
                </c:pt>
                <c:pt idx="103">
                  <c:v>313.20999999999998</c:v>
                </c:pt>
                <c:pt idx="104">
                  <c:v>364.84</c:v>
                </c:pt>
                <c:pt idx="105">
                  <c:v>606.51</c:v>
                </c:pt>
                <c:pt idx="106">
                  <c:v>716.08</c:v>
                </c:pt>
                <c:pt idx="107">
                  <c:v>900.76</c:v>
                </c:pt>
                <c:pt idx="108">
                  <c:v>9.1300000000000008</c:v>
                </c:pt>
                <c:pt idx="109">
                  <c:v>13.91</c:v>
                </c:pt>
                <c:pt idx="110">
                  <c:v>17.739999999999998</c:v>
                </c:pt>
                <c:pt idx="111">
                  <c:v>25.9</c:v>
                </c:pt>
                <c:pt idx="112">
                  <c:v>31.95</c:v>
                </c:pt>
                <c:pt idx="113">
                  <c:v>41</c:v>
                </c:pt>
                <c:pt idx="114">
                  <c:v>57.26</c:v>
                </c:pt>
                <c:pt idx="115">
                  <c:v>78.790000000000006</c:v>
                </c:pt>
                <c:pt idx="116">
                  <c:v>95.89</c:v>
                </c:pt>
                <c:pt idx="117">
                  <c:v>122.14</c:v>
                </c:pt>
                <c:pt idx="118">
                  <c:v>155.15</c:v>
                </c:pt>
                <c:pt idx="119">
                  <c:v>194.14</c:v>
                </c:pt>
              </c:numCache>
            </c:numRef>
          </c:val>
          <c:extLst>
            <c:ext xmlns:c16="http://schemas.microsoft.com/office/drawing/2014/chart" uri="{C3380CC4-5D6E-409C-BE32-E72D297353CC}">
              <c16:uniqueId val="{00000000-25F2-4273-BCB4-AFDFD076EE65}"/>
            </c:ext>
          </c:extLst>
        </c:ser>
        <c:ser>
          <c:idx val="2"/>
          <c:order val="1"/>
          <c:tx>
            <c:strRef>
              <c:f>'Solar Capacity&amp;Generation by BA'!$E$28</c:f>
              <c:strCache>
                <c:ptCount val="1"/>
                <c:pt idx="0">
                  <c:v>Utility-Scale</c:v>
                </c:pt>
              </c:strCache>
            </c:strRef>
          </c:tx>
          <c:spPr>
            <a:solidFill>
              <a:schemeClr val="accent1">
                <a:lumMod val="75000"/>
              </a:schemeClr>
            </a:solidFill>
            <a:ln>
              <a:noFill/>
            </a:ln>
            <a:effectLst/>
          </c:spPr>
          <c:invertIfNegative val="0"/>
          <c:cat>
            <c:multiLvlStrRef>
              <c:f>'Solar Capacity&amp;Generation by BA'!$B$117:$C$236</c:f>
              <c:multiLvlStrCache>
                <c:ptCount val="120"/>
                <c:lvl>
                  <c:pt idx="0">
                    <c:v>2012</c:v>
                  </c:pt>
                  <c:pt idx="1">
                    <c:v>2013</c:v>
                  </c:pt>
                  <c:pt idx="2">
                    <c:v>2014</c:v>
                  </c:pt>
                  <c:pt idx="3">
                    <c:v>2015</c:v>
                  </c:pt>
                  <c:pt idx="4">
                    <c:v>2016</c:v>
                  </c:pt>
                  <c:pt idx="5">
                    <c:v>2017</c:v>
                  </c:pt>
                  <c:pt idx="6">
                    <c:v>2018</c:v>
                  </c:pt>
                  <c:pt idx="7">
                    <c:v>2019</c:v>
                  </c:pt>
                  <c:pt idx="8">
                    <c:v>2020</c:v>
                  </c:pt>
                  <c:pt idx="9">
                    <c:v>2021</c:v>
                  </c:pt>
                  <c:pt idx="10">
                    <c:v>2022</c:v>
                  </c:pt>
                  <c:pt idx="11">
                    <c:v>2023</c:v>
                  </c:pt>
                  <c:pt idx="12">
                    <c:v>2012</c:v>
                  </c:pt>
                  <c:pt idx="13">
                    <c:v>2013</c:v>
                  </c:pt>
                  <c:pt idx="14">
                    <c:v>2014</c:v>
                  </c:pt>
                  <c:pt idx="15">
                    <c:v>2015</c:v>
                  </c:pt>
                  <c:pt idx="16">
                    <c:v>2016</c:v>
                  </c:pt>
                  <c:pt idx="17">
                    <c:v>2017</c:v>
                  </c:pt>
                  <c:pt idx="18">
                    <c:v>2018</c:v>
                  </c:pt>
                  <c:pt idx="19">
                    <c:v>2019</c:v>
                  </c:pt>
                  <c:pt idx="20">
                    <c:v>2020</c:v>
                  </c:pt>
                  <c:pt idx="21">
                    <c:v>2021</c:v>
                  </c:pt>
                  <c:pt idx="22">
                    <c:v>2022</c:v>
                  </c:pt>
                  <c:pt idx="23">
                    <c:v>2023</c:v>
                  </c:pt>
                  <c:pt idx="24">
                    <c:v>2012</c:v>
                  </c:pt>
                  <c:pt idx="25">
                    <c:v>2013</c:v>
                  </c:pt>
                  <c:pt idx="26">
                    <c:v>2014</c:v>
                  </c:pt>
                  <c:pt idx="27">
                    <c:v>2015</c:v>
                  </c:pt>
                  <c:pt idx="28">
                    <c:v>2016</c:v>
                  </c:pt>
                  <c:pt idx="29">
                    <c:v>2017</c:v>
                  </c:pt>
                  <c:pt idx="30">
                    <c:v>2018</c:v>
                  </c:pt>
                  <c:pt idx="31">
                    <c:v>2019</c:v>
                  </c:pt>
                  <c:pt idx="32">
                    <c:v>2020</c:v>
                  </c:pt>
                  <c:pt idx="33">
                    <c:v>2021</c:v>
                  </c:pt>
                  <c:pt idx="34">
                    <c:v>2022</c:v>
                  </c:pt>
                  <c:pt idx="35">
                    <c:v>2023</c:v>
                  </c:pt>
                  <c:pt idx="36">
                    <c:v>2012</c:v>
                  </c:pt>
                  <c:pt idx="37">
                    <c:v>2013</c:v>
                  </c:pt>
                  <c:pt idx="38">
                    <c:v>2014</c:v>
                  </c:pt>
                  <c:pt idx="39">
                    <c:v>2015</c:v>
                  </c:pt>
                  <c:pt idx="40">
                    <c:v>2016</c:v>
                  </c:pt>
                  <c:pt idx="41">
                    <c:v>2017</c:v>
                  </c:pt>
                  <c:pt idx="42">
                    <c:v>2018</c:v>
                  </c:pt>
                  <c:pt idx="43">
                    <c:v>2019</c:v>
                  </c:pt>
                  <c:pt idx="44">
                    <c:v>2020</c:v>
                  </c:pt>
                  <c:pt idx="45">
                    <c:v>2021</c:v>
                  </c:pt>
                  <c:pt idx="46">
                    <c:v>2022</c:v>
                  </c:pt>
                  <c:pt idx="47">
                    <c:v>2023</c:v>
                  </c:pt>
                  <c:pt idx="48">
                    <c:v>2012</c:v>
                  </c:pt>
                  <c:pt idx="49">
                    <c:v>2013</c:v>
                  </c:pt>
                  <c:pt idx="50">
                    <c:v>2014</c:v>
                  </c:pt>
                  <c:pt idx="51">
                    <c:v>2015</c:v>
                  </c:pt>
                  <c:pt idx="52">
                    <c:v>2016</c:v>
                  </c:pt>
                  <c:pt idx="53">
                    <c:v>2017</c:v>
                  </c:pt>
                  <c:pt idx="54">
                    <c:v>2018</c:v>
                  </c:pt>
                  <c:pt idx="55">
                    <c:v>2019</c:v>
                  </c:pt>
                  <c:pt idx="56">
                    <c:v>2020</c:v>
                  </c:pt>
                  <c:pt idx="57">
                    <c:v>2021</c:v>
                  </c:pt>
                  <c:pt idx="58">
                    <c:v>2022</c:v>
                  </c:pt>
                  <c:pt idx="59">
                    <c:v>2023</c:v>
                  </c:pt>
                  <c:pt idx="60">
                    <c:v>2012</c:v>
                  </c:pt>
                  <c:pt idx="61">
                    <c:v>2013</c:v>
                  </c:pt>
                  <c:pt idx="62">
                    <c:v>2014</c:v>
                  </c:pt>
                  <c:pt idx="63">
                    <c:v>2015</c:v>
                  </c:pt>
                  <c:pt idx="64">
                    <c:v>2016</c:v>
                  </c:pt>
                  <c:pt idx="65">
                    <c:v>2017</c:v>
                  </c:pt>
                  <c:pt idx="66">
                    <c:v>2018</c:v>
                  </c:pt>
                  <c:pt idx="67">
                    <c:v>2019</c:v>
                  </c:pt>
                  <c:pt idx="68">
                    <c:v>2020</c:v>
                  </c:pt>
                  <c:pt idx="69">
                    <c:v>2021</c:v>
                  </c:pt>
                  <c:pt idx="70">
                    <c:v>2022</c:v>
                  </c:pt>
                  <c:pt idx="71">
                    <c:v>2023</c:v>
                  </c:pt>
                  <c:pt idx="72">
                    <c:v>2012</c:v>
                  </c:pt>
                  <c:pt idx="73">
                    <c:v>2013</c:v>
                  </c:pt>
                  <c:pt idx="74">
                    <c:v>2014</c:v>
                  </c:pt>
                  <c:pt idx="75">
                    <c:v>2015</c:v>
                  </c:pt>
                  <c:pt idx="76">
                    <c:v>2016</c:v>
                  </c:pt>
                  <c:pt idx="77">
                    <c:v>2017</c:v>
                  </c:pt>
                  <c:pt idx="78">
                    <c:v>2018</c:v>
                  </c:pt>
                  <c:pt idx="79">
                    <c:v>2019</c:v>
                  </c:pt>
                  <c:pt idx="80">
                    <c:v>2020</c:v>
                  </c:pt>
                  <c:pt idx="81">
                    <c:v>2021</c:v>
                  </c:pt>
                  <c:pt idx="82">
                    <c:v>2022</c:v>
                  </c:pt>
                  <c:pt idx="83">
                    <c:v>2023</c:v>
                  </c:pt>
                  <c:pt idx="84">
                    <c:v>2012</c:v>
                  </c:pt>
                  <c:pt idx="85">
                    <c:v>2013</c:v>
                  </c:pt>
                  <c:pt idx="86">
                    <c:v>2014</c:v>
                  </c:pt>
                  <c:pt idx="87">
                    <c:v>2015</c:v>
                  </c:pt>
                  <c:pt idx="88">
                    <c:v>2016</c:v>
                  </c:pt>
                  <c:pt idx="89">
                    <c:v>2017</c:v>
                  </c:pt>
                  <c:pt idx="90">
                    <c:v>2018</c:v>
                  </c:pt>
                  <c:pt idx="91">
                    <c:v>2019</c:v>
                  </c:pt>
                  <c:pt idx="92">
                    <c:v>2020</c:v>
                  </c:pt>
                  <c:pt idx="93">
                    <c:v>2021</c:v>
                  </c:pt>
                  <c:pt idx="94">
                    <c:v>2022</c:v>
                  </c:pt>
                  <c:pt idx="95">
                    <c:v>2023</c:v>
                  </c:pt>
                  <c:pt idx="96">
                    <c:v>2012</c:v>
                  </c:pt>
                  <c:pt idx="97">
                    <c:v>2013</c:v>
                  </c:pt>
                  <c:pt idx="98">
                    <c:v>2014</c:v>
                  </c:pt>
                  <c:pt idx="99">
                    <c:v>2015</c:v>
                  </c:pt>
                  <c:pt idx="100">
                    <c:v>2016</c:v>
                  </c:pt>
                  <c:pt idx="101">
                    <c:v>2017</c:v>
                  </c:pt>
                  <c:pt idx="102">
                    <c:v>2018</c:v>
                  </c:pt>
                  <c:pt idx="103">
                    <c:v>2019</c:v>
                  </c:pt>
                  <c:pt idx="104">
                    <c:v>2020</c:v>
                  </c:pt>
                  <c:pt idx="105">
                    <c:v>2021</c:v>
                  </c:pt>
                  <c:pt idx="106">
                    <c:v>2022</c:v>
                  </c:pt>
                  <c:pt idx="107">
                    <c:v>2023</c:v>
                  </c:pt>
                  <c:pt idx="108">
                    <c:v>2012</c:v>
                  </c:pt>
                  <c:pt idx="109">
                    <c:v>2013</c:v>
                  </c:pt>
                  <c:pt idx="110">
                    <c:v>2014</c:v>
                  </c:pt>
                  <c:pt idx="111">
                    <c:v>2015</c:v>
                  </c:pt>
                  <c:pt idx="112">
                    <c:v>2016</c:v>
                  </c:pt>
                  <c:pt idx="113">
                    <c:v>2017</c:v>
                  </c:pt>
                  <c:pt idx="114">
                    <c:v>2018</c:v>
                  </c:pt>
                  <c:pt idx="115">
                    <c:v>2019</c:v>
                  </c:pt>
                  <c:pt idx="116">
                    <c:v>2020</c:v>
                  </c:pt>
                  <c:pt idx="117">
                    <c:v>2021</c:v>
                  </c:pt>
                  <c:pt idx="118">
                    <c:v>2022</c:v>
                  </c:pt>
                  <c:pt idx="119">
                    <c:v>2023</c:v>
                  </c:pt>
                </c:lvl>
                <c:lvl>
                  <c:pt idx="0">
                    <c:v>AZPS</c:v>
                  </c:pt>
                  <c:pt idx="12">
                    <c:v>BPAT</c:v>
                  </c:pt>
                  <c:pt idx="24">
                    <c:v>IPCO</c:v>
                  </c:pt>
                  <c:pt idx="36">
                    <c:v>LDWP</c:v>
                  </c:pt>
                  <c:pt idx="48">
                    <c:v>NEVP</c:v>
                  </c:pt>
                  <c:pt idx="60">
                    <c:v>PACE</c:v>
                  </c:pt>
                  <c:pt idx="72">
                    <c:v>PACW</c:v>
                  </c:pt>
                  <c:pt idx="84">
                    <c:v>PNM</c:v>
                  </c:pt>
                  <c:pt idx="96">
                    <c:v>PSCO</c:v>
                  </c:pt>
                  <c:pt idx="108">
                    <c:v>WACM</c:v>
                  </c:pt>
                </c:lvl>
              </c:multiLvlStrCache>
            </c:multiLvlStrRef>
          </c:cat>
          <c:val>
            <c:numRef>
              <c:f>'Solar Capacity&amp;Generation by BA'!$E$117:$E$236</c:f>
              <c:numCache>
                <c:formatCode>General</c:formatCode>
                <c:ptCount val="120"/>
                <c:pt idx="0">
                  <c:v>158.19999999999999</c:v>
                </c:pt>
                <c:pt idx="1">
                  <c:v>619.83999999999992</c:v>
                </c:pt>
                <c:pt idx="2">
                  <c:v>656.95999999999992</c:v>
                </c:pt>
                <c:pt idx="3">
                  <c:v>679.3599999999999</c:v>
                </c:pt>
                <c:pt idx="4">
                  <c:v>679.3599999999999</c:v>
                </c:pt>
                <c:pt idx="5">
                  <c:v>719.3599999999999</c:v>
                </c:pt>
                <c:pt idx="6">
                  <c:v>725.95999999999992</c:v>
                </c:pt>
                <c:pt idx="7">
                  <c:v>727.75999999999988</c:v>
                </c:pt>
                <c:pt idx="8">
                  <c:v>727.75999999999988</c:v>
                </c:pt>
                <c:pt idx="9">
                  <c:v>727.75999999999988</c:v>
                </c:pt>
                <c:pt idx="10">
                  <c:v>727.75999999999988</c:v>
                </c:pt>
                <c:pt idx="11">
                  <c:v>787.75999999999988</c:v>
                </c:pt>
                <c:pt idx="12">
                  <c:v>4.4000000000000004</c:v>
                </c:pt>
                <c:pt idx="13">
                  <c:v>4.4000000000000004</c:v>
                </c:pt>
                <c:pt idx="14">
                  <c:v>4.4000000000000004</c:v>
                </c:pt>
                <c:pt idx="15">
                  <c:v>4.4000000000000004</c:v>
                </c:pt>
                <c:pt idx="16">
                  <c:v>4.4000000000000004</c:v>
                </c:pt>
                <c:pt idx="17">
                  <c:v>4.4000000000000004</c:v>
                </c:pt>
                <c:pt idx="18">
                  <c:v>4.4000000000000004</c:v>
                </c:pt>
                <c:pt idx="19">
                  <c:v>14.8</c:v>
                </c:pt>
                <c:pt idx="20">
                  <c:v>87.899999999999991</c:v>
                </c:pt>
                <c:pt idx="21">
                  <c:v>87.899999999999991</c:v>
                </c:pt>
                <c:pt idx="22">
                  <c:v>137.89999999999998</c:v>
                </c:pt>
                <c:pt idx="23">
                  <c:v>137.89999999999998</c:v>
                </c:pt>
                <c:pt idx="24">
                  <c:v>0</c:v>
                </c:pt>
                <c:pt idx="25">
                  <c:v>0</c:v>
                </c:pt>
                <c:pt idx="26">
                  <c:v>0</c:v>
                </c:pt>
                <c:pt idx="27">
                  <c:v>0</c:v>
                </c:pt>
                <c:pt idx="28">
                  <c:v>169.5</c:v>
                </c:pt>
                <c:pt idx="29">
                  <c:v>289.5</c:v>
                </c:pt>
                <c:pt idx="30">
                  <c:v>289.5</c:v>
                </c:pt>
                <c:pt idx="31">
                  <c:v>291.5</c:v>
                </c:pt>
                <c:pt idx="32">
                  <c:v>318.3</c:v>
                </c:pt>
                <c:pt idx="33">
                  <c:v>318.3</c:v>
                </c:pt>
                <c:pt idx="34">
                  <c:v>438.3</c:v>
                </c:pt>
                <c:pt idx="35">
                  <c:v>478.3</c:v>
                </c:pt>
                <c:pt idx="36">
                  <c:v>17.100000000000001</c:v>
                </c:pt>
                <c:pt idx="37">
                  <c:v>30.1</c:v>
                </c:pt>
                <c:pt idx="38">
                  <c:v>34.6</c:v>
                </c:pt>
                <c:pt idx="39">
                  <c:v>295.90000000000003</c:v>
                </c:pt>
                <c:pt idx="40">
                  <c:v>728.2</c:v>
                </c:pt>
                <c:pt idx="41">
                  <c:v>878.2</c:v>
                </c:pt>
                <c:pt idx="42">
                  <c:v>883.80000000000007</c:v>
                </c:pt>
                <c:pt idx="43">
                  <c:v>974.7</c:v>
                </c:pt>
                <c:pt idx="44">
                  <c:v>985.7</c:v>
                </c:pt>
                <c:pt idx="45">
                  <c:v>990.1</c:v>
                </c:pt>
                <c:pt idx="46">
                  <c:v>994.80000000000007</c:v>
                </c:pt>
                <c:pt idx="47">
                  <c:v>1001.7</c:v>
                </c:pt>
                <c:pt idx="48">
                  <c:v>175.3</c:v>
                </c:pt>
                <c:pt idx="49">
                  <c:v>208.60000000000002</c:v>
                </c:pt>
                <c:pt idx="50">
                  <c:v>246.09000000000003</c:v>
                </c:pt>
                <c:pt idx="51">
                  <c:v>394.49</c:v>
                </c:pt>
                <c:pt idx="52">
                  <c:v>761.39</c:v>
                </c:pt>
                <c:pt idx="53">
                  <c:v>1078.53</c:v>
                </c:pt>
                <c:pt idx="54">
                  <c:v>1101.6299999999999</c:v>
                </c:pt>
                <c:pt idx="55">
                  <c:v>1418.9299999999998</c:v>
                </c:pt>
                <c:pt idx="56">
                  <c:v>1573.5299999999997</c:v>
                </c:pt>
                <c:pt idx="57">
                  <c:v>2024.5299999999997</c:v>
                </c:pt>
                <c:pt idx="58">
                  <c:v>2336.2299999999996</c:v>
                </c:pt>
                <c:pt idx="59">
                  <c:v>2932.0299999999997</c:v>
                </c:pt>
                <c:pt idx="60">
                  <c:v>1.3</c:v>
                </c:pt>
                <c:pt idx="61">
                  <c:v>1.3</c:v>
                </c:pt>
                <c:pt idx="62">
                  <c:v>1.3</c:v>
                </c:pt>
                <c:pt idx="63">
                  <c:v>166.4</c:v>
                </c:pt>
                <c:pt idx="64">
                  <c:v>855.88</c:v>
                </c:pt>
                <c:pt idx="65">
                  <c:v>855.88</c:v>
                </c:pt>
                <c:pt idx="66">
                  <c:v>937.88</c:v>
                </c:pt>
                <c:pt idx="67">
                  <c:v>995.48</c:v>
                </c:pt>
                <c:pt idx="68">
                  <c:v>1274.48</c:v>
                </c:pt>
                <c:pt idx="69">
                  <c:v>1538.58</c:v>
                </c:pt>
                <c:pt idx="70">
                  <c:v>1620.08</c:v>
                </c:pt>
                <c:pt idx="71">
                  <c:v>1704.58</c:v>
                </c:pt>
                <c:pt idx="72">
                  <c:v>2</c:v>
                </c:pt>
                <c:pt idx="73">
                  <c:v>2</c:v>
                </c:pt>
                <c:pt idx="74">
                  <c:v>4.9000000000000004</c:v>
                </c:pt>
                <c:pt idx="75">
                  <c:v>11.3</c:v>
                </c:pt>
                <c:pt idx="76">
                  <c:v>42</c:v>
                </c:pt>
                <c:pt idx="77">
                  <c:v>148.69999999999999</c:v>
                </c:pt>
                <c:pt idx="78">
                  <c:v>220.6</c:v>
                </c:pt>
                <c:pt idx="79">
                  <c:v>283.5</c:v>
                </c:pt>
                <c:pt idx="80">
                  <c:v>293.5</c:v>
                </c:pt>
                <c:pt idx="81">
                  <c:v>415.6</c:v>
                </c:pt>
                <c:pt idx="82">
                  <c:v>415.6</c:v>
                </c:pt>
                <c:pt idx="83">
                  <c:v>415.6</c:v>
                </c:pt>
                <c:pt idx="84">
                  <c:v>18</c:v>
                </c:pt>
                <c:pt idx="85">
                  <c:v>54.5</c:v>
                </c:pt>
                <c:pt idx="86">
                  <c:v>62.08</c:v>
                </c:pt>
                <c:pt idx="87">
                  <c:v>122.6</c:v>
                </c:pt>
                <c:pt idx="88">
                  <c:v>122.6</c:v>
                </c:pt>
                <c:pt idx="89">
                  <c:v>162.6</c:v>
                </c:pt>
                <c:pt idx="90">
                  <c:v>196.6</c:v>
                </c:pt>
                <c:pt idx="91">
                  <c:v>306.3</c:v>
                </c:pt>
                <c:pt idx="92">
                  <c:v>368.40000000000003</c:v>
                </c:pt>
                <c:pt idx="93">
                  <c:v>368.40000000000003</c:v>
                </c:pt>
                <c:pt idx="94">
                  <c:v>485.40000000000003</c:v>
                </c:pt>
                <c:pt idx="95">
                  <c:v>595.20000000000005</c:v>
                </c:pt>
                <c:pt idx="96">
                  <c:v>101.19999999999999</c:v>
                </c:pt>
                <c:pt idx="97">
                  <c:v>102.19999999999999</c:v>
                </c:pt>
                <c:pt idx="98">
                  <c:v>106.89999999999999</c:v>
                </c:pt>
                <c:pt idx="99">
                  <c:v>162.79999999999998</c:v>
                </c:pt>
                <c:pt idx="100">
                  <c:v>372.23</c:v>
                </c:pt>
                <c:pt idx="101">
                  <c:v>408.63</c:v>
                </c:pt>
                <c:pt idx="102">
                  <c:v>472.13</c:v>
                </c:pt>
                <c:pt idx="103">
                  <c:v>506.13</c:v>
                </c:pt>
                <c:pt idx="104">
                  <c:v>517.92999999999995</c:v>
                </c:pt>
                <c:pt idx="105">
                  <c:v>889.82999999999993</c:v>
                </c:pt>
                <c:pt idx="106">
                  <c:v>1097.6299999999999</c:v>
                </c:pt>
                <c:pt idx="107">
                  <c:v>1935.6299999999999</c:v>
                </c:pt>
                <c:pt idx="108">
                  <c:v>40.14</c:v>
                </c:pt>
                <c:pt idx="109">
                  <c:v>40.14</c:v>
                </c:pt>
                <c:pt idx="110">
                  <c:v>40.14</c:v>
                </c:pt>
                <c:pt idx="111">
                  <c:v>50.14</c:v>
                </c:pt>
                <c:pt idx="112">
                  <c:v>68.64</c:v>
                </c:pt>
                <c:pt idx="113">
                  <c:v>74.94</c:v>
                </c:pt>
                <c:pt idx="114">
                  <c:v>81.94</c:v>
                </c:pt>
                <c:pt idx="115">
                  <c:v>127.03999999999999</c:v>
                </c:pt>
                <c:pt idx="116">
                  <c:v>194.64</c:v>
                </c:pt>
                <c:pt idx="117">
                  <c:v>201.64</c:v>
                </c:pt>
                <c:pt idx="118">
                  <c:v>237.33999999999997</c:v>
                </c:pt>
                <c:pt idx="119">
                  <c:v>246.33999999999997</c:v>
                </c:pt>
              </c:numCache>
            </c:numRef>
          </c:val>
          <c:extLst>
            <c:ext xmlns:c16="http://schemas.microsoft.com/office/drawing/2014/chart" uri="{C3380CC4-5D6E-409C-BE32-E72D297353CC}">
              <c16:uniqueId val="{00000001-25F2-4273-BCB4-AFDFD076EE65}"/>
            </c:ext>
          </c:extLst>
        </c:ser>
        <c:dLbls>
          <c:showLegendKey val="0"/>
          <c:showVal val="0"/>
          <c:showCatName val="0"/>
          <c:showSerName val="0"/>
          <c:showPercent val="0"/>
          <c:showBubbleSize val="0"/>
        </c:dLbls>
        <c:gapWidth val="52"/>
        <c:overlap val="100"/>
        <c:axId val="453463160"/>
        <c:axId val="453463552"/>
      </c:barChart>
      <c:lineChart>
        <c:grouping val="standard"/>
        <c:varyColors val="0"/>
        <c:ser>
          <c:idx val="3"/>
          <c:order val="2"/>
          <c:tx>
            <c:strRef>
              <c:f>'Solar Capacity&amp;Generation by BA'!$F$28</c:f>
              <c:strCache>
                <c:ptCount val="1"/>
                <c:pt idx="0">
                  <c:v>Penetration (right axis)</c:v>
                </c:pt>
              </c:strCache>
            </c:strRef>
          </c:tx>
          <c:spPr>
            <a:ln w="28575" cap="rnd">
              <a:noFill/>
              <a:round/>
            </a:ln>
            <a:effectLst/>
          </c:spPr>
          <c:marker>
            <c:symbol val="circle"/>
            <c:size val="5"/>
            <c:spPr>
              <a:solidFill>
                <a:srgbClr val="FFC000"/>
              </a:solidFill>
              <a:ln w="9525">
                <a:solidFill>
                  <a:schemeClr val="tx1"/>
                </a:solidFill>
              </a:ln>
              <a:effectLst/>
            </c:spPr>
          </c:marker>
          <c:cat>
            <c:numRef>
              <c:f>'Solar Capacity&amp;Generation by BA'!$C$117</c:f>
              <c:numCache>
                <c:formatCode>General</c:formatCode>
                <c:ptCount val="1"/>
                <c:pt idx="0">
                  <c:v>2012</c:v>
                </c:pt>
              </c:numCache>
            </c:numRef>
          </c:cat>
          <c:val>
            <c:numRef>
              <c:f>'Solar Capacity&amp;Generation by BA'!$F$117:$F$236</c:f>
              <c:numCache>
                <c:formatCode>0%</c:formatCode>
                <c:ptCount val="120"/>
                <c:pt idx="0">
                  <c:v>4.6543243243243236E-2</c:v>
                </c:pt>
                <c:pt idx="1">
                  <c:v>0.12742178369145013</c:v>
                </c:pt>
                <c:pt idx="2">
                  <c:v>0.14447134112409571</c:v>
                </c:pt>
                <c:pt idx="3">
                  <c:v>0.15478688524590165</c:v>
                </c:pt>
                <c:pt idx="4">
                  <c:v>0.16888247422680411</c:v>
                </c:pt>
                <c:pt idx="5">
                  <c:v>0.1861765105227427</c:v>
                </c:pt>
                <c:pt idx="6">
                  <c:v>0.20863736566547258</c:v>
                </c:pt>
                <c:pt idx="7">
                  <c:v>0.23822801024765158</c:v>
                </c:pt>
                <c:pt idx="8">
                  <c:v>0.23909809084924291</c:v>
                </c:pt>
                <c:pt idx="9">
                  <c:v>0.26078421052631579</c:v>
                </c:pt>
                <c:pt idx="10">
                  <c:v>0.27253873659118</c:v>
                </c:pt>
                <c:pt idx="11">
                  <c:v>0.26960488158530693</c:v>
                </c:pt>
                <c:pt idx="12">
                  <c:v>6.1513952977367611E-3</c:v>
                </c:pt>
                <c:pt idx="13">
                  <c:v>7.1704811720432662E-3</c:v>
                </c:pt>
                <c:pt idx="14">
                  <c:v>9.7832086999598972E-3</c:v>
                </c:pt>
                <c:pt idx="15">
                  <c:v>1.4835426369105408E-2</c:v>
                </c:pt>
                <c:pt idx="16">
                  <c:v>1.9711273813909018E-2</c:v>
                </c:pt>
                <c:pt idx="17">
                  <c:v>2.2035448649551228E-2</c:v>
                </c:pt>
                <c:pt idx="18">
                  <c:v>2.8841705254083808E-2</c:v>
                </c:pt>
                <c:pt idx="19">
                  <c:v>3.4486097865160298E-2</c:v>
                </c:pt>
                <c:pt idx="20">
                  <c:v>5.1001887653124772E-2</c:v>
                </c:pt>
                <c:pt idx="21">
                  <c:v>5.4528028752558272E-2</c:v>
                </c:pt>
                <c:pt idx="22">
                  <c:v>6.2938424147164967E-2</c:v>
                </c:pt>
                <c:pt idx="23">
                  <c:v>7.5270619430362104E-2</c:v>
                </c:pt>
                <c:pt idx="24">
                  <c:v>2.2302759966545861E-5</c:v>
                </c:pt>
                <c:pt idx="25">
                  <c:v>2.384737678855326E-5</c:v>
                </c:pt>
                <c:pt idx="26">
                  <c:v>5.9999999999999995E-4</c:v>
                </c:pt>
                <c:pt idx="27">
                  <c:v>1.0860329261816251E-3</c:v>
                </c:pt>
                <c:pt idx="28">
                  <c:v>4.8176100628930817E-2</c:v>
                </c:pt>
                <c:pt idx="29">
                  <c:v>7.9174986862848129E-2</c:v>
                </c:pt>
                <c:pt idx="30">
                  <c:v>8.2889774236387784E-2</c:v>
                </c:pt>
                <c:pt idx="31">
                  <c:v>9.3470839260312952E-2</c:v>
                </c:pt>
                <c:pt idx="32">
                  <c:v>9.5766045548654255E-2</c:v>
                </c:pt>
                <c:pt idx="33">
                  <c:v>9.7664125891320397E-2</c:v>
                </c:pt>
                <c:pt idx="34">
                  <c:v>0.14044741578812034</c:v>
                </c:pt>
                <c:pt idx="35">
                  <c:v>0.15598931841302138</c:v>
                </c:pt>
                <c:pt idx="36">
                  <c:v>1.3257667480749141E-2</c:v>
                </c:pt>
                <c:pt idx="37">
                  <c:v>2.2826680313886048E-2</c:v>
                </c:pt>
                <c:pt idx="38">
                  <c:v>2.3381541668177616E-2</c:v>
                </c:pt>
                <c:pt idx="39">
                  <c:v>6.5764197732088386E-2</c:v>
                </c:pt>
                <c:pt idx="40">
                  <c:v>0.14023393490584926</c:v>
                </c:pt>
                <c:pt idx="41">
                  <c:v>0.16110938821539331</c:v>
                </c:pt>
                <c:pt idx="42">
                  <c:v>0.17530642094485888</c:v>
                </c:pt>
                <c:pt idx="43">
                  <c:v>0.2158290405666452</c:v>
                </c:pt>
                <c:pt idx="44">
                  <c:v>0.22391982182628062</c:v>
                </c:pt>
                <c:pt idx="45">
                  <c:v>0.26723850886717337</c:v>
                </c:pt>
                <c:pt idx="46">
                  <c:v>0.25326418152350083</c:v>
                </c:pt>
                <c:pt idx="47">
                  <c:v>0.30260072595281307</c:v>
                </c:pt>
                <c:pt idx="48">
                  <c:v>2.5938880706921946E-2</c:v>
                </c:pt>
                <c:pt idx="49">
                  <c:v>3.093496932515338E-2</c:v>
                </c:pt>
                <c:pt idx="50">
                  <c:v>3.9262738033968098E-2</c:v>
                </c:pt>
                <c:pt idx="51">
                  <c:v>6.6850355131031103E-2</c:v>
                </c:pt>
                <c:pt idx="52">
                  <c:v>0.11389090909090908</c:v>
                </c:pt>
                <c:pt idx="53">
                  <c:v>0.15422581788118578</c:v>
                </c:pt>
                <c:pt idx="54">
                  <c:v>0.16310356852260838</c:v>
                </c:pt>
                <c:pt idx="55">
                  <c:v>0.22101784852870235</c:v>
                </c:pt>
                <c:pt idx="56">
                  <c:v>0.24147857225366751</c:v>
                </c:pt>
                <c:pt idx="57">
                  <c:v>0.28446403761889488</c:v>
                </c:pt>
                <c:pt idx="58">
                  <c:v>0.3469152731326644</c:v>
                </c:pt>
                <c:pt idx="59">
                  <c:v>0.42055249216131468</c:v>
                </c:pt>
                <c:pt idx="60">
                  <c:v>2.3068731189270397E-3</c:v>
                </c:pt>
                <c:pt idx="61">
                  <c:v>2.82666544844048E-3</c:v>
                </c:pt>
                <c:pt idx="62">
                  <c:v>5.774943957058307E-3</c:v>
                </c:pt>
                <c:pt idx="63">
                  <c:v>2.0309755708127097E-2</c:v>
                </c:pt>
                <c:pt idx="64">
                  <c:v>8.5218217887254089E-2</c:v>
                </c:pt>
                <c:pt idx="65">
                  <c:v>9.0621188714529635E-2</c:v>
                </c:pt>
                <c:pt idx="66">
                  <c:v>0.10029903254177661</c:v>
                </c:pt>
                <c:pt idx="67">
                  <c:v>0.140179012345679</c:v>
                </c:pt>
                <c:pt idx="68">
                  <c:v>0.19865541327124564</c:v>
                </c:pt>
                <c:pt idx="69">
                  <c:v>0.2283290971378053</c:v>
                </c:pt>
                <c:pt idx="70">
                  <c:v>0.23863071413524331</c:v>
                </c:pt>
                <c:pt idx="71">
                  <c:v>0.27458337993513032</c:v>
                </c:pt>
                <c:pt idx="72">
                  <c:v>5.1626226122870422E-4</c:v>
                </c:pt>
                <c:pt idx="73">
                  <c:v>5.1626226122870422E-4</c:v>
                </c:pt>
                <c:pt idx="74">
                  <c:v>1.2648425400103253E-3</c:v>
                </c:pt>
                <c:pt idx="75">
                  <c:v>2.9168817759421786E-3</c:v>
                </c:pt>
                <c:pt idx="76">
                  <c:v>1.0841507485802787E-2</c:v>
                </c:pt>
                <c:pt idx="77">
                  <c:v>3.8384099122354153E-2</c:v>
                </c:pt>
                <c:pt idx="78">
                  <c:v>5.6943727413526067E-2</c:v>
                </c:pt>
                <c:pt idx="79">
                  <c:v>7.318017552916882E-2</c:v>
                </c:pt>
                <c:pt idx="80">
                  <c:v>7.926005941128815E-2</c:v>
                </c:pt>
                <c:pt idx="81">
                  <c:v>0.10080038806694155</c:v>
                </c:pt>
                <c:pt idx="82">
                  <c:v>0.10463242698892246</c:v>
                </c:pt>
                <c:pt idx="83">
                  <c:v>0.10431726907630523</c:v>
                </c:pt>
                <c:pt idx="84">
                  <c:v>1.8159722222222223E-2</c:v>
                </c:pt>
                <c:pt idx="85">
                  <c:v>4.0766650694777189E-2</c:v>
                </c:pt>
                <c:pt idx="86">
                  <c:v>5.5840528186896894E-2</c:v>
                </c:pt>
                <c:pt idx="87">
                  <c:v>9.2241467142129385E-2</c:v>
                </c:pt>
                <c:pt idx="88">
                  <c:v>9.6282565130260525E-2</c:v>
                </c:pt>
                <c:pt idx="89">
                  <c:v>0.13374153204794162</c:v>
                </c:pt>
                <c:pt idx="90">
                  <c:v>0.1573568507157464</c:v>
                </c:pt>
                <c:pt idx="91">
                  <c:v>0.17243138770776964</c:v>
                </c:pt>
                <c:pt idx="92">
                  <c:v>0.20588055130168453</c:v>
                </c:pt>
                <c:pt idx="93">
                  <c:v>0.1565633423180593</c:v>
                </c:pt>
                <c:pt idx="94">
                  <c:v>0.26524937208467886</c:v>
                </c:pt>
                <c:pt idx="95">
                  <c:v>0.32119243127454483</c:v>
                </c:pt>
                <c:pt idx="96">
                  <c:v>2.8373122161406777E-2</c:v>
                </c:pt>
                <c:pt idx="97">
                  <c:v>3.3991930698943872E-2</c:v>
                </c:pt>
                <c:pt idx="98">
                  <c:v>3.7564882652427668E-2</c:v>
                </c:pt>
                <c:pt idx="99">
                  <c:v>4.5271561771561768E-2</c:v>
                </c:pt>
                <c:pt idx="100">
                  <c:v>6.867593512082093E-2</c:v>
                </c:pt>
                <c:pt idx="101">
                  <c:v>7.5891709336529029E-2</c:v>
                </c:pt>
                <c:pt idx="102">
                  <c:v>8.3370935719258438E-2</c:v>
                </c:pt>
                <c:pt idx="103">
                  <c:v>8.4993775933609947E-2</c:v>
                </c:pt>
                <c:pt idx="104">
                  <c:v>9.2913377539206393E-2</c:v>
                </c:pt>
                <c:pt idx="105">
                  <c:v>0.15029529931699476</c:v>
                </c:pt>
                <c:pt idx="106">
                  <c:v>0.1982846835027878</c:v>
                </c:pt>
                <c:pt idx="107">
                  <c:v>0.14656831335262505</c:v>
                </c:pt>
                <c:pt idx="108">
                  <c:v>6.2780326197757396E-3</c:v>
                </c:pt>
                <c:pt idx="109">
                  <c:v>6.6221514334721876E-3</c:v>
                </c:pt>
                <c:pt idx="110">
                  <c:v>6.9960160903535223E-3</c:v>
                </c:pt>
                <c:pt idx="111">
                  <c:v>9.2261958928625577E-3</c:v>
                </c:pt>
                <c:pt idx="112">
                  <c:v>1.2063812639719075E-2</c:v>
                </c:pt>
                <c:pt idx="113">
                  <c:v>1.3556222544673913E-2</c:v>
                </c:pt>
                <c:pt idx="114">
                  <c:v>1.5664932495619555E-2</c:v>
                </c:pt>
                <c:pt idx="115">
                  <c:v>2.1451797811360081E-2</c:v>
                </c:pt>
                <c:pt idx="116">
                  <c:v>4.5868329649510577E-2</c:v>
                </c:pt>
                <c:pt idx="117">
                  <c:v>6.0238139534883717E-2</c:v>
                </c:pt>
                <c:pt idx="118">
                  <c:v>4.3639092728485658E-2</c:v>
                </c:pt>
                <c:pt idx="119">
                  <c:v>3.4661630468995903E-2</c:v>
                </c:pt>
              </c:numCache>
            </c:numRef>
          </c:val>
          <c:smooth val="0"/>
          <c:extLst>
            <c:ext xmlns:c16="http://schemas.microsoft.com/office/drawing/2014/chart" uri="{C3380CC4-5D6E-409C-BE32-E72D297353CC}">
              <c16:uniqueId val="{00000002-25F2-4273-BCB4-AFDFD076EE65}"/>
            </c:ext>
          </c:extLst>
        </c:ser>
        <c:dLbls>
          <c:showLegendKey val="0"/>
          <c:showVal val="0"/>
          <c:showCatName val="0"/>
          <c:showSerName val="0"/>
          <c:showPercent val="0"/>
          <c:showBubbleSize val="0"/>
        </c:dLbls>
        <c:marker val="1"/>
        <c:smooth val="0"/>
        <c:axId val="453463944"/>
        <c:axId val="453462376"/>
      </c:lineChart>
      <c:catAx>
        <c:axId val="453463160"/>
        <c:scaling>
          <c:orientation val="minMax"/>
        </c:scaling>
        <c:delete val="0"/>
        <c:axPos val="b"/>
        <c:title>
          <c:tx>
            <c:rich>
              <a:bodyPr rot="0" spcFirstLastPara="1" vertOverflow="ellipsis" vert="horz" wrap="square" anchor="ctr" anchorCtr="1"/>
              <a:lstStyle/>
              <a:p>
                <a:pPr>
                  <a:defRPr sz="1000" b="1" i="0" u="none" strike="noStrike" kern="1200" baseline="0">
                    <a:solidFill>
                      <a:sysClr val="windowText" lastClr="000000"/>
                    </a:solidFill>
                    <a:latin typeface="Arial" panose="020B0604020202020204" pitchFamily="34" charset="0"/>
                    <a:ea typeface="+mn-ea"/>
                    <a:cs typeface="Arial" panose="020B0604020202020204" pitchFamily="34" charset="0"/>
                  </a:defRPr>
                </a:pPr>
                <a:r>
                  <a:rPr lang="en-US" b="1"/>
                  <a:t>Western Non-ISO Balancing Authorities</a:t>
                </a:r>
              </a:p>
            </c:rich>
          </c:tx>
          <c:overlay val="0"/>
          <c:spPr>
            <a:noFill/>
            <a:ln>
              <a:noFill/>
            </a:ln>
            <a:effectLst/>
          </c:spPr>
          <c:txPr>
            <a:bodyPr rot="0" spcFirstLastPara="1" vertOverflow="ellipsis" vert="horz" wrap="square" anchor="ctr" anchorCtr="1"/>
            <a:lstStyle/>
            <a:p>
              <a:pPr>
                <a:defRPr sz="1000" b="1"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title>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453463552"/>
        <c:crosses val="autoZero"/>
        <c:auto val="1"/>
        <c:lblAlgn val="ctr"/>
        <c:lblOffset val="100"/>
        <c:noMultiLvlLbl val="0"/>
      </c:catAx>
      <c:valAx>
        <c:axId val="453463552"/>
        <c:scaling>
          <c:orientation val="minMax"/>
          <c:max val="6000"/>
        </c:scaling>
        <c:delete val="0"/>
        <c:axPos val="l"/>
        <c:majorGridlines>
          <c:spPr>
            <a:ln w="9525" cap="flat" cmpd="sng" algn="ctr">
              <a:solidFill>
                <a:schemeClr val="tx1">
                  <a:lumMod val="15000"/>
                  <a:lumOff val="85000"/>
                </a:schemeClr>
              </a:solidFill>
              <a:round/>
            </a:ln>
            <a:effectLst/>
          </c:spPr>
        </c:majorGridlines>
        <c:numFmt formatCode="#,##0.0" sourceLinked="0"/>
        <c:majorTickMark val="none"/>
        <c:minorTickMark val="none"/>
        <c:tickLblPos val="nextTo"/>
        <c:spPr>
          <a:noFill/>
          <a:ln>
            <a:noFill/>
          </a:ln>
          <a:effectLst/>
        </c:spPr>
        <c:txPr>
          <a:bodyPr rot="-6000000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453463160"/>
        <c:crosses val="autoZero"/>
        <c:crossBetween val="between"/>
        <c:dispUnits>
          <c:builtInUnit val="thousands"/>
        </c:dispUnits>
      </c:valAx>
      <c:valAx>
        <c:axId val="453462376"/>
        <c:scaling>
          <c:orientation val="minMax"/>
          <c:max val="0.60000000000000009"/>
        </c:scaling>
        <c:delete val="0"/>
        <c:axPos val="r"/>
        <c:numFmt formatCode="0%" sourceLinked="1"/>
        <c:majorTickMark val="out"/>
        <c:minorTickMark val="none"/>
        <c:tickLblPos val="nextTo"/>
        <c:spPr>
          <a:noFill/>
          <a:ln>
            <a:noFill/>
          </a:ln>
          <a:effectLst/>
        </c:spPr>
        <c:txPr>
          <a:bodyPr rot="-6000000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453463944"/>
        <c:crosses val="max"/>
        <c:crossBetween val="between"/>
      </c:valAx>
      <c:catAx>
        <c:axId val="453463944"/>
        <c:scaling>
          <c:orientation val="minMax"/>
        </c:scaling>
        <c:delete val="1"/>
        <c:axPos val="b"/>
        <c:numFmt formatCode="General" sourceLinked="1"/>
        <c:majorTickMark val="out"/>
        <c:minorTickMark val="none"/>
        <c:tickLblPos val="nextTo"/>
        <c:crossAx val="453462376"/>
        <c:crosses val="autoZero"/>
        <c:auto val="1"/>
        <c:lblAlgn val="ctr"/>
        <c:lblOffset val="100"/>
        <c:noMultiLvlLbl val="0"/>
      </c:catAx>
      <c:spPr>
        <a:noFill/>
        <a:ln>
          <a:noFill/>
        </a:ln>
        <a:effectLst/>
      </c:spPr>
    </c:plotArea>
    <c:legend>
      <c:legendPos val="r"/>
      <c:layout>
        <c:manualLayout>
          <c:xMode val="edge"/>
          <c:yMode val="edge"/>
          <c:x val="6.1805303183255937E-2"/>
          <c:y val="8.39607549056368E-2"/>
          <c:w val="0.24241469816272965"/>
          <c:h val="0.13050556180477441"/>
        </c:manualLayout>
      </c:layout>
      <c:overlay val="0"/>
      <c:spPr>
        <a:solidFill>
          <a:schemeClr val="bg1"/>
        </a:solidFill>
        <a:ln>
          <a:noFill/>
        </a:ln>
        <a:effectLst/>
      </c:spPr>
      <c:txPr>
        <a:bodyPr rot="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legend>
    <c:plotVisOnly val="1"/>
    <c:dispBlanksAs val="gap"/>
    <c:showDLblsOverMax val="0"/>
  </c:chart>
  <c:spPr>
    <a:solidFill>
      <a:schemeClr val="bg1"/>
    </a:solidFill>
    <a:ln w="9525" cap="flat" cmpd="sng" algn="ctr">
      <a:noFill/>
      <a:round/>
    </a:ln>
    <a:effectLst/>
  </c:spPr>
  <c:txPr>
    <a:bodyPr/>
    <a:lstStyle/>
    <a:p>
      <a:pPr>
        <a:defRPr sz="1000">
          <a:solidFill>
            <a:sysClr val="windowText" lastClr="000000"/>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userShapes r:id="rId3"/>
</c:chartSpace>
</file>

<file path=xl/charts/chart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5.2327632433042635E-2"/>
          <c:y val="8.4394685039370074E-2"/>
          <c:w val="0.89500508001015999"/>
          <c:h val="0.65205974253218357"/>
        </c:manualLayout>
      </c:layout>
      <c:barChart>
        <c:barDir val="col"/>
        <c:grouping val="stacked"/>
        <c:varyColors val="0"/>
        <c:ser>
          <c:idx val="0"/>
          <c:order val="0"/>
          <c:tx>
            <c:strRef>
              <c:f>'Solar Capacity&amp;Generation by BA'!$D$28</c:f>
              <c:strCache>
                <c:ptCount val="1"/>
                <c:pt idx="0">
                  <c:v>DPV</c:v>
                </c:pt>
              </c:strCache>
            </c:strRef>
          </c:tx>
          <c:spPr>
            <a:solidFill>
              <a:schemeClr val="accent1">
                <a:lumMod val="40000"/>
                <a:lumOff val="60000"/>
              </a:schemeClr>
            </a:solidFill>
            <a:ln>
              <a:noFill/>
            </a:ln>
            <a:effectLst/>
          </c:spPr>
          <c:invertIfNegative val="0"/>
          <c:cat>
            <c:multiLvlStrRef>
              <c:f>'Solar Capacity&amp;Generation by BA'!$B$117:$C$332</c:f>
              <c:multiLvlStrCache>
                <c:ptCount val="216"/>
                <c:lvl>
                  <c:pt idx="0">
                    <c:v>2012</c:v>
                  </c:pt>
                  <c:pt idx="1">
                    <c:v>2013</c:v>
                  </c:pt>
                  <c:pt idx="2">
                    <c:v>2014</c:v>
                  </c:pt>
                  <c:pt idx="3">
                    <c:v>2015</c:v>
                  </c:pt>
                  <c:pt idx="4">
                    <c:v>2016</c:v>
                  </c:pt>
                  <c:pt idx="5">
                    <c:v>2017</c:v>
                  </c:pt>
                  <c:pt idx="6">
                    <c:v>2018</c:v>
                  </c:pt>
                  <c:pt idx="7">
                    <c:v>2019</c:v>
                  </c:pt>
                  <c:pt idx="8">
                    <c:v>2020</c:v>
                  </c:pt>
                  <c:pt idx="9">
                    <c:v>2021</c:v>
                  </c:pt>
                  <c:pt idx="10">
                    <c:v>2022</c:v>
                  </c:pt>
                  <c:pt idx="11">
                    <c:v>2023</c:v>
                  </c:pt>
                  <c:pt idx="12">
                    <c:v>2012</c:v>
                  </c:pt>
                  <c:pt idx="13">
                    <c:v>2013</c:v>
                  </c:pt>
                  <c:pt idx="14">
                    <c:v>2014</c:v>
                  </c:pt>
                  <c:pt idx="15">
                    <c:v>2015</c:v>
                  </c:pt>
                  <c:pt idx="16">
                    <c:v>2016</c:v>
                  </c:pt>
                  <c:pt idx="17">
                    <c:v>2017</c:v>
                  </c:pt>
                  <c:pt idx="18">
                    <c:v>2018</c:v>
                  </c:pt>
                  <c:pt idx="19">
                    <c:v>2019</c:v>
                  </c:pt>
                  <c:pt idx="20">
                    <c:v>2020</c:v>
                  </c:pt>
                  <c:pt idx="21">
                    <c:v>2021</c:v>
                  </c:pt>
                  <c:pt idx="22">
                    <c:v>2022</c:v>
                  </c:pt>
                  <c:pt idx="23">
                    <c:v>2023</c:v>
                  </c:pt>
                  <c:pt idx="24">
                    <c:v>2012</c:v>
                  </c:pt>
                  <c:pt idx="25">
                    <c:v>2013</c:v>
                  </c:pt>
                  <c:pt idx="26">
                    <c:v>2014</c:v>
                  </c:pt>
                  <c:pt idx="27">
                    <c:v>2015</c:v>
                  </c:pt>
                  <c:pt idx="28">
                    <c:v>2016</c:v>
                  </c:pt>
                  <c:pt idx="29">
                    <c:v>2017</c:v>
                  </c:pt>
                  <c:pt idx="30">
                    <c:v>2018</c:v>
                  </c:pt>
                  <c:pt idx="31">
                    <c:v>2019</c:v>
                  </c:pt>
                  <c:pt idx="32">
                    <c:v>2020</c:v>
                  </c:pt>
                  <c:pt idx="33">
                    <c:v>2021</c:v>
                  </c:pt>
                  <c:pt idx="34">
                    <c:v>2022</c:v>
                  </c:pt>
                  <c:pt idx="35">
                    <c:v>2023</c:v>
                  </c:pt>
                  <c:pt idx="36">
                    <c:v>2012</c:v>
                  </c:pt>
                  <c:pt idx="37">
                    <c:v>2013</c:v>
                  </c:pt>
                  <c:pt idx="38">
                    <c:v>2014</c:v>
                  </c:pt>
                  <c:pt idx="39">
                    <c:v>2015</c:v>
                  </c:pt>
                  <c:pt idx="40">
                    <c:v>2016</c:v>
                  </c:pt>
                  <c:pt idx="41">
                    <c:v>2017</c:v>
                  </c:pt>
                  <c:pt idx="42">
                    <c:v>2018</c:v>
                  </c:pt>
                  <c:pt idx="43">
                    <c:v>2019</c:v>
                  </c:pt>
                  <c:pt idx="44">
                    <c:v>2020</c:v>
                  </c:pt>
                  <c:pt idx="45">
                    <c:v>2021</c:v>
                  </c:pt>
                  <c:pt idx="46">
                    <c:v>2022</c:v>
                  </c:pt>
                  <c:pt idx="47">
                    <c:v>2023</c:v>
                  </c:pt>
                  <c:pt idx="48">
                    <c:v>2012</c:v>
                  </c:pt>
                  <c:pt idx="49">
                    <c:v>2013</c:v>
                  </c:pt>
                  <c:pt idx="50">
                    <c:v>2014</c:v>
                  </c:pt>
                  <c:pt idx="51">
                    <c:v>2015</c:v>
                  </c:pt>
                  <c:pt idx="52">
                    <c:v>2016</c:v>
                  </c:pt>
                  <c:pt idx="53">
                    <c:v>2017</c:v>
                  </c:pt>
                  <c:pt idx="54">
                    <c:v>2018</c:v>
                  </c:pt>
                  <c:pt idx="55">
                    <c:v>2019</c:v>
                  </c:pt>
                  <c:pt idx="56">
                    <c:v>2020</c:v>
                  </c:pt>
                  <c:pt idx="57">
                    <c:v>2021</c:v>
                  </c:pt>
                  <c:pt idx="58">
                    <c:v>2022</c:v>
                  </c:pt>
                  <c:pt idx="59">
                    <c:v>2023</c:v>
                  </c:pt>
                  <c:pt idx="60">
                    <c:v>2012</c:v>
                  </c:pt>
                  <c:pt idx="61">
                    <c:v>2013</c:v>
                  </c:pt>
                  <c:pt idx="62">
                    <c:v>2014</c:v>
                  </c:pt>
                  <c:pt idx="63">
                    <c:v>2015</c:v>
                  </c:pt>
                  <c:pt idx="64">
                    <c:v>2016</c:v>
                  </c:pt>
                  <c:pt idx="65">
                    <c:v>2017</c:v>
                  </c:pt>
                  <c:pt idx="66">
                    <c:v>2018</c:v>
                  </c:pt>
                  <c:pt idx="67">
                    <c:v>2019</c:v>
                  </c:pt>
                  <c:pt idx="68">
                    <c:v>2020</c:v>
                  </c:pt>
                  <c:pt idx="69">
                    <c:v>2021</c:v>
                  </c:pt>
                  <c:pt idx="70">
                    <c:v>2022</c:v>
                  </c:pt>
                  <c:pt idx="71">
                    <c:v>2023</c:v>
                  </c:pt>
                  <c:pt idx="72">
                    <c:v>2012</c:v>
                  </c:pt>
                  <c:pt idx="73">
                    <c:v>2013</c:v>
                  </c:pt>
                  <c:pt idx="74">
                    <c:v>2014</c:v>
                  </c:pt>
                  <c:pt idx="75">
                    <c:v>2015</c:v>
                  </c:pt>
                  <c:pt idx="76">
                    <c:v>2016</c:v>
                  </c:pt>
                  <c:pt idx="77">
                    <c:v>2017</c:v>
                  </c:pt>
                  <c:pt idx="78">
                    <c:v>2018</c:v>
                  </c:pt>
                  <c:pt idx="79">
                    <c:v>2019</c:v>
                  </c:pt>
                  <c:pt idx="80">
                    <c:v>2020</c:v>
                  </c:pt>
                  <c:pt idx="81">
                    <c:v>2021</c:v>
                  </c:pt>
                  <c:pt idx="82">
                    <c:v>2022</c:v>
                  </c:pt>
                  <c:pt idx="83">
                    <c:v>2023</c:v>
                  </c:pt>
                  <c:pt idx="84">
                    <c:v>2012</c:v>
                  </c:pt>
                  <c:pt idx="85">
                    <c:v>2013</c:v>
                  </c:pt>
                  <c:pt idx="86">
                    <c:v>2014</c:v>
                  </c:pt>
                  <c:pt idx="87">
                    <c:v>2015</c:v>
                  </c:pt>
                  <c:pt idx="88">
                    <c:v>2016</c:v>
                  </c:pt>
                  <c:pt idx="89">
                    <c:v>2017</c:v>
                  </c:pt>
                  <c:pt idx="90">
                    <c:v>2018</c:v>
                  </c:pt>
                  <c:pt idx="91">
                    <c:v>2019</c:v>
                  </c:pt>
                  <c:pt idx="92">
                    <c:v>2020</c:v>
                  </c:pt>
                  <c:pt idx="93">
                    <c:v>2021</c:v>
                  </c:pt>
                  <c:pt idx="94">
                    <c:v>2022</c:v>
                  </c:pt>
                  <c:pt idx="95">
                    <c:v>2023</c:v>
                  </c:pt>
                  <c:pt idx="96">
                    <c:v>2012</c:v>
                  </c:pt>
                  <c:pt idx="97">
                    <c:v>2013</c:v>
                  </c:pt>
                  <c:pt idx="98">
                    <c:v>2014</c:v>
                  </c:pt>
                  <c:pt idx="99">
                    <c:v>2015</c:v>
                  </c:pt>
                  <c:pt idx="100">
                    <c:v>2016</c:v>
                  </c:pt>
                  <c:pt idx="101">
                    <c:v>2017</c:v>
                  </c:pt>
                  <c:pt idx="102">
                    <c:v>2018</c:v>
                  </c:pt>
                  <c:pt idx="103">
                    <c:v>2019</c:v>
                  </c:pt>
                  <c:pt idx="104">
                    <c:v>2020</c:v>
                  </c:pt>
                  <c:pt idx="105">
                    <c:v>2021</c:v>
                  </c:pt>
                  <c:pt idx="106">
                    <c:v>2022</c:v>
                  </c:pt>
                  <c:pt idx="107">
                    <c:v>2023</c:v>
                  </c:pt>
                  <c:pt idx="108">
                    <c:v>2012</c:v>
                  </c:pt>
                  <c:pt idx="109">
                    <c:v>2013</c:v>
                  </c:pt>
                  <c:pt idx="110">
                    <c:v>2014</c:v>
                  </c:pt>
                  <c:pt idx="111">
                    <c:v>2015</c:v>
                  </c:pt>
                  <c:pt idx="112">
                    <c:v>2016</c:v>
                  </c:pt>
                  <c:pt idx="113">
                    <c:v>2017</c:v>
                  </c:pt>
                  <c:pt idx="114">
                    <c:v>2018</c:v>
                  </c:pt>
                  <c:pt idx="115">
                    <c:v>2019</c:v>
                  </c:pt>
                  <c:pt idx="116">
                    <c:v>2020</c:v>
                  </c:pt>
                  <c:pt idx="117">
                    <c:v>2021</c:v>
                  </c:pt>
                  <c:pt idx="118">
                    <c:v>2022</c:v>
                  </c:pt>
                  <c:pt idx="119">
                    <c:v>2023</c:v>
                  </c:pt>
                  <c:pt idx="120">
                    <c:v>2012</c:v>
                  </c:pt>
                  <c:pt idx="121">
                    <c:v>2013</c:v>
                  </c:pt>
                  <c:pt idx="122">
                    <c:v>2014</c:v>
                  </c:pt>
                  <c:pt idx="123">
                    <c:v>2015</c:v>
                  </c:pt>
                  <c:pt idx="124">
                    <c:v>2016</c:v>
                  </c:pt>
                  <c:pt idx="125">
                    <c:v>2017</c:v>
                  </c:pt>
                  <c:pt idx="126">
                    <c:v>2018</c:v>
                  </c:pt>
                  <c:pt idx="127">
                    <c:v>2019</c:v>
                  </c:pt>
                  <c:pt idx="128">
                    <c:v>2020</c:v>
                  </c:pt>
                  <c:pt idx="129">
                    <c:v>2021</c:v>
                  </c:pt>
                  <c:pt idx="130">
                    <c:v>2022</c:v>
                  </c:pt>
                  <c:pt idx="131">
                    <c:v>2023</c:v>
                  </c:pt>
                  <c:pt idx="132">
                    <c:v>2012</c:v>
                  </c:pt>
                  <c:pt idx="133">
                    <c:v>2013</c:v>
                  </c:pt>
                  <c:pt idx="134">
                    <c:v>2014</c:v>
                  </c:pt>
                  <c:pt idx="135">
                    <c:v>2015</c:v>
                  </c:pt>
                  <c:pt idx="136">
                    <c:v>2016</c:v>
                  </c:pt>
                  <c:pt idx="137">
                    <c:v>2017</c:v>
                  </c:pt>
                  <c:pt idx="138">
                    <c:v>2018</c:v>
                  </c:pt>
                  <c:pt idx="139">
                    <c:v>2019</c:v>
                  </c:pt>
                  <c:pt idx="140">
                    <c:v>2020</c:v>
                  </c:pt>
                  <c:pt idx="141">
                    <c:v>2021</c:v>
                  </c:pt>
                  <c:pt idx="142">
                    <c:v>2022</c:v>
                  </c:pt>
                  <c:pt idx="143">
                    <c:v>2023</c:v>
                  </c:pt>
                  <c:pt idx="144">
                    <c:v>2012</c:v>
                  </c:pt>
                  <c:pt idx="145">
                    <c:v>2013</c:v>
                  </c:pt>
                  <c:pt idx="146">
                    <c:v>2014</c:v>
                  </c:pt>
                  <c:pt idx="147">
                    <c:v>2015</c:v>
                  </c:pt>
                  <c:pt idx="148">
                    <c:v>2016</c:v>
                  </c:pt>
                  <c:pt idx="149">
                    <c:v>2017</c:v>
                  </c:pt>
                  <c:pt idx="150">
                    <c:v>2018</c:v>
                  </c:pt>
                  <c:pt idx="151">
                    <c:v>2019</c:v>
                  </c:pt>
                  <c:pt idx="152">
                    <c:v>2020</c:v>
                  </c:pt>
                  <c:pt idx="153">
                    <c:v>2021</c:v>
                  </c:pt>
                  <c:pt idx="154">
                    <c:v>2022</c:v>
                  </c:pt>
                  <c:pt idx="155">
                    <c:v>2023</c:v>
                  </c:pt>
                  <c:pt idx="156">
                    <c:v>2012</c:v>
                  </c:pt>
                  <c:pt idx="157">
                    <c:v>2013</c:v>
                  </c:pt>
                  <c:pt idx="158">
                    <c:v>2014</c:v>
                  </c:pt>
                  <c:pt idx="159">
                    <c:v>2015</c:v>
                  </c:pt>
                  <c:pt idx="160">
                    <c:v>2016</c:v>
                  </c:pt>
                  <c:pt idx="161">
                    <c:v>2017</c:v>
                  </c:pt>
                  <c:pt idx="162">
                    <c:v>2018</c:v>
                  </c:pt>
                  <c:pt idx="163">
                    <c:v>2019</c:v>
                  </c:pt>
                  <c:pt idx="164">
                    <c:v>2020</c:v>
                  </c:pt>
                  <c:pt idx="165">
                    <c:v>2021</c:v>
                  </c:pt>
                  <c:pt idx="166">
                    <c:v>2022</c:v>
                  </c:pt>
                  <c:pt idx="167">
                    <c:v>2023</c:v>
                  </c:pt>
                  <c:pt idx="168">
                    <c:v>2012</c:v>
                  </c:pt>
                  <c:pt idx="169">
                    <c:v>2013</c:v>
                  </c:pt>
                  <c:pt idx="170">
                    <c:v>2014</c:v>
                  </c:pt>
                  <c:pt idx="171">
                    <c:v>2015</c:v>
                  </c:pt>
                  <c:pt idx="172">
                    <c:v>2016</c:v>
                  </c:pt>
                  <c:pt idx="173">
                    <c:v>2017</c:v>
                  </c:pt>
                  <c:pt idx="174">
                    <c:v>2018</c:v>
                  </c:pt>
                  <c:pt idx="175">
                    <c:v>2019</c:v>
                  </c:pt>
                  <c:pt idx="176">
                    <c:v>2020</c:v>
                  </c:pt>
                  <c:pt idx="177">
                    <c:v>2021</c:v>
                  </c:pt>
                  <c:pt idx="178">
                    <c:v>2022</c:v>
                  </c:pt>
                  <c:pt idx="179">
                    <c:v>2023</c:v>
                  </c:pt>
                  <c:pt idx="180">
                    <c:v>2012</c:v>
                  </c:pt>
                  <c:pt idx="181">
                    <c:v>2013</c:v>
                  </c:pt>
                  <c:pt idx="182">
                    <c:v>2014</c:v>
                  </c:pt>
                  <c:pt idx="183">
                    <c:v>2015</c:v>
                  </c:pt>
                  <c:pt idx="184">
                    <c:v>2016</c:v>
                  </c:pt>
                  <c:pt idx="185">
                    <c:v>2017</c:v>
                  </c:pt>
                  <c:pt idx="186">
                    <c:v>2018</c:v>
                  </c:pt>
                  <c:pt idx="187">
                    <c:v>2019</c:v>
                  </c:pt>
                  <c:pt idx="188">
                    <c:v>2020</c:v>
                  </c:pt>
                  <c:pt idx="189">
                    <c:v>2021</c:v>
                  </c:pt>
                  <c:pt idx="190">
                    <c:v>2022</c:v>
                  </c:pt>
                  <c:pt idx="191">
                    <c:v>2023</c:v>
                  </c:pt>
                  <c:pt idx="192">
                    <c:v>2012</c:v>
                  </c:pt>
                  <c:pt idx="193">
                    <c:v>2013</c:v>
                  </c:pt>
                  <c:pt idx="194">
                    <c:v>2014</c:v>
                  </c:pt>
                  <c:pt idx="195">
                    <c:v>2015</c:v>
                  </c:pt>
                  <c:pt idx="196">
                    <c:v>2016</c:v>
                  </c:pt>
                  <c:pt idx="197">
                    <c:v>2017</c:v>
                  </c:pt>
                  <c:pt idx="198">
                    <c:v>2018</c:v>
                  </c:pt>
                  <c:pt idx="199">
                    <c:v>2019</c:v>
                  </c:pt>
                  <c:pt idx="200">
                    <c:v>2020</c:v>
                  </c:pt>
                  <c:pt idx="201">
                    <c:v>2021</c:v>
                  </c:pt>
                  <c:pt idx="202">
                    <c:v>2022</c:v>
                  </c:pt>
                  <c:pt idx="203">
                    <c:v>2023</c:v>
                  </c:pt>
                  <c:pt idx="204">
                    <c:v>2012</c:v>
                  </c:pt>
                  <c:pt idx="205">
                    <c:v>2013</c:v>
                  </c:pt>
                  <c:pt idx="206">
                    <c:v>2014</c:v>
                  </c:pt>
                  <c:pt idx="207">
                    <c:v>2015</c:v>
                  </c:pt>
                  <c:pt idx="208">
                    <c:v>2016</c:v>
                  </c:pt>
                  <c:pt idx="209">
                    <c:v>2017</c:v>
                  </c:pt>
                  <c:pt idx="210">
                    <c:v>2018</c:v>
                  </c:pt>
                  <c:pt idx="211">
                    <c:v>2019</c:v>
                  </c:pt>
                  <c:pt idx="212">
                    <c:v>2020</c:v>
                  </c:pt>
                  <c:pt idx="213">
                    <c:v>2021</c:v>
                  </c:pt>
                  <c:pt idx="214">
                    <c:v>2022</c:v>
                  </c:pt>
                  <c:pt idx="215">
                    <c:v>2023</c:v>
                  </c:pt>
                </c:lvl>
                <c:lvl>
                  <c:pt idx="0">
                    <c:v>AZPS</c:v>
                  </c:pt>
                  <c:pt idx="12">
                    <c:v>BPAT</c:v>
                  </c:pt>
                  <c:pt idx="24">
                    <c:v>IPCO</c:v>
                  </c:pt>
                  <c:pt idx="36">
                    <c:v>LDWP</c:v>
                  </c:pt>
                  <c:pt idx="48">
                    <c:v>NEVP</c:v>
                  </c:pt>
                  <c:pt idx="60">
                    <c:v>PACE</c:v>
                  </c:pt>
                  <c:pt idx="72">
                    <c:v>PACW</c:v>
                  </c:pt>
                  <c:pt idx="84">
                    <c:v>PNM</c:v>
                  </c:pt>
                  <c:pt idx="96">
                    <c:v>PSCO</c:v>
                  </c:pt>
                  <c:pt idx="108">
                    <c:v>WACM</c:v>
                  </c:pt>
                  <c:pt idx="120">
                    <c:v>CPLE</c:v>
                  </c:pt>
                  <c:pt idx="132">
                    <c:v>DUK</c:v>
                  </c:pt>
                  <c:pt idx="144">
                    <c:v>FPC</c:v>
                  </c:pt>
                  <c:pt idx="156">
                    <c:v>FPL</c:v>
                  </c:pt>
                  <c:pt idx="168">
                    <c:v>SCEG</c:v>
                  </c:pt>
                  <c:pt idx="180">
                    <c:v>SOCO</c:v>
                  </c:pt>
                  <c:pt idx="192">
                    <c:v>TEC</c:v>
                  </c:pt>
                  <c:pt idx="204">
                    <c:v>TVA</c:v>
                  </c:pt>
                </c:lvl>
              </c:multiLvlStrCache>
            </c:multiLvlStrRef>
          </c:cat>
          <c:val>
            <c:numRef>
              <c:f>'Solar Capacity&amp;Generation by BA'!$G$117:$G$236</c:f>
              <c:numCache>
                <c:formatCode>_(* #,##0_);_(* \(#,##0\);_(* "-"??_);_(@_)</c:formatCode>
                <c:ptCount val="120"/>
                <c:pt idx="0">
                  <c:v>299650.3</c:v>
                </c:pt>
                <c:pt idx="1">
                  <c:v>484852.13</c:v>
                </c:pt>
                <c:pt idx="2">
                  <c:v>682815</c:v>
                </c:pt>
                <c:pt idx="3">
                  <c:v>808346.03</c:v>
                </c:pt>
                <c:pt idx="4">
                  <c:v>1010155.26</c:v>
                </c:pt>
                <c:pt idx="5">
                  <c:v>1154434.71</c:v>
                </c:pt>
                <c:pt idx="6">
                  <c:v>1427082.67</c:v>
                </c:pt>
                <c:pt idx="7">
                  <c:v>1697240.67</c:v>
                </c:pt>
                <c:pt idx="8">
                  <c:v>1921951.86</c:v>
                </c:pt>
                <c:pt idx="9">
                  <c:v>2157188.88</c:v>
                </c:pt>
                <c:pt idx="10">
                  <c:v>2516221.21</c:v>
                </c:pt>
                <c:pt idx="11">
                  <c:v>2791749.9</c:v>
                </c:pt>
                <c:pt idx="12">
                  <c:v>78163.3</c:v>
                </c:pt>
                <c:pt idx="13">
                  <c:v>108464.3</c:v>
                </c:pt>
                <c:pt idx="14">
                  <c:v>156591.37</c:v>
                </c:pt>
                <c:pt idx="15">
                  <c:v>202696.94</c:v>
                </c:pt>
                <c:pt idx="16">
                  <c:v>280842.11</c:v>
                </c:pt>
                <c:pt idx="17">
                  <c:v>363648.12</c:v>
                </c:pt>
                <c:pt idx="18">
                  <c:v>449087.13</c:v>
                </c:pt>
                <c:pt idx="19">
                  <c:v>533856.62</c:v>
                </c:pt>
                <c:pt idx="20">
                  <c:v>615156.51</c:v>
                </c:pt>
                <c:pt idx="21">
                  <c:v>709508.52</c:v>
                </c:pt>
                <c:pt idx="22">
                  <c:v>875650.9</c:v>
                </c:pt>
                <c:pt idx="23">
                  <c:v>1042811.84</c:v>
                </c:pt>
                <c:pt idx="24">
                  <c:v>135.82</c:v>
                </c:pt>
                <c:pt idx="25">
                  <c:v>142.09</c:v>
                </c:pt>
                <c:pt idx="26">
                  <c:v>3027.93</c:v>
                </c:pt>
                <c:pt idx="27">
                  <c:v>5455.63</c:v>
                </c:pt>
                <c:pt idx="28">
                  <c:v>9039.99</c:v>
                </c:pt>
                <c:pt idx="29">
                  <c:v>14455.66</c:v>
                </c:pt>
                <c:pt idx="30">
                  <c:v>28633.46</c:v>
                </c:pt>
                <c:pt idx="31">
                  <c:v>48773.68</c:v>
                </c:pt>
                <c:pt idx="32">
                  <c:v>74023.09</c:v>
                </c:pt>
                <c:pt idx="33">
                  <c:v>104401.25</c:v>
                </c:pt>
                <c:pt idx="34">
                  <c:v>154080.43</c:v>
                </c:pt>
                <c:pt idx="35">
                  <c:v>204990.68</c:v>
                </c:pt>
                <c:pt idx="36">
                  <c:v>93192.11</c:v>
                </c:pt>
                <c:pt idx="37">
                  <c:v>162224.46</c:v>
                </c:pt>
                <c:pt idx="38">
                  <c:v>186963.22</c:v>
                </c:pt>
                <c:pt idx="39">
                  <c:v>240570.97</c:v>
                </c:pt>
                <c:pt idx="40">
                  <c:v>329208.74</c:v>
                </c:pt>
                <c:pt idx="41">
                  <c:v>424210.03</c:v>
                </c:pt>
                <c:pt idx="42">
                  <c:v>516746.02</c:v>
                </c:pt>
                <c:pt idx="43">
                  <c:v>606460.25</c:v>
                </c:pt>
                <c:pt idx="44">
                  <c:v>696291.82</c:v>
                </c:pt>
                <c:pt idx="45">
                  <c:v>793942.16</c:v>
                </c:pt>
                <c:pt idx="46">
                  <c:v>964822.89</c:v>
                </c:pt>
                <c:pt idx="47">
                  <c:v>1124080.3700000001</c:v>
                </c:pt>
                <c:pt idx="48">
                  <c:v>63140.160000000003</c:v>
                </c:pt>
                <c:pt idx="49">
                  <c:v>76250.5</c:v>
                </c:pt>
                <c:pt idx="50">
                  <c:v>103524.74</c:v>
                </c:pt>
                <c:pt idx="51">
                  <c:v>186237.19</c:v>
                </c:pt>
                <c:pt idx="52">
                  <c:v>372148.41</c:v>
                </c:pt>
                <c:pt idx="53">
                  <c:v>412005.82</c:v>
                </c:pt>
                <c:pt idx="54">
                  <c:v>496071.72</c:v>
                </c:pt>
                <c:pt idx="55">
                  <c:v>680498.05</c:v>
                </c:pt>
                <c:pt idx="56">
                  <c:v>872340.55</c:v>
                </c:pt>
                <c:pt idx="57">
                  <c:v>1070628.05</c:v>
                </c:pt>
                <c:pt idx="58">
                  <c:v>1384963.94</c:v>
                </c:pt>
                <c:pt idx="59">
                  <c:v>1690148.83</c:v>
                </c:pt>
                <c:pt idx="60">
                  <c:v>26262.46</c:v>
                </c:pt>
                <c:pt idx="61">
                  <c:v>37813.31</c:v>
                </c:pt>
                <c:pt idx="62">
                  <c:v>78929.59</c:v>
                </c:pt>
                <c:pt idx="63">
                  <c:v>113614.27</c:v>
                </c:pt>
                <c:pt idx="64">
                  <c:v>225224.6</c:v>
                </c:pt>
                <c:pt idx="65">
                  <c:v>377892.78</c:v>
                </c:pt>
                <c:pt idx="66">
                  <c:v>497615.29</c:v>
                </c:pt>
                <c:pt idx="67">
                  <c:v>582946.36</c:v>
                </c:pt>
                <c:pt idx="68">
                  <c:v>690921.18</c:v>
                </c:pt>
                <c:pt idx="69">
                  <c:v>833983.32</c:v>
                </c:pt>
                <c:pt idx="70">
                  <c:v>1005649.17</c:v>
                </c:pt>
                <c:pt idx="71">
                  <c:v>1201743.77</c:v>
                </c:pt>
                <c:pt idx="72">
                  <c:v>0</c:v>
                </c:pt>
                <c:pt idx="73">
                  <c:v>0</c:v>
                </c:pt>
                <c:pt idx="74">
                  <c:v>0</c:v>
                </c:pt>
                <c:pt idx="75">
                  <c:v>0</c:v>
                </c:pt>
                <c:pt idx="76">
                  <c:v>0</c:v>
                </c:pt>
                <c:pt idx="77">
                  <c:v>0</c:v>
                </c:pt>
                <c:pt idx="78">
                  <c:v>0</c:v>
                </c:pt>
                <c:pt idx="79">
                  <c:v>0</c:v>
                </c:pt>
                <c:pt idx="80">
                  <c:v>0</c:v>
                </c:pt>
                <c:pt idx="81">
                  <c:v>0</c:v>
                </c:pt>
                <c:pt idx="82">
                  <c:v>0</c:v>
                </c:pt>
                <c:pt idx="83">
                  <c:v>0</c:v>
                </c:pt>
                <c:pt idx="84">
                  <c:v>31010.12</c:v>
                </c:pt>
                <c:pt idx="85">
                  <c:v>49396.69</c:v>
                </c:pt>
                <c:pt idx="86">
                  <c:v>89763.98</c:v>
                </c:pt>
                <c:pt idx="87">
                  <c:v>108241.65</c:v>
                </c:pt>
                <c:pt idx="88">
                  <c:v>123910.03</c:v>
                </c:pt>
                <c:pt idx="89">
                  <c:v>165484.85</c:v>
                </c:pt>
                <c:pt idx="90">
                  <c:v>205354.57</c:v>
                </c:pt>
                <c:pt idx="91">
                  <c:v>249527.66</c:v>
                </c:pt>
                <c:pt idx="92">
                  <c:v>299467.49</c:v>
                </c:pt>
                <c:pt idx="93">
                  <c:v>374618.31</c:v>
                </c:pt>
                <c:pt idx="94">
                  <c:v>474363.8</c:v>
                </c:pt>
                <c:pt idx="95">
                  <c:v>568340.68000000005</c:v>
                </c:pt>
                <c:pt idx="96">
                  <c:v>220091.6</c:v>
                </c:pt>
                <c:pt idx="97">
                  <c:v>283518.81</c:v>
                </c:pt>
                <c:pt idx="98">
                  <c:v>325033.64</c:v>
                </c:pt>
                <c:pt idx="99">
                  <c:v>352100.53</c:v>
                </c:pt>
                <c:pt idx="100">
                  <c:v>410300.63</c:v>
                </c:pt>
                <c:pt idx="101">
                  <c:v>466960.08</c:v>
                </c:pt>
                <c:pt idx="102">
                  <c:v>501635.76</c:v>
                </c:pt>
                <c:pt idx="103">
                  <c:v>513082.9</c:v>
                </c:pt>
                <c:pt idx="104">
                  <c:v>560548.46</c:v>
                </c:pt>
                <c:pt idx="105">
                  <c:v>887176.74</c:v>
                </c:pt>
                <c:pt idx="106">
                  <c:v>1138442.48</c:v>
                </c:pt>
                <c:pt idx="107">
                  <c:v>1413158.75</c:v>
                </c:pt>
                <c:pt idx="108">
                  <c:v>14116.47</c:v>
                </c:pt>
                <c:pt idx="109">
                  <c:v>21412.73</c:v>
                </c:pt>
                <c:pt idx="110">
                  <c:v>29355.65</c:v>
                </c:pt>
                <c:pt idx="111">
                  <c:v>40368.720000000001</c:v>
                </c:pt>
                <c:pt idx="112">
                  <c:v>52276.27</c:v>
                </c:pt>
                <c:pt idx="113">
                  <c:v>66104.03</c:v>
                </c:pt>
                <c:pt idx="114">
                  <c:v>93689.17</c:v>
                </c:pt>
                <c:pt idx="115">
                  <c:v>128232.35</c:v>
                </c:pt>
                <c:pt idx="116">
                  <c:v>147766.29</c:v>
                </c:pt>
                <c:pt idx="117">
                  <c:v>178896.72</c:v>
                </c:pt>
                <c:pt idx="118">
                  <c:v>245610.04</c:v>
                </c:pt>
                <c:pt idx="119">
                  <c:v>305200.12</c:v>
                </c:pt>
              </c:numCache>
            </c:numRef>
          </c:val>
          <c:extLst>
            <c:ext xmlns:c16="http://schemas.microsoft.com/office/drawing/2014/chart" uri="{C3380CC4-5D6E-409C-BE32-E72D297353CC}">
              <c16:uniqueId val="{00000000-ACD3-4708-A1EB-B6E90009E1A4}"/>
            </c:ext>
          </c:extLst>
        </c:ser>
        <c:ser>
          <c:idx val="2"/>
          <c:order val="1"/>
          <c:tx>
            <c:strRef>
              <c:f>'Solar Capacity&amp;Generation by BA'!$E$28</c:f>
              <c:strCache>
                <c:ptCount val="1"/>
                <c:pt idx="0">
                  <c:v>Utility-Scale</c:v>
                </c:pt>
              </c:strCache>
            </c:strRef>
          </c:tx>
          <c:spPr>
            <a:solidFill>
              <a:schemeClr val="accent1">
                <a:lumMod val="75000"/>
              </a:schemeClr>
            </a:solidFill>
            <a:ln>
              <a:noFill/>
            </a:ln>
            <a:effectLst/>
          </c:spPr>
          <c:invertIfNegative val="0"/>
          <c:cat>
            <c:multiLvlStrRef>
              <c:f>'Solar Capacity&amp;Generation by BA'!$B$117:$C$332</c:f>
              <c:multiLvlStrCache>
                <c:ptCount val="216"/>
                <c:lvl>
                  <c:pt idx="0">
                    <c:v>2012</c:v>
                  </c:pt>
                  <c:pt idx="1">
                    <c:v>2013</c:v>
                  </c:pt>
                  <c:pt idx="2">
                    <c:v>2014</c:v>
                  </c:pt>
                  <c:pt idx="3">
                    <c:v>2015</c:v>
                  </c:pt>
                  <c:pt idx="4">
                    <c:v>2016</c:v>
                  </c:pt>
                  <c:pt idx="5">
                    <c:v>2017</c:v>
                  </c:pt>
                  <c:pt idx="6">
                    <c:v>2018</c:v>
                  </c:pt>
                  <c:pt idx="7">
                    <c:v>2019</c:v>
                  </c:pt>
                  <c:pt idx="8">
                    <c:v>2020</c:v>
                  </c:pt>
                  <c:pt idx="9">
                    <c:v>2021</c:v>
                  </c:pt>
                  <c:pt idx="10">
                    <c:v>2022</c:v>
                  </c:pt>
                  <c:pt idx="11">
                    <c:v>2023</c:v>
                  </c:pt>
                  <c:pt idx="12">
                    <c:v>2012</c:v>
                  </c:pt>
                  <c:pt idx="13">
                    <c:v>2013</c:v>
                  </c:pt>
                  <c:pt idx="14">
                    <c:v>2014</c:v>
                  </c:pt>
                  <c:pt idx="15">
                    <c:v>2015</c:v>
                  </c:pt>
                  <c:pt idx="16">
                    <c:v>2016</c:v>
                  </c:pt>
                  <c:pt idx="17">
                    <c:v>2017</c:v>
                  </c:pt>
                  <c:pt idx="18">
                    <c:v>2018</c:v>
                  </c:pt>
                  <c:pt idx="19">
                    <c:v>2019</c:v>
                  </c:pt>
                  <c:pt idx="20">
                    <c:v>2020</c:v>
                  </c:pt>
                  <c:pt idx="21">
                    <c:v>2021</c:v>
                  </c:pt>
                  <c:pt idx="22">
                    <c:v>2022</c:v>
                  </c:pt>
                  <c:pt idx="23">
                    <c:v>2023</c:v>
                  </c:pt>
                  <c:pt idx="24">
                    <c:v>2012</c:v>
                  </c:pt>
                  <c:pt idx="25">
                    <c:v>2013</c:v>
                  </c:pt>
                  <c:pt idx="26">
                    <c:v>2014</c:v>
                  </c:pt>
                  <c:pt idx="27">
                    <c:v>2015</c:v>
                  </c:pt>
                  <c:pt idx="28">
                    <c:v>2016</c:v>
                  </c:pt>
                  <c:pt idx="29">
                    <c:v>2017</c:v>
                  </c:pt>
                  <c:pt idx="30">
                    <c:v>2018</c:v>
                  </c:pt>
                  <c:pt idx="31">
                    <c:v>2019</c:v>
                  </c:pt>
                  <c:pt idx="32">
                    <c:v>2020</c:v>
                  </c:pt>
                  <c:pt idx="33">
                    <c:v>2021</c:v>
                  </c:pt>
                  <c:pt idx="34">
                    <c:v>2022</c:v>
                  </c:pt>
                  <c:pt idx="35">
                    <c:v>2023</c:v>
                  </c:pt>
                  <c:pt idx="36">
                    <c:v>2012</c:v>
                  </c:pt>
                  <c:pt idx="37">
                    <c:v>2013</c:v>
                  </c:pt>
                  <c:pt idx="38">
                    <c:v>2014</c:v>
                  </c:pt>
                  <c:pt idx="39">
                    <c:v>2015</c:v>
                  </c:pt>
                  <c:pt idx="40">
                    <c:v>2016</c:v>
                  </c:pt>
                  <c:pt idx="41">
                    <c:v>2017</c:v>
                  </c:pt>
                  <c:pt idx="42">
                    <c:v>2018</c:v>
                  </c:pt>
                  <c:pt idx="43">
                    <c:v>2019</c:v>
                  </c:pt>
                  <c:pt idx="44">
                    <c:v>2020</c:v>
                  </c:pt>
                  <c:pt idx="45">
                    <c:v>2021</c:v>
                  </c:pt>
                  <c:pt idx="46">
                    <c:v>2022</c:v>
                  </c:pt>
                  <c:pt idx="47">
                    <c:v>2023</c:v>
                  </c:pt>
                  <c:pt idx="48">
                    <c:v>2012</c:v>
                  </c:pt>
                  <c:pt idx="49">
                    <c:v>2013</c:v>
                  </c:pt>
                  <c:pt idx="50">
                    <c:v>2014</c:v>
                  </c:pt>
                  <c:pt idx="51">
                    <c:v>2015</c:v>
                  </c:pt>
                  <c:pt idx="52">
                    <c:v>2016</c:v>
                  </c:pt>
                  <c:pt idx="53">
                    <c:v>2017</c:v>
                  </c:pt>
                  <c:pt idx="54">
                    <c:v>2018</c:v>
                  </c:pt>
                  <c:pt idx="55">
                    <c:v>2019</c:v>
                  </c:pt>
                  <c:pt idx="56">
                    <c:v>2020</c:v>
                  </c:pt>
                  <c:pt idx="57">
                    <c:v>2021</c:v>
                  </c:pt>
                  <c:pt idx="58">
                    <c:v>2022</c:v>
                  </c:pt>
                  <c:pt idx="59">
                    <c:v>2023</c:v>
                  </c:pt>
                  <c:pt idx="60">
                    <c:v>2012</c:v>
                  </c:pt>
                  <c:pt idx="61">
                    <c:v>2013</c:v>
                  </c:pt>
                  <c:pt idx="62">
                    <c:v>2014</c:v>
                  </c:pt>
                  <c:pt idx="63">
                    <c:v>2015</c:v>
                  </c:pt>
                  <c:pt idx="64">
                    <c:v>2016</c:v>
                  </c:pt>
                  <c:pt idx="65">
                    <c:v>2017</c:v>
                  </c:pt>
                  <c:pt idx="66">
                    <c:v>2018</c:v>
                  </c:pt>
                  <c:pt idx="67">
                    <c:v>2019</c:v>
                  </c:pt>
                  <c:pt idx="68">
                    <c:v>2020</c:v>
                  </c:pt>
                  <c:pt idx="69">
                    <c:v>2021</c:v>
                  </c:pt>
                  <c:pt idx="70">
                    <c:v>2022</c:v>
                  </c:pt>
                  <c:pt idx="71">
                    <c:v>2023</c:v>
                  </c:pt>
                  <c:pt idx="72">
                    <c:v>2012</c:v>
                  </c:pt>
                  <c:pt idx="73">
                    <c:v>2013</c:v>
                  </c:pt>
                  <c:pt idx="74">
                    <c:v>2014</c:v>
                  </c:pt>
                  <c:pt idx="75">
                    <c:v>2015</c:v>
                  </c:pt>
                  <c:pt idx="76">
                    <c:v>2016</c:v>
                  </c:pt>
                  <c:pt idx="77">
                    <c:v>2017</c:v>
                  </c:pt>
                  <c:pt idx="78">
                    <c:v>2018</c:v>
                  </c:pt>
                  <c:pt idx="79">
                    <c:v>2019</c:v>
                  </c:pt>
                  <c:pt idx="80">
                    <c:v>2020</c:v>
                  </c:pt>
                  <c:pt idx="81">
                    <c:v>2021</c:v>
                  </c:pt>
                  <c:pt idx="82">
                    <c:v>2022</c:v>
                  </c:pt>
                  <c:pt idx="83">
                    <c:v>2023</c:v>
                  </c:pt>
                  <c:pt idx="84">
                    <c:v>2012</c:v>
                  </c:pt>
                  <c:pt idx="85">
                    <c:v>2013</c:v>
                  </c:pt>
                  <c:pt idx="86">
                    <c:v>2014</c:v>
                  </c:pt>
                  <c:pt idx="87">
                    <c:v>2015</c:v>
                  </c:pt>
                  <c:pt idx="88">
                    <c:v>2016</c:v>
                  </c:pt>
                  <c:pt idx="89">
                    <c:v>2017</c:v>
                  </c:pt>
                  <c:pt idx="90">
                    <c:v>2018</c:v>
                  </c:pt>
                  <c:pt idx="91">
                    <c:v>2019</c:v>
                  </c:pt>
                  <c:pt idx="92">
                    <c:v>2020</c:v>
                  </c:pt>
                  <c:pt idx="93">
                    <c:v>2021</c:v>
                  </c:pt>
                  <c:pt idx="94">
                    <c:v>2022</c:v>
                  </c:pt>
                  <c:pt idx="95">
                    <c:v>2023</c:v>
                  </c:pt>
                  <c:pt idx="96">
                    <c:v>2012</c:v>
                  </c:pt>
                  <c:pt idx="97">
                    <c:v>2013</c:v>
                  </c:pt>
                  <c:pt idx="98">
                    <c:v>2014</c:v>
                  </c:pt>
                  <c:pt idx="99">
                    <c:v>2015</c:v>
                  </c:pt>
                  <c:pt idx="100">
                    <c:v>2016</c:v>
                  </c:pt>
                  <c:pt idx="101">
                    <c:v>2017</c:v>
                  </c:pt>
                  <c:pt idx="102">
                    <c:v>2018</c:v>
                  </c:pt>
                  <c:pt idx="103">
                    <c:v>2019</c:v>
                  </c:pt>
                  <c:pt idx="104">
                    <c:v>2020</c:v>
                  </c:pt>
                  <c:pt idx="105">
                    <c:v>2021</c:v>
                  </c:pt>
                  <c:pt idx="106">
                    <c:v>2022</c:v>
                  </c:pt>
                  <c:pt idx="107">
                    <c:v>2023</c:v>
                  </c:pt>
                  <c:pt idx="108">
                    <c:v>2012</c:v>
                  </c:pt>
                  <c:pt idx="109">
                    <c:v>2013</c:v>
                  </c:pt>
                  <c:pt idx="110">
                    <c:v>2014</c:v>
                  </c:pt>
                  <c:pt idx="111">
                    <c:v>2015</c:v>
                  </c:pt>
                  <c:pt idx="112">
                    <c:v>2016</c:v>
                  </c:pt>
                  <c:pt idx="113">
                    <c:v>2017</c:v>
                  </c:pt>
                  <c:pt idx="114">
                    <c:v>2018</c:v>
                  </c:pt>
                  <c:pt idx="115">
                    <c:v>2019</c:v>
                  </c:pt>
                  <c:pt idx="116">
                    <c:v>2020</c:v>
                  </c:pt>
                  <c:pt idx="117">
                    <c:v>2021</c:v>
                  </c:pt>
                  <c:pt idx="118">
                    <c:v>2022</c:v>
                  </c:pt>
                  <c:pt idx="119">
                    <c:v>2023</c:v>
                  </c:pt>
                  <c:pt idx="120">
                    <c:v>2012</c:v>
                  </c:pt>
                  <c:pt idx="121">
                    <c:v>2013</c:v>
                  </c:pt>
                  <c:pt idx="122">
                    <c:v>2014</c:v>
                  </c:pt>
                  <c:pt idx="123">
                    <c:v>2015</c:v>
                  </c:pt>
                  <c:pt idx="124">
                    <c:v>2016</c:v>
                  </c:pt>
                  <c:pt idx="125">
                    <c:v>2017</c:v>
                  </c:pt>
                  <c:pt idx="126">
                    <c:v>2018</c:v>
                  </c:pt>
                  <c:pt idx="127">
                    <c:v>2019</c:v>
                  </c:pt>
                  <c:pt idx="128">
                    <c:v>2020</c:v>
                  </c:pt>
                  <c:pt idx="129">
                    <c:v>2021</c:v>
                  </c:pt>
                  <c:pt idx="130">
                    <c:v>2022</c:v>
                  </c:pt>
                  <c:pt idx="131">
                    <c:v>2023</c:v>
                  </c:pt>
                  <c:pt idx="132">
                    <c:v>2012</c:v>
                  </c:pt>
                  <c:pt idx="133">
                    <c:v>2013</c:v>
                  </c:pt>
                  <c:pt idx="134">
                    <c:v>2014</c:v>
                  </c:pt>
                  <c:pt idx="135">
                    <c:v>2015</c:v>
                  </c:pt>
                  <c:pt idx="136">
                    <c:v>2016</c:v>
                  </c:pt>
                  <c:pt idx="137">
                    <c:v>2017</c:v>
                  </c:pt>
                  <c:pt idx="138">
                    <c:v>2018</c:v>
                  </c:pt>
                  <c:pt idx="139">
                    <c:v>2019</c:v>
                  </c:pt>
                  <c:pt idx="140">
                    <c:v>2020</c:v>
                  </c:pt>
                  <c:pt idx="141">
                    <c:v>2021</c:v>
                  </c:pt>
                  <c:pt idx="142">
                    <c:v>2022</c:v>
                  </c:pt>
                  <c:pt idx="143">
                    <c:v>2023</c:v>
                  </c:pt>
                  <c:pt idx="144">
                    <c:v>2012</c:v>
                  </c:pt>
                  <c:pt idx="145">
                    <c:v>2013</c:v>
                  </c:pt>
                  <c:pt idx="146">
                    <c:v>2014</c:v>
                  </c:pt>
                  <c:pt idx="147">
                    <c:v>2015</c:v>
                  </c:pt>
                  <c:pt idx="148">
                    <c:v>2016</c:v>
                  </c:pt>
                  <c:pt idx="149">
                    <c:v>2017</c:v>
                  </c:pt>
                  <c:pt idx="150">
                    <c:v>2018</c:v>
                  </c:pt>
                  <c:pt idx="151">
                    <c:v>2019</c:v>
                  </c:pt>
                  <c:pt idx="152">
                    <c:v>2020</c:v>
                  </c:pt>
                  <c:pt idx="153">
                    <c:v>2021</c:v>
                  </c:pt>
                  <c:pt idx="154">
                    <c:v>2022</c:v>
                  </c:pt>
                  <c:pt idx="155">
                    <c:v>2023</c:v>
                  </c:pt>
                  <c:pt idx="156">
                    <c:v>2012</c:v>
                  </c:pt>
                  <c:pt idx="157">
                    <c:v>2013</c:v>
                  </c:pt>
                  <c:pt idx="158">
                    <c:v>2014</c:v>
                  </c:pt>
                  <c:pt idx="159">
                    <c:v>2015</c:v>
                  </c:pt>
                  <c:pt idx="160">
                    <c:v>2016</c:v>
                  </c:pt>
                  <c:pt idx="161">
                    <c:v>2017</c:v>
                  </c:pt>
                  <c:pt idx="162">
                    <c:v>2018</c:v>
                  </c:pt>
                  <c:pt idx="163">
                    <c:v>2019</c:v>
                  </c:pt>
                  <c:pt idx="164">
                    <c:v>2020</c:v>
                  </c:pt>
                  <c:pt idx="165">
                    <c:v>2021</c:v>
                  </c:pt>
                  <c:pt idx="166">
                    <c:v>2022</c:v>
                  </c:pt>
                  <c:pt idx="167">
                    <c:v>2023</c:v>
                  </c:pt>
                  <c:pt idx="168">
                    <c:v>2012</c:v>
                  </c:pt>
                  <c:pt idx="169">
                    <c:v>2013</c:v>
                  </c:pt>
                  <c:pt idx="170">
                    <c:v>2014</c:v>
                  </c:pt>
                  <c:pt idx="171">
                    <c:v>2015</c:v>
                  </c:pt>
                  <c:pt idx="172">
                    <c:v>2016</c:v>
                  </c:pt>
                  <c:pt idx="173">
                    <c:v>2017</c:v>
                  </c:pt>
                  <c:pt idx="174">
                    <c:v>2018</c:v>
                  </c:pt>
                  <c:pt idx="175">
                    <c:v>2019</c:v>
                  </c:pt>
                  <c:pt idx="176">
                    <c:v>2020</c:v>
                  </c:pt>
                  <c:pt idx="177">
                    <c:v>2021</c:v>
                  </c:pt>
                  <c:pt idx="178">
                    <c:v>2022</c:v>
                  </c:pt>
                  <c:pt idx="179">
                    <c:v>2023</c:v>
                  </c:pt>
                  <c:pt idx="180">
                    <c:v>2012</c:v>
                  </c:pt>
                  <c:pt idx="181">
                    <c:v>2013</c:v>
                  </c:pt>
                  <c:pt idx="182">
                    <c:v>2014</c:v>
                  </c:pt>
                  <c:pt idx="183">
                    <c:v>2015</c:v>
                  </c:pt>
                  <c:pt idx="184">
                    <c:v>2016</c:v>
                  </c:pt>
                  <c:pt idx="185">
                    <c:v>2017</c:v>
                  </c:pt>
                  <c:pt idx="186">
                    <c:v>2018</c:v>
                  </c:pt>
                  <c:pt idx="187">
                    <c:v>2019</c:v>
                  </c:pt>
                  <c:pt idx="188">
                    <c:v>2020</c:v>
                  </c:pt>
                  <c:pt idx="189">
                    <c:v>2021</c:v>
                  </c:pt>
                  <c:pt idx="190">
                    <c:v>2022</c:v>
                  </c:pt>
                  <c:pt idx="191">
                    <c:v>2023</c:v>
                  </c:pt>
                  <c:pt idx="192">
                    <c:v>2012</c:v>
                  </c:pt>
                  <c:pt idx="193">
                    <c:v>2013</c:v>
                  </c:pt>
                  <c:pt idx="194">
                    <c:v>2014</c:v>
                  </c:pt>
                  <c:pt idx="195">
                    <c:v>2015</c:v>
                  </c:pt>
                  <c:pt idx="196">
                    <c:v>2016</c:v>
                  </c:pt>
                  <c:pt idx="197">
                    <c:v>2017</c:v>
                  </c:pt>
                  <c:pt idx="198">
                    <c:v>2018</c:v>
                  </c:pt>
                  <c:pt idx="199">
                    <c:v>2019</c:v>
                  </c:pt>
                  <c:pt idx="200">
                    <c:v>2020</c:v>
                  </c:pt>
                  <c:pt idx="201">
                    <c:v>2021</c:v>
                  </c:pt>
                  <c:pt idx="202">
                    <c:v>2022</c:v>
                  </c:pt>
                  <c:pt idx="203">
                    <c:v>2023</c:v>
                  </c:pt>
                  <c:pt idx="204">
                    <c:v>2012</c:v>
                  </c:pt>
                  <c:pt idx="205">
                    <c:v>2013</c:v>
                  </c:pt>
                  <c:pt idx="206">
                    <c:v>2014</c:v>
                  </c:pt>
                  <c:pt idx="207">
                    <c:v>2015</c:v>
                  </c:pt>
                  <c:pt idx="208">
                    <c:v>2016</c:v>
                  </c:pt>
                  <c:pt idx="209">
                    <c:v>2017</c:v>
                  </c:pt>
                  <c:pt idx="210">
                    <c:v>2018</c:v>
                  </c:pt>
                  <c:pt idx="211">
                    <c:v>2019</c:v>
                  </c:pt>
                  <c:pt idx="212">
                    <c:v>2020</c:v>
                  </c:pt>
                  <c:pt idx="213">
                    <c:v>2021</c:v>
                  </c:pt>
                  <c:pt idx="214">
                    <c:v>2022</c:v>
                  </c:pt>
                  <c:pt idx="215">
                    <c:v>2023</c:v>
                  </c:pt>
                </c:lvl>
                <c:lvl>
                  <c:pt idx="0">
                    <c:v>AZPS</c:v>
                  </c:pt>
                  <c:pt idx="12">
                    <c:v>BPAT</c:v>
                  </c:pt>
                  <c:pt idx="24">
                    <c:v>IPCO</c:v>
                  </c:pt>
                  <c:pt idx="36">
                    <c:v>LDWP</c:v>
                  </c:pt>
                  <c:pt idx="48">
                    <c:v>NEVP</c:v>
                  </c:pt>
                  <c:pt idx="60">
                    <c:v>PACE</c:v>
                  </c:pt>
                  <c:pt idx="72">
                    <c:v>PACW</c:v>
                  </c:pt>
                  <c:pt idx="84">
                    <c:v>PNM</c:v>
                  </c:pt>
                  <c:pt idx="96">
                    <c:v>PSCO</c:v>
                  </c:pt>
                  <c:pt idx="108">
                    <c:v>WACM</c:v>
                  </c:pt>
                  <c:pt idx="120">
                    <c:v>CPLE</c:v>
                  </c:pt>
                  <c:pt idx="132">
                    <c:v>DUK</c:v>
                  </c:pt>
                  <c:pt idx="144">
                    <c:v>FPC</c:v>
                  </c:pt>
                  <c:pt idx="156">
                    <c:v>FPL</c:v>
                  </c:pt>
                  <c:pt idx="168">
                    <c:v>SCEG</c:v>
                  </c:pt>
                  <c:pt idx="180">
                    <c:v>SOCO</c:v>
                  </c:pt>
                  <c:pt idx="192">
                    <c:v>TEC</c:v>
                  </c:pt>
                  <c:pt idx="204">
                    <c:v>TVA</c:v>
                  </c:pt>
                </c:lvl>
              </c:multiLvlStrCache>
            </c:multiLvlStrRef>
          </c:cat>
          <c:val>
            <c:numRef>
              <c:f>'Solar Capacity&amp;Generation by BA'!$H$117:$H$236</c:f>
              <c:numCache>
                <c:formatCode>_(* #,##0_);_(* \(#,##0\);_(* "-"??_);_(@_)</c:formatCode>
                <c:ptCount val="120"/>
                <c:pt idx="0">
                  <c:v>240096.90353918617</c:v>
                </c:pt>
                <c:pt idx="1">
                  <c:v>697968.88497299294</c:v>
                </c:pt>
                <c:pt idx="2">
                  <c:v>1590755.201620938</c:v>
                </c:pt>
                <c:pt idx="3">
                  <c:v>1657817.5916596409</c:v>
                </c:pt>
                <c:pt idx="4">
                  <c:v>1686497.8038430472</c:v>
                </c:pt>
                <c:pt idx="5">
                  <c:v>1758389.4839559163</c:v>
                </c:pt>
                <c:pt idx="6">
                  <c:v>1745468.7553346471</c:v>
                </c:pt>
                <c:pt idx="7">
                  <c:v>1764731.6123590444</c:v>
                </c:pt>
                <c:pt idx="8">
                  <c:v>1778155.0948667894</c:v>
                </c:pt>
                <c:pt idx="9">
                  <c:v>1688314.5075118437</c:v>
                </c:pt>
                <c:pt idx="10">
                  <c:v>1681151.727441093</c:v>
                </c:pt>
                <c:pt idx="11">
                  <c:v>1683133.3626533153</c:v>
                </c:pt>
                <c:pt idx="12">
                  <c:v>615.44426944299744</c:v>
                </c:pt>
                <c:pt idx="13">
                  <c:v>10371.285936340324</c:v>
                </c:pt>
                <c:pt idx="14">
                  <c:v>10358.054446288435</c:v>
                </c:pt>
                <c:pt idx="15">
                  <c:v>10185.763400261127</c:v>
                </c:pt>
                <c:pt idx="16">
                  <c:v>10208.74499277167</c:v>
                </c:pt>
                <c:pt idx="17">
                  <c:v>9816.4242975604593</c:v>
                </c:pt>
                <c:pt idx="18">
                  <c:v>10290.394844456976</c:v>
                </c:pt>
                <c:pt idx="19">
                  <c:v>10995.547156977778</c:v>
                </c:pt>
                <c:pt idx="20">
                  <c:v>140921.51096143131</c:v>
                </c:pt>
                <c:pt idx="21">
                  <c:v>239116.32380415147</c:v>
                </c:pt>
                <c:pt idx="22">
                  <c:v>338974.5636421016</c:v>
                </c:pt>
                <c:pt idx="23">
                  <c:v>327860.61342271342</c:v>
                </c:pt>
                <c:pt idx="24">
                  <c:v>0</c:v>
                </c:pt>
                <c:pt idx="25">
                  <c:v>0</c:v>
                </c:pt>
                <c:pt idx="26">
                  <c:v>0</c:v>
                </c:pt>
                <c:pt idx="27">
                  <c:v>0</c:v>
                </c:pt>
                <c:pt idx="28">
                  <c:v>27537.497699813968</c:v>
                </c:pt>
                <c:pt idx="29">
                  <c:v>601750.8580166928</c:v>
                </c:pt>
                <c:pt idx="30">
                  <c:v>676513.5354554503</c:v>
                </c:pt>
                <c:pt idx="31">
                  <c:v>684642.73403441231</c:v>
                </c:pt>
                <c:pt idx="32">
                  <c:v>758279.99258170195</c:v>
                </c:pt>
                <c:pt idx="33">
                  <c:v>769216.80261206115</c:v>
                </c:pt>
                <c:pt idx="34">
                  <c:v>749395.19760784938</c:v>
                </c:pt>
                <c:pt idx="35">
                  <c:v>1032980.7685643862</c:v>
                </c:pt>
                <c:pt idx="36">
                  <c:v>22551.006750813998</c:v>
                </c:pt>
                <c:pt idx="37">
                  <c:v>54941.090793054806</c:v>
                </c:pt>
                <c:pt idx="38">
                  <c:v>62893.758657866398</c:v>
                </c:pt>
                <c:pt idx="39">
                  <c:v>615308.8432461702</c:v>
                </c:pt>
                <c:pt idx="40">
                  <c:v>900014.31413828488</c:v>
                </c:pt>
                <c:pt idx="41">
                  <c:v>1932130.7613966933</c:v>
                </c:pt>
                <c:pt idx="42">
                  <c:v>2240891.3931271732</c:v>
                </c:pt>
                <c:pt idx="43">
                  <c:v>2342323.3162027122</c:v>
                </c:pt>
                <c:pt idx="44">
                  <c:v>2549952.8794595129</c:v>
                </c:pt>
                <c:pt idx="45">
                  <c:v>2555990.5717823836</c:v>
                </c:pt>
                <c:pt idx="46">
                  <c:v>2612926.923927987</c:v>
                </c:pt>
                <c:pt idx="47">
                  <c:v>2358123.365178457</c:v>
                </c:pt>
                <c:pt idx="48">
                  <c:v>315659.02640368475</c:v>
                </c:pt>
                <c:pt idx="49">
                  <c:v>423673.87877213681</c:v>
                </c:pt>
                <c:pt idx="50">
                  <c:v>535558.5901724248</c:v>
                </c:pt>
                <c:pt idx="51">
                  <c:v>619404.80839772127</c:v>
                </c:pt>
                <c:pt idx="52">
                  <c:v>1033828.7394238453</c:v>
                </c:pt>
                <c:pt idx="53">
                  <c:v>2419373.9751975434</c:v>
                </c:pt>
                <c:pt idx="54">
                  <c:v>2795977.2986530531</c:v>
                </c:pt>
                <c:pt idx="55">
                  <c:v>3051008.263748087</c:v>
                </c:pt>
                <c:pt idx="56">
                  <c:v>3581095.0039851572</c:v>
                </c:pt>
                <c:pt idx="57">
                  <c:v>4614311.0284063416</c:v>
                </c:pt>
                <c:pt idx="58">
                  <c:v>5786643.3778869826</c:v>
                </c:pt>
                <c:pt idx="59">
                  <c:v>6329340.5345556336</c:v>
                </c:pt>
                <c:pt idx="60">
                  <c:v>1618.9999999999998</c:v>
                </c:pt>
                <c:pt idx="61">
                  <c:v>2100</c:v>
                </c:pt>
                <c:pt idx="62">
                  <c:v>2235</c:v>
                </c:pt>
                <c:pt idx="63">
                  <c:v>21969.282883459327</c:v>
                </c:pt>
                <c:pt idx="64">
                  <c:v>1016784.0313837769</c:v>
                </c:pt>
                <c:pt idx="65">
                  <c:v>2211105</c:v>
                </c:pt>
                <c:pt idx="66">
                  <c:v>2208132.1430574451</c:v>
                </c:pt>
                <c:pt idx="67">
                  <c:v>2350267.2525930423</c:v>
                </c:pt>
                <c:pt idx="68">
                  <c:v>2632535.3708995879</c:v>
                </c:pt>
                <c:pt idx="69">
                  <c:v>3473123.9410522431</c:v>
                </c:pt>
                <c:pt idx="70">
                  <c:v>3978090.8868461228</c:v>
                </c:pt>
                <c:pt idx="71">
                  <c:v>4096861.4179894305</c:v>
                </c:pt>
                <c:pt idx="72">
                  <c:v>256.41600702572077</c:v>
                </c:pt>
                <c:pt idx="73">
                  <c:v>4795.5802998100635</c:v>
                </c:pt>
                <c:pt idx="74">
                  <c:v>8932.5559575706957</c:v>
                </c:pt>
                <c:pt idx="75">
                  <c:v>10497.426750118644</c:v>
                </c:pt>
                <c:pt idx="76">
                  <c:v>28454.661068634254</c:v>
                </c:pt>
                <c:pt idx="77">
                  <c:v>103866.62712001994</c:v>
                </c:pt>
                <c:pt idx="78">
                  <c:v>416876.85210414964</c:v>
                </c:pt>
                <c:pt idx="79">
                  <c:v>531404.20089122048</c:v>
                </c:pt>
                <c:pt idx="80">
                  <c:v>693435.23920621327</c:v>
                </c:pt>
                <c:pt idx="81">
                  <c:v>936366.58989633759</c:v>
                </c:pt>
                <c:pt idx="82">
                  <c:v>949385.74903008493</c:v>
                </c:pt>
                <c:pt idx="83">
                  <c:v>853462.69086262619</c:v>
                </c:pt>
                <c:pt idx="84">
                  <c:v>36546.220740626719</c:v>
                </c:pt>
                <c:pt idx="85">
                  <c:v>68125.457529657113</c:v>
                </c:pt>
                <c:pt idx="86">
                  <c:v>126156.14329790339</c:v>
                </c:pt>
                <c:pt idx="87">
                  <c:v>177725.68616578978</c:v>
                </c:pt>
                <c:pt idx="88">
                  <c:v>286651.99112979911</c:v>
                </c:pt>
                <c:pt idx="89">
                  <c:v>351406.131036176</c:v>
                </c:pt>
                <c:pt idx="90">
                  <c:v>465853.49337445933</c:v>
                </c:pt>
                <c:pt idx="91">
                  <c:v>508926.44397976593</c:v>
                </c:pt>
                <c:pt idx="92">
                  <c:v>838322.49210874666</c:v>
                </c:pt>
                <c:pt idx="93">
                  <c:v>903830.61854508927</c:v>
                </c:pt>
                <c:pt idx="94">
                  <c:v>1052033.6517572587</c:v>
                </c:pt>
                <c:pt idx="95">
                  <c:v>1300649.6264283231</c:v>
                </c:pt>
                <c:pt idx="96">
                  <c:v>218999.60855115327</c:v>
                </c:pt>
                <c:pt idx="97">
                  <c:v>227749.89010401155</c:v>
                </c:pt>
                <c:pt idx="98">
                  <c:v>231666.48863625503</c:v>
                </c:pt>
                <c:pt idx="99">
                  <c:v>222485.9282646974</c:v>
                </c:pt>
                <c:pt idx="100">
                  <c:v>480782.68650517135</c:v>
                </c:pt>
                <c:pt idx="101">
                  <c:v>862386.58470323379</c:v>
                </c:pt>
                <c:pt idx="102">
                  <c:v>1028302.5795414679</c:v>
                </c:pt>
                <c:pt idx="103">
                  <c:v>1122376.1987809215</c:v>
                </c:pt>
                <c:pt idx="104">
                  <c:v>1156056.5772946435</c:v>
                </c:pt>
                <c:pt idx="105">
                  <c:v>1331625.8046175605</c:v>
                </c:pt>
                <c:pt idx="106">
                  <c:v>2020263.4533654561</c:v>
                </c:pt>
                <c:pt idx="107">
                  <c:v>3185701.7666192278</c:v>
                </c:pt>
                <c:pt idx="108">
                  <c:v>83820.433043076555</c:v>
                </c:pt>
                <c:pt idx="109">
                  <c:v>87088.262574321066</c:v>
                </c:pt>
                <c:pt idx="110">
                  <c:v>84206.078472876688</c:v>
                </c:pt>
                <c:pt idx="111">
                  <c:v>83988.482621999792</c:v>
                </c:pt>
                <c:pt idx="112">
                  <c:v>115412.76203585281</c:v>
                </c:pt>
                <c:pt idx="113">
                  <c:v>158100.71280693854</c:v>
                </c:pt>
                <c:pt idx="114">
                  <c:v>171699.13713622591</c:v>
                </c:pt>
                <c:pt idx="115">
                  <c:v>187648.33997348725</c:v>
                </c:pt>
                <c:pt idx="116">
                  <c:v>409555.72277922794</c:v>
                </c:pt>
                <c:pt idx="117">
                  <c:v>474476.15977532935</c:v>
                </c:pt>
                <c:pt idx="118">
                  <c:v>519678.28828165069</c:v>
                </c:pt>
                <c:pt idx="119">
                  <c:v>571744.65029911662</c:v>
                </c:pt>
              </c:numCache>
            </c:numRef>
          </c:val>
          <c:extLst>
            <c:ext xmlns:c16="http://schemas.microsoft.com/office/drawing/2014/chart" uri="{C3380CC4-5D6E-409C-BE32-E72D297353CC}">
              <c16:uniqueId val="{00000001-ACD3-4708-A1EB-B6E90009E1A4}"/>
            </c:ext>
          </c:extLst>
        </c:ser>
        <c:ser>
          <c:idx val="1"/>
          <c:order val="2"/>
          <c:tx>
            <c:strRef>
              <c:f>'Solar Capacity&amp;Generation by BA'!$I$28</c:f>
              <c:strCache>
                <c:ptCount val="1"/>
                <c:pt idx="0">
                  <c:v>Curtailment</c:v>
                </c:pt>
              </c:strCache>
            </c:strRef>
          </c:tx>
          <c:spPr>
            <a:solidFill>
              <a:schemeClr val="accent6">
                <a:lumMod val="75000"/>
              </a:schemeClr>
            </a:solidFill>
            <a:ln w="25400">
              <a:noFill/>
            </a:ln>
            <a:effectLst/>
          </c:spPr>
          <c:invertIfNegative val="0"/>
          <c:cat>
            <c:multiLvlStrRef>
              <c:f>'Solar Capacity&amp;Generation by BA'!$B$117:$C$332</c:f>
              <c:multiLvlStrCache>
                <c:ptCount val="216"/>
                <c:lvl>
                  <c:pt idx="0">
                    <c:v>2012</c:v>
                  </c:pt>
                  <c:pt idx="1">
                    <c:v>2013</c:v>
                  </c:pt>
                  <c:pt idx="2">
                    <c:v>2014</c:v>
                  </c:pt>
                  <c:pt idx="3">
                    <c:v>2015</c:v>
                  </c:pt>
                  <c:pt idx="4">
                    <c:v>2016</c:v>
                  </c:pt>
                  <c:pt idx="5">
                    <c:v>2017</c:v>
                  </c:pt>
                  <c:pt idx="6">
                    <c:v>2018</c:v>
                  </c:pt>
                  <c:pt idx="7">
                    <c:v>2019</c:v>
                  </c:pt>
                  <c:pt idx="8">
                    <c:v>2020</c:v>
                  </c:pt>
                  <c:pt idx="9">
                    <c:v>2021</c:v>
                  </c:pt>
                  <c:pt idx="10">
                    <c:v>2022</c:v>
                  </c:pt>
                  <c:pt idx="11">
                    <c:v>2023</c:v>
                  </c:pt>
                  <c:pt idx="12">
                    <c:v>2012</c:v>
                  </c:pt>
                  <c:pt idx="13">
                    <c:v>2013</c:v>
                  </c:pt>
                  <c:pt idx="14">
                    <c:v>2014</c:v>
                  </c:pt>
                  <c:pt idx="15">
                    <c:v>2015</c:v>
                  </c:pt>
                  <c:pt idx="16">
                    <c:v>2016</c:v>
                  </c:pt>
                  <c:pt idx="17">
                    <c:v>2017</c:v>
                  </c:pt>
                  <c:pt idx="18">
                    <c:v>2018</c:v>
                  </c:pt>
                  <c:pt idx="19">
                    <c:v>2019</c:v>
                  </c:pt>
                  <c:pt idx="20">
                    <c:v>2020</c:v>
                  </c:pt>
                  <c:pt idx="21">
                    <c:v>2021</c:v>
                  </c:pt>
                  <c:pt idx="22">
                    <c:v>2022</c:v>
                  </c:pt>
                  <c:pt idx="23">
                    <c:v>2023</c:v>
                  </c:pt>
                  <c:pt idx="24">
                    <c:v>2012</c:v>
                  </c:pt>
                  <c:pt idx="25">
                    <c:v>2013</c:v>
                  </c:pt>
                  <c:pt idx="26">
                    <c:v>2014</c:v>
                  </c:pt>
                  <c:pt idx="27">
                    <c:v>2015</c:v>
                  </c:pt>
                  <c:pt idx="28">
                    <c:v>2016</c:v>
                  </c:pt>
                  <c:pt idx="29">
                    <c:v>2017</c:v>
                  </c:pt>
                  <c:pt idx="30">
                    <c:v>2018</c:v>
                  </c:pt>
                  <c:pt idx="31">
                    <c:v>2019</c:v>
                  </c:pt>
                  <c:pt idx="32">
                    <c:v>2020</c:v>
                  </c:pt>
                  <c:pt idx="33">
                    <c:v>2021</c:v>
                  </c:pt>
                  <c:pt idx="34">
                    <c:v>2022</c:v>
                  </c:pt>
                  <c:pt idx="35">
                    <c:v>2023</c:v>
                  </c:pt>
                  <c:pt idx="36">
                    <c:v>2012</c:v>
                  </c:pt>
                  <c:pt idx="37">
                    <c:v>2013</c:v>
                  </c:pt>
                  <c:pt idx="38">
                    <c:v>2014</c:v>
                  </c:pt>
                  <c:pt idx="39">
                    <c:v>2015</c:v>
                  </c:pt>
                  <c:pt idx="40">
                    <c:v>2016</c:v>
                  </c:pt>
                  <c:pt idx="41">
                    <c:v>2017</c:v>
                  </c:pt>
                  <c:pt idx="42">
                    <c:v>2018</c:v>
                  </c:pt>
                  <c:pt idx="43">
                    <c:v>2019</c:v>
                  </c:pt>
                  <c:pt idx="44">
                    <c:v>2020</c:v>
                  </c:pt>
                  <c:pt idx="45">
                    <c:v>2021</c:v>
                  </c:pt>
                  <c:pt idx="46">
                    <c:v>2022</c:v>
                  </c:pt>
                  <c:pt idx="47">
                    <c:v>2023</c:v>
                  </c:pt>
                  <c:pt idx="48">
                    <c:v>2012</c:v>
                  </c:pt>
                  <c:pt idx="49">
                    <c:v>2013</c:v>
                  </c:pt>
                  <c:pt idx="50">
                    <c:v>2014</c:v>
                  </c:pt>
                  <c:pt idx="51">
                    <c:v>2015</c:v>
                  </c:pt>
                  <c:pt idx="52">
                    <c:v>2016</c:v>
                  </c:pt>
                  <c:pt idx="53">
                    <c:v>2017</c:v>
                  </c:pt>
                  <c:pt idx="54">
                    <c:v>2018</c:v>
                  </c:pt>
                  <c:pt idx="55">
                    <c:v>2019</c:v>
                  </c:pt>
                  <c:pt idx="56">
                    <c:v>2020</c:v>
                  </c:pt>
                  <c:pt idx="57">
                    <c:v>2021</c:v>
                  </c:pt>
                  <c:pt idx="58">
                    <c:v>2022</c:v>
                  </c:pt>
                  <c:pt idx="59">
                    <c:v>2023</c:v>
                  </c:pt>
                  <c:pt idx="60">
                    <c:v>2012</c:v>
                  </c:pt>
                  <c:pt idx="61">
                    <c:v>2013</c:v>
                  </c:pt>
                  <c:pt idx="62">
                    <c:v>2014</c:v>
                  </c:pt>
                  <c:pt idx="63">
                    <c:v>2015</c:v>
                  </c:pt>
                  <c:pt idx="64">
                    <c:v>2016</c:v>
                  </c:pt>
                  <c:pt idx="65">
                    <c:v>2017</c:v>
                  </c:pt>
                  <c:pt idx="66">
                    <c:v>2018</c:v>
                  </c:pt>
                  <c:pt idx="67">
                    <c:v>2019</c:v>
                  </c:pt>
                  <c:pt idx="68">
                    <c:v>2020</c:v>
                  </c:pt>
                  <c:pt idx="69">
                    <c:v>2021</c:v>
                  </c:pt>
                  <c:pt idx="70">
                    <c:v>2022</c:v>
                  </c:pt>
                  <c:pt idx="71">
                    <c:v>2023</c:v>
                  </c:pt>
                  <c:pt idx="72">
                    <c:v>2012</c:v>
                  </c:pt>
                  <c:pt idx="73">
                    <c:v>2013</c:v>
                  </c:pt>
                  <c:pt idx="74">
                    <c:v>2014</c:v>
                  </c:pt>
                  <c:pt idx="75">
                    <c:v>2015</c:v>
                  </c:pt>
                  <c:pt idx="76">
                    <c:v>2016</c:v>
                  </c:pt>
                  <c:pt idx="77">
                    <c:v>2017</c:v>
                  </c:pt>
                  <c:pt idx="78">
                    <c:v>2018</c:v>
                  </c:pt>
                  <c:pt idx="79">
                    <c:v>2019</c:v>
                  </c:pt>
                  <c:pt idx="80">
                    <c:v>2020</c:v>
                  </c:pt>
                  <c:pt idx="81">
                    <c:v>2021</c:v>
                  </c:pt>
                  <c:pt idx="82">
                    <c:v>2022</c:v>
                  </c:pt>
                  <c:pt idx="83">
                    <c:v>2023</c:v>
                  </c:pt>
                  <c:pt idx="84">
                    <c:v>2012</c:v>
                  </c:pt>
                  <c:pt idx="85">
                    <c:v>2013</c:v>
                  </c:pt>
                  <c:pt idx="86">
                    <c:v>2014</c:v>
                  </c:pt>
                  <c:pt idx="87">
                    <c:v>2015</c:v>
                  </c:pt>
                  <c:pt idx="88">
                    <c:v>2016</c:v>
                  </c:pt>
                  <c:pt idx="89">
                    <c:v>2017</c:v>
                  </c:pt>
                  <c:pt idx="90">
                    <c:v>2018</c:v>
                  </c:pt>
                  <c:pt idx="91">
                    <c:v>2019</c:v>
                  </c:pt>
                  <c:pt idx="92">
                    <c:v>2020</c:v>
                  </c:pt>
                  <c:pt idx="93">
                    <c:v>2021</c:v>
                  </c:pt>
                  <c:pt idx="94">
                    <c:v>2022</c:v>
                  </c:pt>
                  <c:pt idx="95">
                    <c:v>2023</c:v>
                  </c:pt>
                  <c:pt idx="96">
                    <c:v>2012</c:v>
                  </c:pt>
                  <c:pt idx="97">
                    <c:v>2013</c:v>
                  </c:pt>
                  <c:pt idx="98">
                    <c:v>2014</c:v>
                  </c:pt>
                  <c:pt idx="99">
                    <c:v>2015</c:v>
                  </c:pt>
                  <c:pt idx="100">
                    <c:v>2016</c:v>
                  </c:pt>
                  <c:pt idx="101">
                    <c:v>2017</c:v>
                  </c:pt>
                  <c:pt idx="102">
                    <c:v>2018</c:v>
                  </c:pt>
                  <c:pt idx="103">
                    <c:v>2019</c:v>
                  </c:pt>
                  <c:pt idx="104">
                    <c:v>2020</c:v>
                  </c:pt>
                  <c:pt idx="105">
                    <c:v>2021</c:v>
                  </c:pt>
                  <c:pt idx="106">
                    <c:v>2022</c:v>
                  </c:pt>
                  <c:pt idx="107">
                    <c:v>2023</c:v>
                  </c:pt>
                  <c:pt idx="108">
                    <c:v>2012</c:v>
                  </c:pt>
                  <c:pt idx="109">
                    <c:v>2013</c:v>
                  </c:pt>
                  <c:pt idx="110">
                    <c:v>2014</c:v>
                  </c:pt>
                  <c:pt idx="111">
                    <c:v>2015</c:v>
                  </c:pt>
                  <c:pt idx="112">
                    <c:v>2016</c:v>
                  </c:pt>
                  <c:pt idx="113">
                    <c:v>2017</c:v>
                  </c:pt>
                  <c:pt idx="114">
                    <c:v>2018</c:v>
                  </c:pt>
                  <c:pt idx="115">
                    <c:v>2019</c:v>
                  </c:pt>
                  <c:pt idx="116">
                    <c:v>2020</c:v>
                  </c:pt>
                  <c:pt idx="117">
                    <c:v>2021</c:v>
                  </c:pt>
                  <c:pt idx="118">
                    <c:v>2022</c:v>
                  </c:pt>
                  <c:pt idx="119">
                    <c:v>2023</c:v>
                  </c:pt>
                  <c:pt idx="120">
                    <c:v>2012</c:v>
                  </c:pt>
                  <c:pt idx="121">
                    <c:v>2013</c:v>
                  </c:pt>
                  <c:pt idx="122">
                    <c:v>2014</c:v>
                  </c:pt>
                  <c:pt idx="123">
                    <c:v>2015</c:v>
                  </c:pt>
                  <c:pt idx="124">
                    <c:v>2016</c:v>
                  </c:pt>
                  <c:pt idx="125">
                    <c:v>2017</c:v>
                  </c:pt>
                  <c:pt idx="126">
                    <c:v>2018</c:v>
                  </c:pt>
                  <c:pt idx="127">
                    <c:v>2019</c:v>
                  </c:pt>
                  <c:pt idx="128">
                    <c:v>2020</c:v>
                  </c:pt>
                  <c:pt idx="129">
                    <c:v>2021</c:v>
                  </c:pt>
                  <c:pt idx="130">
                    <c:v>2022</c:v>
                  </c:pt>
                  <c:pt idx="131">
                    <c:v>2023</c:v>
                  </c:pt>
                  <c:pt idx="132">
                    <c:v>2012</c:v>
                  </c:pt>
                  <c:pt idx="133">
                    <c:v>2013</c:v>
                  </c:pt>
                  <c:pt idx="134">
                    <c:v>2014</c:v>
                  </c:pt>
                  <c:pt idx="135">
                    <c:v>2015</c:v>
                  </c:pt>
                  <c:pt idx="136">
                    <c:v>2016</c:v>
                  </c:pt>
                  <c:pt idx="137">
                    <c:v>2017</c:v>
                  </c:pt>
                  <c:pt idx="138">
                    <c:v>2018</c:v>
                  </c:pt>
                  <c:pt idx="139">
                    <c:v>2019</c:v>
                  </c:pt>
                  <c:pt idx="140">
                    <c:v>2020</c:v>
                  </c:pt>
                  <c:pt idx="141">
                    <c:v>2021</c:v>
                  </c:pt>
                  <c:pt idx="142">
                    <c:v>2022</c:v>
                  </c:pt>
                  <c:pt idx="143">
                    <c:v>2023</c:v>
                  </c:pt>
                  <c:pt idx="144">
                    <c:v>2012</c:v>
                  </c:pt>
                  <c:pt idx="145">
                    <c:v>2013</c:v>
                  </c:pt>
                  <c:pt idx="146">
                    <c:v>2014</c:v>
                  </c:pt>
                  <c:pt idx="147">
                    <c:v>2015</c:v>
                  </c:pt>
                  <c:pt idx="148">
                    <c:v>2016</c:v>
                  </c:pt>
                  <c:pt idx="149">
                    <c:v>2017</c:v>
                  </c:pt>
                  <c:pt idx="150">
                    <c:v>2018</c:v>
                  </c:pt>
                  <c:pt idx="151">
                    <c:v>2019</c:v>
                  </c:pt>
                  <c:pt idx="152">
                    <c:v>2020</c:v>
                  </c:pt>
                  <c:pt idx="153">
                    <c:v>2021</c:v>
                  </c:pt>
                  <c:pt idx="154">
                    <c:v>2022</c:v>
                  </c:pt>
                  <c:pt idx="155">
                    <c:v>2023</c:v>
                  </c:pt>
                  <c:pt idx="156">
                    <c:v>2012</c:v>
                  </c:pt>
                  <c:pt idx="157">
                    <c:v>2013</c:v>
                  </c:pt>
                  <c:pt idx="158">
                    <c:v>2014</c:v>
                  </c:pt>
                  <c:pt idx="159">
                    <c:v>2015</c:v>
                  </c:pt>
                  <c:pt idx="160">
                    <c:v>2016</c:v>
                  </c:pt>
                  <c:pt idx="161">
                    <c:v>2017</c:v>
                  </c:pt>
                  <c:pt idx="162">
                    <c:v>2018</c:v>
                  </c:pt>
                  <c:pt idx="163">
                    <c:v>2019</c:v>
                  </c:pt>
                  <c:pt idx="164">
                    <c:v>2020</c:v>
                  </c:pt>
                  <c:pt idx="165">
                    <c:v>2021</c:v>
                  </c:pt>
                  <c:pt idx="166">
                    <c:v>2022</c:v>
                  </c:pt>
                  <c:pt idx="167">
                    <c:v>2023</c:v>
                  </c:pt>
                  <c:pt idx="168">
                    <c:v>2012</c:v>
                  </c:pt>
                  <c:pt idx="169">
                    <c:v>2013</c:v>
                  </c:pt>
                  <c:pt idx="170">
                    <c:v>2014</c:v>
                  </c:pt>
                  <c:pt idx="171">
                    <c:v>2015</c:v>
                  </c:pt>
                  <c:pt idx="172">
                    <c:v>2016</c:v>
                  </c:pt>
                  <c:pt idx="173">
                    <c:v>2017</c:v>
                  </c:pt>
                  <c:pt idx="174">
                    <c:v>2018</c:v>
                  </c:pt>
                  <c:pt idx="175">
                    <c:v>2019</c:v>
                  </c:pt>
                  <c:pt idx="176">
                    <c:v>2020</c:v>
                  </c:pt>
                  <c:pt idx="177">
                    <c:v>2021</c:v>
                  </c:pt>
                  <c:pt idx="178">
                    <c:v>2022</c:v>
                  </c:pt>
                  <c:pt idx="179">
                    <c:v>2023</c:v>
                  </c:pt>
                  <c:pt idx="180">
                    <c:v>2012</c:v>
                  </c:pt>
                  <c:pt idx="181">
                    <c:v>2013</c:v>
                  </c:pt>
                  <c:pt idx="182">
                    <c:v>2014</c:v>
                  </c:pt>
                  <c:pt idx="183">
                    <c:v>2015</c:v>
                  </c:pt>
                  <c:pt idx="184">
                    <c:v>2016</c:v>
                  </c:pt>
                  <c:pt idx="185">
                    <c:v>2017</c:v>
                  </c:pt>
                  <c:pt idx="186">
                    <c:v>2018</c:v>
                  </c:pt>
                  <c:pt idx="187">
                    <c:v>2019</c:v>
                  </c:pt>
                  <c:pt idx="188">
                    <c:v>2020</c:v>
                  </c:pt>
                  <c:pt idx="189">
                    <c:v>2021</c:v>
                  </c:pt>
                  <c:pt idx="190">
                    <c:v>2022</c:v>
                  </c:pt>
                  <c:pt idx="191">
                    <c:v>2023</c:v>
                  </c:pt>
                  <c:pt idx="192">
                    <c:v>2012</c:v>
                  </c:pt>
                  <c:pt idx="193">
                    <c:v>2013</c:v>
                  </c:pt>
                  <c:pt idx="194">
                    <c:v>2014</c:v>
                  </c:pt>
                  <c:pt idx="195">
                    <c:v>2015</c:v>
                  </c:pt>
                  <c:pt idx="196">
                    <c:v>2016</c:v>
                  </c:pt>
                  <c:pt idx="197">
                    <c:v>2017</c:v>
                  </c:pt>
                  <c:pt idx="198">
                    <c:v>2018</c:v>
                  </c:pt>
                  <c:pt idx="199">
                    <c:v>2019</c:v>
                  </c:pt>
                  <c:pt idx="200">
                    <c:v>2020</c:v>
                  </c:pt>
                  <c:pt idx="201">
                    <c:v>2021</c:v>
                  </c:pt>
                  <c:pt idx="202">
                    <c:v>2022</c:v>
                  </c:pt>
                  <c:pt idx="203">
                    <c:v>2023</c:v>
                  </c:pt>
                  <c:pt idx="204">
                    <c:v>2012</c:v>
                  </c:pt>
                  <c:pt idx="205">
                    <c:v>2013</c:v>
                  </c:pt>
                  <c:pt idx="206">
                    <c:v>2014</c:v>
                  </c:pt>
                  <c:pt idx="207">
                    <c:v>2015</c:v>
                  </c:pt>
                  <c:pt idx="208">
                    <c:v>2016</c:v>
                  </c:pt>
                  <c:pt idx="209">
                    <c:v>2017</c:v>
                  </c:pt>
                  <c:pt idx="210">
                    <c:v>2018</c:v>
                  </c:pt>
                  <c:pt idx="211">
                    <c:v>2019</c:v>
                  </c:pt>
                  <c:pt idx="212">
                    <c:v>2020</c:v>
                  </c:pt>
                  <c:pt idx="213">
                    <c:v>2021</c:v>
                  </c:pt>
                  <c:pt idx="214">
                    <c:v>2022</c:v>
                  </c:pt>
                  <c:pt idx="215">
                    <c:v>2023</c:v>
                  </c:pt>
                </c:lvl>
                <c:lvl>
                  <c:pt idx="0">
                    <c:v>AZPS</c:v>
                  </c:pt>
                  <c:pt idx="12">
                    <c:v>BPAT</c:v>
                  </c:pt>
                  <c:pt idx="24">
                    <c:v>IPCO</c:v>
                  </c:pt>
                  <c:pt idx="36">
                    <c:v>LDWP</c:v>
                  </c:pt>
                  <c:pt idx="48">
                    <c:v>NEVP</c:v>
                  </c:pt>
                  <c:pt idx="60">
                    <c:v>PACE</c:v>
                  </c:pt>
                  <c:pt idx="72">
                    <c:v>PACW</c:v>
                  </c:pt>
                  <c:pt idx="84">
                    <c:v>PNM</c:v>
                  </c:pt>
                  <c:pt idx="96">
                    <c:v>PSCO</c:v>
                  </c:pt>
                  <c:pt idx="108">
                    <c:v>WACM</c:v>
                  </c:pt>
                  <c:pt idx="120">
                    <c:v>CPLE</c:v>
                  </c:pt>
                  <c:pt idx="132">
                    <c:v>DUK</c:v>
                  </c:pt>
                  <c:pt idx="144">
                    <c:v>FPC</c:v>
                  </c:pt>
                  <c:pt idx="156">
                    <c:v>FPL</c:v>
                  </c:pt>
                  <c:pt idx="168">
                    <c:v>SCEG</c:v>
                  </c:pt>
                  <c:pt idx="180">
                    <c:v>SOCO</c:v>
                  </c:pt>
                  <c:pt idx="192">
                    <c:v>TEC</c:v>
                  </c:pt>
                  <c:pt idx="204">
                    <c:v>TVA</c:v>
                  </c:pt>
                </c:lvl>
              </c:multiLvlStrCache>
            </c:multiLvlStrRef>
          </c:cat>
          <c:val>
            <c:numRef>
              <c:f>'Solar Capacity&amp;Generation by BA'!$I$117:$I$236</c:f>
              <c:numCache>
                <c:formatCode>_(* #,##0_);_(* \(#,##0\);_(* "-"??_);_(@_)</c:formatCode>
                <c:ptCount val="120"/>
                <c:pt idx="0">
                  <c:v>0</c:v>
                </c:pt>
                <c:pt idx="1">
                  <c:v>0</c:v>
                </c:pt>
                <c:pt idx="2">
                  <c:v>0</c:v>
                </c:pt>
                <c:pt idx="3">
                  <c:v>0</c:v>
                </c:pt>
                <c:pt idx="4">
                  <c:v>0</c:v>
                </c:pt>
                <c:pt idx="5">
                  <c:v>0</c:v>
                </c:pt>
                <c:pt idx="6">
                  <c:v>0</c:v>
                </c:pt>
                <c:pt idx="7">
                  <c:v>0</c:v>
                </c:pt>
                <c:pt idx="8">
                  <c:v>0</c:v>
                </c:pt>
                <c:pt idx="9">
                  <c:v>0</c:v>
                </c:pt>
                <c:pt idx="10">
                  <c:v>0</c:v>
                </c:pt>
                <c:pt idx="11">
                  <c:v>0</c:v>
                </c:pt>
                <c:pt idx="12">
                  <c:v>0</c:v>
                </c:pt>
                <c:pt idx="13">
                  <c:v>0</c:v>
                </c:pt>
                <c:pt idx="14">
                  <c:v>0</c:v>
                </c:pt>
                <c:pt idx="15">
                  <c:v>0</c:v>
                </c:pt>
                <c:pt idx="16">
                  <c:v>0</c:v>
                </c:pt>
                <c:pt idx="17">
                  <c:v>0</c:v>
                </c:pt>
                <c:pt idx="18">
                  <c:v>0</c:v>
                </c:pt>
                <c:pt idx="19">
                  <c:v>0</c:v>
                </c:pt>
                <c:pt idx="20">
                  <c:v>0</c:v>
                </c:pt>
                <c:pt idx="21">
                  <c:v>0</c:v>
                </c:pt>
                <c:pt idx="22">
                  <c:v>0</c:v>
                </c:pt>
                <c:pt idx="23">
                  <c:v>0</c:v>
                </c:pt>
                <c:pt idx="24">
                  <c:v>0</c:v>
                </c:pt>
                <c:pt idx="25">
                  <c:v>0</c:v>
                </c:pt>
                <c:pt idx="26">
                  <c:v>0</c:v>
                </c:pt>
                <c:pt idx="27">
                  <c:v>0</c:v>
                </c:pt>
                <c:pt idx="28">
                  <c:v>0</c:v>
                </c:pt>
                <c:pt idx="29">
                  <c:v>0</c:v>
                </c:pt>
                <c:pt idx="30">
                  <c:v>0</c:v>
                </c:pt>
                <c:pt idx="31">
                  <c:v>0</c:v>
                </c:pt>
                <c:pt idx="32">
                  <c:v>0</c:v>
                </c:pt>
                <c:pt idx="33">
                  <c:v>0</c:v>
                </c:pt>
                <c:pt idx="34">
                  <c:v>0</c:v>
                </c:pt>
                <c:pt idx="35">
                  <c:v>0</c:v>
                </c:pt>
                <c:pt idx="36">
                  <c:v>0</c:v>
                </c:pt>
                <c:pt idx="37">
                  <c:v>0</c:v>
                </c:pt>
                <c:pt idx="38">
                  <c:v>0</c:v>
                </c:pt>
                <c:pt idx="39">
                  <c:v>0</c:v>
                </c:pt>
                <c:pt idx="40">
                  <c:v>0</c:v>
                </c:pt>
                <c:pt idx="41">
                  <c:v>0</c:v>
                </c:pt>
                <c:pt idx="42">
                  <c:v>0</c:v>
                </c:pt>
                <c:pt idx="43">
                  <c:v>0</c:v>
                </c:pt>
                <c:pt idx="44">
                  <c:v>0</c:v>
                </c:pt>
                <c:pt idx="45">
                  <c:v>0</c:v>
                </c:pt>
                <c:pt idx="46">
                  <c:v>0</c:v>
                </c:pt>
                <c:pt idx="47">
                  <c:v>0</c:v>
                </c:pt>
                <c:pt idx="48">
                  <c:v>0</c:v>
                </c:pt>
                <c:pt idx="49">
                  <c:v>0</c:v>
                </c:pt>
                <c:pt idx="50">
                  <c:v>0</c:v>
                </c:pt>
                <c:pt idx="51">
                  <c:v>0</c:v>
                </c:pt>
                <c:pt idx="52">
                  <c:v>0</c:v>
                </c:pt>
                <c:pt idx="53">
                  <c:v>0</c:v>
                </c:pt>
                <c:pt idx="54">
                  <c:v>0</c:v>
                </c:pt>
                <c:pt idx="55">
                  <c:v>0</c:v>
                </c:pt>
                <c:pt idx="56">
                  <c:v>0</c:v>
                </c:pt>
                <c:pt idx="57">
                  <c:v>0</c:v>
                </c:pt>
                <c:pt idx="58">
                  <c:v>0</c:v>
                </c:pt>
                <c:pt idx="59">
                  <c:v>0</c:v>
                </c:pt>
                <c:pt idx="60">
                  <c:v>0</c:v>
                </c:pt>
                <c:pt idx="61">
                  <c:v>0</c:v>
                </c:pt>
                <c:pt idx="62">
                  <c:v>0</c:v>
                </c:pt>
                <c:pt idx="63">
                  <c:v>0</c:v>
                </c:pt>
                <c:pt idx="64">
                  <c:v>0</c:v>
                </c:pt>
                <c:pt idx="65">
                  <c:v>0</c:v>
                </c:pt>
                <c:pt idx="66">
                  <c:v>0</c:v>
                </c:pt>
                <c:pt idx="67">
                  <c:v>0</c:v>
                </c:pt>
                <c:pt idx="68">
                  <c:v>0</c:v>
                </c:pt>
                <c:pt idx="69">
                  <c:v>0</c:v>
                </c:pt>
                <c:pt idx="70">
                  <c:v>0</c:v>
                </c:pt>
                <c:pt idx="71">
                  <c:v>0</c:v>
                </c:pt>
                <c:pt idx="72">
                  <c:v>0</c:v>
                </c:pt>
                <c:pt idx="73">
                  <c:v>0</c:v>
                </c:pt>
                <c:pt idx="74">
                  <c:v>0</c:v>
                </c:pt>
                <c:pt idx="75">
                  <c:v>0</c:v>
                </c:pt>
                <c:pt idx="76">
                  <c:v>0</c:v>
                </c:pt>
                <c:pt idx="77">
                  <c:v>0</c:v>
                </c:pt>
                <c:pt idx="78">
                  <c:v>0</c:v>
                </c:pt>
                <c:pt idx="79">
                  <c:v>0</c:v>
                </c:pt>
                <c:pt idx="80">
                  <c:v>0</c:v>
                </c:pt>
                <c:pt idx="81">
                  <c:v>0</c:v>
                </c:pt>
                <c:pt idx="82">
                  <c:v>0</c:v>
                </c:pt>
                <c:pt idx="83">
                  <c:v>0</c:v>
                </c:pt>
                <c:pt idx="84">
                  <c:v>0</c:v>
                </c:pt>
                <c:pt idx="85">
                  <c:v>0</c:v>
                </c:pt>
                <c:pt idx="86">
                  <c:v>0</c:v>
                </c:pt>
                <c:pt idx="87">
                  <c:v>0</c:v>
                </c:pt>
                <c:pt idx="88">
                  <c:v>0</c:v>
                </c:pt>
                <c:pt idx="89">
                  <c:v>0</c:v>
                </c:pt>
                <c:pt idx="90">
                  <c:v>0</c:v>
                </c:pt>
                <c:pt idx="91">
                  <c:v>0</c:v>
                </c:pt>
                <c:pt idx="92">
                  <c:v>0</c:v>
                </c:pt>
                <c:pt idx="93">
                  <c:v>0</c:v>
                </c:pt>
                <c:pt idx="94">
                  <c:v>0</c:v>
                </c:pt>
                <c:pt idx="95">
                  <c:v>0</c:v>
                </c:pt>
                <c:pt idx="96">
                  <c:v>0</c:v>
                </c:pt>
                <c:pt idx="97">
                  <c:v>0</c:v>
                </c:pt>
                <c:pt idx="98">
                  <c:v>0</c:v>
                </c:pt>
                <c:pt idx="99">
                  <c:v>0</c:v>
                </c:pt>
                <c:pt idx="100">
                  <c:v>0</c:v>
                </c:pt>
                <c:pt idx="101">
                  <c:v>0</c:v>
                </c:pt>
                <c:pt idx="102">
                  <c:v>0</c:v>
                </c:pt>
                <c:pt idx="103">
                  <c:v>0</c:v>
                </c:pt>
                <c:pt idx="104">
                  <c:v>0</c:v>
                </c:pt>
                <c:pt idx="105">
                  <c:v>0</c:v>
                </c:pt>
                <c:pt idx="106">
                  <c:v>0</c:v>
                </c:pt>
                <c:pt idx="107">
                  <c:v>0</c:v>
                </c:pt>
                <c:pt idx="108">
                  <c:v>0</c:v>
                </c:pt>
                <c:pt idx="109">
                  <c:v>0</c:v>
                </c:pt>
                <c:pt idx="110">
                  <c:v>0</c:v>
                </c:pt>
                <c:pt idx="111">
                  <c:v>0</c:v>
                </c:pt>
                <c:pt idx="112">
                  <c:v>0</c:v>
                </c:pt>
                <c:pt idx="113">
                  <c:v>0</c:v>
                </c:pt>
                <c:pt idx="114">
                  <c:v>0</c:v>
                </c:pt>
                <c:pt idx="115">
                  <c:v>0</c:v>
                </c:pt>
                <c:pt idx="116">
                  <c:v>0</c:v>
                </c:pt>
                <c:pt idx="117">
                  <c:v>0</c:v>
                </c:pt>
                <c:pt idx="118">
                  <c:v>0</c:v>
                </c:pt>
                <c:pt idx="119">
                  <c:v>0</c:v>
                </c:pt>
              </c:numCache>
            </c:numRef>
          </c:val>
          <c:extLst>
            <c:ext xmlns:c16="http://schemas.microsoft.com/office/drawing/2014/chart" uri="{C3380CC4-5D6E-409C-BE32-E72D297353CC}">
              <c16:uniqueId val="{00000002-ACD3-4708-A1EB-B6E90009E1A4}"/>
            </c:ext>
          </c:extLst>
        </c:ser>
        <c:dLbls>
          <c:showLegendKey val="0"/>
          <c:showVal val="0"/>
          <c:showCatName val="0"/>
          <c:showSerName val="0"/>
          <c:showPercent val="0"/>
          <c:showBubbleSize val="0"/>
        </c:dLbls>
        <c:gapWidth val="80"/>
        <c:overlap val="100"/>
        <c:axId val="453461200"/>
        <c:axId val="453464336"/>
      </c:barChart>
      <c:lineChart>
        <c:grouping val="standard"/>
        <c:varyColors val="0"/>
        <c:ser>
          <c:idx val="3"/>
          <c:order val="3"/>
          <c:tx>
            <c:strRef>
              <c:f>'Solar Capacity&amp;Generation by BA'!$F$28</c:f>
              <c:strCache>
                <c:ptCount val="1"/>
                <c:pt idx="0">
                  <c:v>Penetration (right axis)</c:v>
                </c:pt>
              </c:strCache>
            </c:strRef>
          </c:tx>
          <c:spPr>
            <a:ln w="28575" cap="rnd">
              <a:noFill/>
              <a:round/>
            </a:ln>
            <a:effectLst/>
          </c:spPr>
          <c:marker>
            <c:symbol val="circle"/>
            <c:size val="5"/>
            <c:spPr>
              <a:solidFill>
                <a:srgbClr val="FFC000"/>
              </a:solidFill>
              <a:ln w="9525">
                <a:solidFill>
                  <a:schemeClr val="tx1"/>
                </a:solidFill>
              </a:ln>
              <a:effectLst/>
            </c:spPr>
          </c:marker>
          <c:cat>
            <c:multiLvlStrRef>
              <c:f>'Solar Capacity&amp;Generation by BA'!$B$117:$C$236</c:f>
              <c:multiLvlStrCache>
                <c:ptCount val="120"/>
                <c:lvl>
                  <c:pt idx="0">
                    <c:v>2012</c:v>
                  </c:pt>
                  <c:pt idx="1">
                    <c:v>2013</c:v>
                  </c:pt>
                  <c:pt idx="2">
                    <c:v>2014</c:v>
                  </c:pt>
                  <c:pt idx="3">
                    <c:v>2015</c:v>
                  </c:pt>
                  <c:pt idx="4">
                    <c:v>2016</c:v>
                  </c:pt>
                  <c:pt idx="5">
                    <c:v>2017</c:v>
                  </c:pt>
                  <c:pt idx="6">
                    <c:v>2018</c:v>
                  </c:pt>
                  <c:pt idx="7">
                    <c:v>2019</c:v>
                  </c:pt>
                  <c:pt idx="8">
                    <c:v>2020</c:v>
                  </c:pt>
                  <c:pt idx="9">
                    <c:v>2021</c:v>
                  </c:pt>
                  <c:pt idx="10">
                    <c:v>2022</c:v>
                  </c:pt>
                  <c:pt idx="11">
                    <c:v>2023</c:v>
                  </c:pt>
                  <c:pt idx="12">
                    <c:v>2012</c:v>
                  </c:pt>
                  <c:pt idx="13">
                    <c:v>2013</c:v>
                  </c:pt>
                  <c:pt idx="14">
                    <c:v>2014</c:v>
                  </c:pt>
                  <c:pt idx="15">
                    <c:v>2015</c:v>
                  </c:pt>
                  <c:pt idx="16">
                    <c:v>2016</c:v>
                  </c:pt>
                  <c:pt idx="17">
                    <c:v>2017</c:v>
                  </c:pt>
                  <c:pt idx="18">
                    <c:v>2018</c:v>
                  </c:pt>
                  <c:pt idx="19">
                    <c:v>2019</c:v>
                  </c:pt>
                  <c:pt idx="20">
                    <c:v>2020</c:v>
                  </c:pt>
                  <c:pt idx="21">
                    <c:v>2021</c:v>
                  </c:pt>
                  <c:pt idx="22">
                    <c:v>2022</c:v>
                  </c:pt>
                  <c:pt idx="23">
                    <c:v>2023</c:v>
                  </c:pt>
                  <c:pt idx="24">
                    <c:v>2012</c:v>
                  </c:pt>
                  <c:pt idx="25">
                    <c:v>2013</c:v>
                  </c:pt>
                  <c:pt idx="26">
                    <c:v>2014</c:v>
                  </c:pt>
                  <c:pt idx="27">
                    <c:v>2015</c:v>
                  </c:pt>
                  <c:pt idx="28">
                    <c:v>2016</c:v>
                  </c:pt>
                  <c:pt idx="29">
                    <c:v>2017</c:v>
                  </c:pt>
                  <c:pt idx="30">
                    <c:v>2018</c:v>
                  </c:pt>
                  <c:pt idx="31">
                    <c:v>2019</c:v>
                  </c:pt>
                  <c:pt idx="32">
                    <c:v>2020</c:v>
                  </c:pt>
                  <c:pt idx="33">
                    <c:v>2021</c:v>
                  </c:pt>
                  <c:pt idx="34">
                    <c:v>2022</c:v>
                  </c:pt>
                  <c:pt idx="35">
                    <c:v>2023</c:v>
                  </c:pt>
                  <c:pt idx="36">
                    <c:v>2012</c:v>
                  </c:pt>
                  <c:pt idx="37">
                    <c:v>2013</c:v>
                  </c:pt>
                  <c:pt idx="38">
                    <c:v>2014</c:v>
                  </c:pt>
                  <c:pt idx="39">
                    <c:v>2015</c:v>
                  </c:pt>
                  <c:pt idx="40">
                    <c:v>2016</c:v>
                  </c:pt>
                  <c:pt idx="41">
                    <c:v>2017</c:v>
                  </c:pt>
                  <c:pt idx="42">
                    <c:v>2018</c:v>
                  </c:pt>
                  <c:pt idx="43">
                    <c:v>2019</c:v>
                  </c:pt>
                  <c:pt idx="44">
                    <c:v>2020</c:v>
                  </c:pt>
                  <c:pt idx="45">
                    <c:v>2021</c:v>
                  </c:pt>
                  <c:pt idx="46">
                    <c:v>2022</c:v>
                  </c:pt>
                  <c:pt idx="47">
                    <c:v>2023</c:v>
                  </c:pt>
                  <c:pt idx="48">
                    <c:v>2012</c:v>
                  </c:pt>
                  <c:pt idx="49">
                    <c:v>2013</c:v>
                  </c:pt>
                  <c:pt idx="50">
                    <c:v>2014</c:v>
                  </c:pt>
                  <c:pt idx="51">
                    <c:v>2015</c:v>
                  </c:pt>
                  <c:pt idx="52">
                    <c:v>2016</c:v>
                  </c:pt>
                  <c:pt idx="53">
                    <c:v>2017</c:v>
                  </c:pt>
                  <c:pt idx="54">
                    <c:v>2018</c:v>
                  </c:pt>
                  <c:pt idx="55">
                    <c:v>2019</c:v>
                  </c:pt>
                  <c:pt idx="56">
                    <c:v>2020</c:v>
                  </c:pt>
                  <c:pt idx="57">
                    <c:v>2021</c:v>
                  </c:pt>
                  <c:pt idx="58">
                    <c:v>2022</c:v>
                  </c:pt>
                  <c:pt idx="59">
                    <c:v>2023</c:v>
                  </c:pt>
                  <c:pt idx="60">
                    <c:v>2012</c:v>
                  </c:pt>
                  <c:pt idx="61">
                    <c:v>2013</c:v>
                  </c:pt>
                  <c:pt idx="62">
                    <c:v>2014</c:v>
                  </c:pt>
                  <c:pt idx="63">
                    <c:v>2015</c:v>
                  </c:pt>
                  <c:pt idx="64">
                    <c:v>2016</c:v>
                  </c:pt>
                  <c:pt idx="65">
                    <c:v>2017</c:v>
                  </c:pt>
                  <c:pt idx="66">
                    <c:v>2018</c:v>
                  </c:pt>
                  <c:pt idx="67">
                    <c:v>2019</c:v>
                  </c:pt>
                  <c:pt idx="68">
                    <c:v>2020</c:v>
                  </c:pt>
                  <c:pt idx="69">
                    <c:v>2021</c:v>
                  </c:pt>
                  <c:pt idx="70">
                    <c:v>2022</c:v>
                  </c:pt>
                  <c:pt idx="71">
                    <c:v>2023</c:v>
                  </c:pt>
                  <c:pt idx="72">
                    <c:v>2012</c:v>
                  </c:pt>
                  <c:pt idx="73">
                    <c:v>2013</c:v>
                  </c:pt>
                  <c:pt idx="74">
                    <c:v>2014</c:v>
                  </c:pt>
                  <c:pt idx="75">
                    <c:v>2015</c:v>
                  </c:pt>
                  <c:pt idx="76">
                    <c:v>2016</c:v>
                  </c:pt>
                  <c:pt idx="77">
                    <c:v>2017</c:v>
                  </c:pt>
                  <c:pt idx="78">
                    <c:v>2018</c:v>
                  </c:pt>
                  <c:pt idx="79">
                    <c:v>2019</c:v>
                  </c:pt>
                  <c:pt idx="80">
                    <c:v>2020</c:v>
                  </c:pt>
                  <c:pt idx="81">
                    <c:v>2021</c:v>
                  </c:pt>
                  <c:pt idx="82">
                    <c:v>2022</c:v>
                  </c:pt>
                  <c:pt idx="83">
                    <c:v>2023</c:v>
                  </c:pt>
                  <c:pt idx="84">
                    <c:v>2012</c:v>
                  </c:pt>
                  <c:pt idx="85">
                    <c:v>2013</c:v>
                  </c:pt>
                  <c:pt idx="86">
                    <c:v>2014</c:v>
                  </c:pt>
                  <c:pt idx="87">
                    <c:v>2015</c:v>
                  </c:pt>
                  <c:pt idx="88">
                    <c:v>2016</c:v>
                  </c:pt>
                  <c:pt idx="89">
                    <c:v>2017</c:v>
                  </c:pt>
                  <c:pt idx="90">
                    <c:v>2018</c:v>
                  </c:pt>
                  <c:pt idx="91">
                    <c:v>2019</c:v>
                  </c:pt>
                  <c:pt idx="92">
                    <c:v>2020</c:v>
                  </c:pt>
                  <c:pt idx="93">
                    <c:v>2021</c:v>
                  </c:pt>
                  <c:pt idx="94">
                    <c:v>2022</c:v>
                  </c:pt>
                  <c:pt idx="95">
                    <c:v>2023</c:v>
                  </c:pt>
                  <c:pt idx="96">
                    <c:v>2012</c:v>
                  </c:pt>
                  <c:pt idx="97">
                    <c:v>2013</c:v>
                  </c:pt>
                  <c:pt idx="98">
                    <c:v>2014</c:v>
                  </c:pt>
                  <c:pt idx="99">
                    <c:v>2015</c:v>
                  </c:pt>
                  <c:pt idx="100">
                    <c:v>2016</c:v>
                  </c:pt>
                  <c:pt idx="101">
                    <c:v>2017</c:v>
                  </c:pt>
                  <c:pt idx="102">
                    <c:v>2018</c:v>
                  </c:pt>
                  <c:pt idx="103">
                    <c:v>2019</c:v>
                  </c:pt>
                  <c:pt idx="104">
                    <c:v>2020</c:v>
                  </c:pt>
                  <c:pt idx="105">
                    <c:v>2021</c:v>
                  </c:pt>
                  <c:pt idx="106">
                    <c:v>2022</c:v>
                  </c:pt>
                  <c:pt idx="107">
                    <c:v>2023</c:v>
                  </c:pt>
                  <c:pt idx="108">
                    <c:v>2012</c:v>
                  </c:pt>
                  <c:pt idx="109">
                    <c:v>2013</c:v>
                  </c:pt>
                  <c:pt idx="110">
                    <c:v>2014</c:v>
                  </c:pt>
                  <c:pt idx="111">
                    <c:v>2015</c:v>
                  </c:pt>
                  <c:pt idx="112">
                    <c:v>2016</c:v>
                  </c:pt>
                  <c:pt idx="113">
                    <c:v>2017</c:v>
                  </c:pt>
                  <c:pt idx="114">
                    <c:v>2018</c:v>
                  </c:pt>
                  <c:pt idx="115">
                    <c:v>2019</c:v>
                  </c:pt>
                  <c:pt idx="116">
                    <c:v>2020</c:v>
                  </c:pt>
                  <c:pt idx="117">
                    <c:v>2021</c:v>
                  </c:pt>
                  <c:pt idx="118">
                    <c:v>2022</c:v>
                  </c:pt>
                  <c:pt idx="119">
                    <c:v>2023</c:v>
                  </c:pt>
                </c:lvl>
                <c:lvl>
                  <c:pt idx="0">
                    <c:v>AZPS</c:v>
                  </c:pt>
                  <c:pt idx="12">
                    <c:v>BPAT</c:v>
                  </c:pt>
                  <c:pt idx="24">
                    <c:v>IPCO</c:v>
                  </c:pt>
                  <c:pt idx="36">
                    <c:v>LDWP</c:v>
                  </c:pt>
                  <c:pt idx="48">
                    <c:v>NEVP</c:v>
                  </c:pt>
                  <c:pt idx="60">
                    <c:v>PACE</c:v>
                  </c:pt>
                  <c:pt idx="72">
                    <c:v>PACW</c:v>
                  </c:pt>
                  <c:pt idx="84">
                    <c:v>PNM</c:v>
                  </c:pt>
                  <c:pt idx="96">
                    <c:v>PSCO</c:v>
                  </c:pt>
                  <c:pt idx="108">
                    <c:v>WACM</c:v>
                  </c:pt>
                </c:lvl>
              </c:multiLvlStrCache>
            </c:multiLvlStrRef>
          </c:cat>
          <c:val>
            <c:numRef>
              <c:f>'Solar Capacity&amp;Generation by BA'!$J$117:$J$236</c:f>
              <c:numCache>
                <c:formatCode>0%</c:formatCode>
                <c:ptCount val="120"/>
                <c:pt idx="0">
                  <c:v>1.684679640421944E-2</c:v>
                </c:pt>
                <c:pt idx="1">
                  <c:v>3.7248538854414655E-2</c:v>
                </c:pt>
                <c:pt idx="2">
                  <c:v>7.1933529968619347E-2</c:v>
                </c:pt>
                <c:pt idx="3">
                  <c:v>7.6628843530920268E-2</c:v>
                </c:pt>
                <c:pt idx="4">
                  <c:v>8.514194713100838E-2</c:v>
                </c:pt>
                <c:pt idx="5">
                  <c:v>9.3010534866765193E-2</c:v>
                </c:pt>
                <c:pt idx="6">
                  <c:v>0.10105146472181391</c:v>
                </c:pt>
                <c:pt idx="7">
                  <c:v>0.11066122396438942</c:v>
                </c:pt>
                <c:pt idx="8">
                  <c:v>0.11339992098836937</c:v>
                </c:pt>
                <c:pt idx="9">
                  <c:v>0.11659346550531512</c:v>
                </c:pt>
                <c:pt idx="10">
                  <c:v>0.12156664579177247</c:v>
                </c:pt>
                <c:pt idx="11">
                  <c:v>0.12319200080046649</c:v>
                </c:pt>
                <c:pt idx="12">
                  <c:v>1.4491707315361243E-3</c:v>
                </c:pt>
                <c:pt idx="13">
                  <c:v>2.1558250635064151E-3</c:v>
                </c:pt>
                <c:pt idx="14">
                  <c:v>3.0260232100976104E-3</c:v>
                </c:pt>
                <c:pt idx="15">
                  <c:v>3.9211487937757536E-3</c:v>
                </c:pt>
                <c:pt idx="16">
                  <c:v>5.3647986465516643E-3</c:v>
                </c:pt>
                <c:pt idx="17">
                  <c:v>6.5757126351020734E-3</c:v>
                </c:pt>
                <c:pt idx="18">
                  <c:v>8.2185134699903229E-3</c:v>
                </c:pt>
                <c:pt idx="19">
                  <c:v>9.6461917806825118E-3</c:v>
                </c:pt>
                <c:pt idx="20">
                  <c:v>1.3604729279155058E-2</c:v>
                </c:pt>
                <c:pt idx="21">
                  <c:v>1.6752803960314085E-2</c:v>
                </c:pt>
                <c:pt idx="22">
                  <c:v>2.089679834835316E-2</c:v>
                </c:pt>
                <c:pt idx="23">
                  <c:v>2.3612169372318748E-2</c:v>
                </c:pt>
                <c:pt idx="24">
                  <c:v>7.9534100366162414E-6</c:v>
                </c:pt>
                <c:pt idx="25">
                  <c:v>8.0657017384250656E-6</c:v>
                </c:pt>
                <c:pt idx="26">
                  <c:v>1.7828142930369719E-4</c:v>
                </c:pt>
                <c:pt idx="27">
                  <c:v>3.1876717772263833E-4</c:v>
                </c:pt>
                <c:pt idx="28">
                  <c:v>2.1320934702825272E-3</c:v>
                </c:pt>
                <c:pt idx="29">
                  <c:v>3.4943599597632102E-2</c:v>
                </c:pt>
                <c:pt idx="30">
                  <c:v>3.964565728601066E-2</c:v>
                </c:pt>
                <c:pt idx="31">
                  <c:v>4.1780365832864701E-2</c:v>
                </c:pt>
                <c:pt idx="32">
                  <c:v>4.7438748970903534E-2</c:v>
                </c:pt>
                <c:pt idx="33">
                  <c:v>4.7818291216547432E-2</c:v>
                </c:pt>
                <c:pt idx="34">
                  <c:v>4.7617260056416387E-2</c:v>
                </c:pt>
                <c:pt idx="35">
                  <c:v>6.6955704372947095E-2</c:v>
                </c:pt>
                <c:pt idx="36">
                  <c:v>4.2552145109277205E-3</c:v>
                </c:pt>
                <c:pt idx="37">
                  <c:v>8.1253952395005345E-3</c:v>
                </c:pt>
                <c:pt idx="38">
                  <c:v>9.080501921551765E-3</c:v>
                </c:pt>
                <c:pt idx="39">
                  <c:v>2.9352381625910817E-2</c:v>
                </c:pt>
                <c:pt idx="40">
                  <c:v>4.2536270675929848E-2</c:v>
                </c:pt>
                <c:pt idx="41">
                  <c:v>8.0481713101454841E-2</c:v>
                </c:pt>
                <c:pt idx="42">
                  <c:v>9.7557769095929281E-2</c:v>
                </c:pt>
                <c:pt idx="43">
                  <c:v>0.10794053933413744</c:v>
                </c:pt>
                <c:pt idx="44">
                  <c:v>0.12009356089099721</c:v>
                </c:pt>
                <c:pt idx="45">
                  <c:v>0.1264605672194524</c:v>
                </c:pt>
                <c:pt idx="46">
                  <c:v>0.13336258576443358</c:v>
                </c:pt>
                <c:pt idx="47">
                  <c:v>0.14275946942161785</c:v>
                </c:pt>
                <c:pt idx="48">
                  <c:v>1.0184943012838297E-2</c:v>
                </c:pt>
                <c:pt idx="49">
                  <c:v>1.3832388971498362E-2</c:v>
                </c:pt>
                <c:pt idx="50">
                  <c:v>1.766517011691101E-2</c:v>
                </c:pt>
                <c:pt idx="51">
                  <c:v>2.1953049632932094E-2</c:v>
                </c:pt>
                <c:pt idx="52">
                  <c:v>3.8202877363635396E-2</c:v>
                </c:pt>
                <c:pt idx="53">
                  <c:v>7.5818813242742394E-2</c:v>
                </c:pt>
                <c:pt idx="54">
                  <c:v>8.5755672512943235E-2</c:v>
                </c:pt>
                <c:pt idx="55">
                  <c:v>9.8401609021889574E-2</c:v>
                </c:pt>
                <c:pt idx="56">
                  <c:v>0.11573736477340205</c:v>
                </c:pt>
                <c:pt idx="57">
                  <c:v>0.14286266966382127</c:v>
                </c:pt>
                <c:pt idx="58">
                  <c:v>0.17537276770569266</c:v>
                </c:pt>
                <c:pt idx="59">
                  <c:v>0.1994869525228489</c:v>
                </c:pt>
                <c:pt idx="60">
                  <c:v>4.6983153971388435E-4</c:v>
                </c:pt>
                <c:pt idx="61">
                  <c:v>6.5882254077151404E-4</c:v>
                </c:pt>
                <c:pt idx="62">
                  <c:v>1.3521922459096654E-3</c:v>
                </c:pt>
                <c:pt idx="63">
                  <c:v>1.9322464991265488E-3</c:v>
                </c:pt>
                <c:pt idx="64">
                  <c:v>1.7706767175202108E-2</c:v>
                </c:pt>
                <c:pt idx="65">
                  <c:v>3.6154007264627953E-2</c:v>
                </c:pt>
                <c:pt idx="66">
                  <c:v>3.7624396631008541E-2</c:v>
                </c:pt>
                <c:pt idx="67">
                  <c:v>6.7180696051450481E-2</c:v>
                </c:pt>
                <c:pt idx="68">
                  <c:v>6.9442432106153099E-2</c:v>
                </c:pt>
                <c:pt idx="69">
                  <c:v>8.5612205123412832E-2</c:v>
                </c:pt>
                <c:pt idx="70">
                  <c:v>9.6539874964545691E-2</c:v>
                </c:pt>
                <c:pt idx="71">
                  <c:v>0.10201917343706141</c:v>
                </c:pt>
                <c:pt idx="72">
                  <c:v>1.2443551683604537E-5</c:v>
                </c:pt>
                <c:pt idx="73">
                  <c:v>2.3167507865782226E-4</c:v>
                </c:pt>
                <c:pt idx="74">
                  <c:v>4.3153288542943451E-4</c:v>
                </c:pt>
                <c:pt idx="75">
                  <c:v>5.0713198737070188E-4</c:v>
                </c:pt>
                <c:pt idx="76">
                  <c:v>1.3794408206601952E-3</c:v>
                </c:pt>
                <c:pt idx="77">
                  <c:v>5.0178096296096585E-3</c:v>
                </c:pt>
                <c:pt idx="78">
                  <c:v>2.0139372393718311E-2</c:v>
                </c:pt>
                <c:pt idx="79">
                  <c:v>2.5672202808374775E-2</c:v>
                </c:pt>
                <c:pt idx="80">
                  <c:v>3.3823606282706462E-2</c:v>
                </c:pt>
                <c:pt idx="81">
                  <c:v>4.3569396622652794E-2</c:v>
                </c:pt>
                <c:pt idx="82">
                  <c:v>4.4103545242888557E-2</c:v>
                </c:pt>
                <c:pt idx="83">
                  <c:v>4.0725741576721805E-2</c:v>
                </c:pt>
                <c:pt idx="84">
                  <c:v>6.1194360145325824E-3</c:v>
                </c:pt>
                <c:pt idx="85">
                  <c:v>1.0789099176674036E-2</c:v>
                </c:pt>
                <c:pt idx="86">
                  <c:v>2.04946586640661E-2</c:v>
                </c:pt>
                <c:pt idx="87">
                  <c:v>2.7308233792400067E-2</c:v>
                </c:pt>
                <c:pt idx="88">
                  <c:v>3.9775005319798336E-2</c:v>
                </c:pt>
                <c:pt idx="89">
                  <c:v>5.3664299307472504E-2</c:v>
                </c:pt>
                <c:pt idx="90">
                  <c:v>6.8206735527339885E-2</c:v>
                </c:pt>
                <c:pt idx="91">
                  <c:v>5.4449392706639468E-2</c:v>
                </c:pt>
                <c:pt idx="92">
                  <c:v>8.1442186681348658E-2</c:v>
                </c:pt>
                <c:pt idx="93">
                  <c:v>8.900310663222008E-2</c:v>
                </c:pt>
                <c:pt idx="94">
                  <c:v>0.10335935191934444</c:v>
                </c:pt>
                <c:pt idx="95">
                  <c:v>0.12326054147677287</c:v>
                </c:pt>
                <c:pt idx="96">
                  <c:v>9.8339818303694454E-3</c:v>
                </c:pt>
                <c:pt idx="97">
                  <c:v>1.1439281419633374E-2</c:v>
                </c:pt>
                <c:pt idx="98">
                  <c:v>1.3030062123259873E-2</c:v>
                </c:pt>
                <c:pt idx="99">
                  <c:v>1.2182592141197317E-2</c:v>
                </c:pt>
                <c:pt idx="100">
                  <c:v>1.876718678096842E-2</c:v>
                </c:pt>
                <c:pt idx="101">
                  <c:v>2.7978084465593141E-2</c:v>
                </c:pt>
                <c:pt idx="102">
                  <c:v>3.1681924337063683E-2</c:v>
                </c:pt>
                <c:pt idx="103">
                  <c:v>3.3830514795067469E-2</c:v>
                </c:pt>
                <c:pt idx="104">
                  <c:v>3.5041002326828885E-2</c:v>
                </c:pt>
                <c:pt idx="105">
                  <c:v>4.4312896382853434E-2</c:v>
                </c:pt>
                <c:pt idx="106">
                  <c:v>6.6680633848804655E-2</c:v>
                </c:pt>
                <c:pt idx="107">
                  <c:v>0.10355175834387385</c:v>
                </c:pt>
                <c:pt idx="108">
                  <c:v>2.0870450161566186E-3</c:v>
                </c:pt>
                <c:pt idx="109">
                  <c:v>2.1195543547188793E-3</c:v>
                </c:pt>
                <c:pt idx="110">
                  <c:v>2.2144116387850213E-3</c:v>
                </c:pt>
                <c:pt idx="111">
                  <c:v>2.4033646906672025E-3</c:v>
                </c:pt>
                <c:pt idx="112">
                  <c:v>3.2822424633998652E-3</c:v>
                </c:pt>
                <c:pt idx="113">
                  <c:v>4.29993695994128E-3</c:v>
                </c:pt>
                <c:pt idx="114">
                  <c:v>4.9012612233067295E-3</c:v>
                </c:pt>
                <c:pt idx="115">
                  <c:v>1.4018363260144554E-2</c:v>
                </c:pt>
                <c:pt idx="116">
                  <c:v>2.7538662785267683E-2</c:v>
                </c:pt>
                <c:pt idx="117">
                  <c:v>3.1386638352681136E-2</c:v>
                </c:pt>
                <c:pt idx="118">
                  <c:v>2.8921041522746448E-2</c:v>
                </c:pt>
                <c:pt idx="119">
                  <c:v>2.7073039140983871E-2</c:v>
                </c:pt>
              </c:numCache>
            </c:numRef>
          </c:val>
          <c:smooth val="0"/>
          <c:extLst>
            <c:ext xmlns:c16="http://schemas.microsoft.com/office/drawing/2014/chart" uri="{C3380CC4-5D6E-409C-BE32-E72D297353CC}">
              <c16:uniqueId val="{00000003-ACD3-4708-A1EB-B6E90009E1A4}"/>
            </c:ext>
          </c:extLst>
        </c:ser>
        <c:dLbls>
          <c:showLegendKey val="0"/>
          <c:showVal val="0"/>
          <c:showCatName val="0"/>
          <c:showSerName val="0"/>
          <c:showPercent val="0"/>
          <c:showBubbleSize val="0"/>
        </c:dLbls>
        <c:marker val="1"/>
        <c:smooth val="0"/>
        <c:axId val="453462768"/>
        <c:axId val="453464728"/>
      </c:lineChart>
      <c:catAx>
        <c:axId val="453461200"/>
        <c:scaling>
          <c:orientation val="minMax"/>
        </c:scaling>
        <c:delete val="0"/>
        <c:axPos val="b"/>
        <c:title>
          <c:tx>
            <c:rich>
              <a:bodyPr rot="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r>
                  <a:rPr lang="en-US" sz="1000" b="1" i="0" u="none" strike="noStrike" kern="1200" baseline="0">
                    <a:solidFill>
                      <a:sysClr val="windowText" lastClr="000000"/>
                    </a:solidFill>
                    <a:latin typeface="Arial" panose="020B0604020202020204" pitchFamily="34" charset="0"/>
                    <a:cs typeface="Arial" panose="020B0604020202020204" pitchFamily="34" charset="0"/>
                  </a:rPr>
                  <a:t>Western Non-ISO Balancing Authorities</a:t>
                </a:r>
              </a:p>
            </c:rich>
          </c:tx>
          <c:layout>
            <c:manualLayout>
              <c:xMode val="edge"/>
              <c:yMode val="edge"/>
              <c:x val="0.28049784642304326"/>
              <c:y val="0.9308530183727034"/>
            </c:manualLayout>
          </c:layout>
          <c:overlay val="0"/>
          <c:spPr>
            <a:noFill/>
            <a:ln>
              <a:noFill/>
            </a:ln>
            <a:effectLst/>
          </c:spPr>
          <c:txPr>
            <a:bodyPr rot="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title>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453464336"/>
        <c:crosses val="autoZero"/>
        <c:auto val="1"/>
        <c:lblAlgn val="ctr"/>
        <c:lblOffset val="100"/>
        <c:noMultiLvlLbl val="0"/>
      </c:catAx>
      <c:valAx>
        <c:axId val="453464336"/>
        <c:scaling>
          <c:orientation val="minMax"/>
          <c:max val="11000000"/>
          <c:min val="0"/>
        </c:scaling>
        <c:delete val="0"/>
        <c:axPos val="l"/>
        <c:majorGridlines>
          <c:spPr>
            <a:ln w="9525" cap="flat" cmpd="sng" algn="ctr">
              <a:solidFill>
                <a:schemeClr val="tx1">
                  <a:lumMod val="15000"/>
                  <a:lumOff val="85000"/>
                </a:schemeClr>
              </a:solidFill>
              <a:round/>
            </a:ln>
            <a:effectLst/>
          </c:spPr>
        </c:maj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453461200"/>
        <c:crosses val="autoZero"/>
        <c:crossBetween val="between"/>
        <c:dispUnits>
          <c:builtInUnit val="millions"/>
        </c:dispUnits>
      </c:valAx>
      <c:valAx>
        <c:axId val="453464728"/>
        <c:scaling>
          <c:orientation val="minMax"/>
          <c:max val="0.22000000000000003"/>
          <c:min val="0"/>
        </c:scaling>
        <c:delete val="0"/>
        <c:axPos val="r"/>
        <c:numFmt formatCode="0%" sourceLinked="1"/>
        <c:majorTickMark val="out"/>
        <c:minorTickMark val="none"/>
        <c:tickLblPos val="nextTo"/>
        <c:spPr>
          <a:noFill/>
          <a:ln>
            <a:noFill/>
          </a:ln>
          <a:effectLst/>
        </c:spPr>
        <c:txPr>
          <a:bodyPr rot="-6000000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453462768"/>
        <c:crosses val="max"/>
        <c:crossBetween val="between"/>
        <c:majorUnit val="4.0000000000000008E-2"/>
      </c:valAx>
      <c:catAx>
        <c:axId val="453462768"/>
        <c:scaling>
          <c:orientation val="minMax"/>
        </c:scaling>
        <c:delete val="1"/>
        <c:axPos val="b"/>
        <c:numFmt formatCode="General" sourceLinked="1"/>
        <c:majorTickMark val="out"/>
        <c:minorTickMark val="none"/>
        <c:tickLblPos val="nextTo"/>
        <c:crossAx val="453464728"/>
        <c:crosses val="autoZero"/>
        <c:auto val="1"/>
        <c:lblAlgn val="ctr"/>
        <c:lblOffset val="100"/>
        <c:noMultiLvlLbl val="0"/>
      </c:catAx>
      <c:spPr>
        <a:noFill/>
        <a:ln>
          <a:noFill/>
        </a:ln>
        <a:effectLst/>
      </c:spPr>
    </c:plotArea>
    <c:legend>
      <c:legendPos val="r"/>
      <c:layout>
        <c:manualLayout>
          <c:xMode val="edge"/>
          <c:yMode val="edge"/>
          <c:x val="5.2052043769774244E-2"/>
          <c:y val="0.11173853268341458"/>
          <c:w val="0.24924675280974493"/>
          <c:h val="0.18751156105486813"/>
        </c:manualLayout>
      </c:layout>
      <c:overlay val="0"/>
      <c:spPr>
        <a:solidFill>
          <a:schemeClr val="bg1"/>
        </a:solidFill>
        <a:ln>
          <a:noFill/>
        </a:ln>
        <a:effectLst/>
      </c:spPr>
      <c:txPr>
        <a:bodyPr rot="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legend>
    <c:plotVisOnly val="1"/>
    <c:dispBlanksAs val="gap"/>
    <c:showDLblsOverMax val="0"/>
  </c:chart>
  <c:spPr>
    <a:solidFill>
      <a:schemeClr val="bg1"/>
    </a:solidFill>
    <a:ln w="9525" cap="flat" cmpd="sng" algn="ctr">
      <a:noFill/>
      <a:round/>
    </a:ln>
    <a:effectLst/>
  </c:spPr>
  <c:txPr>
    <a:bodyPr/>
    <a:lstStyle/>
    <a:p>
      <a:pPr>
        <a:defRPr sz="1000">
          <a:solidFill>
            <a:sysClr val="windowText" lastClr="000000"/>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userShapes r:id="rId3"/>
</c:chartSpace>
</file>

<file path=xl/charts/chart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5.2327632433042635E-2"/>
          <c:y val="8.4394685039370074E-2"/>
          <c:w val="0.89500508001015999"/>
          <c:h val="0.65602799650043742"/>
        </c:manualLayout>
      </c:layout>
      <c:barChart>
        <c:barDir val="col"/>
        <c:grouping val="stacked"/>
        <c:varyColors val="0"/>
        <c:ser>
          <c:idx val="0"/>
          <c:order val="0"/>
          <c:tx>
            <c:strRef>
              <c:f>'Solar Capacity&amp;Generation by BA'!$D$28</c:f>
              <c:strCache>
                <c:ptCount val="1"/>
                <c:pt idx="0">
                  <c:v>DPV</c:v>
                </c:pt>
              </c:strCache>
            </c:strRef>
          </c:tx>
          <c:spPr>
            <a:solidFill>
              <a:schemeClr val="accent1">
                <a:lumMod val="40000"/>
                <a:lumOff val="60000"/>
              </a:schemeClr>
            </a:solidFill>
            <a:ln>
              <a:noFill/>
            </a:ln>
            <a:effectLst/>
          </c:spPr>
          <c:invertIfNegative val="0"/>
          <c:cat>
            <c:multiLvlStrRef>
              <c:f>'Solar Capacity&amp;Generation by BA'!$B$237:$C$332</c:f>
              <c:multiLvlStrCache>
                <c:ptCount val="96"/>
                <c:lvl>
                  <c:pt idx="0">
                    <c:v>2012</c:v>
                  </c:pt>
                  <c:pt idx="1">
                    <c:v>2013</c:v>
                  </c:pt>
                  <c:pt idx="2">
                    <c:v>2014</c:v>
                  </c:pt>
                  <c:pt idx="3">
                    <c:v>2015</c:v>
                  </c:pt>
                  <c:pt idx="4">
                    <c:v>2016</c:v>
                  </c:pt>
                  <c:pt idx="5">
                    <c:v>2017</c:v>
                  </c:pt>
                  <c:pt idx="6">
                    <c:v>2018</c:v>
                  </c:pt>
                  <c:pt idx="7">
                    <c:v>2019</c:v>
                  </c:pt>
                  <c:pt idx="8">
                    <c:v>2020</c:v>
                  </c:pt>
                  <c:pt idx="9">
                    <c:v>2021</c:v>
                  </c:pt>
                  <c:pt idx="10">
                    <c:v>2022</c:v>
                  </c:pt>
                  <c:pt idx="11">
                    <c:v>2023</c:v>
                  </c:pt>
                  <c:pt idx="12">
                    <c:v>2012</c:v>
                  </c:pt>
                  <c:pt idx="13">
                    <c:v>2013</c:v>
                  </c:pt>
                  <c:pt idx="14">
                    <c:v>2014</c:v>
                  </c:pt>
                  <c:pt idx="15">
                    <c:v>2015</c:v>
                  </c:pt>
                  <c:pt idx="16">
                    <c:v>2016</c:v>
                  </c:pt>
                  <c:pt idx="17">
                    <c:v>2017</c:v>
                  </c:pt>
                  <c:pt idx="18">
                    <c:v>2018</c:v>
                  </c:pt>
                  <c:pt idx="19">
                    <c:v>2019</c:v>
                  </c:pt>
                  <c:pt idx="20">
                    <c:v>2020</c:v>
                  </c:pt>
                  <c:pt idx="21">
                    <c:v>2021</c:v>
                  </c:pt>
                  <c:pt idx="22">
                    <c:v>2022</c:v>
                  </c:pt>
                  <c:pt idx="23">
                    <c:v>2023</c:v>
                  </c:pt>
                  <c:pt idx="24">
                    <c:v>2012</c:v>
                  </c:pt>
                  <c:pt idx="25">
                    <c:v>2013</c:v>
                  </c:pt>
                  <c:pt idx="26">
                    <c:v>2014</c:v>
                  </c:pt>
                  <c:pt idx="27">
                    <c:v>2015</c:v>
                  </c:pt>
                  <c:pt idx="28">
                    <c:v>2016</c:v>
                  </c:pt>
                  <c:pt idx="29">
                    <c:v>2017</c:v>
                  </c:pt>
                  <c:pt idx="30">
                    <c:v>2018</c:v>
                  </c:pt>
                  <c:pt idx="31">
                    <c:v>2019</c:v>
                  </c:pt>
                  <c:pt idx="32">
                    <c:v>2020</c:v>
                  </c:pt>
                  <c:pt idx="33">
                    <c:v>2021</c:v>
                  </c:pt>
                  <c:pt idx="34">
                    <c:v>2022</c:v>
                  </c:pt>
                  <c:pt idx="35">
                    <c:v>2023</c:v>
                  </c:pt>
                  <c:pt idx="36">
                    <c:v>2012</c:v>
                  </c:pt>
                  <c:pt idx="37">
                    <c:v>2013</c:v>
                  </c:pt>
                  <c:pt idx="38">
                    <c:v>2014</c:v>
                  </c:pt>
                  <c:pt idx="39">
                    <c:v>2015</c:v>
                  </c:pt>
                  <c:pt idx="40">
                    <c:v>2016</c:v>
                  </c:pt>
                  <c:pt idx="41">
                    <c:v>2017</c:v>
                  </c:pt>
                  <c:pt idx="42">
                    <c:v>2018</c:v>
                  </c:pt>
                  <c:pt idx="43">
                    <c:v>2019</c:v>
                  </c:pt>
                  <c:pt idx="44">
                    <c:v>2020</c:v>
                  </c:pt>
                  <c:pt idx="45">
                    <c:v>2021</c:v>
                  </c:pt>
                  <c:pt idx="46">
                    <c:v>2022</c:v>
                  </c:pt>
                  <c:pt idx="47">
                    <c:v>2023</c:v>
                  </c:pt>
                  <c:pt idx="48">
                    <c:v>2012</c:v>
                  </c:pt>
                  <c:pt idx="49">
                    <c:v>2013</c:v>
                  </c:pt>
                  <c:pt idx="50">
                    <c:v>2014</c:v>
                  </c:pt>
                  <c:pt idx="51">
                    <c:v>2015</c:v>
                  </c:pt>
                  <c:pt idx="52">
                    <c:v>2016</c:v>
                  </c:pt>
                  <c:pt idx="53">
                    <c:v>2017</c:v>
                  </c:pt>
                  <c:pt idx="54">
                    <c:v>2018</c:v>
                  </c:pt>
                  <c:pt idx="55">
                    <c:v>2019</c:v>
                  </c:pt>
                  <c:pt idx="56">
                    <c:v>2020</c:v>
                  </c:pt>
                  <c:pt idx="57">
                    <c:v>2021</c:v>
                  </c:pt>
                  <c:pt idx="58">
                    <c:v>2022</c:v>
                  </c:pt>
                  <c:pt idx="59">
                    <c:v>2023</c:v>
                  </c:pt>
                  <c:pt idx="60">
                    <c:v>2012</c:v>
                  </c:pt>
                  <c:pt idx="61">
                    <c:v>2013</c:v>
                  </c:pt>
                  <c:pt idx="62">
                    <c:v>2014</c:v>
                  </c:pt>
                  <c:pt idx="63">
                    <c:v>2015</c:v>
                  </c:pt>
                  <c:pt idx="64">
                    <c:v>2016</c:v>
                  </c:pt>
                  <c:pt idx="65">
                    <c:v>2017</c:v>
                  </c:pt>
                  <c:pt idx="66">
                    <c:v>2018</c:v>
                  </c:pt>
                  <c:pt idx="67">
                    <c:v>2019</c:v>
                  </c:pt>
                  <c:pt idx="68">
                    <c:v>2020</c:v>
                  </c:pt>
                  <c:pt idx="69">
                    <c:v>2021</c:v>
                  </c:pt>
                  <c:pt idx="70">
                    <c:v>2022</c:v>
                  </c:pt>
                  <c:pt idx="71">
                    <c:v>2023</c:v>
                  </c:pt>
                  <c:pt idx="72">
                    <c:v>2012</c:v>
                  </c:pt>
                  <c:pt idx="73">
                    <c:v>2013</c:v>
                  </c:pt>
                  <c:pt idx="74">
                    <c:v>2014</c:v>
                  </c:pt>
                  <c:pt idx="75">
                    <c:v>2015</c:v>
                  </c:pt>
                  <c:pt idx="76">
                    <c:v>2016</c:v>
                  </c:pt>
                  <c:pt idx="77">
                    <c:v>2017</c:v>
                  </c:pt>
                  <c:pt idx="78">
                    <c:v>2018</c:v>
                  </c:pt>
                  <c:pt idx="79">
                    <c:v>2019</c:v>
                  </c:pt>
                  <c:pt idx="80">
                    <c:v>2020</c:v>
                  </c:pt>
                  <c:pt idx="81">
                    <c:v>2021</c:v>
                  </c:pt>
                  <c:pt idx="82">
                    <c:v>2022</c:v>
                  </c:pt>
                  <c:pt idx="83">
                    <c:v>2023</c:v>
                  </c:pt>
                  <c:pt idx="84">
                    <c:v>2012</c:v>
                  </c:pt>
                  <c:pt idx="85">
                    <c:v>2013</c:v>
                  </c:pt>
                  <c:pt idx="86">
                    <c:v>2014</c:v>
                  </c:pt>
                  <c:pt idx="87">
                    <c:v>2015</c:v>
                  </c:pt>
                  <c:pt idx="88">
                    <c:v>2016</c:v>
                  </c:pt>
                  <c:pt idx="89">
                    <c:v>2017</c:v>
                  </c:pt>
                  <c:pt idx="90">
                    <c:v>2018</c:v>
                  </c:pt>
                  <c:pt idx="91">
                    <c:v>2019</c:v>
                  </c:pt>
                  <c:pt idx="92">
                    <c:v>2020</c:v>
                  </c:pt>
                  <c:pt idx="93">
                    <c:v>2021</c:v>
                  </c:pt>
                  <c:pt idx="94">
                    <c:v>2022</c:v>
                  </c:pt>
                  <c:pt idx="95">
                    <c:v>2023</c:v>
                  </c:pt>
                </c:lvl>
                <c:lvl>
                  <c:pt idx="0">
                    <c:v>CPLE</c:v>
                  </c:pt>
                  <c:pt idx="12">
                    <c:v>DUK</c:v>
                  </c:pt>
                  <c:pt idx="24">
                    <c:v>FPC</c:v>
                  </c:pt>
                  <c:pt idx="36">
                    <c:v>FPL</c:v>
                  </c:pt>
                  <c:pt idx="48">
                    <c:v>SCEG</c:v>
                  </c:pt>
                  <c:pt idx="60">
                    <c:v>SOCO</c:v>
                  </c:pt>
                  <c:pt idx="72">
                    <c:v>TEC</c:v>
                  </c:pt>
                  <c:pt idx="84">
                    <c:v>TVA</c:v>
                  </c:pt>
                </c:lvl>
              </c:multiLvlStrCache>
            </c:multiLvlStrRef>
          </c:cat>
          <c:val>
            <c:numRef>
              <c:f>'Solar Capacity&amp;Generation by BA'!$D$237:$D$332</c:f>
              <c:numCache>
                <c:formatCode>General</c:formatCode>
                <c:ptCount val="96"/>
                <c:pt idx="0">
                  <c:v>31.38</c:v>
                </c:pt>
                <c:pt idx="1">
                  <c:v>26.98</c:v>
                </c:pt>
                <c:pt idx="2">
                  <c:v>31.45</c:v>
                </c:pt>
                <c:pt idx="3">
                  <c:v>29.2</c:v>
                </c:pt>
                <c:pt idx="4">
                  <c:v>51.39</c:v>
                </c:pt>
                <c:pt idx="5">
                  <c:v>64.87</c:v>
                </c:pt>
                <c:pt idx="6">
                  <c:v>86.04</c:v>
                </c:pt>
                <c:pt idx="7">
                  <c:v>104.25</c:v>
                </c:pt>
                <c:pt idx="8">
                  <c:v>132.91999999999999</c:v>
                </c:pt>
                <c:pt idx="9">
                  <c:v>174.06</c:v>
                </c:pt>
                <c:pt idx="10">
                  <c:v>223.77</c:v>
                </c:pt>
                <c:pt idx="11">
                  <c:v>272.10000000000002</c:v>
                </c:pt>
                <c:pt idx="12">
                  <c:v>6.75</c:v>
                </c:pt>
                <c:pt idx="13">
                  <c:v>23.13</c:v>
                </c:pt>
                <c:pt idx="14">
                  <c:v>27.03</c:v>
                </c:pt>
                <c:pt idx="15">
                  <c:v>40.619999999999997</c:v>
                </c:pt>
                <c:pt idx="16">
                  <c:v>79.33</c:v>
                </c:pt>
                <c:pt idx="17">
                  <c:v>111.96</c:v>
                </c:pt>
                <c:pt idx="18">
                  <c:v>156.76</c:v>
                </c:pt>
                <c:pt idx="19">
                  <c:v>194.36</c:v>
                </c:pt>
                <c:pt idx="20">
                  <c:v>237.23</c:v>
                </c:pt>
                <c:pt idx="21">
                  <c:v>281.99</c:v>
                </c:pt>
                <c:pt idx="22">
                  <c:v>344.41</c:v>
                </c:pt>
                <c:pt idx="23">
                  <c:v>408.73</c:v>
                </c:pt>
                <c:pt idx="24">
                  <c:v>8.94</c:v>
                </c:pt>
                <c:pt idx="25">
                  <c:v>13.02</c:v>
                </c:pt>
                <c:pt idx="26">
                  <c:v>17.45</c:v>
                </c:pt>
                <c:pt idx="27">
                  <c:v>27.34</c:v>
                </c:pt>
                <c:pt idx="28">
                  <c:v>34.5</c:v>
                </c:pt>
                <c:pt idx="29">
                  <c:v>55.78</c:v>
                </c:pt>
                <c:pt idx="30">
                  <c:v>78.87</c:v>
                </c:pt>
                <c:pt idx="31">
                  <c:v>167.28</c:v>
                </c:pt>
                <c:pt idx="32">
                  <c:v>287.52</c:v>
                </c:pt>
                <c:pt idx="33">
                  <c:v>415.5</c:v>
                </c:pt>
                <c:pt idx="34">
                  <c:v>599.47</c:v>
                </c:pt>
                <c:pt idx="35">
                  <c:v>870.69</c:v>
                </c:pt>
                <c:pt idx="36">
                  <c:v>14.53</c:v>
                </c:pt>
                <c:pt idx="37">
                  <c:v>23.68</c:v>
                </c:pt>
                <c:pt idx="38">
                  <c:v>32.619999999999997</c:v>
                </c:pt>
                <c:pt idx="39">
                  <c:v>44.17</c:v>
                </c:pt>
                <c:pt idx="40">
                  <c:v>53.08</c:v>
                </c:pt>
                <c:pt idx="41">
                  <c:v>71.16</c:v>
                </c:pt>
                <c:pt idx="42">
                  <c:v>98.59</c:v>
                </c:pt>
                <c:pt idx="43">
                  <c:v>152.52000000000001</c:v>
                </c:pt>
                <c:pt idx="44">
                  <c:v>225.35</c:v>
                </c:pt>
                <c:pt idx="45">
                  <c:v>344.27</c:v>
                </c:pt>
                <c:pt idx="46">
                  <c:v>670</c:v>
                </c:pt>
                <c:pt idx="47">
                  <c:v>973.13</c:v>
                </c:pt>
                <c:pt idx="48">
                  <c:v>7.0000000000000007E-2</c:v>
                </c:pt>
                <c:pt idx="49">
                  <c:v>0.16</c:v>
                </c:pt>
                <c:pt idx="50">
                  <c:v>0.88</c:v>
                </c:pt>
                <c:pt idx="51">
                  <c:v>2.1800000000000002</c:v>
                </c:pt>
                <c:pt idx="52">
                  <c:v>22.15</c:v>
                </c:pt>
                <c:pt idx="53">
                  <c:v>51.95</c:v>
                </c:pt>
                <c:pt idx="54">
                  <c:v>76.02</c:v>
                </c:pt>
                <c:pt idx="55">
                  <c:v>90.25</c:v>
                </c:pt>
                <c:pt idx="56">
                  <c:v>100.35</c:v>
                </c:pt>
                <c:pt idx="57">
                  <c:v>113.85</c:v>
                </c:pt>
                <c:pt idx="58">
                  <c:v>130.35</c:v>
                </c:pt>
                <c:pt idx="59">
                  <c:v>147.19999999999999</c:v>
                </c:pt>
                <c:pt idx="60">
                  <c:v>18.579999999999998</c:v>
                </c:pt>
                <c:pt idx="61">
                  <c:v>22.94</c:v>
                </c:pt>
                <c:pt idx="62">
                  <c:v>61.74</c:v>
                </c:pt>
                <c:pt idx="63">
                  <c:v>110.21</c:v>
                </c:pt>
                <c:pt idx="64">
                  <c:v>113.56</c:v>
                </c:pt>
                <c:pt idx="65">
                  <c:v>154.71</c:v>
                </c:pt>
                <c:pt idx="66">
                  <c:v>179.95</c:v>
                </c:pt>
                <c:pt idx="67">
                  <c:v>203.94</c:v>
                </c:pt>
                <c:pt idx="68">
                  <c:v>263.04000000000002</c:v>
                </c:pt>
                <c:pt idx="69">
                  <c:v>343.42</c:v>
                </c:pt>
                <c:pt idx="70">
                  <c:v>254.6</c:v>
                </c:pt>
                <c:pt idx="71">
                  <c:v>334.18</c:v>
                </c:pt>
                <c:pt idx="72">
                  <c:v>3.35</c:v>
                </c:pt>
                <c:pt idx="73">
                  <c:v>6.51</c:v>
                </c:pt>
                <c:pt idx="74">
                  <c:v>7.59</c:v>
                </c:pt>
                <c:pt idx="75">
                  <c:v>9.4700000000000006</c:v>
                </c:pt>
                <c:pt idx="76">
                  <c:v>10.62</c:v>
                </c:pt>
                <c:pt idx="77">
                  <c:v>17.309999999999999</c:v>
                </c:pt>
                <c:pt idx="78">
                  <c:v>28.17</c:v>
                </c:pt>
                <c:pt idx="79">
                  <c:v>49.2</c:v>
                </c:pt>
                <c:pt idx="80">
                  <c:v>85.48</c:v>
                </c:pt>
                <c:pt idx="81">
                  <c:v>118.71</c:v>
                </c:pt>
                <c:pt idx="82">
                  <c:v>193.95</c:v>
                </c:pt>
                <c:pt idx="83">
                  <c:v>281.69</c:v>
                </c:pt>
                <c:pt idx="84">
                  <c:v>0</c:v>
                </c:pt>
                <c:pt idx="85">
                  <c:v>0</c:v>
                </c:pt>
                <c:pt idx="86">
                  <c:v>0</c:v>
                </c:pt>
                <c:pt idx="87">
                  <c:v>0</c:v>
                </c:pt>
                <c:pt idx="88">
                  <c:v>0</c:v>
                </c:pt>
                <c:pt idx="89">
                  <c:v>0</c:v>
                </c:pt>
                <c:pt idx="90">
                  <c:v>0</c:v>
                </c:pt>
                <c:pt idx="91">
                  <c:v>0</c:v>
                </c:pt>
                <c:pt idx="92">
                  <c:v>0</c:v>
                </c:pt>
                <c:pt idx="93">
                  <c:v>0</c:v>
                </c:pt>
                <c:pt idx="94">
                  <c:v>0</c:v>
                </c:pt>
                <c:pt idx="95">
                  <c:v>0</c:v>
                </c:pt>
              </c:numCache>
            </c:numRef>
          </c:val>
          <c:extLst>
            <c:ext xmlns:c16="http://schemas.microsoft.com/office/drawing/2014/chart" uri="{C3380CC4-5D6E-409C-BE32-E72D297353CC}">
              <c16:uniqueId val="{00000000-635D-4920-B8A3-33063C19CF9B}"/>
            </c:ext>
          </c:extLst>
        </c:ser>
        <c:ser>
          <c:idx val="2"/>
          <c:order val="1"/>
          <c:tx>
            <c:strRef>
              <c:f>'Solar Capacity&amp;Generation by BA'!$E$28</c:f>
              <c:strCache>
                <c:ptCount val="1"/>
                <c:pt idx="0">
                  <c:v>Utility-Scale</c:v>
                </c:pt>
              </c:strCache>
            </c:strRef>
          </c:tx>
          <c:spPr>
            <a:solidFill>
              <a:schemeClr val="accent1">
                <a:lumMod val="75000"/>
              </a:schemeClr>
            </a:solidFill>
            <a:ln>
              <a:noFill/>
            </a:ln>
            <a:effectLst/>
          </c:spPr>
          <c:invertIfNegative val="0"/>
          <c:cat>
            <c:multiLvlStrRef>
              <c:f>'Solar Capacity&amp;Generation by BA'!$B$237:$C$332</c:f>
              <c:multiLvlStrCache>
                <c:ptCount val="96"/>
                <c:lvl>
                  <c:pt idx="0">
                    <c:v>2012</c:v>
                  </c:pt>
                  <c:pt idx="1">
                    <c:v>2013</c:v>
                  </c:pt>
                  <c:pt idx="2">
                    <c:v>2014</c:v>
                  </c:pt>
                  <c:pt idx="3">
                    <c:v>2015</c:v>
                  </c:pt>
                  <c:pt idx="4">
                    <c:v>2016</c:v>
                  </c:pt>
                  <c:pt idx="5">
                    <c:v>2017</c:v>
                  </c:pt>
                  <c:pt idx="6">
                    <c:v>2018</c:v>
                  </c:pt>
                  <c:pt idx="7">
                    <c:v>2019</c:v>
                  </c:pt>
                  <c:pt idx="8">
                    <c:v>2020</c:v>
                  </c:pt>
                  <c:pt idx="9">
                    <c:v>2021</c:v>
                  </c:pt>
                  <c:pt idx="10">
                    <c:v>2022</c:v>
                  </c:pt>
                  <c:pt idx="11">
                    <c:v>2023</c:v>
                  </c:pt>
                  <c:pt idx="12">
                    <c:v>2012</c:v>
                  </c:pt>
                  <c:pt idx="13">
                    <c:v>2013</c:v>
                  </c:pt>
                  <c:pt idx="14">
                    <c:v>2014</c:v>
                  </c:pt>
                  <c:pt idx="15">
                    <c:v>2015</c:v>
                  </c:pt>
                  <c:pt idx="16">
                    <c:v>2016</c:v>
                  </c:pt>
                  <c:pt idx="17">
                    <c:v>2017</c:v>
                  </c:pt>
                  <c:pt idx="18">
                    <c:v>2018</c:v>
                  </c:pt>
                  <c:pt idx="19">
                    <c:v>2019</c:v>
                  </c:pt>
                  <c:pt idx="20">
                    <c:v>2020</c:v>
                  </c:pt>
                  <c:pt idx="21">
                    <c:v>2021</c:v>
                  </c:pt>
                  <c:pt idx="22">
                    <c:v>2022</c:v>
                  </c:pt>
                  <c:pt idx="23">
                    <c:v>2023</c:v>
                  </c:pt>
                  <c:pt idx="24">
                    <c:v>2012</c:v>
                  </c:pt>
                  <c:pt idx="25">
                    <c:v>2013</c:v>
                  </c:pt>
                  <c:pt idx="26">
                    <c:v>2014</c:v>
                  </c:pt>
                  <c:pt idx="27">
                    <c:v>2015</c:v>
                  </c:pt>
                  <c:pt idx="28">
                    <c:v>2016</c:v>
                  </c:pt>
                  <c:pt idx="29">
                    <c:v>2017</c:v>
                  </c:pt>
                  <c:pt idx="30">
                    <c:v>2018</c:v>
                  </c:pt>
                  <c:pt idx="31">
                    <c:v>2019</c:v>
                  </c:pt>
                  <c:pt idx="32">
                    <c:v>2020</c:v>
                  </c:pt>
                  <c:pt idx="33">
                    <c:v>2021</c:v>
                  </c:pt>
                  <c:pt idx="34">
                    <c:v>2022</c:v>
                  </c:pt>
                  <c:pt idx="35">
                    <c:v>2023</c:v>
                  </c:pt>
                  <c:pt idx="36">
                    <c:v>2012</c:v>
                  </c:pt>
                  <c:pt idx="37">
                    <c:v>2013</c:v>
                  </c:pt>
                  <c:pt idx="38">
                    <c:v>2014</c:v>
                  </c:pt>
                  <c:pt idx="39">
                    <c:v>2015</c:v>
                  </c:pt>
                  <c:pt idx="40">
                    <c:v>2016</c:v>
                  </c:pt>
                  <c:pt idx="41">
                    <c:v>2017</c:v>
                  </c:pt>
                  <c:pt idx="42">
                    <c:v>2018</c:v>
                  </c:pt>
                  <c:pt idx="43">
                    <c:v>2019</c:v>
                  </c:pt>
                  <c:pt idx="44">
                    <c:v>2020</c:v>
                  </c:pt>
                  <c:pt idx="45">
                    <c:v>2021</c:v>
                  </c:pt>
                  <c:pt idx="46">
                    <c:v>2022</c:v>
                  </c:pt>
                  <c:pt idx="47">
                    <c:v>2023</c:v>
                  </c:pt>
                  <c:pt idx="48">
                    <c:v>2012</c:v>
                  </c:pt>
                  <c:pt idx="49">
                    <c:v>2013</c:v>
                  </c:pt>
                  <c:pt idx="50">
                    <c:v>2014</c:v>
                  </c:pt>
                  <c:pt idx="51">
                    <c:v>2015</c:v>
                  </c:pt>
                  <c:pt idx="52">
                    <c:v>2016</c:v>
                  </c:pt>
                  <c:pt idx="53">
                    <c:v>2017</c:v>
                  </c:pt>
                  <c:pt idx="54">
                    <c:v>2018</c:v>
                  </c:pt>
                  <c:pt idx="55">
                    <c:v>2019</c:v>
                  </c:pt>
                  <c:pt idx="56">
                    <c:v>2020</c:v>
                  </c:pt>
                  <c:pt idx="57">
                    <c:v>2021</c:v>
                  </c:pt>
                  <c:pt idx="58">
                    <c:v>2022</c:v>
                  </c:pt>
                  <c:pt idx="59">
                    <c:v>2023</c:v>
                  </c:pt>
                  <c:pt idx="60">
                    <c:v>2012</c:v>
                  </c:pt>
                  <c:pt idx="61">
                    <c:v>2013</c:v>
                  </c:pt>
                  <c:pt idx="62">
                    <c:v>2014</c:v>
                  </c:pt>
                  <c:pt idx="63">
                    <c:v>2015</c:v>
                  </c:pt>
                  <c:pt idx="64">
                    <c:v>2016</c:v>
                  </c:pt>
                  <c:pt idx="65">
                    <c:v>2017</c:v>
                  </c:pt>
                  <c:pt idx="66">
                    <c:v>2018</c:v>
                  </c:pt>
                  <c:pt idx="67">
                    <c:v>2019</c:v>
                  </c:pt>
                  <c:pt idx="68">
                    <c:v>2020</c:v>
                  </c:pt>
                  <c:pt idx="69">
                    <c:v>2021</c:v>
                  </c:pt>
                  <c:pt idx="70">
                    <c:v>2022</c:v>
                  </c:pt>
                  <c:pt idx="71">
                    <c:v>2023</c:v>
                  </c:pt>
                  <c:pt idx="72">
                    <c:v>2012</c:v>
                  </c:pt>
                  <c:pt idx="73">
                    <c:v>2013</c:v>
                  </c:pt>
                  <c:pt idx="74">
                    <c:v>2014</c:v>
                  </c:pt>
                  <c:pt idx="75">
                    <c:v>2015</c:v>
                  </c:pt>
                  <c:pt idx="76">
                    <c:v>2016</c:v>
                  </c:pt>
                  <c:pt idx="77">
                    <c:v>2017</c:v>
                  </c:pt>
                  <c:pt idx="78">
                    <c:v>2018</c:v>
                  </c:pt>
                  <c:pt idx="79">
                    <c:v>2019</c:v>
                  </c:pt>
                  <c:pt idx="80">
                    <c:v>2020</c:v>
                  </c:pt>
                  <c:pt idx="81">
                    <c:v>2021</c:v>
                  </c:pt>
                  <c:pt idx="82">
                    <c:v>2022</c:v>
                  </c:pt>
                  <c:pt idx="83">
                    <c:v>2023</c:v>
                  </c:pt>
                  <c:pt idx="84">
                    <c:v>2012</c:v>
                  </c:pt>
                  <c:pt idx="85">
                    <c:v>2013</c:v>
                  </c:pt>
                  <c:pt idx="86">
                    <c:v>2014</c:v>
                  </c:pt>
                  <c:pt idx="87">
                    <c:v>2015</c:v>
                  </c:pt>
                  <c:pt idx="88">
                    <c:v>2016</c:v>
                  </c:pt>
                  <c:pt idx="89">
                    <c:v>2017</c:v>
                  </c:pt>
                  <c:pt idx="90">
                    <c:v>2018</c:v>
                  </c:pt>
                  <c:pt idx="91">
                    <c:v>2019</c:v>
                  </c:pt>
                  <c:pt idx="92">
                    <c:v>2020</c:v>
                  </c:pt>
                  <c:pt idx="93">
                    <c:v>2021</c:v>
                  </c:pt>
                  <c:pt idx="94">
                    <c:v>2022</c:v>
                  </c:pt>
                  <c:pt idx="95">
                    <c:v>2023</c:v>
                  </c:pt>
                </c:lvl>
                <c:lvl>
                  <c:pt idx="0">
                    <c:v>CPLE</c:v>
                  </c:pt>
                  <c:pt idx="12">
                    <c:v>DUK</c:v>
                  </c:pt>
                  <c:pt idx="24">
                    <c:v>FPC</c:v>
                  </c:pt>
                  <c:pt idx="36">
                    <c:v>FPL</c:v>
                  </c:pt>
                  <c:pt idx="48">
                    <c:v>SCEG</c:v>
                  </c:pt>
                  <c:pt idx="60">
                    <c:v>SOCO</c:v>
                  </c:pt>
                  <c:pt idx="72">
                    <c:v>TEC</c:v>
                  </c:pt>
                  <c:pt idx="84">
                    <c:v>TVA</c:v>
                  </c:pt>
                </c:lvl>
              </c:multiLvlStrCache>
            </c:multiLvlStrRef>
          </c:cat>
          <c:val>
            <c:numRef>
              <c:f>'Solar Capacity&amp;Generation by BA'!$E$237:$E$332</c:f>
              <c:numCache>
                <c:formatCode>General</c:formatCode>
                <c:ptCount val="96"/>
                <c:pt idx="0">
                  <c:v>84.2</c:v>
                </c:pt>
                <c:pt idx="1">
                  <c:v>200.60000000000002</c:v>
                </c:pt>
                <c:pt idx="2">
                  <c:v>377.3</c:v>
                </c:pt>
                <c:pt idx="3">
                  <c:v>663.3</c:v>
                </c:pt>
                <c:pt idx="4">
                  <c:v>965.06</c:v>
                </c:pt>
                <c:pt idx="5">
                  <c:v>1532.34</c:v>
                </c:pt>
                <c:pt idx="6">
                  <c:v>1913.84</c:v>
                </c:pt>
                <c:pt idx="7">
                  <c:v>2143.94</c:v>
                </c:pt>
                <c:pt idx="8">
                  <c:v>2226.06</c:v>
                </c:pt>
                <c:pt idx="9">
                  <c:v>2490.86</c:v>
                </c:pt>
                <c:pt idx="10">
                  <c:v>2603.7600000000002</c:v>
                </c:pt>
                <c:pt idx="11">
                  <c:v>2905.26</c:v>
                </c:pt>
                <c:pt idx="12">
                  <c:v>31</c:v>
                </c:pt>
                <c:pt idx="13">
                  <c:v>134.1</c:v>
                </c:pt>
                <c:pt idx="14">
                  <c:v>246.5</c:v>
                </c:pt>
                <c:pt idx="15">
                  <c:v>626.26</c:v>
                </c:pt>
                <c:pt idx="16">
                  <c:v>934.36</c:v>
                </c:pt>
                <c:pt idx="17">
                  <c:v>1149.26</c:v>
                </c:pt>
                <c:pt idx="18">
                  <c:v>1295.46</c:v>
                </c:pt>
                <c:pt idx="19">
                  <c:v>1330.3600000000001</c:v>
                </c:pt>
                <c:pt idx="20">
                  <c:v>1466.0600000000002</c:v>
                </c:pt>
                <c:pt idx="21">
                  <c:v>1737.6600000000003</c:v>
                </c:pt>
                <c:pt idx="22">
                  <c:v>1935.2600000000002</c:v>
                </c:pt>
                <c:pt idx="23">
                  <c:v>2011.0600000000002</c:v>
                </c:pt>
                <c:pt idx="24">
                  <c:v>0</c:v>
                </c:pt>
                <c:pt idx="25">
                  <c:v>0</c:v>
                </c:pt>
                <c:pt idx="26">
                  <c:v>0</c:v>
                </c:pt>
                <c:pt idx="27">
                  <c:v>17.399999999999999</c:v>
                </c:pt>
                <c:pt idx="28">
                  <c:v>32.700000000000003</c:v>
                </c:pt>
                <c:pt idx="29">
                  <c:v>43.400000000000006</c:v>
                </c:pt>
                <c:pt idx="30">
                  <c:v>177.56000000000003</c:v>
                </c:pt>
                <c:pt idx="31">
                  <c:v>297.46000000000004</c:v>
                </c:pt>
                <c:pt idx="32">
                  <c:v>446.86</c:v>
                </c:pt>
                <c:pt idx="33">
                  <c:v>671.16000000000008</c:v>
                </c:pt>
                <c:pt idx="34">
                  <c:v>970.7600000000001</c:v>
                </c:pt>
                <c:pt idx="35">
                  <c:v>1271.3600000000001</c:v>
                </c:pt>
                <c:pt idx="36">
                  <c:v>0</c:v>
                </c:pt>
                <c:pt idx="37">
                  <c:v>0</c:v>
                </c:pt>
                <c:pt idx="38">
                  <c:v>0</c:v>
                </c:pt>
                <c:pt idx="39">
                  <c:v>36</c:v>
                </c:pt>
                <c:pt idx="40">
                  <c:v>262.2</c:v>
                </c:pt>
                <c:pt idx="41">
                  <c:v>262.2</c:v>
                </c:pt>
                <c:pt idx="42">
                  <c:v>858.2</c:v>
                </c:pt>
                <c:pt idx="43">
                  <c:v>1156.2</c:v>
                </c:pt>
                <c:pt idx="44">
                  <c:v>2273.6999999999998</c:v>
                </c:pt>
                <c:pt idx="45">
                  <c:v>2944.2</c:v>
                </c:pt>
                <c:pt idx="46">
                  <c:v>3391.2</c:v>
                </c:pt>
                <c:pt idx="47">
                  <c:v>4583.2</c:v>
                </c:pt>
                <c:pt idx="48">
                  <c:v>0</c:v>
                </c:pt>
                <c:pt idx="49">
                  <c:v>0</c:v>
                </c:pt>
                <c:pt idx="50">
                  <c:v>0</c:v>
                </c:pt>
                <c:pt idx="51">
                  <c:v>0</c:v>
                </c:pt>
                <c:pt idx="52">
                  <c:v>6.8</c:v>
                </c:pt>
                <c:pt idx="53">
                  <c:v>238.62</c:v>
                </c:pt>
                <c:pt idx="54">
                  <c:v>315.39999999999998</c:v>
                </c:pt>
                <c:pt idx="55">
                  <c:v>576.29999999999995</c:v>
                </c:pt>
                <c:pt idx="56">
                  <c:v>903.56999999999994</c:v>
                </c:pt>
                <c:pt idx="57">
                  <c:v>903.56999999999994</c:v>
                </c:pt>
                <c:pt idx="58">
                  <c:v>978.46999999999991</c:v>
                </c:pt>
                <c:pt idx="59">
                  <c:v>978.46999999999991</c:v>
                </c:pt>
                <c:pt idx="60">
                  <c:v>2</c:v>
                </c:pt>
                <c:pt idx="61">
                  <c:v>60.85</c:v>
                </c:pt>
                <c:pt idx="62">
                  <c:v>70.95</c:v>
                </c:pt>
                <c:pt idx="63">
                  <c:v>228.18</c:v>
                </c:pt>
                <c:pt idx="64">
                  <c:v>957.90000000000009</c:v>
                </c:pt>
                <c:pt idx="65">
                  <c:v>1296.4000000000001</c:v>
                </c:pt>
                <c:pt idx="66">
                  <c:v>1338.3600000000001</c:v>
                </c:pt>
                <c:pt idx="67">
                  <c:v>1833.8600000000001</c:v>
                </c:pt>
                <c:pt idx="68">
                  <c:v>2639.5600000000004</c:v>
                </c:pt>
                <c:pt idx="69">
                  <c:v>3585.3600000000006</c:v>
                </c:pt>
                <c:pt idx="70">
                  <c:v>4215.76</c:v>
                </c:pt>
                <c:pt idx="71">
                  <c:v>4880.76</c:v>
                </c:pt>
                <c:pt idx="72">
                  <c:v>6.8</c:v>
                </c:pt>
                <c:pt idx="73">
                  <c:v>6.8</c:v>
                </c:pt>
                <c:pt idx="74">
                  <c:v>6.8</c:v>
                </c:pt>
                <c:pt idx="75">
                  <c:v>8.4</c:v>
                </c:pt>
                <c:pt idx="76">
                  <c:v>9.8000000000000007</c:v>
                </c:pt>
                <c:pt idx="77">
                  <c:v>28.8</c:v>
                </c:pt>
                <c:pt idx="78">
                  <c:v>173.5</c:v>
                </c:pt>
                <c:pt idx="79">
                  <c:v>451.2</c:v>
                </c:pt>
                <c:pt idx="80">
                  <c:v>600.20000000000005</c:v>
                </c:pt>
                <c:pt idx="81">
                  <c:v>734.7</c:v>
                </c:pt>
                <c:pt idx="82">
                  <c:v>1027.8000000000002</c:v>
                </c:pt>
                <c:pt idx="83">
                  <c:v>1257.3000000000002</c:v>
                </c:pt>
                <c:pt idx="84">
                  <c:v>11.8</c:v>
                </c:pt>
                <c:pt idx="85">
                  <c:v>11.8</c:v>
                </c:pt>
                <c:pt idx="86">
                  <c:v>43.480000000000004</c:v>
                </c:pt>
                <c:pt idx="87">
                  <c:v>43.480000000000004</c:v>
                </c:pt>
                <c:pt idx="88">
                  <c:v>146.68</c:v>
                </c:pt>
                <c:pt idx="89">
                  <c:v>175.68</c:v>
                </c:pt>
                <c:pt idx="90">
                  <c:v>280.48</c:v>
                </c:pt>
                <c:pt idx="91">
                  <c:v>289.68</c:v>
                </c:pt>
                <c:pt idx="92">
                  <c:v>291.18</c:v>
                </c:pt>
                <c:pt idx="93">
                  <c:v>527.18000000000006</c:v>
                </c:pt>
                <c:pt idx="94">
                  <c:v>697.88000000000011</c:v>
                </c:pt>
                <c:pt idx="95">
                  <c:v>916.98000000000013</c:v>
                </c:pt>
              </c:numCache>
            </c:numRef>
          </c:val>
          <c:extLst>
            <c:ext xmlns:c16="http://schemas.microsoft.com/office/drawing/2014/chart" uri="{C3380CC4-5D6E-409C-BE32-E72D297353CC}">
              <c16:uniqueId val="{00000001-635D-4920-B8A3-33063C19CF9B}"/>
            </c:ext>
          </c:extLst>
        </c:ser>
        <c:dLbls>
          <c:showLegendKey val="0"/>
          <c:showVal val="0"/>
          <c:showCatName val="0"/>
          <c:showSerName val="0"/>
          <c:showPercent val="0"/>
          <c:showBubbleSize val="0"/>
        </c:dLbls>
        <c:gapWidth val="52"/>
        <c:overlap val="100"/>
        <c:axId val="453463160"/>
        <c:axId val="453463552"/>
      </c:barChart>
      <c:lineChart>
        <c:grouping val="standard"/>
        <c:varyColors val="0"/>
        <c:ser>
          <c:idx val="3"/>
          <c:order val="2"/>
          <c:tx>
            <c:strRef>
              <c:f>'Solar Capacity&amp;Generation by BA'!$F$28</c:f>
              <c:strCache>
                <c:ptCount val="1"/>
                <c:pt idx="0">
                  <c:v>Penetration (right axis)</c:v>
                </c:pt>
              </c:strCache>
            </c:strRef>
          </c:tx>
          <c:spPr>
            <a:ln w="28575" cap="rnd">
              <a:noFill/>
              <a:round/>
            </a:ln>
            <a:effectLst/>
          </c:spPr>
          <c:marker>
            <c:symbol val="circle"/>
            <c:size val="5"/>
            <c:spPr>
              <a:solidFill>
                <a:srgbClr val="FFC000"/>
              </a:solidFill>
              <a:ln w="9525">
                <a:solidFill>
                  <a:schemeClr val="tx1"/>
                </a:solidFill>
              </a:ln>
              <a:effectLst/>
            </c:spPr>
          </c:marker>
          <c:cat>
            <c:numRef>
              <c:f>'Solar Capacity&amp;Generation by BA'!$C$117</c:f>
              <c:numCache>
                <c:formatCode>General</c:formatCode>
                <c:ptCount val="1"/>
                <c:pt idx="0">
                  <c:v>2012</c:v>
                </c:pt>
              </c:numCache>
            </c:numRef>
          </c:cat>
          <c:val>
            <c:numRef>
              <c:f>'Solar Capacity&amp;Generation by BA'!$F$237:$F$332</c:f>
              <c:numCache>
                <c:formatCode>0%</c:formatCode>
                <c:ptCount val="96"/>
                <c:pt idx="0">
                  <c:v>8.5469200621163949E-3</c:v>
                </c:pt>
                <c:pt idx="1">
                  <c:v>1.7788025637017355E-2</c:v>
                </c:pt>
                <c:pt idx="2">
                  <c:v>2.8754836440379881E-2</c:v>
                </c:pt>
                <c:pt idx="3">
                  <c:v>4.4479414220566511E-2</c:v>
                </c:pt>
                <c:pt idx="4">
                  <c:v>7.6436306211460359E-2</c:v>
                </c:pt>
                <c:pt idx="5">
                  <c:v>0.10989472959955966</c:v>
                </c:pt>
                <c:pt idx="6">
                  <c:v>0.12886655067981184</c:v>
                </c:pt>
                <c:pt idx="7">
                  <c:v>0.17752605811749841</c:v>
                </c:pt>
                <c:pt idx="8">
                  <c:v>0.18917241379310346</c:v>
                </c:pt>
                <c:pt idx="9">
                  <c:v>0.21809640723463458</c:v>
                </c:pt>
                <c:pt idx="10">
                  <c:v>0.22076280449718927</c:v>
                </c:pt>
                <c:pt idx="11">
                  <c:v>0.25899576133029018</c:v>
                </c:pt>
                <c:pt idx="12">
                  <c:v>1.9385816258409079E-3</c:v>
                </c:pt>
                <c:pt idx="13">
                  <c:v>8.6205384067108929E-3</c:v>
                </c:pt>
                <c:pt idx="14">
                  <c:v>1.3151113034280492E-2</c:v>
                </c:pt>
                <c:pt idx="15">
                  <c:v>3.1604189374911142E-2</c:v>
                </c:pt>
                <c:pt idx="16">
                  <c:v>4.9039233709061006E-2</c:v>
                </c:pt>
                <c:pt idx="17">
                  <c:v>6.2684890656063613E-2</c:v>
                </c:pt>
                <c:pt idx="18">
                  <c:v>6.7170212765957443E-2</c:v>
                </c:pt>
                <c:pt idx="19">
                  <c:v>7.4026314511822122E-2</c:v>
                </c:pt>
                <c:pt idx="20">
                  <c:v>8.3564244713732042E-2</c:v>
                </c:pt>
                <c:pt idx="21">
                  <c:v>9.9441161989167914E-2</c:v>
                </c:pt>
                <c:pt idx="22">
                  <c:v>0.107202915588996</c:v>
                </c:pt>
                <c:pt idx="23">
                  <c:v>0.1145029101405385</c:v>
                </c:pt>
                <c:pt idx="24">
                  <c:v>1.108768448468312E-3</c:v>
                </c:pt>
                <c:pt idx="25">
                  <c:v>1.5760803776782471E-3</c:v>
                </c:pt>
                <c:pt idx="26">
                  <c:v>2.0655776515151516E-3</c:v>
                </c:pt>
                <c:pt idx="27">
                  <c:v>5.2728344136711838E-3</c:v>
                </c:pt>
                <c:pt idx="28">
                  <c:v>7.6225045372050821E-3</c:v>
                </c:pt>
                <c:pt idx="29">
                  <c:v>1.159186535764376E-2</c:v>
                </c:pt>
                <c:pt idx="30">
                  <c:v>2.7508045483801768E-2</c:v>
                </c:pt>
                <c:pt idx="31">
                  <c:v>3.6866571473901315E-2</c:v>
                </c:pt>
                <c:pt idx="32">
                  <c:v>6.3555170921678922E-2</c:v>
                </c:pt>
                <c:pt idx="33">
                  <c:v>9.4091263312840942E-2</c:v>
                </c:pt>
                <c:pt idx="34">
                  <c:v>0.13179704549269766</c:v>
                </c:pt>
                <c:pt idx="35">
                  <c:v>0.17055896170077237</c:v>
                </c:pt>
                <c:pt idx="36">
                  <c:v>6.7890851322306321E-4</c:v>
                </c:pt>
                <c:pt idx="37">
                  <c:v>1.0980246684596123E-3</c:v>
                </c:pt>
                <c:pt idx="38">
                  <c:v>1.4263226934849147E-3</c:v>
                </c:pt>
                <c:pt idx="39">
                  <c:v>3.5082268510414844E-3</c:v>
                </c:pt>
                <c:pt idx="40">
                  <c:v>1.3288935721812433E-2</c:v>
                </c:pt>
                <c:pt idx="41">
                  <c:v>1.4337447851705303E-2</c:v>
                </c:pt>
                <c:pt idx="42">
                  <c:v>4.1457168854803071E-2</c:v>
                </c:pt>
                <c:pt idx="43">
                  <c:v>5.2367652354847749E-2</c:v>
                </c:pt>
                <c:pt idx="44">
                  <c:v>9.8620757695343314E-2</c:v>
                </c:pt>
                <c:pt idx="45">
                  <c:v>0.10582024713605354</c:v>
                </c:pt>
                <c:pt idx="46">
                  <c:v>0.12432498622420865</c:v>
                </c:pt>
                <c:pt idx="47">
                  <c:v>7.6956413346075545E-2</c:v>
                </c:pt>
                <c:pt idx="48">
                  <c:v>1.4702793530770848E-5</c:v>
                </c:pt>
                <c:pt idx="49">
                  <c:v>3.4980323567993004E-5</c:v>
                </c:pt>
                <c:pt idx="50">
                  <c:v>1.8133113538017722E-4</c:v>
                </c:pt>
                <c:pt idx="51">
                  <c:v>4.3863179074446685E-4</c:v>
                </c:pt>
                <c:pt idx="52">
                  <c:v>6.02246723528188E-3</c:v>
                </c:pt>
                <c:pt idx="53">
                  <c:v>6.1810253137630292E-2</c:v>
                </c:pt>
                <c:pt idx="54">
                  <c:v>8.2300252312867944E-2</c:v>
                </c:pt>
                <c:pt idx="55">
                  <c:v>0.13953317981997068</c:v>
                </c:pt>
                <c:pt idx="56">
                  <c:v>0.21566487647690655</c:v>
                </c:pt>
                <c:pt idx="57">
                  <c:v>0.21894125242091672</c:v>
                </c:pt>
                <c:pt idx="58">
                  <c:v>0.19038804945054943</c:v>
                </c:pt>
                <c:pt idx="59">
                  <c:v>0.2311912096939823</c:v>
                </c:pt>
                <c:pt idx="60">
                  <c:v>4.8917306458130295E-4</c:v>
                </c:pt>
                <c:pt idx="61">
                  <c:v>2.1232008919521593E-3</c:v>
                </c:pt>
                <c:pt idx="62">
                  <c:v>2.8934342222900629E-3</c:v>
                </c:pt>
                <c:pt idx="63">
                  <c:v>7.5604361231511683E-3</c:v>
                </c:pt>
                <c:pt idx="64">
                  <c:v>2.472561960585222E-2</c:v>
                </c:pt>
                <c:pt idx="65">
                  <c:v>3.4381604511206941E-2</c:v>
                </c:pt>
                <c:pt idx="66">
                  <c:v>3.4699469787000642E-2</c:v>
                </c:pt>
                <c:pt idx="67">
                  <c:v>4.4772053169284856E-2</c:v>
                </c:pt>
                <c:pt idx="68">
                  <c:v>6.5337084974676427E-2</c:v>
                </c:pt>
                <c:pt idx="69">
                  <c:v>8.7166755413560545E-2</c:v>
                </c:pt>
                <c:pt idx="70">
                  <c:v>9.2991076071807469E-2</c:v>
                </c:pt>
                <c:pt idx="71">
                  <c:v>0.11446815048948594</c:v>
                </c:pt>
                <c:pt idx="72">
                  <c:v>2.6079136690647484E-3</c:v>
                </c:pt>
                <c:pt idx="73">
                  <c:v>3.4366124451329716E-3</c:v>
                </c:pt>
                <c:pt idx="74">
                  <c:v>3.5495806610754813E-3</c:v>
                </c:pt>
                <c:pt idx="75">
                  <c:v>4.4530276601046602E-3</c:v>
                </c:pt>
                <c:pt idx="76">
                  <c:v>4.9252291365171254E-3</c:v>
                </c:pt>
                <c:pt idx="77">
                  <c:v>1.1205346294046173E-2</c:v>
                </c:pt>
                <c:pt idx="78">
                  <c:v>4.9868941641938676E-2</c:v>
                </c:pt>
                <c:pt idx="79">
                  <c:v>0.11339225016995241</c:v>
                </c:pt>
                <c:pt idx="80">
                  <c:v>0.15733822854520424</c:v>
                </c:pt>
                <c:pt idx="81">
                  <c:v>0.1902809364548495</c:v>
                </c:pt>
                <c:pt idx="82">
                  <c:v>0.27295576407506705</c:v>
                </c:pt>
                <c:pt idx="83">
                  <c:v>0.32509294465568234</c:v>
                </c:pt>
                <c:pt idx="84">
                  <c:v>3.3141440647190549E-4</c:v>
                </c:pt>
                <c:pt idx="85">
                  <c:v>3.5694180729316813E-4</c:v>
                </c:pt>
                <c:pt idx="86">
                  <c:v>1.2072077074714719E-3</c:v>
                </c:pt>
                <c:pt idx="87">
                  <c:v>1.2229508611706073E-3</c:v>
                </c:pt>
                <c:pt idx="88">
                  <c:v>4.2912691630416057E-3</c:v>
                </c:pt>
                <c:pt idx="89">
                  <c:v>5.1254746417667254E-3</c:v>
                </c:pt>
                <c:pt idx="90">
                  <c:v>7.8018668514399153E-3</c:v>
                </c:pt>
                <c:pt idx="91">
                  <c:v>9.7970779220779222E-3</c:v>
                </c:pt>
                <c:pt idx="92">
                  <c:v>1.0066376270483303E-2</c:v>
                </c:pt>
                <c:pt idx="93">
                  <c:v>1.7375741595253791E-2</c:v>
                </c:pt>
                <c:pt idx="94">
                  <c:v>2.0878982797307408E-2</c:v>
                </c:pt>
                <c:pt idx="95">
                  <c:v>2.8794197073415819E-2</c:v>
                </c:pt>
              </c:numCache>
            </c:numRef>
          </c:val>
          <c:smooth val="0"/>
          <c:extLst>
            <c:ext xmlns:c16="http://schemas.microsoft.com/office/drawing/2014/chart" uri="{C3380CC4-5D6E-409C-BE32-E72D297353CC}">
              <c16:uniqueId val="{00000002-635D-4920-B8A3-33063C19CF9B}"/>
            </c:ext>
          </c:extLst>
        </c:ser>
        <c:dLbls>
          <c:showLegendKey val="0"/>
          <c:showVal val="0"/>
          <c:showCatName val="0"/>
          <c:showSerName val="0"/>
          <c:showPercent val="0"/>
          <c:showBubbleSize val="0"/>
        </c:dLbls>
        <c:marker val="1"/>
        <c:smooth val="0"/>
        <c:axId val="453463944"/>
        <c:axId val="453462376"/>
      </c:lineChart>
      <c:catAx>
        <c:axId val="453463160"/>
        <c:scaling>
          <c:orientation val="minMax"/>
        </c:scaling>
        <c:delete val="0"/>
        <c:axPos val="b"/>
        <c:title>
          <c:tx>
            <c:rich>
              <a:bodyPr rot="0" spcFirstLastPara="1" vertOverflow="ellipsis" vert="horz" wrap="square" anchor="ctr" anchorCtr="1"/>
              <a:lstStyle/>
              <a:p>
                <a:pPr>
                  <a:defRPr sz="1000" b="1" i="0" u="none" strike="noStrike" kern="1200" baseline="0">
                    <a:solidFill>
                      <a:sysClr val="windowText" lastClr="000000"/>
                    </a:solidFill>
                    <a:latin typeface="Arial" panose="020B0604020202020204" pitchFamily="34" charset="0"/>
                    <a:ea typeface="+mn-ea"/>
                    <a:cs typeface="Arial" panose="020B0604020202020204" pitchFamily="34" charset="0"/>
                  </a:defRPr>
                </a:pPr>
                <a:r>
                  <a:rPr lang="en-US" b="1"/>
                  <a:t>Southeastern Non-ISO Balancing Authorities</a:t>
                </a:r>
              </a:p>
            </c:rich>
          </c:tx>
          <c:overlay val="0"/>
          <c:spPr>
            <a:noFill/>
            <a:ln>
              <a:noFill/>
            </a:ln>
            <a:effectLst/>
          </c:spPr>
          <c:txPr>
            <a:bodyPr rot="0" spcFirstLastPara="1" vertOverflow="ellipsis" vert="horz" wrap="square" anchor="ctr" anchorCtr="1"/>
            <a:lstStyle/>
            <a:p>
              <a:pPr>
                <a:defRPr sz="1000" b="1"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title>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453463552"/>
        <c:crosses val="autoZero"/>
        <c:auto val="1"/>
        <c:lblAlgn val="ctr"/>
        <c:lblOffset val="100"/>
        <c:noMultiLvlLbl val="0"/>
      </c:catAx>
      <c:valAx>
        <c:axId val="453463552"/>
        <c:scaling>
          <c:orientation val="minMax"/>
          <c:max val="6000"/>
        </c:scaling>
        <c:delete val="0"/>
        <c:axPos val="l"/>
        <c:majorGridlines>
          <c:spPr>
            <a:ln w="9525" cap="flat" cmpd="sng" algn="ctr">
              <a:solidFill>
                <a:schemeClr val="tx1">
                  <a:lumMod val="15000"/>
                  <a:lumOff val="85000"/>
                </a:schemeClr>
              </a:solidFill>
              <a:round/>
            </a:ln>
            <a:effectLst/>
          </c:spPr>
        </c:majorGridlines>
        <c:numFmt formatCode="#,##0.0" sourceLinked="0"/>
        <c:majorTickMark val="none"/>
        <c:minorTickMark val="none"/>
        <c:tickLblPos val="nextTo"/>
        <c:spPr>
          <a:noFill/>
          <a:ln>
            <a:noFill/>
          </a:ln>
          <a:effectLst/>
        </c:spPr>
        <c:txPr>
          <a:bodyPr rot="-6000000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453463160"/>
        <c:crosses val="autoZero"/>
        <c:crossBetween val="between"/>
        <c:dispUnits>
          <c:builtInUnit val="thousands"/>
        </c:dispUnits>
      </c:valAx>
      <c:valAx>
        <c:axId val="453462376"/>
        <c:scaling>
          <c:orientation val="minMax"/>
          <c:max val="0.60000000000000009"/>
        </c:scaling>
        <c:delete val="0"/>
        <c:axPos val="r"/>
        <c:numFmt formatCode="0%" sourceLinked="1"/>
        <c:majorTickMark val="out"/>
        <c:minorTickMark val="none"/>
        <c:tickLblPos val="nextTo"/>
        <c:spPr>
          <a:noFill/>
          <a:ln>
            <a:noFill/>
          </a:ln>
          <a:effectLst/>
        </c:spPr>
        <c:txPr>
          <a:bodyPr rot="-6000000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453463944"/>
        <c:crosses val="max"/>
        <c:crossBetween val="between"/>
      </c:valAx>
      <c:catAx>
        <c:axId val="453463944"/>
        <c:scaling>
          <c:orientation val="minMax"/>
        </c:scaling>
        <c:delete val="1"/>
        <c:axPos val="b"/>
        <c:numFmt formatCode="General" sourceLinked="1"/>
        <c:majorTickMark val="out"/>
        <c:minorTickMark val="none"/>
        <c:tickLblPos val="nextTo"/>
        <c:crossAx val="453462376"/>
        <c:crosses val="autoZero"/>
        <c:auto val="1"/>
        <c:lblAlgn val="ctr"/>
        <c:lblOffset val="100"/>
        <c:noMultiLvlLbl val="0"/>
      </c:catAx>
      <c:spPr>
        <a:noFill/>
        <a:ln>
          <a:noFill/>
        </a:ln>
        <a:effectLst/>
      </c:spPr>
    </c:plotArea>
    <c:legend>
      <c:legendPos val="r"/>
      <c:layout>
        <c:manualLayout>
          <c:xMode val="edge"/>
          <c:yMode val="edge"/>
          <c:x val="6.1805303183255951E-2"/>
          <c:y val="9.9833770778652686E-2"/>
          <c:w val="0.24241469816272965"/>
          <c:h val="0.13050556180477441"/>
        </c:manualLayout>
      </c:layout>
      <c:overlay val="0"/>
      <c:spPr>
        <a:solidFill>
          <a:schemeClr val="bg1"/>
        </a:solidFill>
        <a:ln>
          <a:noFill/>
        </a:ln>
        <a:effectLst/>
      </c:spPr>
      <c:txPr>
        <a:bodyPr rot="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legend>
    <c:plotVisOnly val="1"/>
    <c:dispBlanksAs val="gap"/>
    <c:showDLblsOverMax val="0"/>
  </c:chart>
  <c:spPr>
    <a:solidFill>
      <a:schemeClr val="bg1"/>
    </a:solidFill>
    <a:ln w="9525" cap="flat" cmpd="sng" algn="ctr">
      <a:noFill/>
      <a:round/>
    </a:ln>
    <a:effectLst/>
  </c:spPr>
  <c:txPr>
    <a:bodyPr/>
    <a:lstStyle/>
    <a:p>
      <a:pPr>
        <a:defRPr sz="1000">
          <a:solidFill>
            <a:sysClr val="windowText" lastClr="000000"/>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userShapes r:id="rId3"/>
</c:chartSpace>
</file>

<file path=xl/charts/chart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5.2327632433042635E-2"/>
          <c:y val="8.4394685039370074E-2"/>
          <c:w val="0.89500508001015999"/>
          <c:h val="0.65205974253218357"/>
        </c:manualLayout>
      </c:layout>
      <c:barChart>
        <c:barDir val="col"/>
        <c:grouping val="stacked"/>
        <c:varyColors val="0"/>
        <c:ser>
          <c:idx val="0"/>
          <c:order val="0"/>
          <c:tx>
            <c:strRef>
              <c:f>'Solar Capacity&amp;Generation by BA'!$D$28</c:f>
              <c:strCache>
                <c:ptCount val="1"/>
                <c:pt idx="0">
                  <c:v>DPV</c:v>
                </c:pt>
              </c:strCache>
            </c:strRef>
          </c:tx>
          <c:spPr>
            <a:solidFill>
              <a:schemeClr val="accent1">
                <a:lumMod val="40000"/>
                <a:lumOff val="60000"/>
              </a:schemeClr>
            </a:solidFill>
            <a:ln>
              <a:noFill/>
            </a:ln>
            <a:effectLst/>
          </c:spPr>
          <c:invertIfNegative val="0"/>
          <c:cat>
            <c:multiLvlStrRef>
              <c:f>'Solar Capacity&amp;Generation by BA'!$B$237:$C$332</c:f>
              <c:multiLvlStrCache>
                <c:ptCount val="96"/>
                <c:lvl>
                  <c:pt idx="0">
                    <c:v>2012</c:v>
                  </c:pt>
                  <c:pt idx="1">
                    <c:v>2013</c:v>
                  </c:pt>
                  <c:pt idx="2">
                    <c:v>2014</c:v>
                  </c:pt>
                  <c:pt idx="3">
                    <c:v>2015</c:v>
                  </c:pt>
                  <c:pt idx="4">
                    <c:v>2016</c:v>
                  </c:pt>
                  <c:pt idx="5">
                    <c:v>2017</c:v>
                  </c:pt>
                  <c:pt idx="6">
                    <c:v>2018</c:v>
                  </c:pt>
                  <c:pt idx="7">
                    <c:v>2019</c:v>
                  </c:pt>
                  <c:pt idx="8">
                    <c:v>2020</c:v>
                  </c:pt>
                  <c:pt idx="9">
                    <c:v>2021</c:v>
                  </c:pt>
                  <c:pt idx="10">
                    <c:v>2022</c:v>
                  </c:pt>
                  <c:pt idx="11">
                    <c:v>2023</c:v>
                  </c:pt>
                  <c:pt idx="12">
                    <c:v>2012</c:v>
                  </c:pt>
                  <c:pt idx="13">
                    <c:v>2013</c:v>
                  </c:pt>
                  <c:pt idx="14">
                    <c:v>2014</c:v>
                  </c:pt>
                  <c:pt idx="15">
                    <c:v>2015</c:v>
                  </c:pt>
                  <c:pt idx="16">
                    <c:v>2016</c:v>
                  </c:pt>
                  <c:pt idx="17">
                    <c:v>2017</c:v>
                  </c:pt>
                  <c:pt idx="18">
                    <c:v>2018</c:v>
                  </c:pt>
                  <c:pt idx="19">
                    <c:v>2019</c:v>
                  </c:pt>
                  <c:pt idx="20">
                    <c:v>2020</c:v>
                  </c:pt>
                  <c:pt idx="21">
                    <c:v>2021</c:v>
                  </c:pt>
                  <c:pt idx="22">
                    <c:v>2022</c:v>
                  </c:pt>
                  <c:pt idx="23">
                    <c:v>2023</c:v>
                  </c:pt>
                  <c:pt idx="24">
                    <c:v>2012</c:v>
                  </c:pt>
                  <c:pt idx="25">
                    <c:v>2013</c:v>
                  </c:pt>
                  <c:pt idx="26">
                    <c:v>2014</c:v>
                  </c:pt>
                  <c:pt idx="27">
                    <c:v>2015</c:v>
                  </c:pt>
                  <c:pt idx="28">
                    <c:v>2016</c:v>
                  </c:pt>
                  <c:pt idx="29">
                    <c:v>2017</c:v>
                  </c:pt>
                  <c:pt idx="30">
                    <c:v>2018</c:v>
                  </c:pt>
                  <c:pt idx="31">
                    <c:v>2019</c:v>
                  </c:pt>
                  <c:pt idx="32">
                    <c:v>2020</c:v>
                  </c:pt>
                  <c:pt idx="33">
                    <c:v>2021</c:v>
                  </c:pt>
                  <c:pt idx="34">
                    <c:v>2022</c:v>
                  </c:pt>
                  <c:pt idx="35">
                    <c:v>2023</c:v>
                  </c:pt>
                  <c:pt idx="36">
                    <c:v>2012</c:v>
                  </c:pt>
                  <c:pt idx="37">
                    <c:v>2013</c:v>
                  </c:pt>
                  <c:pt idx="38">
                    <c:v>2014</c:v>
                  </c:pt>
                  <c:pt idx="39">
                    <c:v>2015</c:v>
                  </c:pt>
                  <c:pt idx="40">
                    <c:v>2016</c:v>
                  </c:pt>
                  <c:pt idx="41">
                    <c:v>2017</c:v>
                  </c:pt>
                  <c:pt idx="42">
                    <c:v>2018</c:v>
                  </c:pt>
                  <c:pt idx="43">
                    <c:v>2019</c:v>
                  </c:pt>
                  <c:pt idx="44">
                    <c:v>2020</c:v>
                  </c:pt>
                  <c:pt idx="45">
                    <c:v>2021</c:v>
                  </c:pt>
                  <c:pt idx="46">
                    <c:v>2022</c:v>
                  </c:pt>
                  <c:pt idx="47">
                    <c:v>2023</c:v>
                  </c:pt>
                  <c:pt idx="48">
                    <c:v>2012</c:v>
                  </c:pt>
                  <c:pt idx="49">
                    <c:v>2013</c:v>
                  </c:pt>
                  <c:pt idx="50">
                    <c:v>2014</c:v>
                  </c:pt>
                  <c:pt idx="51">
                    <c:v>2015</c:v>
                  </c:pt>
                  <c:pt idx="52">
                    <c:v>2016</c:v>
                  </c:pt>
                  <c:pt idx="53">
                    <c:v>2017</c:v>
                  </c:pt>
                  <c:pt idx="54">
                    <c:v>2018</c:v>
                  </c:pt>
                  <c:pt idx="55">
                    <c:v>2019</c:v>
                  </c:pt>
                  <c:pt idx="56">
                    <c:v>2020</c:v>
                  </c:pt>
                  <c:pt idx="57">
                    <c:v>2021</c:v>
                  </c:pt>
                  <c:pt idx="58">
                    <c:v>2022</c:v>
                  </c:pt>
                  <c:pt idx="59">
                    <c:v>2023</c:v>
                  </c:pt>
                  <c:pt idx="60">
                    <c:v>2012</c:v>
                  </c:pt>
                  <c:pt idx="61">
                    <c:v>2013</c:v>
                  </c:pt>
                  <c:pt idx="62">
                    <c:v>2014</c:v>
                  </c:pt>
                  <c:pt idx="63">
                    <c:v>2015</c:v>
                  </c:pt>
                  <c:pt idx="64">
                    <c:v>2016</c:v>
                  </c:pt>
                  <c:pt idx="65">
                    <c:v>2017</c:v>
                  </c:pt>
                  <c:pt idx="66">
                    <c:v>2018</c:v>
                  </c:pt>
                  <c:pt idx="67">
                    <c:v>2019</c:v>
                  </c:pt>
                  <c:pt idx="68">
                    <c:v>2020</c:v>
                  </c:pt>
                  <c:pt idx="69">
                    <c:v>2021</c:v>
                  </c:pt>
                  <c:pt idx="70">
                    <c:v>2022</c:v>
                  </c:pt>
                  <c:pt idx="71">
                    <c:v>2023</c:v>
                  </c:pt>
                  <c:pt idx="72">
                    <c:v>2012</c:v>
                  </c:pt>
                  <c:pt idx="73">
                    <c:v>2013</c:v>
                  </c:pt>
                  <c:pt idx="74">
                    <c:v>2014</c:v>
                  </c:pt>
                  <c:pt idx="75">
                    <c:v>2015</c:v>
                  </c:pt>
                  <c:pt idx="76">
                    <c:v>2016</c:v>
                  </c:pt>
                  <c:pt idx="77">
                    <c:v>2017</c:v>
                  </c:pt>
                  <c:pt idx="78">
                    <c:v>2018</c:v>
                  </c:pt>
                  <c:pt idx="79">
                    <c:v>2019</c:v>
                  </c:pt>
                  <c:pt idx="80">
                    <c:v>2020</c:v>
                  </c:pt>
                  <c:pt idx="81">
                    <c:v>2021</c:v>
                  </c:pt>
                  <c:pt idx="82">
                    <c:v>2022</c:v>
                  </c:pt>
                  <c:pt idx="83">
                    <c:v>2023</c:v>
                  </c:pt>
                  <c:pt idx="84">
                    <c:v>2012</c:v>
                  </c:pt>
                  <c:pt idx="85">
                    <c:v>2013</c:v>
                  </c:pt>
                  <c:pt idx="86">
                    <c:v>2014</c:v>
                  </c:pt>
                  <c:pt idx="87">
                    <c:v>2015</c:v>
                  </c:pt>
                  <c:pt idx="88">
                    <c:v>2016</c:v>
                  </c:pt>
                  <c:pt idx="89">
                    <c:v>2017</c:v>
                  </c:pt>
                  <c:pt idx="90">
                    <c:v>2018</c:v>
                  </c:pt>
                  <c:pt idx="91">
                    <c:v>2019</c:v>
                  </c:pt>
                  <c:pt idx="92">
                    <c:v>2020</c:v>
                  </c:pt>
                  <c:pt idx="93">
                    <c:v>2021</c:v>
                  </c:pt>
                  <c:pt idx="94">
                    <c:v>2022</c:v>
                  </c:pt>
                  <c:pt idx="95">
                    <c:v>2023</c:v>
                  </c:pt>
                </c:lvl>
                <c:lvl>
                  <c:pt idx="0">
                    <c:v>CPLE</c:v>
                  </c:pt>
                  <c:pt idx="12">
                    <c:v>DUK</c:v>
                  </c:pt>
                  <c:pt idx="24">
                    <c:v>FPC</c:v>
                  </c:pt>
                  <c:pt idx="36">
                    <c:v>FPL</c:v>
                  </c:pt>
                  <c:pt idx="48">
                    <c:v>SCEG</c:v>
                  </c:pt>
                  <c:pt idx="60">
                    <c:v>SOCO</c:v>
                  </c:pt>
                  <c:pt idx="72">
                    <c:v>TEC</c:v>
                  </c:pt>
                  <c:pt idx="84">
                    <c:v>TVA</c:v>
                  </c:pt>
                </c:lvl>
              </c:multiLvlStrCache>
            </c:multiLvlStrRef>
          </c:cat>
          <c:val>
            <c:numRef>
              <c:f>'Solar Capacity&amp;Generation by BA'!$G$237:$G$332</c:f>
              <c:numCache>
                <c:formatCode>_(* #,##0_);_(* \(#,##0\);_(* "-"??_);_(@_)</c:formatCode>
                <c:ptCount val="96"/>
                <c:pt idx="0">
                  <c:v>49147.77</c:v>
                </c:pt>
                <c:pt idx="1">
                  <c:v>39015.040000000001</c:v>
                </c:pt>
                <c:pt idx="2">
                  <c:v>39944.53</c:v>
                </c:pt>
                <c:pt idx="3">
                  <c:v>36437.230000000003</c:v>
                </c:pt>
                <c:pt idx="4">
                  <c:v>77742.98</c:v>
                </c:pt>
                <c:pt idx="5">
                  <c:v>101037.98</c:v>
                </c:pt>
                <c:pt idx="6">
                  <c:v>125982.39999999999</c:v>
                </c:pt>
                <c:pt idx="7">
                  <c:v>154769.26999999999</c:v>
                </c:pt>
                <c:pt idx="8">
                  <c:v>198707.43</c:v>
                </c:pt>
                <c:pt idx="9">
                  <c:v>257337.61</c:v>
                </c:pt>
                <c:pt idx="10">
                  <c:v>332924.94</c:v>
                </c:pt>
                <c:pt idx="11">
                  <c:v>418250.2</c:v>
                </c:pt>
                <c:pt idx="12">
                  <c:v>10545.41</c:v>
                </c:pt>
                <c:pt idx="13">
                  <c:v>33383.18</c:v>
                </c:pt>
                <c:pt idx="14">
                  <c:v>34394.47</c:v>
                </c:pt>
                <c:pt idx="15">
                  <c:v>50688.38</c:v>
                </c:pt>
                <c:pt idx="16">
                  <c:v>104925.31</c:v>
                </c:pt>
                <c:pt idx="17">
                  <c:v>152928.38</c:v>
                </c:pt>
                <c:pt idx="18">
                  <c:v>215962.25</c:v>
                </c:pt>
                <c:pt idx="19">
                  <c:v>283442.2</c:v>
                </c:pt>
                <c:pt idx="20">
                  <c:v>346513.15</c:v>
                </c:pt>
                <c:pt idx="21">
                  <c:v>411617.39</c:v>
                </c:pt>
                <c:pt idx="22">
                  <c:v>515821.78</c:v>
                </c:pt>
                <c:pt idx="23">
                  <c:v>627406.09</c:v>
                </c:pt>
                <c:pt idx="24">
                  <c:v>12531.05</c:v>
                </c:pt>
                <c:pt idx="25">
                  <c:v>18913.150000000001</c:v>
                </c:pt>
                <c:pt idx="26">
                  <c:v>27364</c:v>
                </c:pt>
                <c:pt idx="27">
                  <c:v>40568.730000000003</c:v>
                </c:pt>
                <c:pt idx="28">
                  <c:v>53270.95</c:v>
                </c:pt>
                <c:pt idx="29">
                  <c:v>84862.14</c:v>
                </c:pt>
                <c:pt idx="30">
                  <c:v>120232.97</c:v>
                </c:pt>
                <c:pt idx="31">
                  <c:v>234090.92</c:v>
                </c:pt>
                <c:pt idx="32">
                  <c:v>413430.57</c:v>
                </c:pt>
                <c:pt idx="33">
                  <c:v>596750.94999999995</c:v>
                </c:pt>
                <c:pt idx="34">
                  <c:v>864423.29</c:v>
                </c:pt>
                <c:pt idx="35">
                  <c:v>1274523.04</c:v>
                </c:pt>
                <c:pt idx="36">
                  <c:v>20362.96</c:v>
                </c:pt>
                <c:pt idx="37">
                  <c:v>34387.550000000003</c:v>
                </c:pt>
                <c:pt idx="38">
                  <c:v>51158.78</c:v>
                </c:pt>
                <c:pt idx="39">
                  <c:v>65534.1</c:v>
                </c:pt>
                <c:pt idx="40">
                  <c:v>81955.3</c:v>
                </c:pt>
                <c:pt idx="41">
                  <c:v>108272.39</c:v>
                </c:pt>
                <c:pt idx="42">
                  <c:v>150291.22</c:v>
                </c:pt>
                <c:pt idx="43">
                  <c:v>213435.84</c:v>
                </c:pt>
                <c:pt idx="44">
                  <c:v>324040.18</c:v>
                </c:pt>
                <c:pt idx="45">
                  <c:v>494450.79</c:v>
                </c:pt>
                <c:pt idx="46">
                  <c:v>966120.15</c:v>
                </c:pt>
                <c:pt idx="47">
                  <c:v>1424466.93</c:v>
                </c:pt>
                <c:pt idx="48">
                  <c:v>88.65</c:v>
                </c:pt>
                <c:pt idx="49">
                  <c:v>186.42</c:v>
                </c:pt>
                <c:pt idx="50">
                  <c:v>1155.1600000000001</c:v>
                </c:pt>
                <c:pt idx="51">
                  <c:v>2730.06</c:v>
                </c:pt>
                <c:pt idx="52">
                  <c:v>16899.560000000001</c:v>
                </c:pt>
                <c:pt idx="53">
                  <c:v>57880.08</c:v>
                </c:pt>
                <c:pt idx="54">
                  <c:v>97079.67</c:v>
                </c:pt>
                <c:pt idx="55">
                  <c:v>128147.96</c:v>
                </c:pt>
                <c:pt idx="56">
                  <c:v>140951.16</c:v>
                </c:pt>
                <c:pt idx="57">
                  <c:v>162560.12</c:v>
                </c:pt>
                <c:pt idx="58">
                  <c:v>197770.06</c:v>
                </c:pt>
                <c:pt idx="59">
                  <c:v>225304.44</c:v>
                </c:pt>
                <c:pt idx="60">
                  <c:v>25277.119999999999</c:v>
                </c:pt>
                <c:pt idx="61">
                  <c:v>35472.17</c:v>
                </c:pt>
                <c:pt idx="62">
                  <c:v>104471.35</c:v>
                </c:pt>
                <c:pt idx="63">
                  <c:v>149097.91</c:v>
                </c:pt>
                <c:pt idx="64">
                  <c:v>192702.44</c:v>
                </c:pt>
                <c:pt idx="65">
                  <c:v>232172.89</c:v>
                </c:pt>
                <c:pt idx="66">
                  <c:v>289837.02</c:v>
                </c:pt>
                <c:pt idx="67">
                  <c:v>335164</c:v>
                </c:pt>
                <c:pt idx="68">
                  <c:v>416857.63</c:v>
                </c:pt>
                <c:pt idx="69">
                  <c:v>530000.92000000004</c:v>
                </c:pt>
                <c:pt idx="70">
                  <c:v>407970.69</c:v>
                </c:pt>
                <c:pt idx="71">
                  <c:v>540555.49</c:v>
                </c:pt>
                <c:pt idx="72">
                  <c:v>4699.1400000000003</c:v>
                </c:pt>
                <c:pt idx="73">
                  <c:v>9456.58</c:v>
                </c:pt>
                <c:pt idx="74">
                  <c:v>11897.39</c:v>
                </c:pt>
                <c:pt idx="75">
                  <c:v>14043.02</c:v>
                </c:pt>
                <c:pt idx="76">
                  <c:v>16391.060000000001</c:v>
                </c:pt>
                <c:pt idx="77">
                  <c:v>26336.53</c:v>
                </c:pt>
                <c:pt idx="78">
                  <c:v>42940.35</c:v>
                </c:pt>
                <c:pt idx="79">
                  <c:v>68850.27</c:v>
                </c:pt>
                <c:pt idx="80">
                  <c:v>122911.79</c:v>
                </c:pt>
                <c:pt idx="81">
                  <c:v>170500.27</c:v>
                </c:pt>
                <c:pt idx="82">
                  <c:v>279666.36</c:v>
                </c:pt>
                <c:pt idx="83">
                  <c:v>412345.69</c:v>
                </c:pt>
                <c:pt idx="84">
                  <c:v>0</c:v>
                </c:pt>
                <c:pt idx="85">
                  <c:v>0</c:v>
                </c:pt>
                <c:pt idx="86">
                  <c:v>0</c:v>
                </c:pt>
                <c:pt idx="87">
                  <c:v>0</c:v>
                </c:pt>
                <c:pt idx="88">
                  <c:v>0</c:v>
                </c:pt>
                <c:pt idx="89">
                  <c:v>0</c:v>
                </c:pt>
                <c:pt idx="90">
                  <c:v>0</c:v>
                </c:pt>
                <c:pt idx="91">
                  <c:v>0</c:v>
                </c:pt>
                <c:pt idx="92">
                  <c:v>0</c:v>
                </c:pt>
                <c:pt idx="93">
                  <c:v>0</c:v>
                </c:pt>
                <c:pt idx="94">
                  <c:v>0</c:v>
                </c:pt>
                <c:pt idx="95">
                  <c:v>0</c:v>
                </c:pt>
              </c:numCache>
            </c:numRef>
          </c:val>
          <c:extLst>
            <c:ext xmlns:c16="http://schemas.microsoft.com/office/drawing/2014/chart" uri="{C3380CC4-5D6E-409C-BE32-E72D297353CC}">
              <c16:uniqueId val="{00000000-9B18-400A-A873-14D168A32963}"/>
            </c:ext>
          </c:extLst>
        </c:ser>
        <c:ser>
          <c:idx val="2"/>
          <c:order val="1"/>
          <c:tx>
            <c:strRef>
              <c:f>'Solar Capacity&amp;Generation by BA'!$E$28</c:f>
              <c:strCache>
                <c:ptCount val="1"/>
                <c:pt idx="0">
                  <c:v>Utility-Scale</c:v>
                </c:pt>
              </c:strCache>
            </c:strRef>
          </c:tx>
          <c:spPr>
            <a:solidFill>
              <a:schemeClr val="accent1">
                <a:lumMod val="75000"/>
              </a:schemeClr>
            </a:solidFill>
            <a:ln>
              <a:noFill/>
            </a:ln>
            <a:effectLst/>
          </c:spPr>
          <c:invertIfNegative val="0"/>
          <c:cat>
            <c:multiLvlStrRef>
              <c:f>'Solar Capacity&amp;Generation by BA'!$B$237:$C$332</c:f>
              <c:multiLvlStrCache>
                <c:ptCount val="96"/>
                <c:lvl>
                  <c:pt idx="0">
                    <c:v>2012</c:v>
                  </c:pt>
                  <c:pt idx="1">
                    <c:v>2013</c:v>
                  </c:pt>
                  <c:pt idx="2">
                    <c:v>2014</c:v>
                  </c:pt>
                  <c:pt idx="3">
                    <c:v>2015</c:v>
                  </c:pt>
                  <c:pt idx="4">
                    <c:v>2016</c:v>
                  </c:pt>
                  <c:pt idx="5">
                    <c:v>2017</c:v>
                  </c:pt>
                  <c:pt idx="6">
                    <c:v>2018</c:v>
                  </c:pt>
                  <c:pt idx="7">
                    <c:v>2019</c:v>
                  </c:pt>
                  <c:pt idx="8">
                    <c:v>2020</c:v>
                  </c:pt>
                  <c:pt idx="9">
                    <c:v>2021</c:v>
                  </c:pt>
                  <c:pt idx="10">
                    <c:v>2022</c:v>
                  </c:pt>
                  <c:pt idx="11">
                    <c:v>2023</c:v>
                  </c:pt>
                  <c:pt idx="12">
                    <c:v>2012</c:v>
                  </c:pt>
                  <c:pt idx="13">
                    <c:v>2013</c:v>
                  </c:pt>
                  <c:pt idx="14">
                    <c:v>2014</c:v>
                  </c:pt>
                  <c:pt idx="15">
                    <c:v>2015</c:v>
                  </c:pt>
                  <c:pt idx="16">
                    <c:v>2016</c:v>
                  </c:pt>
                  <c:pt idx="17">
                    <c:v>2017</c:v>
                  </c:pt>
                  <c:pt idx="18">
                    <c:v>2018</c:v>
                  </c:pt>
                  <c:pt idx="19">
                    <c:v>2019</c:v>
                  </c:pt>
                  <c:pt idx="20">
                    <c:v>2020</c:v>
                  </c:pt>
                  <c:pt idx="21">
                    <c:v>2021</c:v>
                  </c:pt>
                  <c:pt idx="22">
                    <c:v>2022</c:v>
                  </c:pt>
                  <c:pt idx="23">
                    <c:v>2023</c:v>
                  </c:pt>
                  <c:pt idx="24">
                    <c:v>2012</c:v>
                  </c:pt>
                  <c:pt idx="25">
                    <c:v>2013</c:v>
                  </c:pt>
                  <c:pt idx="26">
                    <c:v>2014</c:v>
                  </c:pt>
                  <c:pt idx="27">
                    <c:v>2015</c:v>
                  </c:pt>
                  <c:pt idx="28">
                    <c:v>2016</c:v>
                  </c:pt>
                  <c:pt idx="29">
                    <c:v>2017</c:v>
                  </c:pt>
                  <c:pt idx="30">
                    <c:v>2018</c:v>
                  </c:pt>
                  <c:pt idx="31">
                    <c:v>2019</c:v>
                  </c:pt>
                  <c:pt idx="32">
                    <c:v>2020</c:v>
                  </c:pt>
                  <c:pt idx="33">
                    <c:v>2021</c:v>
                  </c:pt>
                  <c:pt idx="34">
                    <c:v>2022</c:v>
                  </c:pt>
                  <c:pt idx="35">
                    <c:v>2023</c:v>
                  </c:pt>
                  <c:pt idx="36">
                    <c:v>2012</c:v>
                  </c:pt>
                  <c:pt idx="37">
                    <c:v>2013</c:v>
                  </c:pt>
                  <c:pt idx="38">
                    <c:v>2014</c:v>
                  </c:pt>
                  <c:pt idx="39">
                    <c:v>2015</c:v>
                  </c:pt>
                  <c:pt idx="40">
                    <c:v>2016</c:v>
                  </c:pt>
                  <c:pt idx="41">
                    <c:v>2017</c:v>
                  </c:pt>
                  <c:pt idx="42">
                    <c:v>2018</c:v>
                  </c:pt>
                  <c:pt idx="43">
                    <c:v>2019</c:v>
                  </c:pt>
                  <c:pt idx="44">
                    <c:v>2020</c:v>
                  </c:pt>
                  <c:pt idx="45">
                    <c:v>2021</c:v>
                  </c:pt>
                  <c:pt idx="46">
                    <c:v>2022</c:v>
                  </c:pt>
                  <c:pt idx="47">
                    <c:v>2023</c:v>
                  </c:pt>
                  <c:pt idx="48">
                    <c:v>2012</c:v>
                  </c:pt>
                  <c:pt idx="49">
                    <c:v>2013</c:v>
                  </c:pt>
                  <c:pt idx="50">
                    <c:v>2014</c:v>
                  </c:pt>
                  <c:pt idx="51">
                    <c:v>2015</c:v>
                  </c:pt>
                  <c:pt idx="52">
                    <c:v>2016</c:v>
                  </c:pt>
                  <c:pt idx="53">
                    <c:v>2017</c:v>
                  </c:pt>
                  <c:pt idx="54">
                    <c:v>2018</c:v>
                  </c:pt>
                  <c:pt idx="55">
                    <c:v>2019</c:v>
                  </c:pt>
                  <c:pt idx="56">
                    <c:v>2020</c:v>
                  </c:pt>
                  <c:pt idx="57">
                    <c:v>2021</c:v>
                  </c:pt>
                  <c:pt idx="58">
                    <c:v>2022</c:v>
                  </c:pt>
                  <c:pt idx="59">
                    <c:v>2023</c:v>
                  </c:pt>
                  <c:pt idx="60">
                    <c:v>2012</c:v>
                  </c:pt>
                  <c:pt idx="61">
                    <c:v>2013</c:v>
                  </c:pt>
                  <c:pt idx="62">
                    <c:v>2014</c:v>
                  </c:pt>
                  <c:pt idx="63">
                    <c:v>2015</c:v>
                  </c:pt>
                  <c:pt idx="64">
                    <c:v>2016</c:v>
                  </c:pt>
                  <c:pt idx="65">
                    <c:v>2017</c:v>
                  </c:pt>
                  <c:pt idx="66">
                    <c:v>2018</c:v>
                  </c:pt>
                  <c:pt idx="67">
                    <c:v>2019</c:v>
                  </c:pt>
                  <c:pt idx="68">
                    <c:v>2020</c:v>
                  </c:pt>
                  <c:pt idx="69">
                    <c:v>2021</c:v>
                  </c:pt>
                  <c:pt idx="70">
                    <c:v>2022</c:v>
                  </c:pt>
                  <c:pt idx="71">
                    <c:v>2023</c:v>
                  </c:pt>
                  <c:pt idx="72">
                    <c:v>2012</c:v>
                  </c:pt>
                  <c:pt idx="73">
                    <c:v>2013</c:v>
                  </c:pt>
                  <c:pt idx="74">
                    <c:v>2014</c:v>
                  </c:pt>
                  <c:pt idx="75">
                    <c:v>2015</c:v>
                  </c:pt>
                  <c:pt idx="76">
                    <c:v>2016</c:v>
                  </c:pt>
                  <c:pt idx="77">
                    <c:v>2017</c:v>
                  </c:pt>
                  <c:pt idx="78">
                    <c:v>2018</c:v>
                  </c:pt>
                  <c:pt idx="79">
                    <c:v>2019</c:v>
                  </c:pt>
                  <c:pt idx="80">
                    <c:v>2020</c:v>
                  </c:pt>
                  <c:pt idx="81">
                    <c:v>2021</c:v>
                  </c:pt>
                  <c:pt idx="82">
                    <c:v>2022</c:v>
                  </c:pt>
                  <c:pt idx="83">
                    <c:v>2023</c:v>
                  </c:pt>
                  <c:pt idx="84">
                    <c:v>2012</c:v>
                  </c:pt>
                  <c:pt idx="85">
                    <c:v>2013</c:v>
                  </c:pt>
                  <c:pt idx="86">
                    <c:v>2014</c:v>
                  </c:pt>
                  <c:pt idx="87">
                    <c:v>2015</c:v>
                  </c:pt>
                  <c:pt idx="88">
                    <c:v>2016</c:v>
                  </c:pt>
                  <c:pt idx="89">
                    <c:v>2017</c:v>
                  </c:pt>
                  <c:pt idx="90">
                    <c:v>2018</c:v>
                  </c:pt>
                  <c:pt idx="91">
                    <c:v>2019</c:v>
                  </c:pt>
                  <c:pt idx="92">
                    <c:v>2020</c:v>
                  </c:pt>
                  <c:pt idx="93">
                    <c:v>2021</c:v>
                  </c:pt>
                  <c:pt idx="94">
                    <c:v>2022</c:v>
                  </c:pt>
                  <c:pt idx="95">
                    <c:v>2023</c:v>
                  </c:pt>
                </c:lvl>
                <c:lvl>
                  <c:pt idx="0">
                    <c:v>CPLE</c:v>
                  </c:pt>
                  <c:pt idx="12">
                    <c:v>DUK</c:v>
                  </c:pt>
                  <c:pt idx="24">
                    <c:v>FPC</c:v>
                  </c:pt>
                  <c:pt idx="36">
                    <c:v>FPL</c:v>
                  </c:pt>
                  <c:pt idx="48">
                    <c:v>SCEG</c:v>
                  </c:pt>
                  <c:pt idx="60">
                    <c:v>SOCO</c:v>
                  </c:pt>
                  <c:pt idx="72">
                    <c:v>TEC</c:v>
                  </c:pt>
                  <c:pt idx="84">
                    <c:v>TVA</c:v>
                  </c:pt>
                </c:lvl>
              </c:multiLvlStrCache>
            </c:multiLvlStrRef>
          </c:cat>
          <c:val>
            <c:numRef>
              <c:f>'Solar Capacity&amp;Generation by BA'!$H$237:$H$332</c:f>
              <c:numCache>
                <c:formatCode>_(* #,##0_);_(* \(#,##0\);_(* "-"??_);_(@_)</c:formatCode>
                <c:ptCount val="96"/>
                <c:pt idx="0">
                  <c:v>82524.479970043365</c:v>
                </c:pt>
                <c:pt idx="1">
                  <c:v>205756.78152427232</c:v>
                </c:pt>
                <c:pt idx="2">
                  <c:v>447299.19375446683</c:v>
                </c:pt>
                <c:pt idx="3">
                  <c:v>760564.37427042064</c:v>
                </c:pt>
                <c:pt idx="4">
                  <c:v>1340763.0854944363</c:v>
                </c:pt>
                <c:pt idx="5">
                  <c:v>2191621.9420724534</c:v>
                </c:pt>
                <c:pt idx="6">
                  <c:v>2997064.5505805342</c:v>
                </c:pt>
                <c:pt idx="7">
                  <c:v>3612246.5749759744</c:v>
                </c:pt>
                <c:pt idx="8">
                  <c:v>3858060.6260733893</c:v>
                </c:pt>
                <c:pt idx="9">
                  <c:v>4228188.6689927159</c:v>
                </c:pt>
                <c:pt idx="10">
                  <c:v>4777190.9118387075</c:v>
                </c:pt>
                <c:pt idx="11">
                  <c:v>5292811.1758976616</c:v>
                </c:pt>
                <c:pt idx="12">
                  <c:v>35136.566039013858</c:v>
                </c:pt>
                <c:pt idx="13">
                  <c:v>114908.88376424786</c:v>
                </c:pt>
                <c:pt idx="14">
                  <c:v>289539.28122163168</c:v>
                </c:pt>
                <c:pt idx="15">
                  <c:v>486968.85048339225</c:v>
                </c:pt>
                <c:pt idx="16">
                  <c:v>1321912.8414817704</c:v>
                </c:pt>
                <c:pt idx="17">
                  <c:v>1898148.4616727664</c:v>
                </c:pt>
                <c:pt idx="18">
                  <c:v>2182143.4882441256</c:v>
                </c:pt>
                <c:pt idx="19">
                  <c:v>2331031.6866555549</c:v>
                </c:pt>
                <c:pt idx="20">
                  <c:v>2291235.7660847744</c:v>
                </c:pt>
                <c:pt idx="21">
                  <c:v>2750351.8382749874</c:v>
                </c:pt>
                <c:pt idx="22">
                  <c:v>3383581.296661465</c:v>
                </c:pt>
                <c:pt idx="23">
                  <c:v>3545665.1764631057</c:v>
                </c:pt>
                <c:pt idx="24">
                  <c:v>25590.408326426284</c:v>
                </c:pt>
                <c:pt idx="25">
                  <c:v>25247.005933870449</c:v>
                </c:pt>
                <c:pt idx="26">
                  <c:v>24622.406354095274</c:v>
                </c:pt>
                <c:pt idx="27">
                  <c:v>25201.157098785334</c:v>
                </c:pt>
                <c:pt idx="28">
                  <c:v>45397.372969022072</c:v>
                </c:pt>
                <c:pt idx="29">
                  <c:v>58779.620191552829</c:v>
                </c:pt>
                <c:pt idx="30">
                  <c:v>89046.161307840812</c:v>
                </c:pt>
                <c:pt idx="31">
                  <c:v>401339.90338011744</c:v>
                </c:pt>
                <c:pt idx="32">
                  <c:v>921088.28676226072</c:v>
                </c:pt>
                <c:pt idx="33">
                  <c:v>1301288.7230338426</c:v>
                </c:pt>
                <c:pt idx="34">
                  <c:v>1839437.0023977084</c:v>
                </c:pt>
                <c:pt idx="35">
                  <c:v>2278923.0750587964</c:v>
                </c:pt>
                <c:pt idx="36">
                  <c:v>70556</c:v>
                </c:pt>
                <c:pt idx="37">
                  <c:v>67996</c:v>
                </c:pt>
                <c:pt idx="38">
                  <c:v>64972</c:v>
                </c:pt>
                <c:pt idx="39">
                  <c:v>68085.150152216986</c:v>
                </c:pt>
                <c:pt idx="40">
                  <c:v>73155.282220831534</c:v>
                </c:pt>
                <c:pt idx="41">
                  <c:v>567407.63105190755</c:v>
                </c:pt>
                <c:pt idx="42">
                  <c:v>1765290.1670069704</c:v>
                </c:pt>
                <c:pt idx="43">
                  <c:v>2365162.5989684109</c:v>
                </c:pt>
                <c:pt idx="44">
                  <c:v>3630467.2066559959</c:v>
                </c:pt>
                <c:pt idx="45">
                  <c:v>5468374.8096607653</c:v>
                </c:pt>
                <c:pt idx="46">
                  <c:v>6883828.3114620708</c:v>
                </c:pt>
                <c:pt idx="47">
                  <c:v>9086385.5266615506</c:v>
                </c:pt>
                <c:pt idx="48">
                  <c:v>0</c:v>
                </c:pt>
                <c:pt idx="49">
                  <c:v>0</c:v>
                </c:pt>
                <c:pt idx="50">
                  <c:v>0</c:v>
                </c:pt>
                <c:pt idx="51">
                  <c:v>0</c:v>
                </c:pt>
                <c:pt idx="52">
                  <c:v>10.968690370800903</c:v>
                </c:pt>
                <c:pt idx="53">
                  <c:v>58006.762169653281</c:v>
                </c:pt>
                <c:pt idx="54">
                  <c:v>572986.10787031415</c:v>
                </c:pt>
                <c:pt idx="55">
                  <c:v>874744.2013244509</c:v>
                </c:pt>
                <c:pt idx="56">
                  <c:v>1777585.987460051</c:v>
                </c:pt>
                <c:pt idx="57">
                  <c:v>2119365.7805080852</c:v>
                </c:pt>
                <c:pt idx="58">
                  <c:v>2268301.7217137385</c:v>
                </c:pt>
                <c:pt idx="59">
                  <c:v>1928756.9255499153</c:v>
                </c:pt>
                <c:pt idx="60">
                  <c:v>2018.4234802379426</c:v>
                </c:pt>
                <c:pt idx="61">
                  <c:v>9615.1570386118547</c:v>
                </c:pt>
                <c:pt idx="62">
                  <c:v>123056.12947298183</c:v>
                </c:pt>
                <c:pt idx="63">
                  <c:v>140281.41083459705</c:v>
                </c:pt>
                <c:pt idx="64">
                  <c:v>795584.23387357651</c:v>
                </c:pt>
                <c:pt idx="65">
                  <c:v>2112134.5657239561</c:v>
                </c:pt>
                <c:pt idx="66">
                  <c:v>2741714.4384289533</c:v>
                </c:pt>
                <c:pt idx="67">
                  <c:v>2712428.9646178172</c:v>
                </c:pt>
                <c:pt idx="68">
                  <c:v>4438240.3587483177</c:v>
                </c:pt>
                <c:pt idx="69">
                  <c:v>5556699.848113901</c:v>
                </c:pt>
                <c:pt idx="70">
                  <c:v>8170827.8988309754</c:v>
                </c:pt>
                <c:pt idx="71">
                  <c:v>9166139.8398411367</c:v>
                </c:pt>
                <c:pt idx="72">
                  <c:v>6877.3766411183042</c:v>
                </c:pt>
                <c:pt idx="73">
                  <c:v>13021.348529284962</c:v>
                </c:pt>
                <c:pt idx="74">
                  <c:v>12835.323152959047</c:v>
                </c:pt>
                <c:pt idx="75">
                  <c:v>12705.206706054863</c:v>
                </c:pt>
                <c:pt idx="76">
                  <c:v>16287.758812638136</c:v>
                </c:pt>
                <c:pt idx="77">
                  <c:v>55763.580200877623</c:v>
                </c:pt>
                <c:pt idx="78">
                  <c:v>128955.03310039848</c:v>
                </c:pt>
                <c:pt idx="79">
                  <c:v>905899.39433468378</c:v>
                </c:pt>
                <c:pt idx="80">
                  <c:v>1230617.9529072491</c:v>
                </c:pt>
                <c:pt idx="81">
                  <c:v>1465545.4388220983</c:v>
                </c:pt>
                <c:pt idx="82">
                  <c:v>1940759.8665196861</c:v>
                </c:pt>
                <c:pt idx="83">
                  <c:v>1721567.7085712566</c:v>
                </c:pt>
                <c:pt idx="84">
                  <c:v>5883.8952241116922</c:v>
                </c:pt>
                <c:pt idx="85">
                  <c:v>20394</c:v>
                </c:pt>
                <c:pt idx="86">
                  <c:v>25824.19120851504</c:v>
                </c:pt>
                <c:pt idx="87">
                  <c:v>76147</c:v>
                </c:pt>
                <c:pt idx="88">
                  <c:v>109741.04524915756</c:v>
                </c:pt>
                <c:pt idx="89">
                  <c:v>237329.01897705212</c:v>
                </c:pt>
                <c:pt idx="90">
                  <c:v>336803.37253108236</c:v>
                </c:pt>
                <c:pt idx="91">
                  <c:v>525927.18477685645</c:v>
                </c:pt>
                <c:pt idx="92">
                  <c:v>514731.11019178614</c:v>
                </c:pt>
                <c:pt idx="93">
                  <c:v>675245.8217678488</c:v>
                </c:pt>
                <c:pt idx="94">
                  <c:v>1365304.1835959263</c:v>
                </c:pt>
                <c:pt idx="95">
                  <c:v>1653065.5870792877</c:v>
                </c:pt>
              </c:numCache>
            </c:numRef>
          </c:val>
          <c:extLst>
            <c:ext xmlns:c16="http://schemas.microsoft.com/office/drawing/2014/chart" uri="{C3380CC4-5D6E-409C-BE32-E72D297353CC}">
              <c16:uniqueId val="{00000001-9B18-400A-A873-14D168A32963}"/>
            </c:ext>
          </c:extLst>
        </c:ser>
        <c:ser>
          <c:idx val="1"/>
          <c:order val="2"/>
          <c:tx>
            <c:strRef>
              <c:f>'Solar Capacity&amp;Generation by BA'!$I$28</c:f>
              <c:strCache>
                <c:ptCount val="1"/>
                <c:pt idx="0">
                  <c:v>Curtailment</c:v>
                </c:pt>
              </c:strCache>
            </c:strRef>
          </c:tx>
          <c:spPr>
            <a:solidFill>
              <a:schemeClr val="accent6">
                <a:lumMod val="75000"/>
              </a:schemeClr>
            </a:solidFill>
            <a:ln w="25400">
              <a:noFill/>
            </a:ln>
            <a:effectLst/>
          </c:spPr>
          <c:invertIfNegative val="0"/>
          <c:cat>
            <c:multiLvlStrRef>
              <c:f>'Solar Capacity&amp;Generation by BA'!$B$237:$C$332</c:f>
              <c:multiLvlStrCache>
                <c:ptCount val="96"/>
                <c:lvl>
                  <c:pt idx="0">
                    <c:v>2012</c:v>
                  </c:pt>
                  <c:pt idx="1">
                    <c:v>2013</c:v>
                  </c:pt>
                  <c:pt idx="2">
                    <c:v>2014</c:v>
                  </c:pt>
                  <c:pt idx="3">
                    <c:v>2015</c:v>
                  </c:pt>
                  <c:pt idx="4">
                    <c:v>2016</c:v>
                  </c:pt>
                  <c:pt idx="5">
                    <c:v>2017</c:v>
                  </c:pt>
                  <c:pt idx="6">
                    <c:v>2018</c:v>
                  </c:pt>
                  <c:pt idx="7">
                    <c:v>2019</c:v>
                  </c:pt>
                  <c:pt idx="8">
                    <c:v>2020</c:v>
                  </c:pt>
                  <c:pt idx="9">
                    <c:v>2021</c:v>
                  </c:pt>
                  <c:pt idx="10">
                    <c:v>2022</c:v>
                  </c:pt>
                  <c:pt idx="11">
                    <c:v>2023</c:v>
                  </c:pt>
                  <c:pt idx="12">
                    <c:v>2012</c:v>
                  </c:pt>
                  <c:pt idx="13">
                    <c:v>2013</c:v>
                  </c:pt>
                  <c:pt idx="14">
                    <c:v>2014</c:v>
                  </c:pt>
                  <c:pt idx="15">
                    <c:v>2015</c:v>
                  </c:pt>
                  <c:pt idx="16">
                    <c:v>2016</c:v>
                  </c:pt>
                  <c:pt idx="17">
                    <c:v>2017</c:v>
                  </c:pt>
                  <c:pt idx="18">
                    <c:v>2018</c:v>
                  </c:pt>
                  <c:pt idx="19">
                    <c:v>2019</c:v>
                  </c:pt>
                  <c:pt idx="20">
                    <c:v>2020</c:v>
                  </c:pt>
                  <c:pt idx="21">
                    <c:v>2021</c:v>
                  </c:pt>
                  <c:pt idx="22">
                    <c:v>2022</c:v>
                  </c:pt>
                  <c:pt idx="23">
                    <c:v>2023</c:v>
                  </c:pt>
                  <c:pt idx="24">
                    <c:v>2012</c:v>
                  </c:pt>
                  <c:pt idx="25">
                    <c:v>2013</c:v>
                  </c:pt>
                  <c:pt idx="26">
                    <c:v>2014</c:v>
                  </c:pt>
                  <c:pt idx="27">
                    <c:v>2015</c:v>
                  </c:pt>
                  <c:pt idx="28">
                    <c:v>2016</c:v>
                  </c:pt>
                  <c:pt idx="29">
                    <c:v>2017</c:v>
                  </c:pt>
                  <c:pt idx="30">
                    <c:v>2018</c:v>
                  </c:pt>
                  <c:pt idx="31">
                    <c:v>2019</c:v>
                  </c:pt>
                  <c:pt idx="32">
                    <c:v>2020</c:v>
                  </c:pt>
                  <c:pt idx="33">
                    <c:v>2021</c:v>
                  </c:pt>
                  <c:pt idx="34">
                    <c:v>2022</c:v>
                  </c:pt>
                  <c:pt idx="35">
                    <c:v>2023</c:v>
                  </c:pt>
                  <c:pt idx="36">
                    <c:v>2012</c:v>
                  </c:pt>
                  <c:pt idx="37">
                    <c:v>2013</c:v>
                  </c:pt>
                  <c:pt idx="38">
                    <c:v>2014</c:v>
                  </c:pt>
                  <c:pt idx="39">
                    <c:v>2015</c:v>
                  </c:pt>
                  <c:pt idx="40">
                    <c:v>2016</c:v>
                  </c:pt>
                  <c:pt idx="41">
                    <c:v>2017</c:v>
                  </c:pt>
                  <c:pt idx="42">
                    <c:v>2018</c:v>
                  </c:pt>
                  <c:pt idx="43">
                    <c:v>2019</c:v>
                  </c:pt>
                  <c:pt idx="44">
                    <c:v>2020</c:v>
                  </c:pt>
                  <c:pt idx="45">
                    <c:v>2021</c:v>
                  </c:pt>
                  <c:pt idx="46">
                    <c:v>2022</c:v>
                  </c:pt>
                  <c:pt idx="47">
                    <c:v>2023</c:v>
                  </c:pt>
                  <c:pt idx="48">
                    <c:v>2012</c:v>
                  </c:pt>
                  <c:pt idx="49">
                    <c:v>2013</c:v>
                  </c:pt>
                  <c:pt idx="50">
                    <c:v>2014</c:v>
                  </c:pt>
                  <c:pt idx="51">
                    <c:v>2015</c:v>
                  </c:pt>
                  <c:pt idx="52">
                    <c:v>2016</c:v>
                  </c:pt>
                  <c:pt idx="53">
                    <c:v>2017</c:v>
                  </c:pt>
                  <c:pt idx="54">
                    <c:v>2018</c:v>
                  </c:pt>
                  <c:pt idx="55">
                    <c:v>2019</c:v>
                  </c:pt>
                  <c:pt idx="56">
                    <c:v>2020</c:v>
                  </c:pt>
                  <c:pt idx="57">
                    <c:v>2021</c:v>
                  </c:pt>
                  <c:pt idx="58">
                    <c:v>2022</c:v>
                  </c:pt>
                  <c:pt idx="59">
                    <c:v>2023</c:v>
                  </c:pt>
                  <c:pt idx="60">
                    <c:v>2012</c:v>
                  </c:pt>
                  <c:pt idx="61">
                    <c:v>2013</c:v>
                  </c:pt>
                  <c:pt idx="62">
                    <c:v>2014</c:v>
                  </c:pt>
                  <c:pt idx="63">
                    <c:v>2015</c:v>
                  </c:pt>
                  <c:pt idx="64">
                    <c:v>2016</c:v>
                  </c:pt>
                  <c:pt idx="65">
                    <c:v>2017</c:v>
                  </c:pt>
                  <c:pt idx="66">
                    <c:v>2018</c:v>
                  </c:pt>
                  <c:pt idx="67">
                    <c:v>2019</c:v>
                  </c:pt>
                  <c:pt idx="68">
                    <c:v>2020</c:v>
                  </c:pt>
                  <c:pt idx="69">
                    <c:v>2021</c:v>
                  </c:pt>
                  <c:pt idx="70">
                    <c:v>2022</c:v>
                  </c:pt>
                  <c:pt idx="71">
                    <c:v>2023</c:v>
                  </c:pt>
                  <c:pt idx="72">
                    <c:v>2012</c:v>
                  </c:pt>
                  <c:pt idx="73">
                    <c:v>2013</c:v>
                  </c:pt>
                  <c:pt idx="74">
                    <c:v>2014</c:v>
                  </c:pt>
                  <c:pt idx="75">
                    <c:v>2015</c:v>
                  </c:pt>
                  <c:pt idx="76">
                    <c:v>2016</c:v>
                  </c:pt>
                  <c:pt idx="77">
                    <c:v>2017</c:v>
                  </c:pt>
                  <c:pt idx="78">
                    <c:v>2018</c:v>
                  </c:pt>
                  <c:pt idx="79">
                    <c:v>2019</c:v>
                  </c:pt>
                  <c:pt idx="80">
                    <c:v>2020</c:v>
                  </c:pt>
                  <c:pt idx="81">
                    <c:v>2021</c:v>
                  </c:pt>
                  <c:pt idx="82">
                    <c:v>2022</c:v>
                  </c:pt>
                  <c:pt idx="83">
                    <c:v>2023</c:v>
                  </c:pt>
                  <c:pt idx="84">
                    <c:v>2012</c:v>
                  </c:pt>
                  <c:pt idx="85">
                    <c:v>2013</c:v>
                  </c:pt>
                  <c:pt idx="86">
                    <c:v>2014</c:v>
                  </c:pt>
                  <c:pt idx="87">
                    <c:v>2015</c:v>
                  </c:pt>
                  <c:pt idx="88">
                    <c:v>2016</c:v>
                  </c:pt>
                  <c:pt idx="89">
                    <c:v>2017</c:v>
                  </c:pt>
                  <c:pt idx="90">
                    <c:v>2018</c:v>
                  </c:pt>
                  <c:pt idx="91">
                    <c:v>2019</c:v>
                  </c:pt>
                  <c:pt idx="92">
                    <c:v>2020</c:v>
                  </c:pt>
                  <c:pt idx="93">
                    <c:v>2021</c:v>
                  </c:pt>
                  <c:pt idx="94">
                    <c:v>2022</c:v>
                  </c:pt>
                  <c:pt idx="95">
                    <c:v>2023</c:v>
                  </c:pt>
                </c:lvl>
                <c:lvl>
                  <c:pt idx="0">
                    <c:v>CPLE</c:v>
                  </c:pt>
                  <c:pt idx="12">
                    <c:v>DUK</c:v>
                  </c:pt>
                  <c:pt idx="24">
                    <c:v>FPC</c:v>
                  </c:pt>
                  <c:pt idx="36">
                    <c:v>FPL</c:v>
                  </c:pt>
                  <c:pt idx="48">
                    <c:v>SCEG</c:v>
                  </c:pt>
                  <c:pt idx="60">
                    <c:v>SOCO</c:v>
                  </c:pt>
                  <c:pt idx="72">
                    <c:v>TEC</c:v>
                  </c:pt>
                  <c:pt idx="84">
                    <c:v>TVA</c:v>
                  </c:pt>
                </c:lvl>
              </c:multiLvlStrCache>
            </c:multiLvlStrRef>
          </c:cat>
          <c:val>
            <c:numRef>
              <c:f>'Solar Capacity&amp;Generation by BA'!$I$237:$I$332</c:f>
              <c:numCache>
                <c:formatCode>_(* #,##0_);_(* \(#,##0\);_(* "-"??_);_(@_)</c:formatCode>
                <c:ptCount val="96"/>
                <c:pt idx="0">
                  <c:v>0</c:v>
                </c:pt>
                <c:pt idx="1">
                  <c:v>0</c:v>
                </c:pt>
                <c:pt idx="2">
                  <c:v>0</c:v>
                </c:pt>
                <c:pt idx="3">
                  <c:v>0</c:v>
                </c:pt>
                <c:pt idx="4">
                  <c:v>0</c:v>
                </c:pt>
                <c:pt idx="5">
                  <c:v>0</c:v>
                </c:pt>
                <c:pt idx="6">
                  <c:v>0</c:v>
                </c:pt>
                <c:pt idx="7">
                  <c:v>0</c:v>
                </c:pt>
                <c:pt idx="8">
                  <c:v>0</c:v>
                </c:pt>
                <c:pt idx="9">
                  <c:v>0</c:v>
                </c:pt>
                <c:pt idx="10">
                  <c:v>0</c:v>
                </c:pt>
                <c:pt idx="11">
                  <c:v>0</c:v>
                </c:pt>
                <c:pt idx="12">
                  <c:v>0</c:v>
                </c:pt>
                <c:pt idx="13">
                  <c:v>0</c:v>
                </c:pt>
                <c:pt idx="14">
                  <c:v>0</c:v>
                </c:pt>
                <c:pt idx="15">
                  <c:v>0</c:v>
                </c:pt>
                <c:pt idx="16">
                  <c:v>0</c:v>
                </c:pt>
                <c:pt idx="17">
                  <c:v>0</c:v>
                </c:pt>
                <c:pt idx="18">
                  <c:v>0</c:v>
                </c:pt>
                <c:pt idx="19">
                  <c:v>0</c:v>
                </c:pt>
                <c:pt idx="20">
                  <c:v>0</c:v>
                </c:pt>
                <c:pt idx="21">
                  <c:v>0</c:v>
                </c:pt>
                <c:pt idx="22">
                  <c:v>0</c:v>
                </c:pt>
                <c:pt idx="23">
                  <c:v>0</c:v>
                </c:pt>
                <c:pt idx="24">
                  <c:v>0</c:v>
                </c:pt>
                <c:pt idx="25">
                  <c:v>0</c:v>
                </c:pt>
                <c:pt idx="26">
                  <c:v>0</c:v>
                </c:pt>
                <c:pt idx="27">
                  <c:v>0</c:v>
                </c:pt>
                <c:pt idx="28">
                  <c:v>0</c:v>
                </c:pt>
                <c:pt idx="29">
                  <c:v>0</c:v>
                </c:pt>
                <c:pt idx="30">
                  <c:v>0</c:v>
                </c:pt>
                <c:pt idx="31">
                  <c:v>0</c:v>
                </c:pt>
                <c:pt idx="32">
                  <c:v>0</c:v>
                </c:pt>
                <c:pt idx="33">
                  <c:v>0</c:v>
                </c:pt>
                <c:pt idx="34">
                  <c:v>0</c:v>
                </c:pt>
                <c:pt idx="35">
                  <c:v>0</c:v>
                </c:pt>
                <c:pt idx="36">
                  <c:v>0</c:v>
                </c:pt>
                <c:pt idx="37">
                  <c:v>0</c:v>
                </c:pt>
                <c:pt idx="38">
                  <c:v>0</c:v>
                </c:pt>
                <c:pt idx="39">
                  <c:v>0</c:v>
                </c:pt>
                <c:pt idx="40">
                  <c:v>0</c:v>
                </c:pt>
                <c:pt idx="41">
                  <c:v>0</c:v>
                </c:pt>
                <c:pt idx="42">
                  <c:v>0</c:v>
                </c:pt>
                <c:pt idx="43">
                  <c:v>0</c:v>
                </c:pt>
                <c:pt idx="44">
                  <c:v>0</c:v>
                </c:pt>
                <c:pt idx="45">
                  <c:v>0</c:v>
                </c:pt>
                <c:pt idx="46">
                  <c:v>0</c:v>
                </c:pt>
                <c:pt idx="47">
                  <c:v>0</c:v>
                </c:pt>
                <c:pt idx="48">
                  <c:v>0</c:v>
                </c:pt>
                <c:pt idx="49">
                  <c:v>0</c:v>
                </c:pt>
                <c:pt idx="50">
                  <c:v>0</c:v>
                </c:pt>
                <c:pt idx="51">
                  <c:v>0</c:v>
                </c:pt>
                <c:pt idx="52">
                  <c:v>0</c:v>
                </c:pt>
                <c:pt idx="53">
                  <c:v>0</c:v>
                </c:pt>
                <c:pt idx="54">
                  <c:v>0</c:v>
                </c:pt>
                <c:pt idx="55">
                  <c:v>0</c:v>
                </c:pt>
                <c:pt idx="56">
                  <c:v>0</c:v>
                </c:pt>
                <c:pt idx="57">
                  <c:v>0</c:v>
                </c:pt>
                <c:pt idx="58">
                  <c:v>0</c:v>
                </c:pt>
                <c:pt idx="59">
                  <c:v>0</c:v>
                </c:pt>
                <c:pt idx="60">
                  <c:v>0</c:v>
                </c:pt>
                <c:pt idx="61">
                  <c:v>0</c:v>
                </c:pt>
                <c:pt idx="62">
                  <c:v>0</c:v>
                </c:pt>
                <c:pt idx="63">
                  <c:v>0</c:v>
                </c:pt>
                <c:pt idx="64">
                  <c:v>0</c:v>
                </c:pt>
                <c:pt idx="65">
                  <c:v>0</c:v>
                </c:pt>
                <c:pt idx="66">
                  <c:v>0</c:v>
                </c:pt>
                <c:pt idx="67">
                  <c:v>0</c:v>
                </c:pt>
                <c:pt idx="68">
                  <c:v>0</c:v>
                </c:pt>
                <c:pt idx="69">
                  <c:v>0</c:v>
                </c:pt>
                <c:pt idx="70">
                  <c:v>0</c:v>
                </c:pt>
                <c:pt idx="71">
                  <c:v>0</c:v>
                </c:pt>
                <c:pt idx="72">
                  <c:v>0</c:v>
                </c:pt>
                <c:pt idx="73">
                  <c:v>0</c:v>
                </c:pt>
                <c:pt idx="74">
                  <c:v>0</c:v>
                </c:pt>
                <c:pt idx="75">
                  <c:v>0</c:v>
                </c:pt>
                <c:pt idx="76">
                  <c:v>0</c:v>
                </c:pt>
                <c:pt idx="77">
                  <c:v>0</c:v>
                </c:pt>
                <c:pt idx="78">
                  <c:v>0</c:v>
                </c:pt>
                <c:pt idx="79">
                  <c:v>0</c:v>
                </c:pt>
                <c:pt idx="80">
                  <c:v>0</c:v>
                </c:pt>
                <c:pt idx="81">
                  <c:v>0</c:v>
                </c:pt>
                <c:pt idx="82">
                  <c:v>0</c:v>
                </c:pt>
                <c:pt idx="83">
                  <c:v>0</c:v>
                </c:pt>
                <c:pt idx="84">
                  <c:v>0</c:v>
                </c:pt>
                <c:pt idx="85">
                  <c:v>0</c:v>
                </c:pt>
                <c:pt idx="86">
                  <c:v>0</c:v>
                </c:pt>
                <c:pt idx="87">
                  <c:v>0</c:v>
                </c:pt>
                <c:pt idx="88">
                  <c:v>0</c:v>
                </c:pt>
                <c:pt idx="89">
                  <c:v>0</c:v>
                </c:pt>
                <c:pt idx="90">
                  <c:v>0</c:v>
                </c:pt>
                <c:pt idx="91">
                  <c:v>0</c:v>
                </c:pt>
                <c:pt idx="92">
                  <c:v>0</c:v>
                </c:pt>
                <c:pt idx="93">
                  <c:v>0</c:v>
                </c:pt>
                <c:pt idx="94">
                  <c:v>0</c:v>
                </c:pt>
                <c:pt idx="95">
                  <c:v>0</c:v>
                </c:pt>
              </c:numCache>
            </c:numRef>
          </c:val>
          <c:extLst>
            <c:ext xmlns:c16="http://schemas.microsoft.com/office/drawing/2014/chart" uri="{C3380CC4-5D6E-409C-BE32-E72D297353CC}">
              <c16:uniqueId val="{00000002-9B18-400A-A873-14D168A32963}"/>
            </c:ext>
          </c:extLst>
        </c:ser>
        <c:dLbls>
          <c:showLegendKey val="0"/>
          <c:showVal val="0"/>
          <c:showCatName val="0"/>
          <c:showSerName val="0"/>
          <c:showPercent val="0"/>
          <c:showBubbleSize val="0"/>
        </c:dLbls>
        <c:gapWidth val="80"/>
        <c:overlap val="100"/>
        <c:axId val="453461200"/>
        <c:axId val="453464336"/>
      </c:barChart>
      <c:lineChart>
        <c:grouping val="standard"/>
        <c:varyColors val="0"/>
        <c:ser>
          <c:idx val="3"/>
          <c:order val="3"/>
          <c:tx>
            <c:strRef>
              <c:f>'Solar Capacity&amp;Generation by BA'!$F$28</c:f>
              <c:strCache>
                <c:ptCount val="1"/>
                <c:pt idx="0">
                  <c:v>Penetration (right axis)</c:v>
                </c:pt>
              </c:strCache>
            </c:strRef>
          </c:tx>
          <c:spPr>
            <a:ln w="28575" cap="rnd">
              <a:noFill/>
              <a:round/>
            </a:ln>
            <a:effectLst/>
          </c:spPr>
          <c:marker>
            <c:symbol val="circle"/>
            <c:size val="5"/>
            <c:spPr>
              <a:solidFill>
                <a:srgbClr val="FFC000"/>
              </a:solidFill>
              <a:ln w="9525">
                <a:solidFill>
                  <a:schemeClr val="tx1"/>
                </a:solidFill>
              </a:ln>
              <a:effectLst/>
            </c:spPr>
          </c:marker>
          <c:cat>
            <c:multiLvlStrRef>
              <c:f>'Solar Capacity&amp;Generation by BA'!$B$117:$C$236</c:f>
              <c:multiLvlStrCache>
                <c:ptCount val="120"/>
                <c:lvl>
                  <c:pt idx="0">
                    <c:v>2012</c:v>
                  </c:pt>
                  <c:pt idx="1">
                    <c:v>2013</c:v>
                  </c:pt>
                  <c:pt idx="2">
                    <c:v>2014</c:v>
                  </c:pt>
                  <c:pt idx="3">
                    <c:v>2015</c:v>
                  </c:pt>
                  <c:pt idx="4">
                    <c:v>2016</c:v>
                  </c:pt>
                  <c:pt idx="5">
                    <c:v>2017</c:v>
                  </c:pt>
                  <c:pt idx="6">
                    <c:v>2018</c:v>
                  </c:pt>
                  <c:pt idx="7">
                    <c:v>2019</c:v>
                  </c:pt>
                  <c:pt idx="8">
                    <c:v>2020</c:v>
                  </c:pt>
                  <c:pt idx="9">
                    <c:v>2021</c:v>
                  </c:pt>
                  <c:pt idx="10">
                    <c:v>2022</c:v>
                  </c:pt>
                  <c:pt idx="11">
                    <c:v>2023</c:v>
                  </c:pt>
                  <c:pt idx="12">
                    <c:v>2012</c:v>
                  </c:pt>
                  <c:pt idx="13">
                    <c:v>2013</c:v>
                  </c:pt>
                  <c:pt idx="14">
                    <c:v>2014</c:v>
                  </c:pt>
                  <c:pt idx="15">
                    <c:v>2015</c:v>
                  </c:pt>
                  <c:pt idx="16">
                    <c:v>2016</c:v>
                  </c:pt>
                  <c:pt idx="17">
                    <c:v>2017</c:v>
                  </c:pt>
                  <c:pt idx="18">
                    <c:v>2018</c:v>
                  </c:pt>
                  <c:pt idx="19">
                    <c:v>2019</c:v>
                  </c:pt>
                  <c:pt idx="20">
                    <c:v>2020</c:v>
                  </c:pt>
                  <c:pt idx="21">
                    <c:v>2021</c:v>
                  </c:pt>
                  <c:pt idx="22">
                    <c:v>2022</c:v>
                  </c:pt>
                  <c:pt idx="23">
                    <c:v>2023</c:v>
                  </c:pt>
                  <c:pt idx="24">
                    <c:v>2012</c:v>
                  </c:pt>
                  <c:pt idx="25">
                    <c:v>2013</c:v>
                  </c:pt>
                  <c:pt idx="26">
                    <c:v>2014</c:v>
                  </c:pt>
                  <c:pt idx="27">
                    <c:v>2015</c:v>
                  </c:pt>
                  <c:pt idx="28">
                    <c:v>2016</c:v>
                  </c:pt>
                  <c:pt idx="29">
                    <c:v>2017</c:v>
                  </c:pt>
                  <c:pt idx="30">
                    <c:v>2018</c:v>
                  </c:pt>
                  <c:pt idx="31">
                    <c:v>2019</c:v>
                  </c:pt>
                  <c:pt idx="32">
                    <c:v>2020</c:v>
                  </c:pt>
                  <c:pt idx="33">
                    <c:v>2021</c:v>
                  </c:pt>
                  <c:pt idx="34">
                    <c:v>2022</c:v>
                  </c:pt>
                  <c:pt idx="35">
                    <c:v>2023</c:v>
                  </c:pt>
                  <c:pt idx="36">
                    <c:v>2012</c:v>
                  </c:pt>
                  <c:pt idx="37">
                    <c:v>2013</c:v>
                  </c:pt>
                  <c:pt idx="38">
                    <c:v>2014</c:v>
                  </c:pt>
                  <c:pt idx="39">
                    <c:v>2015</c:v>
                  </c:pt>
                  <c:pt idx="40">
                    <c:v>2016</c:v>
                  </c:pt>
                  <c:pt idx="41">
                    <c:v>2017</c:v>
                  </c:pt>
                  <c:pt idx="42">
                    <c:v>2018</c:v>
                  </c:pt>
                  <c:pt idx="43">
                    <c:v>2019</c:v>
                  </c:pt>
                  <c:pt idx="44">
                    <c:v>2020</c:v>
                  </c:pt>
                  <c:pt idx="45">
                    <c:v>2021</c:v>
                  </c:pt>
                  <c:pt idx="46">
                    <c:v>2022</c:v>
                  </c:pt>
                  <c:pt idx="47">
                    <c:v>2023</c:v>
                  </c:pt>
                  <c:pt idx="48">
                    <c:v>2012</c:v>
                  </c:pt>
                  <c:pt idx="49">
                    <c:v>2013</c:v>
                  </c:pt>
                  <c:pt idx="50">
                    <c:v>2014</c:v>
                  </c:pt>
                  <c:pt idx="51">
                    <c:v>2015</c:v>
                  </c:pt>
                  <c:pt idx="52">
                    <c:v>2016</c:v>
                  </c:pt>
                  <c:pt idx="53">
                    <c:v>2017</c:v>
                  </c:pt>
                  <c:pt idx="54">
                    <c:v>2018</c:v>
                  </c:pt>
                  <c:pt idx="55">
                    <c:v>2019</c:v>
                  </c:pt>
                  <c:pt idx="56">
                    <c:v>2020</c:v>
                  </c:pt>
                  <c:pt idx="57">
                    <c:v>2021</c:v>
                  </c:pt>
                  <c:pt idx="58">
                    <c:v>2022</c:v>
                  </c:pt>
                  <c:pt idx="59">
                    <c:v>2023</c:v>
                  </c:pt>
                  <c:pt idx="60">
                    <c:v>2012</c:v>
                  </c:pt>
                  <c:pt idx="61">
                    <c:v>2013</c:v>
                  </c:pt>
                  <c:pt idx="62">
                    <c:v>2014</c:v>
                  </c:pt>
                  <c:pt idx="63">
                    <c:v>2015</c:v>
                  </c:pt>
                  <c:pt idx="64">
                    <c:v>2016</c:v>
                  </c:pt>
                  <c:pt idx="65">
                    <c:v>2017</c:v>
                  </c:pt>
                  <c:pt idx="66">
                    <c:v>2018</c:v>
                  </c:pt>
                  <c:pt idx="67">
                    <c:v>2019</c:v>
                  </c:pt>
                  <c:pt idx="68">
                    <c:v>2020</c:v>
                  </c:pt>
                  <c:pt idx="69">
                    <c:v>2021</c:v>
                  </c:pt>
                  <c:pt idx="70">
                    <c:v>2022</c:v>
                  </c:pt>
                  <c:pt idx="71">
                    <c:v>2023</c:v>
                  </c:pt>
                  <c:pt idx="72">
                    <c:v>2012</c:v>
                  </c:pt>
                  <c:pt idx="73">
                    <c:v>2013</c:v>
                  </c:pt>
                  <c:pt idx="74">
                    <c:v>2014</c:v>
                  </c:pt>
                  <c:pt idx="75">
                    <c:v>2015</c:v>
                  </c:pt>
                  <c:pt idx="76">
                    <c:v>2016</c:v>
                  </c:pt>
                  <c:pt idx="77">
                    <c:v>2017</c:v>
                  </c:pt>
                  <c:pt idx="78">
                    <c:v>2018</c:v>
                  </c:pt>
                  <c:pt idx="79">
                    <c:v>2019</c:v>
                  </c:pt>
                  <c:pt idx="80">
                    <c:v>2020</c:v>
                  </c:pt>
                  <c:pt idx="81">
                    <c:v>2021</c:v>
                  </c:pt>
                  <c:pt idx="82">
                    <c:v>2022</c:v>
                  </c:pt>
                  <c:pt idx="83">
                    <c:v>2023</c:v>
                  </c:pt>
                  <c:pt idx="84">
                    <c:v>2012</c:v>
                  </c:pt>
                  <c:pt idx="85">
                    <c:v>2013</c:v>
                  </c:pt>
                  <c:pt idx="86">
                    <c:v>2014</c:v>
                  </c:pt>
                  <c:pt idx="87">
                    <c:v>2015</c:v>
                  </c:pt>
                  <c:pt idx="88">
                    <c:v>2016</c:v>
                  </c:pt>
                  <c:pt idx="89">
                    <c:v>2017</c:v>
                  </c:pt>
                  <c:pt idx="90">
                    <c:v>2018</c:v>
                  </c:pt>
                  <c:pt idx="91">
                    <c:v>2019</c:v>
                  </c:pt>
                  <c:pt idx="92">
                    <c:v>2020</c:v>
                  </c:pt>
                  <c:pt idx="93">
                    <c:v>2021</c:v>
                  </c:pt>
                  <c:pt idx="94">
                    <c:v>2022</c:v>
                  </c:pt>
                  <c:pt idx="95">
                    <c:v>2023</c:v>
                  </c:pt>
                  <c:pt idx="96">
                    <c:v>2012</c:v>
                  </c:pt>
                  <c:pt idx="97">
                    <c:v>2013</c:v>
                  </c:pt>
                  <c:pt idx="98">
                    <c:v>2014</c:v>
                  </c:pt>
                  <c:pt idx="99">
                    <c:v>2015</c:v>
                  </c:pt>
                  <c:pt idx="100">
                    <c:v>2016</c:v>
                  </c:pt>
                  <c:pt idx="101">
                    <c:v>2017</c:v>
                  </c:pt>
                  <c:pt idx="102">
                    <c:v>2018</c:v>
                  </c:pt>
                  <c:pt idx="103">
                    <c:v>2019</c:v>
                  </c:pt>
                  <c:pt idx="104">
                    <c:v>2020</c:v>
                  </c:pt>
                  <c:pt idx="105">
                    <c:v>2021</c:v>
                  </c:pt>
                  <c:pt idx="106">
                    <c:v>2022</c:v>
                  </c:pt>
                  <c:pt idx="107">
                    <c:v>2023</c:v>
                  </c:pt>
                  <c:pt idx="108">
                    <c:v>2012</c:v>
                  </c:pt>
                  <c:pt idx="109">
                    <c:v>2013</c:v>
                  </c:pt>
                  <c:pt idx="110">
                    <c:v>2014</c:v>
                  </c:pt>
                  <c:pt idx="111">
                    <c:v>2015</c:v>
                  </c:pt>
                  <c:pt idx="112">
                    <c:v>2016</c:v>
                  </c:pt>
                  <c:pt idx="113">
                    <c:v>2017</c:v>
                  </c:pt>
                  <c:pt idx="114">
                    <c:v>2018</c:v>
                  </c:pt>
                  <c:pt idx="115">
                    <c:v>2019</c:v>
                  </c:pt>
                  <c:pt idx="116">
                    <c:v>2020</c:v>
                  </c:pt>
                  <c:pt idx="117">
                    <c:v>2021</c:v>
                  </c:pt>
                  <c:pt idx="118">
                    <c:v>2022</c:v>
                  </c:pt>
                  <c:pt idx="119">
                    <c:v>2023</c:v>
                  </c:pt>
                </c:lvl>
                <c:lvl>
                  <c:pt idx="0">
                    <c:v>AZPS</c:v>
                  </c:pt>
                  <c:pt idx="12">
                    <c:v>BPAT</c:v>
                  </c:pt>
                  <c:pt idx="24">
                    <c:v>IPCO</c:v>
                  </c:pt>
                  <c:pt idx="36">
                    <c:v>LDWP</c:v>
                  </c:pt>
                  <c:pt idx="48">
                    <c:v>NEVP</c:v>
                  </c:pt>
                  <c:pt idx="60">
                    <c:v>PACE</c:v>
                  </c:pt>
                  <c:pt idx="72">
                    <c:v>PACW</c:v>
                  </c:pt>
                  <c:pt idx="84">
                    <c:v>PNM</c:v>
                  </c:pt>
                  <c:pt idx="96">
                    <c:v>PSCO</c:v>
                  </c:pt>
                  <c:pt idx="108">
                    <c:v>WACM</c:v>
                  </c:pt>
                </c:lvl>
              </c:multiLvlStrCache>
            </c:multiLvlStrRef>
          </c:cat>
          <c:val>
            <c:numRef>
              <c:f>'Solar Capacity&amp;Generation by BA'!$J$237:$J$332</c:f>
              <c:numCache>
                <c:formatCode>0%</c:formatCode>
                <c:ptCount val="96"/>
                <c:pt idx="0">
                  <c:v>1.9810170420879142E-3</c:v>
                </c:pt>
                <c:pt idx="1">
                  <c:v>3.6413349325605509E-3</c:v>
                </c:pt>
                <c:pt idx="2">
                  <c:v>7.259257729386806E-3</c:v>
                </c:pt>
                <c:pt idx="3">
                  <c:v>1.1990920461864488E-2</c:v>
                </c:pt>
                <c:pt idx="4">
                  <c:v>2.1188448115227344E-2</c:v>
                </c:pt>
                <c:pt idx="5">
                  <c:v>3.4853057639204335E-2</c:v>
                </c:pt>
                <c:pt idx="6">
                  <c:v>4.5420712479157563E-2</c:v>
                </c:pt>
                <c:pt idx="7">
                  <c:v>6.0948112236342424E-2</c:v>
                </c:pt>
                <c:pt idx="8">
                  <c:v>6.7888439960476193E-2</c:v>
                </c:pt>
                <c:pt idx="9">
                  <c:v>7.2933416131693296E-2</c:v>
                </c:pt>
                <c:pt idx="10">
                  <c:v>8.2266139880831382E-2</c:v>
                </c:pt>
                <c:pt idx="11">
                  <c:v>9.5809400506265824E-2</c:v>
                </c:pt>
                <c:pt idx="12">
                  <c:v>4.6937156615757823E-4</c:v>
                </c:pt>
                <c:pt idx="13">
                  <c:v>1.5034950017990059E-3</c:v>
                </c:pt>
                <c:pt idx="14">
                  <c:v>3.1764776723914889E-3</c:v>
                </c:pt>
                <c:pt idx="15">
                  <c:v>5.2208347327096739E-3</c:v>
                </c:pt>
                <c:pt idx="16">
                  <c:v>1.3579016751415166E-2</c:v>
                </c:pt>
                <c:pt idx="17">
                  <c:v>2.0009274883815608E-2</c:v>
                </c:pt>
                <c:pt idx="18">
                  <c:v>2.2121886837679031E-2</c:v>
                </c:pt>
                <c:pt idx="19">
                  <c:v>2.4479729914109408E-2</c:v>
                </c:pt>
                <c:pt idx="20">
                  <c:v>2.5987417465954291E-2</c:v>
                </c:pt>
                <c:pt idx="21">
                  <c:v>3.0106753441230694E-2</c:v>
                </c:pt>
                <c:pt idx="22">
                  <c:v>3.6040172871341911E-2</c:v>
                </c:pt>
                <c:pt idx="23">
                  <c:v>3.9671526726527483E-2</c:v>
                </c:pt>
                <c:pt idx="24">
                  <c:v>9.7463726965185953E-4</c:v>
                </c:pt>
                <c:pt idx="25">
                  <c:v>1.1344678879143071E-3</c:v>
                </c:pt>
                <c:pt idx="26">
                  <c:v>1.3090120683214878E-3</c:v>
                </c:pt>
                <c:pt idx="27">
                  <c:v>1.6075858682646149E-3</c:v>
                </c:pt>
                <c:pt idx="28">
                  <c:v>2.4906411776763958E-3</c:v>
                </c:pt>
                <c:pt idx="29">
                  <c:v>3.5390080111598042E-3</c:v>
                </c:pt>
                <c:pt idx="30">
                  <c:v>5.0063375228021215E-3</c:v>
                </c:pt>
                <c:pt idx="31">
                  <c:v>1.1626941641847128E-2</c:v>
                </c:pt>
                <c:pt idx="32">
                  <c:v>2.4096930716009834E-2</c:v>
                </c:pt>
                <c:pt idx="33">
                  <c:v>3.4387552016258198E-2</c:v>
                </c:pt>
                <c:pt idx="34">
                  <c:v>4.7006303929606377E-2</c:v>
                </c:pt>
                <c:pt idx="35">
                  <c:v>6.1138786265338807E-2</c:v>
                </c:pt>
                <c:pt idx="36">
                  <c:v>8.2233425352756773E-4</c:v>
                </c:pt>
                <c:pt idx="37">
                  <c:v>9.1792821455927208E-4</c:v>
                </c:pt>
                <c:pt idx="38">
                  <c:v>1.0042385467154181E-3</c:v>
                </c:pt>
                <c:pt idx="39">
                  <c:v>1.0926010870023692E-3</c:v>
                </c:pt>
                <c:pt idx="40">
                  <c:v>1.2811264136938132E-3</c:v>
                </c:pt>
                <c:pt idx="41">
                  <c:v>5.6214349753959305E-3</c:v>
                </c:pt>
                <c:pt idx="42">
                  <c:v>1.5706269180648474E-2</c:v>
                </c:pt>
                <c:pt idx="43">
                  <c:v>2.007785051616923E-2</c:v>
                </c:pt>
                <c:pt idx="44">
                  <c:v>3.0342461136262492E-2</c:v>
                </c:pt>
                <c:pt idx="45">
                  <c:v>4.6139103470882306E-2</c:v>
                </c:pt>
                <c:pt idx="46">
                  <c:v>5.6566742622564253E-2</c:v>
                </c:pt>
                <c:pt idx="47">
                  <c:v>7.3036666531774846E-2</c:v>
                </c:pt>
                <c:pt idx="48">
                  <c:v>3.7437705732255208E-6</c:v>
                </c:pt>
                <c:pt idx="49">
                  <c:v>7.917204298222947E-6</c:v>
                </c:pt>
                <c:pt idx="50">
                  <c:v>4.7097939196637149E-5</c:v>
                </c:pt>
                <c:pt idx="51">
                  <c:v>1.1202148308501333E-4</c:v>
                </c:pt>
                <c:pt idx="52">
                  <c:v>6.8624653564161218E-4</c:v>
                </c:pt>
                <c:pt idx="53">
                  <c:v>4.7959982259816189E-3</c:v>
                </c:pt>
                <c:pt idx="54">
                  <c:v>2.6797807863128267E-2</c:v>
                </c:pt>
                <c:pt idx="55">
                  <c:v>4.0608333829301631E-2</c:v>
                </c:pt>
                <c:pt idx="56">
                  <c:v>7.9350681813851645E-2</c:v>
                </c:pt>
                <c:pt idx="57">
                  <c:v>9.3069346433334407E-2</c:v>
                </c:pt>
                <c:pt idx="58">
                  <c:v>9.8607948041012264E-2</c:v>
                </c:pt>
                <c:pt idx="59">
                  <c:v>9.0866997306609992E-2</c:v>
                </c:pt>
                <c:pt idx="60">
                  <c:v>1.2839957128817704E-4</c:v>
                </c:pt>
                <c:pt idx="61">
                  <c:v>2.1216490146929503E-4</c:v>
                </c:pt>
                <c:pt idx="62">
                  <c:v>9.8065154373323891E-4</c:v>
                </c:pt>
                <c:pt idx="63">
                  <c:v>1.2542729584078878E-3</c:v>
                </c:pt>
                <c:pt idx="64">
                  <c:v>4.2866203392588195E-3</c:v>
                </c:pt>
                <c:pt idx="65">
                  <c:v>1.0488944073254897E-2</c:v>
                </c:pt>
                <c:pt idx="66">
                  <c:v>1.3039460264751323E-2</c:v>
                </c:pt>
                <c:pt idx="67">
                  <c:v>1.2793139562820091E-2</c:v>
                </c:pt>
                <c:pt idx="68">
                  <c:v>2.13054254684002E-2</c:v>
                </c:pt>
                <c:pt idx="69">
                  <c:v>2.6066473504042308E-2</c:v>
                </c:pt>
                <c:pt idx="70">
                  <c:v>3.5547130543110698E-2</c:v>
                </c:pt>
                <c:pt idx="71">
                  <c:v>4.2211304207069693E-2</c:v>
                </c:pt>
                <c:pt idx="72">
                  <c:v>6.012970814674814E-4</c:v>
                </c:pt>
                <c:pt idx="73">
                  <c:v>1.1710472638796377E-3</c:v>
                </c:pt>
                <c:pt idx="74">
                  <c:v>1.2792433923724555E-3</c:v>
                </c:pt>
                <c:pt idx="75">
                  <c:v>1.329366539423402E-3</c:v>
                </c:pt>
                <c:pt idx="76">
                  <c:v>1.6196244276076386E-3</c:v>
                </c:pt>
                <c:pt idx="77">
                  <c:v>4.0413502964955121E-3</c:v>
                </c:pt>
                <c:pt idx="78">
                  <c:v>8.3116862737785541E-3</c:v>
                </c:pt>
                <c:pt idx="79">
                  <c:v>4.5384942301190806E-2</c:v>
                </c:pt>
                <c:pt idx="80">
                  <c:v>6.3183868351887315E-2</c:v>
                </c:pt>
                <c:pt idx="81">
                  <c:v>7.7154359207574297E-2</c:v>
                </c:pt>
                <c:pt idx="82">
                  <c:v>9.889942464570485E-2</c:v>
                </c:pt>
                <c:pt idx="83">
                  <c:v>9.4073222695999992E-2</c:v>
                </c:pt>
                <c:pt idx="84">
                  <c:v>3.1286980840568005E-5</c:v>
                </c:pt>
                <c:pt idx="85">
                  <c:v>1.1320211673476773E-4</c:v>
                </c:pt>
                <c:pt idx="86">
                  <c:v>1.4276531434950668E-4</c:v>
                </c:pt>
                <c:pt idx="87">
                  <c:v>4.2700845808301438E-4</c:v>
                </c:pt>
                <c:pt idx="88">
                  <c:v>6.0163464534014111E-4</c:v>
                </c:pt>
                <c:pt idx="89">
                  <c:v>1.3490345820200017E-3</c:v>
                </c:pt>
                <c:pt idx="90">
                  <c:v>1.816339701275698E-3</c:v>
                </c:pt>
                <c:pt idx="91">
                  <c:v>3.3447685502718759E-3</c:v>
                </c:pt>
                <c:pt idx="92">
                  <c:v>3.3658693695384875E-3</c:v>
                </c:pt>
                <c:pt idx="93">
                  <c:v>4.5185079684479709E-3</c:v>
                </c:pt>
                <c:pt idx="94">
                  <c:v>8.2692536294718434E-3</c:v>
                </c:pt>
                <c:pt idx="95">
                  <c:v>1.0458389295970934E-2</c:v>
                </c:pt>
              </c:numCache>
            </c:numRef>
          </c:val>
          <c:smooth val="0"/>
          <c:extLst>
            <c:ext xmlns:c16="http://schemas.microsoft.com/office/drawing/2014/chart" uri="{C3380CC4-5D6E-409C-BE32-E72D297353CC}">
              <c16:uniqueId val="{00000003-9B18-400A-A873-14D168A32963}"/>
            </c:ext>
          </c:extLst>
        </c:ser>
        <c:dLbls>
          <c:showLegendKey val="0"/>
          <c:showVal val="0"/>
          <c:showCatName val="0"/>
          <c:showSerName val="0"/>
          <c:showPercent val="0"/>
          <c:showBubbleSize val="0"/>
        </c:dLbls>
        <c:marker val="1"/>
        <c:smooth val="0"/>
        <c:axId val="453462768"/>
        <c:axId val="453464728"/>
      </c:lineChart>
      <c:catAx>
        <c:axId val="453461200"/>
        <c:scaling>
          <c:orientation val="minMax"/>
        </c:scaling>
        <c:delete val="0"/>
        <c:axPos val="b"/>
        <c:title>
          <c:tx>
            <c:rich>
              <a:bodyPr rot="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r>
                  <a:rPr lang="en-US" sz="1000" b="1" i="0" u="none" strike="noStrike" kern="1200" baseline="0">
                    <a:solidFill>
                      <a:sysClr val="windowText" lastClr="000000"/>
                    </a:solidFill>
                    <a:latin typeface="Arial" panose="020B0604020202020204" pitchFamily="34" charset="0"/>
                    <a:cs typeface="Arial" panose="020B0604020202020204" pitchFamily="34" charset="0"/>
                  </a:rPr>
                  <a:t>Southeastern Non-ISO Balancing Authorities</a:t>
                </a:r>
              </a:p>
            </c:rich>
          </c:tx>
          <c:layout>
            <c:manualLayout>
              <c:xMode val="edge"/>
              <c:yMode val="edge"/>
              <c:x val="0.28049784642304326"/>
              <c:y val="0.9308530183727034"/>
            </c:manualLayout>
          </c:layout>
          <c:overlay val="0"/>
          <c:spPr>
            <a:noFill/>
            <a:ln>
              <a:noFill/>
            </a:ln>
            <a:effectLst/>
          </c:spPr>
          <c:txPr>
            <a:bodyPr rot="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title>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453464336"/>
        <c:crosses val="autoZero"/>
        <c:auto val="1"/>
        <c:lblAlgn val="ctr"/>
        <c:lblOffset val="100"/>
        <c:noMultiLvlLbl val="0"/>
      </c:catAx>
      <c:valAx>
        <c:axId val="453464336"/>
        <c:scaling>
          <c:orientation val="minMax"/>
          <c:max val="11000000"/>
          <c:min val="0"/>
        </c:scaling>
        <c:delete val="0"/>
        <c:axPos val="l"/>
        <c:majorGridlines>
          <c:spPr>
            <a:ln w="9525" cap="flat" cmpd="sng" algn="ctr">
              <a:solidFill>
                <a:schemeClr val="tx1">
                  <a:lumMod val="15000"/>
                  <a:lumOff val="85000"/>
                </a:schemeClr>
              </a:solidFill>
              <a:round/>
            </a:ln>
            <a:effectLst/>
          </c:spPr>
        </c:maj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453461200"/>
        <c:crosses val="autoZero"/>
        <c:crossBetween val="between"/>
        <c:dispUnits>
          <c:builtInUnit val="millions"/>
        </c:dispUnits>
      </c:valAx>
      <c:valAx>
        <c:axId val="453464728"/>
        <c:scaling>
          <c:orientation val="minMax"/>
          <c:max val="0.22000000000000003"/>
          <c:min val="0"/>
        </c:scaling>
        <c:delete val="0"/>
        <c:axPos val="r"/>
        <c:numFmt formatCode="0%" sourceLinked="1"/>
        <c:majorTickMark val="out"/>
        <c:minorTickMark val="none"/>
        <c:tickLblPos val="nextTo"/>
        <c:spPr>
          <a:noFill/>
          <a:ln>
            <a:noFill/>
          </a:ln>
          <a:effectLst/>
        </c:spPr>
        <c:txPr>
          <a:bodyPr rot="-6000000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453462768"/>
        <c:crosses val="max"/>
        <c:crossBetween val="between"/>
        <c:majorUnit val="4.0000000000000008E-2"/>
      </c:valAx>
      <c:catAx>
        <c:axId val="453462768"/>
        <c:scaling>
          <c:orientation val="minMax"/>
        </c:scaling>
        <c:delete val="1"/>
        <c:axPos val="b"/>
        <c:numFmt formatCode="General" sourceLinked="1"/>
        <c:majorTickMark val="out"/>
        <c:minorTickMark val="none"/>
        <c:tickLblPos val="nextTo"/>
        <c:crossAx val="453464728"/>
        <c:crosses val="autoZero"/>
        <c:auto val="1"/>
        <c:lblAlgn val="ctr"/>
        <c:lblOffset val="100"/>
        <c:noMultiLvlLbl val="0"/>
      </c:catAx>
      <c:spPr>
        <a:noFill/>
        <a:ln>
          <a:noFill/>
        </a:ln>
        <a:effectLst/>
      </c:spPr>
    </c:plotArea>
    <c:legend>
      <c:legendPos val="r"/>
      <c:layout>
        <c:manualLayout>
          <c:xMode val="edge"/>
          <c:yMode val="edge"/>
          <c:x val="5.2052043769774244E-2"/>
          <c:y val="0.11173853268341458"/>
          <c:w val="0.24924675280974493"/>
          <c:h val="0.18751156105486813"/>
        </c:manualLayout>
      </c:layout>
      <c:overlay val="0"/>
      <c:spPr>
        <a:solidFill>
          <a:schemeClr val="bg1"/>
        </a:solidFill>
        <a:ln>
          <a:noFill/>
        </a:ln>
        <a:effectLst/>
      </c:spPr>
      <c:txPr>
        <a:bodyPr rot="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legend>
    <c:plotVisOnly val="1"/>
    <c:dispBlanksAs val="gap"/>
    <c:showDLblsOverMax val="0"/>
  </c:chart>
  <c:spPr>
    <a:solidFill>
      <a:schemeClr val="bg1"/>
    </a:solidFill>
    <a:ln w="9525" cap="flat" cmpd="sng" algn="ctr">
      <a:noFill/>
      <a:round/>
    </a:ln>
    <a:effectLst/>
  </c:spPr>
  <c:txPr>
    <a:bodyPr/>
    <a:lstStyle/>
    <a:p>
      <a:pPr>
        <a:defRPr sz="1000">
          <a:solidFill>
            <a:sysClr val="windowText" lastClr="000000"/>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userShapes r:id="rId3"/>
</c:chartSpace>
</file>

<file path=xl/charts/chart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5.2701602630643107E-2"/>
          <c:y val="0.12188507686539182"/>
          <c:w val="0.87233427007316"/>
          <c:h val="0.80359499030278625"/>
        </c:manualLayout>
      </c:layout>
      <c:areaChart>
        <c:grouping val="stacked"/>
        <c:varyColors val="0"/>
        <c:ser>
          <c:idx val="2"/>
          <c:order val="0"/>
          <c:tx>
            <c:v>Cumulative Solar Standalone</c:v>
          </c:tx>
          <c:spPr>
            <a:solidFill>
              <a:schemeClr val="accent1">
                <a:lumMod val="20000"/>
                <a:lumOff val="80000"/>
              </a:schemeClr>
            </a:solidFill>
            <a:ln w="25400">
              <a:noFill/>
            </a:ln>
          </c:spPr>
          <c:cat>
            <c:numRef>
              <c:f>'PV+Storage Capacity by Region'!$O$27:$O$30</c:f>
              <c:numCache>
                <c:formatCode>General</c:formatCode>
                <c:ptCount val="4"/>
                <c:pt idx="0">
                  <c:v>2007</c:v>
                </c:pt>
                <c:pt idx="1">
                  <c:v>2008</c:v>
                </c:pt>
                <c:pt idx="2">
                  <c:v>2009</c:v>
                </c:pt>
                <c:pt idx="3">
                  <c:v>2010</c:v>
                </c:pt>
              </c:numCache>
            </c:numRef>
          </c:cat>
          <c:val>
            <c:numRef>
              <c:f>'PV+Storage Capacity by Region'!$U$30:$U$43</c:f>
              <c:numCache>
                <c:formatCode>#,##0.00</c:formatCode>
                <c:ptCount val="14"/>
                <c:pt idx="0">
                  <c:v>0.25</c:v>
                </c:pt>
                <c:pt idx="1">
                  <c:v>0.74</c:v>
                </c:pt>
                <c:pt idx="2">
                  <c:v>1.69</c:v>
                </c:pt>
                <c:pt idx="3">
                  <c:v>3.01</c:v>
                </c:pt>
                <c:pt idx="4">
                  <c:v>6.2</c:v>
                </c:pt>
                <c:pt idx="5">
                  <c:v>9.06</c:v>
                </c:pt>
                <c:pt idx="6">
                  <c:v>16.41</c:v>
                </c:pt>
                <c:pt idx="7">
                  <c:v>20.48</c:v>
                </c:pt>
                <c:pt idx="8">
                  <c:v>24.19</c:v>
                </c:pt>
                <c:pt idx="9">
                  <c:v>28.45</c:v>
                </c:pt>
                <c:pt idx="10">
                  <c:v>38.06</c:v>
                </c:pt>
                <c:pt idx="11">
                  <c:v>47.75</c:v>
                </c:pt>
                <c:pt idx="12">
                  <c:v>54.51</c:v>
                </c:pt>
                <c:pt idx="13">
                  <c:v>67.47</c:v>
                </c:pt>
              </c:numCache>
            </c:numRef>
          </c:val>
          <c:extLst>
            <c:ext xmlns:c16="http://schemas.microsoft.com/office/drawing/2014/chart" uri="{C3380CC4-5D6E-409C-BE32-E72D297353CC}">
              <c16:uniqueId val="{00000000-000F-4039-B5AC-8DBF591677A8}"/>
            </c:ext>
          </c:extLst>
        </c:ser>
        <c:ser>
          <c:idx val="3"/>
          <c:order val="1"/>
          <c:tx>
            <c:v>Cumulative Hybrid</c:v>
          </c:tx>
          <c:spPr>
            <a:solidFill>
              <a:schemeClr val="accent3">
                <a:lumMod val="40000"/>
                <a:lumOff val="60000"/>
              </a:schemeClr>
            </a:solidFill>
            <a:ln w="25400">
              <a:noFill/>
            </a:ln>
          </c:spPr>
          <c:cat>
            <c:numRef>
              <c:f>'PV+Storage Capacity by Region'!$O$27:$O$30</c:f>
              <c:numCache>
                <c:formatCode>General</c:formatCode>
                <c:ptCount val="4"/>
                <c:pt idx="0">
                  <c:v>2007</c:v>
                </c:pt>
                <c:pt idx="1">
                  <c:v>2008</c:v>
                </c:pt>
                <c:pt idx="2">
                  <c:v>2009</c:v>
                </c:pt>
                <c:pt idx="3">
                  <c:v>2010</c:v>
                </c:pt>
              </c:numCache>
            </c:numRef>
          </c:cat>
          <c:val>
            <c:numRef>
              <c:f>'PV+Storage Capacity by Region'!$AA$30:$AA$43</c:f>
              <c:numCache>
                <c:formatCode>0.00</c:formatCode>
                <c:ptCount val="14"/>
                <c:pt idx="2">
                  <c:v>0.01</c:v>
                </c:pt>
                <c:pt idx="3">
                  <c:v>0.03</c:v>
                </c:pt>
                <c:pt idx="5">
                  <c:v>0.04</c:v>
                </c:pt>
                <c:pt idx="6">
                  <c:v>0.08</c:v>
                </c:pt>
                <c:pt idx="7">
                  <c:v>0.1</c:v>
                </c:pt>
                <c:pt idx="8">
                  <c:v>0.35</c:v>
                </c:pt>
                <c:pt idx="9">
                  <c:v>0.69</c:v>
                </c:pt>
                <c:pt idx="10">
                  <c:v>0.7</c:v>
                </c:pt>
                <c:pt idx="11">
                  <c:v>3.5</c:v>
                </c:pt>
                <c:pt idx="12">
                  <c:v>7.12</c:v>
                </c:pt>
                <c:pt idx="13">
                  <c:v>12.37</c:v>
                </c:pt>
              </c:numCache>
            </c:numRef>
          </c:val>
          <c:extLst>
            <c:ext xmlns:c16="http://schemas.microsoft.com/office/drawing/2014/chart" uri="{C3380CC4-5D6E-409C-BE32-E72D297353CC}">
              <c16:uniqueId val="{00000001-000F-4039-B5AC-8DBF591677A8}"/>
            </c:ext>
          </c:extLst>
        </c:ser>
        <c:dLbls>
          <c:showLegendKey val="0"/>
          <c:showVal val="0"/>
          <c:showCatName val="0"/>
          <c:showSerName val="0"/>
          <c:showPercent val="0"/>
          <c:showBubbleSize val="0"/>
        </c:dLbls>
        <c:axId val="232288256"/>
        <c:axId val="232265600"/>
      </c:areaChart>
      <c:barChart>
        <c:barDir val="col"/>
        <c:grouping val="stacked"/>
        <c:varyColors val="0"/>
        <c:ser>
          <c:idx val="4"/>
          <c:order val="2"/>
          <c:tx>
            <c:v>Hybrid_Retro_Retirements</c:v>
          </c:tx>
          <c:spPr>
            <a:solidFill>
              <a:schemeClr val="accent1"/>
            </a:solidFill>
          </c:spPr>
          <c:invertIfNegative val="0"/>
          <c:cat>
            <c:numRef>
              <c:f>'PV+Storage Capacity by Region'!$O$30:$O$43</c:f>
              <c:numCache>
                <c:formatCode>General</c:formatCode>
                <c:ptCount val="14"/>
                <c:pt idx="0">
                  <c:v>2010</c:v>
                </c:pt>
                <c:pt idx="1">
                  <c:v>2011</c:v>
                </c:pt>
                <c:pt idx="2">
                  <c:v>2012</c:v>
                </c:pt>
                <c:pt idx="3">
                  <c:v>2013</c:v>
                </c:pt>
                <c:pt idx="4">
                  <c:v>2014</c:v>
                </c:pt>
                <c:pt idx="5">
                  <c:v>2015</c:v>
                </c:pt>
                <c:pt idx="6">
                  <c:v>2016</c:v>
                </c:pt>
                <c:pt idx="7">
                  <c:v>2017</c:v>
                </c:pt>
                <c:pt idx="8">
                  <c:v>2018</c:v>
                </c:pt>
                <c:pt idx="9">
                  <c:v>2019</c:v>
                </c:pt>
                <c:pt idx="10">
                  <c:v>2020</c:v>
                </c:pt>
                <c:pt idx="11">
                  <c:v>2021</c:v>
                </c:pt>
                <c:pt idx="12">
                  <c:v>2022</c:v>
                </c:pt>
                <c:pt idx="13">
                  <c:v>2023</c:v>
                </c:pt>
              </c:numCache>
            </c:numRef>
          </c:cat>
          <c:val>
            <c:numRef>
              <c:f>'PV+Storage Capacity by Region'!$T$30:$T$43</c:f>
              <c:numCache>
                <c:formatCode>#,##0.00</c:formatCode>
                <c:ptCount val="14"/>
                <c:pt idx="3">
                  <c:v>-0.02</c:v>
                </c:pt>
                <c:pt idx="6">
                  <c:v>-0.04</c:v>
                </c:pt>
                <c:pt idx="8">
                  <c:v>-0.2</c:v>
                </c:pt>
                <c:pt idx="9">
                  <c:v>-0.21</c:v>
                </c:pt>
                <c:pt idx="10">
                  <c:v>-0.01</c:v>
                </c:pt>
                <c:pt idx="11">
                  <c:v>-1.37</c:v>
                </c:pt>
                <c:pt idx="12">
                  <c:v>-1.48</c:v>
                </c:pt>
                <c:pt idx="13">
                  <c:v>-0.89</c:v>
                </c:pt>
              </c:numCache>
            </c:numRef>
          </c:val>
          <c:extLst>
            <c:ext xmlns:c16="http://schemas.microsoft.com/office/drawing/2014/chart" uri="{C3380CC4-5D6E-409C-BE32-E72D297353CC}">
              <c16:uniqueId val="{00000002-000F-4039-B5AC-8DBF591677A8}"/>
            </c:ext>
          </c:extLst>
        </c:ser>
        <c:ser>
          <c:idx val="5"/>
          <c:order val="3"/>
          <c:tx>
            <c:v>PV-Standalone</c:v>
          </c:tx>
          <c:spPr>
            <a:solidFill>
              <a:schemeClr val="accent1">
                <a:lumMod val="75000"/>
              </a:schemeClr>
            </a:solidFill>
          </c:spPr>
          <c:invertIfNegative val="0"/>
          <c:cat>
            <c:numRef>
              <c:f>'PV+Storage Capacity by Region'!$O$30:$O$43</c:f>
              <c:numCache>
                <c:formatCode>General</c:formatCode>
                <c:ptCount val="14"/>
                <c:pt idx="0">
                  <c:v>2010</c:v>
                </c:pt>
                <c:pt idx="1">
                  <c:v>2011</c:v>
                </c:pt>
                <c:pt idx="2">
                  <c:v>2012</c:v>
                </c:pt>
                <c:pt idx="3">
                  <c:v>2013</c:v>
                </c:pt>
                <c:pt idx="4">
                  <c:v>2014</c:v>
                </c:pt>
                <c:pt idx="5">
                  <c:v>2015</c:v>
                </c:pt>
                <c:pt idx="6">
                  <c:v>2016</c:v>
                </c:pt>
                <c:pt idx="7">
                  <c:v>2017</c:v>
                </c:pt>
                <c:pt idx="8">
                  <c:v>2018</c:v>
                </c:pt>
                <c:pt idx="9">
                  <c:v>2019</c:v>
                </c:pt>
                <c:pt idx="10">
                  <c:v>2020</c:v>
                </c:pt>
                <c:pt idx="11">
                  <c:v>2021</c:v>
                </c:pt>
                <c:pt idx="12">
                  <c:v>2022</c:v>
                </c:pt>
                <c:pt idx="13">
                  <c:v>2023</c:v>
                </c:pt>
              </c:numCache>
            </c:numRef>
          </c:cat>
          <c:val>
            <c:numRef>
              <c:f>'PV+Storage Capacity by Region'!$S$30:$S$43</c:f>
              <c:numCache>
                <c:formatCode>#,##0.00</c:formatCode>
                <c:ptCount val="14"/>
                <c:pt idx="0">
                  <c:v>0.18</c:v>
                </c:pt>
                <c:pt idx="1">
                  <c:v>0.49</c:v>
                </c:pt>
                <c:pt idx="2">
                  <c:v>0.96</c:v>
                </c:pt>
                <c:pt idx="3">
                  <c:v>1.34</c:v>
                </c:pt>
                <c:pt idx="4">
                  <c:v>3.18</c:v>
                </c:pt>
                <c:pt idx="5">
                  <c:v>2.86</c:v>
                </c:pt>
                <c:pt idx="6">
                  <c:v>7.39</c:v>
                </c:pt>
                <c:pt idx="7">
                  <c:v>4.07</c:v>
                </c:pt>
                <c:pt idx="8">
                  <c:v>3.92</c:v>
                </c:pt>
                <c:pt idx="9">
                  <c:v>4.47</c:v>
                </c:pt>
                <c:pt idx="10">
                  <c:v>9.61</c:v>
                </c:pt>
                <c:pt idx="11">
                  <c:v>11.06</c:v>
                </c:pt>
                <c:pt idx="12">
                  <c:v>8.24</c:v>
                </c:pt>
                <c:pt idx="13">
                  <c:v>13.85</c:v>
                </c:pt>
              </c:numCache>
            </c:numRef>
          </c:val>
          <c:extLst>
            <c:ext xmlns:c16="http://schemas.microsoft.com/office/drawing/2014/chart" uri="{C3380CC4-5D6E-409C-BE32-E72D297353CC}">
              <c16:uniqueId val="{00000003-000F-4039-B5AC-8DBF591677A8}"/>
            </c:ext>
          </c:extLst>
        </c:ser>
        <c:ser>
          <c:idx val="0"/>
          <c:order val="4"/>
          <c:tx>
            <c:v>New Hybrid</c:v>
          </c:tx>
          <c:spPr>
            <a:solidFill>
              <a:schemeClr val="accent3"/>
            </a:solidFill>
          </c:spPr>
          <c:invertIfNegative val="0"/>
          <c:cat>
            <c:numRef>
              <c:f>'PV+Storage Capacity by Region'!$O$30:$O$43</c:f>
              <c:numCache>
                <c:formatCode>General</c:formatCode>
                <c:ptCount val="14"/>
                <c:pt idx="0">
                  <c:v>2010</c:v>
                </c:pt>
                <c:pt idx="1">
                  <c:v>2011</c:v>
                </c:pt>
                <c:pt idx="2">
                  <c:v>2012</c:v>
                </c:pt>
                <c:pt idx="3">
                  <c:v>2013</c:v>
                </c:pt>
                <c:pt idx="4">
                  <c:v>2014</c:v>
                </c:pt>
                <c:pt idx="5">
                  <c:v>2015</c:v>
                </c:pt>
                <c:pt idx="6">
                  <c:v>2016</c:v>
                </c:pt>
                <c:pt idx="7">
                  <c:v>2017</c:v>
                </c:pt>
                <c:pt idx="8">
                  <c:v>2018</c:v>
                </c:pt>
                <c:pt idx="9">
                  <c:v>2019</c:v>
                </c:pt>
                <c:pt idx="10">
                  <c:v>2020</c:v>
                </c:pt>
                <c:pt idx="11">
                  <c:v>2021</c:v>
                </c:pt>
                <c:pt idx="12">
                  <c:v>2022</c:v>
                </c:pt>
                <c:pt idx="13">
                  <c:v>2023</c:v>
                </c:pt>
              </c:numCache>
            </c:numRef>
          </c:cat>
          <c:val>
            <c:numRef>
              <c:f>'PV+Storage Capacity by Region'!$Y$30:$Y$43</c:f>
              <c:numCache>
                <c:formatCode>0.00</c:formatCode>
                <c:ptCount val="14"/>
                <c:pt idx="2">
                  <c:v>0.01</c:v>
                </c:pt>
                <c:pt idx="5">
                  <c:v>0.01</c:v>
                </c:pt>
                <c:pt idx="7">
                  <c:v>0.02</c:v>
                </c:pt>
                <c:pt idx="8">
                  <c:v>0.05</c:v>
                </c:pt>
                <c:pt idx="9">
                  <c:v>0.13</c:v>
                </c:pt>
                <c:pt idx="10">
                  <c:v>0.01</c:v>
                </c:pt>
                <c:pt idx="11">
                  <c:v>1.43</c:v>
                </c:pt>
                <c:pt idx="12">
                  <c:v>2.14</c:v>
                </c:pt>
                <c:pt idx="13">
                  <c:v>4.3600000000000003</c:v>
                </c:pt>
              </c:numCache>
            </c:numRef>
          </c:val>
          <c:extLst>
            <c:ext xmlns:c16="http://schemas.microsoft.com/office/drawing/2014/chart" uri="{C3380CC4-5D6E-409C-BE32-E72D297353CC}">
              <c16:uniqueId val="{00000004-000F-4039-B5AC-8DBF591677A8}"/>
            </c:ext>
          </c:extLst>
        </c:ser>
        <c:ser>
          <c:idx val="1"/>
          <c:order val="5"/>
          <c:tx>
            <c:v>Retrofit Hybrid</c:v>
          </c:tx>
          <c:spPr>
            <a:solidFill>
              <a:schemeClr val="accent3">
                <a:lumMod val="50000"/>
              </a:schemeClr>
            </a:solidFill>
          </c:spPr>
          <c:invertIfNegative val="0"/>
          <c:cat>
            <c:numRef>
              <c:f>'PV+Storage Capacity by Region'!$O$30:$O$43</c:f>
              <c:numCache>
                <c:formatCode>General</c:formatCode>
                <c:ptCount val="14"/>
                <c:pt idx="0">
                  <c:v>2010</c:v>
                </c:pt>
                <c:pt idx="1">
                  <c:v>2011</c:v>
                </c:pt>
                <c:pt idx="2">
                  <c:v>2012</c:v>
                </c:pt>
                <c:pt idx="3">
                  <c:v>2013</c:v>
                </c:pt>
                <c:pt idx="4">
                  <c:v>2014</c:v>
                </c:pt>
                <c:pt idx="5">
                  <c:v>2015</c:v>
                </c:pt>
                <c:pt idx="6">
                  <c:v>2016</c:v>
                </c:pt>
                <c:pt idx="7">
                  <c:v>2017</c:v>
                </c:pt>
                <c:pt idx="8">
                  <c:v>2018</c:v>
                </c:pt>
                <c:pt idx="9">
                  <c:v>2019</c:v>
                </c:pt>
                <c:pt idx="10">
                  <c:v>2020</c:v>
                </c:pt>
                <c:pt idx="11">
                  <c:v>2021</c:v>
                </c:pt>
                <c:pt idx="12">
                  <c:v>2022</c:v>
                </c:pt>
                <c:pt idx="13">
                  <c:v>2023</c:v>
                </c:pt>
              </c:numCache>
            </c:numRef>
          </c:cat>
          <c:val>
            <c:numRef>
              <c:f>'PV+Storage Capacity by Region'!$Z$30:$Z$43</c:f>
              <c:numCache>
                <c:formatCode>0.00</c:formatCode>
                <c:ptCount val="14"/>
                <c:pt idx="3">
                  <c:v>0.02</c:v>
                </c:pt>
                <c:pt idx="6">
                  <c:v>0.04</c:v>
                </c:pt>
                <c:pt idx="8">
                  <c:v>0.2</c:v>
                </c:pt>
                <c:pt idx="9">
                  <c:v>0.21</c:v>
                </c:pt>
                <c:pt idx="10">
                  <c:v>0.01</c:v>
                </c:pt>
                <c:pt idx="11">
                  <c:v>1.37</c:v>
                </c:pt>
                <c:pt idx="12">
                  <c:v>1.48</c:v>
                </c:pt>
                <c:pt idx="13">
                  <c:v>0.89</c:v>
                </c:pt>
              </c:numCache>
            </c:numRef>
          </c:val>
          <c:extLst>
            <c:ext xmlns:c16="http://schemas.microsoft.com/office/drawing/2014/chart" uri="{C3380CC4-5D6E-409C-BE32-E72D297353CC}">
              <c16:uniqueId val="{00000005-000F-4039-B5AC-8DBF591677A8}"/>
            </c:ext>
          </c:extLst>
        </c:ser>
        <c:dLbls>
          <c:showLegendKey val="0"/>
          <c:showVal val="0"/>
          <c:showCatName val="0"/>
          <c:showSerName val="0"/>
          <c:showPercent val="0"/>
          <c:showBubbleSize val="0"/>
        </c:dLbls>
        <c:gapWidth val="95"/>
        <c:overlap val="100"/>
        <c:axId val="232263680"/>
        <c:axId val="232511360"/>
      </c:barChart>
      <c:valAx>
        <c:axId val="232511360"/>
        <c:scaling>
          <c:orientation val="minMax"/>
          <c:max val="20"/>
          <c:min val="-3"/>
        </c:scaling>
        <c:delete val="0"/>
        <c:axPos val="l"/>
        <c:majorGridlines>
          <c:spPr>
            <a:ln w="3175">
              <a:solidFill>
                <a:schemeClr val="bg1">
                  <a:lumMod val="75000"/>
                </a:schemeClr>
              </a:solidFill>
            </a:ln>
          </c:spPr>
        </c:majorGridlines>
        <c:numFmt formatCode="#,##0" sourceLinked="0"/>
        <c:majorTickMark val="out"/>
        <c:minorTickMark val="none"/>
        <c:tickLblPos val="nextTo"/>
        <c:spPr>
          <a:ln w="3175">
            <a:noFill/>
          </a:ln>
        </c:spPr>
        <c:txPr>
          <a:bodyPr/>
          <a:lstStyle/>
          <a:p>
            <a:pPr>
              <a:defRPr b="0"/>
            </a:pPr>
            <a:endParaRPr lang="en-US"/>
          </a:p>
        </c:txPr>
        <c:crossAx val="232263680"/>
        <c:crosses val="autoZero"/>
        <c:crossBetween val="between"/>
        <c:majorUnit val="3"/>
      </c:valAx>
      <c:catAx>
        <c:axId val="232263680"/>
        <c:scaling>
          <c:orientation val="minMax"/>
        </c:scaling>
        <c:delete val="0"/>
        <c:axPos val="b"/>
        <c:numFmt formatCode="General" sourceLinked="0"/>
        <c:majorTickMark val="out"/>
        <c:minorTickMark val="none"/>
        <c:tickLblPos val="nextTo"/>
        <c:spPr>
          <a:ln w="3175">
            <a:noFill/>
          </a:ln>
        </c:spPr>
        <c:txPr>
          <a:bodyPr/>
          <a:lstStyle/>
          <a:p>
            <a:pPr>
              <a:defRPr b="0">
                <a:solidFill>
                  <a:sysClr val="windowText" lastClr="000000"/>
                </a:solidFill>
              </a:defRPr>
            </a:pPr>
            <a:endParaRPr lang="en-US"/>
          </a:p>
        </c:txPr>
        <c:crossAx val="232511360"/>
        <c:crosses val="autoZero"/>
        <c:auto val="1"/>
        <c:lblAlgn val="ctr"/>
        <c:lblOffset val="0"/>
        <c:noMultiLvlLbl val="0"/>
      </c:catAx>
      <c:valAx>
        <c:axId val="232265600"/>
        <c:scaling>
          <c:orientation val="minMax"/>
          <c:max val="90"/>
          <c:min val="-15"/>
        </c:scaling>
        <c:delete val="0"/>
        <c:axPos val="r"/>
        <c:numFmt formatCode="#,##0" sourceLinked="0"/>
        <c:majorTickMark val="out"/>
        <c:minorTickMark val="none"/>
        <c:tickLblPos val="nextTo"/>
        <c:spPr>
          <a:solidFill>
            <a:sysClr val="window" lastClr="FFFFFF"/>
          </a:solidFill>
          <a:ln w="3175">
            <a:noFill/>
          </a:ln>
        </c:spPr>
        <c:txPr>
          <a:bodyPr/>
          <a:lstStyle/>
          <a:p>
            <a:pPr>
              <a:defRPr b="0"/>
            </a:pPr>
            <a:endParaRPr lang="en-US"/>
          </a:p>
        </c:txPr>
        <c:crossAx val="232288256"/>
        <c:crosses val="max"/>
        <c:crossBetween val="between"/>
        <c:majorUnit val="15"/>
      </c:valAx>
      <c:catAx>
        <c:axId val="232288256"/>
        <c:scaling>
          <c:orientation val="minMax"/>
        </c:scaling>
        <c:delete val="1"/>
        <c:axPos val="b"/>
        <c:numFmt formatCode="General" sourceLinked="1"/>
        <c:majorTickMark val="out"/>
        <c:minorTickMark val="none"/>
        <c:tickLblPos val="nextTo"/>
        <c:crossAx val="232265600"/>
        <c:crosses val="autoZero"/>
        <c:auto val="1"/>
        <c:lblAlgn val="ctr"/>
        <c:lblOffset val="100"/>
        <c:noMultiLvlLbl val="0"/>
      </c:catAx>
      <c:spPr>
        <a:solidFill>
          <a:schemeClr val="bg1"/>
        </a:solidFill>
      </c:spPr>
    </c:plotArea>
    <c:plotVisOnly val="1"/>
    <c:dispBlanksAs val="gap"/>
    <c:showDLblsOverMax val="0"/>
  </c:chart>
  <c:spPr>
    <a:solidFill>
      <a:sysClr val="window" lastClr="FFFFFF"/>
    </a:solidFill>
    <a:ln>
      <a:noFill/>
    </a:ln>
  </c:spPr>
  <c:txPr>
    <a:bodyPr/>
    <a:lstStyle/>
    <a:p>
      <a:pPr>
        <a:defRPr sz="100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userShapes r:id="rId1"/>
</c:chartSpace>
</file>

<file path=xl/charts/chart1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4.986021920742148E-2"/>
          <c:y val="0.11853159496878722"/>
          <c:w val="0.90450821051214747"/>
          <c:h val="0.79358027040188595"/>
        </c:manualLayout>
      </c:layout>
      <c:areaChart>
        <c:grouping val="stacked"/>
        <c:varyColors val="0"/>
        <c:ser>
          <c:idx val="5"/>
          <c:order val="10"/>
          <c:spPr>
            <a:solidFill>
              <a:schemeClr val="tx2">
                <a:lumMod val="75000"/>
                <a:alpha val="60000"/>
              </a:schemeClr>
            </a:solidFill>
            <a:ln w="25400">
              <a:noFill/>
            </a:ln>
          </c:spPr>
          <c:val>
            <c:numRef>
              <c:f>'PV+Storage Capacity by Region'!$B$44:$B$51</c:f>
              <c:numCache>
                <c:formatCode>_(* #,##0_);_(* \(#,##0\);_(* "-"??_);_(@_)</c:formatCode>
                <c:ptCount val="8"/>
                <c:pt idx="5">
                  <c:v>1080.2</c:v>
                </c:pt>
                <c:pt idx="6">
                  <c:v>2366.85</c:v>
                </c:pt>
                <c:pt idx="7">
                  <c:v>4023.65</c:v>
                </c:pt>
              </c:numCache>
            </c:numRef>
          </c:val>
          <c:extLst>
            <c:ext xmlns:c16="http://schemas.microsoft.com/office/drawing/2014/chart" uri="{C3380CC4-5D6E-409C-BE32-E72D297353CC}">
              <c16:uniqueId val="{00000000-6BD2-464C-AD76-982405146826}"/>
            </c:ext>
          </c:extLst>
        </c:ser>
        <c:ser>
          <c:idx val="6"/>
          <c:order val="11"/>
          <c:spPr>
            <a:solidFill>
              <a:schemeClr val="accent6">
                <a:lumMod val="75000"/>
                <a:alpha val="60000"/>
              </a:schemeClr>
            </a:solidFill>
            <a:ln w="25400">
              <a:noFill/>
            </a:ln>
          </c:spPr>
          <c:val>
            <c:numRef>
              <c:f>'PV+Storage Capacity by Region'!$C$44:$C$51</c:f>
              <c:numCache>
                <c:formatCode>_(* #,##0_);_(* \(#,##0\);_(* "-"??_);_(@_)</c:formatCode>
                <c:ptCount val="8"/>
                <c:pt idx="0">
                  <c:v>1</c:v>
                </c:pt>
                <c:pt idx="1">
                  <c:v>1</c:v>
                </c:pt>
                <c:pt idx="2">
                  <c:v>1</c:v>
                </c:pt>
                <c:pt idx="3">
                  <c:v>21</c:v>
                </c:pt>
                <c:pt idx="4">
                  <c:v>21</c:v>
                </c:pt>
                <c:pt idx="5">
                  <c:v>111</c:v>
                </c:pt>
                <c:pt idx="6">
                  <c:v>388</c:v>
                </c:pt>
                <c:pt idx="7">
                  <c:v>606.1</c:v>
                </c:pt>
              </c:numCache>
            </c:numRef>
          </c:val>
          <c:extLst>
            <c:ext xmlns:c16="http://schemas.microsoft.com/office/drawing/2014/chart" uri="{C3380CC4-5D6E-409C-BE32-E72D297353CC}">
              <c16:uniqueId val="{00000001-6BD2-464C-AD76-982405146826}"/>
            </c:ext>
          </c:extLst>
        </c:ser>
        <c:ser>
          <c:idx val="3"/>
          <c:order val="12"/>
          <c:spPr>
            <a:solidFill>
              <a:schemeClr val="accent3">
                <a:lumMod val="50000"/>
                <a:alpha val="80000"/>
              </a:schemeClr>
            </a:solidFill>
            <a:ln w="25400">
              <a:noFill/>
            </a:ln>
          </c:spPr>
          <c:val>
            <c:numRef>
              <c:f>'PV+Storage Capacity by Region'!$D$44:$D$51</c:f>
              <c:numCache>
                <c:formatCode>_(* #,##0_);_(* \(#,##0\);_(* "-"??_);_(@_)</c:formatCode>
                <c:ptCount val="8"/>
                <c:pt idx="0">
                  <c:v>9</c:v>
                </c:pt>
                <c:pt idx="1">
                  <c:v>22.6</c:v>
                </c:pt>
                <c:pt idx="2">
                  <c:v>42.6</c:v>
                </c:pt>
                <c:pt idx="3">
                  <c:v>42.6</c:v>
                </c:pt>
                <c:pt idx="4">
                  <c:v>42.6</c:v>
                </c:pt>
                <c:pt idx="5">
                  <c:v>56.6</c:v>
                </c:pt>
                <c:pt idx="6">
                  <c:v>95.6</c:v>
                </c:pt>
                <c:pt idx="7">
                  <c:v>161.6</c:v>
                </c:pt>
              </c:numCache>
            </c:numRef>
          </c:val>
          <c:extLst>
            <c:ext xmlns:c16="http://schemas.microsoft.com/office/drawing/2014/chart" uri="{C3380CC4-5D6E-409C-BE32-E72D297353CC}">
              <c16:uniqueId val="{00000002-6BD2-464C-AD76-982405146826}"/>
            </c:ext>
          </c:extLst>
        </c:ser>
        <c:ser>
          <c:idx val="8"/>
          <c:order val="13"/>
          <c:spPr>
            <a:solidFill>
              <a:schemeClr val="accent5">
                <a:lumMod val="40000"/>
                <a:lumOff val="60000"/>
                <a:alpha val="80000"/>
              </a:schemeClr>
            </a:solidFill>
            <a:ln w="25400">
              <a:noFill/>
            </a:ln>
          </c:spPr>
          <c:val>
            <c:numRef>
              <c:f>'PV+Storage Capacity by Region'!$E$44:$E$51</c:f>
              <c:numCache>
                <c:formatCode>_(* #,##0_);_(* \(#,##0\);_(* "-"??_);_(@_)</c:formatCode>
                <c:ptCount val="8"/>
                <c:pt idx="3">
                  <c:v>13.3</c:v>
                </c:pt>
                <c:pt idx="4">
                  <c:v>15.5</c:v>
                </c:pt>
                <c:pt idx="5">
                  <c:v>66.48</c:v>
                </c:pt>
                <c:pt idx="6">
                  <c:v>90.67</c:v>
                </c:pt>
                <c:pt idx="7">
                  <c:v>95.17</c:v>
                </c:pt>
              </c:numCache>
            </c:numRef>
          </c:val>
          <c:extLst>
            <c:ext xmlns:c16="http://schemas.microsoft.com/office/drawing/2014/chart" uri="{C3380CC4-5D6E-409C-BE32-E72D297353CC}">
              <c16:uniqueId val="{00000003-6BD2-464C-AD76-982405146826}"/>
            </c:ext>
          </c:extLst>
        </c:ser>
        <c:ser>
          <c:idx val="11"/>
          <c:order val="14"/>
          <c:spPr>
            <a:solidFill>
              <a:schemeClr val="bg2">
                <a:lumMod val="75000"/>
                <a:alpha val="60000"/>
              </a:schemeClr>
            </a:solidFill>
            <a:ln w="25400">
              <a:noFill/>
            </a:ln>
          </c:spPr>
          <c:val>
            <c:numRef>
              <c:f>'PV+Storage Capacity by Region'!$F$44:$F$51</c:f>
              <c:numCache>
                <c:formatCode>_(* #,##0_);_(* \(#,##0\);_(* "-"??_);_(@_)</c:formatCode>
                <c:ptCount val="8"/>
                <c:pt idx="2">
                  <c:v>9</c:v>
                </c:pt>
                <c:pt idx="3">
                  <c:v>9</c:v>
                </c:pt>
                <c:pt idx="4">
                  <c:v>9</c:v>
                </c:pt>
                <c:pt idx="5">
                  <c:v>9</c:v>
                </c:pt>
                <c:pt idx="6">
                  <c:v>19</c:v>
                </c:pt>
                <c:pt idx="7">
                  <c:v>19</c:v>
                </c:pt>
              </c:numCache>
            </c:numRef>
          </c:val>
          <c:extLst>
            <c:ext xmlns:c16="http://schemas.microsoft.com/office/drawing/2014/chart" uri="{C3380CC4-5D6E-409C-BE32-E72D297353CC}">
              <c16:uniqueId val="{00000004-6BD2-464C-AD76-982405146826}"/>
            </c:ext>
          </c:extLst>
        </c:ser>
        <c:ser>
          <c:idx val="15"/>
          <c:order val="15"/>
          <c:spPr>
            <a:solidFill>
              <a:schemeClr val="bg1">
                <a:lumMod val="85000"/>
                <a:alpha val="80000"/>
              </a:schemeClr>
            </a:solidFill>
          </c:spPr>
          <c:val>
            <c:numRef>
              <c:f>'PV+Storage Capacity by Region'!$G$44:$G$51</c:f>
              <c:numCache>
                <c:formatCode>_(* #,##0_);_(* \(#,##0\);_(* "-"??_);_(@_)</c:formatCode>
                <c:ptCount val="8"/>
                <c:pt idx="4">
                  <c:v>5.82</c:v>
                </c:pt>
                <c:pt idx="5">
                  <c:v>15.82</c:v>
                </c:pt>
                <c:pt idx="6">
                  <c:v>34.82</c:v>
                </c:pt>
                <c:pt idx="7">
                  <c:v>34.82</c:v>
                </c:pt>
              </c:numCache>
            </c:numRef>
          </c:val>
          <c:extLst>
            <c:ext xmlns:c16="http://schemas.microsoft.com/office/drawing/2014/chart" uri="{C3380CC4-5D6E-409C-BE32-E72D297353CC}">
              <c16:uniqueId val="{00000005-6BD2-464C-AD76-982405146826}"/>
            </c:ext>
          </c:extLst>
        </c:ser>
        <c:ser>
          <c:idx val="16"/>
          <c:order val="16"/>
          <c:spPr>
            <a:solidFill>
              <a:schemeClr val="accent5">
                <a:alpha val="60000"/>
              </a:schemeClr>
            </a:solidFill>
          </c:spPr>
          <c:val>
            <c:numRef>
              <c:f>'PV+Storage Capacity by Region'!$H$44:$H$51</c:f>
              <c:numCache>
                <c:formatCode>_(* #,##0_);_(* \(#,##0\);_(* "-"??_);_(@_)</c:formatCode>
                <c:ptCount val="8"/>
                <c:pt idx="0">
                  <c:v>33</c:v>
                </c:pt>
                <c:pt idx="1">
                  <c:v>33</c:v>
                </c:pt>
                <c:pt idx="2">
                  <c:v>33</c:v>
                </c:pt>
                <c:pt idx="3">
                  <c:v>33</c:v>
                </c:pt>
                <c:pt idx="4">
                  <c:v>33</c:v>
                </c:pt>
                <c:pt idx="5">
                  <c:v>43</c:v>
                </c:pt>
                <c:pt idx="6">
                  <c:v>43</c:v>
                </c:pt>
                <c:pt idx="7">
                  <c:v>43</c:v>
                </c:pt>
              </c:numCache>
            </c:numRef>
          </c:val>
          <c:extLst>
            <c:ext xmlns:c16="http://schemas.microsoft.com/office/drawing/2014/chart" uri="{C3380CC4-5D6E-409C-BE32-E72D297353CC}">
              <c16:uniqueId val="{00000006-6BD2-464C-AD76-982405146826}"/>
            </c:ext>
          </c:extLst>
        </c:ser>
        <c:ser>
          <c:idx val="17"/>
          <c:order val="17"/>
          <c:spPr>
            <a:solidFill>
              <a:srgbClr val="7030A0">
                <a:alpha val="80000"/>
              </a:srgbClr>
            </a:solidFill>
          </c:spPr>
          <c:val>
            <c:numRef>
              <c:f>'PV+Storage Capacity by Region'!$I$44:$I$51</c:f>
              <c:numCache>
                <c:formatCode>_(* #,##0_);_(* \(#,##0\);_(* "-"??_);_(@_)</c:formatCode>
                <c:ptCount val="8"/>
                <c:pt idx="3">
                  <c:v>12</c:v>
                </c:pt>
                <c:pt idx="4">
                  <c:v>12</c:v>
                </c:pt>
                <c:pt idx="5">
                  <c:v>12</c:v>
                </c:pt>
                <c:pt idx="6">
                  <c:v>12</c:v>
                </c:pt>
                <c:pt idx="7">
                  <c:v>12</c:v>
                </c:pt>
              </c:numCache>
            </c:numRef>
          </c:val>
          <c:extLst>
            <c:ext xmlns:c16="http://schemas.microsoft.com/office/drawing/2014/chart" uri="{C3380CC4-5D6E-409C-BE32-E72D297353CC}">
              <c16:uniqueId val="{00000007-6BD2-464C-AD76-982405146826}"/>
            </c:ext>
          </c:extLst>
        </c:ser>
        <c:ser>
          <c:idx val="18"/>
          <c:order val="18"/>
          <c:spPr>
            <a:solidFill>
              <a:schemeClr val="accent2">
                <a:alpha val="60000"/>
              </a:schemeClr>
            </a:solidFill>
          </c:spPr>
          <c:val>
            <c:numRef>
              <c:f>'PV+Storage Capacity by Region'!$J$44:$J$51</c:f>
              <c:numCache>
                <c:formatCode>_(* #,##0_);_(* \(#,##0\);_(* "-"??_);_(@_)</c:formatCode>
                <c:ptCount val="8"/>
                <c:pt idx="1">
                  <c:v>1</c:v>
                </c:pt>
                <c:pt idx="2">
                  <c:v>15</c:v>
                </c:pt>
                <c:pt idx="3">
                  <c:v>29.6</c:v>
                </c:pt>
                <c:pt idx="4">
                  <c:v>29.6</c:v>
                </c:pt>
                <c:pt idx="5">
                  <c:v>538.6</c:v>
                </c:pt>
                <c:pt idx="6">
                  <c:v>578.6</c:v>
                </c:pt>
                <c:pt idx="7">
                  <c:v>630</c:v>
                </c:pt>
              </c:numCache>
            </c:numRef>
          </c:val>
          <c:extLst>
            <c:ext xmlns:c16="http://schemas.microsoft.com/office/drawing/2014/chart" uri="{C3380CC4-5D6E-409C-BE32-E72D297353CC}">
              <c16:uniqueId val="{00000008-6BD2-464C-AD76-982405146826}"/>
            </c:ext>
          </c:extLst>
        </c:ser>
        <c:ser>
          <c:idx val="19"/>
          <c:order val="19"/>
          <c:spPr>
            <a:solidFill>
              <a:schemeClr val="tx2">
                <a:lumMod val="40000"/>
                <a:lumOff val="60000"/>
                <a:alpha val="60000"/>
              </a:schemeClr>
            </a:solidFill>
          </c:spPr>
          <c:val>
            <c:numRef>
              <c:f>'PV+Storage Capacity by Region'!$K$44:$K$51</c:f>
              <c:numCache>
                <c:formatCode>_(* #,##0_);_(* \(#,##0\);_(* "-"??_);_(@_)</c:formatCode>
                <c:ptCount val="8"/>
                <c:pt idx="2">
                  <c:v>46</c:v>
                </c:pt>
                <c:pt idx="3">
                  <c:v>47.5</c:v>
                </c:pt>
                <c:pt idx="4">
                  <c:v>47.5</c:v>
                </c:pt>
                <c:pt idx="5">
                  <c:v>193.5</c:v>
                </c:pt>
                <c:pt idx="6">
                  <c:v>312</c:v>
                </c:pt>
                <c:pt idx="7">
                  <c:v>1358</c:v>
                </c:pt>
              </c:numCache>
            </c:numRef>
          </c:val>
          <c:extLst>
            <c:ext xmlns:c16="http://schemas.microsoft.com/office/drawing/2014/chart" uri="{C3380CC4-5D6E-409C-BE32-E72D297353CC}">
              <c16:uniqueId val="{00000009-6BD2-464C-AD76-982405146826}"/>
            </c:ext>
          </c:extLst>
        </c:ser>
        <c:dLbls>
          <c:showLegendKey val="0"/>
          <c:showVal val="0"/>
          <c:showCatName val="0"/>
          <c:showSerName val="0"/>
          <c:showPercent val="0"/>
          <c:showBubbleSize val="0"/>
        </c:dLbls>
        <c:axId val="233822464"/>
        <c:axId val="233820160"/>
      </c:areaChart>
      <c:barChart>
        <c:barDir val="col"/>
        <c:grouping val="stacked"/>
        <c:varyColors val="0"/>
        <c:ser>
          <c:idx val="0"/>
          <c:order val="0"/>
          <c:tx>
            <c:strRef>
              <c:f>'PV+Storage Capacity by Region'!$B$26</c:f>
              <c:strCache>
                <c:ptCount val="1"/>
                <c:pt idx="0">
                  <c:v>CAISO</c:v>
                </c:pt>
              </c:strCache>
            </c:strRef>
          </c:tx>
          <c:spPr>
            <a:solidFill>
              <a:schemeClr val="tx2">
                <a:lumMod val="75000"/>
              </a:schemeClr>
            </a:solidFill>
          </c:spPr>
          <c:invertIfNegative val="0"/>
          <c:cat>
            <c:numRef>
              <c:f>'PV+Storage Capacity by Region'!$A$30:$A$37</c:f>
              <c:numCache>
                <c:formatCode>General</c:formatCode>
                <c:ptCount val="8"/>
                <c:pt idx="0">
                  <c:v>2016</c:v>
                </c:pt>
                <c:pt idx="1">
                  <c:v>2017</c:v>
                </c:pt>
                <c:pt idx="2">
                  <c:v>2018</c:v>
                </c:pt>
                <c:pt idx="3">
                  <c:v>2019</c:v>
                </c:pt>
                <c:pt idx="4">
                  <c:v>2020</c:v>
                </c:pt>
                <c:pt idx="5">
                  <c:v>2021</c:v>
                </c:pt>
                <c:pt idx="6">
                  <c:v>2022</c:v>
                </c:pt>
                <c:pt idx="7">
                  <c:v>2023</c:v>
                </c:pt>
              </c:numCache>
            </c:numRef>
          </c:cat>
          <c:val>
            <c:numRef>
              <c:f>'PV+Storage Capacity by Region'!$B$30:$B$37</c:f>
              <c:numCache>
                <c:formatCode>_(* #,##0_);_(* \(#,##0\);_(* "-"??_);_(@_)</c:formatCode>
                <c:ptCount val="8"/>
                <c:pt idx="5">
                  <c:v>1080.2</c:v>
                </c:pt>
                <c:pt idx="6">
                  <c:v>1286.6500000000001</c:v>
                </c:pt>
                <c:pt idx="7">
                  <c:v>1656.8</c:v>
                </c:pt>
              </c:numCache>
            </c:numRef>
          </c:val>
          <c:extLst>
            <c:ext xmlns:c16="http://schemas.microsoft.com/office/drawing/2014/chart" uri="{C3380CC4-5D6E-409C-BE32-E72D297353CC}">
              <c16:uniqueId val="{0000000A-6BD2-464C-AD76-982405146826}"/>
            </c:ext>
          </c:extLst>
        </c:ser>
        <c:ser>
          <c:idx val="1"/>
          <c:order val="1"/>
          <c:tx>
            <c:strRef>
              <c:f>'PV+Storage Capacity by Region'!$C$26</c:f>
              <c:strCache>
                <c:ptCount val="1"/>
                <c:pt idx="0">
                  <c:v>ERCOT</c:v>
                </c:pt>
              </c:strCache>
            </c:strRef>
          </c:tx>
          <c:spPr>
            <a:solidFill>
              <a:schemeClr val="accent6">
                <a:lumMod val="75000"/>
              </a:schemeClr>
            </a:solidFill>
          </c:spPr>
          <c:invertIfNegative val="0"/>
          <c:cat>
            <c:numRef>
              <c:f>'PV+Storage Capacity by Region'!$A$30:$A$37</c:f>
              <c:numCache>
                <c:formatCode>General</c:formatCode>
                <c:ptCount val="8"/>
                <c:pt idx="0">
                  <c:v>2016</c:v>
                </c:pt>
                <c:pt idx="1">
                  <c:v>2017</c:v>
                </c:pt>
                <c:pt idx="2">
                  <c:v>2018</c:v>
                </c:pt>
                <c:pt idx="3">
                  <c:v>2019</c:v>
                </c:pt>
                <c:pt idx="4">
                  <c:v>2020</c:v>
                </c:pt>
                <c:pt idx="5">
                  <c:v>2021</c:v>
                </c:pt>
                <c:pt idx="6">
                  <c:v>2022</c:v>
                </c:pt>
                <c:pt idx="7">
                  <c:v>2023</c:v>
                </c:pt>
              </c:numCache>
            </c:numRef>
          </c:cat>
          <c:val>
            <c:numRef>
              <c:f>'PV+Storage Capacity by Region'!$C$30:$C$37</c:f>
              <c:numCache>
                <c:formatCode>_(* #,##0_);_(* \(#,##0\);_(* "-"??_);_(@_)</c:formatCode>
                <c:ptCount val="8"/>
                <c:pt idx="0">
                  <c:v>1</c:v>
                </c:pt>
                <c:pt idx="3">
                  <c:v>20</c:v>
                </c:pt>
                <c:pt idx="5">
                  <c:v>90</c:v>
                </c:pt>
                <c:pt idx="6">
                  <c:v>277</c:v>
                </c:pt>
                <c:pt idx="7">
                  <c:v>218.1</c:v>
                </c:pt>
              </c:numCache>
            </c:numRef>
          </c:val>
          <c:extLst>
            <c:ext xmlns:c16="http://schemas.microsoft.com/office/drawing/2014/chart" uri="{C3380CC4-5D6E-409C-BE32-E72D297353CC}">
              <c16:uniqueId val="{0000000B-6BD2-464C-AD76-982405146826}"/>
            </c:ext>
          </c:extLst>
        </c:ser>
        <c:ser>
          <c:idx val="2"/>
          <c:order val="2"/>
          <c:tx>
            <c:v>Hawaii</c:v>
          </c:tx>
          <c:spPr>
            <a:solidFill>
              <a:schemeClr val="accent3">
                <a:lumMod val="50000"/>
              </a:schemeClr>
            </a:solidFill>
          </c:spPr>
          <c:invertIfNegative val="0"/>
          <c:cat>
            <c:numRef>
              <c:f>'PV+Storage Capacity by Region'!$A$30:$A$37</c:f>
              <c:numCache>
                <c:formatCode>General</c:formatCode>
                <c:ptCount val="8"/>
                <c:pt idx="0">
                  <c:v>2016</c:v>
                </c:pt>
                <c:pt idx="1">
                  <c:v>2017</c:v>
                </c:pt>
                <c:pt idx="2">
                  <c:v>2018</c:v>
                </c:pt>
                <c:pt idx="3">
                  <c:v>2019</c:v>
                </c:pt>
                <c:pt idx="4">
                  <c:v>2020</c:v>
                </c:pt>
                <c:pt idx="5">
                  <c:v>2021</c:v>
                </c:pt>
                <c:pt idx="6">
                  <c:v>2022</c:v>
                </c:pt>
                <c:pt idx="7">
                  <c:v>2023</c:v>
                </c:pt>
              </c:numCache>
            </c:numRef>
          </c:cat>
          <c:val>
            <c:numRef>
              <c:f>'PV+Storage Capacity by Region'!$D$30:$D$37</c:f>
              <c:numCache>
                <c:formatCode>_(* #,##0_);_(* \(#,##0\);_(* "-"??_);_(@_)</c:formatCode>
                <c:ptCount val="8"/>
                <c:pt idx="1">
                  <c:v>13.6</c:v>
                </c:pt>
                <c:pt idx="2">
                  <c:v>20</c:v>
                </c:pt>
                <c:pt idx="5">
                  <c:v>14</c:v>
                </c:pt>
                <c:pt idx="6">
                  <c:v>39</c:v>
                </c:pt>
                <c:pt idx="7">
                  <c:v>66</c:v>
                </c:pt>
              </c:numCache>
            </c:numRef>
          </c:val>
          <c:extLst>
            <c:ext xmlns:c16="http://schemas.microsoft.com/office/drawing/2014/chart" uri="{C3380CC4-5D6E-409C-BE32-E72D297353CC}">
              <c16:uniqueId val="{0000000C-6BD2-464C-AD76-982405146826}"/>
            </c:ext>
          </c:extLst>
        </c:ser>
        <c:ser>
          <c:idx val="4"/>
          <c:order val="3"/>
          <c:tx>
            <c:strRef>
              <c:f>'PV+Storage Capacity by Region'!$E$26</c:f>
              <c:strCache>
                <c:ptCount val="1"/>
                <c:pt idx="0">
                  <c:v>ISO-NE</c:v>
                </c:pt>
              </c:strCache>
            </c:strRef>
          </c:tx>
          <c:spPr>
            <a:solidFill>
              <a:schemeClr val="accent5">
                <a:lumMod val="40000"/>
                <a:lumOff val="60000"/>
              </a:schemeClr>
            </a:solidFill>
          </c:spPr>
          <c:invertIfNegative val="0"/>
          <c:cat>
            <c:numRef>
              <c:f>'PV+Storage Capacity by Region'!$A$30:$A$37</c:f>
              <c:numCache>
                <c:formatCode>General</c:formatCode>
                <c:ptCount val="8"/>
                <c:pt idx="0">
                  <c:v>2016</c:v>
                </c:pt>
                <c:pt idx="1">
                  <c:v>2017</c:v>
                </c:pt>
                <c:pt idx="2">
                  <c:v>2018</c:v>
                </c:pt>
                <c:pt idx="3">
                  <c:v>2019</c:v>
                </c:pt>
                <c:pt idx="4">
                  <c:v>2020</c:v>
                </c:pt>
                <c:pt idx="5">
                  <c:v>2021</c:v>
                </c:pt>
                <c:pt idx="6">
                  <c:v>2022</c:v>
                </c:pt>
                <c:pt idx="7">
                  <c:v>2023</c:v>
                </c:pt>
              </c:numCache>
            </c:numRef>
          </c:cat>
          <c:val>
            <c:numRef>
              <c:f>'PV+Storage Capacity by Region'!$E$30:$E$37</c:f>
              <c:numCache>
                <c:formatCode>_(* #,##0_);_(* \(#,##0\);_(* "-"??_);_(@_)</c:formatCode>
                <c:ptCount val="8"/>
                <c:pt idx="3">
                  <c:v>13.3</c:v>
                </c:pt>
                <c:pt idx="4">
                  <c:v>2.2000000000000002</c:v>
                </c:pt>
                <c:pt idx="5">
                  <c:v>50.98</c:v>
                </c:pt>
                <c:pt idx="6">
                  <c:v>24.19</c:v>
                </c:pt>
                <c:pt idx="7">
                  <c:v>4.5</c:v>
                </c:pt>
              </c:numCache>
            </c:numRef>
          </c:val>
          <c:extLst>
            <c:ext xmlns:c16="http://schemas.microsoft.com/office/drawing/2014/chart" uri="{C3380CC4-5D6E-409C-BE32-E72D297353CC}">
              <c16:uniqueId val="{0000000D-6BD2-464C-AD76-982405146826}"/>
            </c:ext>
          </c:extLst>
        </c:ser>
        <c:ser>
          <c:idx val="7"/>
          <c:order val="4"/>
          <c:tx>
            <c:strRef>
              <c:f>'PV+Storage Capacity by Region'!$F$26</c:f>
              <c:strCache>
                <c:ptCount val="1"/>
                <c:pt idx="0">
                  <c:v>MISO</c:v>
                </c:pt>
              </c:strCache>
            </c:strRef>
          </c:tx>
          <c:spPr>
            <a:solidFill>
              <a:schemeClr val="bg2">
                <a:lumMod val="75000"/>
              </a:schemeClr>
            </a:solidFill>
          </c:spPr>
          <c:invertIfNegative val="0"/>
          <c:cat>
            <c:numRef>
              <c:f>'PV+Storage Capacity by Region'!$A$30:$A$37</c:f>
              <c:numCache>
                <c:formatCode>General</c:formatCode>
                <c:ptCount val="8"/>
                <c:pt idx="0">
                  <c:v>2016</c:v>
                </c:pt>
                <c:pt idx="1">
                  <c:v>2017</c:v>
                </c:pt>
                <c:pt idx="2">
                  <c:v>2018</c:v>
                </c:pt>
                <c:pt idx="3">
                  <c:v>2019</c:v>
                </c:pt>
                <c:pt idx="4">
                  <c:v>2020</c:v>
                </c:pt>
                <c:pt idx="5">
                  <c:v>2021</c:v>
                </c:pt>
                <c:pt idx="6">
                  <c:v>2022</c:v>
                </c:pt>
                <c:pt idx="7">
                  <c:v>2023</c:v>
                </c:pt>
              </c:numCache>
            </c:numRef>
          </c:cat>
          <c:val>
            <c:numRef>
              <c:f>'PV+Storage Capacity by Region'!$F$30:$F$37</c:f>
              <c:numCache>
                <c:formatCode>_(* #,##0_);_(* \(#,##0\);_(* "-"??_);_(@_)</c:formatCode>
                <c:ptCount val="8"/>
                <c:pt idx="2">
                  <c:v>9</c:v>
                </c:pt>
                <c:pt idx="6">
                  <c:v>10</c:v>
                </c:pt>
              </c:numCache>
            </c:numRef>
          </c:val>
          <c:extLst>
            <c:ext xmlns:c16="http://schemas.microsoft.com/office/drawing/2014/chart" uri="{C3380CC4-5D6E-409C-BE32-E72D297353CC}">
              <c16:uniqueId val="{0000000E-6BD2-464C-AD76-982405146826}"/>
            </c:ext>
          </c:extLst>
        </c:ser>
        <c:ser>
          <c:idx val="9"/>
          <c:order val="5"/>
          <c:tx>
            <c:strRef>
              <c:f>'PV+Storage Capacity by Region'!$G$26</c:f>
              <c:strCache>
                <c:ptCount val="1"/>
                <c:pt idx="0">
                  <c:v>NYISO</c:v>
                </c:pt>
              </c:strCache>
            </c:strRef>
          </c:tx>
          <c:spPr>
            <a:solidFill>
              <a:schemeClr val="bg1">
                <a:lumMod val="75000"/>
              </a:schemeClr>
            </a:solidFill>
          </c:spPr>
          <c:invertIfNegative val="0"/>
          <c:cat>
            <c:numRef>
              <c:f>'PV+Storage Capacity by Region'!$A$30:$A$37</c:f>
              <c:numCache>
                <c:formatCode>General</c:formatCode>
                <c:ptCount val="8"/>
                <c:pt idx="0">
                  <c:v>2016</c:v>
                </c:pt>
                <c:pt idx="1">
                  <c:v>2017</c:v>
                </c:pt>
                <c:pt idx="2">
                  <c:v>2018</c:v>
                </c:pt>
                <c:pt idx="3">
                  <c:v>2019</c:v>
                </c:pt>
                <c:pt idx="4">
                  <c:v>2020</c:v>
                </c:pt>
                <c:pt idx="5">
                  <c:v>2021</c:v>
                </c:pt>
                <c:pt idx="6">
                  <c:v>2022</c:v>
                </c:pt>
                <c:pt idx="7">
                  <c:v>2023</c:v>
                </c:pt>
              </c:numCache>
            </c:numRef>
          </c:cat>
          <c:val>
            <c:numRef>
              <c:f>'PV+Storage Capacity by Region'!$G$30:$G$37</c:f>
              <c:numCache>
                <c:formatCode>_(* #,##0_);_(* \(#,##0\);_(* "-"??_);_(@_)</c:formatCode>
                <c:ptCount val="8"/>
                <c:pt idx="4">
                  <c:v>5.82</c:v>
                </c:pt>
                <c:pt idx="5">
                  <c:v>10</c:v>
                </c:pt>
                <c:pt idx="6">
                  <c:v>19</c:v>
                </c:pt>
              </c:numCache>
            </c:numRef>
          </c:val>
          <c:extLst>
            <c:ext xmlns:c16="http://schemas.microsoft.com/office/drawing/2014/chart" uri="{C3380CC4-5D6E-409C-BE32-E72D297353CC}">
              <c16:uniqueId val="{0000000F-6BD2-464C-AD76-982405146826}"/>
            </c:ext>
          </c:extLst>
        </c:ser>
        <c:ser>
          <c:idx val="10"/>
          <c:order val="6"/>
          <c:tx>
            <c:strRef>
              <c:f>'PV+Storage Capacity by Region'!$H$26</c:f>
              <c:strCache>
                <c:ptCount val="1"/>
                <c:pt idx="0">
                  <c:v>PJM</c:v>
                </c:pt>
              </c:strCache>
            </c:strRef>
          </c:tx>
          <c:spPr>
            <a:solidFill>
              <a:schemeClr val="accent5"/>
            </a:solidFill>
          </c:spPr>
          <c:invertIfNegative val="0"/>
          <c:cat>
            <c:numRef>
              <c:f>'PV+Storage Capacity by Region'!$A$30:$A$37</c:f>
              <c:numCache>
                <c:formatCode>General</c:formatCode>
                <c:ptCount val="8"/>
                <c:pt idx="0">
                  <c:v>2016</c:v>
                </c:pt>
                <c:pt idx="1">
                  <c:v>2017</c:v>
                </c:pt>
                <c:pt idx="2">
                  <c:v>2018</c:v>
                </c:pt>
                <c:pt idx="3">
                  <c:v>2019</c:v>
                </c:pt>
                <c:pt idx="4">
                  <c:v>2020</c:v>
                </c:pt>
                <c:pt idx="5">
                  <c:v>2021</c:v>
                </c:pt>
                <c:pt idx="6">
                  <c:v>2022</c:v>
                </c:pt>
                <c:pt idx="7">
                  <c:v>2023</c:v>
                </c:pt>
              </c:numCache>
            </c:numRef>
          </c:cat>
          <c:val>
            <c:numRef>
              <c:f>'PV+Storage Capacity by Region'!$H$30:$H$37</c:f>
              <c:numCache>
                <c:formatCode>_(* #,##0_);_(* \(#,##0\);_(* "-"??_);_(@_)</c:formatCode>
                <c:ptCount val="8"/>
                <c:pt idx="5">
                  <c:v>10</c:v>
                </c:pt>
              </c:numCache>
            </c:numRef>
          </c:val>
          <c:extLst>
            <c:ext xmlns:c16="http://schemas.microsoft.com/office/drawing/2014/chart" uri="{C3380CC4-5D6E-409C-BE32-E72D297353CC}">
              <c16:uniqueId val="{00000010-6BD2-464C-AD76-982405146826}"/>
            </c:ext>
          </c:extLst>
        </c:ser>
        <c:ser>
          <c:idx val="12"/>
          <c:order val="7"/>
          <c:tx>
            <c:strRef>
              <c:f>'PV+Storage Capacity by Region'!$I$26</c:f>
              <c:strCache>
                <c:ptCount val="1"/>
                <c:pt idx="0">
                  <c:v>SPP</c:v>
                </c:pt>
              </c:strCache>
            </c:strRef>
          </c:tx>
          <c:spPr>
            <a:solidFill>
              <a:srgbClr val="7030A0"/>
            </a:solidFill>
          </c:spPr>
          <c:invertIfNegative val="0"/>
          <c:cat>
            <c:numRef>
              <c:f>'PV+Storage Capacity by Region'!$A$30:$A$37</c:f>
              <c:numCache>
                <c:formatCode>General</c:formatCode>
                <c:ptCount val="8"/>
                <c:pt idx="0">
                  <c:v>2016</c:v>
                </c:pt>
                <c:pt idx="1">
                  <c:v>2017</c:v>
                </c:pt>
                <c:pt idx="2">
                  <c:v>2018</c:v>
                </c:pt>
                <c:pt idx="3">
                  <c:v>2019</c:v>
                </c:pt>
                <c:pt idx="4">
                  <c:v>2020</c:v>
                </c:pt>
                <c:pt idx="5">
                  <c:v>2021</c:v>
                </c:pt>
                <c:pt idx="6">
                  <c:v>2022</c:v>
                </c:pt>
                <c:pt idx="7">
                  <c:v>2023</c:v>
                </c:pt>
              </c:numCache>
            </c:numRef>
          </c:cat>
          <c:val>
            <c:numRef>
              <c:f>'PV+Storage Capacity by Region'!$I$30:$I$37</c:f>
              <c:numCache>
                <c:formatCode>_(* #,##0_);_(* \(#,##0\);_(* "-"??_);_(@_)</c:formatCode>
                <c:ptCount val="8"/>
                <c:pt idx="3">
                  <c:v>12</c:v>
                </c:pt>
              </c:numCache>
            </c:numRef>
          </c:val>
          <c:extLst>
            <c:ext xmlns:c16="http://schemas.microsoft.com/office/drawing/2014/chart" uri="{C3380CC4-5D6E-409C-BE32-E72D297353CC}">
              <c16:uniqueId val="{00000011-6BD2-464C-AD76-982405146826}"/>
            </c:ext>
          </c:extLst>
        </c:ser>
        <c:ser>
          <c:idx val="13"/>
          <c:order val="8"/>
          <c:tx>
            <c:strRef>
              <c:f>'PV+Storage Capacity by Region'!$J$26</c:f>
              <c:strCache>
                <c:ptCount val="1"/>
                <c:pt idx="0">
                  <c:v>Southeast (non-ISO)</c:v>
                </c:pt>
              </c:strCache>
            </c:strRef>
          </c:tx>
          <c:spPr>
            <a:solidFill>
              <a:schemeClr val="accent2"/>
            </a:solidFill>
          </c:spPr>
          <c:invertIfNegative val="0"/>
          <c:cat>
            <c:numRef>
              <c:f>'PV+Storage Capacity by Region'!$A$30:$A$37</c:f>
              <c:numCache>
                <c:formatCode>General</c:formatCode>
                <c:ptCount val="8"/>
                <c:pt idx="0">
                  <c:v>2016</c:v>
                </c:pt>
                <c:pt idx="1">
                  <c:v>2017</c:v>
                </c:pt>
                <c:pt idx="2">
                  <c:v>2018</c:v>
                </c:pt>
                <c:pt idx="3">
                  <c:v>2019</c:v>
                </c:pt>
                <c:pt idx="4">
                  <c:v>2020</c:v>
                </c:pt>
                <c:pt idx="5">
                  <c:v>2021</c:v>
                </c:pt>
                <c:pt idx="6">
                  <c:v>2022</c:v>
                </c:pt>
                <c:pt idx="7">
                  <c:v>2023</c:v>
                </c:pt>
              </c:numCache>
            </c:numRef>
          </c:cat>
          <c:val>
            <c:numRef>
              <c:f>'PV+Storage Capacity by Region'!$J$30:$J$37</c:f>
              <c:numCache>
                <c:formatCode>_(* #,##0_);_(* \(#,##0\);_(* "-"??_);_(@_)</c:formatCode>
                <c:ptCount val="8"/>
                <c:pt idx="1">
                  <c:v>1</c:v>
                </c:pt>
                <c:pt idx="2">
                  <c:v>14</c:v>
                </c:pt>
                <c:pt idx="3">
                  <c:v>14.6</c:v>
                </c:pt>
                <c:pt idx="5">
                  <c:v>509</c:v>
                </c:pt>
                <c:pt idx="6">
                  <c:v>40</c:v>
                </c:pt>
                <c:pt idx="7">
                  <c:v>51.4</c:v>
                </c:pt>
              </c:numCache>
            </c:numRef>
          </c:val>
          <c:extLst>
            <c:ext xmlns:c16="http://schemas.microsoft.com/office/drawing/2014/chart" uri="{C3380CC4-5D6E-409C-BE32-E72D297353CC}">
              <c16:uniqueId val="{00000012-6BD2-464C-AD76-982405146826}"/>
            </c:ext>
          </c:extLst>
        </c:ser>
        <c:ser>
          <c:idx val="14"/>
          <c:order val="9"/>
          <c:tx>
            <c:strRef>
              <c:f>'PV+Storage Capacity by Region'!$K$26</c:f>
              <c:strCache>
                <c:ptCount val="1"/>
                <c:pt idx="0">
                  <c:v>West (non-ISO)</c:v>
                </c:pt>
              </c:strCache>
            </c:strRef>
          </c:tx>
          <c:spPr>
            <a:solidFill>
              <a:schemeClr val="tx2">
                <a:lumMod val="40000"/>
                <a:lumOff val="60000"/>
              </a:schemeClr>
            </a:solidFill>
          </c:spPr>
          <c:invertIfNegative val="0"/>
          <c:cat>
            <c:numRef>
              <c:f>'PV+Storage Capacity by Region'!$A$30:$A$37</c:f>
              <c:numCache>
                <c:formatCode>General</c:formatCode>
                <c:ptCount val="8"/>
                <c:pt idx="0">
                  <c:v>2016</c:v>
                </c:pt>
                <c:pt idx="1">
                  <c:v>2017</c:v>
                </c:pt>
                <c:pt idx="2">
                  <c:v>2018</c:v>
                </c:pt>
                <c:pt idx="3">
                  <c:v>2019</c:v>
                </c:pt>
                <c:pt idx="4">
                  <c:v>2020</c:v>
                </c:pt>
                <c:pt idx="5">
                  <c:v>2021</c:v>
                </c:pt>
                <c:pt idx="6">
                  <c:v>2022</c:v>
                </c:pt>
                <c:pt idx="7">
                  <c:v>2023</c:v>
                </c:pt>
              </c:numCache>
            </c:numRef>
          </c:cat>
          <c:val>
            <c:numRef>
              <c:f>'PV+Storage Capacity by Region'!$K$30:$K$37</c:f>
              <c:numCache>
                <c:formatCode>_(* #,##0_);_(* \(#,##0\);_(* "-"??_);_(@_)</c:formatCode>
                <c:ptCount val="8"/>
                <c:pt idx="2">
                  <c:v>46</c:v>
                </c:pt>
                <c:pt idx="3">
                  <c:v>1.5</c:v>
                </c:pt>
                <c:pt idx="5">
                  <c:v>146</c:v>
                </c:pt>
                <c:pt idx="6">
                  <c:v>118.5</c:v>
                </c:pt>
                <c:pt idx="7">
                  <c:v>1046</c:v>
                </c:pt>
              </c:numCache>
            </c:numRef>
          </c:val>
          <c:extLst>
            <c:ext xmlns:c16="http://schemas.microsoft.com/office/drawing/2014/chart" uri="{C3380CC4-5D6E-409C-BE32-E72D297353CC}">
              <c16:uniqueId val="{00000013-6BD2-464C-AD76-982405146826}"/>
            </c:ext>
          </c:extLst>
        </c:ser>
        <c:dLbls>
          <c:showLegendKey val="0"/>
          <c:showVal val="0"/>
          <c:showCatName val="0"/>
          <c:showSerName val="0"/>
          <c:showPercent val="0"/>
          <c:showBubbleSize val="0"/>
        </c:dLbls>
        <c:gapWidth val="80"/>
        <c:overlap val="100"/>
        <c:axId val="233776256"/>
        <c:axId val="233801216"/>
      </c:barChart>
      <c:catAx>
        <c:axId val="233776256"/>
        <c:scaling>
          <c:orientation val="minMax"/>
        </c:scaling>
        <c:delete val="0"/>
        <c:axPos val="b"/>
        <c:numFmt formatCode="General" sourceLinked="0"/>
        <c:majorTickMark val="out"/>
        <c:minorTickMark val="none"/>
        <c:tickLblPos val="nextTo"/>
        <c:spPr>
          <a:ln w="3175">
            <a:solidFill>
              <a:schemeClr val="bg1">
                <a:lumMod val="75000"/>
              </a:schemeClr>
            </a:solidFill>
          </a:ln>
        </c:spPr>
        <c:txPr>
          <a:bodyPr/>
          <a:lstStyle/>
          <a:p>
            <a:pPr>
              <a:defRPr b="0"/>
            </a:pPr>
            <a:endParaRPr lang="en-US"/>
          </a:p>
        </c:txPr>
        <c:crossAx val="233801216"/>
        <c:crosses val="autoZero"/>
        <c:auto val="1"/>
        <c:lblAlgn val="ctr"/>
        <c:lblOffset val="100"/>
        <c:noMultiLvlLbl val="0"/>
      </c:catAx>
      <c:valAx>
        <c:axId val="233801216"/>
        <c:scaling>
          <c:orientation val="minMax"/>
          <c:max val="3500"/>
          <c:min val="0"/>
        </c:scaling>
        <c:delete val="0"/>
        <c:axPos val="l"/>
        <c:majorGridlines>
          <c:spPr>
            <a:ln w="3175">
              <a:solidFill>
                <a:schemeClr val="bg1">
                  <a:lumMod val="75000"/>
                </a:schemeClr>
              </a:solidFill>
            </a:ln>
          </c:spPr>
        </c:majorGridlines>
        <c:numFmt formatCode="#,##0.0" sourceLinked="0"/>
        <c:majorTickMark val="out"/>
        <c:minorTickMark val="none"/>
        <c:tickLblPos val="nextTo"/>
        <c:spPr>
          <a:ln w="3175">
            <a:noFill/>
          </a:ln>
        </c:spPr>
        <c:txPr>
          <a:bodyPr/>
          <a:lstStyle/>
          <a:p>
            <a:pPr>
              <a:defRPr b="0"/>
            </a:pPr>
            <a:endParaRPr lang="en-US"/>
          </a:p>
        </c:txPr>
        <c:crossAx val="233776256"/>
        <c:crosses val="autoZero"/>
        <c:crossBetween val="between"/>
        <c:majorUnit val="500"/>
        <c:dispUnits>
          <c:builtInUnit val="thousands"/>
        </c:dispUnits>
      </c:valAx>
      <c:valAx>
        <c:axId val="233820160"/>
        <c:scaling>
          <c:orientation val="minMax"/>
          <c:max val="7000"/>
          <c:min val="0"/>
        </c:scaling>
        <c:delete val="0"/>
        <c:axPos val="r"/>
        <c:numFmt formatCode="#,##0" sourceLinked="0"/>
        <c:majorTickMark val="out"/>
        <c:minorTickMark val="none"/>
        <c:tickLblPos val="nextTo"/>
        <c:spPr>
          <a:ln w="3175">
            <a:noFill/>
          </a:ln>
        </c:spPr>
        <c:txPr>
          <a:bodyPr/>
          <a:lstStyle/>
          <a:p>
            <a:pPr>
              <a:defRPr b="0"/>
            </a:pPr>
            <a:endParaRPr lang="en-US"/>
          </a:p>
        </c:txPr>
        <c:crossAx val="233822464"/>
        <c:crosses val="max"/>
        <c:crossBetween val="between"/>
        <c:majorUnit val="1000"/>
        <c:dispUnits>
          <c:builtInUnit val="thousands"/>
        </c:dispUnits>
      </c:valAx>
      <c:catAx>
        <c:axId val="233822464"/>
        <c:scaling>
          <c:orientation val="minMax"/>
        </c:scaling>
        <c:delete val="1"/>
        <c:axPos val="b"/>
        <c:majorTickMark val="out"/>
        <c:minorTickMark val="none"/>
        <c:tickLblPos val="nextTo"/>
        <c:crossAx val="233820160"/>
        <c:crosses val="autoZero"/>
        <c:auto val="1"/>
        <c:lblAlgn val="ctr"/>
        <c:lblOffset val="100"/>
        <c:noMultiLvlLbl val="0"/>
      </c:catAx>
      <c:spPr>
        <a:solidFill>
          <a:schemeClr val="bg1"/>
        </a:solidFill>
        <a:ln>
          <a:noFill/>
        </a:ln>
      </c:spPr>
    </c:plotArea>
    <c:legend>
      <c:legendPos val="l"/>
      <c:legendEntry>
        <c:idx val="0"/>
        <c:delete val="1"/>
      </c:legendEntry>
      <c:legendEntry>
        <c:idx val="1"/>
        <c:delete val="1"/>
      </c:legendEntry>
      <c:legendEntry>
        <c:idx val="2"/>
        <c:delete val="1"/>
      </c:legendEntry>
      <c:legendEntry>
        <c:idx val="3"/>
        <c:delete val="1"/>
      </c:legendEntry>
      <c:legendEntry>
        <c:idx val="4"/>
        <c:delete val="1"/>
      </c:legendEntry>
      <c:legendEntry>
        <c:idx val="5"/>
        <c:delete val="1"/>
      </c:legendEntry>
      <c:legendEntry>
        <c:idx val="6"/>
        <c:delete val="1"/>
      </c:legendEntry>
      <c:legendEntry>
        <c:idx val="7"/>
        <c:delete val="1"/>
      </c:legendEntry>
      <c:legendEntry>
        <c:idx val="8"/>
        <c:delete val="1"/>
      </c:legendEntry>
      <c:legendEntry>
        <c:idx val="9"/>
        <c:delete val="1"/>
      </c:legendEntry>
      <c:layout>
        <c:manualLayout>
          <c:xMode val="edge"/>
          <c:yMode val="edge"/>
          <c:x val="5.9411276948590379E-2"/>
          <c:y val="0.13496679392348684"/>
          <c:w val="0.23122412870033032"/>
          <c:h val="0.57073140338169892"/>
        </c:manualLayout>
      </c:layout>
      <c:overlay val="0"/>
      <c:spPr>
        <a:solidFill>
          <a:schemeClr val="bg1"/>
        </a:solidFill>
        <a:effectLst>
          <a:outerShdw blurRad="50800" dist="38100" dir="5400000" algn="t" rotWithShape="0">
            <a:prstClr val="black">
              <a:alpha val="40000"/>
            </a:prstClr>
          </a:outerShdw>
        </a:effectLst>
      </c:spPr>
    </c:legend>
    <c:plotVisOnly val="1"/>
    <c:dispBlanksAs val="gap"/>
    <c:showDLblsOverMax val="0"/>
  </c:chart>
  <c:spPr>
    <a:solidFill>
      <a:schemeClr val="bg1"/>
    </a:solidFill>
    <a:ln>
      <a:noFill/>
    </a:ln>
  </c:spPr>
  <c:txPr>
    <a:bodyPr/>
    <a:lstStyle/>
    <a:p>
      <a:pPr>
        <a:defRPr sz="100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userShapes r:id="rId1"/>
</c:chartSpace>
</file>

<file path=xl/charts/chart1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3"/>
    </mc:Choice>
    <mc:Fallback>
      <c:style val="3"/>
    </mc:Fallback>
  </mc:AlternateContent>
  <c:chart>
    <c:autoTitleDeleted val="0"/>
    <c:plotArea>
      <c:layout>
        <c:manualLayout>
          <c:layoutTarget val="inner"/>
          <c:xMode val="edge"/>
          <c:yMode val="edge"/>
          <c:x val="4.5473786930479841E-2"/>
          <c:y val="0.11853168189004011"/>
          <c:w val="0.90450821051214747"/>
          <c:h val="0.76036749262278269"/>
        </c:manualLayout>
      </c:layout>
      <c:barChart>
        <c:barDir val="col"/>
        <c:grouping val="stacked"/>
        <c:varyColors val="0"/>
        <c:ser>
          <c:idx val="1"/>
          <c:order val="0"/>
          <c:tx>
            <c:strRef>
              <c:f>'Energy Community'!$B$27</c:f>
              <c:strCache>
                <c:ptCount val="1"/>
                <c:pt idx="0">
                  <c:v>Fossil Fuel Employment + Unemployment Community</c:v>
                </c:pt>
              </c:strCache>
            </c:strRef>
          </c:tx>
          <c:spPr>
            <a:solidFill>
              <a:schemeClr val="accent6">
                <a:lumMod val="60000"/>
                <a:lumOff val="40000"/>
              </a:schemeClr>
            </a:solidFill>
            <a:ln>
              <a:noFill/>
            </a:ln>
            <a:effectLst/>
          </c:spPr>
          <c:invertIfNegative val="0"/>
          <c:val>
            <c:numRef>
              <c:f>'Energy Community'!$B$31:$B$42</c:f>
              <c:numCache>
                <c:formatCode>_(* #,##0_);_(* \(#,##0\);_(* "-"??_);_(@_)</c:formatCode>
                <c:ptCount val="12"/>
                <c:pt idx="0">
                  <c:v>261.06</c:v>
                </c:pt>
                <c:pt idx="1">
                  <c:v>1449.55</c:v>
                </c:pt>
                <c:pt idx="2">
                  <c:v>1868.75</c:v>
                </c:pt>
                <c:pt idx="3">
                  <c:v>2457.13</c:v>
                </c:pt>
                <c:pt idx="4">
                  <c:v>1139.1300000000001</c:v>
                </c:pt>
                <c:pt idx="5">
                  <c:v>1158.5</c:v>
                </c:pt>
                <c:pt idx="6">
                  <c:v>1678.6</c:v>
                </c:pt>
                <c:pt idx="7">
                  <c:v>3577.1</c:v>
                </c:pt>
                <c:pt idx="8">
                  <c:v>4986.3</c:v>
                </c:pt>
                <c:pt idx="9">
                  <c:v>3749</c:v>
                </c:pt>
                <c:pt idx="10">
                  <c:v>5630.98</c:v>
                </c:pt>
                <c:pt idx="11">
                  <c:v>4402.3999999999996</c:v>
                </c:pt>
              </c:numCache>
            </c:numRef>
          </c:val>
          <c:extLst>
            <c:ext xmlns:c16="http://schemas.microsoft.com/office/drawing/2014/chart" uri="{C3380CC4-5D6E-409C-BE32-E72D297353CC}">
              <c16:uniqueId val="{00000004-D3C2-4C01-9FCD-BAFBC1A7EC6B}"/>
            </c:ext>
          </c:extLst>
        </c:ser>
        <c:ser>
          <c:idx val="2"/>
          <c:order val="1"/>
          <c:tx>
            <c:strRef>
              <c:f>'Energy Community'!$C$27</c:f>
              <c:strCache>
                <c:ptCount val="1"/>
                <c:pt idx="0">
                  <c:v>Coal Community</c:v>
                </c:pt>
              </c:strCache>
            </c:strRef>
          </c:tx>
          <c:spPr>
            <a:solidFill>
              <a:schemeClr val="accent6">
                <a:lumMod val="75000"/>
              </a:schemeClr>
            </a:solidFill>
            <a:ln>
              <a:noFill/>
            </a:ln>
            <a:effectLst/>
          </c:spPr>
          <c:invertIfNegative val="0"/>
          <c:val>
            <c:numRef>
              <c:f>'Energy Community'!$C$31:$C$42</c:f>
              <c:numCache>
                <c:formatCode>_(* #,##0_);_(* \(#,##0\);_(* "-"??_);_(@_)</c:formatCode>
                <c:ptCount val="12"/>
                <c:pt idx="0">
                  <c:v>0</c:v>
                </c:pt>
                <c:pt idx="1">
                  <c:v>0</c:v>
                </c:pt>
                <c:pt idx="2">
                  <c:v>90.4</c:v>
                </c:pt>
                <c:pt idx="3">
                  <c:v>320.2</c:v>
                </c:pt>
                <c:pt idx="4">
                  <c:v>328.79</c:v>
                </c:pt>
                <c:pt idx="5">
                  <c:v>73.56</c:v>
                </c:pt>
                <c:pt idx="6">
                  <c:v>268.10000000000002</c:v>
                </c:pt>
                <c:pt idx="7">
                  <c:v>84.5</c:v>
                </c:pt>
                <c:pt idx="8">
                  <c:v>821.9</c:v>
                </c:pt>
                <c:pt idx="9">
                  <c:v>869.1</c:v>
                </c:pt>
                <c:pt idx="10">
                  <c:v>981.1</c:v>
                </c:pt>
                <c:pt idx="11">
                  <c:v>527.70000000000005</c:v>
                </c:pt>
              </c:numCache>
            </c:numRef>
          </c:val>
          <c:extLst>
            <c:ext xmlns:c16="http://schemas.microsoft.com/office/drawing/2014/chart" uri="{C3380CC4-5D6E-409C-BE32-E72D297353CC}">
              <c16:uniqueId val="{00000005-D3C2-4C01-9FCD-BAFBC1A7EC6B}"/>
            </c:ext>
          </c:extLst>
        </c:ser>
        <c:ser>
          <c:idx val="0"/>
          <c:order val="2"/>
          <c:tx>
            <c:strRef>
              <c:f>'Energy Community'!$D$27</c:f>
              <c:strCache>
                <c:ptCount val="1"/>
                <c:pt idx="0">
                  <c:v>Multiple Criteria</c:v>
                </c:pt>
              </c:strCache>
            </c:strRef>
          </c:tx>
          <c:spPr>
            <a:solidFill>
              <a:schemeClr val="accent6">
                <a:lumMod val="50000"/>
              </a:schemeClr>
            </a:solidFill>
            <a:ln>
              <a:noFill/>
            </a:ln>
            <a:effectLst/>
          </c:spPr>
          <c:invertIfNegative val="0"/>
          <c:dPt>
            <c:idx val="10"/>
            <c:invertIfNegative val="0"/>
            <c:bubble3D val="0"/>
            <c:spPr>
              <a:solidFill>
                <a:schemeClr val="accent6">
                  <a:lumMod val="50000"/>
                </a:schemeClr>
              </a:solidFill>
              <a:ln>
                <a:noFill/>
              </a:ln>
              <a:effectLst/>
            </c:spPr>
            <c:extLst>
              <c:ext xmlns:c16="http://schemas.microsoft.com/office/drawing/2014/chart" uri="{C3380CC4-5D6E-409C-BE32-E72D297353CC}">
                <c16:uniqueId val="{00000021-4923-4423-8598-03AE601E8FDD}"/>
              </c:ext>
            </c:extLst>
          </c:dPt>
          <c:dPt>
            <c:idx val="11"/>
            <c:invertIfNegative val="0"/>
            <c:bubble3D val="0"/>
            <c:spPr>
              <a:solidFill>
                <a:schemeClr val="accent6">
                  <a:lumMod val="50000"/>
                </a:schemeClr>
              </a:solidFill>
              <a:ln>
                <a:noFill/>
              </a:ln>
              <a:effectLst/>
            </c:spPr>
            <c:extLst>
              <c:ext xmlns:c16="http://schemas.microsoft.com/office/drawing/2014/chart" uri="{C3380CC4-5D6E-409C-BE32-E72D297353CC}">
                <c16:uniqueId val="{00000002-53C4-46D9-839A-599CD9EC352F}"/>
              </c:ext>
            </c:extLst>
          </c:dPt>
          <c:dLbls>
            <c:dLbl>
              <c:idx val="0"/>
              <c:layout>
                <c:manualLayout>
                  <c:x val="0"/>
                  <c:y val="-2.6255121816086562E-2"/>
                </c:manualLayout>
              </c:layout>
              <c:tx>
                <c:rich>
                  <a:bodyPr/>
                  <a:lstStyle/>
                  <a:p>
                    <a:fld id="{C88FF1D2-65BA-4F6C-A173-00A5B5BD9979}"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17-4923-4423-8598-03AE601E8FDD}"/>
                </c:ext>
              </c:extLst>
            </c:dLbl>
            <c:dLbl>
              <c:idx val="1"/>
              <c:layout>
                <c:manualLayout>
                  <c:x val="0"/>
                  <c:y val="-2.6255121816086562E-2"/>
                </c:manualLayout>
              </c:layout>
              <c:tx>
                <c:rich>
                  <a:bodyPr/>
                  <a:lstStyle/>
                  <a:p>
                    <a:fld id="{BF360206-D191-4DAC-A045-8F5CFD20FDF8}"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18-4923-4423-8598-03AE601E8FDD}"/>
                </c:ext>
              </c:extLst>
            </c:dLbl>
            <c:dLbl>
              <c:idx val="2"/>
              <c:layout>
                <c:manualLayout>
                  <c:x val="-3.9578006373102061E-17"/>
                  <c:y val="-2.2504390128074335E-2"/>
                </c:manualLayout>
              </c:layout>
              <c:tx>
                <c:rich>
                  <a:bodyPr/>
                  <a:lstStyle/>
                  <a:p>
                    <a:fld id="{332E6910-E89C-4B2A-8D7F-B6AD276B2FB2}"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19-4923-4423-8598-03AE601E8FDD}"/>
                </c:ext>
              </c:extLst>
            </c:dLbl>
            <c:dLbl>
              <c:idx val="3"/>
              <c:layout>
                <c:manualLayout>
                  <c:x val="2.1588252862695823E-3"/>
                  <c:y val="-4.5008780256148392E-2"/>
                </c:manualLayout>
              </c:layout>
              <c:tx>
                <c:rich>
                  <a:bodyPr/>
                  <a:lstStyle/>
                  <a:p>
                    <a:fld id="{869BC2B5-AF58-4716-AFAE-87497423C516}"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1A-4923-4423-8598-03AE601E8FDD}"/>
                </c:ext>
              </c:extLst>
            </c:dLbl>
            <c:dLbl>
              <c:idx val="4"/>
              <c:layout>
                <c:manualLayout>
                  <c:x val="2.158825286269503E-3"/>
                  <c:y val="-2.6255121816086562E-2"/>
                </c:manualLayout>
              </c:layout>
              <c:tx>
                <c:rich>
                  <a:bodyPr/>
                  <a:lstStyle/>
                  <a:p>
                    <a:fld id="{2C311CBF-C0FE-4E2E-A6DB-F1FE3515BFAE}"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1B-4923-4423-8598-03AE601E8FDD}"/>
                </c:ext>
              </c:extLst>
            </c:dLbl>
            <c:dLbl>
              <c:idx val="5"/>
              <c:layout>
                <c:manualLayout>
                  <c:x val="0"/>
                  <c:y val="-1.875365844006183E-2"/>
                </c:manualLayout>
              </c:layout>
              <c:tx>
                <c:rich>
                  <a:bodyPr/>
                  <a:lstStyle/>
                  <a:p>
                    <a:fld id="{FD925EFC-7328-4562-9D7D-D44388380E56}"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1C-4923-4423-8598-03AE601E8FDD}"/>
                </c:ext>
              </c:extLst>
            </c:dLbl>
            <c:dLbl>
              <c:idx val="6"/>
              <c:layout>
                <c:manualLayout>
                  <c:x val="-7.9156012746204121E-17"/>
                  <c:y val="-1.875365844006183E-2"/>
                </c:manualLayout>
              </c:layout>
              <c:tx>
                <c:rich>
                  <a:bodyPr/>
                  <a:lstStyle/>
                  <a:p>
                    <a:fld id="{B0AF145B-4253-47DA-AD0F-AA4E2146FB63}"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1D-4923-4423-8598-03AE601E8FDD}"/>
                </c:ext>
              </c:extLst>
            </c:dLbl>
            <c:dLbl>
              <c:idx val="7"/>
              <c:layout>
                <c:manualLayout>
                  <c:x val="0"/>
                  <c:y val="-2.6255121816086562E-2"/>
                </c:manualLayout>
              </c:layout>
              <c:tx>
                <c:rich>
                  <a:bodyPr/>
                  <a:lstStyle/>
                  <a:p>
                    <a:fld id="{25CC98B1-34D5-4EDA-919F-7F4E0D470403}"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1E-4923-4423-8598-03AE601E8FDD}"/>
                </c:ext>
              </c:extLst>
            </c:dLbl>
            <c:dLbl>
              <c:idx val="8"/>
              <c:layout>
                <c:manualLayout>
                  <c:x val="-7.9156012746204121E-17"/>
                  <c:y val="-3.9766615889044565E-2"/>
                </c:manualLayout>
              </c:layout>
              <c:tx>
                <c:rich>
                  <a:bodyPr/>
                  <a:lstStyle/>
                  <a:p>
                    <a:fld id="{9FD68FB9-FAE3-4CA5-8085-D50897D76AD2}"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1F-4923-4423-8598-03AE601E8FDD}"/>
                </c:ext>
              </c:extLst>
            </c:dLbl>
            <c:dLbl>
              <c:idx val="9"/>
              <c:layout>
                <c:manualLayout>
                  <c:x val="0"/>
                  <c:y val="-3.2967032967032968E-2"/>
                </c:manualLayout>
              </c:layout>
              <c:tx>
                <c:rich>
                  <a:bodyPr/>
                  <a:lstStyle/>
                  <a:p>
                    <a:fld id="{E96278D1-8682-4230-8029-F4EE1277712A}"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20-4923-4423-8598-03AE601E8FDD}"/>
                </c:ext>
              </c:extLst>
            </c:dLbl>
            <c:dLbl>
              <c:idx val="10"/>
              <c:layout>
                <c:manualLayout>
                  <c:x val="2.1488045455843622E-3"/>
                  <c:y val="-6.9597069597069669E-2"/>
                </c:manualLayout>
              </c:layout>
              <c:tx>
                <c:rich>
                  <a:bodyPr/>
                  <a:lstStyle/>
                  <a:p>
                    <a:fld id="{BD15863C-20EF-4CE5-A281-DB9384294810}"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21-4923-4423-8598-03AE601E8FDD}"/>
                </c:ext>
              </c:extLst>
            </c:dLbl>
            <c:dLbl>
              <c:idx val="11"/>
              <c:layout>
                <c:manualLayout>
                  <c:x val="1.0029188337629511E-5"/>
                  <c:y val="-6.2271006017118762E-2"/>
                </c:manualLayout>
              </c:layout>
              <c:tx>
                <c:rich>
                  <a:bodyPr/>
                  <a:lstStyle/>
                  <a:p>
                    <a:fld id="{9337CB19-A493-4A8F-A34E-91B01677D90E}"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2-53C4-46D9-839A-599CD9EC352F}"/>
                </c:ext>
              </c:extLst>
            </c:dLbl>
            <c:spPr>
              <a:noFill/>
              <a:ln>
                <a:noFill/>
              </a:ln>
              <a:effectLst/>
            </c:spPr>
            <c:txPr>
              <a:bodyPr rot="0" spcFirstLastPara="1" vertOverflow="ellipsis" vert="horz" wrap="square" lIns="38100" tIns="19050" rIns="38100" bIns="19050" anchor="t" anchorCtr="0">
                <a:spAutoFit/>
              </a:bodyPr>
              <a:lstStyle/>
              <a:p>
                <a:pPr>
                  <a:defRPr sz="1000" b="1"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showLegendKey val="0"/>
            <c:showVal val="0"/>
            <c:showCatName val="0"/>
            <c:showSerName val="0"/>
            <c:showPercent val="0"/>
            <c:showBubbleSize val="0"/>
            <c:showLeaderLines val="0"/>
            <c:extLst>
              <c:ext xmlns:c15="http://schemas.microsoft.com/office/drawing/2012/chart" uri="{CE6537A1-D6FC-4f65-9D91-7224C49458BB}">
                <c15:showDataLabelsRange val="1"/>
                <c15:showLeaderLines val="0"/>
              </c:ext>
            </c:extLst>
          </c:dLbls>
          <c:cat>
            <c:strRef>
              <c:f>'Energy Community'!$A$31:$A$42</c:f>
              <c:strCache>
                <c:ptCount val="12"/>
                <c:pt idx="0">
                  <c:v>2013</c:v>
                </c:pt>
                <c:pt idx="1">
                  <c:v>2014</c:v>
                </c:pt>
                <c:pt idx="2">
                  <c:v>2015</c:v>
                </c:pt>
                <c:pt idx="3">
                  <c:v>2016</c:v>
                </c:pt>
                <c:pt idx="4">
                  <c:v>2017</c:v>
                </c:pt>
                <c:pt idx="5">
                  <c:v>2018</c:v>
                </c:pt>
                <c:pt idx="6">
                  <c:v>2019</c:v>
                </c:pt>
                <c:pt idx="7">
                  <c:v>2020</c:v>
                </c:pt>
                <c:pt idx="8">
                  <c:v>2021</c:v>
                </c:pt>
                <c:pt idx="9">
                  <c:v>2022</c:v>
                </c:pt>
                <c:pt idx="10">
                  <c:v>2023</c:v>
                </c:pt>
                <c:pt idx="11">
                  <c:v>H1 2024</c:v>
                </c:pt>
              </c:strCache>
            </c:strRef>
          </c:cat>
          <c:val>
            <c:numRef>
              <c:f>'Energy Community'!$D$31:$D$42</c:f>
              <c:numCache>
                <c:formatCode>_(* #,##0_);_(* \(#,##0\);_(* "-"??_);_(@_)</c:formatCode>
                <c:ptCount val="12"/>
                <c:pt idx="0">
                  <c:v>422.8</c:v>
                </c:pt>
                <c:pt idx="1">
                  <c:v>413.22</c:v>
                </c:pt>
                <c:pt idx="2">
                  <c:v>82.9</c:v>
                </c:pt>
                <c:pt idx="3">
                  <c:v>1101.7</c:v>
                </c:pt>
                <c:pt idx="4">
                  <c:v>349.8</c:v>
                </c:pt>
                <c:pt idx="5">
                  <c:v>0</c:v>
                </c:pt>
                <c:pt idx="6">
                  <c:v>100</c:v>
                </c:pt>
                <c:pt idx="7">
                  <c:v>200</c:v>
                </c:pt>
                <c:pt idx="8">
                  <c:v>505.74</c:v>
                </c:pt>
                <c:pt idx="9">
                  <c:v>732.2</c:v>
                </c:pt>
                <c:pt idx="10">
                  <c:v>1926.7</c:v>
                </c:pt>
                <c:pt idx="11">
                  <c:v>1520</c:v>
                </c:pt>
              </c:numCache>
            </c:numRef>
          </c:val>
          <c:extLst>
            <c:ext xmlns:c15="http://schemas.microsoft.com/office/drawing/2012/chart" uri="{02D57815-91ED-43cb-92C2-25804820EDAC}">
              <c15:datalabelsRange>
                <c15:f>'Energy Community'!$G$31:$G$42</c15:f>
                <c15:dlblRangeCache>
                  <c:ptCount val="12"/>
                  <c:pt idx="0">
                    <c:v>34%</c:v>
                  </c:pt>
                  <c:pt idx="1">
                    <c:v>52%</c:v>
                  </c:pt>
                  <c:pt idx="2">
                    <c:v>66%</c:v>
                  </c:pt>
                  <c:pt idx="3">
                    <c:v>52%</c:v>
                  </c:pt>
                  <c:pt idx="4">
                    <c:v>45%</c:v>
                  </c:pt>
                  <c:pt idx="5">
                    <c:v>31%</c:v>
                  </c:pt>
                  <c:pt idx="6">
                    <c:v>44%</c:v>
                  </c:pt>
                  <c:pt idx="7">
                    <c:v>40%</c:v>
                  </c:pt>
                  <c:pt idx="8">
                    <c:v>51%</c:v>
                  </c:pt>
                  <c:pt idx="9">
                    <c:v>52%</c:v>
                  </c:pt>
                  <c:pt idx="10">
                    <c:v>49%</c:v>
                  </c:pt>
                  <c:pt idx="11">
                    <c:v>49%</c:v>
                  </c:pt>
                </c15:dlblRangeCache>
              </c15:datalabelsRange>
            </c:ext>
            <c:ext xmlns:c16="http://schemas.microsoft.com/office/drawing/2014/chart" uri="{C3380CC4-5D6E-409C-BE32-E72D297353CC}">
              <c16:uniqueId val="{00000008-4923-4423-8598-03AE601E8FDD}"/>
            </c:ext>
          </c:extLst>
        </c:ser>
        <c:ser>
          <c:idx val="11"/>
          <c:order val="3"/>
          <c:tx>
            <c:strRef>
              <c:f>'Energy Community'!$F$27</c:f>
              <c:strCache>
                <c:ptCount val="1"/>
                <c:pt idx="0">
                  <c:v>USS Projects Not in Energy Communities</c:v>
                </c:pt>
              </c:strCache>
            </c:strRef>
          </c:tx>
          <c:spPr>
            <a:solidFill>
              <a:schemeClr val="bg1">
                <a:lumMod val="85000"/>
              </a:schemeClr>
            </a:solidFill>
            <a:ln>
              <a:noFill/>
            </a:ln>
            <a:effectLst/>
          </c:spPr>
          <c:invertIfNegative val="0"/>
          <c:cat>
            <c:strRef>
              <c:f>'Energy Community'!$A$31:$A$42</c:f>
              <c:strCache>
                <c:ptCount val="12"/>
                <c:pt idx="0">
                  <c:v>2013</c:v>
                </c:pt>
                <c:pt idx="1">
                  <c:v>2014</c:v>
                </c:pt>
                <c:pt idx="2">
                  <c:v>2015</c:v>
                </c:pt>
                <c:pt idx="3">
                  <c:v>2016</c:v>
                </c:pt>
                <c:pt idx="4">
                  <c:v>2017</c:v>
                </c:pt>
                <c:pt idx="5">
                  <c:v>2018</c:v>
                </c:pt>
                <c:pt idx="6">
                  <c:v>2019</c:v>
                </c:pt>
                <c:pt idx="7">
                  <c:v>2020</c:v>
                </c:pt>
                <c:pt idx="8">
                  <c:v>2021</c:v>
                </c:pt>
                <c:pt idx="9">
                  <c:v>2022</c:v>
                </c:pt>
                <c:pt idx="10">
                  <c:v>2023</c:v>
                </c:pt>
                <c:pt idx="11">
                  <c:v>H1 2024</c:v>
                </c:pt>
              </c:strCache>
            </c:strRef>
          </c:cat>
          <c:val>
            <c:numRef>
              <c:f>'Energy Community'!$F$31:$F$42</c:f>
              <c:numCache>
                <c:formatCode>_(* #,##0_);_(* \(#,##0\);_(* "-"??_);_(@_)</c:formatCode>
                <c:ptCount val="12"/>
                <c:pt idx="0">
                  <c:v>1348.49</c:v>
                </c:pt>
                <c:pt idx="1">
                  <c:v>1737.21</c:v>
                </c:pt>
                <c:pt idx="2">
                  <c:v>1061.5899999999999</c:v>
                </c:pt>
                <c:pt idx="3">
                  <c:v>3614.67</c:v>
                </c:pt>
                <c:pt idx="4">
                  <c:v>2230.16</c:v>
                </c:pt>
                <c:pt idx="5">
                  <c:v>2734.75</c:v>
                </c:pt>
                <c:pt idx="6">
                  <c:v>2589.15</c:v>
                </c:pt>
                <c:pt idx="7">
                  <c:v>5771.54</c:v>
                </c:pt>
                <c:pt idx="8">
                  <c:v>6002</c:v>
                </c:pt>
                <c:pt idx="9">
                  <c:v>4930.47</c:v>
                </c:pt>
                <c:pt idx="10">
                  <c:v>9002.9</c:v>
                </c:pt>
                <c:pt idx="11">
                  <c:v>6826.3</c:v>
                </c:pt>
              </c:numCache>
            </c:numRef>
          </c:val>
          <c:extLst>
            <c:ext xmlns:c16="http://schemas.microsoft.com/office/drawing/2014/chart" uri="{C3380CC4-5D6E-409C-BE32-E72D297353CC}">
              <c16:uniqueId val="{00000001-4923-4423-8598-03AE601E8FDD}"/>
            </c:ext>
          </c:extLst>
        </c:ser>
        <c:dLbls>
          <c:showLegendKey val="0"/>
          <c:showVal val="0"/>
          <c:showCatName val="0"/>
          <c:showSerName val="0"/>
          <c:showPercent val="0"/>
          <c:showBubbleSize val="0"/>
        </c:dLbls>
        <c:gapWidth val="75"/>
        <c:overlap val="100"/>
        <c:axId val="456292632"/>
        <c:axId val="456295768"/>
      </c:barChart>
      <c:catAx>
        <c:axId val="456292632"/>
        <c:scaling>
          <c:orientation val="minMax"/>
        </c:scaling>
        <c:delete val="0"/>
        <c:axPos val="b"/>
        <c:numFmt formatCode="General" sourceLinked="0"/>
        <c:majorTickMark val="out"/>
        <c:minorTickMark val="none"/>
        <c:tickLblPos val="nextTo"/>
        <c:spPr>
          <a:noFill/>
          <a:ln w="3175" cap="flat" cmpd="sng" algn="ctr">
            <a:solidFill>
              <a:schemeClr val="bg1">
                <a:lumMod val="75000"/>
              </a:schemeClr>
            </a:solidFill>
            <a:prstDash val="solid"/>
            <a:round/>
          </a:ln>
          <a:effectLst/>
        </c:spPr>
        <c:txPr>
          <a:bodyPr rot="-60000000" spcFirstLastPara="1" vertOverflow="ellipsis" vert="horz" wrap="square" anchor="ctr" anchorCtr="1"/>
          <a:lstStyle/>
          <a:p>
            <a:pPr>
              <a:defRPr sz="1000" b="1" i="0" u="none" strike="noStrike" kern="1200" baseline="0">
                <a:solidFill>
                  <a:schemeClr val="tx1"/>
                </a:solidFill>
                <a:latin typeface="Arial" panose="020B0604020202020204" pitchFamily="34" charset="0"/>
                <a:ea typeface="+mn-ea"/>
                <a:cs typeface="Arial" panose="020B0604020202020204" pitchFamily="34" charset="0"/>
              </a:defRPr>
            </a:pPr>
            <a:endParaRPr lang="en-US"/>
          </a:p>
        </c:txPr>
        <c:crossAx val="456295768"/>
        <c:crosses val="autoZero"/>
        <c:auto val="1"/>
        <c:lblAlgn val="ctr"/>
        <c:lblOffset val="100"/>
        <c:noMultiLvlLbl val="0"/>
      </c:catAx>
      <c:valAx>
        <c:axId val="456295768"/>
        <c:scaling>
          <c:orientation val="minMax"/>
          <c:max val="18000"/>
          <c:min val="0"/>
        </c:scaling>
        <c:delete val="0"/>
        <c:axPos val="l"/>
        <c:majorGridlines>
          <c:spPr>
            <a:ln w="3175" cap="flat" cmpd="sng" algn="ctr">
              <a:solidFill>
                <a:schemeClr val="bg1">
                  <a:lumMod val="75000"/>
                </a:schemeClr>
              </a:solidFill>
              <a:prstDash val="solid"/>
              <a:round/>
            </a:ln>
            <a:effectLst/>
          </c:spPr>
        </c:majorGridlines>
        <c:numFmt formatCode="#,##0" sourceLinked="0"/>
        <c:majorTickMark val="out"/>
        <c:minorTickMark val="none"/>
        <c:tickLblPos val="nextTo"/>
        <c:spPr>
          <a:noFill/>
          <a:ln w="3175" cap="flat" cmpd="sng" algn="ctr">
            <a:noFill/>
            <a:prstDash val="solid"/>
            <a:round/>
          </a:ln>
          <a:effectLst/>
        </c:spPr>
        <c:txPr>
          <a:bodyPr rot="-60000000" spcFirstLastPara="1" vertOverflow="ellipsis" vert="horz" wrap="square" anchor="ctr" anchorCtr="1"/>
          <a:lstStyle/>
          <a:p>
            <a:pPr>
              <a:defRPr sz="1000" b="1" i="0" u="none" strike="noStrike" kern="1200" baseline="0">
                <a:solidFill>
                  <a:schemeClr val="tx1"/>
                </a:solidFill>
                <a:latin typeface="Arial" panose="020B0604020202020204" pitchFamily="34" charset="0"/>
                <a:ea typeface="+mn-ea"/>
                <a:cs typeface="Arial" panose="020B0604020202020204" pitchFamily="34" charset="0"/>
              </a:defRPr>
            </a:pPr>
            <a:endParaRPr lang="en-US"/>
          </a:p>
        </c:txPr>
        <c:crossAx val="456292632"/>
        <c:crosses val="autoZero"/>
        <c:crossBetween val="between"/>
        <c:dispUnits>
          <c:builtInUnit val="thousands"/>
        </c:dispUnits>
      </c:valAx>
      <c:spPr>
        <a:solidFill>
          <a:schemeClr val="bg1"/>
        </a:solidFill>
        <a:ln>
          <a:noFill/>
        </a:ln>
        <a:effectLst/>
      </c:spPr>
    </c:plotArea>
    <c:legend>
      <c:legendPos val="l"/>
      <c:layout>
        <c:manualLayout>
          <c:xMode val="edge"/>
          <c:yMode val="edge"/>
          <c:x val="5.0821490257457476E-2"/>
          <c:y val="0.1245991544186895"/>
          <c:w val="0.54425669809392974"/>
          <c:h val="0.19062569226194778"/>
        </c:manualLayout>
      </c:layout>
      <c:overlay val="0"/>
      <c:spPr>
        <a:solidFill>
          <a:schemeClr val="bg1"/>
        </a:solidFill>
        <a:ln>
          <a:noFill/>
        </a:ln>
        <a:effectLst/>
      </c:spPr>
      <c:txPr>
        <a:bodyPr rot="0" spcFirstLastPara="1" vertOverflow="ellipsis" vert="horz" wrap="square" anchor="ctr" anchorCtr="1"/>
        <a:lstStyle/>
        <a:p>
          <a:pPr>
            <a:defRPr sz="1000" b="0" i="0" u="none" strike="noStrike" kern="1200" baseline="0">
              <a:solidFill>
                <a:schemeClr val="tx1"/>
              </a:solidFill>
              <a:latin typeface="Arial" panose="020B0604020202020204" pitchFamily="34" charset="0"/>
              <a:ea typeface="+mn-ea"/>
              <a:cs typeface="Arial" panose="020B0604020202020204" pitchFamily="34" charset="0"/>
            </a:defRPr>
          </a:pPr>
          <a:endParaRPr lang="en-US"/>
        </a:p>
      </c:txPr>
    </c:legend>
    <c:plotVisOnly val="1"/>
    <c:dispBlanksAs val="gap"/>
    <c:showDLblsOverMax val="0"/>
  </c:chart>
  <c:spPr>
    <a:solidFill>
      <a:schemeClr val="bg1"/>
    </a:solidFill>
    <a:ln w="9525" cap="flat" cmpd="sng" algn="ctr">
      <a:noFill/>
      <a:prstDash val="solid"/>
      <a:round/>
    </a:ln>
    <a:effectLst/>
  </c:spPr>
  <c:txPr>
    <a:bodyPr/>
    <a:lstStyle/>
    <a:p>
      <a:pPr>
        <a:defRPr sz="100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userShapes r:id="rId3"/>
</c:chartSpace>
</file>

<file path=xl/charts/chart1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5.2701602630643107E-2"/>
          <c:y val="0.12188507686539182"/>
          <c:w val="0.87233427007316"/>
          <c:h val="0.78677058935744038"/>
        </c:manualLayout>
      </c:layout>
      <c:areaChart>
        <c:grouping val="stacked"/>
        <c:varyColors val="0"/>
        <c:ser>
          <c:idx val="0"/>
          <c:order val="0"/>
          <c:spPr>
            <a:solidFill>
              <a:schemeClr val="accent1">
                <a:lumMod val="50000"/>
                <a:alpha val="60000"/>
              </a:schemeClr>
            </a:solidFill>
            <a:ln w="25400">
              <a:noFill/>
            </a:ln>
          </c:spPr>
          <c:cat>
            <c:numRef>
              <c:f>'PV Capacity by Technology'!$A$29:$A$38</c:f>
              <c:numCache>
                <c:formatCode>General</c:formatCode>
                <c:ptCount val="10"/>
                <c:pt idx="0">
                  <c:v>2010</c:v>
                </c:pt>
                <c:pt idx="1">
                  <c:v>2011</c:v>
                </c:pt>
                <c:pt idx="2">
                  <c:v>2012</c:v>
                </c:pt>
                <c:pt idx="3">
                  <c:v>2013</c:v>
                </c:pt>
                <c:pt idx="4">
                  <c:v>2014</c:v>
                </c:pt>
                <c:pt idx="5">
                  <c:v>2015</c:v>
                </c:pt>
                <c:pt idx="6">
                  <c:v>2016</c:v>
                </c:pt>
                <c:pt idx="7">
                  <c:v>2017</c:v>
                </c:pt>
                <c:pt idx="8">
                  <c:v>2018</c:v>
                </c:pt>
                <c:pt idx="9">
                  <c:v>2019</c:v>
                </c:pt>
              </c:numCache>
            </c:numRef>
          </c:cat>
          <c:val>
            <c:numRef>
              <c:f>'PV Capacity by Technology'!$I$29:$I$42</c:f>
              <c:numCache>
                <c:formatCode>#,##0.00</c:formatCode>
                <c:ptCount val="14"/>
                <c:pt idx="0">
                  <c:v>0.02</c:v>
                </c:pt>
                <c:pt idx="1">
                  <c:v>0.15</c:v>
                </c:pt>
                <c:pt idx="2">
                  <c:v>0.5</c:v>
                </c:pt>
                <c:pt idx="3">
                  <c:v>0.61</c:v>
                </c:pt>
                <c:pt idx="4">
                  <c:v>0.82</c:v>
                </c:pt>
                <c:pt idx="5">
                  <c:v>1.48</c:v>
                </c:pt>
                <c:pt idx="6">
                  <c:v>2.41</c:v>
                </c:pt>
                <c:pt idx="7">
                  <c:v>3.05</c:v>
                </c:pt>
                <c:pt idx="8">
                  <c:v>4.2699999999999996</c:v>
                </c:pt>
                <c:pt idx="9">
                  <c:v>4.84</c:v>
                </c:pt>
                <c:pt idx="10">
                  <c:v>5.59</c:v>
                </c:pt>
                <c:pt idx="11">
                  <c:v>6.88</c:v>
                </c:pt>
                <c:pt idx="12">
                  <c:v>7.21</c:v>
                </c:pt>
                <c:pt idx="13">
                  <c:v>7.6</c:v>
                </c:pt>
              </c:numCache>
            </c:numRef>
          </c:val>
          <c:extLst>
            <c:ext xmlns:c16="http://schemas.microsoft.com/office/drawing/2014/chart" uri="{C3380CC4-5D6E-409C-BE32-E72D297353CC}">
              <c16:uniqueId val="{00000000-BBDA-41F5-8098-FC52C708B40E}"/>
            </c:ext>
          </c:extLst>
        </c:ser>
        <c:ser>
          <c:idx val="2"/>
          <c:order val="1"/>
          <c:spPr>
            <a:solidFill>
              <a:schemeClr val="accent1">
                <a:alpha val="60000"/>
              </a:schemeClr>
            </a:solidFill>
            <a:ln w="25400">
              <a:noFill/>
            </a:ln>
          </c:spPr>
          <c:cat>
            <c:numRef>
              <c:f>'PV Capacity by Technology'!$A$29:$A$38</c:f>
              <c:numCache>
                <c:formatCode>General</c:formatCode>
                <c:ptCount val="10"/>
                <c:pt idx="0">
                  <c:v>2010</c:v>
                </c:pt>
                <c:pt idx="1">
                  <c:v>2011</c:v>
                </c:pt>
                <c:pt idx="2">
                  <c:v>2012</c:v>
                </c:pt>
                <c:pt idx="3">
                  <c:v>2013</c:v>
                </c:pt>
                <c:pt idx="4">
                  <c:v>2014</c:v>
                </c:pt>
                <c:pt idx="5">
                  <c:v>2015</c:v>
                </c:pt>
                <c:pt idx="6">
                  <c:v>2016</c:v>
                </c:pt>
                <c:pt idx="7">
                  <c:v>2017</c:v>
                </c:pt>
                <c:pt idx="8">
                  <c:v>2018</c:v>
                </c:pt>
                <c:pt idx="9">
                  <c:v>2019</c:v>
                </c:pt>
              </c:numCache>
            </c:numRef>
          </c:cat>
          <c:val>
            <c:numRef>
              <c:f>'PV Capacity by Technology'!$Q$29:$Q$42</c:f>
              <c:numCache>
                <c:formatCode>#,##0.00</c:formatCode>
                <c:ptCount val="14"/>
                <c:pt idx="0">
                  <c:v>0.15</c:v>
                </c:pt>
                <c:pt idx="1">
                  <c:v>0.24</c:v>
                </c:pt>
                <c:pt idx="2">
                  <c:v>0.44</c:v>
                </c:pt>
                <c:pt idx="3">
                  <c:v>0.94</c:v>
                </c:pt>
                <c:pt idx="4">
                  <c:v>2.62</c:v>
                </c:pt>
                <c:pt idx="5">
                  <c:v>2.83</c:v>
                </c:pt>
                <c:pt idx="6">
                  <c:v>3.45</c:v>
                </c:pt>
                <c:pt idx="7">
                  <c:v>3.71</c:v>
                </c:pt>
                <c:pt idx="8">
                  <c:v>3.76</c:v>
                </c:pt>
                <c:pt idx="9">
                  <c:v>3.8</c:v>
                </c:pt>
                <c:pt idx="10">
                  <c:v>3.97</c:v>
                </c:pt>
                <c:pt idx="11">
                  <c:v>3.97</c:v>
                </c:pt>
                <c:pt idx="12">
                  <c:v>4.3499999999999996</c:v>
                </c:pt>
                <c:pt idx="13">
                  <c:v>4.7300000000000004</c:v>
                </c:pt>
              </c:numCache>
            </c:numRef>
          </c:val>
          <c:extLst>
            <c:ext xmlns:c16="http://schemas.microsoft.com/office/drawing/2014/chart" uri="{C3380CC4-5D6E-409C-BE32-E72D297353CC}">
              <c16:uniqueId val="{00000001-BBDA-41F5-8098-FC52C708B40E}"/>
            </c:ext>
          </c:extLst>
        </c:ser>
        <c:ser>
          <c:idx val="1"/>
          <c:order val="2"/>
          <c:spPr>
            <a:solidFill>
              <a:schemeClr val="accent2">
                <a:lumMod val="50000"/>
                <a:alpha val="60000"/>
              </a:schemeClr>
            </a:solidFill>
            <a:ln w="25400">
              <a:noFill/>
            </a:ln>
          </c:spPr>
          <c:cat>
            <c:numRef>
              <c:f>'PV Capacity by Technology'!$A$29:$A$38</c:f>
              <c:numCache>
                <c:formatCode>General</c:formatCode>
                <c:ptCount val="10"/>
                <c:pt idx="0">
                  <c:v>2010</c:v>
                </c:pt>
                <c:pt idx="1">
                  <c:v>2011</c:v>
                </c:pt>
                <c:pt idx="2">
                  <c:v>2012</c:v>
                </c:pt>
                <c:pt idx="3">
                  <c:v>2013</c:v>
                </c:pt>
                <c:pt idx="4">
                  <c:v>2014</c:v>
                </c:pt>
                <c:pt idx="5">
                  <c:v>2015</c:v>
                </c:pt>
                <c:pt idx="6">
                  <c:v>2016</c:v>
                </c:pt>
                <c:pt idx="7">
                  <c:v>2017</c:v>
                </c:pt>
                <c:pt idx="8">
                  <c:v>2018</c:v>
                </c:pt>
                <c:pt idx="9">
                  <c:v>2019</c:v>
                </c:pt>
              </c:numCache>
            </c:numRef>
          </c:cat>
          <c:val>
            <c:numRef>
              <c:f>'PV Capacity by Technology'!$E$29:$E$42</c:f>
              <c:numCache>
                <c:formatCode>#,##0.00</c:formatCode>
                <c:ptCount val="14"/>
                <c:pt idx="0">
                  <c:v>0.08</c:v>
                </c:pt>
                <c:pt idx="1">
                  <c:v>0.31</c:v>
                </c:pt>
                <c:pt idx="2">
                  <c:v>0.66</c:v>
                </c:pt>
                <c:pt idx="3">
                  <c:v>1.4</c:v>
                </c:pt>
                <c:pt idx="4">
                  <c:v>2.14</c:v>
                </c:pt>
                <c:pt idx="5">
                  <c:v>3.8</c:v>
                </c:pt>
                <c:pt idx="6">
                  <c:v>8.59</c:v>
                </c:pt>
                <c:pt idx="7">
                  <c:v>11.13</c:v>
                </c:pt>
                <c:pt idx="8">
                  <c:v>12.88</c:v>
                </c:pt>
                <c:pt idx="9">
                  <c:v>15.23</c:v>
                </c:pt>
                <c:pt idx="10">
                  <c:v>21.38</c:v>
                </c:pt>
                <c:pt idx="11">
                  <c:v>28.62</c:v>
                </c:pt>
                <c:pt idx="12">
                  <c:v>35.020000000000003</c:v>
                </c:pt>
                <c:pt idx="13">
                  <c:v>47.3</c:v>
                </c:pt>
              </c:numCache>
            </c:numRef>
          </c:val>
          <c:extLst>
            <c:ext xmlns:c16="http://schemas.microsoft.com/office/drawing/2014/chart" uri="{C3380CC4-5D6E-409C-BE32-E72D297353CC}">
              <c16:uniqueId val="{00000002-BBDA-41F5-8098-FC52C708B40E}"/>
            </c:ext>
          </c:extLst>
        </c:ser>
        <c:ser>
          <c:idx val="3"/>
          <c:order val="3"/>
          <c:spPr>
            <a:solidFill>
              <a:schemeClr val="accent2">
                <a:alpha val="60000"/>
              </a:schemeClr>
            </a:solidFill>
            <a:ln w="25400">
              <a:noFill/>
            </a:ln>
          </c:spPr>
          <c:cat>
            <c:numRef>
              <c:f>'PV Capacity by Technology'!$A$29:$A$38</c:f>
              <c:numCache>
                <c:formatCode>General</c:formatCode>
                <c:ptCount val="10"/>
                <c:pt idx="0">
                  <c:v>2010</c:v>
                </c:pt>
                <c:pt idx="1">
                  <c:v>2011</c:v>
                </c:pt>
                <c:pt idx="2">
                  <c:v>2012</c:v>
                </c:pt>
                <c:pt idx="3">
                  <c:v>2013</c:v>
                </c:pt>
                <c:pt idx="4">
                  <c:v>2014</c:v>
                </c:pt>
                <c:pt idx="5">
                  <c:v>2015</c:v>
                </c:pt>
                <c:pt idx="6">
                  <c:v>2016</c:v>
                </c:pt>
                <c:pt idx="7">
                  <c:v>2017</c:v>
                </c:pt>
                <c:pt idx="8">
                  <c:v>2018</c:v>
                </c:pt>
                <c:pt idx="9">
                  <c:v>2019</c:v>
                </c:pt>
              </c:numCache>
            </c:numRef>
          </c:cat>
          <c:val>
            <c:numRef>
              <c:f>'PV Capacity by Technology'!$M$29:$M$42</c:f>
              <c:numCache>
                <c:formatCode>#,##0.00</c:formatCode>
                <c:ptCount val="14"/>
                <c:pt idx="1">
                  <c:v>0.02</c:v>
                </c:pt>
                <c:pt idx="2">
                  <c:v>0.05</c:v>
                </c:pt>
                <c:pt idx="3">
                  <c:v>0.05</c:v>
                </c:pt>
                <c:pt idx="4">
                  <c:v>0.57999999999999996</c:v>
                </c:pt>
                <c:pt idx="5">
                  <c:v>0.92</c:v>
                </c:pt>
                <c:pt idx="6">
                  <c:v>2.02</c:v>
                </c:pt>
                <c:pt idx="7">
                  <c:v>2.68</c:v>
                </c:pt>
                <c:pt idx="8">
                  <c:v>3.61</c:v>
                </c:pt>
                <c:pt idx="9">
                  <c:v>5.26</c:v>
                </c:pt>
                <c:pt idx="10">
                  <c:v>7.81</c:v>
                </c:pt>
                <c:pt idx="11">
                  <c:v>11.76</c:v>
                </c:pt>
                <c:pt idx="12">
                  <c:v>15.03</c:v>
                </c:pt>
                <c:pt idx="13">
                  <c:v>19.670000000000002</c:v>
                </c:pt>
              </c:numCache>
            </c:numRef>
          </c:val>
          <c:extLst>
            <c:ext xmlns:c16="http://schemas.microsoft.com/office/drawing/2014/chart" uri="{C3380CC4-5D6E-409C-BE32-E72D297353CC}">
              <c16:uniqueId val="{00000003-BBDA-41F5-8098-FC52C708B40E}"/>
            </c:ext>
          </c:extLst>
        </c:ser>
        <c:dLbls>
          <c:showLegendKey val="0"/>
          <c:showVal val="0"/>
          <c:showCatName val="0"/>
          <c:showSerName val="0"/>
          <c:showPercent val="0"/>
          <c:showBubbleSize val="0"/>
        </c:dLbls>
        <c:axId val="456490744"/>
        <c:axId val="456493880"/>
      </c:areaChart>
      <c:barChart>
        <c:barDir val="col"/>
        <c:grouping val="stacked"/>
        <c:varyColors val="0"/>
        <c:ser>
          <c:idx val="4"/>
          <c:order val="4"/>
          <c:tx>
            <c:strRef>
              <c:f>'PV Capacity by Technology'!$F$24:$I$24</c:f>
              <c:strCache>
                <c:ptCount val="1"/>
                <c:pt idx="0">
                  <c:v>Fixed-Tilt c-Si</c:v>
                </c:pt>
              </c:strCache>
            </c:strRef>
          </c:tx>
          <c:spPr>
            <a:solidFill>
              <a:schemeClr val="accent1">
                <a:lumMod val="50000"/>
              </a:schemeClr>
            </a:solidFill>
          </c:spPr>
          <c:invertIfNegative val="0"/>
          <c:cat>
            <c:numRef>
              <c:f>'PV Capacity by Technology'!$A$29:$A$42</c:f>
              <c:numCache>
                <c:formatCode>General</c:formatCode>
                <c:ptCount val="14"/>
                <c:pt idx="0">
                  <c:v>2010</c:v>
                </c:pt>
                <c:pt idx="1">
                  <c:v>2011</c:v>
                </c:pt>
                <c:pt idx="2">
                  <c:v>2012</c:v>
                </c:pt>
                <c:pt idx="3">
                  <c:v>2013</c:v>
                </c:pt>
                <c:pt idx="4">
                  <c:v>2014</c:v>
                </c:pt>
                <c:pt idx="5">
                  <c:v>2015</c:v>
                </c:pt>
                <c:pt idx="6">
                  <c:v>2016</c:v>
                </c:pt>
                <c:pt idx="7">
                  <c:v>2017</c:v>
                </c:pt>
                <c:pt idx="8">
                  <c:v>2018</c:v>
                </c:pt>
                <c:pt idx="9">
                  <c:v>2019</c:v>
                </c:pt>
                <c:pt idx="10">
                  <c:v>2020</c:v>
                </c:pt>
                <c:pt idx="11">
                  <c:v>2021</c:v>
                </c:pt>
                <c:pt idx="12">
                  <c:v>2022</c:v>
                </c:pt>
                <c:pt idx="13">
                  <c:v>2023</c:v>
                </c:pt>
              </c:numCache>
            </c:numRef>
          </c:cat>
          <c:val>
            <c:numRef>
              <c:f>'PV Capacity by Technology'!$H$29:$H$42</c:f>
              <c:numCache>
                <c:formatCode>#,##0.00</c:formatCode>
                <c:ptCount val="14"/>
                <c:pt idx="0">
                  <c:v>0.02</c:v>
                </c:pt>
                <c:pt idx="1">
                  <c:v>0.14000000000000001</c:v>
                </c:pt>
                <c:pt idx="2">
                  <c:v>0.35</c:v>
                </c:pt>
                <c:pt idx="3">
                  <c:v>0.11</c:v>
                </c:pt>
                <c:pt idx="4">
                  <c:v>0.2</c:v>
                </c:pt>
                <c:pt idx="5">
                  <c:v>0.67</c:v>
                </c:pt>
                <c:pt idx="6">
                  <c:v>0.92</c:v>
                </c:pt>
                <c:pt idx="7">
                  <c:v>0.64</c:v>
                </c:pt>
                <c:pt idx="8">
                  <c:v>1.22</c:v>
                </c:pt>
                <c:pt idx="9">
                  <c:v>0.56000000000000005</c:v>
                </c:pt>
                <c:pt idx="10">
                  <c:v>0.75</c:v>
                </c:pt>
                <c:pt idx="11">
                  <c:v>1.3</c:v>
                </c:pt>
                <c:pt idx="12">
                  <c:v>0.33</c:v>
                </c:pt>
                <c:pt idx="13">
                  <c:v>0.38</c:v>
                </c:pt>
              </c:numCache>
            </c:numRef>
          </c:val>
          <c:extLst>
            <c:ext xmlns:c16="http://schemas.microsoft.com/office/drawing/2014/chart" uri="{C3380CC4-5D6E-409C-BE32-E72D297353CC}">
              <c16:uniqueId val="{00000004-BBDA-41F5-8098-FC52C708B40E}"/>
            </c:ext>
          </c:extLst>
        </c:ser>
        <c:ser>
          <c:idx val="6"/>
          <c:order val="5"/>
          <c:tx>
            <c:strRef>
              <c:f>'PV Capacity by Technology'!$N$24:$Q$24</c:f>
              <c:strCache>
                <c:ptCount val="1"/>
                <c:pt idx="0">
                  <c:v>Fixed-Tilt Thin-Film</c:v>
                </c:pt>
              </c:strCache>
            </c:strRef>
          </c:tx>
          <c:spPr>
            <a:solidFill>
              <a:schemeClr val="accent1"/>
            </a:solidFill>
          </c:spPr>
          <c:invertIfNegative val="0"/>
          <c:cat>
            <c:numRef>
              <c:f>'PV Capacity by Technology'!$A$29:$A$42</c:f>
              <c:numCache>
                <c:formatCode>General</c:formatCode>
                <c:ptCount val="14"/>
                <c:pt idx="0">
                  <c:v>2010</c:v>
                </c:pt>
                <c:pt idx="1">
                  <c:v>2011</c:v>
                </c:pt>
                <c:pt idx="2">
                  <c:v>2012</c:v>
                </c:pt>
                <c:pt idx="3">
                  <c:v>2013</c:v>
                </c:pt>
                <c:pt idx="4">
                  <c:v>2014</c:v>
                </c:pt>
                <c:pt idx="5">
                  <c:v>2015</c:v>
                </c:pt>
                <c:pt idx="6">
                  <c:v>2016</c:v>
                </c:pt>
                <c:pt idx="7">
                  <c:v>2017</c:v>
                </c:pt>
                <c:pt idx="8">
                  <c:v>2018</c:v>
                </c:pt>
                <c:pt idx="9">
                  <c:v>2019</c:v>
                </c:pt>
                <c:pt idx="10">
                  <c:v>2020</c:v>
                </c:pt>
                <c:pt idx="11">
                  <c:v>2021</c:v>
                </c:pt>
                <c:pt idx="12">
                  <c:v>2022</c:v>
                </c:pt>
                <c:pt idx="13">
                  <c:v>2023</c:v>
                </c:pt>
              </c:numCache>
            </c:numRef>
          </c:cat>
          <c:val>
            <c:numRef>
              <c:f>'PV Capacity by Technology'!$P$29:$P$42</c:f>
              <c:numCache>
                <c:formatCode>#,##0.00</c:formatCode>
                <c:ptCount val="14"/>
                <c:pt idx="0">
                  <c:v>0.12</c:v>
                </c:pt>
                <c:pt idx="1">
                  <c:v>0.1</c:v>
                </c:pt>
                <c:pt idx="2">
                  <c:v>0.2</c:v>
                </c:pt>
                <c:pt idx="3">
                  <c:v>0.5</c:v>
                </c:pt>
                <c:pt idx="4">
                  <c:v>1.68</c:v>
                </c:pt>
                <c:pt idx="5">
                  <c:v>0.21</c:v>
                </c:pt>
                <c:pt idx="6">
                  <c:v>0.62</c:v>
                </c:pt>
                <c:pt idx="7">
                  <c:v>0.26</c:v>
                </c:pt>
                <c:pt idx="8">
                  <c:v>0.05</c:v>
                </c:pt>
                <c:pt idx="9">
                  <c:v>0.04</c:v>
                </c:pt>
                <c:pt idx="10">
                  <c:v>0.17</c:v>
                </c:pt>
                <c:pt idx="12">
                  <c:v>0.38</c:v>
                </c:pt>
                <c:pt idx="13">
                  <c:v>0.38</c:v>
                </c:pt>
              </c:numCache>
            </c:numRef>
          </c:val>
          <c:extLst>
            <c:ext xmlns:c16="http://schemas.microsoft.com/office/drawing/2014/chart" uri="{C3380CC4-5D6E-409C-BE32-E72D297353CC}">
              <c16:uniqueId val="{00000005-BBDA-41F5-8098-FC52C708B40E}"/>
            </c:ext>
          </c:extLst>
        </c:ser>
        <c:ser>
          <c:idx val="5"/>
          <c:order val="6"/>
          <c:tx>
            <c:strRef>
              <c:f>'PV Capacity by Technology'!$B$24:$E$24</c:f>
              <c:strCache>
                <c:ptCount val="1"/>
                <c:pt idx="0">
                  <c:v>Tracking c-Si</c:v>
                </c:pt>
              </c:strCache>
            </c:strRef>
          </c:tx>
          <c:spPr>
            <a:solidFill>
              <a:schemeClr val="accent2">
                <a:lumMod val="50000"/>
              </a:schemeClr>
            </a:solidFill>
          </c:spPr>
          <c:invertIfNegative val="0"/>
          <c:cat>
            <c:numRef>
              <c:f>'PV Capacity by Technology'!$A$29:$A$42</c:f>
              <c:numCache>
                <c:formatCode>General</c:formatCode>
                <c:ptCount val="14"/>
                <c:pt idx="0">
                  <c:v>2010</c:v>
                </c:pt>
                <c:pt idx="1">
                  <c:v>2011</c:v>
                </c:pt>
                <c:pt idx="2">
                  <c:v>2012</c:v>
                </c:pt>
                <c:pt idx="3">
                  <c:v>2013</c:v>
                </c:pt>
                <c:pt idx="4">
                  <c:v>2014</c:v>
                </c:pt>
                <c:pt idx="5">
                  <c:v>2015</c:v>
                </c:pt>
                <c:pt idx="6">
                  <c:v>2016</c:v>
                </c:pt>
                <c:pt idx="7">
                  <c:v>2017</c:v>
                </c:pt>
                <c:pt idx="8">
                  <c:v>2018</c:v>
                </c:pt>
                <c:pt idx="9">
                  <c:v>2019</c:v>
                </c:pt>
                <c:pt idx="10">
                  <c:v>2020</c:v>
                </c:pt>
                <c:pt idx="11">
                  <c:v>2021</c:v>
                </c:pt>
                <c:pt idx="12">
                  <c:v>2022</c:v>
                </c:pt>
                <c:pt idx="13">
                  <c:v>2023</c:v>
                </c:pt>
              </c:numCache>
            </c:numRef>
          </c:cat>
          <c:val>
            <c:numRef>
              <c:f>'PV Capacity by Technology'!$D$29:$D$42</c:f>
              <c:numCache>
                <c:formatCode>#,##0.00</c:formatCode>
                <c:ptCount val="14"/>
                <c:pt idx="0">
                  <c:v>0.04</c:v>
                </c:pt>
                <c:pt idx="1">
                  <c:v>0.23</c:v>
                </c:pt>
                <c:pt idx="2">
                  <c:v>0.35</c:v>
                </c:pt>
                <c:pt idx="3">
                  <c:v>0.73</c:v>
                </c:pt>
                <c:pt idx="4">
                  <c:v>0.75</c:v>
                </c:pt>
                <c:pt idx="5">
                  <c:v>1.66</c:v>
                </c:pt>
                <c:pt idx="6">
                  <c:v>4.79</c:v>
                </c:pt>
                <c:pt idx="7">
                  <c:v>2.54</c:v>
                </c:pt>
                <c:pt idx="8">
                  <c:v>1.75</c:v>
                </c:pt>
                <c:pt idx="9">
                  <c:v>2.35</c:v>
                </c:pt>
                <c:pt idx="10">
                  <c:v>6.15</c:v>
                </c:pt>
                <c:pt idx="11">
                  <c:v>7.24</c:v>
                </c:pt>
                <c:pt idx="12">
                  <c:v>6.4</c:v>
                </c:pt>
                <c:pt idx="13">
                  <c:v>12.28</c:v>
                </c:pt>
              </c:numCache>
            </c:numRef>
          </c:val>
          <c:extLst>
            <c:ext xmlns:c16="http://schemas.microsoft.com/office/drawing/2014/chart" uri="{C3380CC4-5D6E-409C-BE32-E72D297353CC}">
              <c16:uniqueId val="{00000006-BBDA-41F5-8098-FC52C708B40E}"/>
            </c:ext>
          </c:extLst>
        </c:ser>
        <c:ser>
          <c:idx val="7"/>
          <c:order val="7"/>
          <c:tx>
            <c:strRef>
              <c:f>'PV Capacity by Technology'!$J$24:$M$24</c:f>
              <c:strCache>
                <c:ptCount val="1"/>
                <c:pt idx="0">
                  <c:v>Tracking Thin-Film</c:v>
                </c:pt>
              </c:strCache>
            </c:strRef>
          </c:tx>
          <c:spPr>
            <a:solidFill>
              <a:schemeClr val="accent2"/>
            </a:solidFill>
          </c:spPr>
          <c:invertIfNegative val="0"/>
          <c:cat>
            <c:numRef>
              <c:f>'PV Capacity by Technology'!$A$29:$A$42</c:f>
              <c:numCache>
                <c:formatCode>General</c:formatCode>
                <c:ptCount val="14"/>
                <c:pt idx="0">
                  <c:v>2010</c:v>
                </c:pt>
                <c:pt idx="1">
                  <c:v>2011</c:v>
                </c:pt>
                <c:pt idx="2">
                  <c:v>2012</c:v>
                </c:pt>
                <c:pt idx="3">
                  <c:v>2013</c:v>
                </c:pt>
                <c:pt idx="4">
                  <c:v>2014</c:v>
                </c:pt>
                <c:pt idx="5">
                  <c:v>2015</c:v>
                </c:pt>
                <c:pt idx="6">
                  <c:v>2016</c:v>
                </c:pt>
                <c:pt idx="7">
                  <c:v>2017</c:v>
                </c:pt>
                <c:pt idx="8">
                  <c:v>2018</c:v>
                </c:pt>
                <c:pt idx="9">
                  <c:v>2019</c:v>
                </c:pt>
                <c:pt idx="10">
                  <c:v>2020</c:v>
                </c:pt>
                <c:pt idx="11">
                  <c:v>2021</c:v>
                </c:pt>
                <c:pt idx="12">
                  <c:v>2022</c:v>
                </c:pt>
                <c:pt idx="13">
                  <c:v>2023</c:v>
                </c:pt>
              </c:numCache>
            </c:numRef>
          </c:cat>
          <c:val>
            <c:numRef>
              <c:f>'PV Capacity by Technology'!$L$29:$L$42</c:f>
              <c:numCache>
                <c:formatCode>#,##0.00</c:formatCode>
                <c:ptCount val="14"/>
                <c:pt idx="1">
                  <c:v>0.02</c:v>
                </c:pt>
                <c:pt idx="2">
                  <c:v>0.03</c:v>
                </c:pt>
                <c:pt idx="4">
                  <c:v>0.53</c:v>
                </c:pt>
                <c:pt idx="5">
                  <c:v>0.34</c:v>
                </c:pt>
                <c:pt idx="6">
                  <c:v>1.1100000000000001</c:v>
                </c:pt>
                <c:pt idx="7">
                  <c:v>0.65</c:v>
                </c:pt>
                <c:pt idx="8">
                  <c:v>0.94</c:v>
                </c:pt>
                <c:pt idx="9">
                  <c:v>1.64</c:v>
                </c:pt>
                <c:pt idx="10">
                  <c:v>2.5499999999999998</c:v>
                </c:pt>
                <c:pt idx="11">
                  <c:v>3.95</c:v>
                </c:pt>
                <c:pt idx="12">
                  <c:v>3.27</c:v>
                </c:pt>
                <c:pt idx="13">
                  <c:v>4.6399999999999997</c:v>
                </c:pt>
              </c:numCache>
            </c:numRef>
          </c:val>
          <c:extLst>
            <c:ext xmlns:c16="http://schemas.microsoft.com/office/drawing/2014/chart" uri="{C3380CC4-5D6E-409C-BE32-E72D297353CC}">
              <c16:uniqueId val="{00000007-BBDA-41F5-8098-FC52C708B40E}"/>
            </c:ext>
          </c:extLst>
        </c:ser>
        <c:dLbls>
          <c:showLegendKey val="0"/>
          <c:showVal val="0"/>
          <c:showCatName val="0"/>
          <c:showSerName val="0"/>
          <c:showPercent val="0"/>
          <c:showBubbleSize val="0"/>
        </c:dLbls>
        <c:gapWidth val="95"/>
        <c:overlap val="100"/>
        <c:axId val="456487608"/>
        <c:axId val="456491920"/>
      </c:barChart>
      <c:valAx>
        <c:axId val="456491920"/>
        <c:scaling>
          <c:orientation val="minMax"/>
          <c:max val="20"/>
          <c:min val="0"/>
        </c:scaling>
        <c:delete val="0"/>
        <c:axPos val="l"/>
        <c:majorGridlines>
          <c:spPr>
            <a:ln w="3175">
              <a:solidFill>
                <a:schemeClr val="bg1">
                  <a:lumMod val="75000"/>
                </a:schemeClr>
              </a:solidFill>
            </a:ln>
          </c:spPr>
        </c:majorGridlines>
        <c:numFmt formatCode="#,##0" sourceLinked="0"/>
        <c:majorTickMark val="out"/>
        <c:minorTickMark val="none"/>
        <c:tickLblPos val="nextTo"/>
        <c:spPr>
          <a:ln w="3175">
            <a:noFill/>
          </a:ln>
        </c:spPr>
        <c:txPr>
          <a:bodyPr/>
          <a:lstStyle/>
          <a:p>
            <a:pPr>
              <a:defRPr b="1"/>
            </a:pPr>
            <a:endParaRPr lang="en-US"/>
          </a:p>
        </c:txPr>
        <c:crossAx val="456487608"/>
        <c:crosses val="autoZero"/>
        <c:crossBetween val="between"/>
        <c:majorUnit val="2"/>
      </c:valAx>
      <c:catAx>
        <c:axId val="456487608"/>
        <c:scaling>
          <c:orientation val="minMax"/>
        </c:scaling>
        <c:delete val="0"/>
        <c:axPos val="b"/>
        <c:numFmt formatCode="General" sourceLinked="0"/>
        <c:majorTickMark val="out"/>
        <c:minorTickMark val="none"/>
        <c:tickLblPos val="nextTo"/>
        <c:spPr>
          <a:ln w="3175">
            <a:noFill/>
          </a:ln>
        </c:spPr>
        <c:txPr>
          <a:bodyPr/>
          <a:lstStyle/>
          <a:p>
            <a:pPr>
              <a:defRPr b="1"/>
            </a:pPr>
            <a:endParaRPr lang="en-US"/>
          </a:p>
        </c:txPr>
        <c:crossAx val="456491920"/>
        <c:crosses val="autoZero"/>
        <c:auto val="1"/>
        <c:lblAlgn val="ctr"/>
        <c:lblOffset val="0"/>
        <c:noMultiLvlLbl val="0"/>
      </c:catAx>
      <c:valAx>
        <c:axId val="456493880"/>
        <c:scaling>
          <c:orientation val="minMax"/>
          <c:max val="100"/>
          <c:min val="0"/>
        </c:scaling>
        <c:delete val="0"/>
        <c:axPos val="r"/>
        <c:numFmt formatCode="#,##0" sourceLinked="0"/>
        <c:majorTickMark val="out"/>
        <c:minorTickMark val="none"/>
        <c:tickLblPos val="nextTo"/>
        <c:spPr>
          <a:solidFill>
            <a:sysClr val="window" lastClr="FFFFFF"/>
          </a:solidFill>
          <a:ln w="3175">
            <a:noFill/>
          </a:ln>
        </c:spPr>
        <c:txPr>
          <a:bodyPr/>
          <a:lstStyle/>
          <a:p>
            <a:pPr>
              <a:defRPr b="1"/>
            </a:pPr>
            <a:endParaRPr lang="en-US"/>
          </a:p>
        </c:txPr>
        <c:crossAx val="456490744"/>
        <c:crosses val="max"/>
        <c:crossBetween val="between"/>
        <c:majorUnit val="10"/>
      </c:valAx>
      <c:catAx>
        <c:axId val="456490744"/>
        <c:scaling>
          <c:orientation val="minMax"/>
        </c:scaling>
        <c:delete val="1"/>
        <c:axPos val="b"/>
        <c:numFmt formatCode="General" sourceLinked="1"/>
        <c:majorTickMark val="out"/>
        <c:minorTickMark val="none"/>
        <c:tickLblPos val="nextTo"/>
        <c:crossAx val="456493880"/>
        <c:crosses val="autoZero"/>
        <c:auto val="1"/>
        <c:lblAlgn val="ctr"/>
        <c:lblOffset val="100"/>
        <c:noMultiLvlLbl val="0"/>
      </c:catAx>
      <c:spPr>
        <a:solidFill>
          <a:schemeClr val="bg1"/>
        </a:solidFill>
      </c:spPr>
    </c:plotArea>
    <c:legend>
      <c:legendPos val="r"/>
      <c:legendEntry>
        <c:idx val="0"/>
        <c:delete val="1"/>
      </c:legendEntry>
      <c:legendEntry>
        <c:idx val="1"/>
        <c:delete val="1"/>
      </c:legendEntry>
      <c:legendEntry>
        <c:idx val="2"/>
        <c:delete val="1"/>
      </c:legendEntry>
      <c:legendEntry>
        <c:idx val="3"/>
        <c:delete val="1"/>
      </c:legendEntry>
      <c:layout>
        <c:manualLayout>
          <c:xMode val="edge"/>
          <c:yMode val="edge"/>
          <c:x val="7.017053739494683E-2"/>
          <c:y val="0.14786363226893603"/>
          <c:w val="0.23876061544938462"/>
          <c:h val="0.26939807062539084"/>
        </c:manualLayout>
      </c:layout>
      <c:overlay val="1"/>
      <c:spPr>
        <a:solidFill>
          <a:schemeClr val="bg1"/>
        </a:solidFill>
        <a:ln w="3175">
          <a:solidFill>
            <a:schemeClr val="bg1">
              <a:lumMod val="75000"/>
            </a:schemeClr>
          </a:solidFill>
        </a:ln>
        <a:effectLst/>
      </c:spPr>
    </c:legend>
    <c:plotVisOnly val="1"/>
    <c:dispBlanksAs val="gap"/>
    <c:showDLblsOverMax val="0"/>
  </c:chart>
  <c:spPr>
    <a:solidFill>
      <a:sysClr val="window" lastClr="FFFFFF"/>
    </a:solidFill>
    <a:ln>
      <a:noFill/>
    </a:ln>
  </c:spPr>
  <c:txPr>
    <a:bodyPr/>
    <a:lstStyle/>
    <a:p>
      <a:pPr>
        <a:defRPr sz="100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userShapes r:id="rId1"/>
</c:chartSpace>
</file>

<file path=xl/charts/chart1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5.2701602630643107E-2"/>
          <c:y val="0.12188507686539182"/>
          <c:w val="0.87233427007316"/>
          <c:h val="0.80359499030278625"/>
        </c:manualLayout>
      </c:layout>
      <c:areaChart>
        <c:grouping val="stacked"/>
        <c:varyColors val="0"/>
        <c:ser>
          <c:idx val="2"/>
          <c:order val="0"/>
          <c:spPr>
            <a:solidFill>
              <a:schemeClr val="accent1">
                <a:alpha val="60000"/>
              </a:schemeClr>
            </a:solidFill>
            <a:ln w="25400">
              <a:noFill/>
            </a:ln>
          </c:spPr>
          <c:cat>
            <c:numRef>
              <c:f>'PV Capacity by Technology'!$A$29:$A$38</c:f>
              <c:numCache>
                <c:formatCode>General</c:formatCode>
                <c:ptCount val="10"/>
                <c:pt idx="0">
                  <c:v>2010</c:v>
                </c:pt>
                <c:pt idx="1">
                  <c:v>2011</c:v>
                </c:pt>
                <c:pt idx="2">
                  <c:v>2012</c:v>
                </c:pt>
                <c:pt idx="3">
                  <c:v>2013</c:v>
                </c:pt>
                <c:pt idx="4">
                  <c:v>2014</c:v>
                </c:pt>
                <c:pt idx="5">
                  <c:v>2015</c:v>
                </c:pt>
                <c:pt idx="6">
                  <c:v>2016</c:v>
                </c:pt>
                <c:pt idx="7">
                  <c:v>2017</c:v>
                </c:pt>
                <c:pt idx="8">
                  <c:v>2018</c:v>
                </c:pt>
                <c:pt idx="9">
                  <c:v>2019</c:v>
                </c:pt>
              </c:numCache>
            </c:numRef>
          </c:cat>
          <c:val>
            <c:numRef>
              <c:f>'PV Capacity by Technology'!$Y$29:$Y$42</c:f>
              <c:numCache>
                <c:formatCode>#,##0.00</c:formatCode>
                <c:ptCount val="14"/>
                <c:pt idx="0">
                  <c:v>0.16</c:v>
                </c:pt>
                <c:pt idx="1">
                  <c:v>0.39</c:v>
                </c:pt>
                <c:pt idx="2">
                  <c:v>0.95</c:v>
                </c:pt>
                <c:pt idx="3">
                  <c:v>1.55</c:v>
                </c:pt>
                <c:pt idx="4">
                  <c:v>3.44</c:v>
                </c:pt>
                <c:pt idx="5">
                  <c:v>4.3099999999999996</c:v>
                </c:pt>
                <c:pt idx="6">
                  <c:v>5.86</c:v>
                </c:pt>
                <c:pt idx="7">
                  <c:v>6.75</c:v>
                </c:pt>
                <c:pt idx="8">
                  <c:v>8.0299999999999994</c:v>
                </c:pt>
                <c:pt idx="9">
                  <c:v>8.6300000000000008</c:v>
                </c:pt>
                <c:pt idx="10">
                  <c:v>9.56</c:v>
                </c:pt>
                <c:pt idx="11">
                  <c:v>10.85</c:v>
                </c:pt>
                <c:pt idx="12">
                  <c:v>11.56</c:v>
                </c:pt>
                <c:pt idx="13">
                  <c:v>12.33</c:v>
                </c:pt>
              </c:numCache>
            </c:numRef>
          </c:val>
          <c:extLst>
            <c:ext xmlns:c16="http://schemas.microsoft.com/office/drawing/2014/chart" uri="{C3380CC4-5D6E-409C-BE32-E72D297353CC}">
              <c16:uniqueId val="{00000000-3BD1-4904-A7AA-DC9637A3BA01}"/>
            </c:ext>
          </c:extLst>
        </c:ser>
        <c:ser>
          <c:idx val="3"/>
          <c:order val="1"/>
          <c:spPr>
            <a:solidFill>
              <a:schemeClr val="accent2">
                <a:alpha val="60000"/>
              </a:schemeClr>
            </a:solidFill>
            <a:ln w="25400">
              <a:noFill/>
            </a:ln>
          </c:spPr>
          <c:cat>
            <c:numRef>
              <c:f>'PV Capacity by Technology'!$A$29:$A$38</c:f>
              <c:numCache>
                <c:formatCode>General</c:formatCode>
                <c:ptCount val="10"/>
                <c:pt idx="0">
                  <c:v>2010</c:v>
                </c:pt>
                <c:pt idx="1">
                  <c:v>2011</c:v>
                </c:pt>
                <c:pt idx="2">
                  <c:v>2012</c:v>
                </c:pt>
                <c:pt idx="3">
                  <c:v>2013</c:v>
                </c:pt>
                <c:pt idx="4">
                  <c:v>2014</c:v>
                </c:pt>
                <c:pt idx="5">
                  <c:v>2015</c:v>
                </c:pt>
                <c:pt idx="6">
                  <c:v>2016</c:v>
                </c:pt>
                <c:pt idx="7">
                  <c:v>2017</c:v>
                </c:pt>
                <c:pt idx="8">
                  <c:v>2018</c:v>
                </c:pt>
                <c:pt idx="9">
                  <c:v>2019</c:v>
                </c:pt>
              </c:numCache>
            </c:numRef>
          </c:cat>
          <c:val>
            <c:numRef>
              <c:f>'PV Capacity by Technology'!$U$29:$U$42</c:f>
              <c:numCache>
                <c:formatCode>#,##0.00</c:formatCode>
                <c:ptCount val="14"/>
                <c:pt idx="0">
                  <c:v>0.08</c:v>
                </c:pt>
                <c:pt idx="1">
                  <c:v>0.33</c:v>
                </c:pt>
                <c:pt idx="2">
                  <c:v>0.74</c:v>
                </c:pt>
                <c:pt idx="3">
                  <c:v>1.48</c:v>
                </c:pt>
                <c:pt idx="4">
                  <c:v>2.76</c:v>
                </c:pt>
                <c:pt idx="5">
                  <c:v>4.78</c:v>
                </c:pt>
                <c:pt idx="6">
                  <c:v>10.67</c:v>
                </c:pt>
                <c:pt idx="7">
                  <c:v>13.87</c:v>
                </c:pt>
                <c:pt idx="8">
                  <c:v>16.559999999999999</c:v>
                </c:pt>
                <c:pt idx="9">
                  <c:v>20.55</c:v>
                </c:pt>
                <c:pt idx="10">
                  <c:v>29.25</c:v>
                </c:pt>
                <c:pt idx="11">
                  <c:v>40.44</c:v>
                </c:pt>
                <c:pt idx="12">
                  <c:v>50.11</c:v>
                </c:pt>
                <c:pt idx="13">
                  <c:v>67.86</c:v>
                </c:pt>
              </c:numCache>
            </c:numRef>
          </c:val>
          <c:extLst>
            <c:ext xmlns:c16="http://schemas.microsoft.com/office/drawing/2014/chart" uri="{C3380CC4-5D6E-409C-BE32-E72D297353CC}">
              <c16:uniqueId val="{00000001-3BD1-4904-A7AA-DC9637A3BA01}"/>
            </c:ext>
          </c:extLst>
        </c:ser>
        <c:dLbls>
          <c:showLegendKey val="0"/>
          <c:showVal val="0"/>
          <c:showCatName val="0"/>
          <c:showSerName val="0"/>
          <c:showPercent val="0"/>
          <c:showBubbleSize val="0"/>
        </c:dLbls>
        <c:axId val="456494664"/>
        <c:axId val="456494272"/>
      </c:areaChart>
      <c:barChart>
        <c:barDir val="col"/>
        <c:grouping val="stacked"/>
        <c:varyColors val="0"/>
        <c:ser>
          <c:idx val="4"/>
          <c:order val="2"/>
          <c:spPr>
            <a:solidFill>
              <a:schemeClr val="accent1">
                <a:lumMod val="75000"/>
              </a:schemeClr>
            </a:solidFill>
          </c:spPr>
          <c:invertIfNegative val="0"/>
          <c:cat>
            <c:numRef>
              <c:f>'PV Capacity by Technology'!$A$29:$A$42</c:f>
              <c:numCache>
                <c:formatCode>General</c:formatCode>
                <c:ptCount val="14"/>
                <c:pt idx="0">
                  <c:v>2010</c:v>
                </c:pt>
                <c:pt idx="1">
                  <c:v>2011</c:v>
                </c:pt>
                <c:pt idx="2">
                  <c:v>2012</c:v>
                </c:pt>
                <c:pt idx="3">
                  <c:v>2013</c:v>
                </c:pt>
                <c:pt idx="4">
                  <c:v>2014</c:v>
                </c:pt>
                <c:pt idx="5">
                  <c:v>2015</c:v>
                </c:pt>
                <c:pt idx="6">
                  <c:v>2016</c:v>
                </c:pt>
                <c:pt idx="7">
                  <c:v>2017</c:v>
                </c:pt>
                <c:pt idx="8">
                  <c:v>2018</c:v>
                </c:pt>
                <c:pt idx="9">
                  <c:v>2019</c:v>
                </c:pt>
                <c:pt idx="10">
                  <c:v>2020</c:v>
                </c:pt>
                <c:pt idx="11">
                  <c:v>2021</c:v>
                </c:pt>
                <c:pt idx="12">
                  <c:v>2022</c:v>
                </c:pt>
                <c:pt idx="13">
                  <c:v>2023</c:v>
                </c:pt>
              </c:numCache>
            </c:numRef>
          </c:cat>
          <c:val>
            <c:numRef>
              <c:f>'PV Capacity by Technology'!$X$29:$X$42</c:f>
              <c:numCache>
                <c:formatCode>#,##0.00</c:formatCode>
                <c:ptCount val="14"/>
                <c:pt idx="0">
                  <c:v>0.13</c:v>
                </c:pt>
                <c:pt idx="1">
                  <c:v>0.23</c:v>
                </c:pt>
                <c:pt idx="2">
                  <c:v>0.55000000000000004</c:v>
                </c:pt>
                <c:pt idx="3">
                  <c:v>0.61</c:v>
                </c:pt>
                <c:pt idx="4">
                  <c:v>1.88</c:v>
                </c:pt>
                <c:pt idx="5">
                  <c:v>0.87</c:v>
                </c:pt>
                <c:pt idx="6">
                  <c:v>1.54</c:v>
                </c:pt>
                <c:pt idx="7">
                  <c:v>0.9</c:v>
                </c:pt>
                <c:pt idx="8">
                  <c:v>1.27</c:v>
                </c:pt>
                <c:pt idx="9">
                  <c:v>0.61</c:v>
                </c:pt>
                <c:pt idx="10">
                  <c:v>0.92</c:v>
                </c:pt>
                <c:pt idx="11">
                  <c:v>1.3</c:v>
                </c:pt>
                <c:pt idx="12">
                  <c:v>0.71</c:v>
                </c:pt>
                <c:pt idx="13">
                  <c:v>0.77</c:v>
                </c:pt>
              </c:numCache>
            </c:numRef>
          </c:val>
          <c:extLst>
            <c:ext xmlns:c16="http://schemas.microsoft.com/office/drawing/2014/chart" uri="{C3380CC4-5D6E-409C-BE32-E72D297353CC}">
              <c16:uniqueId val="{00000002-3BD1-4904-A7AA-DC9637A3BA01}"/>
            </c:ext>
          </c:extLst>
        </c:ser>
        <c:ser>
          <c:idx val="5"/>
          <c:order val="3"/>
          <c:spPr>
            <a:solidFill>
              <a:schemeClr val="accent2"/>
            </a:solidFill>
          </c:spPr>
          <c:invertIfNegative val="0"/>
          <c:cat>
            <c:numRef>
              <c:f>'PV Capacity by Technology'!$A$29:$A$42</c:f>
              <c:numCache>
                <c:formatCode>General</c:formatCode>
                <c:ptCount val="14"/>
                <c:pt idx="0">
                  <c:v>2010</c:v>
                </c:pt>
                <c:pt idx="1">
                  <c:v>2011</c:v>
                </c:pt>
                <c:pt idx="2">
                  <c:v>2012</c:v>
                </c:pt>
                <c:pt idx="3">
                  <c:v>2013</c:v>
                </c:pt>
                <c:pt idx="4">
                  <c:v>2014</c:v>
                </c:pt>
                <c:pt idx="5">
                  <c:v>2015</c:v>
                </c:pt>
                <c:pt idx="6">
                  <c:v>2016</c:v>
                </c:pt>
                <c:pt idx="7">
                  <c:v>2017</c:v>
                </c:pt>
                <c:pt idx="8">
                  <c:v>2018</c:v>
                </c:pt>
                <c:pt idx="9">
                  <c:v>2019</c:v>
                </c:pt>
                <c:pt idx="10">
                  <c:v>2020</c:v>
                </c:pt>
                <c:pt idx="11">
                  <c:v>2021</c:v>
                </c:pt>
                <c:pt idx="12">
                  <c:v>2022</c:v>
                </c:pt>
                <c:pt idx="13">
                  <c:v>2023</c:v>
                </c:pt>
              </c:numCache>
            </c:numRef>
          </c:cat>
          <c:val>
            <c:numRef>
              <c:f>'PV Capacity by Technology'!$T$29:$T$42</c:f>
              <c:numCache>
                <c:formatCode>#,##0.00</c:formatCode>
                <c:ptCount val="14"/>
                <c:pt idx="0">
                  <c:v>0.04</c:v>
                </c:pt>
                <c:pt idx="1">
                  <c:v>0.25</c:v>
                </c:pt>
                <c:pt idx="2">
                  <c:v>0.41</c:v>
                </c:pt>
                <c:pt idx="3">
                  <c:v>0.73</c:v>
                </c:pt>
                <c:pt idx="4">
                  <c:v>1.29</c:v>
                </c:pt>
                <c:pt idx="5">
                  <c:v>2.0099999999999998</c:v>
                </c:pt>
                <c:pt idx="6">
                  <c:v>5.9</c:v>
                </c:pt>
                <c:pt idx="7">
                  <c:v>3.2</c:v>
                </c:pt>
                <c:pt idx="8">
                  <c:v>2.69</c:v>
                </c:pt>
                <c:pt idx="9">
                  <c:v>3.99</c:v>
                </c:pt>
                <c:pt idx="10">
                  <c:v>8.6999999999999993</c:v>
                </c:pt>
                <c:pt idx="11">
                  <c:v>11.19</c:v>
                </c:pt>
                <c:pt idx="12">
                  <c:v>9.67</c:v>
                </c:pt>
                <c:pt idx="13">
                  <c:v>17.75</c:v>
                </c:pt>
              </c:numCache>
            </c:numRef>
          </c:val>
          <c:extLst>
            <c:ext xmlns:c16="http://schemas.microsoft.com/office/drawing/2014/chart" uri="{C3380CC4-5D6E-409C-BE32-E72D297353CC}">
              <c16:uniqueId val="{00000003-3BD1-4904-A7AA-DC9637A3BA01}"/>
            </c:ext>
          </c:extLst>
        </c:ser>
        <c:dLbls>
          <c:showLegendKey val="0"/>
          <c:showVal val="0"/>
          <c:showCatName val="0"/>
          <c:showSerName val="0"/>
          <c:showPercent val="0"/>
          <c:showBubbleSize val="0"/>
        </c:dLbls>
        <c:gapWidth val="95"/>
        <c:overlap val="100"/>
        <c:axId val="456493096"/>
        <c:axId val="456488784"/>
      </c:barChart>
      <c:valAx>
        <c:axId val="456488784"/>
        <c:scaling>
          <c:orientation val="minMax"/>
          <c:max val="20"/>
          <c:min val="0"/>
        </c:scaling>
        <c:delete val="0"/>
        <c:axPos val="l"/>
        <c:majorGridlines>
          <c:spPr>
            <a:ln w="3175">
              <a:solidFill>
                <a:schemeClr val="bg1">
                  <a:lumMod val="75000"/>
                </a:schemeClr>
              </a:solidFill>
            </a:ln>
          </c:spPr>
        </c:majorGridlines>
        <c:numFmt formatCode="#,##0" sourceLinked="0"/>
        <c:majorTickMark val="out"/>
        <c:minorTickMark val="none"/>
        <c:tickLblPos val="nextTo"/>
        <c:spPr>
          <a:ln w="3175">
            <a:noFill/>
          </a:ln>
        </c:spPr>
        <c:txPr>
          <a:bodyPr/>
          <a:lstStyle/>
          <a:p>
            <a:pPr>
              <a:defRPr b="0"/>
            </a:pPr>
            <a:endParaRPr lang="en-US"/>
          </a:p>
        </c:txPr>
        <c:crossAx val="456493096"/>
        <c:crosses val="autoZero"/>
        <c:crossBetween val="between"/>
        <c:majorUnit val="2"/>
      </c:valAx>
      <c:catAx>
        <c:axId val="456493096"/>
        <c:scaling>
          <c:orientation val="minMax"/>
        </c:scaling>
        <c:delete val="0"/>
        <c:axPos val="b"/>
        <c:numFmt formatCode="General" sourceLinked="0"/>
        <c:majorTickMark val="out"/>
        <c:minorTickMark val="none"/>
        <c:tickLblPos val="nextTo"/>
        <c:spPr>
          <a:ln w="3175">
            <a:noFill/>
          </a:ln>
        </c:spPr>
        <c:txPr>
          <a:bodyPr/>
          <a:lstStyle/>
          <a:p>
            <a:pPr>
              <a:defRPr b="0"/>
            </a:pPr>
            <a:endParaRPr lang="en-US"/>
          </a:p>
        </c:txPr>
        <c:crossAx val="456488784"/>
        <c:crosses val="autoZero"/>
        <c:auto val="1"/>
        <c:lblAlgn val="ctr"/>
        <c:lblOffset val="0"/>
        <c:noMultiLvlLbl val="0"/>
      </c:catAx>
      <c:valAx>
        <c:axId val="456494272"/>
        <c:scaling>
          <c:orientation val="minMax"/>
          <c:max val="100"/>
          <c:min val="0"/>
        </c:scaling>
        <c:delete val="0"/>
        <c:axPos val="r"/>
        <c:numFmt formatCode="#,##0" sourceLinked="0"/>
        <c:majorTickMark val="out"/>
        <c:minorTickMark val="none"/>
        <c:tickLblPos val="nextTo"/>
        <c:spPr>
          <a:solidFill>
            <a:sysClr val="window" lastClr="FFFFFF"/>
          </a:solidFill>
          <a:ln w="3175">
            <a:noFill/>
          </a:ln>
        </c:spPr>
        <c:txPr>
          <a:bodyPr/>
          <a:lstStyle/>
          <a:p>
            <a:pPr>
              <a:defRPr b="0"/>
            </a:pPr>
            <a:endParaRPr lang="en-US"/>
          </a:p>
        </c:txPr>
        <c:crossAx val="456494664"/>
        <c:crosses val="max"/>
        <c:crossBetween val="between"/>
        <c:majorUnit val="10"/>
      </c:valAx>
      <c:catAx>
        <c:axId val="456494664"/>
        <c:scaling>
          <c:orientation val="minMax"/>
        </c:scaling>
        <c:delete val="1"/>
        <c:axPos val="b"/>
        <c:numFmt formatCode="General" sourceLinked="1"/>
        <c:majorTickMark val="out"/>
        <c:minorTickMark val="none"/>
        <c:tickLblPos val="nextTo"/>
        <c:crossAx val="456494272"/>
        <c:crosses val="autoZero"/>
        <c:auto val="1"/>
        <c:lblAlgn val="ctr"/>
        <c:lblOffset val="100"/>
        <c:noMultiLvlLbl val="0"/>
      </c:catAx>
      <c:spPr>
        <a:solidFill>
          <a:schemeClr val="bg1"/>
        </a:solidFill>
      </c:spPr>
    </c:plotArea>
    <c:plotVisOnly val="1"/>
    <c:dispBlanksAs val="gap"/>
    <c:showDLblsOverMax val="0"/>
  </c:chart>
  <c:spPr>
    <a:solidFill>
      <a:sysClr val="window" lastClr="FFFFFF"/>
    </a:solidFill>
    <a:ln>
      <a:noFill/>
    </a:ln>
  </c:spPr>
  <c:txPr>
    <a:bodyPr/>
    <a:lstStyle/>
    <a:p>
      <a:pPr>
        <a:defRPr sz="100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userShapes r:id="rId1"/>
</c:chartSpace>
</file>

<file path=xl/charts/chart1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5.2701602630643107E-2"/>
          <c:y val="0.12188507686539182"/>
          <c:w val="0.87233427007316"/>
          <c:h val="0.80359499030278625"/>
        </c:manualLayout>
      </c:layout>
      <c:areaChart>
        <c:grouping val="stacked"/>
        <c:varyColors val="0"/>
        <c:ser>
          <c:idx val="2"/>
          <c:order val="0"/>
          <c:spPr>
            <a:solidFill>
              <a:schemeClr val="accent3">
                <a:lumMod val="40000"/>
                <a:lumOff val="60000"/>
              </a:schemeClr>
            </a:solidFill>
            <a:ln w="25400">
              <a:noFill/>
            </a:ln>
          </c:spPr>
          <c:cat>
            <c:numRef>
              <c:f>'PV Capacity by Technology'!$A$29:$A$38</c:f>
              <c:numCache>
                <c:formatCode>General</c:formatCode>
                <c:ptCount val="10"/>
                <c:pt idx="0">
                  <c:v>2010</c:v>
                </c:pt>
                <c:pt idx="1">
                  <c:v>2011</c:v>
                </c:pt>
                <c:pt idx="2">
                  <c:v>2012</c:v>
                </c:pt>
                <c:pt idx="3">
                  <c:v>2013</c:v>
                </c:pt>
                <c:pt idx="4">
                  <c:v>2014</c:v>
                </c:pt>
                <c:pt idx="5">
                  <c:v>2015</c:v>
                </c:pt>
                <c:pt idx="6">
                  <c:v>2016</c:v>
                </c:pt>
                <c:pt idx="7">
                  <c:v>2017</c:v>
                </c:pt>
                <c:pt idx="8">
                  <c:v>2018</c:v>
                </c:pt>
                <c:pt idx="9">
                  <c:v>2019</c:v>
                </c:pt>
              </c:numCache>
            </c:numRef>
          </c:cat>
          <c:val>
            <c:numRef>
              <c:f>'PV Capacity by Technology'!$AG$29:$AG$42</c:f>
              <c:numCache>
                <c:formatCode>#,##0.00</c:formatCode>
                <c:ptCount val="14"/>
                <c:pt idx="0">
                  <c:v>0.15</c:v>
                </c:pt>
                <c:pt idx="1">
                  <c:v>0.26</c:v>
                </c:pt>
                <c:pt idx="2">
                  <c:v>0.49</c:v>
                </c:pt>
                <c:pt idx="3">
                  <c:v>0.99</c:v>
                </c:pt>
                <c:pt idx="4">
                  <c:v>3.2</c:v>
                </c:pt>
                <c:pt idx="5">
                  <c:v>3.74</c:v>
                </c:pt>
                <c:pt idx="6">
                  <c:v>5.47</c:v>
                </c:pt>
                <c:pt idx="7">
                  <c:v>6.38</c:v>
                </c:pt>
                <c:pt idx="8">
                  <c:v>7.37</c:v>
                </c:pt>
                <c:pt idx="9">
                  <c:v>9.0500000000000007</c:v>
                </c:pt>
                <c:pt idx="10">
                  <c:v>11.78</c:v>
                </c:pt>
                <c:pt idx="11">
                  <c:v>15.73</c:v>
                </c:pt>
                <c:pt idx="12">
                  <c:v>19.38</c:v>
                </c:pt>
                <c:pt idx="13">
                  <c:v>24.4</c:v>
                </c:pt>
              </c:numCache>
            </c:numRef>
          </c:val>
          <c:extLst>
            <c:ext xmlns:c16="http://schemas.microsoft.com/office/drawing/2014/chart" uri="{C3380CC4-5D6E-409C-BE32-E72D297353CC}">
              <c16:uniqueId val="{00000000-5EC4-41AB-A9EF-151BF0795C81}"/>
            </c:ext>
          </c:extLst>
        </c:ser>
        <c:ser>
          <c:idx val="3"/>
          <c:order val="1"/>
          <c:spPr>
            <a:solidFill>
              <a:schemeClr val="accent4">
                <a:lumMod val="60000"/>
                <a:lumOff val="40000"/>
              </a:schemeClr>
            </a:solidFill>
            <a:ln w="25400">
              <a:noFill/>
            </a:ln>
          </c:spPr>
          <c:cat>
            <c:numRef>
              <c:f>'PV Capacity by Technology'!$A$29:$A$38</c:f>
              <c:numCache>
                <c:formatCode>General</c:formatCode>
                <c:ptCount val="10"/>
                <c:pt idx="0">
                  <c:v>2010</c:v>
                </c:pt>
                <c:pt idx="1">
                  <c:v>2011</c:v>
                </c:pt>
                <c:pt idx="2">
                  <c:v>2012</c:v>
                </c:pt>
                <c:pt idx="3">
                  <c:v>2013</c:v>
                </c:pt>
                <c:pt idx="4">
                  <c:v>2014</c:v>
                </c:pt>
                <c:pt idx="5">
                  <c:v>2015</c:v>
                </c:pt>
                <c:pt idx="6">
                  <c:v>2016</c:v>
                </c:pt>
                <c:pt idx="7">
                  <c:v>2017</c:v>
                </c:pt>
                <c:pt idx="8">
                  <c:v>2018</c:v>
                </c:pt>
                <c:pt idx="9">
                  <c:v>2019</c:v>
                </c:pt>
              </c:numCache>
            </c:numRef>
          </c:cat>
          <c:val>
            <c:numRef>
              <c:f>'PV Capacity by Technology'!$AC$29:$AC$42</c:f>
              <c:numCache>
                <c:formatCode>#,##0.00</c:formatCode>
                <c:ptCount val="14"/>
                <c:pt idx="0">
                  <c:v>0.1</c:v>
                </c:pt>
                <c:pt idx="1">
                  <c:v>0.46</c:v>
                </c:pt>
                <c:pt idx="2">
                  <c:v>1.1599999999999999</c:v>
                </c:pt>
                <c:pt idx="3">
                  <c:v>2.0099999999999998</c:v>
                </c:pt>
                <c:pt idx="4">
                  <c:v>2.96</c:v>
                </c:pt>
                <c:pt idx="5">
                  <c:v>5.28</c:v>
                </c:pt>
                <c:pt idx="6">
                  <c:v>11</c:v>
                </c:pt>
                <c:pt idx="7">
                  <c:v>14.18</c:v>
                </c:pt>
                <c:pt idx="8">
                  <c:v>17.149999999999999</c:v>
                </c:pt>
                <c:pt idx="9">
                  <c:v>20.07</c:v>
                </c:pt>
                <c:pt idx="10">
                  <c:v>26.96</c:v>
                </c:pt>
                <c:pt idx="11">
                  <c:v>35.51</c:v>
                </c:pt>
                <c:pt idx="12">
                  <c:v>42.23</c:v>
                </c:pt>
                <c:pt idx="13">
                  <c:v>54.9</c:v>
                </c:pt>
              </c:numCache>
            </c:numRef>
          </c:val>
          <c:extLst>
            <c:ext xmlns:c16="http://schemas.microsoft.com/office/drawing/2014/chart" uri="{C3380CC4-5D6E-409C-BE32-E72D297353CC}">
              <c16:uniqueId val="{00000001-5EC4-41AB-A9EF-151BF0795C81}"/>
            </c:ext>
          </c:extLst>
        </c:ser>
        <c:dLbls>
          <c:showLegendKey val="0"/>
          <c:showVal val="0"/>
          <c:showCatName val="0"/>
          <c:showSerName val="0"/>
          <c:showPercent val="0"/>
          <c:showBubbleSize val="0"/>
        </c:dLbls>
        <c:axId val="544426792"/>
        <c:axId val="544424048"/>
      </c:areaChart>
      <c:barChart>
        <c:barDir val="col"/>
        <c:grouping val="stacked"/>
        <c:varyColors val="0"/>
        <c:ser>
          <c:idx val="4"/>
          <c:order val="2"/>
          <c:spPr>
            <a:solidFill>
              <a:schemeClr val="accent3">
                <a:lumMod val="75000"/>
              </a:schemeClr>
            </a:solidFill>
          </c:spPr>
          <c:invertIfNegative val="0"/>
          <c:cat>
            <c:numRef>
              <c:f>'PV Capacity by Technology'!$A$29:$A$42</c:f>
              <c:numCache>
                <c:formatCode>General</c:formatCode>
                <c:ptCount val="14"/>
                <c:pt idx="0">
                  <c:v>2010</c:v>
                </c:pt>
                <c:pt idx="1">
                  <c:v>2011</c:v>
                </c:pt>
                <c:pt idx="2">
                  <c:v>2012</c:v>
                </c:pt>
                <c:pt idx="3">
                  <c:v>2013</c:v>
                </c:pt>
                <c:pt idx="4">
                  <c:v>2014</c:v>
                </c:pt>
                <c:pt idx="5">
                  <c:v>2015</c:v>
                </c:pt>
                <c:pt idx="6">
                  <c:v>2016</c:v>
                </c:pt>
                <c:pt idx="7">
                  <c:v>2017</c:v>
                </c:pt>
                <c:pt idx="8">
                  <c:v>2018</c:v>
                </c:pt>
                <c:pt idx="9">
                  <c:v>2019</c:v>
                </c:pt>
                <c:pt idx="10">
                  <c:v>2020</c:v>
                </c:pt>
                <c:pt idx="11">
                  <c:v>2021</c:v>
                </c:pt>
                <c:pt idx="12">
                  <c:v>2022</c:v>
                </c:pt>
                <c:pt idx="13">
                  <c:v>2023</c:v>
                </c:pt>
              </c:numCache>
            </c:numRef>
          </c:cat>
          <c:val>
            <c:numRef>
              <c:f>'PV Capacity by Technology'!$AF$29:$AF$42</c:f>
              <c:numCache>
                <c:formatCode>#,##0.00</c:formatCode>
                <c:ptCount val="14"/>
                <c:pt idx="0">
                  <c:v>0.12</c:v>
                </c:pt>
                <c:pt idx="1">
                  <c:v>0.12</c:v>
                </c:pt>
                <c:pt idx="2">
                  <c:v>0.23</c:v>
                </c:pt>
                <c:pt idx="3">
                  <c:v>0.5</c:v>
                </c:pt>
                <c:pt idx="4">
                  <c:v>2.2200000000000002</c:v>
                </c:pt>
                <c:pt idx="5">
                  <c:v>0.54</c:v>
                </c:pt>
                <c:pt idx="6">
                  <c:v>1.72</c:v>
                </c:pt>
                <c:pt idx="7">
                  <c:v>0.91</c:v>
                </c:pt>
                <c:pt idx="8">
                  <c:v>0.99</c:v>
                </c:pt>
                <c:pt idx="9">
                  <c:v>1.69</c:v>
                </c:pt>
                <c:pt idx="10">
                  <c:v>2.73</c:v>
                </c:pt>
                <c:pt idx="11">
                  <c:v>3.95</c:v>
                </c:pt>
                <c:pt idx="12">
                  <c:v>3.65</c:v>
                </c:pt>
                <c:pt idx="13">
                  <c:v>5.0199999999999996</c:v>
                </c:pt>
              </c:numCache>
            </c:numRef>
          </c:val>
          <c:extLst>
            <c:ext xmlns:c16="http://schemas.microsoft.com/office/drawing/2014/chart" uri="{C3380CC4-5D6E-409C-BE32-E72D297353CC}">
              <c16:uniqueId val="{00000002-5EC4-41AB-A9EF-151BF0795C81}"/>
            </c:ext>
          </c:extLst>
        </c:ser>
        <c:ser>
          <c:idx val="5"/>
          <c:order val="3"/>
          <c:spPr>
            <a:solidFill>
              <a:schemeClr val="accent4"/>
            </a:solidFill>
          </c:spPr>
          <c:invertIfNegative val="0"/>
          <c:cat>
            <c:numRef>
              <c:f>'PV Capacity by Technology'!$A$29:$A$42</c:f>
              <c:numCache>
                <c:formatCode>General</c:formatCode>
                <c:ptCount val="14"/>
                <c:pt idx="0">
                  <c:v>2010</c:v>
                </c:pt>
                <c:pt idx="1">
                  <c:v>2011</c:v>
                </c:pt>
                <c:pt idx="2">
                  <c:v>2012</c:v>
                </c:pt>
                <c:pt idx="3">
                  <c:v>2013</c:v>
                </c:pt>
                <c:pt idx="4">
                  <c:v>2014</c:v>
                </c:pt>
                <c:pt idx="5">
                  <c:v>2015</c:v>
                </c:pt>
                <c:pt idx="6">
                  <c:v>2016</c:v>
                </c:pt>
                <c:pt idx="7">
                  <c:v>2017</c:v>
                </c:pt>
                <c:pt idx="8">
                  <c:v>2018</c:v>
                </c:pt>
                <c:pt idx="9">
                  <c:v>2019</c:v>
                </c:pt>
                <c:pt idx="10">
                  <c:v>2020</c:v>
                </c:pt>
                <c:pt idx="11">
                  <c:v>2021</c:v>
                </c:pt>
                <c:pt idx="12">
                  <c:v>2022</c:v>
                </c:pt>
                <c:pt idx="13">
                  <c:v>2023</c:v>
                </c:pt>
              </c:numCache>
            </c:numRef>
          </c:cat>
          <c:val>
            <c:numRef>
              <c:f>'PV Capacity by Technology'!$AB$29:$AB$42</c:f>
              <c:numCache>
                <c:formatCode>#,##0.00</c:formatCode>
                <c:ptCount val="14"/>
                <c:pt idx="0">
                  <c:v>0.06</c:v>
                </c:pt>
                <c:pt idx="1">
                  <c:v>0.36</c:v>
                </c:pt>
                <c:pt idx="2">
                  <c:v>0.7</c:v>
                </c:pt>
                <c:pt idx="3">
                  <c:v>0.84</c:v>
                </c:pt>
                <c:pt idx="4">
                  <c:v>0.95</c:v>
                </c:pt>
                <c:pt idx="5">
                  <c:v>2.33</c:v>
                </c:pt>
                <c:pt idx="6">
                  <c:v>5.72</c:v>
                </c:pt>
                <c:pt idx="7">
                  <c:v>3.18</c:v>
                </c:pt>
                <c:pt idx="8">
                  <c:v>2.98</c:v>
                </c:pt>
                <c:pt idx="9">
                  <c:v>2.91</c:v>
                </c:pt>
                <c:pt idx="10">
                  <c:v>6.9</c:v>
                </c:pt>
                <c:pt idx="11">
                  <c:v>8.5399999999999991</c:v>
                </c:pt>
                <c:pt idx="12">
                  <c:v>6.73</c:v>
                </c:pt>
                <c:pt idx="13">
                  <c:v>12.67</c:v>
                </c:pt>
              </c:numCache>
            </c:numRef>
          </c:val>
          <c:extLst>
            <c:ext xmlns:c16="http://schemas.microsoft.com/office/drawing/2014/chart" uri="{C3380CC4-5D6E-409C-BE32-E72D297353CC}">
              <c16:uniqueId val="{00000003-5EC4-41AB-A9EF-151BF0795C81}"/>
            </c:ext>
          </c:extLst>
        </c:ser>
        <c:dLbls>
          <c:showLegendKey val="0"/>
          <c:showVal val="0"/>
          <c:showCatName val="0"/>
          <c:showSerName val="0"/>
          <c:showPercent val="0"/>
          <c:showBubbleSize val="0"/>
        </c:dLbls>
        <c:gapWidth val="95"/>
        <c:overlap val="100"/>
        <c:axId val="544423656"/>
        <c:axId val="544425616"/>
      </c:barChart>
      <c:valAx>
        <c:axId val="544425616"/>
        <c:scaling>
          <c:orientation val="minMax"/>
          <c:max val="20"/>
          <c:min val="0"/>
        </c:scaling>
        <c:delete val="0"/>
        <c:axPos val="l"/>
        <c:majorGridlines>
          <c:spPr>
            <a:ln w="3175">
              <a:solidFill>
                <a:schemeClr val="bg1">
                  <a:lumMod val="75000"/>
                </a:schemeClr>
              </a:solidFill>
            </a:ln>
          </c:spPr>
        </c:majorGridlines>
        <c:numFmt formatCode="#,##0" sourceLinked="0"/>
        <c:majorTickMark val="out"/>
        <c:minorTickMark val="none"/>
        <c:tickLblPos val="nextTo"/>
        <c:spPr>
          <a:ln w="3175">
            <a:noFill/>
          </a:ln>
        </c:spPr>
        <c:txPr>
          <a:bodyPr/>
          <a:lstStyle/>
          <a:p>
            <a:pPr>
              <a:defRPr b="0"/>
            </a:pPr>
            <a:endParaRPr lang="en-US"/>
          </a:p>
        </c:txPr>
        <c:crossAx val="544423656"/>
        <c:crosses val="autoZero"/>
        <c:crossBetween val="between"/>
        <c:majorUnit val="2"/>
      </c:valAx>
      <c:catAx>
        <c:axId val="544423656"/>
        <c:scaling>
          <c:orientation val="minMax"/>
        </c:scaling>
        <c:delete val="0"/>
        <c:axPos val="b"/>
        <c:numFmt formatCode="General" sourceLinked="0"/>
        <c:majorTickMark val="out"/>
        <c:minorTickMark val="none"/>
        <c:tickLblPos val="nextTo"/>
        <c:spPr>
          <a:ln w="3175">
            <a:noFill/>
          </a:ln>
        </c:spPr>
        <c:txPr>
          <a:bodyPr/>
          <a:lstStyle/>
          <a:p>
            <a:pPr>
              <a:defRPr b="0"/>
            </a:pPr>
            <a:endParaRPr lang="en-US"/>
          </a:p>
        </c:txPr>
        <c:crossAx val="544425616"/>
        <c:crosses val="autoZero"/>
        <c:auto val="1"/>
        <c:lblAlgn val="ctr"/>
        <c:lblOffset val="0"/>
        <c:noMultiLvlLbl val="0"/>
      </c:catAx>
      <c:valAx>
        <c:axId val="544424048"/>
        <c:scaling>
          <c:orientation val="minMax"/>
          <c:max val="100"/>
          <c:min val="0"/>
        </c:scaling>
        <c:delete val="0"/>
        <c:axPos val="r"/>
        <c:numFmt formatCode="#,##0" sourceLinked="0"/>
        <c:majorTickMark val="out"/>
        <c:minorTickMark val="none"/>
        <c:tickLblPos val="nextTo"/>
        <c:spPr>
          <a:solidFill>
            <a:sysClr val="window" lastClr="FFFFFF"/>
          </a:solidFill>
          <a:ln w="3175">
            <a:noFill/>
          </a:ln>
        </c:spPr>
        <c:txPr>
          <a:bodyPr/>
          <a:lstStyle/>
          <a:p>
            <a:pPr>
              <a:defRPr b="0"/>
            </a:pPr>
            <a:endParaRPr lang="en-US"/>
          </a:p>
        </c:txPr>
        <c:crossAx val="544426792"/>
        <c:crosses val="max"/>
        <c:crossBetween val="between"/>
        <c:majorUnit val="10"/>
      </c:valAx>
      <c:catAx>
        <c:axId val="544426792"/>
        <c:scaling>
          <c:orientation val="minMax"/>
        </c:scaling>
        <c:delete val="1"/>
        <c:axPos val="b"/>
        <c:numFmt formatCode="General" sourceLinked="1"/>
        <c:majorTickMark val="out"/>
        <c:minorTickMark val="none"/>
        <c:tickLblPos val="nextTo"/>
        <c:crossAx val="544424048"/>
        <c:crosses val="autoZero"/>
        <c:auto val="1"/>
        <c:lblAlgn val="ctr"/>
        <c:lblOffset val="100"/>
        <c:noMultiLvlLbl val="0"/>
      </c:catAx>
      <c:spPr>
        <a:solidFill>
          <a:schemeClr val="bg1"/>
        </a:solidFill>
      </c:spPr>
    </c:plotArea>
    <c:plotVisOnly val="1"/>
    <c:dispBlanksAs val="gap"/>
    <c:showDLblsOverMax val="0"/>
  </c:chart>
  <c:spPr>
    <a:solidFill>
      <a:sysClr val="window" lastClr="FFFFFF"/>
    </a:solidFill>
    <a:ln>
      <a:noFill/>
    </a:ln>
  </c:spPr>
  <c:txPr>
    <a:bodyPr/>
    <a:lstStyle/>
    <a:p>
      <a:pPr>
        <a:defRPr sz="100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userShapes r:id="rId1"/>
</c:chartSpace>
</file>

<file path=xl/charts/chart1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2879273504273504"/>
          <c:y val="0.1736111111111111"/>
          <c:w val="0.42414529914529914"/>
          <c:h val="0.78769841269841268"/>
        </c:manualLayout>
      </c:layout>
      <c:pieChart>
        <c:varyColors val="1"/>
        <c:ser>
          <c:idx val="0"/>
          <c:order val="0"/>
          <c:explosion val="1"/>
          <c:dPt>
            <c:idx val="0"/>
            <c:bubble3D val="0"/>
            <c:spPr>
              <a:solidFill>
                <a:schemeClr val="accent1"/>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01-2E5F-42AF-9FD0-88BC00175CBF}"/>
              </c:ext>
            </c:extLst>
          </c:dPt>
          <c:dPt>
            <c:idx val="1"/>
            <c:bubble3D val="0"/>
            <c:spPr>
              <a:solidFill>
                <a:schemeClr val="accent2"/>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03-2E5F-42AF-9FD0-88BC00175CBF}"/>
              </c:ext>
            </c:extLst>
          </c:dPt>
          <c:dPt>
            <c:idx val="2"/>
            <c:bubble3D val="0"/>
            <c:spPr>
              <a:solidFill>
                <a:schemeClr val="accent3"/>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05-2E5F-42AF-9FD0-88BC00175CBF}"/>
              </c:ext>
            </c:extLst>
          </c:dPt>
          <c:dPt>
            <c:idx val="3"/>
            <c:bubble3D val="0"/>
            <c:spPr>
              <a:solidFill>
                <a:schemeClr val="accent4"/>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07-2E5F-42AF-9FD0-88BC00175CBF}"/>
              </c:ext>
            </c:extLst>
          </c:dPt>
          <c:dPt>
            <c:idx val="4"/>
            <c:bubble3D val="0"/>
            <c:spPr>
              <a:solidFill>
                <a:schemeClr val="accent5"/>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09-2E5F-42AF-9FD0-88BC00175CBF}"/>
              </c:ext>
            </c:extLst>
          </c:dPt>
          <c:dPt>
            <c:idx val="5"/>
            <c:bubble3D val="0"/>
            <c:spPr>
              <a:solidFill>
                <a:schemeClr val="accent6"/>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0B-2E5F-42AF-9FD0-88BC00175CBF}"/>
              </c:ext>
            </c:extLst>
          </c:dPt>
          <c:dPt>
            <c:idx val="6"/>
            <c:bubble3D val="0"/>
            <c:spPr>
              <a:solidFill>
                <a:schemeClr val="accent1">
                  <a:lumMod val="6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0D-2E5F-42AF-9FD0-88BC00175CBF}"/>
              </c:ext>
            </c:extLst>
          </c:dPt>
          <c:dPt>
            <c:idx val="7"/>
            <c:bubble3D val="0"/>
            <c:spPr>
              <a:solidFill>
                <a:schemeClr val="accent2">
                  <a:lumMod val="6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0F-2E5F-42AF-9FD0-88BC00175CBF}"/>
              </c:ext>
            </c:extLst>
          </c:dPt>
          <c:dPt>
            <c:idx val="8"/>
            <c:bubble3D val="0"/>
            <c:spPr>
              <a:solidFill>
                <a:schemeClr val="accent3">
                  <a:lumMod val="6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11-2E5F-42AF-9FD0-88BC00175CBF}"/>
              </c:ext>
            </c:extLst>
          </c:dPt>
          <c:dPt>
            <c:idx val="9"/>
            <c:bubble3D val="0"/>
            <c:spPr>
              <a:solidFill>
                <a:schemeClr val="accent4">
                  <a:lumMod val="6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13-2E5F-42AF-9FD0-88BC00175CBF}"/>
              </c:ext>
            </c:extLst>
          </c:dPt>
          <c:dPt>
            <c:idx val="10"/>
            <c:bubble3D val="0"/>
            <c:spPr>
              <a:solidFill>
                <a:schemeClr val="accent5">
                  <a:lumMod val="6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15-2E5F-42AF-9FD0-88BC00175CBF}"/>
              </c:ext>
            </c:extLst>
          </c:dPt>
          <c:dPt>
            <c:idx val="11"/>
            <c:bubble3D val="0"/>
            <c:spPr>
              <a:solidFill>
                <a:schemeClr val="accent6">
                  <a:lumMod val="6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17-2E5F-42AF-9FD0-88BC00175CBF}"/>
              </c:ext>
            </c:extLst>
          </c:dPt>
          <c:dPt>
            <c:idx val="12"/>
            <c:bubble3D val="0"/>
            <c:spPr>
              <a:solidFill>
                <a:schemeClr val="accent1">
                  <a:lumMod val="80000"/>
                  <a:lumOff val="2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19-2E5F-42AF-9FD0-88BC00175CBF}"/>
              </c:ext>
            </c:extLst>
          </c:dPt>
          <c:dPt>
            <c:idx val="13"/>
            <c:bubble3D val="0"/>
            <c:spPr>
              <a:solidFill>
                <a:schemeClr val="accent2">
                  <a:lumMod val="80000"/>
                  <a:lumOff val="2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1B-2E5F-42AF-9FD0-88BC00175CBF}"/>
              </c:ext>
            </c:extLst>
          </c:dPt>
          <c:dPt>
            <c:idx val="14"/>
            <c:bubble3D val="0"/>
            <c:spPr>
              <a:solidFill>
                <a:schemeClr val="accent3">
                  <a:lumMod val="80000"/>
                  <a:lumOff val="2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1D-2E5F-42AF-9FD0-88BC00175CBF}"/>
              </c:ext>
            </c:extLst>
          </c:dPt>
          <c:dPt>
            <c:idx val="15"/>
            <c:bubble3D val="0"/>
            <c:spPr>
              <a:solidFill>
                <a:schemeClr val="accent4">
                  <a:lumMod val="80000"/>
                  <a:lumOff val="2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1F-2E5F-42AF-9FD0-88BC00175CBF}"/>
              </c:ext>
            </c:extLst>
          </c:dPt>
          <c:dPt>
            <c:idx val="16"/>
            <c:bubble3D val="0"/>
            <c:spPr>
              <a:solidFill>
                <a:schemeClr val="accent5">
                  <a:lumMod val="80000"/>
                  <a:lumOff val="2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21-2E5F-42AF-9FD0-88BC00175CBF}"/>
              </c:ext>
            </c:extLst>
          </c:dPt>
          <c:dPt>
            <c:idx val="17"/>
            <c:bubble3D val="0"/>
            <c:spPr>
              <a:solidFill>
                <a:schemeClr val="accent6">
                  <a:lumMod val="80000"/>
                  <a:lumOff val="2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23-2E5F-42AF-9FD0-88BC00175CBF}"/>
              </c:ext>
            </c:extLst>
          </c:dPt>
          <c:dPt>
            <c:idx val="18"/>
            <c:bubble3D val="0"/>
            <c:spPr>
              <a:solidFill>
                <a:schemeClr val="accent1">
                  <a:lumMod val="8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25-2E5F-42AF-9FD0-88BC00175CBF}"/>
              </c:ext>
            </c:extLst>
          </c:dPt>
          <c:dPt>
            <c:idx val="19"/>
            <c:bubble3D val="0"/>
            <c:spPr>
              <a:solidFill>
                <a:schemeClr val="accent2">
                  <a:lumMod val="8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27-2E5F-42AF-9FD0-88BC00175CBF}"/>
              </c:ext>
            </c:extLst>
          </c:dPt>
          <c:dPt>
            <c:idx val="20"/>
            <c:bubble3D val="0"/>
            <c:spPr>
              <a:solidFill>
                <a:schemeClr val="accent3">
                  <a:lumMod val="8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29-2E5F-42AF-9FD0-88BC00175CBF}"/>
              </c:ext>
            </c:extLst>
          </c:dPt>
          <c:dPt>
            <c:idx val="21"/>
            <c:bubble3D val="0"/>
            <c:spPr>
              <a:solidFill>
                <a:schemeClr val="accent4">
                  <a:lumMod val="8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2B-2E5F-42AF-9FD0-88BC00175CBF}"/>
              </c:ext>
            </c:extLst>
          </c:dPt>
          <c:dPt>
            <c:idx val="22"/>
            <c:bubble3D val="0"/>
            <c:spPr>
              <a:solidFill>
                <a:schemeClr val="accent5">
                  <a:lumMod val="8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2D-2E5F-42AF-9FD0-88BC00175CBF}"/>
              </c:ext>
            </c:extLst>
          </c:dPt>
          <c:dPt>
            <c:idx val="23"/>
            <c:bubble3D val="0"/>
            <c:spPr>
              <a:solidFill>
                <a:schemeClr val="accent6">
                  <a:lumMod val="8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2F-2E5F-42AF-9FD0-88BC00175CBF}"/>
              </c:ext>
            </c:extLst>
          </c:dPt>
          <c:dPt>
            <c:idx val="24"/>
            <c:bubble3D val="0"/>
            <c:spPr>
              <a:solidFill>
                <a:schemeClr val="accent1">
                  <a:lumMod val="60000"/>
                  <a:lumOff val="4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31-2E5F-42AF-9FD0-88BC00175CBF}"/>
              </c:ext>
            </c:extLst>
          </c:dPt>
          <c:dPt>
            <c:idx val="25"/>
            <c:bubble3D val="0"/>
            <c:spPr>
              <a:solidFill>
                <a:schemeClr val="accent2">
                  <a:lumMod val="60000"/>
                  <a:lumOff val="4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33-2E5F-42AF-9FD0-88BC00175CBF}"/>
              </c:ext>
            </c:extLst>
          </c:dPt>
          <c:dPt>
            <c:idx val="26"/>
            <c:bubble3D val="0"/>
            <c:spPr>
              <a:solidFill>
                <a:schemeClr val="accent3">
                  <a:lumMod val="60000"/>
                  <a:lumOff val="4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35-2E5F-42AF-9FD0-88BC00175CBF}"/>
              </c:ext>
            </c:extLst>
          </c:dPt>
          <c:dPt>
            <c:idx val="27"/>
            <c:bubble3D val="0"/>
            <c:spPr>
              <a:solidFill>
                <a:schemeClr val="accent4">
                  <a:lumMod val="60000"/>
                  <a:lumOff val="4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37-2E5F-42AF-9FD0-88BC00175CBF}"/>
              </c:ext>
            </c:extLst>
          </c:dPt>
          <c:dPt>
            <c:idx val="28"/>
            <c:bubble3D val="0"/>
            <c:spPr>
              <a:solidFill>
                <a:schemeClr val="accent5">
                  <a:lumMod val="60000"/>
                  <a:lumOff val="4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39-2E5F-42AF-9FD0-88BC00175CBF}"/>
              </c:ext>
            </c:extLst>
          </c:dPt>
          <c:dPt>
            <c:idx val="29"/>
            <c:bubble3D val="0"/>
            <c:spPr>
              <a:solidFill>
                <a:schemeClr val="accent6">
                  <a:lumMod val="60000"/>
                  <a:lumOff val="4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3B-2E5F-42AF-9FD0-88BC00175CBF}"/>
              </c:ext>
            </c:extLst>
          </c:dPt>
          <c:dPt>
            <c:idx val="30"/>
            <c:bubble3D val="0"/>
            <c:spPr>
              <a:solidFill>
                <a:schemeClr val="accent1">
                  <a:lumMod val="5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3D-2E5F-42AF-9FD0-88BC00175CBF}"/>
              </c:ext>
            </c:extLst>
          </c:dPt>
          <c:dPt>
            <c:idx val="31"/>
            <c:bubble3D val="0"/>
            <c:spPr>
              <a:solidFill>
                <a:schemeClr val="accent2">
                  <a:lumMod val="5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3F-2E5F-42AF-9FD0-88BC00175CBF}"/>
              </c:ext>
            </c:extLst>
          </c:dPt>
          <c:dPt>
            <c:idx val="32"/>
            <c:bubble3D val="0"/>
            <c:spPr>
              <a:solidFill>
                <a:schemeClr val="accent3">
                  <a:lumMod val="5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41-2E5F-42AF-9FD0-88BC00175CBF}"/>
              </c:ext>
            </c:extLst>
          </c:dPt>
          <c:dPt>
            <c:idx val="33"/>
            <c:bubble3D val="0"/>
            <c:spPr>
              <a:solidFill>
                <a:schemeClr val="accent4">
                  <a:lumMod val="5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43-2E5F-42AF-9FD0-88BC00175CBF}"/>
              </c:ext>
            </c:extLst>
          </c:dPt>
          <c:dPt>
            <c:idx val="34"/>
            <c:bubble3D val="0"/>
            <c:spPr>
              <a:solidFill>
                <a:schemeClr val="accent5">
                  <a:lumMod val="5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45-2E5F-42AF-9FD0-88BC00175CBF}"/>
              </c:ext>
            </c:extLst>
          </c:dPt>
          <c:dPt>
            <c:idx val="35"/>
            <c:bubble3D val="0"/>
            <c:spPr>
              <a:solidFill>
                <a:schemeClr val="accent6">
                  <a:lumMod val="5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47-2E5F-42AF-9FD0-88BC00175CBF}"/>
              </c:ext>
            </c:extLst>
          </c:dPt>
          <c:dPt>
            <c:idx val="36"/>
            <c:bubble3D val="0"/>
            <c:spPr>
              <a:solidFill>
                <a:schemeClr val="accent1">
                  <a:lumMod val="70000"/>
                  <a:lumOff val="3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49-2E5F-42AF-9FD0-88BC00175CBF}"/>
              </c:ext>
            </c:extLst>
          </c:dPt>
          <c:dPt>
            <c:idx val="37"/>
            <c:bubble3D val="0"/>
            <c:spPr>
              <a:solidFill>
                <a:schemeClr val="accent2">
                  <a:lumMod val="70000"/>
                  <a:lumOff val="3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4B-2E5F-42AF-9FD0-88BC00175CBF}"/>
              </c:ext>
            </c:extLst>
          </c:dPt>
          <c:dPt>
            <c:idx val="38"/>
            <c:bubble3D val="0"/>
            <c:spPr>
              <a:solidFill>
                <a:schemeClr val="accent3">
                  <a:lumMod val="70000"/>
                  <a:lumOff val="3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4D-2E5F-42AF-9FD0-88BC00175CBF}"/>
              </c:ext>
            </c:extLst>
          </c:dPt>
          <c:dPt>
            <c:idx val="39"/>
            <c:bubble3D val="0"/>
            <c:spPr>
              <a:solidFill>
                <a:schemeClr val="accent4">
                  <a:lumMod val="70000"/>
                  <a:lumOff val="3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4F-2E5F-42AF-9FD0-88BC00175CBF}"/>
              </c:ext>
            </c:extLst>
          </c:dPt>
          <c:dPt>
            <c:idx val="40"/>
            <c:bubble3D val="0"/>
            <c:spPr>
              <a:solidFill>
                <a:schemeClr val="accent5">
                  <a:lumMod val="70000"/>
                  <a:lumOff val="3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51-2E5F-42AF-9FD0-88BC00175CBF}"/>
              </c:ext>
            </c:extLst>
          </c:dPt>
          <c:dPt>
            <c:idx val="41"/>
            <c:bubble3D val="0"/>
            <c:spPr>
              <a:solidFill>
                <a:schemeClr val="accent6">
                  <a:lumMod val="70000"/>
                  <a:lumOff val="3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53-2E5F-42AF-9FD0-88BC00175CBF}"/>
              </c:ext>
            </c:extLst>
          </c:dPt>
          <c:dPt>
            <c:idx val="42"/>
            <c:bubble3D val="0"/>
            <c:spPr>
              <a:solidFill>
                <a:schemeClr val="accent1">
                  <a:lumMod val="7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55-2E5F-42AF-9FD0-88BC00175CBF}"/>
              </c:ext>
            </c:extLst>
          </c:dPt>
          <c:dPt>
            <c:idx val="43"/>
            <c:bubble3D val="0"/>
            <c:spPr>
              <a:solidFill>
                <a:schemeClr val="accent2">
                  <a:lumMod val="7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57-2E5F-42AF-9FD0-88BC00175CBF}"/>
              </c:ext>
            </c:extLst>
          </c:dPt>
          <c:dPt>
            <c:idx val="44"/>
            <c:bubble3D val="0"/>
            <c:spPr>
              <a:solidFill>
                <a:schemeClr val="accent3">
                  <a:lumMod val="7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59-2E5F-42AF-9FD0-88BC00175CBF}"/>
              </c:ext>
            </c:extLst>
          </c:dPt>
          <c:dPt>
            <c:idx val="45"/>
            <c:bubble3D val="0"/>
            <c:spPr>
              <a:solidFill>
                <a:schemeClr val="accent4">
                  <a:lumMod val="7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5B-2E5F-42AF-9FD0-88BC00175CBF}"/>
              </c:ext>
            </c:extLst>
          </c:dPt>
          <c:dPt>
            <c:idx val="46"/>
            <c:bubble3D val="0"/>
            <c:spPr>
              <a:solidFill>
                <a:schemeClr val="accent5">
                  <a:lumMod val="7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5D-2E5F-42AF-9FD0-88BC00175CBF}"/>
              </c:ext>
            </c:extLst>
          </c:dPt>
          <c:dPt>
            <c:idx val="47"/>
            <c:bubble3D val="0"/>
            <c:spPr>
              <a:solidFill>
                <a:schemeClr val="accent6">
                  <a:lumMod val="7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5F-2E5F-42AF-9FD0-88BC00175CBF}"/>
              </c:ext>
            </c:extLst>
          </c:dPt>
          <c:dLbls>
            <c:dLbl>
              <c:idx val="0"/>
              <c:delete val="1"/>
              <c:extLst>
                <c:ext xmlns:c15="http://schemas.microsoft.com/office/drawing/2012/chart" uri="{CE6537A1-D6FC-4f65-9D91-7224C49458BB}">
                  <c15:spPr xmlns:c15="http://schemas.microsoft.com/office/drawing/2012/chart">
                    <a:prstGeom prst="wedgeRectCallout">
                      <a:avLst/>
                    </a:prstGeom>
                    <a:noFill/>
                    <a:ln>
                      <a:noFill/>
                    </a:ln>
                  </c15:spPr>
                </c:ext>
                <c:ext xmlns:c16="http://schemas.microsoft.com/office/drawing/2014/chart" uri="{C3380CC4-5D6E-409C-BE32-E72D297353CC}">
                  <c16:uniqueId val="{00000001-2E5F-42AF-9FD0-88BC00175CBF}"/>
                </c:ext>
              </c:extLst>
            </c:dLbl>
            <c:dLbl>
              <c:idx val="1"/>
              <c:delete val="1"/>
              <c:extLst>
                <c:ext xmlns:c15="http://schemas.microsoft.com/office/drawing/2012/chart" uri="{CE6537A1-D6FC-4f65-9D91-7224C49458BB}">
                  <c15:spPr xmlns:c15="http://schemas.microsoft.com/office/drawing/2012/chart">
                    <a:prstGeom prst="wedgeRectCallout">
                      <a:avLst/>
                    </a:prstGeom>
                    <a:noFill/>
                    <a:ln>
                      <a:noFill/>
                    </a:ln>
                  </c15:spPr>
                </c:ext>
                <c:ext xmlns:c16="http://schemas.microsoft.com/office/drawing/2014/chart" uri="{C3380CC4-5D6E-409C-BE32-E72D297353CC}">
                  <c16:uniqueId val="{00000003-2E5F-42AF-9FD0-88BC00175CBF}"/>
                </c:ext>
              </c:extLst>
            </c:dLbl>
            <c:dLbl>
              <c:idx val="2"/>
              <c:delete val="1"/>
              <c:extLst>
                <c:ext xmlns:c15="http://schemas.microsoft.com/office/drawing/2012/chart" uri="{CE6537A1-D6FC-4f65-9D91-7224C49458BB}">
                  <c15:spPr xmlns:c15="http://schemas.microsoft.com/office/drawing/2012/chart">
                    <a:prstGeom prst="wedgeRectCallout">
                      <a:avLst/>
                    </a:prstGeom>
                    <a:noFill/>
                    <a:ln>
                      <a:noFill/>
                    </a:ln>
                  </c15:spPr>
                  <c15:layout>
                    <c:manualLayout>
                      <c:w val="0.28242277407631733"/>
                      <c:h val="0.13364141982252217"/>
                    </c:manualLayout>
                  </c15:layout>
                </c:ext>
                <c:ext xmlns:c16="http://schemas.microsoft.com/office/drawing/2014/chart" uri="{C3380CC4-5D6E-409C-BE32-E72D297353CC}">
                  <c16:uniqueId val="{00000005-2E5F-42AF-9FD0-88BC00175CBF}"/>
                </c:ext>
              </c:extLst>
            </c:dLbl>
            <c:dLbl>
              <c:idx val="3"/>
              <c:delete val="1"/>
              <c:extLst>
                <c:ext xmlns:c15="http://schemas.microsoft.com/office/drawing/2012/chart" uri="{CE6537A1-D6FC-4f65-9D91-7224C49458BB}">
                  <c15:spPr xmlns:c15="http://schemas.microsoft.com/office/drawing/2012/chart">
                    <a:prstGeom prst="wedgeRectCallout">
                      <a:avLst/>
                    </a:prstGeom>
                    <a:noFill/>
                    <a:ln>
                      <a:noFill/>
                    </a:ln>
                  </c15:spPr>
                </c:ext>
                <c:ext xmlns:c16="http://schemas.microsoft.com/office/drawing/2014/chart" uri="{C3380CC4-5D6E-409C-BE32-E72D297353CC}">
                  <c16:uniqueId val="{00000007-2E5F-42AF-9FD0-88BC00175CBF}"/>
                </c:ext>
              </c:extLst>
            </c:dLbl>
            <c:dLbl>
              <c:idx val="4"/>
              <c:delete val="1"/>
              <c:extLst>
                <c:ext xmlns:c15="http://schemas.microsoft.com/office/drawing/2012/chart" uri="{CE6537A1-D6FC-4f65-9D91-7224C49458BB}">
                  <c15:spPr xmlns:c15="http://schemas.microsoft.com/office/drawing/2012/chart">
                    <a:prstGeom prst="wedgeRectCallout">
                      <a:avLst/>
                    </a:prstGeom>
                    <a:noFill/>
                    <a:ln>
                      <a:noFill/>
                    </a:ln>
                  </c15:spPr>
                </c:ext>
                <c:ext xmlns:c16="http://schemas.microsoft.com/office/drawing/2014/chart" uri="{C3380CC4-5D6E-409C-BE32-E72D297353CC}">
                  <c16:uniqueId val="{00000009-2E5F-42AF-9FD0-88BC00175CBF}"/>
                </c:ext>
              </c:extLst>
            </c:dLbl>
            <c:dLbl>
              <c:idx val="5"/>
              <c:delete val="1"/>
              <c:extLst>
                <c:ext xmlns:c15="http://schemas.microsoft.com/office/drawing/2012/chart" uri="{CE6537A1-D6FC-4f65-9D91-7224C49458BB}">
                  <c15:spPr xmlns:c15="http://schemas.microsoft.com/office/drawing/2012/chart">
                    <a:prstGeom prst="wedgeRectCallout">
                      <a:avLst/>
                    </a:prstGeom>
                    <a:noFill/>
                    <a:ln>
                      <a:noFill/>
                    </a:ln>
                  </c15:spPr>
                </c:ext>
                <c:ext xmlns:c16="http://schemas.microsoft.com/office/drawing/2014/chart" uri="{C3380CC4-5D6E-409C-BE32-E72D297353CC}">
                  <c16:uniqueId val="{0000000B-2E5F-42AF-9FD0-88BC00175CBF}"/>
                </c:ext>
              </c:extLst>
            </c:dLbl>
            <c:dLbl>
              <c:idx val="6"/>
              <c:delete val="1"/>
              <c:extLst>
                <c:ext xmlns:c15="http://schemas.microsoft.com/office/drawing/2012/chart" uri="{CE6537A1-D6FC-4f65-9D91-7224C49458BB}">
                  <c15:spPr xmlns:c15="http://schemas.microsoft.com/office/drawing/2012/chart">
                    <a:prstGeom prst="wedgeRectCallout">
                      <a:avLst/>
                    </a:prstGeom>
                    <a:noFill/>
                    <a:ln>
                      <a:noFill/>
                    </a:ln>
                  </c15:spPr>
                </c:ext>
                <c:ext xmlns:c16="http://schemas.microsoft.com/office/drawing/2014/chart" uri="{C3380CC4-5D6E-409C-BE32-E72D297353CC}">
                  <c16:uniqueId val="{0000000D-2E5F-42AF-9FD0-88BC00175CBF}"/>
                </c:ext>
              </c:extLst>
            </c:dLbl>
            <c:dLbl>
              <c:idx val="7"/>
              <c:delete val="1"/>
              <c:extLst>
                <c:ext xmlns:c15="http://schemas.microsoft.com/office/drawing/2012/chart" uri="{CE6537A1-D6FC-4f65-9D91-7224C49458BB}">
                  <c15:spPr xmlns:c15="http://schemas.microsoft.com/office/drawing/2012/chart">
                    <a:prstGeom prst="wedgeRectCallout">
                      <a:avLst/>
                    </a:prstGeom>
                    <a:noFill/>
                    <a:ln>
                      <a:noFill/>
                    </a:ln>
                  </c15:spPr>
                </c:ext>
                <c:ext xmlns:c16="http://schemas.microsoft.com/office/drawing/2014/chart" uri="{C3380CC4-5D6E-409C-BE32-E72D297353CC}">
                  <c16:uniqueId val="{0000000F-2E5F-42AF-9FD0-88BC00175CBF}"/>
                </c:ext>
              </c:extLst>
            </c:dLbl>
            <c:dLbl>
              <c:idx val="8"/>
              <c:layout>
                <c:manualLayout>
                  <c:x val="-1.2794882584284191E-2"/>
                  <c:y val="-4.0837155251609936E-3"/>
                </c:manualLayout>
              </c:layout>
              <c:spPr>
                <a:noFill/>
                <a:ln>
                  <a:noFill/>
                </a:ln>
                <a:effectLst/>
              </c:spPr>
              <c:txPr>
                <a:bodyPr rot="0" spcFirstLastPara="1" vertOverflow="clip" horzOverflow="clip" vert="horz" wrap="square" lIns="36576" tIns="18288" rIns="36576" bIns="18288" anchor="ctr" anchorCtr="1">
                  <a:spAutoFit/>
                </a:bodyPr>
                <a:lstStyle/>
                <a:p>
                  <a:pPr>
                    <a:defRPr sz="1200" b="1" i="0" u="none" strike="noStrike" kern="1200" baseline="0">
                      <a:solidFill>
                        <a:schemeClr val="accent3">
                          <a:lumMod val="60000"/>
                        </a:schemeClr>
                      </a:solidFill>
                      <a:latin typeface="+mn-lt"/>
                      <a:ea typeface="+mn-ea"/>
                      <a:cs typeface="+mn-cs"/>
                    </a:defRPr>
                  </a:pPr>
                  <a:endParaRPr lang="en-US"/>
                </a:p>
              </c:txPr>
              <c:dLblPos val="bestFit"/>
              <c:showLegendKey val="0"/>
              <c:showVal val="0"/>
              <c:showCatName val="1"/>
              <c:showSerName val="0"/>
              <c:showPercent val="1"/>
              <c:showBubbleSize val="0"/>
              <c:extLst>
                <c:ext xmlns:c15="http://schemas.microsoft.com/office/drawing/2012/chart" uri="{CE6537A1-D6FC-4f65-9D91-7224C49458BB}">
                  <c15:spPr xmlns:c15="http://schemas.microsoft.com/office/drawing/2012/chart">
                    <a:prstGeom prst="wedgeRectCallout">
                      <a:avLst/>
                    </a:prstGeom>
                    <a:noFill/>
                    <a:ln>
                      <a:noFill/>
                    </a:ln>
                  </c15:spPr>
                  <c15:layout>
                    <c:manualLayout>
                      <c:w val="0.24126665307700135"/>
                      <c:h val="0.1326972812422727"/>
                    </c:manualLayout>
                  </c15:layout>
                </c:ext>
                <c:ext xmlns:c16="http://schemas.microsoft.com/office/drawing/2014/chart" uri="{C3380CC4-5D6E-409C-BE32-E72D297353CC}">
                  <c16:uniqueId val="{00000011-2E5F-42AF-9FD0-88BC00175CBF}"/>
                </c:ext>
              </c:extLst>
            </c:dLbl>
            <c:dLbl>
              <c:idx val="9"/>
              <c:spPr>
                <a:noFill/>
                <a:ln>
                  <a:noFill/>
                </a:ln>
                <a:effectLst/>
              </c:spPr>
              <c:txPr>
                <a:bodyPr rot="0" spcFirstLastPara="1" vertOverflow="clip" horzOverflow="clip" vert="horz" wrap="square" lIns="36576" tIns="18288" rIns="36576" bIns="18288" anchor="ctr" anchorCtr="1">
                  <a:spAutoFit/>
                </a:bodyPr>
                <a:lstStyle/>
                <a:p>
                  <a:pPr>
                    <a:defRPr sz="1200" b="1" i="0" u="none" strike="noStrike" kern="1200" baseline="0">
                      <a:solidFill>
                        <a:schemeClr val="accent4"/>
                      </a:solidFill>
                      <a:latin typeface="+mn-lt"/>
                      <a:ea typeface="+mn-ea"/>
                      <a:cs typeface="+mn-cs"/>
                    </a:defRPr>
                  </a:pPr>
                  <a:endParaRPr lang="en-US"/>
                </a:p>
              </c:txPr>
              <c:dLblPos val="outEnd"/>
              <c:showLegendKey val="0"/>
              <c:showVal val="0"/>
              <c:showCatName val="1"/>
              <c:showSerName val="0"/>
              <c:showPercent val="1"/>
              <c:showBubbleSize val="0"/>
              <c:extLst>
                <c:ext xmlns:c15="http://schemas.microsoft.com/office/drawing/2012/chart" uri="{CE6537A1-D6FC-4f65-9D91-7224C49458BB}">
                  <c15:spPr xmlns:c15="http://schemas.microsoft.com/office/drawing/2012/chart">
                    <a:prstGeom prst="wedgeRectCallout">
                      <a:avLst/>
                    </a:prstGeom>
                    <a:noFill/>
                    <a:ln>
                      <a:noFill/>
                    </a:ln>
                  </c15:spPr>
                </c:ext>
                <c:ext xmlns:c16="http://schemas.microsoft.com/office/drawing/2014/chart" uri="{C3380CC4-5D6E-409C-BE32-E72D297353CC}">
                  <c16:uniqueId val="{00000013-2E5F-42AF-9FD0-88BC00175CBF}"/>
                </c:ext>
              </c:extLst>
            </c:dLbl>
            <c:dLbl>
              <c:idx val="10"/>
              <c:spPr>
                <a:noFill/>
                <a:ln>
                  <a:noFill/>
                </a:ln>
                <a:effectLst/>
              </c:spPr>
              <c:txPr>
                <a:bodyPr rot="0" spcFirstLastPara="1" vertOverflow="clip" horzOverflow="clip" vert="horz" wrap="square" lIns="36576" tIns="18288" rIns="36576" bIns="18288" anchor="ctr" anchorCtr="1">
                  <a:spAutoFit/>
                </a:bodyPr>
                <a:lstStyle/>
                <a:p>
                  <a:pPr>
                    <a:defRPr sz="1200" b="1" i="0" u="none" strike="noStrike" kern="1200" baseline="0">
                      <a:solidFill>
                        <a:schemeClr val="accent5">
                          <a:lumMod val="60000"/>
                        </a:schemeClr>
                      </a:solidFill>
                      <a:latin typeface="+mn-lt"/>
                      <a:ea typeface="+mn-ea"/>
                      <a:cs typeface="+mn-cs"/>
                    </a:defRPr>
                  </a:pPr>
                  <a:endParaRPr lang="en-US"/>
                </a:p>
              </c:txPr>
              <c:dLblPos val="outEnd"/>
              <c:showLegendKey val="0"/>
              <c:showVal val="0"/>
              <c:showCatName val="1"/>
              <c:showSerName val="0"/>
              <c:showPercent val="1"/>
              <c:showBubbleSize val="0"/>
              <c:extLst>
                <c:ext xmlns:c15="http://schemas.microsoft.com/office/drawing/2012/chart" uri="{CE6537A1-D6FC-4f65-9D91-7224C49458BB}">
                  <c15:spPr xmlns:c15="http://schemas.microsoft.com/office/drawing/2012/chart">
                    <a:prstGeom prst="wedgeRectCallout">
                      <a:avLst/>
                    </a:prstGeom>
                    <a:noFill/>
                    <a:ln>
                      <a:noFill/>
                    </a:ln>
                  </c15:spPr>
                </c:ext>
                <c:ext xmlns:c16="http://schemas.microsoft.com/office/drawing/2014/chart" uri="{C3380CC4-5D6E-409C-BE32-E72D297353CC}">
                  <c16:uniqueId val="{00000015-2E5F-42AF-9FD0-88BC00175CBF}"/>
                </c:ext>
              </c:extLst>
            </c:dLbl>
            <c:dLbl>
              <c:idx val="11"/>
              <c:spPr>
                <a:noFill/>
                <a:ln>
                  <a:noFill/>
                </a:ln>
                <a:effectLst/>
              </c:spPr>
              <c:txPr>
                <a:bodyPr rot="0" spcFirstLastPara="1" vertOverflow="clip" horzOverflow="clip" vert="horz" wrap="square" lIns="36576" tIns="18288" rIns="36576" bIns="18288" anchor="ctr" anchorCtr="1">
                  <a:spAutoFit/>
                </a:bodyPr>
                <a:lstStyle/>
                <a:p>
                  <a:pPr>
                    <a:defRPr sz="1200" b="1" i="0" u="none" strike="noStrike" kern="1200" baseline="0">
                      <a:solidFill>
                        <a:schemeClr val="accent6">
                          <a:lumMod val="60000"/>
                        </a:schemeClr>
                      </a:solidFill>
                      <a:latin typeface="+mn-lt"/>
                      <a:ea typeface="+mn-ea"/>
                      <a:cs typeface="+mn-cs"/>
                    </a:defRPr>
                  </a:pPr>
                  <a:endParaRPr lang="en-US"/>
                </a:p>
              </c:txPr>
              <c:dLblPos val="outEnd"/>
              <c:showLegendKey val="0"/>
              <c:showVal val="0"/>
              <c:showCatName val="1"/>
              <c:showSerName val="0"/>
              <c:showPercent val="1"/>
              <c:showBubbleSize val="0"/>
              <c:extLst>
                <c:ext xmlns:c15="http://schemas.microsoft.com/office/drawing/2012/chart" uri="{CE6537A1-D6FC-4f65-9D91-7224C49458BB}">
                  <c15:spPr xmlns:c15="http://schemas.microsoft.com/office/drawing/2012/chart">
                    <a:prstGeom prst="wedgeRectCallout">
                      <a:avLst/>
                    </a:prstGeom>
                    <a:noFill/>
                    <a:ln>
                      <a:noFill/>
                    </a:ln>
                  </c15:spPr>
                </c:ext>
                <c:ext xmlns:c16="http://schemas.microsoft.com/office/drawing/2014/chart" uri="{C3380CC4-5D6E-409C-BE32-E72D297353CC}">
                  <c16:uniqueId val="{00000017-2E5F-42AF-9FD0-88BC00175CBF}"/>
                </c:ext>
              </c:extLst>
            </c:dLbl>
            <c:dLbl>
              <c:idx val="12"/>
              <c:spPr>
                <a:noFill/>
                <a:ln>
                  <a:noFill/>
                </a:ln>
                <a:effectLst/>
              </c:spPr>
              <c:txPr>
                <a:bodyPr rot="0" spcFirstLastPara="1" vertOverflow="clip" horzOverflow="clip" vert="horz" wrap="square" lIns="38100" tIns="19050" rIns="38100" bIns="19050" anchor="ctr" anchorCtr="1">
                  <a:spAutoFit/>
                </a:bodyPr>
                <a:lstStyle/>
                <a:p>
                  <a:pPr>
                    <a:defRPr sz="1200" b="1" i="0" u="none" strike="noStrike" kern="1200" baseline="0">
                      <a:solidFill>
                        <a:schemeClr val="accent1">
                          <a:lumMod val="80000"/>
                          <a:lumOff val="20000"/>
                        </a:schemeClr>
                      </a:solidFill>
                      <a:latin typeface="+mn-lt"/>
                      <a:ea typeface="+mn-ea"/>
                      <a:cs typeface="+mn-cs"/>
                    </a:defRPr>
                  </a:pPr>
                  <a:endParaRPr lang="en-US"/>
                </a:p>
              </c:txPr>
              <c:dLblPos val="outEnd"/>
              <c:showLegendKey val="0"/>
              <c:showVal val="0"/>
              <c:showCatName val="1"/>
              <c:showSerName val="0"/>
              <c:showPercent val="1"/>
              <c:showBubbleSize val="0"/>
              <c:extLst>
                <c:ext xmlns:c15="http://schemas.microsoft.com/office/drawing/2012/chart" uri="{CE6537A1-D6FC-4f65-9D91-7224C49458BB}">
                  <c15:spPr xmlns:c15="http://schemas.microsoft.com/office/drawing/2012/chart">
                    <a:prstGeom prst="wedgeRectCallout">
                      <a:avLst/>
                    </a:prstGeom>
                    <a:noFill/>
                    <a:ln>
                      <a:noFill/>
                    </a:ln>
                  </c15:spPr>
                </c:ext>
                <c:ext xmlns:c16="http://schemas.microsoft.com/office/drawing/2014/chart" uri="{C3380CC4-5D6E-409C-BE32-E72D297353CC}">
                  <c16:uniqueId val="{00000019-2E5F-42AF-9FD0-88BC00175CBF}"/>
                </c:ext>
              </c:extLst>
            </c:dLbl>
            <c:dLbl>
              <c:idx val="15"/>
              <c:spPr>
                <a:noFill/>
                <a:ln>
                  <a:noFill/>
                </a:ln>
                <a:effectLst/>
              </c:spPr>
              <c:txPr>
                <a:bodyPr rot="0" spcFirstLastPara="1" vertOverflow="ellipsis" vert="horz" wrap="square" anchor="ctr" anchorCtr="1"/>
                <a:lstStyle/>
                <a:p>
                  <a:pPr>
                    <a:defRPr sz="1200" b="1" i="0" u="none" strike="noStrike" kern="1200" spc="0" baseline="0">
                      <a:solidFill>
                        <a:schemeClr val="accent4">
                          <a:lumMod val="80000"/>
                          <a:lumOff val="20000"/>
                        </a:schemeClr>
                      </a:solidFill>
                      <a:latin typeface="+mn-lt"/>
                      <a:ea typeface="+mn-ea"/>
                      <a:cs typeface="+mn-cs"/>
                    </a:defRPr>
                  </a:pPr>
                  <a:endParaRPr lang="en-US"/>
                </a:p>
              </c:txPr>
              <c:dLblPos val="outEnd"/>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1F-2E5F-42AF-9FD0-88BC00175CBF}"/>
                </c:ext>
              </c:extLst>
            </c:dLbl>
            <c:dLbl>
              <c:idx val="16"/>
              <c:spPr>
                <a:noFill/>
                <a:ln>
                  <a:noFill/>
                </a:ln>
                <a:effectLst/>
              </c:spPr>
              <c:txPr>
                <a:bodyPr rot="0" spcFirstLastPara="1" vertOverflow="ellipsis" vert="horz" wrap="square" anchor="ctr" anchorCtr="1"/>
                <a:lstStyle/>
                <a:p>
                  <a:pPr>
                    <a:defRPr sz="1200" b="1" i="0" u="none" strike="noStrike" kern="1200" spc="0" baseline="0">
                      <a:solidFill>
                        <a:schemeClr val="accent5">
                          <a:lumMod val="80000"/>
                          <a:lumOff val="20000"/>
                        </a:schemeClr>
                      </a:solidFill>
                      <a:latin typeface="+mn-lt"/>
                      <a:ea typeface="+mn-ea"/>
                      <a:cs typeface="+mn-cs"/>
                    </a:defRPr>
                  </a:pPr>
                  <a:endParaRPr lang="en-US"/>
                </a:p>
              </c:txPr>
              <c:dLblPos val="outEnd"/>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21-2E5F-42AF-9FD0-88BC00175CBF}"/>
                </c:ext>
              </c:extLst>
            </c:dLbl>
            <c:dLbl>
              <c:idx val="17"/>
              <c:spPr>
                <a:noFill/>
                <a:ln>
                  <a:noFill/>
                </a:ln>
                <a:effectLst/>
              </c:spPr>
              <c:txPr>
                <a:bodyPr rot="0" spcFirstLastPara="1" vertOverflow="ellipsis" vert="horz" wrap="square" anchor="ctr" anchorCtr="1"/>
                <a:lstStyle/>
                <a:p>
                  <a:pPr>
                    <a:defRPr sz="1200" b="1" i="0" u="none" strike="noStrike" kern="1200" spc="0" baseline="0">
                      <a:solidFill>
                        <a:schemeClr val="accent6">
                          <a:lumMod val="80000"/>
                          <a:lumOff val="20000"/>
                        </a:schemeClr>
                      </a:solidFill>
                      <a:latin typeface="+mn-lt"/>
                      <a:ea typeface="+mn-ea"/>
                      <a:cs typeface="+mn-cs"/>
                    </a:defRPr>
                  </a:pPr>
                  <a:endParaRPr lang="en-US"/>
                </a:p>
              </c:txPr>
              <c:dLblPos val="outEnd"/>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23-2E5F-42AF-9FD0-88BC00175CBF}"/>
                </c:ext>
              </c:extLst>
            </c:dLbl>
            <c:dLbl>
              <c:idx val="18"/>
              <c:spPr>
                <a:noFill/>
                <a:ln>
                  <a:noFill/>
                </a:ln>
                <a:effectLst/>
              </c:spPr>
              <c:txPr>
                <a:bodyPr rot="0" spcFirstLastPara="1" vertOverflow="ellipsis" vert="horz" wrap="square" anchor="ctr" anchorCtr="1"/>
                <a:lstStyle/>
                <a:p>
                  <a:pPr>
                    <a:defRPr sz="1200" b="1" i="0" u="none" strike="noStrike" kern="1200" spc="0" baseline="0">
                      <a:solidFill>
                        <a:schemeClr val="accent1">
                          <a:lumMod val="80000"/>
                        </a:schemeClr>
                      </a:solidFill>
                      <a:latin typeface="+mn-lt"/>
                      <a:ea typeface="+mn-ea"/>
                      <a:cs typeface="+mn-cs"/>
                    </a:defRPr>
                  </a:pPr>
                  <a:endParaRPr lang="en-US"/>
                </a:p>
              </c:txPr>
              <c:dLblPos val="outEnd"/>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25-2E5F-42AF-9FD0-88BC00175CBF}"/>
                </c:ext>
              </c:extLst>
            </c:dLbl>
            <c:dLbl>
              <c:idx val="19"/>
              <c:spPr>
                <a:noFill/>
                <a:ln>
                  <a:noFill/>
                </a:ln>
                <a:effectLst/>
              </c:spPr>
              <c:txPr>
                <a:bodyPr rot="0" spcFirstLastPara="1" vertOverflow="ellipsis" vert="horz" wrap="square" anchor="ctr" anchorCtr="1"/>
                <a:lstStyle/>
                <a:p>
                  <a:pPr>
                    <a:defRPr sz="1200" b="1" i="0" u="none" strike="noStrike" kern="1200" spc="0" baseline="0">
                      <a:solidFill>
                        <a:schemeClr val="accent2">
                          <a:lumMod val="80000"/>
                        </a:schemeClr>
                      </a:solidFill>
                      <a:latin typeface="+mn-lt"/>
                      <a:ea typeface="+mn-ea"/>
                      <a:cs typeface="+mn-cs"/>
                    </a:defRPr>
                  </a:pPr>
                  <a:endParaRPr lang="en-US"/>
                </a:p>
              </c:txPr>
              <c:dLblPos val="outEnd"/>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27-2E5F-42AF-9FD0-88BC00175CBF}"/>
                </c:ext>
              </c:extLst>
            </c:dLbl>
            <c:dLbl>
              <c:idx val="20"/>
              <c:spPr>
                <a:noFill/>
                <a:ln>
                  <a:noFill/>
                </a:ln>
                <a:effectLst/>
              </c:spPr>
              <c:txPr>
                <a:bodyPr rot="0" spcFirstLastPara="1" vertOverflow="ellipsis" vert="horz" wrap="square" anchor="ctr" anchorCtr="1"/>
                <a:lstStyle/>
                <a:p>
                  <a:pPr>
                    <a:defRPr sz="1200" b="1" i="0" u="none" strike="noStrike" kern="1200" spc="0" baseline="0">
                      <a:solidFill>
                        <a:schemeClr val="accent3">
                          <a:lumMod val="80000"/>
                        </a:schemeClr>
                      </a:solidFill>
                      <a:latin typeface="+mn-lt"/>
                      <a:ea typeface="+mn-ea"/>
                      <a:cs typeface="+mn-cs"/>
                    </a:defRPr>
                  </a:pPr>
                  <a:endParaRPr lang="en-US"/>
                </a:p>
              </c:txPr>
              <c:dLblPos val="outEnd"/>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29-2E5F-42AF-9FD0-88BC00175CBF}"/>
                </c:ext>
              </c:extLst>
            </c:dLbl>
            <c:dLbl>
              <c:idx val="21"/>
              <c:spPr>
                <a:noFill/>
                <a:ln>
                  <a:noFill/>
                </a:ln>
                <a:effectLst/>
              </c:spPr>
              <c:txPr>
                <a:bodyPr rot="0" spcFirstLastPara="1" vertOverflow="ellipsis" vert="horz" wrap="square" anchor="ctr" anchorCtr="1"/>
                <a:lstStyle/>
                <a:p>
                  <a:pPr>
                    <a:defRPr sz="1200" b="1" i="0" u="none" strike="noStrike" kern="1200" spc="0" baseline="0">
                      <a:solidFill>
                        <a:schemeClr val="accent4">
                          <a:lumMod val="80000"/>
                        </a:schemeClr>
                      </a:solidFill>
                      <a:latin typeface="+mn-lt"/>
                      <a:ea typeface="+mn-ea"/>
                      <a:cs typeface="+mn-cs"/>
                    </a:defRPr>
                  </a:pPr>
                  <a:endParaRPr lang="en-US"/>
                </a:p>
              </c:txPr>
              <c:dLblPos val="outEnd"/>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2B-2E5F-42AF-9FD0-88BC00175CBF}"/>
                </c:ext>
              </c:extLst>
            </c:dLbl>
            <c:dLbl>
              <c:idx val="22"/>
              <c:spPr>
                <a:noFill/>
                <a:ln>
                  <a:noFill/>
                </a:ln>
                <a:effectLst/>
              </c:spPr>
              <c:txPr>
                <a:bodyPr rot="0" spcFirstLastPara="1" vertOverflow="ellipsis" vert="horz" wrap="square" anchor="ctr" anchorCtr="1"/>
                <a:lstStyle/>
                <a:p>
                  <a:pPr>
                    <a:defRPr sz="1200" b="1" i="0" u="none" strike="noStrike" kern="1200" spc="0" baseline="0">
                      <a:solidFill>
                        <a:schemeClr val="accent5">
                          <a:lumMod val="80000"/>
                        </a:schemeClr>
                      </a:solidFill>
                      <a:latin typeface="+mn-lt"/>
                      <a:ea typeface="+mn-ea"/>
                      <a:cs typeface="+mn-cs"/>
                    </a:defRPr>
                  </a:pPr>
                  <a:endParaRPr lang="en-US"/>
                </a:p>
              </c:txPr>
              <c:dLblPos val="outEnd"/>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2D-2E5F-42AF-9FD0-88BC00175CBF}"/>
                </c:ext>
              </c:extLst>
            </c:dLbl>
            <c:dLbl>
              <c:idx val="23"/>
              <c:spPr>
                <a:noFill/>
                <a:ln>
                  <a:noFill/>
                </a:ln>
                <a:effectLst/>
              </c:spPr>
              <c:txPr>
                <a:bodyPr rot="0" spcFirstLastPara="1" vertOverflow="ellipsis" vert="horz" wrap="square" anchor="ctr" anchorCtr="1"/>
                <a:lstStyle/>
                <a:p>
                  <a:pPr>
                    <a:defRPr sz="1200" b="1" i="0" u="none" strike="noStrike" kern="1200" spc="0" baseline="0">
                      <a:solidFill>
                        <a:schemeClr val="accent6">
                          <a:lumMod val="80000"/>
                        </a:schemeClr>
                      </a:solidFill>
                      <a:latin typeface="+mn-lt"/>
                      <a:ea typeface="+mn-ea"/>
                      <a:cs typeface="+mn-cs"/>
                    </a:defRPr>
                  </a:pPr>
                  <a:endParaRPr lang="en-US"/>
                </a:p>
              </c:txPr>
              <c:dLblPos val="outEnd"/>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2F-2E5F-42AF-9FD0-88BC00175CBF}"/>
                </c:ext>
              </c:extLst>
            </c:dLbl>
            <c:dLbl>
              <c:idx val="24"/>
              <c:spPr>
                <a:noFill/>
                <a:ln>
                  <a:noFill/>
                </a:ln>
                <a:effectLst/>
              </c:spPr>
              <c:txPr>
                <a:bodyPr rot="0" spcFirstLastPara="1" vertOverflow="ellipsis" vert="horz" wrap="square" anchor="ctr" anchorCtr="1"/>
                <a:lstStyle/>
                <a:p>
                  <a:pPr>
                    <a:defRPr sz="1200" b="1" i="0" u="none" strike="noStrike" kern="1200" spc="0" baseline="0">
                      <a:solidFill>
                        <a:schemeClr val="accent1">
                          <a:lumMod val="60000"/>
                          <a:lumOff val="40000"/>
                        </a:schemeClr>
                      </a:solidFill>
                      <a:latin typeface="+mn-lt"/>
                      <a:ea typeface="+mn-ea"/>
                      <a:cs typeface="+mn-cs"/>
                    </a:defRPr>
                  </a:pPr>
                  <a:endParaRPr lang="en-US"/>
                </a:p>
              </c:txPr>
              <c:dLblPos val="outEnd"/>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31-2E5F-42AF-9FD0-88BC00175CBF}"/>
                </c:ext>
              </c:extLst>
            </c:dLbl>
            <c:dLbl>
              <c:idx val="25"/>
              <c:spPr>
                <a:noFill/>
                <a:ln>
                  <a:noFill/>
                </a:ln>
                <a:effectLst/>
              </c:spPr>
              <c:txPr>
                <a:bodyPr rot="0" spcFirstLastPara="1" vertOverflow="clip" horzOverflow="clip" vert="horz" wrap="square" lIns="36576" tIns="18288" rIns="36576" bIns="18288" anchor="ctr" anchorCtr="1">
                  <a:spAutoFit/>
                </a:bodyPr>
                <a:lstStyle/>
                <a:p>
                  <a:pPr>
                    <a:defRPr sz="1200" b="1" i="0" u="none" strike="noStrike" kern="1200" baseline="0">
                      <a:solidFill>
                        <a:schemeClr val="accent2">
                          <a:lumMod val="60000"/>
                          <a:lumOff val="40000"/>
                        </a:schemeClr>
                      </a:solidFill>
                      <a:latin typeface="+mn-lt"/>
                      <a:ea typeface="+mn-ea"/>
                      <a:cs typeface="+mn-cs"/>
                    </a:defRPr>
                  </a:pPr>
                  <a:endParaRPr lang="en-US"/>
                </a:p>
              </c:txPr>
              <c:dLblPos val="outEnd"/>
              <c:showLegendKey val="0"/>
              <c:showVal val="0"/>
              <c:showCatName val="1"/>
              <c:showSerName val="0"/>
              <c:showPercent val="1"/>
              <c:showBubbleSize val="0"/>
              <c:extLst>
                <c:ext xmlns:c15="http://schemas.microsoft.com/office/drawing/2012/chart" uri="{CE6537A1-D6FC-4f65-9D91-7224C49458BB}">
                  <c15:spPr xmlns:c15="http://schemas.microsoft.com/office/drawing/2012/chart">
                    <a:prstGeom prst="rect">
                      <a:avLst/>
                    </a:prstGeom>
                    <a:noFill/>
                    <a:ln>
                      <a:noFill/>
                    </a:ln>
                  </c15:spPr>
                </c:ext>
                <c:ext xmlns:c16="http://schemas.microsoft.com/office/drawing/2014/chart" uri="{C3380CC4-5D6E-409C-BE32-E72D297353CC}">
                  <c16:uniqueId val="{00000033-2E5F-42AF-9FD0-88BC00175CBF}"/>
                </c:ext>
              </c:extLst>
            </c:dLbl>
            <c:dLbl>
              <c:idx val="26"/>
              <c:spPr>
                <a:noFill/>
                <a:ln>
                  <a:noFill/>
                </a:ln>
                <a:effectLst/>
              </c:spPr>
              <c:txPr>
                <a:bodyPr rot="0" spcFirstLastPara="1" vertOverflow="ellipsis" vert="horz" wrap="square" anchor="ctr" anchorCtr="1"/>
                <a:lstStyle/>
                <a:p>
                  <a:pPr>
                    <a:defRPr sz="1200" b="1" i="0" u="none" strike="noStrike" kern="1200" spc="0" baseline="0">
                      <a:solidFill>
                        <a:schemeClr val="accent3">
                          <a:lumMod val="60000"/>
                          <a:lumOff val="40000"/>
                        </a:schemeClr>
                      </a:solidFill>
                      <a:latin typeface="+mn-lt"/>
                      <a:ea typeface="+mn-ea"/>
                      <a:cs typeface="+mn-cs"/>
                    </a:defRPr>
                  </a:pPr>
                  <a:endParaRPr lang="en-US"/>
                </a:p>
              </c:txPr>
              <c:dLblPos val="outEnd"/>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35-2E5F-42AF-9FD0-88BC00175CBF}"/>
                </c:ext>
              </c:extLst>
            </c:dLbl>
            <c:dLbl>
              <c:idx val="27"/>
              <c:spPr>
                <a:noFill/>
                <a:ln>
                  <a:noFill/>
                </a:ln>
                <a:effectLst/>
              </c:spPr>
              <c:txPr>
                <a:bodyPr rot="0" spcFirstLastPara="1" vertOverflow="ellipsis" vert="horz" wrap="square" anchor="ctr" anchorCtr="1"/>
                <a:lstStyle/>
                <a:p>
                  <a:pPr>
                    <a:defRPr sz="1200" b="1" i="0" u="none" strike="noStrike" kern="1200" spc="0" baseline="0">
                      <a:solidFill>
                        <a:schemeClr val="accent4">
                          <a:lumMod val="60000"/>
                          <a:lumOff val="40000"/>
                        </a:schemeClr>
                      </a:solidFill>
                      <a:latin typeface="+mn-lt"/>
                      <a:ea typeface="+mn-ea"/>
                      <a:cs typeface="+mn-cs"/>
                    </a:defRPr>
                  </a:pPr>
                  <a:endParaRPr lang="en-US"/>
                </a:p>
              </c:txPr>
              <c:dLblPos val="outEnd"/>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37-2E5F-42AF-9FD0-88BC00175CBF}"/>
                </c:ext>
              </c:extLst>
            </c:dLbl>
            <c:dLbl>
              <c:idx val="28"/>
              <c:spPr>
                <a:noFill/>
                <a:ln>
                  <a:noFill/>
                </a:ln>
                <a:effectLst/>
              </c:spPr>
              <c:txPr>
                <a:bodyPr rot="0" spcFirstLastPara="1" vertOverflow="ellipsis" vert="horz" wrap="square" anchor="ctr" anchorCtr="1"/>
                <a:lstStyle/>
                <a:p>
                  <a:pPr>
                    <a:defRPr sz="1200" b="1" i="0" u="none" strike="noStrike" kern="1200" spc="0" baseline="0">
                      <a:solidFill>
                        <a:schemeClr val="accent5">
                          <a:lumMod val="60000"/>
                          <a:lumOff val="40000"/>
                        </a:schemeClr>
                      </a:solidFill>
                      <a:latin typeface="+mn-lt"/>
                      <a:ea typeface="+mn-ea"/>
                      <a:cs typeface="+mn-cs"/>
                    </a:defRPr>
                  </a:pPr>
                  <a:endParaRPr lang="en-US"/>
                </a:p>
              </c:txPr>
              <c:dLblPos val="outEnd"/>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39-2E5F-42AF-9FD0-88BC00175CBF}"/>
                </c:ext>
              </c:extLst>
            </c:dLbl>
            <c:dLbl>
              <c:idx val="29"/>
              <c:spPr>
                <a:noFill/>
                <a:ln>
                  <a:noFill/>
                </a:ln>
                <a:effectLst/>
              </c:spPr>
              <c:txPr>
                <a:bodyPr rot="0" spcFirstLastPara="1" vertOverflow="ellipsis" vert="horz" wrap="square" anchor="ctr" anchorCtr="1"/>
                <a:lstStyle/>
                <a:p>
                  <a:pPr>
                    <a:defRPr sz="1200" b="1" i="0" u="none" strike="noStrike" kern="1200" spc="0" baseline="0">
                      <a:solidFill>
                        <a:schemeClr val="accent6">
                          <a:lumMod val="60000"/>
                          <a:lumOff val="40000"/>
                        </a:schemeClr>
                      </a:solidFill>
                      <a:latin typeface="+mn-lt"/>
                      <a:ea typeface="+mn-ea"/>
                      <a:cs typeface="+mn-cs"/>
                    </a:defRPr>
                  </a:pPr>
                  <a:endParaRPr lang="en-US"/>
                </a:p>
              </c:txPr>
              <c:dLblPos val="outEnd"/>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3B-2E5F-42AF-9FD0-88BC00175CBF}"/>
                </c:ext>
              </c:extLst>
            </c:dLbl>
            <c:dLbl>
              <c:idx val="30"/>
              <c:spPr>
                <a:noFill/>
                <a:ln>
                  <a:noFill/>
                </a:ln>
                <a:effectLst/>
              </c:spPr>
              <c:txPr>
                <a:bodyPr rot="0" spcFirstLastPara="1" vertOverflow="ellipsis" vert="horz" wrap="square" anchor="ctr" anchorCtr="1"/>
                <a:lstStyle/>
                <a:p>
                  <a:pPr>
                    <a:defRPr sz="1200" b="1" i="0" u="none" strike="noStrike" kern="1200" spc="0" baseline="0">
                      <a:solidFill>
                        <a:schemeClr val="accent1">
                          <a:lumMod val="50000"/>
                        </a:schemeClr>
                      </a:solidFill>
                      <a:latin typeface="+mn-lt"/>
                      <a:ea typeface="+mn-ea"/>
                      <a:cs typeface="+mn-cs"/>
                    </a:defRPr>
                  </a:pPr>
                  <a:endParaRPr lang="en-US"/>
                </a:p>
              </c:txPr>
              <c:dLblPos val="outEnd"/>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3D-2E5F-42AF-9FD0-88BC00175CBF}"/>
                </c:ext>
              </c:extLst>
            </c:dLbl>
            <c:dLbl>
              <c:idx val="31"/>
              <c:spPr>
                <a:noFill/>
                <a:ln>
                  <a:noFill/>
                </a:ln>
                <a:effectLst/>
              </c:spPr>
              <c:txPr>
                <a:bodyPr rot="0" spcFirstLastPara="1" vertOverflow="ellipsis" vert="horz" wrap="square" anchor="ctr" anchorCtr="1"/>
                <a:lstStyle/>
                <a:p>
                  <a:pPr>
                    <a:defRPr sz="1200" b="1" i="0" u="none" strike="noStrike" kern="1200" spc="0" baseline="0">
                      <a:solidFill>
                        <a:schemeClr val="accent2">
                          <a:lumMod val="50000"/>
                        </a:schemeClr>
                      </a:solidFill>
                      <a:latin typeface="+mn-lt"/>
                      <a:ea typeface="+mn-ea"/>
                      <a:cs typeface="+mn-cs"/>
                    </a:defRPr>
                  </a:pPr>
                  <a:endParaRPr lang="en-US"/>
                </a:p>
              </c:txPr>
              <c:dLblPos val="outEnd"/>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3F-2E5F-42AF-9FD0-88BC00175CBF}"/>
                </c:ext>
              </c:extLst>
            </c:dLbl>
            <c:dLbl>
              <c:idx val="32"/>
              <c:spPr>
                <a:noFill/>
                <a:ln>
                  <a:noFill/>
                </a:ln>
                <a:effectLst/>
              </c:spPr>
              <c:txPr>
                <a:bodyPr rot="0" spcFirstLastPara="1" vertOverflow="ellipsis" vert="horz" wrap="square" anchor="ctr" anchorCtr="1"/>
                <a:lstStyle/>
                <a:p>
                  <a:pPr>
                    <a:defRPr sz="1200" b="1" i="0" u="none" strike="noStrike" kern="1200" spc="0" baseline="0">
                      <a:solidFill>
                        <a:schemeClr val="accent3">
                          <a:lumMod val="50000"/>
                        </a:schemeClr>
                      </a:solidFill>
                      <a:latin typeface="+mn-lt"/>
                      <a:ea typeface="+mn-ea"/>
                      <a:cs typeface="+mn-cs"/>
                    </a:defRPr>
                  </a:pPr>
                  <a:endParaRPr lang="en-US"/>
                </a:p>
              </c:txPr>
              <c:dLblPos val="outEnd"/>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41-2E5F-42AF-9FD0-88BC00175CBF}"/>
                </c:ext>
              </c:extLst>
            </c:dLbl>
            <c:dLbl>
              <c:idx val="33"/>
              <c:spPr>
                <a:noFill/>
                <a:ln>
                  <a:noFill/>
                </a:ln>
                <a:effectLst/>
              </c:spPr>
              <c:txPr>
                <a:bodyPr rot="0" spcFirstLastPara="1" vertOverflow="ellipsis" vert="horz" wrap="square" anchor="ctr" anchorCtr="1"/>
                <a:lstStyle/>
                <a:p>
                  <a:pPr>
                    <a:defRPr sz="1200" b="1" i="0" u="none" strike="noStrike" kern="1200" spc="0" baseline="0">
                      <a:solidFill>
                        <a:schemeClr val="accent4">
                          <a:lumMod val="50000"/>
                        </a:schemeClr>
                      </a:solidFill>
                      <a:latin typeface="+mn-lt"/>
                      <a:ea typeface="+mn-ea"/>
                      <a:cs typeface="+mn-cs"/>
                    </a:defRPr>
                  </a:pPr>
                  <a:endParaRPr lang="en-US"/>
                </a:p>
              </c:txPr>
              <c:dLblPos val="outEnd"/>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43-2E5F-42AF-9FD0-88BC00175CBF}"/>
                </c:ext>
              </c:extLst>
            </c:dLbl>
            <c:dLbl>
              <c:idx val="34"/>
              <c:spPr>
                <a:noFill/>
                <a:ln>
                  <a:noFill/>
                </a:ln>
                <a:effectLst/>
              </c:spPr>
              <c:txPr>
                <a:bodyPr rot="0" spcFirstLastPara="1" vertOverflow="ellipsis" vert="horz" wrap="square" anchor="ctr" anchorCtr="1"/>
                <a:lstStyle/>
                <a:p>
                  <a:pPr>
                    <a:defRPr sz="1200" b="1" i="0" u="none" strike="noStrike" kern="1200" spc="0" baseline="0">
                      <a:solidFill>
                        <a:schemeClr val="accent5">
                          <a:lumMod val="50000"/>
                        </a:schemeClr>
                      </a:solidFill>
                      <a:latin typeface="+mn-lt"/>
                      <a:ea typeface="+mn-ea"/>
                      <a:cs typeface="+mn-cs"/>
                    </a:defRPr>
                  </a:pPr>
                  <a:endParaRPr lang="en-US"/>
                </a:p>
              </c:txPr>
              <c:dLblPos val="outEnd"/>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45-2E5F-42AF-9FD0-88BC00175CBF}"/>
                </c:ext>
              </c:extLst>
            </c:dLbl>
            <c:dLbl>
              <c:idx val="35"/>
              <c:spPr>
                <a:noFill/>
                <a:ln>
                  <a:noFill/>
                </a:ln>
                <a:effectLst/>
              </c:spPr>
              <c:txPr>
                <a:bodyPr rot="0" spcFirstLastPara="1" vertOverflow="ellipsis" vert="horz" wrap="square" anchor="ctr" anchorCtr="1"/>
                <a:lstStyle/>
                <a:p>
                  <a:pPr>
                    <a:defRPr sz="1200" b="1" i="0" u="none" strike="noStrike" kern="1200" spc="0" baseline="0">
                      <a:solidFill>
                        <a:schemeClr val="accent6">
                          <a:lumMod val="50000"/>
                        </a:schemeClr>
                      </a:solidFill>
                      <a:latin typeface="+mn-lt"/>
                      <a:ea typeface="+mn-ea"/>
                      <a:cs typeface="+mn-cs"/>
                    </a:defRPr>
                  </a:pPr>
                  <a:endParaRPr lang="en-US"/>
                </a:p>
              </c:txPr>
              <c:dLblPos val="outEnd"/>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47-2E5F-42AF-9FD0-88BC00175CBF}"/>
                </c:ext>
              </c:extLst>
            </c:dLbl>
            <c:dLbl>
              <c:idx val="36"/>
              <c:spPr>
                <a:noFill/>
                <a:ln>
                  <a:noFill/>
                </a:ln>
                <a:effectLst/>
              </c:spPr>
              <c:txPr>
                <a:bodyPr rot="0" spcFirstLastPara="1" vertOverflow="ellipsis" vert="horz" wrap="square" anchor="ctr" anchorCtr="1"/>
                <a:lstStyle/>
                <a:p>
                  <a:pPr>
                    <a:defRPr sz="1200" b="1" i="0" u="none" strike="noStrike" kern="1200" spc="0" baseline="0">
                      <a:solidFill>
                        <a:schemeClr val="accent1">
                          <a:lumMod val="70000"/>
                          <a:lumOff val="30000"/>
                        </a:schemeClr>
                      </a:solidFill>
                      <a:latin typeface="+mn-lt"/>
                      <a:ea typeface="+mn-ea"/>
                      <a:cs typeface="+mn-cs"/>
                    </a:defRPr>
                  </a:pPr>
                  <a:endParaRPr lang="en-US"/>
                </a:p>
              </c:txPr>
              <c:dLblPos val="outEnd"/>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49-2E5F-42AF-9FD0-88BC00175CBF}"/>
                </c:ext>
              </c:extLst>
            </c:dLbl>
            <c:dLbl>
              <c:idx val="37"/>
              <c:spPr>
                <a:noFill/>
                <a:ln>
                  <a:noFill/>
                </a:ln>
                <a:effectLst/>
              </c:spPr>
              <c:txPr>
                <a:bodyPr rot="0" spcFirstLastPara="1" vertOverflow="ellipsis" vert="horz" wrap="square" anchor="ctr" anchorCtr="1"/>
                <a:lstStyle/>
                <a:p>
                  <a:pPr>
                    <a:defRPr sz="1200" b="1" i="0" u="none" strike="noStrike" kern="1200" spc="0" baseline="0">
                      <a:solidFill>
                        <a:schemeClr val="accent2">
                          <a:lumMod val="70000"/>
                          <a:lumOff val="30000"/>
                        </a:schemeClr>
                      </a:solidFill>
                      <a:latin typeface="+mn-lt"/>
                      <a:ea typeface="+mn-ea"/>
                      <a:cs typeface="+mn-cs"/>
                    </a:defRPr>
                  </a:pPr>
                  <a:endParaRPr lang="en-US"/>
                </a:p>
              </c:txPr>
              <c:dLblPos val="outEnd"/>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4B-2E5F-42AF-9FD0-88BC00175CBF}"/>
                </c:ext>
              </c:extLst>
            </c:dLbl>
            <c:dLbl>
              <c:idx val="38"/>
              <c:spPr>
                <a:noFill/>
                <a:ln>
                  <a:noFill/>
                </a:ln>
                <a:effectLst/>
              </c:spPr>
              <c:txPr>
                <a:bodyPr rot="0" spcFirstLastPara="1" vertOverflow="ellipsis" vert="horz" wrap="square" anchor="ctr" anchorCtr="1"/>
                <a:lstStyle/>
                <a:p>
                  <a:pPr>
                    <a:defRPr sz="1200" b="1" i="0" u="none" strike="noStrike" kern="1200" spc="0" baseline="0">
                      <a:solidFill>
                        <a:schemeClr val="accent3">
                          <a:lumMod val="70000"/>
                          <a:lumOff val="30000"/>
                        </a:schemeClr>
                      </a:solidFill>
                      <a:latin typeface="+mn-lt"/>
                      <a:ea typeface="+mn-ea"/>
                      <a:cs typeface="+mn-cs"/>
                    </a:defRPr>
                  </a:pPr>
                  <a:endParaRPr lang="en-US"/>
                </a:p>
              </c:txPr>
              <c:dLblPos val="outEnd"/>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4D-2E5F-42AF-9FD0-88BC00175CBF}"/>
                </c:ext>
              </c:extLst>
            </c:dLbl>
            <c:dLbl>
              <c:idx val="39"/>
              <c:spPr>
                <a:noFill/>
                <a:ln>
                  <a:noFill/>
                </a:ln>
                <a:effectLst/>
              </c:spPr>
              <c:txPr>
                <a:bodyPr rot="0" spcFirstLastPara="1" vertOverflow="ellipsis" vert="horz" wrap="square" anchor="ctr" anchorCtr="1"/>
                <a:lstStyle/>
                <a:p>
                  <a:pPr>
                    <a:defRPr sz="1200" b="1" i="0" u="none" strike="noStrike" kern="1200" spc="0" baseline="0">
                      <a:solidFill>
                        <a:schemeClr val="accent4">
                          <a:lumMod val="70000"/>
                          <a:lumOff val="30000"/>
                        </a:schemeClr>
                      </a:solidFill>
                      <a:latin typeface="+mn-lt"/>
                      <a:ea typeface="+mn-ea"/>
                      <a:cs typeface="+mn-cs"/>
                    </a:defRPr>
                  </a:pPr>
                  <a:endParaRPr lang="en-US"/>
                </a:p>
              </c:txPr>
              <c:dLblPos val="outEnd"/>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4F-2E5F-42AF-9FD0-88BC00175CBF}"/>
                </c:ext>
              </c:extLst>
            </c:dLbl>
            <c:dLbl>
              <c:idx val="40"/>
              <c:spPr>
                <a:noFill/>
                <a:ln>
                  <a:noFill/>
                </a:ln>
                <a:effectLst/>
              </c:spPr>
              <c:txPr>
                <a:bodyPr rot="0" spcFirstLastPara="1" vertOverflow="ellipsis" vert="horz" wrap="square" anchor="ctr" anchorCtr="1"/>
                <a:lstStyle/>
                <a:p>
                  <a:pPr>
                    <a:defRPr sz="1200" b="1" i="0" u="none" strike="noStrike" kern="1200" spc="0" baseline="0">
                      <a:solidFill>
                        <a:schemeClr val="accent5">
                          <a:lumMod val="70000"/>
                          <a:lumOff val="30000"/>
                        </a:schemeClr>
                      </a:solidFill>
                      <a:latin typeface="+mn-lt"/>
                      <a:ea typeface="+mn-ea"/>
                      <a:cs typeface="+mn-cs"/>
                    </a:defRPr>
                  </a:pPr>
                  <a:endParaRPr lang="en-US"/>
                </a:p>
              </c:txPr>
              <c:dLblPos val="outEnd"/>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51-2E5F-42AF-9FD0-88BC00175CBF}"/>
                </c:ext>
              </c:extLst>
            </c:dLbl>
            <c:dLbl>
              <c:idx val="41"/>
              <c:spPr>
                <a:noFill/>
                <a:ln>
                  <a:noFill/>
                </a:ln>
                <a:effectLst/>
              </c:spPr>
              <c:txPr>
                <a:bodyPr rot="0" spcFirstLastPara="1" vertOverflow="ellipsis" vert="horz" wrap="square" anchor="ctr" anchorCtr="1"/>
                <a:lstStyle/>
                <a:p>
                  <a:pPr>
                    <a:defRPr sz="1200" b="1" i="0" u="none" strike="noStrike" kern="1200" spc="0" baseline="0">
                      <a:solidFill>
                        <a:schemeClr val="accent6">
                          <a:lumMod val="70000"/>
                          <a:lumOff val="30000"/>
                        </a:schemeClr>
                      </a:solidFill>
                      <a:latin typeface="+mn-lt"/>
                      <a:ea typeface="+mn-ea"/>
                      <a:cs typeface="+mn-cs"/>
                    </a:defRPr>
                  </a:pPr>
                  <a:endParaRPr lang="en-US"/>
                </a:p>
              </c:txPr>
              <c:dLblPos val="outEnd"/>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53-2E5F-42AF-9FD0-88BC00175CBF}"/>
                </c:ext>
              </c:extLst>
            </c:dLbl>
            <c:dLbl>
              <c:idx val="42"/>
              <c:spPr>
                <a:noFill/>
                <a:ln>
                  <a:noFill/>
                </a:ln>
                <a:effectLst/>
              </c:spPr>
              <c:txPr>
                <a:bodyPr rot="0" spcFirstLastPara="1" vertOverflow="ellipsis" vert="horz" wrap="square" anchor="ctr" anchorCtr="1"/>
                <a:lstStyle/>
                <a:p>
                  <a:pPr>
                    <a:defRPr sz="1200" b="1" i="0" u="none" strike="noStrike" kern="1200" spc="0" baseline="0">
                      <a:solidFill>
                        <a:schemeClr val="accent1">
                          <a:lumMod val="70000"/>
                        </a:schemeClr>
                      </a:solidFill>
                      <a:latin typeface="+mn-lt"/>
                      <a:ea typeface="+mn-ea"/>
                      <a:cs typeface="+mn-cs"/>
                    </a:defRPr>
                  </a:pPr>
                  <a:endParaRPr lang="en-US"/>
                </a:p>
              </c:txPr>
              <c:dLblPos val="outEnd"/>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55-2E5F-42AF-9FD0-88BC00175CBF}"/>
                </c:ext>
              </c:extLst>
            </c:dLbl>
            <c:dLbl>
              <c:idx val="43"/>
              <c:spPr>
                <a:noFill/>
                <a:ln>
                  <a:noFill/>
                </a:ln>
                <a:effectLst/>
              </c:spPr>
              <c:txPr>
                <a:bodyPr rot="0" spcFirstLastPara="1" vertOverflow="ellipsis" vert="horz" wrap="square" anchor="ctr" anchorCtr="1"/>
                <a:lstStyle/>
                <a:p>
                  <a:pPr>
                    <a:defRPr sz="1200" b="1" i="0" u="none" strike="noStrike" kern="1200" spc="0" baseline="0">
                      <a:solidFill>
                        <a:schemeClr val="accent2">
                          <a:lumMod val="70000"/>
                        </a:schemeClr>
                      </a:solidFill>
                      <a:latin typeface="+mn-lt"/>
                      <a:ea typeface="+mn-ea"/>
                      <a:cs typeface="+mn-cs"/>
                    </a:defRPr>
                  </a:pPr>
                  <a:endParaRPr lang="en-US"/>
                </a:p>
              </c:txPr>
              <c:dLblPos val="outEnd"/>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57-2E5F-42AF-9FD0-88BC00175CBF}"/>
                </c:ext>
              </c:extLst>
            </c:dLbl>
            <c:dLbl>
              <c:idx val="44"/>
              <c:spPr>
                <a:noFill/>
                <a:ln>
                  <a:noFill/>
                </a:ln>
                <a:effectLst/>
              </c:spPr>
              <c:txPr>
                <a:bodyPr rot="0" spcFirstLastPara="1" vertOverflow="ellipsis" vert="horz" wrap="square" anchor="ctr" anchorCtr="1"/>
                <a:lstStyle/>
                <a:p>
                  <a:pPr>
                    <a:defRPr sz="1200" b="1" i="0" u="none" strike="noStrike" kern="1200" spc="0" baseline="0">
                      <a:solidFill>
                        <a:schemeClr val="accent3">
                          <a:lumMod val="70000"/>
                        </a:schemeClr>
                      </a:solidFill>
                      <a:latin typeface="+mn-lt"/>
                      <a:ea typeface="+mn-ea"/>
                      <a:cs typeface="+mn-cs"/>
                    </a:defRPr>
                  </a:pPr>
                  <a:endParaRPr lang="en-US"/>
                </a:p>
              </c:txPr>
              <c:dLblPos val="outEnd"/>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59-2E5F-42AF-9FD0-88BC00175CBF}"/>
                </c:ext>
              </c:extLst>
            </c:dLbl>
            <c:dLbl>
              <c:idx val="45"/>
              <c:spPr>
                <a:noFill/>
                <a:ln>
                  <a:noFill/>
                </a:ln>
                <a:effectLst/>
              </c:spPr>
              <c:txPr>
                <a:bodyPr rot="0" spcFirstLastPara="1" vertOverflow="ellipsis" vert="horz" wrap="square" anchor="ctr" anchorCtr="1"/>
                <a:lstStyle/>
                <a:p>
                  <a:pPr>
                    <a:defRPr sz="1200" b="1" i="0" u="none" strike="noStrike" kern="1200" spc="0" baseline="0">
                      <a:solidFill>
                        <a:schemeClr val="accent4">
                          <a:lumMod val="70000"/>
                        </a:schemeClr>
                      </a:solidFill>
                      <a:latin typeface="+mn-lt"/>
                      <a:ea typeface="+mn-ea"/>
                      <a:cs typeface="+mn-cs"/>
                    </a:defRPr>
                  </a:pPr>
                  <a:endParaRPr lang="en-US"/>
                </a:p>
              </c:txPr>
              <c:dLblPos val="outEnd"/>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5B-2E5F-42AF-9FD0-88BC00175CBF}"/>
                </c:ext>
              </c:extLst>
            </c:dLbl>
            <c:dLbl>
              <c:idx val="46"/>
              <c:spPr>
                <a:noFill/>
                <a:ln>
                  <a:noFill/>
                </a:ln>
                <a:effectLst/>
              </c:spPr>
              <c:txPr>
                <a:bodyPr rot="0" spcFirstLastPara="1" vertOverflow="ellipsis" vert="horz" wrap="square" anchor="ctr" anchorCtr="1"/>
                <a:lstStyle/>
                <a:p>
                  <a:pPr>
                    <a:defRPr sz="1200" b="1" i="0" u="none" strike="noStrike" kern="1200" spc="0" baseline="0">
                      <a:solidFill>
                        <a:schemeClr val="accent5">
                          <a:lumMod val="70000"/>
                        </a:schemeClr>
                      </a:solidFill>
                      <a:latin typeface="+mn-lt"/>
                      <a:ea typeface="+mn-ea"/>
                      <a:cs typeface="+mn-cs"/>
                    </a:defRPr>
                  </a:pPr>
                  <a:endParaRPr lang="en-US"/>
                </a:p>
              </c:txPr>
              <c:dLblPos val="outEnd"/>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5D-2E5F-42AF-9FD0-88BC00175CBF}"/>
                </c:ext>
              </c:extLst>
            </c:dLbl>
            <c:dLbl>
              <c:idx val="47"/>
              <c:spPr>
                <a:noFill/>
                <a:ln>
                  <a:noFill/>
                </a:ln>
                <a:effectLst/>
              </c:spPr>
              <c:txPr>
                <a:bodyPr rot="0" spcFirstLastPara="1" vertOverflow="ellipsis" vert="horz" wrap="square" anchor="ctr" anchorCtr="1"/>
                <a:lstStyle/>
                <a:p>
                  <a:pPr>
                    <a:defRPr sz="1200" b="1" i="0" u="none" strike="noStrike" kern="1200" spc="0" baseline="0">
                      <a:solidFill>
                        <a:schemeClr val="accent6">
                          <a:lumMod val="70000"/>
                        </a:schemeClr>
                      </a:solidFill>
                      <a:latin typeface="+mn-lt"/>
                      <a:ea typeface="+mn-ea"/>
                      <a:cs typeface="+mn-cs"/>
                    </a:defRPr>
                  </a:pPr>
                  <a:endParaRPr lang="en-US"/>
                </a:p>
              </c:txPr>
              <c:dLblPos val="outEnd"/>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5F-2E5F-42AF-9FD0-88BC00175CBF}"/>
                </c:ext>
              </c:extLst>
            </c:dLbl>
            <c:spPr>
              <a:noFill/>
              <a:ln>
                <a:noFill/>
              </a:ln>
              <a:effectLst/>
            </c:spPr>
            <c:dLblPos val="outEnd"/>
            <c:showLegendKey val="0"/>
            <c:showVal val="0"/>
            <c:showCatName val="1"/>
            <c:showSerName val="0"/>
            <c:showPercent val="1"/>
            <c:showBubbleSize val="0"/>
            <c:separator>, </c:separator>
            <c:showLeaderLines val="0"/>
            <c:extLst>
              <c:ext xmlns:c15="http://schemas.microsoft.com/office/drawing/2012/chart" uri="{CE6537A1-D6FC-4f65-9D91-7224C49458BB}">
                <c15:spPr xmlns:c15="http://schemas.microsoft.com/office/drawing/2012/chart">
                  <a:prstGeom prst="wedgeRectCallout">
                    <a:avLst/>
                  </a:prstGeom>
                  <a:noFill/>
                  <a:ln>
                    <a:noFill/>
                  </a:ln>
                </c15:spPr>
              </c:ext>
            </c:extLst>
          </c:dLbls>
          <c:cat>
            <c:strRef>
              <c:f>'PV Capacity by Technology'!$A$116:$A$128</c:f>
              <c:strCache>
                <c:ptCount val="13"/>
                <c:pt idx="0">
                  <c:v>HT-SAAE</c:v>
                </c:pt>
                <c:pt idx="1">
                  <c:v>Boviet</c:v>
                </c:pt>
                <c:pt idx="2">
                  <c:v>QCells</c:v>
                </c:pt>
                <c:pt idx="3">
                  <c:v>Heliene</c:v>
                </c:pt>
                <c:pt idx="4">
                  <c:v>LONGi</c:v>
                </c:pt>
                <c:pt idx="5">
                  <c:v>JA Solar</c:v>
                </c:pt>
                <c:pt idx="6">
                  <c:v>Other</c:v>
                </c:pt>
                <c:pt idx="7">
                  <c:v>Trina</c:v>
                </c:pt>
                <c:pt idx="8">
                  <c:v>Canadian Solar</c:v>
                </c:pt>
                <c:pt idx="9">
                  <c:v>Waaree Solar</c:v>
                </c:pt>
                <c:pt idx="10">
                  <c:v>Jinko Solar</c:v>
                </c:pt>
                <c:pt idx="11">
                  <c:v>First Solar</c:v>
                </c:pt>
                <c:pt idx="12">
                  <c:v>Unknown</c:v>
                </c:pt>
              </c:strCache>
            </c:strRef>
          </c:cat>
          <c:val>
            <c:numRef>
              <c:f>'PV Capacity by Technology'!$B$116:$B$128</c:f>
              <c:numCache>
                <c:formatCode>General</c:formatCode>
                <c:ptCount val="13"/>
                <c:pt idx="0">
                  <c:v>50</c:v>
                </c:pt>
                <c:pt idx="1">
                  <c:v>57</c:v>
                </c:pt>
                <c:pt idx="2">
                  <c:v>61</c:v>
                </c:pt>
                <c:pt idx="3">
                  <c:v>87</c:v>
                </c:pt>
                <c:pt idx="4">
                  <c:v>155</c:v>
                </c:pt>
                <c:pt idx="5">
                  <c:v>165</c:v>
                </c:pt>
                <c:pt idx="6">
                  <c:v>172</c:v>
                </c:pt>
                <c:pt idx="7">
                  <c:v>240</c:v>
                </c:pt>
                <c:pt idx="8">
                  <c:v>277</c:v>
                </c:pt>
                <c:pt idx="9">
                  <c:v>346</c:v>
                </c:pt>
                <c:pt idx="10">
                  <c:v>680</c:v>
                </c:pt>
                <c:pt idx="11">
                  <c:v>2440</c:v>
                </c:pt>
                <c:pt idx="12">
                  <c:v>13833</c:v>
                </c:pt>
              </c:numCache>
            </c:numRef>
          </c:val>
          <c:extLst>
            <c:ext xmlns:c16="http://schemas.microsoft.com/office/drawing/2014/chart" uri="{C3380CC4-5D6E-409C-BE32-E72D297353CC}">
              <c16:uniqueId val="{00000060-2E5F-42AF-9FD0-88BC00175CBF}"/>
            </c:ext>
          </c:extLst>
        </c:ser>
        <c:dLbls>
          <c:dLblPos val="outEnd"/>
          <c:showLegendKey val="0"/>
          <c:showVal val="0"/>
          <c:showCatName val="1"/>
          <c:showSerName val="0"/>
          <c:showPercent val="0"/>
          <c:showBubbleSize val="0"/>
          <c:showLeaderLines val="0"/>
        </c:dLbls>
        <c:firstSliceAng val="0"/>
      </c:pieChart>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sz="1200"/>
      </a:pPr>
      <a:endParaRPr lang="en-US"/>
    </a:p>
  </c:txPr>
  <c:printSettings>
    <c:headerFooter/>
    <c:pageMargins b="0.75" l="0.7" r="0.7" t="0.75" header="0.3" footer="0.3"/>
    <c:pageSetup/>
  </c:printSettings>
</c:chartSpace>
</file>

<file path=xl/charts/chart1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2879273504273504"/>
          <c:y val="4.6626984126984128E-2"/>
          <c:w val="0.42414529914529914"/>
          <c:h val="0.78769841269841268"/>
        </c:manualLayout>
      </c:layout>
      <c:pieChart>
        <c:varyColors val="1"/>
        <c:ser>
          <c:idx val="0"/>
          <c:order val="0"/>
          <c:explosion val="1"/>
          <c:dPt>
            <c:idx val="0"/>
            <c:bubble3D val="0"/>
            <c:spPr>
              <a:solidFill>
                <a:schemeClr val="accent1"/>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01-3AAB-41FE-A205-BE31CBF1F0DA}"/>
              </c:ext>
            </c:extLst>
          </c:dPt>
          <c:dPt>
            <c:idx val="1"/>
            <c:bubble3D val="0"/>
            <c:spPr>
              <a:solidFill>
                <a:schemeClr val="accent2"/>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03-3AAB-41FE-A205-BE31CBF1F0DA}"/>
              </c:ext>
            </c:extLst>
          </c:dPt>
          <c:dPt>
            <c:idx val="2"/>
            <c:bubble3D val="0"/>
            <c:spPr>
              <a:solidFill>
                <a:schemeClr val="accent3"/>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05-3AAB-41FE-A205-BE31CBF1F0DA}"/>
              </c:ext>
            </c:extLst>
          </c:dPt>
          <c:dPt>
            <c:idx val="3"/>
            <c:bubble3D val="0"/>
            <c:spPr>
              <a:solidFill>
                <a:schemeClr val="accent4"/>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07-3AAB-41FE-A205-BE31CBF1F0DA}"/>
              </c:ext>
            </c:extLst>
          </c:dPt>
          <c:dPt>
            <c:idx val="4"/>
            <c:bubble3D val="0"/>
            <c:spPr>
              <a:solidFill>
                <a:schemeClr val="accent5"/>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09-3AAB-41FE-A205-BE31CBF1F0DA}"/>
              </c:ext>
            </c:extLst>
          </c:dPt>
          <c:dPt>
            <c:idx val="5"/>
            <c:bubble3D val="0"/>
            <c:spPr>
              <a:solidFill>
                <a:schemeClr val="accent6"/>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0B-3AAB-41FE-A205-BE31CBF1F0DA}"/>
              </c:ext>
            </c:extLst>
          </c:dPt>
          <c:dPt>
            <c:idx val="6"/>
            <c:bubble3D val="0"/>
            <c:spPr>
              <a:solidFill>
                <a:schemeClr val="accent1">
                  <a:lumMod val="6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0D-3AAB-41FE-A205-BE31CBF1F0DA}"/>
              </c:ext>
            </c:extLst>
          </c:dPt>
          <c:dPt>
            <c:idx val="7"/>
            <c:bubble3D val="0"/>
            <c:spPr>
              <a:solidFill>
                <a:schemeClr val="accent2">
                  <a:lumMod val="6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0F-3AAB-41FE-A205-BE31CBF1F0DA}"/>
              </c:ext>
            </c:extLst>
          </c:dPt>
          <c:dPt>
            <c:idx val="8"/>
            <c:bubble3D val="0"/>
            <c:spPr>
              <a:solidFill>
                <a:schemeClr val="accent3">
                  <a:lumMod val="6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11-3AAB-41FE-A205-BE31CBF1F0DA}"/>
              </c:ext>
            </c:extLst>
          </c:dPt>
          <c:dPt>
            <c:idx val="9"/>
            <c:bubble3D val="0"/>
            <c:spPr>
              <a:solidFill>
                <a:schemeClr val="accent4">
                  <a:lumMod val="6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13-3AAB-41FE-A205-BE31CBF1F0DA}"/>
              </c:ext>
            </c:extLst>
          </c:dPt>
          <c:dPt>
            <c:idx val="10"/>
            <c:bubble3D val="0"/>
            <c:spPr>
              <a:solidFill>
                <a:schemeClr val="accent5">
                  <a:lumMod val="6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15-3AAB-41FE-A205-BE31CBF1F0DA}"/>
              </c:ext>
            </c:extLst>
          </c:dPt>
          <c:dPt>
            <c:idx val="11"/>
            <c:bubble3D val="0"/>
            <c:spPr>
              <a:solidFill>
                <a:schemeClr val="accent6">
                  <a:lumMod val="6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17-3AAB-41FE-A205-BE31CBF1F0DA}"/>
              </c:ext>
            </c:extLst>
          </c:dPt>
          <c:dPt>
            <c:idx val="12"/>
            <c:bubble3D val="0"/>
            <c:spPr>
              <a:solidFill>
                <a:schemeClr val="accent1">
                  <a:lumMod val="80000"/>
                  <a:lumOff val="2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19-3AAB-41FE-A205-BE31CBF1F0DA}"/>
              </c:ext>
            </c:extLst>
          </c:dPt>
          <c:dPt>
            <c:idx val="13"/>
            <c:bubble3D val="0"/>
            <c:spPr>
              <a:solidFill>
                <a:schemeClr val="accent2">
                  <a:lumMod val="80000"/>
                  <a:lumOff val="2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1B-3AAB-41FE-A205-BE31CBF1F0DA}"/>
              </c:ext>
            </c:extLst>
          </c:dPt>
          <c:dPt>
            <c:idx val="14"/>
            <c:bubble3D val="0"/>
            <c:spPr>
              <a:solidFill>
                <a:schemeClr val="accent3">
                  <a:lumMod val="80000"/>
                  <a:lumOff val="2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1D-3AAB-41FE-A205-BE31CBF1F0DA}"/>
              </c:ext>
            </c:extLst>
          </c:dPt>
          <c:dPt>
            <c:idx val="15"/>
            <c:bubble3D val="0"/>
            <c:spPr>
              <a:solidFill>
                <a:schemeClr val="accent4">
                  <a:lumMod val="80000"/>
                  <a:lumOff val="2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1F-3AAB-41FE-A205-BE31CBF1F0DA}"/>
              </c:ext>
            </c:extLst>
          </c:dPt>
          <c:dPt>
            <c:idx val="16"/>
            <c:bubble3D val="0"/>
            <c:spPr>
              <a:solidFill>
                <a:schemeClr val="accent5">
                  <a:lumMod val="80000"/>
                  <a:lumOff val="2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21-3AAB-41FE-A205-BE31CBF1F0DA}"/>
              </c:ext>
            </c:extLst>
          </c:dPt>
          <c:dPt>
            <c:idx val="17"/>
            <c:bubble3D val="0"/>
            <c:spPr>
              <a:solidFill>
                <a:schemeClr val="accent6">
                  <a:lumMod val="80000"/>
                  <a:lumOff val="2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23-3AAB-41FE-A205-BE31CBF1F0DA}"/>
              </c:ext>
            </c:extLst>
          </c:dPt>
          <c:dPt>
            <c:idx val="18"/>
            <c:bubble3D val="0"/>
            <c:spPr>
              <a:solidFill>
                <a:schemeClr val="accent1">
                  <a:lumMod val="8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25-3AAB-41FE-A205-BE31CBF1F0DA}"/>
              </c:ext>
            </c:extLst>
          </c:dPt>
          <c:dPt>
            <c:idx val="19"/>
            <c:bubble3D val="0"/>
            <c:spPr>
              <a:solidFill>
                <a:schemeClr val="accent2">
                  <a:lumMod val="8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27-3AAB-41FE-A205-BE31CBF1F0DA}"/>
              </c:ext>
            </c:extLst>
          </c:dPt>
          <c:dPt>
            <c:idx val="20"/>
            <c:bubble3D val="0"/>
            <c:spPr>
              <a:solidFill>
                <a:schemeClr val="accent3">
                  <a:lumMod val="8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29-3AAB-41FE-A205-BE31CBF1F0DA}"/>
              </c:ext>
            </c:extLst>
          </c:dPt>
          <c:dPt>
            <c:idx val="21"/>
            <c:bubble3D val="0"/>
            <c:spPr>
              <a:solidFill>
                <a:schemeClr val="accent4">
                  <a:lumMod val="8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2B-3AAB-41FE-A205-BE31CBF1F0DA}"/>
              </c:ext>
            </c:extLst>
          </c:dPt>
          <c:dPt>
            <c:idx val="22"/>
            <c:bubble3D val="0"/>
            <c:spPr>
              <a:solidFill>
                <a:schemeClr val="accent5">
                  <a:lumMod val="8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2D-3AAB-41FE-A205-BE31CBF1F0DA}"/>
              </c:ext>
            </c:extLst>
          </c:dPt>
          <c:dPt>
            <c:idx val="23"/>
            <c:bubble3D val="0"/>
            <c:spPr>
              <a:solidFill>
                <a:schemeClr val="accent6">
                  <a:lumMod val="8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2F-3AAB-41FE-A205-BE31CBF1F0DA}"/>
              </c:ext>
            </c:extLst>
          </c:dPt>
          <c:dPt>
            <c:idx val="24"/>
            <c:bubble3D val="0"/>
            <c:spPr>
              <a:solidFill>
                <a:schemeClr val="accent1">
                  <a:lumMod val="60000"/>
                  <a:lumOff val="4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31-3AAB-41FE-A205-BE31CBF1F0DA}"/>
              </c:ext>
            </c:extLst>
          </c:dPt>
          <c:dPt>
            <c:idx val="25"/>
            <c:bubble3D val="0"/>
            <c:spPr>
              <a:solidFill>
                <a:schemeClr val="accent2">
                  <a:lumMod val="60000"/>
                  <a:lumOff val="4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33-3AAB-41FE-A205-BE31CBF1F0DA}"/>
              </c:ext>
            </c:extLst>
          </c:dPt>
          <c:dPt>
            <c:idx val="26"/>
            <c:bubble3D val="0"/>
            <c:spPr>
              <a:solidFill>
                <a:schemeClr val="accent3">
                  <a:lumMod val="60000"/>
                  <a:lumOff val="4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35-3AAB-41FE-A205-BE31CBF1F0DA}"/>
              </c:ext>
            </c:extLst>
          </c:dPt>
          <c:dPt>
            <c:idx val="27"/>
            <c:bubble3D val="0"/>
            <c:spPr>
              <a:solidFill>
                <a:schemeClr val="accent4">
                  <a:lumMod val="60000"/>
                  <a:lumOff val="4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37-3AAB-41FE-A205-BE31CBF1F0DA}"/>
              </c:ext>
            </c:extLst>
          </c:dPt>
          <c:dPt>
            <c:idx val="28"/>
            <c:bubble3D val="0"/>
            <c:spPr>
              <a:solidFill>
                <a:schemeClr val="accent5">
                  <a:lumMod val="60000"/>
                  <a:lumOff val="4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39-3AAB-41FE-A205-BE31CBF1F0DA}"/>
              </c:ext>
            </c:extLst>
          </c:dPt>
          <c:dPt>
            <c:idx val="29"/>
            <c:bubble3D val="0"/>
            <c:spPr>
              <a:solidFill>
                <a:schemeClr val="accent6">
                  <a:lumMod val="60000"/>
                  <a:lumOff val="4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3B-3AAB-41FE-A205-BE31CBF1F0DA}"/>
              </c:ext>
            </c:extLst>
          </c:dPt>
          <c:dPt>
            <c:idx val="30"/>
            <c:bubble3D val="0"/>
            <c:spPr>
              <a:solidFill>
                <a:schemeClr val="accent1">
                  <a:lumMod val="5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3D-3AAB-41FE-A205-BE31CBF1F0DA}"/>
              </c:ext>
            </c:extLst>
          </c:dPt>
          <c:dPt>
            <c:idx val="31"/>
            <c:bubble3D val="0"/>
            <c:spPr>
              <a:solidFill>
                <a:schemeClr val="accent2">
                  <a:lumMod val="5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3F-3AAB-41FE-A205-BE31CBF1F0DA}"/>
              </c:ext>
            </c:extLst>
          </c:dPt>
          <c:dPt>
            <c:idx val="32"/>
            <c:bubble3D val="0"/>
            <c:spPr>
              <a:solidFill>
                <a:schemeClr val="accent3">
                  <a:lumMod val="5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41-3AAB-41FE-A205-BE31CBF1F0DA}"/>
              </c:ext>
            </c:extLst>
          </c:dPt>
          <c:dPt>
            <c:idx val="33"/>
            <c:bubble3D val="0"/>
            <c:spPr>
              <a:solidFill>
                <a:schemeClr val="accent4">
                  <a:lumMod val="5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43-3AAB-41FE-A205-BE31CBF1F0DA}"/>
              </c:ext>
            </c:extLst>
          </c:dPt>
          <c:dPt>
            <c:idx val="34"/>
            <c:bubble3D val="0"/>
            <c:spPr>
              <a:solidFill>
                <a:schemeClr val="accent5">
                  <a:lumMod val="5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45-3AAB-41FE-A205-BE31CBF1F0DA}"/>
              </c:ext>
            </c:extLst>
          </c:dPt>
          <c:dPt>
            <c:idx val="35"/>
            <c:bubble3D val="0"/>
            <c:spPr>
              <a:solidFill>
                <a:schemeClr val="accent6">
                  <a:lumMod val="5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47-3AAB-41FE-A205-BE31CBF1F0DA}"/>
              </c:ext>
            </c:extLst>
          </c:dPt>
          <c:dPt>
            <c:idx val="36"/>
            <c:bubble3D val="0"/>
            <c:spPr>
              <a:solidFill>
                <a:schemeClr val="accent1">
                  <a:lumMod val="70000"/>
                  <a:lumOff val="3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49-3AAB-41FE-A205-BE31CBF1F0DA}"/>
              </c:ext>
            </c:extLst>
          </c:dPt>
          <c:dPt>
            <c:idx val="37"/>
            <c:bubble3D val="0"/>
            <c:spPr>
              <a:solidFill>
                <a:schemeClr val="accent2">
                  <a:lumMod val="70000"/>
                  <a:lumOff val="3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4B-3AAB-41FE-A205-BE31CBF1F0DA}"/>
              </c:ext>
            </c:extLst>
          </c:dPt>
          <c:dPt>
            <c:idx val="38"/>
            <c:bubble3D val="0"/>
            <c:spPr>
              <a:solidFill>
                <a:schemeClr val="accent3">
                  <a:lumMod val="70000"/>
                  <a:lumOff val="3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4D-3AAB-41FE-A205-BE31CBF1F0DA}"/>
              </c:ext>
            </c:extLst>
          </c:dPt>
          <c:dPt>
            <c:idx val="39"/>
            <c:bubble3D val="0"/>
            <c:spPr>
              <a:solidFill>
                <a:schemeClr val="accent4">
                  <a:lumMod val="70000"/>
                  <a:lumOff val="3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4F-3AAB-41FE-A205-BE31CBF1F0DA}"/>
              </c:ext>
            </c:extLst>
          </c:dPt>
          <c:dPt>
            <c:idx val="40"/>
            <c:bubble3D val="0"/>
            <c:spPr>
              <a:solidFill>
                <a:schemeClr val="accent5">
                  <a:lumMod val="70000"/>
                  <a:lumOff val="3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51-3AAB-41FE-A205-BE31CBF1F0DA}"/>
              </c:ext>
            </c:extLst>
          </c:dPt>
          <c:dPt>
            <c:idx val="41"/>
            <c:bubble3D val="0"/>
            <c:spPr>
              <a:solidFill>
                <a:schemeClr val="accent6">
                  <a:lumMod val="70000"/>
                  <a:lumOff val="3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53-3AAB-41FE-A205-BE31CBF1F0DA}"/>
              </c:ext>
            </c:extLst>
          </c:dPt>
          <c:dPt>
            <c:idx val="42"/>
            <c:bubble3D val="0"/>
            <c:spPr>
              <a:solidFill>
                <a:schemeClr val="accent1">
                  <a:lumMod val="7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55-3AAB-41FE-A205-BE31CBF1F0DA}"/>
              </c:ext>
            </c:extLst>
          </c:dPt>
          <c:dPt>
            <c:idx val="43"/>
            <c:bubble3D val="0"/>
            <c:spPr>
              <a:solidFill>
                <a:schemeClr val="accent2">
                  <a:lumMod val="7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57-3AAB-41FE-A205-BE31CBF1F0DA}"/>
              </c:ext>
            </c:extLst>
          </c:dPt>
          <c:dPt>
            <c:idx val="44"/>
            <c:bubble3D val="0"/>
            <c:spPr>
              <a:solidFill>
                <a:schemeClr val="accent3">
                  <a:lumMod val="7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59-3AAB-41FE-A205-BE31CBF1F0DA}"/>
              </c:ext>
            </c:extLst>
          </c:dPt>
          <c:dPt>
            <c:idx val="45"/>
            <c:bubble3D val="0"/>
            <c:spPr>
              <a:solidFill>
                <a:schemeClr val="accent4">
                  <a:lumMod val="7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5B-3AAB-41FE-A205-BE31CBF1F0DA}"/>
              </c:ext>
            </c:extLst>
          </c:dPt>
          <c:dPt>
            <c:idx val="46"/>
            <c:bubble3D val="0"/>
            <c:spPr>
              <a:solidFill>
                <a:schemeClr val="accent5">
                  <a:lumMod val="7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5D-3AAB-41FE-A205-BE31CBF1F0DA}"/>
              </c:ext>
            </c:extLst>
          </c:dPt>
          <c:dPt>
            <c:idx val="47"/>
            <c:bubble3D val="0"/>
            <c:spPr>
              <a:solidFill>
                <a:schemeClr val="accent6">
                  <a:lumMod val="7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5F-3AAB-41FE-A205-BE31CBF1F0DA}"/>
              </c:ext>
            </c:extLst>
          </c:dPt>
          <c:dPt>
            <c:idx val="48"/>
            <c:bubble3D val="0"/>
            <c:spPr>
              <a:solidFill>
                <a:schemeClr val="accent1">
                  <a:lumMod val="50000"/>
                  <a:lumOff val="5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60-B2B7-4C61-99B1-E779F47D24FB}"/>
              </c:ext>
            </c:extLst>
          </c:dPt>
          <c:dPt>
            <c:idx val="49"/>
            <c:bubble3D val="0"/>
            <c:spPr>
              <a:solidFill>
                <a:schemeClr val="accent2">
                  <a:lumMod val="50000"/>
                  <a:lumOff val="5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61-B2B7-4C61-99B1-E779F47D24FB}"/>
              </c:ext>
            </c:extLst>
          </c:dPt>
          <c:dPt>
            <c:idx val="50"/>
            <c:bubble3D val="0"/>
            <c:spPr>
              <a:solidFill>
                <a:schemeClr val="accent3">
                  <a:lumMod val="50000"/>
                  <a:lumOff val="5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62-B2B7-4C61-99B1-E779F47D24FB}"/>
              </c:ext>
            </c:extLst>
          </c:dPt>
          <c:dLbls>
            <c:dLbl>
              <c:idx val="0"/>
              <c:delete val="1"/>
              <c:extLst>
                <c:ext xmlns:c15="http://schemas.microsoft.com/office/drawing/2012/chart" uri="{CE6537A1-D6FC-4f65-9D91-7224C49458BB}"/>
                <c:ext xmlns:c16="http://schemas.microsoft.com/office/drawing/2014/chart" uri="{C3380CC4-5D6E-409C-BE32-E72D297353CC}">
                  <c16:uniqueId val="{00000001-3AAB-41FE-A205-BE31CBF1F0DA}"/>
                </c:ext>
              </c:extLst>
            </c:dLbl>
            <c:dLbl>
              <c:idx val="1"/>
              <c:delete val="1"/>
              <c:extLst>
                <c:ext xmlns:c15="http://schemas.microsoft.com/office/drawing/2012/chart" uri="{CE6537A1-D6FC-4f65-9D91-7224C49458BB}"/>
                <c:ext xmlns:c16="http://schemas.microsoft.com/office/drawing/2014/chart" uri="{C3380CC4-5D6E-409C-BE32-E72D297353CC}">
                  <c16:uniqueId val="{00000003-3AAB-41FE-A205-BE31CBF1F0DA}"/>
                </c:ext>
              </c:extLst>
            </c:dLbl>
            <c:dLbl>
              <c:idx val="2"/>
              <c:delete val="1"/>
              <c:extLst>
                <c:ext xmlns:c15="http://schemas.microsoft.com/office/drawing/2012/chart" uri="{CE6537A1-D6FC-4f65-9D91-7224C49458BB}"/>
                <c:ext xmlns:c16="http://schemas.microsoft.com/office/drawing/2014/chart" uri="{C3380CC4-5D6E-409C-BE32-E72D297353CC}">
                  <c16:uniqueId val="{00000005-3AAB-41FE-A205-BE31CBF1F0DA}"/>
                </c:ext>
              </c:extLst>
            </c:dLbl>
            <c:dLbl>
              <c:idx val="3"/>
              <c:delete val="1"/>
              <c:extLst>
                <c:ext xmlns:c15="http://schemas.microsoft.com/office/drawing/2012/chart" uri="{CE6537A1-D6FC-4f65-9D91-7224C49458BB}"/>
                <c:ext xmlns:c16="http://schemas.microsoft.com/office/drawing/2014/chart" uri="{C3380CC4-5D6E-409C-BE32-E72D297353CC}">
                  <c16:uniqueId val="{00000007-3AAB-41FE-A205-BE31CBF1F0DA}"/>
                </c:ext>
              </c:extLst>
            </c:dLbl>
            <c:dLbl>
              <c:idx val="4"/>
              <c:delete val="1"/>
              <c:extLst>
                <c:ext xmlns:c15="http://schemas.microsoft.com/office/drawing/2012/chart" uri="{CE6537A1-D6FC-4f65-9D91-7224C49458BB}"/>
                <c:ext xmlns:c16="http://schemas.microsoft.com/office/drawing/2014/chart" uri="{C3380CC4-5D6E-409C-BE32-E72D297353CC}">
                  <c16:uniqueId val="{00000009-3AAB-41FE-A205-BE31CBF1F0DA}"/>
                </c:ext>
              </c:extLst>
            </c:dLbl>
            <c:dLbl>
              <c:idx val="5"/>
              <c:delete val="1"/>
              <c:extLst>
                <c:ext xmlns:c15="http://schemas.microsoft.com/office/drawing/2012/chart" uri="{CE6537A1-D6FC-4f65-9D91-7224C49458BB}"/>
                <c:ext xmlns:c16="http://schemas.microsoft.com/office/drawing/2014/chart" uri="{C3380CC4-5D6E-409C-BE32-E72D297353CC}">
                  <c16:uniqueId val="{0000000B-3AAB-41FE-A205-BE31CBF1F0DA}"/>
                </c:ext>
              </c:extLst>
            </c:dLbl>
            <c:dLbl>
              <c:idx val="6"/>
              <c:delete val="1"/>
              <c:extLst>
                <c:ext xmlns:c15="http://schemas.microsoft.com/office/drawing/2012/chart" uri="{CE6537A1-D6FC-4f65-9D91-7224C49458BB}"/>
                <c:ext xmlns:c16="http://schemas.microsoft.com/office/drawing/2014/chart" uri="{C3380CC4-5D6E-409C-BE32-E72D297353CC}">
                  <c16:uniqueId val="{0000000D-3AAB-41FE-A205-BE31CBF1F0DA}"/>
                </c:ext>
              </c:extLst>
            </c:dLbl>
            <c:dLbl>
              <c:idx val="7"/>
              <c:delete val="1"/>
              <c:extLst>
                <c:ext xmlns:c15="http://schemas.microsoft.com/office/drawing/2012/chart" uri="{CE6537A1-D6FC-4f65-9D91-7224C49458BB}"/>
                <c:ext xmlns:c16="http://schemas.microsoft.com/office/drawing/2014/chart" uri="{C3380CC4-5D6E-409C-BE32-E72D297353CC}">
                  <c16:uniqueId val="{0000000F-3AAB-41FE-A205-BE31CBF1F0DA}"/>
                </c:ext>
              </c:extLst>
            </c:dLbl>
            <c:dLbl>
              <c:idx val="8"/>
              <c:delete val="1"/>
              <c:extLst>
                <c:ext xmlns:c15="http://schemas.microsoft.com/office/drawing/2012/chart" uri="{CE6537A1-D6FC-4f65-9D91-7224C49458BB}"/>
                <c:ext xmlns:c16="http://schemas.microsoft.com/office/drawing/2014/chart" uri="{C3380CC4-5D6E-409C-BE32-E72D297353CC}">
                  <c16:uniqueId val="{00000011-3AAB-41FE-A205-BE31CBF1F0DA}"/>
                </c:ext>
              </c:extLst>
            </c:dLbl>
            <c:dLbl>
              <c:idx val="9"/>
              <c:delete val="1"/>
              <c:extLst>
                <c:ext xmlns:c15="http://schemas.microsoft.com/office/drawing/2012/chart" uri="{CE6537A1-D6FC-4f65-9D91-7224C49458BB}"/>
                <c:ext xmlns:c16="http://schemas.microsoft.com/office/drawing/2014/chart" uri="{C3380CC4-5D6E-409C-BE32-E72D297353CC}">
                  <c16:uniqueId val="{00000013-3AAB-41FE-A205-BE31CBF1F0DA}"/>
                </c:ext>
              </c:extLst>
            </c:dLbl>
            <c:dLbl>
              <c:idx val="10"/>
              <c:delete val="1"/>
              <c:extLst>
                <c:ext xmlns:c15="http://schemas.microsoft.com/office/drawing/2012/chart" uri="{CE6537A1-D6FC-4f65-9D91-7224C49458BB}"/>
                <c:ext xmlns:c16="http://schemas.microsoft.com/office/drawing/2014/chart" uri="{C3380CC4-5D6E-409C-BE32-E72D297353CC}">
                  <c16:uniqueId val="{00000015-3AAB-41FE-A205-BE31CBF1F0DA}"/>
                </c:ext>
              </c:extLst>
            </c:dLbl>
            <c:dLbl>
              <c:idx val="11"/>
              <c:delete val="1"/>
              <c:extLst>
                <c:ext xmlns:c15="http://schemas.microsoft.com/office/drawing/2012/chart" uri="{CE6537A1-D6FC-4f65-9D91-7224C49458BB}"/>
                <c:ext xmlns:c16="http://schemas.microsoft.com/office/drawing/2014/chart" uri="{C3380CC4-5D6E-409C-BE32-E72D297353CC}">
                  <c16:uniqueId val="{00000017-3AAB-41FE-A205-BE31CBF1F0DA}"/>
                </c:ext>
              </c:extLst>
            </c:dLbl>
            <c:dLbl>
              <c:idx val="12"/>
              <c:delete val="1"/>
              <c:extLst>
                <c:ext xmlns:c15="http://schemas.microsoft.com/office/drawing/2012/chart" uri="{CE6537A1-D6FC-4f65-9D91-7224C49458BB}"/>
                <c:ext xmlns:c16="http://schemas.microsoft.com/office/drawing/2014/chart" uri="{C3380CC4-5D6E-409C-BE32-E72D297353CC}">
                  <c16:uniqueId val="{00000019-3AAB-41FE-A205-BE31CBF1F0DA}"/>
                </c:ext>
              </c:extLst>
            </c:dLbl>
            <c:dLbl>
              <c:idx val="13"/>
              <c:delete val="1"/>
              <c:extLst>
                <c:ext xmlns:c15="http://schemas.microsoft.com/office/drawing/2012/chart" uri="{CE6537A1-D6FC-4f65-9D91-7224C49458BB}"/>
                <c:ext xmlns:c16="http://schemas.microsoft.com/office/drawing/2014/chart" uri="{C3380CC4-5D6E-409C-BE32-E72D297353CC}">
                  <c16:uniqueId val="{0000001B-3AAB-41FE-A205-BE31CBF1F0DA}"/>
                </c:ext>
              </c:extLst>
            </c:dLbl>
            <c:dLbl>
              <c:idx val="14"/>
              <c:delete val="1"/>
              <c:extLst>
                <c:ext xmlns:c15="http://schemas.microsoft.com/office/drawing/2012/chart" uri="{CE6537A1-D6FC-4f65-9D91-7224C49458BB}"/>
                <c:ext xmlns:c16="http://schemas.microsoft.com/office/drawing/2014/chart" uri="{C3380CC4-5D6E-409C-BE32-E72D297353CC}">
                  <c16:uniqueId val="{0000001D-3AAB-41FE-A205-BE31CBF1F0DA}"/>
                </c:ext>
              </c:extLst>
            </c:dLbl>
            <c:dLbl>
              <c:idx val="15"/>
              <c:spPr>
                <a:noFill/>
                <a:ln>
                  <a:noFill/>
                </a:ln>
                <a:effectLst/>
              </c:spPr>
              <c:txPr>
                <a:bodyPr rot="0" spcFirstLastPara="1" vertOverflow="overflow" horzOverflow="overflow" vert="horz" wrap="square" lIns="38100" tIns="19050" rIns="38100" bIns="19050" anchor="ctr" anchorCtr="1">
                  <a:spAutoFit/>
                </a:bodyPr>
                <a:lstStyle/>
                <a:p>
                  <a:pPr>
                    <a:defRPr sz="1000" b="1" i="0" u="none" strike="noStrike" kern="1200" spc="0" baseline="0">
                      <a:solidFill>
                        <a:schemeClr val="accent4">
                          <a:lumMod val="80000"/>
                          <a:lumOff val="20000"/>
                        </a:schemeClr>
                      </a:solidFill>
                      <a:latin typeface="+mn-lt"/>
                      <a:ea typeface="+mn-ea"/>
                      <a:cs typeface="+mn-cs"/>
                    </a:defRPr>
                  </a:pPr>
                  <a:endParaRPr lang="en-US"/>
                </a:p>
              </c:txPr>
              <c:dLblPos val="outEnd"/>
              <c:showLegendKey val="0"/>
              <c:showVal val="0"/>
              <c:showCatName val="1"/>
              <c:showSerName val="0"/>
              <c:showPercent val="0"/>
              <c:showBubbleSize val="0"/>
              <c:extLst>
                <c:ext xmlns:c16="http://schemas.microsoft.com/office/drawing/2014/chart" uri="{C3380CC4-5D6E-409C-BE32-E72D297353CC}">
                  <c16:uniqueId val="{0000001F-3AAB-41FE-A205-BE31CBF1F0DA}"/>
                </c:ext>
              </c:extLst>
            </c:dLbl>
            <c:dLbl>
              <c:idx val="16"/>
              <c:layout>
                <c:manualLayout>
                  <c:x val="-2.1366680126522646E-3"/>
                  <c:y val="2.3809523809523808E-2"/>
                </c:manualLayout>
              </c:layout>
              <c:spPr>
                <a:noFill/>
                <a:ln>
                  <a:noFill/>
                </a:ln>
                <a:effectLst/>
              </c:spPr>
              <c:txPr>
                <a:bodyPr rot="0" spcFirstLastPara="1" vertOverflow="overflow" horzOverflow="overflow" vert="horz" wrap="square" lIns="38100" tIns="19050" rIns="38100" bIns="19050" anchor="ctr" anchorCtr="1">
                  <a:spAutoFit/>
                </a:bodyPr>
                <a:lstStyle/>
                <a:p>
                  <a:pPr>
                    <a:defRPr sz="1000" b="1" i="0" u="none" strike="noStrike" kern="1200" spc="0" baseline="0">
                      <a:solidFill>
                        <a:schemeClr val="accent5">
                          <a:lumMod val="80000"/>
                          <a:lumOff val="20000"/>
                        </a:schemeClr>
                      </a:solidFill>
                      <a:latin typeface="+mn-lt"/>
                      <a:ea typeface="+mn-ea"/>
                      <a:cs typeface="+mn-cs"/>
                    </a:defRPr>
                  </a:pPr>
                  <a:endParaRPr lang="en-US"/>
                </a:p>
              </c:txPr>
              <c:dLblPos val="bestFit"/>
              <c:showLegendKey val="0"/>
              <c:showVal val="0"/>
              <c:showCatName val="1"/>
              <c:showSerName val="0"/>
              <c:showPercent val="0"/>
              <c:showBubbleSize val="0"/>
              <c:extLst>
                <c:ext xmlns:c15="http://schemas.microsoft.com/office/drawing/2012/chart" uri="{CE6537A1-D6FC-4f65-9D91-7224C49458BB}">
                  <c15:layout>
                    <c:manualLayout>
                      <c:w val="0.30405982905982903"/>
                      <c:h val="0.10876984126984127"/>
                    </c:manualLayout>
                  </c15:layout>
                </c:ext>
                <c:ext xmlns:c16="http://schemas.microsoft.com/office/drawing/2014/chart" uri="{C3380CC4-5D6E-409C-BE32-E72D297353CC}">
                  <c16:uniqueId val="{00000021-3AAB-41FE-A205-BE31CBF1F0DA}"/>
                </c:ext>
              </c:extLst>
            </c:dLbl>
            <c:dLbl>
              <c:idx val="17"/>
              <c:spPr>
                <a:noFill/>
                <a:ln>
                  <a:noFill/>
                </a:ln>
                <a:effectLst/>
              </c:spPr>
              <c:txPr>
                <a:bodyPr rot="0" spcFirstLastPara="1" vertOverflow="overflow" horzOverflow="overflow" vert="horz" wrap="square" lIns="38100" tIns="19050" rIns="38100" bIns="19050" anchor="ctr" anchorCtr="1">
                  <a:spAutoFit/>
                </a:bodyPr>
                <a:lstStyle/>
                <a:p>
                  <a:pPr>
                    <a:defRPr sz="1000" b="1" i="0" u="none" strike="noStrike" kern="1200" spc="0" baseline="0">
                      <a:solidFill>
                        <a:schemeClr val="accent6">
                          <a:lumMod val="80000"/>
                          <a:lumOff val="20000"/>
                        </a:schemeClr>
                      </a:solidFill>
                      <a:latin typeface="+mn-lt"/>
                      <a:ea typeface="+mn-ea"/>
                      <a:cs typeface="+mn-cs"/>
                    </a:defRPr>
                  </a:pPr>
                  <a:endParaRPr lang="en-US"/>
                </a:p>
              </c:txPr>
              <c:dLblPos val="outEnd"/>
              <c:showLegendKey val="0"/>
              <c:showVal val="0"/>
              <c:showCatName val="1"/>
              <c:showSerName val="0"/>
              <c:showPercent val="0"/>
              <c:showBubbleSize val="0"/>
              <c:extLst>
                <c:ext xmlns:c16="http://schemas.microsoft.com/office/drawing/2014/chart" uri="{C3380CC4-5D6E-409C-BE32-E72D297353CC}">
                  <c16:uniqueId val="{00000023-3AAB-41FE-A205-BE31CBF1F0DA}"/>
                </c:ext>
              </c:extLst>
            </c:dLbl>
            <c:dLbl>
              <c:idx val="18"/>
              <c:spPr>
                <a:noFill/>
                <a:ln>
                  <a:noFill/>
                </a:ln>
                <a:effectLst/>
              </c:spPr>
              <c:txPr>
                <a:bodyPr rot="0" spcFirstLastPara="1" vertOverflow="overflow" horzOverflow="overflow" vert="horz" wrap="square" lIns="38100" tIns="19050" rIns="38100" bIns="19050" anchor="ctr" anchorCtr="1">
                  <a:spAutoFit/>
                </a:bodyPr>
                <a:lstStyle/>
                <a:p>
                  <a:pPr>
                    <a:defRPr sz="1000" b="1" i="0" u="none" strike="noStrike" kern="1200" spc="0" baseline="0">
                      <a:solidFill>
                        <a:schemeClr val="accent1">
                          <a:lumMod val="80000"/>
                        </a:schemeClr>
                      </a:solidFill>
                      <a:latin typeface="+mn-lt"/>
                      <a:ea typeface="+mn-ea"/>
                      <a:cs typeface="+mn-cs"/>
                    </a:defRPr>
                  </a:pPr>
                  <a:endParaRPr lang="en-US"/>
                </a:p>
              </c:txPr>
              <c:dLblPos val="outEnd"/>
              <c:showLegendKey val="0"/>
              <c:showVal val="0"/>
              <c:showCatName val="1"/>
              <c:showSerName val="0"/>
              <c:showPercent val="0"/>
              <c:showBubbleSize val="0"/>
              <c:extLst>
                <c:ext xmlns:c16="http://schemas.microsoft.com/office/drawing/2014/chart" uri="{C3380CC4-5D6E-409C-BE32-E72D297353CC}">
                  <c16:uniqueId val="{00000025-3AAB-41FE-A205-BE31CBF1F0DA}"/>
                </c:ext>
              </c:extLst>
            </c:dLbl>
            <c:dLbl>
              <c:idx val="19"/>
              <c:spPr>
                <a:noFill/>
                <a:ln>
                  <a:noFill/>
                </a:ln>
                <a:effectLst/>
              </c:spPr>
              <c:txPr>
                <a:bodyPr rot="0" spcFirstLastPara="1" vertOverflow="overflow" horzOverflow="overflow" vert="horz" wrap="square" lIns="38100" tIns="19050" rIns="38100" bIns="19050" anchor="ctr" anchorCtr="1">
                  <a:spAutoFit/>
                </a:bodyPr>
                <a:lstStyle/>
                <a:p>
                  <a:pPr>
                    <a:defRPr sz="1000" b="1" i="0" u="none" strike="noStrike" kern="1200" spc="0" baseline="0">
                      <a:solidFill>
                        <a:schemeClr val="accent2">
                          <a:lumMod val="80000"/>
                        </a:schemeClr>
                      </a:solidFill>
                      <a:latin typeface="+mn-lt"/>
                      <a:ea typeface="+mn-ea"/>
                      <a:cs typeface="+mn-cs"/>
                    </a:defRPr>
                  </a:pPr>
                  <a:endParaRPr lang="en-US"/>
                </a:p>
              </c:txPr>
              <c:dLblPos val="outEnd"/>
              <c:showLegendKey val="0"/>
              <c:showVal val="0"/>
              <c:showCatName val="1"/>
              <c:showSerName val="0"/>
              <c:showPercent val="0"/>
              <c:showBubbleSize val="0"/>
              <c:extLst>
                <c:ext xmlns:c16="http://schemas.microsoft.com/office/drawing/2014/chart" uri="{C3380CC4-5D6E-409C-BE32-E72D297353CC}">
                  <c16:uniqueId val="{00000027-3AAB-41FE-A205-BE31CBF1F0DA}"/>
                </c:ext>
              </c:extLst>
            </c:dLbl>
            <c:dLbl>
              <c:idx val="20"/>
              <c:spPr>
                <a:noFill/>
                <a:ln>
                  <a:noFill/>
                </a:ln>
                <a:effectLst/>
              </c:spPr>
              <c:txPr>
                <a:bodyPr rot="0" spcFirstLastPara="1" vertOverflow="overflow" horzOverflow="overflow" vert="horz" wrap="square" lIns="38100" tIns="19050" rIns="38100" bIns="19050" anchor="ctr" anchorCtr="1">
                  <a:spAutoFit/>
                </a:bodyPr>
                <a:lstStyle/>
                <a:p>
                  <a:pPr>
                    <a:defRPr sz="1000" b="1" i="0" u="none" strike="noStrike" kern="1200" spc="0" baseline="0">
                      <a:solidFill>
                        <a:schemeClr val="accent3">
                          <a:lumMod val="80000"/>
                        </a:schemeClr>
                      </a:solidFill>
                      <a:latin typeface="+mn-lt"/>
                      <a:ea typeface="+mn-ea"/>
                      <a:cs typeface="+mn-cs"/>
                    </a:defRPr>
                  </a:pPr>
                  <a:endParaRPr lang="en-US"/>
                </a:p>
              </c:txPr>
              <c:dLblPos val="outEnd"/>
              <c:showLegendKey val="0"/>
              <c:showVal val="0"/>
              <c:showCatName val="1"/>
              <c:showSerName val="0"/>
              <c:showPercent val="0"/>
              <c:showBubbleSize val="0"/>
              <c:extLst>
                <c:ext xmlns:c16="http://schemas.microsoft.com/office/drawing/2014/chart" uri="{C3380CC4-5D6E-409C-BE32-E72D297353CC}">
                  <c16:uniqueId val="{00000029-3AAB-41FE-A205-BE31CBF1F0DA}"/>
                </c:ext>
              </c:extLst>
            </c:dLbl>
            <c:dLbl>
              <c:idx val="21"/>
              <c:spPr>
                <a:noFill/>
                <a:ln>
                  <a:noFill/>
                </a:ln>
                <a:effectLst/>
              </c:spPr>
              <c:txPr>
                <a:bodyPr rot="0" spcFirstLastPara="1" vertOverflow="overflow" horzOverflow="overflow" vert="horz" wrap="square" lIns="38100" tIns="19050" rIns="38100" bIns="19050" anchor="ctr" anchorCtr="1">
                  <a:spAutoFit/>
                </a:bodyPr>
                <a:lstStyle/>
                <a:p>
                  <a:pPr>
                    <a:defRPr sz="1000" b="1" i="0" u="none" strike="noStrike" kern="1200" spc="0" baseline="0">
                      <a:solidFill>
                        <a:schemeClr val="accent4">
                          <a:lumMod val="80000"/>
                        </a:schemeClr>
                      </a:solidFill>
                      <a:latin typeface="+mn-lt"/>
                      <a:ea typeface="+mn-ea"/>
                      <a:cs typeface="+mn-cs"/>
                    </a:defRPr>
                  </a:pPr>
                  <a:endParaRPr lang="en-US"/>
                </a:p>
              </c:txPr>
              <c:dLblPos val="outEnd"/>
              <c:showLegendKey val="0"/>
              <c:showVal val="0"/>
              <c:showCatName val="1"/>
              <c:showSerName val="0"/>
              <c:showPercent val="0"/>
              <c:showBubbleSize val="0"/>
              <c:extLst>
                <c:ext xmlns:c16="http://schemas.microsoft.com/office/drawing/2014/chart" uri="{C3380CC4-5D6E-409C-BE32-E72D297353CC}">
                  <c16:uniqueId val="{0000002B-3AAB-41FE-A205-BE31CBF1F0DA}"/>
                </c:ext>
              </c:extLst>
            </c:dLbl>
            <c:dLbl>
              <c:idx val="22"/>
              <c:spPr>
                <a:noFill/>
                <a:ln>
                  <a:noFill/>
                </a:ln>
                <a:effectLst/>
              </c:spPr>
              <c:txPr>
                <a:bodyPr rot="0" spcFirstLastPara="1" vertOverflow="overflow" horzOverflow="overflow" vert="horz" wrap="square" lIns="38100" tIns="19050" rIns="38100" bIns="19050" anchor="ctr" anchorCtr="1">
                  <a:spAutoFit/>
                </a:bodyPr>
                <a:lstStyle/>
                <a:p>
                  <a:pPr>
                    <a:defRPr sz="1000" b="1" i="0" u="none" strike="noStrike" kern="1200" spc="0" baseline="0">
                      <a:solidFill>
                        <a:schemeClr val="accent5">
                          <a:lumMod val="80000"/>
                        </a:schemeClr>
                      </a:solidFill>
                      <a:latin typeface="+mn-lt"/>
                      <a:ea typeface="+mn-ea"/>
                      <a:cs typeface="+mn-cs"/>
                    </a:defRPr>
                  </a:pPr>
                  <a:endParaRPr lang="en-US"/>
                </a:p>
              </c:txPr>
              <c:dLblPos val="outEnd"/>
              <c:showLegendKey val="0"/>
              <c:showVal val="0"/>
              <c:showCatName val="1"/>
              <c:showSerName val="0"/>
              <c:showPercent val="0"/>
              <c:showBubbleSize val="0"/>
              <c:extLst>
                <c:ext xmlns:c16="http://schemas.microsoft.com/office/drawing/2014/chart" uri="{C3380CC4-5D6E-409C-BE32-E72D297353CC}">
                  <c16:uniqueId val="{0000002D-3AAB-41FE-A205-BE31CBF1F0DA}"/>
                </c:ext>
              </c:extLst>
            </c:dLbl>
            <c:dLbl>
              <c:idx val="23"/>
              <c:spPr>
                <a:noFill/>
                <a:ln>
                  <a:noFill/>
                </a:ln>
                <a:effectLst/>
              </c:spPr>
              <c:txPr>
                <a:bodyPr rot="0" spcFirstLastPara="1" vertOverflow="overflow" horzOverflow="overflow" vert="horz" wrap="square" lIns="38100" tIns="19050" rIns="38100" bIns="19050" anchor="ctr" anchorCtr="1">
                  <a:spAutoFit/>
                </a:bodyPr>
                <a:lstStyle/>
                <a:p>
                  <a:pPr>
                    <a:defRPr sz="1000" b="1" i="0" u="none" strike="noStrike" kern="1200" spc="0" baseline="0">
                      <a:solidFill>
                        <a:schemeClr val="accent6">
                          <a:lumMod val="80000"/>
                        </a:schemeClr>
                      </a:solidFill>
                      <a:latin typeface="+mn-lt"/>
                      <a:ea typeface="+mn-ea"/>
                      <a:cs typeface="+mn-cs"/>
                    </a:defRPr>
                  </a:pPr>
                  <a:endParaRPr lang="en-US"/>
                </a:p>
              </c:txPr>
              <c:dLblPos val="outEnd"/>
              <c:showLegendKey val="0"/>
              <c:showVal val="0"/>
              <c:showCatName val="1"/>
              <c:showSerName val="0"/>
              <c:showPercent val="0"/>
              <c:showBubbleSize val="0"/>
              <c:extLst>
                <c:ext xmlns:c16="http://schemas.microsoft.com/office/drawing/2014/chart" uri="{C3380CC4-5D6E-409C-BE32-E72D297353CC}">
                  <c16:uniqueId val="{0000002F-3AAB-41FE-A205-BE31CBF1F0DA}"/>
                </c:ext>
              </c:extLst>
            </c:dLbl>
            <c:dLbl>
              <c:idx val="24"/>
              <c:spPr>
                <a:noFill/>
                <a:ln>
                  <a:noFill/>
                </a:ln>
                <a:effectLst/>
              </c:spPr>
              <c:txPr>
                <a:bodyPr rot="0" spcFirstLastPara="1" vertOverflow="overflow" horzOverflow="overflow" vert="horz" wrap="square" lIns="38100" tIns="19050" rIns="38100" bIns="19050" anchor="ctr" anchorCtr="1">
                  <a:spAutoFit/>
                </a:bodyPr>
                <a:lstStyle/>
                <a:p>
                  <a:pPr>
                    <a:defRPr sz="1000" b="1" i="0" u="none" strike="noStrike" kern="1200" spc="0" baseline="0">
                      <a:solidFill>
                        <a:schemeClr val="accent1">
                          <a:lumMod val="60000"/>
                          <a:lumOff val="40000"/>
                        </a:schemeClr>
                      </a:solidFill>
                      <a:latin typeface="+mn-lt"/>
                      <a:ea typeface="+mn-ea"/>
                      <a:cs typeface="+mn-cs"/>
                    </a:defRPr>
                  </a:pPr>
                  <a:endParaRPr lang="en-US"/>
                </a:p>
              </c:txPr>
              <c:dLblPos val="outEnd"/>
              <c:showLegendKey val="0"/>
              <c:showVal val="0"/>
              <c:showCatName val="1"/>
              <c:showSerName val="0"/>
              <c:showPercent val="0"/>
              <c:showBubbleSize val="0"/>
              <c:extLst>
                <c:ext xmlns:c16="http://schemas.microsoft.com/office/drawing/2014/chart" uri="{C3380CC4-5D6E-409C-BE32-E72D297353CC}">
                  <c16:uniqueId val="{00000031-3AAB-41FE-A205-BE31CBF1F0DA}"/>
                </c:ext>
              </c:extLst>
            </c:dLbl>
            <c:dLbl>
              <c:idx val="25"/>
              <c:spPr>
                <a:noFill/>
                <a:ln>
                  <a:noFill/>
                </a:ln>
                <a:effectLst/>
              </c:spPr>
              <c:txPr>
                <a:bodyPr rot="0" spcFirstLastPara="1" vertOverflow="overflow" horzOverflow="overflow" vert="horz" wrap="square" lIns="38100" tIns="19050" rIns="38100" bIns="19050" anchor="ctr" anchorCtr="1">
                  <a:noAutofit/>
                </a:bodyPr>
                <a:lstStyle/>
                <a:p>
                  <a:pPr>
                    <a:defRPr sz="1000" b="1" i="0" u="none" strike="noStrike" kern="1200" spc="0" baseline="0">
                      <a:solidFill>
                        <a:schemeClr val="accent2">
                          <a:lumMod val="60000"/>
                          <a:lumOff val="40000"/>
                        </a:schemeClr>
                      </a:solidFill>
                      <a:latin typeface="+mn-lt"/>
                      <a:ea typeface="+mn-ea"/>
                      <a:cs typeface="+mn-cs"/>
                    </a:defRPr>
                  </a:pPr>
                  <a:endParaRPr lang="en-US"/>
                </a:p>
              </c:txPr>
              <c:dLblPos val="outEnd"/>
              <c:showLegendKey val="0"/>
              <c:showVal val="0"/>
              <c:showCatName val="1"/>
              <c:showSerName val="0"/>
              <c:showPercent val="0"/>
              <c:showBubbleSize val="0"/>
              <c:extLst>
                <c:ext xmlns:c15="http://schemas.microsoft.com/office/drawing/2012/chart" uri="{CE6537A1-D6FC-4f65-9D91-7224C49458BB}">
                  <c15:spPr xmlns:c15="http://schemas.microsoft.com/office/drawing/2012/chart">
                    <a:prstGeom prst="rect">
                      <a:avLst/>
                    </a:prstGeom>
                    <a:noFill/>
                    <a:ln>
                      <a:noFill/>
                    </a:ln>
                  </c15:spPr>
                </c:ext>
                <c:ext xmlns:c16="http://schemas.microsoft.com/office/drawing/2014/chart" uri="{C3380CC4-5D6E-409C-BE32-E72D297353CC}">
                  <c16:uniqueId val="{00000033-3AAB-41FE-A205-BE31CBF1F0DA}"/>
                </c:ext>
              </c:extLst>
            </c:dLbl>
            <c:dLbl>
              <c:idx val="26"/>
              <c:spPr>
                <a:noFill/>
                <a:ln>
                  <a:noFill/>
                </a:ln>
                <a:effectLst/>
              </c:spPr>
              <c:txPr>
                <a:bodyPr rot="0" spcFirstLastPara="1" vertOverflow="overflow" horzOverflow="overflow" vert="horz" wrap="square" lIns="38100" tIns="19050" rIns="38100" bIns="19050" anchor="ctr" anchorCtr="1">
                  <a:spAutoFit/>
                </a:bodyPr>
                <a:lstStyle/>
                <a:p>
                  <a:pPr>
                    <a:defRPr sz="1000" b="1" i="0" u="none" strike="noStrike" kern="1200" spc="0" baseline="0">
                      <a:solidFill>
                        <a:schemeClr val="accent3">
                          <a:lumMod val="60000"/>
                          <a:lumOff val="40000"/>
                        </a:schemeClr>
                      </a:solidFill>
                      <a:latin typeface="+mn-lt"/>
                      <a:ea typeface="+mn-ea"/>
                      <a:cs typeface="+mn-cs"/>
                    </a:defRPr>
                  </a:pPr>
                  <a:endParaRPr lang="en-US"/>
                </a:p>
              </c:txPr>
              <c:dLblPos val="outEnd"/>
              <c:showLegendKey val="0"/>
              <c:showVal val="0"/>
              <c:showCatName val="1"/>
              <c:showSerName val="0"/>
              <c:showPercent val="0"/>
              <c:showBubbleSize val="0"/>
              <c:extLst>
                <c:ext xmlns:c16="http://schemas.microsoft.com/office/drawing/2014/chart" uri="{C3380CC4-5D6E-409C-BE32-E72D297353CC}">
                  <c16:uniqueId val="{00000035-3AAB-41FE-A205-BE31CBF1F0DA}"/>
                </c:ext>
              </c:extLst>
            </c:dLbl>
            <c:dLbl>
              <c:idx val="27"/>
              <c:spPr>
                <a:noFill/>
                <a:ln>
                  <a:noFill/>
                </a:ln>
                <a:effectLst/>
              </c:spPr>
              <c:txPr>
                <a:bodyPr rot="0" spcFirstLastPara="1" vertOverflow="overflow" horzOverflow="overflow" vert="horz" wrap="square" lIns="38100" tIns="19050" rIns="38100" bIns="19050" anchor="ctr" anchorCtr="1">
                  <a:spAutoFit/>
                </a:bodyPr>
                <a:lstStyle/>
                <a:p>
                  <a:pPr>
                    <a:defRPr sz="1000" b="1" i="0" u="none" strike="noStrike" kern="1200" spc="0" baseline="0">
                      <a:solidFill>
                        <a:schemeClr val="accent4">
                          <a:lumMod val="60000"/>
                          <a:lumOff val="40000"/>
                        </a:schemeClr>
                      </a:solidFill>
                      <a:latin typeface="+mn-lt"/>
                      <a:ea typeface="+mn-ea"/>
                      <a:cs typeface="+mn-cs"/>
                    </a:defRPr>
                  </a:pPr>
                  <a:endParaRPr lang="en-US"/>
                </a:p>
              </c:txPr>
              <c:dLblPos val="outEnd"/>
              <c:showLegendKey val="0"/>
              <c:showVal val="0"/>
              <c:showCatName val="1"/>
              <c:showSerName val="0"/>
              <c:showPercent val="0"/>
              <c:showBubbleSize val="0"/>
              <c:extLst>
                <c:ext xmlns:c16="http://schemas.microsoft.com/office/drawing/2014/chart" uri="{C3380CC4-5D6E-409C-BE32-E72D297353CC}">
                  <c16:uniqueId val="{00000037-3AAB-41FE-A205-BE31CBF1F0DA}"/>
                </c:ext>
              </c:extLst>
            </c:dLbl>
            <c:dLbl>
              <c:idx val="28"/>
              <c:spPr>
                <a:noFill/>
                <a:ln>
                  <a:noFill/>
                </a:ln>
                <a:effectLst/>
              </c:spPr>
              <c:txPr>
                <a:bodyPr rot="0" spcFirstLastPara="1" vertOverflow="overflow" horzOverflow="overflow" vert="horz" wrap="square" lIns="38100" tIns="19050" rIns="38100" bIns="19050" anchor="ctr" anchorCtr="1">
                  <a:spAutoFit/>
                </a:bodyPr>
                <a:lstStyle/>
                <a:p>
                  <a:pPr>
                    <a:defRPr sz="1000" b="1" i="0" u="none" strike="noStrike" kern="1200" spc="0" baseline="0">
                      <a:solidFill>
                        <a:schemeClr val="accent5">
                          <a:lumMod val="60000"/>
                          <a:lumOff val="40000"/>
                        </a:schemeClr>
                      </a:solidFill>
                      <a:latin typeface="+mn-lt"/>
                      <a:ea typeface="+mn-ea"/>
                      <a:cs typeface="+mn-cs"/>
                    </a:defRPr>
                  </a:pPr>
                  <a:endParaRPr lang="en-US"/>
                </a:p>
              </c:txPr>
              <c:dLblPos val="outEnd"/>
              <c:showLegendKey val="0"/>
              <c:showVal val="0"/>
              <c:showCatName val="1"/>
              <c:showSerName val="0"/>
              <c:showPercent val="0"/>
              <c:showBubbleSize val="0"/>
              <c:extLst>
                <c:ext xmlns:c16="http://schemas.microsoft.com/office/drawing/2014/chart" uri="{C3380CC4-5D6E-409C-BE32-E72D297353CC}">
                  <c16:uniqueId val="{00000039-3AAB-41FE-A205-BE31CBF1F0DA}"/>
                </c:ext>
              </c:extLst>
            </c:dLbl>
            <c:dLbl>
              <c:idx val="29"/>
              <c:spPr>
                <a:noFill/>
                <a:ln>
                  <a:noFill/>
                </a:ln>
                <a:effectLst/>
              </c:spPr>
              <c:txPr>
                <a:bodyPr rot="0" spcFirstLastPara="1" vertOverflow="overflow" horzOverflow="overflow" vert="horz" wrap="square" lIns="38100" tIns="19050" rIns="38100" bIns="19050" anchor="ctr" anchorCtr="1">
                  <a:spAutoFit/>
                </a:bodyPr>
                <a:lstStyle/>
                <a:p>
                  <a:pPr>
                    <a:defRPr sz="1000" b="1" i="0" u="none" strike="noStrike" kern="1200" spc="0" baseline="0">
                      <a:solidFill>
                        <a:schemeClr val="accent6">
                          <a:lumMod val="60000"/>
                          <a:lumOff val="40000"/>
                        </a:schemeClr>
                      </a:solidFill>
                      <a:latin typeface="+mn-lt"/>
                      <a:ea typeface="+mn-ea"/>
                      <a:cs typeface="+mn-cs"/>
                    </a:defRPr>
                  </a:pPr>
                  <a:endParaRPr lang="en-US"/>
                </a:p>
              </c:txPr>
              <c:dLblPos val="outEnd"/>
              <c:showLegendKey val="0"/>
              <c:showVal val="0"/>
              <c:showCatName val="1"/>
              <c:showSerName val="0"/>
              <c:showPercent val="0"/>
              <c:showBubbleSize val="0"/>
              <c:extLst>
                <c:ext xmlns:c16="http://schemas.microsoft.com/office/drawing/2014/chart" uri="{C3380CC4-5D6E-409C-BE32-E72D297353CC}">
                  <c16:uniqueId val="{0000003B-3AAB-41FE-A205-BE31CBF1F0DA}"/>
                </c:ext>
              </c:extLst>
            </c:dLbl>
            <c:dLbl>
              <c:idx val="30"/>
              <c:spPr>
                <a:noFill/>
                <a:ln>
                  <a:noFill/>
                </a:ln>
                <a:effectLst/>
              </c:spPr>
              <c:txPr>
                <a:bodyPr rot="0" spcFirstLastPara="1" vertOverflow="overflow" horzOverflow="overflow" vert="horz" wrap="square" lIns="38100" tIns="19050" rIns="38100" bIns="19050" anchor="ctr" anchorCtr="1">
                  <a:spAutoFit/>
                </a:bodyPr>
                <a:lstStyle/>
                <a:p>
                  <a:pPr>
                    <a:defRPr sz="1000" b="1" i="0" u="none" strike="noStrike" kern="1200" spc="0" baseline="0">
                      <a:solidFill>
                        <a:schemeClr val="accent1">
                          <a:lumMod val="50000"/>
                        </a:schemeClr>
                      </a:solidFill>
                      <a:latin typeface="+mn-lt"/>
                      <a:ea typeface="+mn-ea"/>
                      <a:cs typeface="+mn-cs"/>
                    </a:defRPr>
                  </a:pPr>
                  <a:endParaRPr lang="en-US"/>
                </a:p>
              </c:txPr>
              <c:dLblPos val="outEnd"/>
              <c:showLegendKey val="0"/>
              <c:showVal val="0"/>
              <c:showCatName val="1"/>
              <c:showSerName val="0"/>
              <c:showPercent val="0"/>
              <c:showBubbleSize val="0"/>
              <c:extLst>
                <c:ext xmlns:c16="http://schemas.microsoft.com/office/drawing/2014/chart" uri="{C3380CC4-5D6E-409C-BE32-E72D297353CC}">
                  <c16:uniqueId val="{0000003D-3AAB-41FE-A205-BE31CBF1F0DA}"/>
                </c:ext>
              </c:extLst>
            </c:dLbl>
            <c:dLbl>
              <c:idx val="31"/>
              <c:spPr>
                <a:noFill/>
                <a:ln>
                  <a:noFill/>
                </a:ln>
                <a:effectLst/>
              </c:spPr>
              <c:txPr>
                <a:bodyPr rot="0" spcFirstLastPara="1" vertOverflow="overflow" horzOverflow="overflow" vert="horz" wrap="square" lIns="38100" tIns="19050" rIns="38100" bIns="19050" anchor="ctr" anchorCtr="1">
                  <a:spAutoFit/>
                </a:bodyPr>
                <a:lstStyle/>
                <a:p>
                  <a:pPr>
                    <a:defRPr sz="1000" b="1" i="0" u="none" strike="noStrike" kern="1200" spc="0" baseline="0">
                      <a:solidFill>
                        <a:schemeClr val="accent2">
                          <a:lumMod val="50000"/>
                        </a:schemeClr>
                      </a:solidFill>
                      <a:latin typeface="+mn-lt"/>
                      <a:ea typeface="+mn-ea"/>
                      <a:cs typeface="+mn-cs"/>
                    </a:defRPr>
                  </a:pPr>
                  <a:endParaRPr lang="en-US"/>
                </a:p>
              </c:txPr>
              <c:dLblPos val="outEnd"/>
              <c:showLegendKey val="0"/>
              <c:showVal val="0"/>
              <c:showCatName val="1"/>
              <c:showSerName val="0"/>
              <c:showPercent val="0"/>
              <c:showBubbleSize val="0"/>
              <c:extLst>
                <c:ext xmlns:c16="http://schemas.microsoft.com/office/drawing/2014/chart" uri="{C3380CC4-5D6E-409C-BE32-E72D297353CC}">
                  <c16:uniqueId val="{0000003F-3AAB-41FE-A205-BE31CBF1F0DA}"/>
                </c:ext>
              </c:extLst>
            </c:dLbl>
            <c:dLbl>
              <c:idx val="32"/>
              <c:spPr>
                <a:noFill/>
                <a:ln>
                  <a:noFill/>
                </a:ln>
                <a:effectLst/>
              </c:spPr>
              <c:txPr>
                <a:bodyPr rot="0" spcFirstLastPara="1" vertOverflow="overflow" horzOverflow="overflow" vert="horz" wrap="square" lIns="38100" tIns="19050" rIns="38100" bIns="19050" anchor="ctr" anchorCtr="1">
                  <a:spAutoFit/>
                </a:bodyPr>
                <a:lstStyle/>
                <a:p>
                  <a:pPr>
                    <a:defRPr sz="1000" b="1" i="0" u="none" strike="noStrike" kern="1200" spc="0" baseline="0">
                      <a:solidFill>
                        <a:schemeClr val="accent3">
                          <a:lumMod val="50000"/>
                        </a:schemeClr>
                      </a:solidFill>
                      <a:latin typeface="+mn-lt"/>
                      <a:ea typeface="+mn-ea"/>
                      <a:cs typeface="+mn-cs"/>
                    </a:defRPr>
                  </a:pPr>
                  <a:endParaRPr lang="en-US"/>
                </a:p>
              </c:txPr>
              <c:dLblPos val="outEnd"/>
              <c:showLegendKey val="0"/>
              <c:showVal val="0"/>
              <c:showCatName val="1"/>
              <c:showSerName val="0"/>
              <c:showPercent val="0"/>
              <c:showBubbleSize val="0"/>
              <c:extLst>
                <c:ext xmlns:c16="http://schemas.microsoft.com/office/drawing/2014/chart" uri="{C3380CC4-5D6E-409C-BE32-E72D297353CC}">
                  <c16:uniqueId val="{00000041-3AAB-41FE-A205-BE31CBF1F0DA}"/>
                </c:ext>
              </c:extLst>
            </c:dLbl>
            <c:dLbl>
              <c:idx val="33"/>
              <c:spPr>
                <a:noFill/>
                <a:ln>
                  <a:noFill/>
                </a:ln>
                <a:effectLst/>
              </c:spPr>
              <c:txPr>
                <a:bodyPr rot="0" spcFirstLastPara="1" vertOverflow="overflow" horzOverflow="overflow" vert="horz" wrap="square" lIns="38100" tIns="19050" rIns="38100" bIns="19050" anchor="ctr" anchorCtr="1">
                  <a:spAutoFit/>
                </a:bodyPr>
                <a:lstStyle/>
                <a:p>
                  <a:pPr>
                    <a:defRPr sz="1000" b="1" i="0" u="none" strike="noStrike" kern="1200" spc="0" baseline="0">
                      <a:solidFill>
                        <a:schemeClr val="accent4">
                          <a:lumMod val="50000"/>
                        </a:schemeClr>
                      </a:solidFill>
                      <a:latin typeface="+mn-lt"/>
                      <a:ea typeface="+mn-ea"/>
                      <a:cs typeface="+mn-cs"/>
                    </a:defRPr>
                  </a:pPr>
                  <a:endParaRPr lang="en-US"/>
                </a:p>
              </c:txPr>
              <c:dLblPos val="outEnd"/>
              <c:showLegendKey val="0"/>
              <c:showVal val="0"/>
              <c:showCatName val="1"/>
              <c:showSerName val="0"/>
              <c:showPercent val="0"/>
              <c:showBubbleSize val="0"/>
              <c:extLst>
                <c:ext xmlns:c16="http://schemas.microsoft.com/office/drawing/2014/chart" uri="{C3380CC4-5D6E-409C-BE32-E72D297353CC}">
                  <c16:uniqueId val="{00000043-3AAB-41FE-A205-BE31CBF1F0DA}"/>
                </c:ext>
              </c:extLst>
            </c:dLbl>
            <c:dLbl>
              <c:idx val="34"/>
              <c:layout>
                <c:manualLayout>
                  <c:x val="-1.7093932969917222E-2"/>
                  <c:y val="0"/>
                </c:manualLayout>
              </c:layout>
              <c:spPr>
                <a:noFill/>
                <a:ln>
                  <a:noFill/>
                </a:ln>
                <a:effectLst/>
              </c:spPr>
              <c:txPr>
                <a:bodyPr rot="0" spcFirstLastPara="1" vertOverflow="overflow" horzOverflow="overflow" vert="horz" wrap="square" lIns="38100" tIns="19050" rIns="38100" bIns="19050" anchor="ctr" anchorCtr="1">
                  <a:noAutofit/>
                </a:bodyPr>
                <a:lstStyle/>
                <a:p>
                  <a:pPr>
                    <a:defRPr sz="1000" b="1" i="0" u="none" strike="noStrike" kern="1200" spc="0" baseline="0">
                      <a:solidFill>
                        <a:schemeClr val="accent5">
                          <a:lumMod val="50000"/>
                        </a:schemeClr>
                      </a:solidFill>
                      <a:latin typeface="+mn-lt"/>
                      <a:ea typeface="+mn-ea"/>
                      <a:cs typeface="+mn-cs"/>
                    </a:defRPr>
                  </a:pPr>
                  <a:endParaRPr lang="en-US"/>
                </a:p>
              </c:txPr>
              <c:dLblPos val="bestFit"/>
              <c:showLegendKey val="0"/>
              <c:showVal val="0"/>
              <c:showCatName val="1"/>
              <c:showSerName val="0"/>
              <c:showPercent val="0"/>
              <c:showBubbleSize val="0"/>
              <c:extLst>
                <c:ext xmlns:c15="http://schemas.microsoft.com/office/drawing/2012/chart" uri="{CE6537A1-D6FC-4f65-9D91-7224C49458BB}">
                  <c15:layout>
                    <c:manualLayout>
                      <c:w val="7.3921024295040036E-2"/>
                      <c:h val="6.8273965754280713E-2"/>
                    </c:manualLayout>
                  </c15:layout>
                </c:ext>
                <c:ext xmlns:c16="http://schemas.microsoft.com/office/drawing/2014/chart" uri="{C3380CC4-5D6E-409C-BE32-E72D297353CC}">
                  <c16:uniqueId val="{00000045-3AAB-41FE-A205-BE31CBF1F0DA}"/>
                </c:ext>
              </c:extLst>
            </c:dLbl>
            <c:dLbl>
              <c:idx val="35"/>
              <c:layout>
                <c:manualLayout>
                  <c:x val="3.4188118312134058E-2"/>
                  <c:y val="3.5714285714285712E-2"/>
                </c:manualLayout>
              </c:layout>
              <c:spPr>
                <a:noFill/>
                <a:ln>
                  <a:noFill/>
                </a:ln>
                <a:effectLst/>
              </c:spPr>
              <c:txPr>
                <a:bodyPr rot="0" spcFirstLastPara="1" vertOverflow="overflow" horzOverflow="overflow" vert="horz" wrap="square" lIns="38100" tIns="19050" rIns="38100" bIns="19050" anchor="ctr" anchorCtr="1">
                  <a:noAutofit/>
                </a:bodyPr>
                <a:lstStyle/>
                <a:p>
                  <a:pPr>
                    <a:defRPr sz="1000" b="1" i="0" u="none" strike="noStrike" kern="1200" spc="0" baseline="0">
                      <a:solidFill>
                        <a:schemeClr val="accent6">
                          <a:lumMod val="50000"/>
                        </a:schemeClr>
                      </a:solidFill>
                      <a:latin typeface="+mn-lt"/>
                      <a:ea typeface="+mn-ea"/>
                      <a:cs typeface="+mn-cs"/>
                    </a:defRPr>
                  </a:pPr>
                  <a:endParaRPr lang="en-US"/>
                </a:p>
              </c:txPr>
              <c:dLblPos val="bestFit"/>
              <c:showLegendKey val="0"/>
              <c:showVal val="0"/>
              <c:showCatName val="1"/>
              <c:showSerName val="0"/>
              <c:showPercent val="0"/>
              <c:showBubbleSize val="0"/>
              <c:extLst>
                <c:ext xmlns:c15="http://schemas.microsoft.com/office/drawing/2012/chart" uri="{CE6537A1-D6FC-4f65-9D91-7224C49458BB}">
                  <c15:layout>
                    <c:manualLayout>
                      <c:w val="0.3059188034188034"/>
                      <c:h val="4.9246031746031746E-2"/>
                    </c:manualLayout>
                  </c15:layout>
                </c:ext>
                <c:ext xmlns:c16="http://schemas.microsoft.com/office/drawing/2014/chart" uri="{C3380CC4-5D6E-409C-BE32-E72D297353CC}">
                  <c16:uniqueId val="{00000047-3AAB-41FE-A205-BE31CBF1F0DA}"/>
                </c:ext>
              </c:extLst>
            </c:dLbl>
            <c:dLbl>
              <c:idx val="36"/>
              <c:layout>
                <c:manualLayout>
                  <c:x val="1.0683760683760684E-2"/>
                  <c:y val="7.7380952380952231E-2"/>
                </c:manualLayout>
              </c:layout>
              <c:spPr>
                <a:noFill/>
                <a:ln>
                  <a:noFill/>
                </a:ln>
                <a:effectLst/>
              </c:spPr>
              <c:txPr>
                <a:bodyPr rot="0" spcFirstLastPara="1" vertOverflow="overflow" horzOverflow="overflow" vert="horz" wrap="square" lIns="38100" tIns="19050" rIns="38100" bIns="19050" anchor="ctr" anchorCtr="1">
                  <a:noAutofit/>
                </a:bodyPr>
                <a:lstStyle/>
                <a:p>
                  <a:pPr>
                    <a:defRPr sz="1000" b="1" i="0" u="none" strike="noStrike" kern="1200" spc="0" baseline="0">
                      <a:solidFill>
                        <a:schemeClr val="accent1">
                          <a:lumMod val="70000"/>
                          <a:lumOff val="30000"/>
                        </a:schemeClr>
                      </a:solidFill>
                      <a:latin typeface="+mn-lt"/>
                      <a:ea typeface="+mn-ea"/>
                      <a:cs typeface="+mn-cs"/>
                    </a:defRPr>
                  </a:pPr>
                  <a:endParaRPr lang="en-US"/>
                </a:p>
              </c:txPr>
              <c:dLblPos val="bestFit"/>
              <c:showLegendKey val="0"/>
              <c:showVal val="0"/>
              <c:showCatName val="1"/>
              <c:showSerName val="0"/>
              <c:showPercent val="0"/>
              <c:showBubbleSize val="0"/>
              <c:extLst>
                <c:ext xmlns:c15="http://schemas.microsoft.com/office/drawing/2012/chart" uri="{CE6537A1-D6FC-4f65-9D91-7224C49458BB}">
                  <c15:layout>
                    <c:manualLayout>
                      <c:w val="0.36272444309845886"/>
                      <c:h val="4.9246031746031746E-2"/>
                    </c:manualLayout>
                  </c15:layout>
                </c:ext>
                <c:ext xmlns:c16="http://schemas.microsoft.com/office/drawing/2014/chart" uri="{C3380CC4-5D6E-409C-BE32-E72D297353CC}">
                  <c16:uniqueId val="{00000049-3AAB-41FE-A205-BE31CBF1F0DA}"/>
                </c:ext>
              </c:extLst>
            </c:dLbl>
            <c:dLbl>
              <c:idx val="37"/>
              <c:spPr>
                <a:noFill/>
                <a:ln>
                  <a:noFill/>
                </a:ln>
                <a:effectLst/>
              </c:spPr>
              <c:txPr>
                <a:bodyPr rot="0" spcFirstLastPara="1" vertOverflow="overflow" horzOverflow="overflow" vert="horz" wrap="square" lIns="38100" tIns="19050" rIns="38100" bIns="19050" anchor="ctr" anchorCtr="1">
                  <a:spAutoFit/>
                </a:bodyPr>
                <a:lstStyle/>
                <a:p>
                  <a:pPr>
                    <a:defRPr sz="1000" b="1" i="0" u="none" strike="noStrike" kern="1200" spc="0" baseline="0">
                      <a:solidFill>
                        <a:schemeClr val="accent2">
                          <a:lumMod val="70000"/>
                          <a:lumOff val="30000"/>
                        </a:schemeClr>
                      </a:solidFill>
                      <a:latin typeface="+mn-lt"/>
                      <a:ea typeface="+mn-ea"/>
                      <a:cs typeface="+mn-cs"/>
                    </a:defRPr>
                  </a:pPr>
                  <a:endParaRPr lang="en-US"/>
                </a:p>
              </c:txPr>
              <c:dLblPos val="outEnd"/>
              <c:showLegendKey val="0"/>
              <c:showVal val="0"/>
              <c:showCatName val="1"/>
              <c:showSerName val="0"/>
              <c:showPercent val="0"/>
              <c:showBubbleSize val="0"/>
              <c:extLst>
                <c:ext xmlns:c16="http://schemas.microsoft.com/office/drawing/2014/chart" uri="{C3380CC4-5D6E-409C-BE32-E72D297353CC}">
                  <c16:uniqueId val="{0000004B-3AAB-41FE-A205-BE31CBF1F0DA}"/>
                </c:ext>
              </c:extLst>
            </c:dLbl>
            <c:dLbl>
              <c:idx val="38"/>
              <c:layout>
                <c:manualLayout>
                  <c:x val="-1.9230769230769242E-2"/>
                  <c:y val="-1.4550096466308564E-16"/>
                </c:manualLayout>
              </c:layout>
              <c:spPr>
                <a:noFill/>
                <a:ln>
                  <a:noFill/>
                </a:ln>
                <a:effectLst/>
              </c:spPr>
              <c:txPr>
                <a:bodyPr rot="0" spcFirstLastPara="1" vertOverflow="overflow" horzOverflow="overflow" vert="horz" wrap="square" lIns="38100" tIns="19050" rIns="38100" bIns="19050" anchor="ctr" anchorCtr="1">
                  <a:spAutoFit/>
                </a:bodyPr>
                <a:lstStyle/>
                <a:p>
                  <a:pPr>
                    <a:defRPr sz="1000" b="1" i="0" u="none" strike="noStrike" kern="1200" spc="0" baseline="0">
                      <a:solidFill>
                        <a:schemeClr val="accent3">
                          <a:lumMod val="70000"/>
                          <a:lumOff val="30000"/>
                        </a:schemeClr>
                      </a:solidFill>
                      <a:latin typeface="+mn-lt"/>
                      <a:ea typeface="+mn-ea"/>
                      <a:cs typeface="+mn-cs"/>
                    </a:defRPr>
                  </a:pPr>
                  <a:endParaRPr lang="en-US"/>
                </a:p>
              </c:txPr>
              <c:dLblPos val="bestFit"/>
              <c:showLegendKey val="0"/>
              <c:showVal val="0"/>
              <c:showCatName val="1"/>
              <c:showSerName val="0"/>
              <c:showPercent val="0"/>
              <c:showBubbleSize val="0"/>
              <c:extLst>
                <c:ext xmlns:c15="http://schemas.microsoft.com/office/drawing/2012/chart" uri="{CE6537A1-D6FC-4f65-9D91-7224C49458BB}">
                  <c15:layout>
                    <c:manualLayout>
                      <c:w val="0.34990393027794608"/>
                      <c:h val="0.10876984126984127"/>
                    </c:manualLayout>
                  </c15:layout>
                </c:ext>
                <c:ext xmlns:c16="http://schemas.microsoft.com/office/drawing/2014/chart" uri="{C3380CC4-5D6E-409C-BE32-E72D297353CC}">
                  <c16:uniqueId val="{0000004D-3AAB-41FE-A205-BE31CBF1F0DA}"/>
                </c:ext>
              </c:extLst>
            </c:dLbl>
            <c:dLbl>
              <c:idx val="39"/>
              <c:spPr>
                <a:noFill/>
                <a:ln>
                  <a:noFill/>
                </a:ln>
                <a:effectLst/>
              </c:spPr>
              <c:txPr>
                <a:bodyPr rot="0" spcFirstLastPara="1" vertOverflow="overflow" horzOverflow="overflow" vert="horz" wrap="square" lIns="38100" tIns="19050" rIns="38100" bIns="19050" anchor="ctr" anchorCtr="1">
                  <a:spAutoFit/>
                </a:bodyPr>
                <a:lstStyle/>
                <a:p>
                  <a:pPr>
                    <a:defRPr sz="1000" b="1" i="0" u="none" strike="noStrike" kern="1200" spc="0" baseline="0">
                      <a:solidFill>
                        <a:schemeClr val="accent4">
                          <a:lumMod val="70000"/>
                          <a:lumOff val="30000"/>
                        </a:schemeClr>
                      </a:solidFill>
                      <a:latin typeface="+mn-lt"/>
                      <a:ea typeface="+mn-ea"/>
                      <a:cs typeface="+mn-cs"/>
                    </a:defRPr>
                  </a:pPr>
                  <a:endParaRPr lang="en-US"/>
                </a:p>
              </c:txPr>
              <c:dLblPos val="outEnd"/>
              <c:showLegendKey val="0"/>
              <c:showVal val="0"/>
              <c:showCatName val="1"/>
              <c:showSerName val="0"/>
              <c:showPercent val="0"/>
              <c:showBubbleSize val="0"/>
              <c:extLst>
                <c:ext xmlns:c16="http://schemas.microsoft.com/office/drawing/2014/chart" uri="{C3380CC4-5D6E-409C-BE32-E72D297353CC}">
                  <c16:uniqueId val="{0000004F-3AAB-41FE-A205-BE31CBF1F0DA}"/>
                </c:ext>
              </c:extLst>
            </c:dLbl>
            <c:dLbl>
              <c:idx val="40"/>
              <c:spPr>
                <a:noFill/>
                <a:ln>
                  <a:noFill/>
                </a:ln>
                <a:effectLst/>
              </c:spPr>
              <c:txPr>
                <a:bodyPr rot="0" spcFirstLastPara="1" vertOverflow="overflow" horzOverflow="overflow" vert="horz" wrap="square" lIns="38100" tIns="19050" rIns="38100" bIns="19050" anchor="ctr" anchorCtr="1">
                  <a:spAutoFit/>
                </a:bodyPr>
                <a:lstStyle/>
                <a:p>
                  <a:pPr>
                    <a:defRPr sz="1000" b="1" i="0" u="none" strike="noStrike" kern="1200" spc="0" baseline="0">
                      <a:solidFill>
                        <a:schemeClr val="accent5">
                          <a:lumMod val="70000"/>
                          <a:lumOff val="30000"/>
                        </a:schemeClr>
                      </a:solidFill>
                      <a:latin typeface="+mn-lt"/>
                      <a:ea typeface="+mn-ea"/>
                      <a:cs typeface="+mn-cs"/>
                    </a:defRPr>
                  </a:pPr>
                  <a:endParaRPr lang="en-US"/>
                </a:p>
              </c:txPr>
              <c:dLblPos val="outEnd"/>
              <c:showLegendKey val="0"/>
              <c:showVal val="0"/>
              <c:showCatName val="1"/>
              <c:showSerName val="0"/>
              <c:showPercent val="0"/>
              <c:showBubbleSize val="0"/>
              <c:extLst>
                <c:ext xmlns:c16="http://schemas.microsoft.com/office/drawing/2014/chart" uri="{C3380CC4-5D6E-409C-BE32-E72D297353CC}">
                  <c16:uniqueId val="{00000051-3AAB-41FE-A205-BE31CBF1F0DA}"/>
                </c:ext>
              </c:extLst>
            </c:dLbl>
            <c:dLbl>
              <c:idx val="41"/>
              <c:spPr>
                <a:noFill/>
                <a:ln>
                  <a:noFill/>
                </a:ln>
                <a:effectLst/>
              </c:spPr>
              <c:txPr>
                <a:bodyPr rot="0" spcFirstLastPara="1" vertOverflow="overflow" horzOverflow="overflow" vert="horz" wrap="square" lIns="38100" tIns="19050" rIns="38100" bIns="19050" anchor="ctr" anchorCtr="1">
                  <a:spAutoFit/>
                </a:bodyPr>
                <a:lstStyle/>
                <a:p>
                  <a:pPr>
                    <a:defRPr sz="1000" b="1" i="0" u="none" strike="noStrike" kern="1200" spc="0" baseline="0">
                      <a:solidFill>
                        <a:schemeClr val="accent6">
                          <a:lumMod val="70000"/>
                          <a:lumOff val="30000"/>
                        </a:schemeClr>
                      </a:solidFill>
                      <a:latin typeface="+mn-lt"/>
                      <a:ea typeface="+mn-ea"/>
                      <a:cs typeface="+mn-cs"/>
                    </a:defRPr>
                  </a:pPr>
                  <a:endParaRPr lang="en-US"/>
                </a:p>
              </c:txPr>
              <c:dLblPos val="outEnd"/>
              <c:showLegendKey val="0"/>
              <c:showVal val="0"/>
              <c:showCatName val="1"/>
              <c:showSerName val="0"/>
              <c:showPercent val="0"/>
              <c:showBubbleSize val="0"/>
              <c:extLst>
                <c:ext xmlns:c16="http://schemas.microsoft.com/office/drawing/2014/chart" uri="{C3380CC4-5D6E-409C-BE32-E72D297353CC}">
                  <c16:uniqueId val="{00000053-3AAB-41FE-A205-BE31CBF1F0DA}"/>
                </c:ext>
              </c:extLst>
            </c:dLbl>
            <c:dLbl>
              <c:idx val="42"/>
              <c:spPr>
                <a:noFill/>
                <a:ln>
                  <a:noFill/>
                </a:ln>
                <a:effectLst/>
              </c:spPr>
              <c:txPr>
                <a:bodyPr rot="0" spcFirstLastPara="1" vertOverflow="overflow" horzOverflow="overflow" vert="horz" wrap="square" lIns="38100" tIns="19050" rIns="38100" bIns="19050" anchor="ctr" anchorCtr="1">
                  <a:spAutoFit/>
                </a:bodyPr>
                <a:lstStyle/>
                <a:p>
                  <a:pPr>
                    <a:defRPr sz="1000" b="1" i="0" u="none" strike="noStrike" kern="1200" spc="0" baseline="0">
                      <a:solidFill>
                        <a:schemeClr val="accent1">
                          <a:lumMod val="70000"/>
                        </a:schemeClr>
                      </a:solidFill>
                      <a:latin typeface="+mn-lt"/>
                      <a:ea typeface="+mn-ea"/>
                      <a:cs typeface="+mn-cs"/>
                    </a:defRPr>
                  </a:pPr>
                  <a:endParaRPr lang="en-US"/>
                </a:p>
              </c:txPr>
              <c:dLblPos val="outEnd"/>
              <c:showLegendKey val="0"/>
              <c:showVal val="0"/>
              <c:showCatName val="1"/>
              <c:showSerName val="0"/>
              <c:showPercent val="0"/>
              <c:showBubbleSize val="0"/>
              <c:extLst>
                <c:ext xmlns:c16="http://schemas.microsoft.com/office/drawing/2014/chart" uri="{C3380CC4-5D6E-409C-BE32-E72D297353CC}">
                  <c16:uniqueId val="{00000055-3AAB-41FE-A205-BE31CBF1F0DA}"/>
                </c:ext>
              </c:extLst>
            </c:dLbl>
            <c:dLbl>
              <c:idx val="43"/>
              <c:spPr>
                <a:noFill/>
                <a:ln>
                  <a:noFill/>
                </a:ln>
                <a:effectLst/>
              </c:spPr>
              <c:txPr>
                <a:bodyPr rot="0" spcFirstLastPara="1" vertOverflow="overflow" horzOverflow="overflow" vert="horz" wrap="square" lIns="38100" tIns="19050" rIns="38100" bIns="19050" anchor="ctr" anchorCtr="1">
                  <a:spAutoFit/>
                </a:bodyPr>
                <a:lstStyle/>
                <a:p>
                  <a:pPr>
                    <a:defRPr sz="1000" b="1" i="0" u="none" strike="noStrike" kern="1200" spc="0" baseline="0">
                      <a:solidFill>
                        <a:schemeClr val="accent2">
                          <a:lumMod val="70000"/>
                        </a:schemeClr>
                      </a:solidFill>
                      <a:latin typeface="+mn-lt"/>
                      <a:ea typeface="+mn-ea"/>
                      <a:cs typeface="+mn-cs"/>
                    </a:defRPr>
                  </a:pPr>
                  <a:endParaRPr lang="en-US"/>
                </a:p>
              </c:txPr>
              <c:dLblPos val="outEnd"/>
              <c:showLegendKey val="0"/>
              <c:showVal val="0"/>
              <c:showCatName val="1"/>
              <c:showSerName val="0"/>
              <c:showPercent val="0"/>
              <c:showBubbleSize val="0"/>
              <c:extLst>
                <c:ext xmlns:c16="http://schemas.microsoft.com/office/drawing/2014/chart" uri="{C3380CC4-5D6E-409C-BE32-E72D297353CC}">
                  <c16:uniqueId val="{00000057-3AAB-41FE-A205-BE31CBF1F0DA}"/>
                </c:ext>
              </c:extLst>
            </c:dLbl>
            <c:dLbl>
              <c:idx val="44"/>
              <c:spPr>
                <a:noFill/>
                <a:ln>
                  <a:noFill/>
                </a:ln>
                <a:effectLst/>
              </c:spPr>
              <c:txPr>
                <a:bodyPr rot="0" spcFirstLastPara="1" vertOverflow="overflow" horzOverflow="overflow" vert="horz" wrap="square" lIns="38100" tIns="19050" rIns="38100" bIns="19050" anchor="ctr" anchorCtr="1">
                  <a:spAutoFit/>
                </a:bodyPr>
                <a:lstStyle/>
                <a:p>
                  <a:pPr>
                    <a:defRPr sz="1000" b="1" i="0" u="none" strike="noStrike" kern="1200" spc="0" baseline="0">
                      <a:solidFill>
                        <a:schemeClr val="accent3">
                          <a:lumMod val="70000"/>
                        </a:schemeClr>
                      </a:solidFill>
                      <a:latin typeface="+mn-lt"/>
                      <a:ea typeface="+mn-ea"/>
                      <a:cs typeface="+mn-cs"/>
                    </a:defRPr>
                  </a:pPr>
                  <a:endParaRPr lang="en-US"/>
                </a:p>
              </c:txPr>
              <c:dLblPos val="outEnd"/>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59-3AAB-41FE-A205-BE31CBF1F0DA}"/>
                </c:ext>
              </c:extLst>
            </c:dLbl>
            <c:dLbl>
              <c:idx val="45"/>
              <c:spPr>
                <a:noFill/>
                <a:ln>
                  <a:noFill/>
                </a:ln>
                <a:effectLst/>
              </c:spPr>
              <c:txPr>
                <a:bodyPr rot="0" spcFirstLastPara="1" vertOverflow="overflow" horzOverflow="overflow" vert="horz" wrap="square" lIns="38100" tIns="19050" rIns="38100" bIns="19050" anchor="ctr" anchorCtr="1">
                  <a:spAutoFit/>
                </a:bodyPr>
                <a:lstStyle/>
                <a:p>
                  <a:pPr>
                    <a:defRPr sz="1000" b="1" i="0" u="none" strike="noStrike" kern="1200" spc="0" baseline="0">
                      <a:solidFill>
                        <a:schemeClr val="accent4">
                          <a:lumMod val="70000"/>
                        </a:schemeClr>
                      </a:solidFill>
                      <a:latin typeface="+mn-lt"/>
                      <a:ea typeface="+mn-ea"/>
                      <a:cs typeface="+mn-cs"/>
                    </a:defRPr>
                  </a:pPr>
                  <a:endParaRPr lang="en-US"/>
                </a:p>
              </c:txPr>
              <c:dLblPos val="outEnd"/>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5B-3AAB-41FE-A205-BE31CBF1F0DA}"/>
                </c:ext>
              </c:extLst>
            </c:dLbl>
            <c:dLbl>
              <c:idx val="46"/>
              <c:spPr>
                <a:noFill/>
                <a:ln>
                  <a:noFill/>
                </a:ln>
                <a:effectLst/>
              </c:spPr>
              <c:txPr>
                <a:bodyPr rot="0" spcFirstLastPara="1" vertOverflow="overflow" horzOverflow="overflow" vert="horz" wrap="square" lIns="38100" tIns="19050" rIns="38100" bIns="19050" anchor="ctr" anchorCtr="1">
                  <a:spAutoFit/>
                </a:bodyPr>
                <a:lstStyle/>
                <a:p>
                  <a:pPr>
                    <a:defRPr sz="1000" b="1" i="0" u="none" strike="noStrike" kern="1200" spc="0" baseline="0">
                      <a:solidFill>
                        <a:schemeClr val="accent5">
                          <a:lumMod val="70000"/>
                        </a:schemeClr>
                      </a:solidFill>
                      <a:latin typeface="+mn-lt"/>
                      <a:ea typeface="+mn-ea"/>
                      <a:cs typeface="+mn-cs"/>
                    </a:defRPr>
                  </a:pPr>
                  <a:endParaRPr lang="en-US"/>
                </a:p>
              </c:txPr>
              <c:dLblPos val="outEnd"/>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5D-3AAB-41FE-A205-BE31CBF1F0DA}"/>
                </c:ext>
              </c:extLst>
            </c:dLbl>
            <c:dLbl>
              <c:idx val="47"/>
              <c:spPr>
                <a:noFill/>
                <a:ln>
                  <a:noFill/>
                </a:ln>
                <a:effectLst/>
              </c:spPr>
              <c:txPr>
                <a:bodyPr rot="0" spcFirstLastPara="1" vertOverflow="overflow" horzOverflow="overflow" vert="horz" wrap="square" lIns="38100" tIns="19050" rIns="38100" bIns="19050" anchor="ctr" anchorCtr="1">
                  <a:spAutoFit/>
                </a:bodyPr>
                <a:lstStyle/>
                <a:p>
                  <a:pPr>
                    <a:defRPr sz="1000" b="1" i="0" u="none" strike="noStrike" kern="1200" spc="0" baseline="0">
                      <a:solidFill>
                        <a:schemeClr val="accent6">
                          <a:lumMod val="70000"/>
                        </a:schemeClr>
                      </a:solidFill>
                      <a:latin typeface="+mn-lt"/>
                      <a:ea typeface="+mn-ea"/>
                      <a:cs typeface="+mn-cs"/>
                    </a:defRPr>
                  </a:pPr>
                  <a:endParaRPr lang="en-US"/>
                </a:p>
              </c:txPr>
              <c:dLblPos val="outEnd"/>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5F-3AAB-41FE-A205-BE31CBF1F0DA}"/>
                </c:ext>
              </c:extLst>
            </c:dLbl>
            <c:dLbl>
              <c:idx val="48"/>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1">
                          <a:lumMod val="50000"/>
                          <a:lumOff val="50000"/>
                        </a:schemeClr>
                      </a:solidFill>
                      <a:latin typeface="+mn-lt"/>
                      <a:ea typeface="+mn-ea"/>
                      <a:cs typeface="+mn-cs"/>
                    </a:defRPr>
                  </a:pPr>
                  <a:endParaRPr lang="en-US"/>
                </a:p>
              </c:txPr>
              <c:dLblPos val="outEnd"/>
              <c:showLegendKey val="0"/>
              <c:showVal val="0"/>
              <c:showCatName val="1"/>
              <c:showSerName val="0"/>
              <c:showPercent val="0"/>
              <c:showBubbleSize val="0"/>
              <c:extLst>
                <c:ext xmlns:c16="http://schemas.microsoft.com/office/drawing/2014/chart" uri="{C3380CC4-5D6E-409C-BE32-E72D297353CC}">
                  <c16:uniqueId val="{00000060-B2B7-4C61-99B1-E779F47D24FB}"/>
                </c:ext>
              </c:extLst>
            </c:dLbl>
            <c:dLbl>
              <c:idx val="49"/>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50000"/>
                          <a:lumOff val="50000"/>
                        </a:schemeClr>
                      </a:solidFill>
                      <a:latin typeface="+mn-lt"/>
                      <a:ea typeface="+mn-ea"/>
                      <a:cs typeface="+mn-cs"/>
                    </a:defRPr>
                  </a:pPr>
                  <a:endParaRPr lang="en-US"/>
                </a:p>
              </c:txPr>
              <c:dLblPos val="outEnd"/>
              <c:showLegendKey val="0"/>
              <c:showVal val="0"/>
              <c:showCatName val="1"/>
              <c:showSerName val="0"/>
              <c:showPercent val="0"/>
              <c:showBubbleSize val="0"/>
              <c:extLst>
                <c:ext xmlns:c16="http://schemas.microsoft.com/office/drawing/2014/chart" uri="{C3380CC4-5D6E-409C-BE32-E72D297353CC}">
                  <c16:uniqueId val="{00000061-B2B7-4C61-99B1-E779F47D24FB}"/>
                </c:ext>
              </c:extLst>
            </c:dLbl>
            <c:dLbl>
              <c:idx val="5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3">
                          <a:lumMod val="50000"/>
                          <a:lumOff val="50000"/>
                        </a:schemeClr>
                      </a:solidFill>
                      <a:latin typeface="+mn-lt"/>
                      <a:ea typeface="+mn-ea"/>
                      <a:cs typeface="+mn-cs"/>
                    </a:defRPr>
                  </a:pPr>
                  <a:endParaRPr lang="en-US"/>
                </a:p>
              </c:txPr>
              <c:dLblPos val="outEnd"/>
              <c:showLegendKey val="0"/>
              <c:showVal val="0"/>
              <c:showCatName val="1"/>
              <c:showSerName val="0"/>
              <c:showPercent val="0"/>
              <c:showBubbleSize val="0"/>
              <c:extLst>
                <c:ext xmlns:c16="http://schemas.microsoft.com/office/drawing/2014/chart" uri="{C3380CC4-5D6E-409C-BE32-E72D297353CC}">
                  <c16:uniqueId val="{00000062-B2B7-4C61-99B1-E779F47D24FB}"/>
                </c:ext>
              </c:extLst>
            </c:dLbl>
            <c:spPr>
              <a:noFill/>
              <a:ln>
                <a:noFill/>
              </a:ln>
              <a:effectLst/>
            </c:spPr>
            <c:dLblPos val="outEnd"/>
            <c:showLegendKey val="0"/>
            <c:showVal val="0"/>
            <c:showCatName val="1"/>
            <c:showSerName val="0"/>
            <c:showPercent val="0"/>
            <c:showBubbleSize val="0"/>
            <c:showLeaderLines val="0"/>
            <c:extLst>
              <c:ext xmlns:c15="http://schemas.microsoft.com/office/drawing/2012/chart" uri="{CE6537A1-D6FC-4f65-9D91-7224C49458BB}"/>
            </c:extLst>
          </c:dLbls>
          <c:cat>
            <c:strRef>
              <c:f>'PV Capacity by Develop-Offtaker'!$V$29:$V$60</c:f>
              <c:strCache>
                <c:ptCount val="28"/>
                <c:pt idx="0">
                  <c:v>AES</c:v>
                </c:pt>
                <c:pt idx="1">
                  <c:v>SolUnesco</c:v>
                </c:pt>
                <c:pt idx="2">
                  <c:v>Community Energy</c:v>
                </c:pt>
                <c:pt idx="3">
                  <c:v>Silicon Ranch Corporation</c:v>
                </c:pt>
                <c:pt idx="4">
                  <c:v>Elawan Energy</c:v>
                </c:pt>
                <c:pt idx="5">
                  <c:v>Invenergy</c:v>
                </c:pt>
                <c:pt idx="6">
                  <c:v>Longroad Energy</c:v>
                </c:pt>
                <c:pt idx="7">
                  <c:v>E.ON Climate &amp; Renewables</c:v>
                </c:pt>
                <c:pt idx="8">
                  <c:v>Pine Gate Renewables</c:v>
                </c:pt>
                <c:pt idx="9">
                  <c:v>Cypress Creek Renewables/ Pine Gate Renewables</c:v>
                </c:pt>
                <c:pt idx="10">
                  <c:v>Terra Gen Power</c:v>
                </c:pt>
                <c:pt idx="11">
                  <c:v>Avangrid</c:v>
                </c:pt>
                <c:pt idx="12">
                  <c:v>Juwi</c:v>
                </c:pt>
                <c:pt idx="13">
                  <c:v>Origis Energy</c:v>
                </c:pt>
                <c:pt idx="14">
                  <c:v>EDP Renewables</c:v>
                </c:pt>
                <c:pt idx="15">
                  <c:v>EDF Renewables</c:v>
                </c:pt>
                <c:pt idx="16">
                  <c:v>7X Energy</c:v>
                </c:pt>
                <c:pt idx="17">
                  <c:v>Wanzek</c:v>
                </c:pt>
                <c:pt idx="18">
                  <c:v>LightSource BP</c:v>
                </c:pt>
                <c:pt idx="19">
                  <c:v>Leeward Renewable Energy</c:v>
                </c:pt>
                <c:pt idx="20">
                  <c:v>National Grid Renewables</c:v>
                </c:pt>
                <c:pt idx="21">
                  <c:v>Avantus</c:v>
                </c:pt>
                <c:pt idx="22">
                  <c:v>Hecate</c:v>
                </c:pt>
                <c:pt idx="23">
                  <c:v>Enel Green Power</c:v>
                </c:pt>
                <c:pt idx="24">
                  <c:v>Other</c:v>
                </c:pt>
                <c:pt idx="25">
                  <c:v>Clearway</c:v>
                </c:pt>
                <c:pt idx="26">
                  <c:v>NextEra</c:v>
                </c:pt>
                <c:pt idx="27">
                  <c:v>Unknown</c:v>
                </c:pt>
              </c:strCache>
            </c:strRef>
          </c:cat>
          <c:val>
            <c:numRef>
              <c:f>'PV Capacity by Develop-Offtaker'!$W$29:$W$60</c:f>
              <c:numCache>
                <c:formatCode>General</c:formatCode>
                <c:ptCount val="32"/>
                <c:pt idx="0">
                  <c:v>56</c:v>
                </c:pt>
                <c:pt idx="1">
                  <c:v>60</c:v>
                </c:pt>
                <c:pt idx="2">
                  <c:v>74</c:v>
                </c:pt>
                <c:pt idx="3">
                  <c:v>107</c:v>
                </c:pt>
                <c:pt idx="4">
                  <c:v>121</c:v>
                </c:pt>
                <c:pt idx="5">
                  <c:v>150</c:v>
                </c:pt>
                <c:pt idx="6">
                  <c:v>150</c:v>
                </c:pt>
                <c:pt idx="7">
                  <c:v>150</c:v>
                </c:pt>
                <c:pt idx="8">
                  <c:v>154</c:v>
                </c:pt>
                <c:pt idx="9">
                  <c:v>154</c:v>
                </c:pt>
                <c:pt idx="10">
                  <c:v>160</c:v>
                </c:pt>
                <c:pt idx="11">
                  <c:v>162</c:v>
                </c:pt>
                <c:pt idx="12">
                  <c:v>175</c:v>
                </c:pt>
                <c:pt idx="13">
                  <c:v>180</c:v>
                </c:pt>
                <c:pt idx="14">
                  <c:v>200</c:v>
                </c:pt>
                <c:pt idx="15">
                  <c:v>200</c:v>
                </c:pt>
                <c:pt idx="16">
                  <c:v>204</c:v>
                </c:pt>
                <c:pt idx="17">
                  <c:v>240</c:v>
                </c:pt>
                <c:pt idx="18">
                  <c:v>252</c:v>
                </c:pt>
                <c:pt idx="19">
                  <c:v>274</c:v>
                </c:pt>
                <c:pt idx="20">
                  <c:v>374</c:v>
                </c:pt>
                <c:pt idx="21">
                  <c:v>410</c:v>
                </c:pt>
                <c:pt idx="22">
                  <c:v>500</c:v>
                </c:pt>
                <c:pt idx="23">
                  <c:v>500</c:v>
                </c:pt>
                <c:pt idx="24">
                  <c:v>505</c:v>
                </c:pt>
                <c:pt idx="25">
                  <c:v>552</c:v>
                </c:pt>
                <c:pt idx="26">
                  <c:v>758</c:v>
                </c:pt>
                <c:pt idx="27">
                  <c:v>11827</c:v>
                </c:pt>
              </c:numCache>
            </c:numRef>
          </c:val>
          <c:extLst>
            <c:ext xmlns:c16="http://schemas.microsoft.com/office/drawing/2014/chart" uri="{C3380CC4-5D6E-409C-BE32-E72D297353CC}">
              <c16:uniqueId val="{00000060-3AAB-41FE-A205-BE31CBF1F0DA}"/>
            </c:ext>
          </c:extLst>
        </c:ser>
        <c:dLbls>
          <c:dLblPos val="outEnd"/>
          <c:showLegendKey val="0"/>
          <c:showVal val="0"/>
          <c:showCatName val="1"/>
          <c:showSerName val="0"/>
          <c:showPercent val="0"/>
          <c:showBubbleSize val="0"/>
          <c:showLeaderLines val="0"/>
        </c:dLbls>
        <c:firstSliceAng val="0"/>
      </c:pieChart>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1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2879273504273504"/>
          <c:y val="0.1736111111111111"/>
          <c:w val="0.42414529914529914"/>
          <c:h val="0.78769841269841268"/>
        </c:manualLayout>
      </c:layout>
      <c:pieChart>
        <c:varyColors val="1"/>
        <c:ser>
          <c:idx val="0"/>
          <c:order val="0"/>
          <c:explosion val="1"/>
          <c:dPt>
            <c:idx val="0"/>
            <c:bubble3D val="0"/>
            <c:spPr>
              <a:solidFill>
                <a:schemeClr val="accent1"/>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01-73DA-430F-9977-C28DF373E951}"/>
              </c:ext>
            </c:extLst>
          </c:dPt>
          <c:dPt>
            <c:idx val="1"/>
            <c:bubble3D val="0"/>
            <c:spPr>
              <a:solidFill>
                <a:schemeClr val="accent2"/>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03-73DA-430F-9977-C28DF373E951}"/>
              </c:ext>
            </c:extLst>
          </c:dPt>
          <c:dPt>
            <c:idx val="2"/>
            <c:bubble3D val="0"/>
            <c:spPr>
              <a:solidFill>
                <a:schemeClr val="accent3"/>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05-73DA-430F-9977-C28DF373E951}"/>
              </c:ext>
            </c:extLst>
          </c:dPt>
          <c:dPt>
            <c:idx val="3"/>
            <c:bubble3D val="0"/>
            <c:spPr>
              <a:solidFill>
                <a:schemeClr val="accent4"/>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07-73DA-430F-9977-C28DF373E951}"/>
              </c:ext>
            </c:extLst>
          </c:dPt>
          <c:dPt>
            <c:idx val="4"/>
            <c:bubble3D val="0"/>
            <c:spPr>
              <a:solidFill>
                <a:schemeClr val="accent5"/>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09-73DA-430F-9977-C28DF373E951}"/>
              </c:ext>
            </c:extLst>
          </c:dPt>
          <c:dPt>
            <c:idx val="5"/>
            <c:bubble3D val="0"/>
            <c:spPr>
              <a:solidFill>
                <a:schemeClr val="accent6"/>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0B-73DA-430F-9977-C28DF373E951}"/>
              </c:ext>
            </c:extLst>
          </c:dPt>
          <c:dPt>
            <c:idx val="6"/>
            <c:bubble3D val="0"/>
            <c:spPr>
              <a:solidFill>
                <a:schemeClr val="accent1">
                  <a:lumMod val="6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0D-73DA-430F-9977-C28DF373E951}"/>
              </c:ext>
            </c:extLst>
          </c:dPt>
          <c:dPt>
            <c:idx val="7"/>
            <c:bubble3D val="0"/>
            <c:spPr>
              <a:solidFill>
                <a:schemeClr val="accent2">
                  <a:lumMod val="6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0F-73DA-430F-9977-C28DF373E951}"/>
              </c:ext>
            </c:extLst>
          </c:dPt>
          <c:dPt>
            <c:idx val="8"/>
            <c:bubble3D val="0"/>
            <c:spPr>
              <a:solidFill>
                <a:schemeClr val="accent3">
                  <a:lumMod val="6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11-73DA-430F-9977-C28DF373E951}"/>
              </c:ext>
            </c:extLst>
          </c:dPt>
          <c:dPt>
            <c:idx val="9"/>
            <c:bubble3D val="0"/>
            <c:spPr>
              <a:solidFill>
                <a:schemeClr val="accent4">
                  <a:lumMod val="6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13-73DA-430F-9977-C28DF373E951}"/>
              </c:ext>
            </c:extLst>
          </c:dPt>
          <c:dPt>
            <c:idx val="10"/>
            <c:bubble3D val="0"/>
            <c:spPr>
              <a:solidFill>
                <a:schemeClr val="accent5">
                  <a:lumMod val="6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15-73DA-430F-9977-C28DF373E951}"/>
              </c:ext>
            </c:extLst>
          </c:dPt>
          <c:dPt>
            <c:idx val="11"/>
            <c:bubble3D val="0"/>
            <c:spPr>
              <a:solidFill>
                <a:schemeClr val="accent6">
                  <a:lumMod val="6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17-73DA-430F-9977-C28DF373E951}"/>
              </c:ext>
            </c:extLst>
          </c:dPt>
          <c:dPt>
            <c:idx val="12"/>
            <c:bubble3D val="0"/>
            <c:spPr>
              <a:solidFill>
                <a:schemeClr val="accent1">
                  <a:lumMod val="80000"/>
                  <a:lumOff val="2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19-73DA-430F-9977-C28DF373E951}"/>
              </c:ext>
            </c:extLst>
          </c:dPt>
          <c:dPt>
            <c:idx val="13"/>
            <c:bubble3D val="0"/>
            <c:spPr>
              <a:solidFill>
                <a:schemeClr val="accent2">
                  <a:lumMod val="80000"/>
                  <a:lumOff val="2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1B-73DA-430F-9977-C28DF373E951}"/>
              </c:ext>
            </c:extLst>
          </c:dPt>
          <c:dPt>
            <c:idx val="14"/>
            <c:bubble3D val="0"/>
            <c:spPr>
              <a:solidFill>
                <a:schemeClr val="accent3">
                  <a:lumMod val="80000"/>
                  <a:lumOff val="2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1D-73DA-430F-9977-C28DF373E951}"/>
              </c:ext>
            </c:extLst>
          </c:dPt>
          <c:dPt>
            <c:idx val="15"/>
            <c:bubble3D val="0"/>
            <c:spPr>
              <a:solidFill>
                <a:schemeClr val="accent4">
                  <a:lumMod val="80000"/>
                  <a:lumOff val="2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1F-73DA-430F-9977-C28DF373E951}"/>
              </c:ext>
            </c:extLst>
          </c:dPt>
          <c:dPt>
            <c:idx val="16"/>
            <c:bubble3D val="0"/>
            <c:spPr>
              <a:solidFill>
                <a:schemeClr val="accent5">
                  <a:lumMod val="80000"/>
                  <a:lumOff val="2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21-73DA-430F-9977-C28DF373E951}"/>
              </c:ext>
            </c:extLst>
          </c:dPt>
          <c:dPt>
            <c:idx val="17"/>
            <c:bubble3D val="0"/>
            <c:spPr>
              <a:solidFill>
                <a:schemeClr val="accent6">
                  <a:lumMod val="80000"/>
                  <a:lumOff val="2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23-73DA-430F-9977-C28DF373E951}"/>
              </c:ext>
            </c:extLst>
          </c:dPt>
          <c:dPt>
            <c:idx val="18"/>
            <c:bubble3D val="0"/>
            <c:spPr>
              <a:solidFill>
                <a:schemeClr val="accent1">
                  <a:lumMod val="8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25-73DA-430F-9977-C28DF373E951}"/>
              </c:ext>
            </c:extLst>
          </c:dPt>
          <c:dPt>
            <c:idx val="19"/>
            <c:bubble3D val="0"/>
            <c:spPr>
              <a:solidFill>
                <a:schemeClr val="accent2">
                  <a:lumMod val="8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27-73DA-430F-9977-C28DF373E951}"/>
              </c:ext>
            </c:extLst>
          </c:dPt>
          <c:dPt>
            <c:idx val="20"/>
            <c:bubble3D val="0"/>
            <c:spPr>
              <a:solidFill>
                <a:schemeClr val="accent3">
                  <a:lumMod val="8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29-73DA-430F-9977-C28DF373E951}"/>
              </c:ext>
            </c:extLst>
          </c:dPt>
          <c:dPt>
            <c:idx val="21"/>
            <c:bubble3D val="0"/>
            <c:spPr>
              <a:solidFill>
                <a:schemeClr val="accent4">
                  <a:lumMod val="8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2B-73DA-430F-9977-C28DF373E951}"/>
              </c:ext>
            </c:extLst>
          </c:dPt>
          <c:dPt>
            <c:idx val="22"/>
            <c:bubble3D val="0"/>
            <c:spPr>
              <a:solidFill>
                <a:schemeClr val="accent5">
                  <a:lumMod val="8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2D-73DA-430F-9977-C28DF373E951}"/>
              </c:ext>
            </c:extLst>
          </c:dPt>
          <c:dPt>
            <c:idx val="23"/>
            <c:bubble3D val="0"/>
            <c:spPr>
              <a:solidFill>
                <a:schemeClr val="accent6">
                  <a:lumMod val="8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2F-73DA-430F-9977-C28DF373E951}"/>
              </c:ext>
            </c:extLst>
          </c:dPt>
          <c:dPt>
            <c:idx val="24"/>
            <c:bubble3D val="0"/>
            <c:spPr>
              <a:solidFill>
                <a:schemeClr val="accent1">
                  <a:lumMod val="60000"/>
                  <a:lumOff val="4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31-73DA-430F-9977-C28DF373E951}"/>
              </c:ext>
            </c:extLst>
          </c:dPt>
          <c:dPt>
            <c:idx val="25"/>
            <c:bubble3D val="0"/>
            <c:spPr>
              <a:solidFill>
                <a:schemeClr val="accent2">
                  <a:lumMod val="60000"/>
                  <a:lumOff val="4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33-73DA-430F-9977-C28DF373E951}"/>
              </c:ext>
            </c:extLst>
          </c:dPt>
          <c:dPt>
            <c:idx val="26"/>
            <c:bubble3D val="0"/>
            <c:spPr>
              <a:solidFill>
                <a:schemeClr val="accent3">
                  <a:lumMod val="60000"/>
                  <a:lumOff val="4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35-73DA-430F-9977-C28DF373E951}"/>
              </c:ext>
            </c:extLst>
          </c:dPt>
          <c:dPt>
            <c:idx val="27"/>
            <c:bubble3D val="0"/>
            <c:spPr>
              <a:solidFill>
                <a:schemeClr val="accent4">
                  <a:lumMod val="60000"/>
                  <a:lumOff val="4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37-73DA-430F-9977-C28DF373E951}"/>
              </c:ext>
            </c:extLst>
          </c:dPt>
          <c:dPt>
            <c:idx val="28"/>
            <c:bubble3D val="0"/>
            <c:spPr>
              <a:solidFill>
                <a:schemeClr val="accent5">
                  <a:lumMod val="60000"/>
                  <a:lumOff val="4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39-73DA-430F-9977-C28DF373E951}"/>
              </c:ext>
            </c:extLst>
          </c:dPt>
          <c:dPt>
            <c:idx val="29"/>
            <c:bubble3D val="0"/>
            <c:spPr>
              <a:solidFill>
                <a:schemeClr val="accent6">
                  <a:lumMod val="60000"/>
                  <a:lumOff val="4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3B-73DA-430F-9977-C28DF373E951}"/>
              </c:ext>
            </c:extLst>
          </c:dPt>
          <c:dPt>
            <c:idx val="30"/>
            <c:bubble3D val="0"/>
            <c:spPr>
              <a:solidFill>
                <a:schemeClr val="accent1">
                  <a:lumMod val="5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3D-73DA-430F-9977-C28DF373E951}"/>
              </c:ext>
            </c:extLst>
          </c:dPt>
          <c:dPt>
            <c:idx val="31"/>
            <c:bubble3D val="0"/>
            <c:spPr>
              <a:solidFill>
                <a:schemeClr val="accent2">
                  <a:lumMod val="5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3F-73DA-430F-9977-C28DF373E951}"/>
              </c:ext>
            </c:extLst>
          </c:dPt>
          <c:dPt>
            <c:idx val="32"/>
            <c:bubble3D val="0"/>
            <c:spPr>
              <a:solidFill>
                <a:schemeClr val="accent3">
                  <a:lumMod val="5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41-73DA-430F-9977-C28DF373E951}"/>
              </c:ext>
            </c:extLst>
          </c:dPt>
          <c:dPt>
            <c:idx val="33"/>
            <c:bubble3D val="0"/>
            <c:spPr>
              <a:solidFill>
                <a:schemeClr val="accent4">
                  <a:lumMod val="5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43-73DA-430F-9977-C28DF373E951}"/>
              </c:ext>
            </c:extLst>
          </c:dPt>
          <c:dPt>
            <c:idx val="34"/>
            <c:bubble3D val="0"/>
            <c:spPr>
              <a:solidFill>
                <a:schemeClr val="accent5">
                  <a:lumMod val="5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45-73DA-430F-9977-C28DF373E951}"/>
              </c:ext>
            </c:extLst>
          </c:dPt>
          <c:dPt>
            <c:idx val="35"/>
            <c:bubble3D val="0"/>
            <c:spPr>
              <a:solidFill>
                <a:schemeClr val="accent6">
                  <a:lumMod val="5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47-73DA-430F-9977-C28DF373E951}"/>
              </c:ext>
            </c:extLst>
          </c:dPt>
          <c:dPt>
            <c:idx val="36"/>
            <c:bubble3D val="0"/>
            <c:spPr>
              <a:solidFill>
                <a:schemeClr val="accent1">
                  <a:lumMod val="70000"/>
                  <a:lumOff val="3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49-73DA-430F-9977-C28DF373E951}"/>
              </c:ext>
            </c:extLst>
          </c:dPt>
          <c:dPt>
            <c:idx val="37"/>
            <c:bubble3D val="0"/>
            <c:spPr>
              <a:solidFill>
                <a:schemeClr val="accent2">
                  <a:lumMod val="70000"/>
                  <a:lumOff val="3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4B-73DA-430F-9977-C28DF373E951}"/>
              </c:ext>
            </c:extLst>
          </c:dPt>
          <c:dPt>
            <c:idx val="38"/>
            <c:bubble3D val="0"/>
            <c:spPr>
              <a:solidFill>
                <a:schemeClr val="accent3">
                  <a:lumMod val="70000"/>
                  <a:lumOff val="3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4D-73DA-430F-9977-C28DF373E951}"/>
              </c:ext>
            </c:extLst>
          </c:dPt>
          <c:dPt>
            <c:idx val="39"/>
            <c:bubble3D val="0"/>
            <c:spPr>
              <a:solidFill>
                <a:schemeClr val="accent4">
                  <a:lumMod val="70000"/>
                  <a:lumOff val="3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4F-73DA-430F-9977-C28DF373E951}"/>
              </c:ext>
            </c:extLst>
          </c:dPt>
          <c:dPt>
            <c:idx val="40"/>
            <c:bubble3D val="0"/>
            <c:spPr>
              <a:solidFill>
                <a:schemeClr val="accent5">
                  <a:lumMod val="70000"/>
                  <a:lumOff val="3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51-73DA-430F-9977-C28DF373E951}"/>
              </c:ext>
            </c:extLst>
          </c:dPt>
          <c:dPt>
            <c:idx val="41"/>
            <c:bubble3D val="0"/>
            <c:spPr>
              <a:solidFill>
                <a:schemeClr val="accent6">
                  <a:lumMod val="70000"/>
                  <a:lumOff val="3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53-73DA-430F-9977-C28DF373E951}"/>
              </c:ext>
            </c:extLst>
          </c:dPt>
          <c:dPt>
            <c:idx val="42"/>
            <c:bubble3D val="0"/>
            <c:spPr>
              <a:solidFill>
                <a:schemeClr val="accent1">
                  <a:lumMod val="7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55-73DA-430F-9977-C28DF373E951}"/>
              </c:ext>
            </c:extLst>
          </c:dPt>
          <c:dPt>
            <c:idx val="43"/>
            <c:bubble3D val="0"/>
            <c:spPr>
              <a:solidFill>
                <a:schemeClr val="accent2">
                  <a:lumMod val="7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57-73DA-430F-9977-C28DF373E951}"/>
              </c:ext>
            </c:extLst>
          </c:dPt>
          <c:dPt>
            <c:idx val="44"/>
            <c:bubble3D val="0"/>
            <c:spPr>
              <a:solidFill>
                <a:schemeClr val="accent3">
                  <a:lumMod val="7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59-73DA-430F-9977-C28DF373E951}"/>
              </c:ext>
            </c:extLst>
          </c:dPt>
          <c:dPt>
            <c:idx val="45"/>
            <c:bubble3D val="0"/>
            <c:spPr>
              <a:solidFill>
                <a:schemeClr val="accent4">
                  <a:lumMod val="7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5B-73DA-430F-9977-C28DF373E951}"/>
              </c:ext>
            </c:extLst>
          </c:dPt>
          <c:dPt>
            <c:idx val="46"/>
            <c:bubble3D val="0"/>
            <c:spPr>
              <a:solidFill>
                <a:schemeClr val="accent5">
                  <a:lumMod val="7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5D-73DA-430F-9977-C28DF373E951}"/>
              </c:ext>
            </c:extLst>
          </c:dPt>
          <c:dPt>
            <c:idx val="47"/>
            <c:bubble3D val="0"/>
            <c:spPr>
              <a:solidFill>
                <a:schemeClr val="accent6">
                  <a:lumMod val="7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5F-73DA-430F-9977-C28DF373E951}"/>
              </c:ext>
            </c:extLst>
          </c:dPt>
          <c:dLbls>
            <c:dLbl>
              <c:idx val="0"/>
              <c:spPr>
                <a:noFill/>
                <a:ln>
                  <a:noFill/>
                </a:ln>
                <a:effectLst/>
              </c:spPr>
              <c:txPr>
                <a:bodyPr rot="0" spcFirstLastPara="1" vertOverflow="clip" horzOverflow="clip" vert="horz" wrap="square" lIns="38100" tIns="19050" rIns="38100" bIns="19050" anchor="ctr" anchorCtr="1">
                  <a:spAutoFit/>
                </a:bodyPr>
                <a:lstStyle/>
                <a:p>
                  <a:pPr>
                    <a:defRPr sz="1000" b="1" i="0" u="none" strike="noStrike" kern="1200" baseline="0">
                      <a:solidFill>
                        <a:schemeClr val="accent1"/>
                      </a:solidFill>
                      <a:latin typeface="+mn-lt"/>
                      <a:ea typeface="+mn-ea"/>
                      <a:cs typeface="+mn-cs"/>
                    </a:defRPr>
                  </a:pPr>
                  <a:endParaRPr lang="en-US"/>
                </a:p>
              </c:txPr>
              <c:dLblPos val="outEnd"/>
              <c:showLegendKey val="0"/>
              <c:showVal val="0"/>
              <c:showCatName val="1"/>
              <c:showSerName val="0"/>
              <c:showPercent val="1"/>
              <c:showBubbleSize val="0"/>
              <c:extLst>
                <c:ext xmlns:c15="http://schemas.microsoft.com/office/drawing/2012/chart" uri="{CE6537A1-D6FC-4f65-9D91-7224C49458BB}">
                  <c15:spPr xmlns:c15="http://schemas.microsoft.com/office/drawing/2012/chart">
                    <a:prstGeom prst="wedgeRectCallout">
                      <a:avLst/>
                    </a:prstGeom>
                    <a:noFill/>
                    <a:ln>
                      <a:noFill/>
                    </a:ln>
                  </c15:spPr>
                </c:ext>
                <c:ext xmlns:c16="http://schemas.microsoft.com/office/drawing/2014/chart" uri="{C3380CC4-5D6E-409C-BE32-E72D297353CC}">
                  <c16:uniqueId val="{00000001-73DA-430F-9977-C28DF373E951}"/>
                </c:ext>
              </c:extLst>
            </c:dLbl>
            <c:dLbl>
              <c:idx val="1"/>
              <c:layout>
                <c:manualLayout>
                  <c:x val="-2.564102564102564E-2"/>
                  <c:y val="-5.1587301587301598E-2"/>
                </c:manualLayout>
              </c:layout>
              <c:spPr>
                <a:noFill/>
                <a:ln>
                  <a:noFill/>
                </a:ln>
                <a:effectLst/>
              </c:spPr>
              <c:txPr>
                <a:bodyPr rot="0" spcFirstLastPara="1" vertOverflow="clip" horzOverflow="clip" vert="horz" wrap="square" lIns="38100" tIns="19050" rIns="38100" bIns="19050" anchor="ctr" anchorCtr="1">
                  <a:spAutoFit/>
                </a:bodyPr>
                <a:lstStyle/>
                <a:p>
                  <a:pPr>
                    <a:defRPr sz="1000" b="1" i="0" u="none" strike="noStrike" kern="1200" baseline="0">
                      <a:solidFill>
                        <a:schemeClr val="accent2"/>
                      </a:solidFill>
                      <a:latin typeface="+mn-lt"/>
                      <a:ea typeface="+mn-ea"/>
                      <a:cs typeface="+mn-cs"/>
                    </a:defRPr>
                  </a:pPr>
                  <a:endParaRPr lang="en-US"/>
                </a:p>
              </c:txPr>
              <c:dLblPos val="bestFit"/>
              <c:showLegendKey val="0"/>
              <c:showVal val="0"/>
              <c:showCatName val="1"/>
              <c:showSerName val="0"/>
              <c:showPercent val="1"/>
              <c:showBubbleSize val="0"/>
              <c:separator>, </c:separator>
              <c:extLst>
                <c:ext xmlns:c15="http://schemas.microsoft.com/office/drawing/2012/chart" uri="{CE6537A1-D6FC-4f65-9D91-7224C49458BB}">
                  <c15:spPr xmlns:c15="http://schemas.microsoft.com/office/drawing/2012/chart">
                    <a:prstGeom prst="wedgeRectCallout">
                      <a:avLst/>
                    </a:prstGeom>
                    <a:noFill/>
                    <a:ln>
                      <a:noFill/>
                    </a:ln>
                  </c15:spPr>
                </c:ext>
                <c:ext xmlns:c16="http://schemas.microsoft.com/office/drawing/2014/chart" uri="{C3380CC4-5D6E-409C-BE32-E72D297353CC}">
                  <c16:uniqueId val="{00000003-73DA-430F-9977-C28DF373E951}"/>
                </c:ext>
              </c:extLst>
            </c:dLbl>
            <c:dLbl>
              <c:idx val="2"/>
              <c:layout>
                <c:manualLayout>
                  <c:x val="2.0299313547344936E-2"/>
                  <c:y val="1.5873015873015848E-2"/>
                </c:manualLayout>
              </c:layout>
              <c:spPr>
                <a:noFill/>
                <a:ln>
                  <a:noFill/>
                </a:ln>
                <a:effectLst/>
              </c:spPr>
              <c:txPr>
                <a:bodyPr rot="0" spcFirstLastPara="1" vertOverflow="clip" horzOverflow="clip" vert="horz" wrap="square" lIns="38100" tIns="19050" rIns="38100" bIns="19050" anchor="ctr" anchorCtr="1">
                  <a:noAutofit/>
                </a:bodyPr>
                <a:lstStyle/>
                <a:p>
                  <a:pPr>
                    <a:defRPr sz="1000" b="1" i="0" u="none" strike="noStrike" kern="1200" baseline="0">
                      <a:solidFill>
                        <a:schemeClr val="accent3"/>
                      </a:solidFill>
                      <a:latin typeface="+mn-lt"/>
                      <a:ea typeface="+mn-ea"/>
                      <a:cs typeface="+mn-cs"/>
                    </a:defRPr>
                  </a:pPr>
                  <a:endParaRPr lang="en-US"/>
                </a:p>
              </c:txPr>
              <c:dLblPos val="bestFit"/>
              <c:showLegendKey val="0"/>
              <c:showVal val="0"/>
              <c:showCatName val="1"/>
              <c:showSerName val="0"/>
              <c:showPercent val="1"/>
              <c:showBubbleSize val="0"/>
              <c:separator>, </c:separator>
              <c:extLst>
                <c:ext xmlns:c15="http://schemas.microsoft.com/office/drawing/2012/chart" uri="{CE6537A1-D6FC-4f65-9D91-7224C49458BB}">
                  <c15:spPr xmlns:c15="http://schemas.microsoft.com/office/drawing/2012/chart">
                    <a:prstGeom prst="wedgeRectCallout">
                      <a:avLst/>
                    </a:prstGeom>
                    <a:noFill/>
                    <a:ln>
                      <a:noFill/>
                    </a:ln>
                  </c15:spPr>
                  <c15:layout>
                    <c:manualLayout>
                      <c:w val="0.28242277407631733"/>
                      <c:h val="0.13364141982252217"/>
                    </c:manualLayout>
                  </c15:layout>
                </c:ext>
                <c:ext xmlns:c16="http://schemas.microsoft.com/office/drawing/2014/chart" uri="{C3380CC4-5D6E-409C-BE32-E72D297353CC}">
                  <c16:uniqueId val="{00000005-73DA-430F-9977-C28DF373E951}"/>
                </c:ext>
              </c:extLst>
            </c:dLbl>
            <c:dLbl>
              <c:idx val="3"/>
              <c:spPr>
                <a:noFill/>
                <a:ln>
                  <a:noFill/>
                </a:ln>
                <a:effectLst/>
              </c:spPr>
              <c:txPr>
                <a:bodyPr rot="0" spcFirstLastPara="1" vertOverflow="clip" horzOverflow="clip" vert="horz" wrap="square" lIns="38100" tIns="19050" rIns="38100" bIns="19050" anchor="ctr" anchorCtr="1">
                  <a:spAutoFit/>
                </a:bodyPr>
                <a:lstStyle/>
                <a:p>
                  <a:pPr>
                    <a:defRPr sz="1000" b="1" i="0" u="none" strike="noStrike" kern="1200" baseline="0">
                      <a:solidFill>
                        <a:schemeClr val="accent4"/>
                      </a:solidFill>
                      <a:latin typeface="+mn-lt"/>
                      <a:ea typeface="+mn-ea"/>
                      <a:cs typeface="+mn-cs"/>
                    </a:defRPr>
                  </a:pPr>
                  <a:endParaRPr lang="en-US"/>
                </a:p>
              </c:txPr>
              <c:dLblPos val="outEnd"/>
              <c:showLegendKey val="0"/>
              <c:showVal val="0"/>
              <c:showCatName val="1"/>
              <c:showSerName val="0"/>
              <c:showPercent val="1"/>
              <c:showBubbleSize val="0"/>
              <c:extLst>
                <c:ext xmlns:c15="http://schemas.microsoft.com/office/drawing/2012/chart" uri="{CE6537A1-D6FC-4f65-9D91-7224C49458BB}">
                  <c15:spPr xmlns:c15="http://schemas.microsoft.com/office/drawing/2012/chart">
                    <a:prstGeom prst="wedgeRectCallout">
                      <a:avLst/>
                    </a:prstGeom>
                    <a:noFill/>
                    <a:ln>
                      <a:noFill/>
                    </a:ln>
                  </c15:spPr>
                </c:ext>
                <c:ext xmlns:c16="http://schemas.microsoft.com/office/drawing/2014/chart" uri="{C3380CC4-5D6E-409C-BE32-E72D297353CC}">
                  <c16:uniqueId val="{00000007-73DA-430F-9977-C28DF373E951}"/>
                </c:ext>
              </c:extLst>
            </c:dLbl>
            <c:dLbl>
              <c:idx val="4"/>
              <c:spPr>
                <a:noFill/>
                <a:ln>
                  <a:noFill/>
                </a:ln>
                <a:effectLst/>
              </c:spPr>
              <c:txPr>
                <a:bodyPr rot="0" spcFirstLastPara="1" vertOverflow="clip" horzOverflow="clip" vert="horz" wrap="square" lIns="38100" tIns="19050" rIns="38100" bIns="19050" anchor="ctr" anchorCtr="1">
                  <a:spAutoFit/>
                </a:bodyPr>
                <a:lstStyle/>
                <a:p>
                  <a:pPr>
                    <a:defRPr sz="1000" b="1" i="0" u="none" strike="noStrike" kern="1200" baseline="0">
                      <a:solidFill>
                        <a:schemeClr val="accent5"/>
                      </a:solidFill>
                      <a:latin typeface="+mn-lt"/>
                      <a:ea typeface="+mn-ea"/>
                      <a:cs typeface="+mn-cs"/>
                    </a:defRPr>
                  </a:pPr>
                  <a:endParaRPr lang="en-US"/>
                </a:p>
              </c:txPr>
              <c:dLblPos val="outEnd"/>
              <c:showLegendKey val="0"/>
              <c:showVal val="0"/>
              <c:showCatName val="1"/>
              <c:showSerName val="0"/>
              <c:showPercent val="1"/>
              <c:showBubbleSize val="0"/>
              <c:extLst>
                <c:ext xmlns:c15="http://schemas.microsoft.com/office/drawing/2012/chart" uri="{CE6537A1-D6FC-4f65-9D91-7224C49458BB}">
                  <c15:spPr xmlns:c15="http://schemas.microsoft.com/office/drawing/2012/chart">
                    <a:prstGeom prst="wedgeRectCallout">
                      <a:avLst/>
                    </a:prstGeom>
                    <a:noFill/>
                    <a:ln>
                      <a:noFill/>
                    </a:ln>
                  </c15:spPr>
                </c:ext>
                <c:ext xmlns:c16="http://schemas.microsoft.com/office/drawing/2014/chart" uri="{C3380CC4-5D6E-409C-BE32-E72D297353CC}">
                  <c16:uniqueId val="{00000009-73DA-430F-9977-C28DF373E951}"/>
                </c:ext>
              </c:extLst>
            </c:dLbl>
            <c:dLbl>
              <c:idx val="5"/>
              <c:spPr>
                <a:noFill/>
                <a:ln>
                  <a:noFill/>
                </a:ln>
                <a:effectLst/>
              </c:spPr>
              <c:txPr>
                <a:bodyPr rot="0" spcFirstLastPara="1" vertOverflow="clip" horzOverflow="clip" vert="horz" wrap="square" lIns="38100" tIns="19050" rIns="38100" bIns="19050" anchor="ctr" anchorCtr="1">
                  <a:spAutoFit/>
                </a:bodyPr>
                <a:lstStyle/>
                <a:p>
                  <a:pPr>
                    <a:defRPr sz="1000" b="1" i="0" u="none" strike="noStrike" kern="1200" baseline="0">
                      <a:solidFill>
                        <a:schemeClr val="accent6"/>
                      </a:solidFill>
                      <a:latin typeface="+mn-lt"/>
                      <a:ea typeface="+mn-ea"/>
                      <a:cs typeface="+mn-cs"/>
                    </a:defRPr>
                  </a:pPr>
                  <a:endParaRPr lang="en-US"/>
                </a:p>
              </c:txPr>
              <c:dLblPos val="outEnd"/>
              <c:showLegendKey val="0"/>
              <c:showVal val="0"/>
              <c:showCatName val="1"/>
              <c:showSerName val="0"/>
              <c:showPercent val="1"/>
              <c:showBubbleSize val="0"/>
              <c:extLst>
                <c:ext xmlns:c15="http://schemas.microsoft.com/office/drawing/2012/chart" uri="{CE6537A1-D6FC-4f65-9D91-7224C49458BB}">
                  <c15:spPr xmlns:c15="http://schemas.microsoft.com/office/drawing/2012/chart">
                    <a:prstGeom prst="wedgeRectCallout">
                      <a:avLst/>
                    </a:prstGeom>
                    <a:noFill/>
                    <a:ln>
                      <a:noFill/>
                    </a:ln>
                  </c15:spPr>
                </c:ext>
                <c:ext xmlns:c16="http://schemas.microsoft.com/office/drawing/2014/chart" uri="{C3380CC4-5D6E-409C-BE32-E72D297353CC}">
                  <c16:uniqueId val="{0000000B-73DA-430F-9977-C28DF373E951}"/>
                </c:ext>
              </c:extLst>
            </c:dLbl>
            <c:dLbl>
              <c:idx val="6"/>
              <c:spPr>
                <a:noFill/>
                <a:ln>
                  <a:noFill/>
                </a:ln>
                <a:effectLst/>
              </c:spPr>
              <c:txPr>
                <a:bodyPr rot="0" spcFirstLastPara="1" vertOverflow="clip" horzOverflow="clip" vert="horz" wrap="square" lIns="38100" tIns="19050" rIns="38100" bIns="19050" anchor="ctr" anchorCtr="1">
                  <a:spAutoFit/>
                </a:bodyPr>
                <a:lstStyle/>
                <a:p>
                  <a:pPr>
                    <a:defRPr sz="1000" b="1" i="0" u="none" strike="noStrike" kern="1200" baseline="0">
                      <a:solidFill>
                        <a:schemeClr val="accent1">
                          <a:lumMod val="60000"/>
                        </a:schemeClr>
                      </a:solidFill>
                      <a:latin typeface="+mn-lt"/>
                      <a:ea typeface="+mn-ea"/>
                      <a:cs typeface="+mn-cs"/>
                    </a:defRPr>
                  </a:pPr>
                  <a:endParaRPr lang="en-US"/>
                </a:p>
              </c:txPr>
              <c:dLblPos val="outEnd"/>
              <c:showLegendKey val="0"/>
              <c:showVal val="0"/>
              <c:showCatName val="1"/>
              <c:showSerName val="0"/>
              <c:showPercent val="1"/>
              <c:showBubbleSize val="0"/>
              <c:extLst>
                <c:ext xmlns:c15="http://schemas.microsoft.com/office/drawing/2012/chart" uri="{CE6537A1-D6FC-4f65-9D91-7224C49458BB}">
                  <c15:spPr xmlns:c15="http://schemas.microsoft.com/office/drawing/2012/chart">
                    <a:prstGeom prst="wedgeRectCallout">
                      <a:avLst/>
                    </a:prstGeom>
                    <a:noFill/>
                    <a:ln>
                      <a:noFill/>
                    </a:ln>
                  </c15:spPr>
                </c:ext>
                <c:ext xmlns:c16="http://schemas.microsoft.com/office/drawing/2014/chart" uri="{C3380CC4-5D6E-409C-BE32-E72D297353CC}">
                  <c16:uniqueId val="{0000000D-73DA-430F-9977-C28DF373E951}"/>
                </c:ext>
              </c:extLst>
            </c:dLbl>
            <c:dLbl>
              <c:idx val="7"/>
              <c:spPr>
                <a:noFill/>
                <a:ln>
                  <a:noFill/>
                </a:ln>
                <a:effectLst/>
              </c:spPr>
              <c:txPr>
                <a:bodyPr rot="0" spcFirstLastPara="1" vertOverflow="clip" horzOverflow="clip" vert="horz" wrap="square" lIns="38100" tIns="19050" rIns="38100" bIns="19050" anchor="ctr" anchorCtr="1">
                  <a:spAutoFit/>
                </a:bodyPr>
                <a:lstStyle/>
                <a:p>
                  <a:pPr>
                    <a:defRPr sz="1000" b="1" i="0" u="none" strike="noStrike" kern="1200" baseline="0">
                      <a:solidFill>
                        <a:schemeClr val="accent2">
                          <a:lumMod val="60000"/>
                        </a:schemeClr>
                      </a:solidFill>
                      <a:latin typeface="+mn-lt"/>
                      <a:ea typeface="+mn-ea"/>
                      <a:cs typeface="+mn-cs"/>
                    </a:defRPr>
                  </a:pPr>
                  <a:endParaRPr lang="en-US"/>
                </a:p>
              </c:txPr>
              <c:dLblPos val="outEnd"/>
              <c:showLegendKey val="0"/>
              <c:showVal val="0"/>
              <c:showCatName val="1"/>
              <c:showSerName val="0"/>
              <c:showPercent val="1"/>
              <c:showBubbleSize val="0"/>
              <c:extLst>
                <c:ext xmlns:c15="http://schemas.microsoft.com/office/drawing/2012/chart" uri="{CE6537A1-D6FC-4f65-9D91-7224C49458BB}">
                  <c15:spPr xmlns:c15="http://schemas.microsoft.com/office/drawing/2012/chart">
                    <a:prstGeom prst="wedgeRectCallout">
                      <a:avLst/>
                    </a:prstGeom>
                    <a:noFill/>
                    <a:ln>
                      <a:noFill/>
                    </a:ln>
                  </c15:spPr>
                </c:ext>
                <c:ext xmlns:c16="http://schemas.microsoft.com/office/drawing/2014/chart" uri="{C3380CC4-5D6E-409C-BE32-E72D297353CC}">
                  <c16:uniqueId val="{0000000F-73DA-430F-9977-C28DF373E951}"/>
                </c:ext>
              </c:extLst>
            </c:dLbl>
            <c:dLbl>
              <c:idx val="8"/>
              <c:spPr>
                <a:noFill/>
                <a:ln>
                  <a:noFill/>
                </a:ln>
                <a:effectLst/>
              </c:spPr>
              <c:txPr>
                <a:bodyPr rot="0" spcFirstLastPara="1" vertOverflow="clip" horzOverflow="clip" vert="horz" wrap="square" lIns="38100" tIns="19050" rIns="38100" bIns="19050" anchor="ctr" anchorCtr="1">
                  <a:spAutoFit/>
                </a:bodyPr>
                <a:lstStyle/>
                <a:p>
                  <a:pPr>
                    <a:defRPr sz="1000" b="1" i="0" u="none" strike="noStrike" kern="1200" baseline="0">
                      <a:solidFill>
                        <a:schemeClr val="accent3">
                          <a:lumMod val="60000"/>
                        </a:schemeClr>
                      </a:solidFill>
                      <a:latin typeface="+mn-lt"/>
                      <a:ea typeface="+mn-ea"/>
                      <a:cs typeface="+mn-cs"/>
                    </a:defRPr>
                  </a:pPr>
                  <a:endParaRPr lang="en-US"/>
                </a:p>
              </c:txPr>
              <c:dLblPos val="outEnd"/>
              <c:showLegendKey val="0"/>
              <c:showVal val="0"/>
              <c:showCatName val="1"/>
              <c:showSerName val="0"/>
              <c:showPercent val="1"/>
              <c:showBubbleSize val="0"/>
              <c:extLst>
                <c:ext xmlns:c15="http://schemas.microsoft.com/office/drawing/2012/chart" uri="{CE6537A1-D6FC-4f65-9D91-7224C49458BB}">
                  <c15:spPr xmlns:c15="http://schemas.microsoft.com/office/drawing/2012/chart">
                    <a:prstGeom prst="wedgeRectCallout">
                      <a:avLst/>
                    </a:prstGeom>
                    <a:noFill/>
                    <a:ln>
                      <a:noFill/>
                    </a:ln>
                  </c15:spPr>
                </c:ext>
                <c:ext xmlns:c16="http://schemas.microsoft.com/office/drawing/2014/chart" uri="{C3380CC4-5D6E-409C-BE32-E72D297353CC}">
                  <c16:uniqueId val="{00000011-73DA-430F-9977-C28DF373E951}"/>
                </c:ext>
              </c:extLst>
            </c:dLbl>
            <c:dLbl>
              <c:idx val="9"/>
              <c:spPr>
                <a:noFill/>
                <a:ln>
                  <a:noFill/>
                </a:ln>
                <a:effectLst/>
              </c:spPr>
              <c:txPr>
                <a:bodyPr rot="0" spcFirstLastPara="1" vertOverflow="clip" horzOverflow="clip" vert="horz" wrap="square" lIns="38100" tIns="19050" rIns="38100" bIns="19050" anchor="ctr" anchorCtr="1">
                  <a:spAutoFit/>
                </a:bodyPr>
                <a:lstStyle/>
                <a:p>
                  <a:pPr>
                    <a:defRPr sz="1000" b="1" i="0" u="none" strike="noStrike" kern="1200" baseline="0">
                      <a:solidFill>
                        <a:schemeClr val="accent4">
                          <a:lumMod val="60000"/>
                        </a:schemeClr>
                      </a:solidFill>
                      <a:latin typeface="+mn-lt"/>
                      <a:ea typeface="+mn-ea"/>
                      <a:cs typeface="+mn-cs"/>
                    </a:defRPr>
                  </a:pPr>
                  <a:endParaRPr lang="en-US"/>
                </a:p>
              </c:txPr>
              <c:dLblPos val="outEnd"/>
              <c:showLegendKey val="0"/>
              <c:showVal val="0"/>
              <c:showCatName val="1"/>
              <c:showSerName val="0"/>
              <c:showPercent val="1"/>
              <c:showBubbleSize val="0"/>
              <c:extLst>
                <c:ext xmlns:c15="http://schemas.microsoft.com/office/drawing/2012/chart" uri="{CE6537A1-D6FC-4f65-9D91-7224C49458BB}">
                  <c15:spPr xmlns:c15="http://schemas.microsoft.com/office/drawing/2012/chart">
                    <a:prstGeom prst="wedgeRectCallout">
                      <a:avLst/>
                    </a:prstGeom>
                    <a:noFill/>
                    <a:ln>
                      <a:noFill/>
                    </a:ln>
                  </c15:spPr>
                </c:ext>
                <c:ext xmlns:c16="http://schemas.microsoft.com/office/drawing/2014/chart" uri="{C3380CC4-5D6E-409C-BE32-E72D297353CC}">
                  <c16:uniqueId val="{00000013-73DA-430F-9977-C28DF373E951}"/>
                </c:ext>
              </c:extLst>
            </c:dLbl>
            <c:dLbl>
              <c:idx val="15"/>
              <c:spPr>
                <a:noFill/>
                <a:ln>
                  <a:noFill/>
                </a:ln>
                <a:effectLst/>
              </c:spPr>
              <c:txPr>
                <a:bodyPr rot="0" spcFirstLastPara="1" vertOverflow="overflow" horzOverflow="overflow" vert="horz" wrap="square" lIns="38100" tIns="19050" rIns="38100" bIns="19050" anchor="ctr" anchorCtr="1">
                  <a:spAutoFit/>
                </a:bodyPr>
                <a:lstStyle/>
                <a:p>
                  <a:pPr>
                    <a:defRPr sz="1000" b="1" i="0" u="none" strike="noStrike" kern="1200" spc="0" baseline="0">
                      <a:solidFill>
                        <a:schemeClr val="accent4">
                          <a:lumMod val="80000"/>
                          <a:lumOff val="20000"/>
                        </a:schemeClr>
                      </a:solidFill>
                      <a:latin typeface="+mn-lt"/>
                      <a:ea typeface="+mn-ea"/>
                      <a:cs typeface="+mn-cs"/>
                    </a:defRPr>
                  </a:pPr>
                  <a:endParaRPr lang="en-US"/>
                </a:p>
              </c:txPr>
              <c:dLblPos val="outEnd"/>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1F-73DA-430F-9977-C28DF373E951}"/>
                </c:ext>
              </c:extLst>
            </c:dLbl>
            <c:dLbl>
              <c:idx val="16"/>
              <c:spPr>
                <a:noFill/>
                <a:ln>
                  <a:noFill/>
                </a:ln>
                <a:effectLst/>
              </c:spPr>
              <c:txPr>
                <a:bodyPr rot="0" spcFirstLastPara="1" vertOverflow="overflow" horzOverflow="overflow" vert="horz" wrap="square" lIns="38100" tIns="19050" rIns="38100" bIns="19050" anchor="ctr" anchorCtr="1">
                  <a:spAutoFit/>
                </a:bodyPr>
                <a:lstStyle/>
                <a:p>
                  <a:pPr>
                    <a:defRPr sz="1000" b="1" i="0" u="none" strike="noStrike" kern="1200" spc="0" baseline="0">
                      <a:solidFill>
                        <a:schemeClr val="accent5">
                          <a:lumMod val="80000"/>
                          <a:lumOff val="20000"/>
                        </a:schemeClr>
                      </a:solidFill>
                      <a:latin typeface="+mn-lt"/>
                      <a:ea typeface="+mn-ea"/>
                      <a:cs typeface="+mn-cs"/>
                    </a:defRPr>
                  </a:pPr>
                  <a:endParaRPr lang="en-US"/>
                </a:p>
              </c:txPr>
              <c:dLblPos val="outEnd"/>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21-73DA-430F-9977-C28DF373E951}"/>
                </c:ext>
              </c:extLst>
            </c:dLbl>
            <c:dLbl>
              <c:idx val="17"/>
              <c:spPr>
                <a:noFill/>
                <a:ln>
                  <a:noFill/>
                </a:ln>
                <a:effectLst/>
              </c:spPr>
              <c:txPr>
                <a:bodyPr rot="0" spcFirstLastPara="1" vertOverflow="overflow" horzOverflow="overflow" vert="horz" wrap="square" lIns="38100" tIns="19050" rIns="38100" bIns="19050" anchor="ctr" anchorCtr="1">
                  <a:spAutoFit/>
                </a:bodyPr>
                <a:lstStyle/>
                <a:p>
                  <a:pPr>
                    <a:defRPr sz="1000" b="1" i="0" u="none" strike="noStrike" kern="1200" spc="0" baseline="0">
                      <a:solidFill>
                        <a:schemeClr val="accent6">
                          <a:lumMod val="80000"/>
                          <a:lumOff val="20000"/>
                        </a:schemeClr>
                      </a:solidFill>
                      <a:latin typeface="+mn-lt"/>
                      <a:ea typeface="+mn-ea"/>
                      <a:cs typeface="+mn-cs"/>
                    </a:defRPr>
                  </a:pPr>
                  <a:endParaRPr lang="en-US"/>
                </a:p>
              </c:txPr>
              <c:dLblPos val="outEnd"/>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23-73DA-430F-9977-C28DF373E951}"/>
                </c:ext>
              </c:extLst>
            </c:dLbl>
            <c:dLbl>
              <c:idx val="18"/>
              <c:spPr>
                <a:noFill/>
                <a:ln>
                  <a:noFill/>
                </a:ln>
                <a:effectLst/>
              </c:spPr>
              <c:txPr>
                <a:bodyPr rot="0" spcFirstLastPara="1" vertOverflow="overflow" horzOverflow="overflow" vert="horz" wrap="square" lIns="38100" tIns="19050" rIns="38100" bIns="19050" anchor="ctr" anchorCtr="1">
                  <a:spAutoFit/>
                </a:bodyPr>
                <a:lstStyle/>
                <a:p>
                  <a:pPr>
                    <a:defRPr sz="1000" b="1" i="0" u="none" strike="noStrike" kern="1200" spc="0" baseline="0">
                      <a:solidFill>
                        <a:schemeClr val="accent1">
                          <a:lumMod val="80000"/>
                        </a:schemeClr>
                      </a:solidFill>
                      <a:latin typeface="+mn-lt"/>
                      <a:ea typeface="+mn-ea"/>
                      <a:cs typeface="+mn-cs"/>
                    </a:defRPr>
                  </a:pPr>
                  <a:endParaRPr lang="en-US"/>
                </a:p>
              </c:txPr>
              <c:dLblPos val="outEnd"/>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25-73DA-430F-9977-C28DF373E951}"/>
                </c:ext>
              </c:extLst>
            </c:dLbl>
            <c:dLbl>
              <c:idx val="19"/>
              <c:spPr>
                <a:noFill/>
                <a:ln>
                  <a:noFill/>
                </a:ln>
                <a:effectLst/>
              </c:spPr>
              <c:txPr>
                <a:bodyPr rot="0" spcFirstLastPara="1" vertOverflow="overflow" horzOverflow="overflow" vert="horz" wrap="square" lIns="38100" tIns="19050" rIns="38100" bIns="19050" anchor="ctr" anchorCtr="1">
                  <a:spAutoFit/>
                </a:bodyPr>
                <a:lstStyle/>
                <a:p>
                  <a:pPr>
                    <a:defRPr sz="1000" b="1" i="0" u="none" strike="noStrike" kern="1200" spc="0" baseline="0">
                      <a:solidFill>
                        <a:schemeClr val="accent2">
                          <a:lumMod val="80000"/>
                        </a:schemeClr>
                      </a:solidFill>
                      <a:latin typeface="+mn-lt"/>
                      <a:ea typeface="+mn-ea"/>
                      <a:cs typeface="+mn-cs"/>
                    </a:defRPr>
                  </a:pPr>
                  <a:endParaRPr lang="en-US"/>
                </a:p>
              </c:txPr>
              <c:dLblPos val="outEnd"/>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27-73DA-430F-9977-C28DF373E951}"/>
                </c:ext>
              </c:extLst>
            </c:dLbl>
            <c:dLbl>
              <c:idx val="20"/>
              <c:spPr>
                <a:noFill/>
                <a:ln>
                  <a:noFill/>
                </a:ln>
                <a:effectLst/>
              </c:spPr>
              <c:txPr>
                <a:bodyPr rot="0" spcFirstLastPara="1" vertOverflow="overflow" horzOverflow="overflow" vert="horz" wrap="square" lIns="38100" tIns="19050" rIns="38100" bIns="19050" anchor="ctr" anchorCtr="1">
                  <a:spAutoFit/>
                </a:bodyPr>
                <a:lstStyle/>
                <a:p>
                  <a:pPr>
                    <a:defRPr sz="1000" b="1" i="0" u="none" strike="noStrike" kern="1200" spc="0" baseline="0">
                      <a:solidFill>
                        <a:schemeClr val="accent3">
                          <a:lumMod val="80000"/>
                        </a:schemeClr>
                      </a:solidFill>
                      <a:latin typeface="+mn-lt"/>
                      <a:ea typeface="+mn-ea"/>
                      <a:cs typeface="+mn-cs"/>
                    </a:defRPr>
                  </a:pPr>
                  <a:endParaRPr lang="en-US"/>
                </a:p>
              </c:txPr>
              <c:dLblPos val="outEnd"/>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29-73DA-430F-9977-C28DF373E951}"/>
                </c:ext>
              </c:extLst>
            </c:dLbl>
            <c:dLbl>
              <c:idx val="21"/>
              <c:spPr>
                <a:noFill/>
                <a:ln>
                  <a:noFill/>
                </a:ln>
                <a:effectLst/>
              </c:spPr>
              <c:txPr>
                <a:bodyPr rot="0" spcFirstLastPara="1" vertOverflow="overflow" horzOverflow="overflow" vert="horz" wrap="square" lIns="38100" tIns="19050" rIns="38100" bIns="19050" anchor="ctr" anchorCtr="1">
                  <a:spAutoFit/>
                </a:bodyPr>
                <a:lstStyle/>
                <a:p>
                  <a:pPr>
                    <a:defRPr sz="1000" b="1" i="0" u="none" strike="noStrike" kern="1200" spc="0" baseline="0">
                      <a:solidFill>
                        <a:schemeClr val="accent4">
                          <a:lumMod val="80000"/>
                        </a:schemeClr>
                      </a:solidFill>
                      <a:latin typeface="+mn-lt"/>
                      <a:ea typeface="+mn-ea"/>
                      <a:cs typeface="+mn-cs"/>
                    </a:defRPr>
                  </a:pPr>
                  <a:endParaRPr lang="en-US"/>
                </a:p>
              </c:txPr>
              <c:dLblPos val="outEnd"/>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2B-73DA-430F-9977-C28DF373E951}"/>
                </c:ext>
              </c:extLst>
            </c:dLbl>
            <c:dLbl>
              <c:idx val="22"/>
              <c:spPr>
                <a:noFill/>
                <a:ln>
                  <a:noFill/>
                </a:ln>
                <a:effectLst/>
              </c:spPr>
              <c:txPr>
                <a:bodyPr rot="0" spcFirstLastPara="1" vertOverflow="overflow" horzOverflow="overflow" vert="horz" wrap="square" lIns="38100" tIns="19050" rIns="38100" bIns="19050" anchor="ctr" anchorCtr="1">
                  <a:spAutoFit/>
                </a:bodyPr>
                <a:lstStyle/>
                <a:p>
                  <a:pPr>
                    <a:defRPr sz="1000" b="1" i="0" u="none" strike="noStrike" kern="1200" spc="0" baseline="0">
                      <a:solidFill>
                        <a:schemeClr val="accent5">
                          <a:lumMod val="80000"/>
                        </a:schemeClr>
                      </a:solidFill>
                      <a:latin typeface="+mn-lt"/>
                      <a:ea typeface="+mn-ea"/>
                      <a:cs typeface="+mn-cs"/>
                    </a:defRPr>
                  </a:pPr>
                  <a:endParaRPr lang="en-US"/>
                </a:p>
              </c:txPr>
              <c:dLblPos val="outEnd"/>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2D-73DA-430F-9977-C28DF373E951}"/>
                </c:ext>
              </c:extLst>
            </c:dLbl>
            <c:dLbl>
              <c:idx val="23"/>
              <c:spPr>
                <a:noFill/>
                <a:ln>
                  <a:noFill/>
                </a:ln>
                <a:effectLst/>
              </c:spPr>
              <c:txPr>
                <a:bodyPr rot="0" spcFirstLastPara="1" vertOverflow="overflow" horzOverflow="overflow" vert="horz" wrap="square" lIns="38100" tIns="19050" rIns="38100" bIns="19050" anchor="ctr" anchorCtr="1">
                  <a:spAutoFit/>
                </a:bodyPr>
                <a:lstStyle/>
                <a:p>
                  <a:pPr>
                    <a:defRPr sz="1000" b="1" i="0" u="none" strike="noStrike" kern="1200" spc="0" baseline="0">
                      <a:solidFill>
                        <a:schemeClr val="accent6">
                          <a:lumMod val="80000"/>
                        </a:schemeClr>
                      </a:solidFill>
                      <a:latin typeface="+mn-lt"/>
                      <a:ea typeface="+mn-ea"/>
                      <a:cs typeface="+mn-cs"/>
                    </a:defRPr>
                  </a:pPr>
                  <a:endParaRPr lang="en-US"/>
                </a:p>
              </c:txPr>
              <c:dLblPos val="outEnd"/>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2F-73DA-430F-9977-C28DF373E951}"/>
                </c:ext>
              </c:extLst>
            </c:dLbl>
            <c:dLbl>
              <c:idx val="24"/>
              <c:spPr>
                <a:noFill/>
                <a:ln>
                  <a:noFill/>
                </a:ln>
                <a:effectLst/>
              </c:spPr>
              <c:txPr>
                <a:bodyPr rot="0" spcFirstLastPara="1" vertOverflow="overflow" horzOverflow="overflow" vert="horz" wrap="square" lIns="38100" tIns="19050" rIns="38100" bIns="19050" anchor="ctr" anchorCtr="1">
                  <a:spAutoFit/>
                </a:bodyPr>
                <a:lstStyle/>
                <a:p>
                  <a:pPr>
                    <a:defRPr sz="1000" b="1" i="0" u="none" strike="noStrike" kern="1200" spc="0" baseline="0">
                      <a:solidFill>
                        <a:schemeClr val="accent1">
                          <a:lumMod val="60000"/>
                          <a:lumOff val="40000"/>
                        </a:schemeClr>
                      </a:solidFill>
                      <a:latin typeface="+mn-lt"/>
                      <a:ea typeface="+mn-ea"/>
                      <a:cs typeface="+mn-cs"/>
                    </a:defRPr>
                  </a:pPr>
                  <a:endParaRPr lang="en-US"/>
                </a:p>
              </c:txPr>
              <c:dLblPos val="outEnd"/>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31-73DA-430F-9977-C28DF373E951}"/>
                </c:ext>
              </c:extLst>
            </c:dLbl>
            <c:dLbl>
              <c:idx val="25"/>
              <c:spPr>
                <a:noFill/>
                <a:ln>
                  <a:noFill/>
                </a:ln>
                <a:effectLst/>
              </c:spPr>
              <c:txPr>
                <a:bodyPr rot="0" spcFirstLastPara="1" vertOverflow="overflow" horzOverflow="overflow" vert="horz" wrap="square" lIns="38100" tIns="19050" rIns="38100" bIns="19050" anchor="ctr" anchorCtr="1">
                  <a:noAutofit/>
                </a:bodyPr>
                <a:lstStyle/>
                <a:p>
                  <a:pPr>
                    <a:defRPr sz="1000" b="1" i="0" u="none" strike="noStrike" kern="1200" spc="0" baseline="0">
                      <a:solidFill>
                        <a:schemeClr val="accent2">
                          <a:lumMod val="60000"/>
                          <a:lumOff val="40000"/>
                        </a:schemeClr>
                      </a:solidFill>
                      <a:latin typeface="+mn-lt"/>
                      <a:ea typeface="+mn-ea"/>
                      <a:cs typeface="+mn-cs"/>
                    </a:defRPr>
                  </a:pPr>
                  <a:endParaRPr lang="en-US"/>
                </a:p>
              </c:txPr>
              <c:dLblPos val="outEnd"/>
              <c:showLegendKey val="0"/>
              <c:showVal val="0"/>
              <c:showCatName val="1"/>
              <c:showSerName val="0"/>
              <c:showPercent val="1"/>
              <c:showBubbleSize val="0"/>
              <c:extLst>
                <c:ext xmlns:c15="http://schemas.microsoft.com/office/drawing/2012/chart" uri="{CE6537A1-D6FC-4f65-9D91-7224C49458BB}">
                  <c15:spPr xmlns:c15="http://schemas.microsoft.com/office/drawing/2012/chart">
                    <a:prstGeom prst="rect">
                      <a:avLst/>
                    </a:prstGeom>
                    <a:noFill/>
                    <a:ln>
                      <a:noFill/>
                    </a:ln>
                  </c15:spPr>
                </c:ext>
                <c:ext xmlns:c16="http://schemas.microsoft.com/office/drawing/2014/chart" uri="{C3380CC4-5D6E-409C-BE32-E72D297353CC}">
                  <c16:uniqueId val="{00000033-73DA-430F-9977-C28DF373E951}"/>
                </c:ext>
              </c:extLst>
            </c:dLbl>
            <c:dLbl>
              <c:idx val="26"/>
              <c:spPr>
                <a:noFill/>
                <a:ln>
                  <a:noFill/>
                </a:ln>
                <a:effectLst/>
              </c:spPr>
              <c:txPr>
                <a:bodyPr rot="0" spcFirstLastPara="1" vertOverflow="overflow" horzOverflow="overflow" vert="horz" wrap="square" lIns="38100" tIns="19050" rIns="38100" bIns="19050" anchor="ctr" anchorCtr="1">
                  <a:spAutoFit/>
                </a:bodyPr>
                <a:lstStyle/>
                <a:p>
                  <a:pPr>
                    <a:defRPr sz="1000" b="1" i="0" u="none" strike="noStrike" kern="1200" spc="0" baseline="0">
                      <a:solidFill>
                        <a:schemeClr val="accent3">
                          <a:lumMod val="60000"/>
                          <a:lumOff val="40000"/>
                        </a:schemeClr>
                      </a:solidFill>
                      <a:latin typeface="+mn-lt"/>
                      <a:ea typeface="+mn-ea"/>
                      <a:cs typeface="+mn-cs"/>
                    </a:defRPr>
                  </a:pPr>
                  <a:endParaRPr lang="en-US"/>
                </a:p>
              </c:txPr>
              <c:dLblPos val="outEnd"/>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35-73DA-430F-9977-C28DF373E951}"/>
                </c:ext>
              </c:extLst>
            </c:dLbl>
            <c:dLbl>
              <c:idx val="27"/>
              <c:spPr>
                <a:noFill/>
                <a:ln>
                  <a:noFill/>
                </a:ln>
                <a:effectLst/>
              </c:spPr>
              <c:txPr>
                <a:bodyPr rot="0" spcFirstLastPara="1" vertOverflow="overflow" horzOverflow="overflow" vert="horz" wrap="square" lIns="38100" tIns="19050" rIns="38100" bIns="19050" anchor="ctr" anchorCtr="1">
                  <a:spAutoFit/>
                </a:bodyPr>
                <a:lstStyle/>
                <a:p>
                  <a:pPr>
                    <a:defRPr sz="1000" b="1" i="0" u="none" strike="noStrike" kern="1200" spc="0" baseline="0">
                      <a:solidFill>
                        <a:schemeClr val="accent4">
                          <a:lumMod val="60000"/>
                          <a:lumOff val="40000"/>
                        </a:schemeClr>
                      </a:solidFill>
                      <a:latin typeface="+mn-lt"/>
                      <a:ea typeface="+mn-ea"/>
                      <a:cs typeface="+mn-cs"/>
                    </a:defRPr>
                  </a:pPr>
                  <a:endParaRPr lang="en-US"/>
                </a:p>
              </c:txPr>
              <c:dLblPos val="outEnd"/>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37-73DA-430F-9977-C28DF373E951}"/>
                </c:ext>
              </c:extLst>
            </c:dLbl>
            <c:dLbl>
              <c:idx val="28"/>
              <c:spPr>
                <a:noFill/>
                <a:ln>
                  <a:noFill/>
                </a:ln>
                <a:effectLst/>
              </c:spPr>
              <c:txPr>
                <a:bodyPr rot="0" spcFirstLastPara="1" vertOverflow="overflow" horzOverflow="overflow" vert="horz" wrap="square" lIns="38100" tIns="19050" rIns="38100" bIns="19050" anchor="ctr" anchorCtr="1">
                  <a:spAutoFit/>
                </a:bodyPr>
                <a:lstStyle/>
                <a:p>
                  <a:pPr>
                    <a:defRPr sz="1000" b="1" i="0" u="none" strike="noStrike" kern="1200" spc="0" baseline="0">
                      <a:solidFill>
                        <a:schemeClr val="accent5">
                          <a:lumMod val="60000"/>
                          <a:lumOff val="40000"/>
                        </a:schemeClr>
                      </a:solidFill>
                      <a:latin typeface="+mn-lt"/>
                      <a:ea typeface="+mn-ea"/>
                      <a:cs typeface="+mn-cs"/>
                    </a:defRPr>
                  </a:pPr>
                  <a:endParaRPr lang="en-US"/>
                </a:p>
              </c:txPr>
              <c:dLblPos val="outEnd"/>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39-73DA-430F-9977-C28DF373E951}"/>
                </c:ext>
              </c:extLst>
            </c:dLbl>
            <c:dLbl>
              <c:idx val="29"/>
              <c:spPr>
                <a:noFill/>
                <a:ln>
                  <a:noFill/>
                </a:ln>
                <a:effectLst/>
              </c:spPr>
              <c:txPr>
                <a:bodyPr rot="0" spcFirstLastPara="1" vertOverflow="overflow" horzOverflow="overflow" vert="horz" wrap="square" lIns="38100" tIns="19050" rIns="38100" bIns="19050" anchor="ctr" anchorCtr="1">
                  <a:spAutoFit/>
                </a:bodyPr>
                <a:lstStyle/>
                <a:p>
                  <a:pPr>
                    <a:defRPr sz="1000" b="1" i="0" u="none" strike="noStrike" kern="1200" spc="0" baseline="0">
                      <a:solidFill>
                        <a:schemeClr val="accent6">
                          <a:lumMod val="60000"/>
                          <a:lumOff val="40000"/>
                        </a:schemeClr>
                      </a:solidFill>
                      <a:latin typeface="+mn-lt"/>
                      <a:ea typeface="+mn-ea"/>
                      <a:cs typeface="+mn-cs"/>
                    </a:defRPr>
                  </a:pPr>
                  <a:endParaRPr lang="en-US"/>
                </a:p>
              </c:txPr>
              <c:dLblPos val="outEnd"/>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3B-73DA-430F-9977-C28DF373E951}"/>
                </c:ext>
              </c:extLst>
            </c:dLbl>
            <c:dLbl>
              <c:idx val="30"/>
              <c:spPr>
                <a:noFill/>
                <a:ln>
                  <a:noFill/>
                </a:ln>
                <a:effectLst/>
              </c:spPr>
              <c:txPr>
                <a:bodyPr rot="0" spcFirstLastPara="1" vertOverflow="overflow" horzOverflow="overflow" vert="horz" wrap="square" lIns="38100" tIns="19050" rIns="38100" bIns="19050" anchor="ctr" anchorCtr="1">
                  <a:spAutoFit/>
                </a:bodyPr>
                <a:lstStyle/>
                <a:p>
                  <a:pPr>
                    <a:defRPr sz="1000" b="1" i="0" u="none" strike="noStrike" kern="1200" spc="0" baseline="0">
                      <a:solidFill>
                        <a:schemeClr val="accent1">
                          <a:lumMod val="50000"/>
                        </a:schemeClr>
                      </a:solidFill>
                      <a:latin typeface="+mn-lt"/>
                      <a:ea typeface="+mn-ea"/>
                      <a:cs typeface="+mn-cs"/>
                    </a:defRPr>
                  </a:pPr>
                  <a:endParaRPr lang="en-US"/>
                </a:p>
              </c:txPr>
              <c:dLblPos val="outEnd"/>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3D-73DA-430F-9977-C28DF373E951}"/>
                </c:ext>
              </c:extLst>
            </c:dLbl>
            <c:dLbl>
              <c:idx val="31"/>
              <c:spPr>
                <a:noFill/>
                <a:ln>
                  <a:noFill/>
                </a:ln>
                <a:effectLst/>
              </c:spPr>
              <c:txPr>
                <a:bodyPr rot="0" spcFirstLastPara="1" vertOverflow="overflow" horzOverflow="overflow" vert="horz" wrap="square" lIns="38100" tIns="19050" rIns="38100" bIns="19050" anchor="ctr" anchorCtr="1">
                  <a:spAutoFit/>
                </a:bodyPr>
                <a:lstStyle/>
                <a:p>
                  <a:pPr>
                    <a:defRPr sz="1000" b="1" i="0" u="none" strike="noStrike" kern="1200" spc="0" baseline="0">
                      <a:solidFill>
                        <a:schemeClr val="accent2">
                          <a:lumMod val="50000"/>
                        </a:schemeClr>
                      </a:solidFill>
                      <a:latin typeface="+mn-lt"/>
                      <a:ea typeface="+mn-ea"/>
                      <a:cs typeface="+mn-cs"/>
                    </a:defRPr>
                  </a:pPr>
                  <a:endParaRPr lang="en-US"/>
                </a:p>
              </c:txPr>
              <c:dLblPos val="outEnd"/>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3F-73DA-430F-9977-C28DF373E951}"/>
                </c:ext>
              </c:extLst>
            </c:dLbl>
            <c:dLbl>
              <c:idx val="32"/>
              <c:spPr>
                <a:noFill/>
                <a:ln>
                  <a:noFill/>
                </a:ln>
                <a:effectLst/>
              </c:spPr>
              <c:txPr>
                <a:bodyPr rot="0" spcFirstLastPara="1" vertOverflow="overflow" horzOverflow="overflow" vert="horz" wrap="square" lIns="38100" tIns="19050" rIns="38100" bIns="19050" anchor="ctr" anchorCtr="1">
                  <a:spAutoFit/>
                </a:bodyPr>
                <a:lstStyle/>
                <a:p>
                  <a:pPr>
                    <a:defRPr sz="1000" b="1" i="0" u="none" strike="noStrike" kern="1200" spc="0" baseline="0">
                      <a:solidFill>
                        <a:schemeClr val="accent3">
                          <a:lumMod val="50000"/>
                        </a:schemeClr>
                      </a:solidFill>
                      <a:latin typeface="+mn-lt"/>
                      <a:ea typeface="+mn-ea"/>
                      <a:cs typeface="+mn-cs"/>
                    </a:defRPr>
                  </a:pPr>
                  <a:endParaRPr lang="en-US"/>
                </a:p>
              </c:txPr>
              <c:dLblPos val="outEnd"/>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41-73DA-430F-9977-C28DF373E951}"/>
                </c:ext>
              </c:extLst>
            </c:dLbl>
            <c:dLbl>
              <c:idx val="33"/>
              <c:spPr>
                <a:noFill/>
                <a:ln>
                  <a:noFill/>
                </a:ln>
                <a:effectLst/>
              </c:spPr>
              <c:txPr>
                <a:bodyPr rot="0" spcFirstLastPara="1" vertOverflow="overflow" horzOverflow="overflow" vert="horz" wrap="square" lIns="38100" tIns="19050" rIns="38100" bIns="19050" anchor="ctr" anchorCtr="1">
                  <a:spAutoFit/>
                </a:bodyPr>
                <a:lstStyle/>
                <a:p>
                  <a:pPr>
                    <a:defRPr sz="1000" b="1" i="0" u="none" strike="noStrike" kern="1200" spc="0" baseline="0">
                      <a:solidFill>
                        <a:schemeClr val="accent4">
                          <a:lumMod val="50000"/>
                        </a:schemeClr>
                      </a:solidFill>
                      <a:latin typeface="+mn-lt"/>
                      <a:ea typeface="+mn-ea"/>
                      <a:cs typeface="+mn-cs"/>
                    </a:defRPr>
                  </a:pPr>
                  <a:endParaRPr lang="en-US"/>
                </a:p>
              </c:txPr>
              <c:dLblPos val="outEnd"/>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43-73DA-430F-9977-C28DF373E951}"/>
                </c:ext>
              </c:extLst>
            </c:dLbl>
            <c:dLbl>
              <c:idx val="34"/>
              <c:spPr>
                <a:noFill/>
                <a:ln>
                  <a:noFill/>
                </a:ln>
                <a:effectLst/>
              </c:spPr>
              <c:txPr>
                <a:bodyPr rot="0" spcFirstLastPara="1" vertOverflow="overflow" horzOverflow="overflow" vert="horz" wrap="square" lIns="38100" tIns="19050" rIns="38100" bIns="19050" anchor="ctr" anchorCtr="1">
                  <a:noAutofit/>
                </a:bodyPr>
                <a:lstStyle/>
                <a:p>
                  <a:pPr>
                    <a:defRPr sz="1000" b="1" i="0" u="none" strike="noStrike" kern="1200" spc="0" baseline="0">
                      <a:solidFill>
                        <a:schemeClr val="accent5">
                          <a:lumMod val="50000"/>
                        </a:schemeClr>
                      </a:solidFill>
                      <a:latin typeface="+mn-lt"/>
                      <a:ea typeface="+mn-ea"/>
                      <a:cs typeface="+mn-cs"/>
                    </a:defRPr>
                  </a:pPr>
                  <a:endParaRPr lang="en-US"/>
                </a:p>
              </c:txPr>
              <c:dLblPos val="outEnd"/>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45-73DA-430F-9977-C28DF373E951}"/>
                </c:ext>
              </c:extLst>
            </c:dLbl>
            <c:dLbl>
              <c:idx val="35"/>
              <c:spPr>
                <a:noFill/>
                <a:ln>
                  <a:noFill/>
                </a:ln>
                <a:effectLst/>
              </c:spPr>
              <c:txPr>
                <a:bodyPr rot="0" spcFirstLastPara="1" vertOverflow="overflow" horzOverflow="overflow" vert="horz" wrap="square" lIns="38100" tIns="19050" rIns="38100" bIns="19050" anchor="ctr" anchorCtr="1">
                  <a:noAutofit/>
                </a:bodyPr>
                <a:lstStyle/>
                <a:p>
                  <a:pPr>
                    <a:defRPr sz="1000" b="1" i="0" u="none" strike="noStrike" kern="1200" spc="0" baseline="0">
                      <a:solidFill>
                        <a:schemeClr val="accent6">
                          <a:lumMod val="50000"/>
                        </a:schemeClr>
                      </a:solidFill>
                      <a:latin typeface="+mn-lt"/>
                      <a:ea typeface="+mn-ea"/>
                      <a:cs typeface="+mn-cs"/>
                    </a:defRPr>
                  </a:pPr>
                  <a:endParaRPr lang="en-US"/>
                </a:p>
              </c:txPr>
              <c:dLblPos val="outEnd"/>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47-73DA-430F-9977-C28DF373E951}"/>
                </c:ext>
              </c:extLst>
            </c:dLbl>
            <c:dLbl>
              <c:idx val="36"/>
              <c:spPr>
                <a:noFill/>
                <a:ln>
                  <a:noFill/>
                </a:ln>
                <a:effectLst/>
              </c:spPr>
              <c:txPr>
                <a:bodyPr rot="0" spcFirstLastPara="1" vertOverflow="overflow" horzOverflow="overflow" vert="horz" wrap="square" lIns="38100" tIns="19050" rIns="38100" bIns="19050" anchor="ctr" anchorCtr="1">
                  <a:noAutofit/>
                </a:bodyPr>
                <a:lstStyle/>
                <a:p>
                  <a:pPr>
                    <a:defRPr sz="1000" b="1" i="0" u="none" strike="noStrike" kern="1200" spc="0" baseline="0">
                      <a:solidFill>
                        <a:schemeClr val="accent1">
                          <a:lumMod val="70000"/>
                          <a:lumOff val="30000"/>
                        </a:schemeClr>
                      </a:solidFill>
                      <a:latin typeface="+mn-lt"/>
                      <a:ea typeface="+mn-ea"/>
                      <a:cs typeface="+mn-cs"/>
                    </a:defRPr>
                  </a:pPr>
                  <a:endParaRPr lang="en-US"/>
                </a:p>
              </c:txPr>
              <c:dLblPos val="outEnd"/>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49-73DA-430F-9977-C28DF373E951}"/>
                </c:ext>
              </c:extLst>
            </c:dLbl>
            <c:dLbl>
              <c:idx val="37"/>
              <c:spPr>
                <a:noFill/>
                <a:ln>
                  <a:noFill/>
                </a:ln>
                <a:effectLst/>
              </c:spPr>
              <c:txPr>
                <a:bodyPr rot="0" spcFirstLastPara="1" vertOverflow="overflow" horzOverflow="overflow" vert="horz" wrap="square" lIns="38100" tIns="19050" rIns="38100" bIns="19050" anchor="ctr" anchorCtr="1">
                  <a:spAutoFit/>
                </a:bodyPr>
                <a:lstStyle/>
                <a:p>
                  <a:pPr>
                    <a:defRPr sz="1000" b="1" i="0" u="none" strike="noStrike" kern="1200" spc="0" baseline="0">
                      <a:solidFill>
                        <a:schemeClr val="accent2">
                          <a:lumMod val="70000"/>
                          <a:lumOff val="30000"/>
                        </a:schemeClr>
                      </a:solidFill>
                      <a:latin typeface="+mn-lt"/>
                      <a:ea typeface="+mn-ea"/>
                      <a:cs typeface="+mn-cs"/>
                    </a:defRPr>
                  </a:pPr>
                  <a:endParaRPr lang="en-US"/>
                </a:p>
              </c:txPr>
              <c:dLblPos val="outEnd"/>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4B-73DA-430F-9977-C28DF373E951}"/>
                </c:ext>
              </c:extLst>
            </c:dLbl>
            <c:dLbl>
              <c:idx val="38"/>
              <c:spPr>
                <a:noFill/>
                <a:ln>
                  <a:noFill/>
                </a:ln>
                <a:effectLst/>
              </c:spPr>
              <c:txPr>
                <a:bodyPr rot="0" spcFirstLastPara="1" vertOverflow="overflow" horzOverflow="overflow" vert="horz" wrap="square" lIns="38100" tIns="19050" rIns="38100" bIns="19050" anchor="ctr" anchorCtr="1">
                  <a:spAutoFit/>
                </a:bodyPr>
                <a:lstStyle/>
                <a:p>
                  <a:pPr>
                    <a:defRPr sz="1000" b="1" i="0" u="none" strike="noStrike" kern="1200" spc="0" baseline="0">
                      <a:solidFill>
                        <a:schemeClr val="accent3">
                          <a:lumMod val="70000"/>
                          <a:lumOff val="30000"/>
                        </a:schemeClr>
                      </a:solidFill>
                      <a:latin typeface="+mn-lt"/>
                      <a:ea typeface="+mn-ea"/>
                      <a:cs typeface="+mn-cs"/>
                    </a:defRPr>
                  </a:pPr>
                  <a:endParaRPr lang="en-US"/>
                </a:p>
              </c:txPr>
              <c:dLblPos val="outEnd"/>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4D-73DA-430F-9977-C28DF373E951}"/>
                </c:ext>
              </c:extLst>
            </c:dLbl>
            <c:dLbl>
              <c:idx val="39"/>
              <c:spPr>
                <a:noFill/>
                <a:ln>
                  <a:noFill/>
                </a:ln>
                <a:effectLst/>
              </c:spPr>
              <c:txPr>
                <a:bodyPr rot="0" spcFirstLastPara="1" vertOverflow="overflow" horzOverflow="overflow" vert="horz" wrap="square" lIns="38100" tIns="19050" rIns="38100" bIns="19050" anchor="ctr" anchorCtr="1">
                  <a:spAutoFit/>
                </a:bodyPr>
                <a:lstStyle/>
                <a:p>
                  <a:pPr>
                    <a:defRPr sz="1000" b="1" i="0" u="none" strike="noStrike" kern="1200" spc="0" baseline="0">
                      <a:solidFill>
                        <a:schemeClr val="accent4">
                          <a:lumMod val="70000"/>
                          <a:lumOff val="30000"/>
                        </a:schemeClr>
                      </a:solidFill>
                      <a:latin typeface="+mn-lt"/>
                      <a:ea typeface="+mn-ea"/>
                      <a:cs typeface="+mn-cs"/>
                    </a:defRPr>
                  </a:pPr>
                  <a:endParaRPr lang="en-US"/>
                </a:p>
              </c:txPr>
              <c:dLblPos val="outEnd"/>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4F-73DA-430F-9977-C28DF373E951}"/>
                </c:ext>
              </c:extLst>
            </c:dLbl>
            <c:dLbl>
              <c:idx val="40"/>
              <c:spPr>
                <a:noFill/>
                <a:ln>
                  <a:noFill/>
                </a:ln>
                <a:effectLst/>
              </c:spPr>
              <c:txPr>
                <a:bodyPr rot="0" spcFirstLastPara="1" vertOverflow="overflow" horzOverflow="overflow" vert="horz" wrap="square" lIns="38100" tIns="19050" rIns="38100" bIns="19050" anchor="ctr" anchorCtr="1">
                  <a:spAutoFit/>
                </a:bodyPr>
                <a:lstStyle/>
                <a:p>
                  <a:pPr>
                    <a:defRPr sz="1000" b="1" i="0" u="none" strike="noStrike" kern="1200" spc="0" baseline="0">
                      <a:solidFill>
                        <a:schemeClr val="accent5">
                          <a:lumMod val="70000"/>
                          <a:lumOff val="30000"/>
                        </a:schemeClr>
                      </a:solidFill>
                      <a:latin typeface="+mn-lt"/>
                      <a:ea typeface="+mn-ea"/>
                      <a:cs typeface="+mn-cs"/>
                    </a:defRPr>
                  </a:pPr>
                  <a:endParaRPr lang="en-US"/>
                </a:p>
              </c:txPr>
              <c:dLblPos val="outEnd"/>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51-73DA-430F-9977-C28DF373E951}"/>
                </c:ext>
              </c:extLst>
            </c:dLbl>
            <c:dLbl>
              <c:idx val="41"/>
              <c:spPr>
                <a:noFill/>
                <a:ln>
                  <a:noFill/>
                </a:ln>
                <a:effectLst/>
              </c:spPr>
              <c:txPr>
                <a:bodyPr rot="0" spcFirstLastPara="1" vertOverflow="overflow" horzOverflow="overflow" vert="horz" wrap="square" lIns="38100" tIns="19050" rIns="38100" bIns="19050" anchor="ctr" anchorCtr="1">
                  <a:spAutoFit/>
                </a:bodyPr>
                <a:lstStyle/>
                <a:p>
                  <a:pPr>
                    <a:defRPr sz="1000" b="1" i="0" u="none" strike="noStrike" kern="1200" spc="0" baseline="0">
                      <a:solidFill>
                        <a:schemeClr val="accent6">
                          <a:lumMod val="70000"/>
                          <a:lumOff val="30000"/>
                        </a:schemeClr>
                      </a:solidFill>
                      <a:latin typeface="+mn-lt"/>
                      <a:ea typeface="+mn-ea"/>
                      <a:cs typeface="+mn-cs"/>
                    </a:defRPr>
                  </a:pPr>
                  <a:endParaRPr lang="en-US"/>
                </a:p>
              </c:txPr>
              <c:dLblPos val="outEnd"/>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53-73DA-430F-9977-C28DF373E951}"/>
                </c:ext>
              </c:extLst>
            </c:dLbl>
            <c:dLbl>
              <c:idx val="42"/>
              <c:spPr>
                <a:noFill/>
                <a:ln>
                  <a:noFill/>
                </a:ln>
                <a:effectLst/>
              </c:spPr>
              <c:txPr>
                <a:bodyPr rot="0" spcFirstLastPara="1" vertOverflow="overflow" horzOverflow="overflow" vert="horz" wrap="square" lIns="38100" tIns="19050" rIns="38100" bIns="19050" anchor="ctr" anchorCtr="1">
                  <a:spAutoFit/>
                </a:bodyPr>
                <a:lstStyle/>
                <a:p>
                  <a:pPr>
                    <a:defRPr sz="1000" b="1" i="0" u="none" strike="noStrike" kern="1200" spc="0" baseline="0">
                      <a:solidFill>
                        <a:schemeClr val="accent1">
                          <a:lumMod val="70000"/>
                        </a:schemeClr>
                      </a:solidFill>
                      <a:latin typeface="+mn-lt"/>
                      <a:ea typeface="+mn-ea"/>
                      <a:cs typeface="+mn-cs"/>
                    </a:defRPr>
                  </a:pPr>
                  <a:endParaRPr lang="en-US"/>
                </a:p>
              </c:txPr>
              <c:dLblPos val="outEnd"/>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55-73DA-430F-9977-C28DF373E951}"/>
                </c:ext>
              </c:extLst>
            </c:dLbl>
            <c:dLbl>
              <c:idx val="43"/>
              <c:spPr>
                <a:noFill/>
                <a:ln>
                  <a:noFill/>
                </a:ln>
                <a:effectLst/>
              </c:spPr>
              <c:txPr>
                <a:bodyPr rot="0" spcFirstLastPara="1" vertOverflow="overflow" horzOverflow="overflow" vert="horz" wrap="square" lIns="38100" tIns="19050" rIns="38100" bIns="19050" anchor="ctr" anchorCtr="1">
                  <a:spAutoFit/>
                </a:bodyPr>
                <a:lstStyle/>
                <a:p>
                  <a:pPr>
                    <a:defRPr sz="1000" b="1" i="0" u="none" strike="noStrike" kern="1200" spc="0" baseline="0">
                      <a:solidFill>
                        <a:schemeClr val="accent2">
                          <a:lumMod val="70000"/>
                        </a:schemeClr>
                      </a:solidFill>
                      <a:latin typeface="+mn-lt"/>
                      <a:ea typeface="+mn-ea"/>
                      <a:cs typeface="+mn-cs"/>
                    </a:defRPr>
                  </a:pPr>
                  <a:endParaRPr lang="en-US"/>
                </a:p>
              </c:txPr>
              <c:dLblPos val="outEnd"/>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57-73DA-430F-9977-C28DF373E951}"/>
                </c:ext>
              </c:extLst>
            </c:dLbl>
            <c:dLbl>
              <c:idx val="44"/>
              <c:spPr>
                <a:noFill/>
                <a:ln>
                  <a:noFill/>
                </a:ln>
                <a:effectLst/>
              </c:spPr>
              <c:txPr>
                <a:bodyPr rot="0" spcFirstLastPara="1" vertOverflow="overflow" horzOverflow="overflow" vert="horz" wrap="square" lIns="38100" tIns="19050" rIns="38100" bIns="19050" anchor="ctr" anchorCtr="1">
                  <a:spAutoFit/>
                </a:bodyPr>
                <a:lstStyle/>
                <a:p>
                  <a:pPr>
                    <a:defRPr sz="1000" b="1" i="0" u="none" strike="noStrike" kern="1200" spc="0" baseline="0">
                      <a:solidFill>
                        <a:schemeClr val="accent3">
                          <a:lumMod val="70000"/>
                        </a:schemeClr>
                      </a:solidFill>
                      <a:latin typeface="+mn-lt"/>
                      <a:ea typeface="+mn-ea"/>
                      <a:cs typeface="+mn-cs"/>
                    </a:defRPr>
                  </a:pPr>
                  <a:endParaRPr lang="en-US"/>
                </a:p>
              </c:txPr>
              <c:dLblPos val="outEnd"/>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59-73DA-430F-9977-C28DF373E951}"/>
                </c:ext>
              </c:extLst>
            </c:dLbl>
            <c:dLbl>
              <c:idx val="45"/>
              <c:spPr>
                <a:noFill/>
                <a:ln>
                  <a:noFill/>
                </a:ln>
                <a:effectLst/>
              </c:spPr>
              <c:txPr>
                <a:bodyPr rot="0" spcFirstLastPara="1" vertOverflow="overflow" horzOverflow="overflow" vert="horz" wrap="square" lIns="38100" tIns="19050" rIns="38100" bIns="19050" anchor="ctr" anchorCtr="1">
                  <a:spAutoFit/>
                </a:bodyPr>
                <a:lstStyle/>
                <a:p>
                  <a:pPr>
                    <a:defRPr sz="1000" b="1" i="0" u="none" strike="noStrike" kern="1200" spc="0" baseline="0">
                      <a:solidFill>
                        <a:schemeClr val="accent4">
                          <a:lumMod val="70000"/>
                        </a:schemeClr>
                      </a:solidFill>
                      <a:latin typeface="+mn-lt"/>
                      <a:ea typeface="+mn-ea"/>
                      <a:cs typeface="+mn-cs"/>
                    </a:defRPr>
                  </a:pPr>
                  <a:endParaRPr lang="en-US"/>
                </a:p>
              </c:txPr>
              <c:dLblPos val="outEnd"/>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5B-73DA-430F-9977-C28DF373E951}"/>
                </c:ext>
              </c:extLst>
            </c:dLbl>
            <c:dLbl>
              <c:idx val="46"/>
              <c:spPr>
                <a:noFill/>
                <a:ln>
                  <a:noFill/>
                </a:ln>
                <a:effectLst/>
              </c:spPr>
              <c:txPr>
                <a:bodyPr rot="0" spcFirstLastPara="1" vertOverflow="overflow" horzOverflow="overflow" vert="horz" wrap="square" lIns="38100" tIns="19050" rIns="38100" bIns="19050" anchor="ctr" anchorCtr="1">
                  <a:spAutoFit/>
                </a:bodyPr>
                <a:lstStyle/>
                <a:p>
                  <a:pPr>
                    <a:defRPr sz="1000" b="1" i="0" u="none" strike="noStrike" kern="1200" spc="0" baseline="0">
                      <a:solidFill>
                        <a:schemeClr val="accent5">
                          <a:lumMod val="70000"/>
                        </a:schemeClr>
                      </a:solidFill>
                      <a:latin typeface="+mn-lt"/>
                      <a:ea typeface="+mn-ea"/>
                      <a:cs typeface="+mn-cs"/>
                    </a:defRPr>
                  </a:pPr>
                  <a:endParaRPr lang="en-US"/>
                </a:p>
              </c:txPr>
              <c:dLblPos val="outEnd"/>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5D-73DA-430F-9977-C28DF373E951}"/>
                </c:ext>
              </c:extLst>
            </c:dLbl>
            <c:dLbl>
              <c:idx val="47"/>
              <c:spPr>
                <a:noFill/>
                <a:ln>
                  <a:noFill/>
                </a:ln>
                <a:effectLst/>
              </c:spPr>
              <c:txPr>
                <a:bodyPr rot="0" spcFirstLastPara="1" vertOverflow="overflow" horzOverflow="overflow" vert="horz" wrap="square" lIns="38100" tIns="19050" rIns="38100" bIns="19050" anchor="ctr" anchorCtr="1">
                  <a:spAutoFit/>
                </a:bodyPr>
                <a:lstStyle/>
                <a:p>
                  <a:pPr>
                    <a:defRPr sz="1000" b="1" i="0" u="none" strike="noStrike" kern="1200" spc="0" baseline="0">
                      <a:solidFill>
                        <a:schemeClr val="accent6">
                          <a:lumMod val="70000"/>
                        </a:schemeClr>
                      </a:solidFill>
                      <a:latin typeface="+mn-lt"/>
                      <a:ea typeface="+mn-ea"/>
                      <a:cs typeface="+mn-cs"/>
                    </a:defRPr>
                  </a:pPr>
                  <a:endParaRPr lang="en-US"/>
                </a:p>
              </c:txPr>
              <c:dLblPos val="outEnd"/>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5F-73DA-430F-9977-C28DF373E951}"/>
                </c:ext>
              </c:extLst>
            </c:dLbl>
            <c:spPr>
              <a:noFill/>
              <a:ln>
                <a:noFill/>
              </a:ln>
              <a:effectLst/>
            </c:spPr>
            <c:dLblPos val="outEnd"/>
            <c:showLegendKey val="0"/>
            <c:showVal val="0"/>
            <c:showCatName val="1"/>
            <c:showSerName val="0"/>
            <c:showPercent val="1"/>
            <c:showBubbleSize val="0"/>
            <c:separator>, </c:separator>
            <c:showLeaderLines val="0"/>
            <c:extLst>
              <c:ext xmlns:c15="http://schemas.microsoft.com/office/drawing/2012/chart" uri="{CE6537A1-D6FC-4f65-9D91-7224C49458BB}">
                <c15:spPr xmlns:c15="http://schemas.microsoft.com/office/drawing/2012/chart">
                  <a:prstGeom prst="wedgeRectCallout">
                    <a:avLst/>
                  </a:prstGeom>
                  <a:noFill/>
                  <a:ln>
                    <a:noFill/>
                  </a:ln>
                </c15:spPr>
              </c:ext>
            </c:extLst>
          </c:dLbls>
          <c:cat>
            <c:strRef>
              <c:f>'PV Capacity by Develop-Offtaker'!$V$125:$V$133</c:f>
              <c:strCache>
                <c:ptCount val="9"/>
                <c:pt idx="0">
                  <c:v>Other</c:v>
                </c:pt>
                <c:pt idx="1">
                  <c:v>Non-IOU Retailer</c:v>
                </c:pt>
                <c:pt idx="2">
                  <c:v>Education</c:v>
                </c:pt>
                <c:pt idx="3">
                  <c:v>Merchant</c:v>
                </c:pt>
                <c:pt idx="4">
                  <c:v>Monopoly Investor-owned Utility</c:v>
                </c:pt>
                <c:pt idx="5">
                  <c:v>Public Utilities (Munis, Coops...)</c:v>
                </c:pt>
                <c:pt idx="6">
                  <c:v>Unknown</c:v>
                </c:pt>
                <c:pt idx="7">
                  <c:v>Corporate</c:v>
                </c:pt>
                <c:pt idx="8">
                  <c:v>Investor-owned Utility</c:v>
                </c:pt>
              </c:strCache>
            </c:strRef>
          </c:cat>
          <c:val>
            <c:numRef>
              <c:f>'PV Capacity by Develop-Offtaker'!$W$125:$W$133</c:f>
              <c:numCache>
                <c:formatCode>General</c:formatCode>
                <c:ptCount val="9"/>
                <c:pt idx="0">
                  <c:v>40</c:v>
                </c:pt>
                <c:pt idx="1">
                  <c:v>40</c:v>
                </c:pt>
                <c:pt idx="2">
                  <c:v>317</c:v>
                </c:pt>
                <c:pt idx="3">
                  <c:v>1019</c:v>
                </c:pt>
                <c:pt idx="4">
                  <c:v>2212</c:v>
                </c:pt>
                <c:pt idx="5">
                  <c:v>3463</c:v>
                </c:pt>
                <c:pt idx="6">
                  <c:v>3698</c:v>
                </c:pt>
                <c:pt idx="7">
                  <c:v>4703</c:v>
                </c:pt>
                <c:pt idx="8">
                  <c:v>6035</c:v>
                </c:pt>
              </c:numCache>
            </c:numRef>
          </c:val>
          <c:extLst>
            <c:ext xmlns:c16="http://schemas.microsoft.com/office/drawing/2014/chart" uri="{C3380CC4-5D6E-409C-BE32-E72D297353CC}">
              <c16:uniqueId val="{00000060-73DA-430F-9977-C28DF373E951}"/>
            </c:ext>
          </c:extLst>
        </c:ser>
        <c:dLbls>
          <c:dLblPos val="outEnd"/>
          <c:showLegendKey val="0"/>
          <c:showVal val="0"/>
          <c:showCatName val="1"/>
          <c:showSerName val="0"/>
          <c:showPercent val="0"/>
          <c:showBubbleSize val="0"/>
          <c:showLeaderLines val="0"/>
        </c:dLbls>
        <c:firstSliceAng val="0"/>
      </c:pieChart>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1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5.4768826973551385E-2"/>
          <c:y val="0.11148082830340214"/>
          <c:w val="0.92049835116764256"/>
          <c:h val="0.67944299976359768"/>
        </c:manualLayout>
      </c:layout>
      <c:barChart>
        <c:barDir val="col"/>
        <c:grouping val="clustered"/>
        <c:varyColors val="0"/>
        <c:ser>
          <c:idx val="8"/>
          <c:order val="3"/>
          <c:tx>
            <c:v> All PV</c:v>
          </c:tx>
          <c:invertIfNegative val="0"/>
          <c:val>
            <c:numRef>
              <c:f>'PV Irradiance'!$D$31:$D$44</c:f>
              <c:numCache>
                <c:formatCode>0.00</c:formatCode>
                <c:ptCount val="14"/>
                <c:pt idx="0">
                  <c:v>4.76</c:v>
                </c:pt>
                <c:pt idx="1">
                  <c:v>5.35</c:v>
                </c:pt>
                <c:pt idx="2">
                  <c:v>5.32</c:v>
                </c:pt>
                <c:pt idx="3">
                  <c:v>5.62</c:v>
                </c:pt>
                <c:pt idx="4">
                  <c:v>5.55</c:v>
                </c:pt>
                <c:pt idx="5">
                  <c:v>5.28</c:v>
                </c:pt>
                <c:pt idx="6">
                  <c:v>5.0599999999999996</c:v>
                </c:pt>
                <c:pt idx="7">
                  <c:v>4.63</c:v>
                </c:pt>
                <c:pt idx="8">
                  <c:v>4.63</c:v>
                </c:pt>
                <c:pt idx="9">
                  <c:v>4.74</c:v>
                </c:pt>
                <c:pt idx="10">
                  <c:v>4.6500000000000004</c:v>
                </c:pt>
                <c:pt idx="11">
                  <c:v>4.4400000000000004</c:v>
                </c:pt>
                <c:pt idx="12">
                  <c:v>4.43</c:v>
                </c:pt>
                <c:pt idx="13">
                  <c:v>4.59</c:v>
                </c:pt>
              </c:numCache>
            </c:numRef>
          </c:val>
          <c:extLst>
            <c:ext xmlns:c16="http://schemas.microsoft.com/office/drawing/2014/chart" uri="{C3380CC4-5D6E-409C-BE32-E72D297353CC}">
              <c16:uniqueId val="{00000000-FB51-4A59-9CB2-986AFCFE519F}"/>
            </c:ext>
          </c:extLst>
        </c:ser>
        <c:dLbls>
          <c:showLegendKey val="0"/>
          <c:showVal val="0"/>
          <c:showCatName val="0"/>
          <c:showSerName val="0"/>
          <c:showPercent val="0"/>
          <c:showBubbleSize val="0"/>
        </c:dLbls>
        <c:gapWidth val="40"/>
        <c:axId val="547780296"/>
        <c:axId val="547783040"/>
      </c:barChart>
      <c:lineChart>
        <c:grouping val="standard"/>
        <c:varyColors val="0"/>
        <c:ser>
          <c:idx val="0"/>
          <c:order val="2"/>
          <c:tx>
            <c:v>Placeholder x-Axis</c:v>
          </c:tx>
          <c:spPr>
            <a:ln w="28575">
              <a:noFill/>
            </a:ln>
          </c:spPr>
          <c:marker>
            <c:symbol val="dash"/>
            <c:size val="22"/>
            <c:spPr>
              <a:noFill/>
              <a:ln>
                <a:noFill/>
              </a:ln>
            </c:spPr>
          </c:marker>
          <c:cat>
            <c:strRef>
              <c:f>'PV Irradiance'!$N$3:$N$16</c:f>
              <c:strCache>
                <c:ptCount val="14"/>
                <c:pt idx="0">
                  <c:v>2010
10 
0.2</c:v>
                </c:pt>
                <c:pt idx="1">
                  <c:v>2011
35 
0.5</c:v>
                </c:pt>
                <c:pt idx="2">
                  <c:v>2012
44 
1</c:v>
                </c:pt>
                <c:pt idx="3">
                  <c:v>2013
38 
1.3</c:v>
                </c:pt>
                <c:pt idx="4">
                  <c:v>2014
65 
3.2</c:v>
                </c:pt>
                <c:pt idx="5">
                  <c:v>2015
89 
2.9</c:v>
                </c:pt>
                <c:pt idx="6">
                  <c:v>2016
152 
7.4</c:v>
                </c:pt>
                <c:pt idx="7">
                  <c:v>2017
167 
4.1</c:v>
                </c:pt>
                <c:pt idx="8">
                  <c:v>2018
96 
4</c:v>
                </c:pt>
                <c:pt idx="9">
                  <c:v>2019
110 
4.6</c:v>
                </c:pt>
                <c:pt idx="10">
                  <c:v>2020
164 
9.6</c:v>
                </c:pt>
                <c:pt idx="11">
                  <c:v>2021
157 
12.5</c:v>
                </c:pt>
                <c:pt idx="12">
                  <c:v>2022
153 
10.4</c:v>
                </c:pt>
                <c:pt idx="13">
                  <c:v>2023
221 
18.5</c:v>
                </c:pt>
              </c:strCache>
            </c:strRef>
          </c:cat>
          <c:val>
            <c:numRef>
              <c:f>'PV Irradiance'!$N$3:$N$15</c:f>
              <c:numCache>
                <c:formatCode>General</c:formatCode>
                <c:ptCount val="13"/>
                <c:pt idx="0">
                  <c:v>0</c:v>
                </c:pt>
                <c:pt idx="1">
                  <c:v>0</c:v>
                </c:pt>
                <c:pt idx="2">
                  <c:v>0</c:v>
                </c:pt>
                <c:pt idx="3">
                  <c:v>0</c:v>
                </c:pt>
                <c:pt idx="4">
                  <c:v>0</c:v>
                </c:pt>
                <c:pt idx="5">
                  <c:v>0</c:v>
                </c:pt>
                <c:pt idx="6">
                  <c:v>0</c:v>
                </c:pt>
                <c:pt idx="7">
                  <c:v>0</c:v>
                </c:pt>
                <c:pt idx="8">
                  <c:v>0</c:v>
                </c:pt>
                <c:pt idx="9">
                  <c:v>0</c:v>
                </c:pt>
                <c:pt idx="10">
                  <c:v>0</c:v>
                </c:pt>
                <c:pt idx="11">
                  <c:v>0</c:v>
                </c:pt>
                <c:pt idx="12">
                  <c:v>0</c:v>
                </c:pt>
              </c:numCache>
            </c:numRef>
          </c:val>
          <c:smooth val="0"/>
          <c:extLst>
            <c:ext xmlns:c16="http://schemas.microsoft.com/office/drawing/2014/chart" uri="{C3380CC4-5D6E-409C-BE32-E72D297353CC}">
              <c16:uniqueId val="{00000001-FB51-4A59-9CB2-986AFCFE519F}"/>
            </c:ext>
          </c:extLst>
        </c:ser>
        <c:dLbls>
          <c:showLegendKey val="0"/>
          <c:showVal val="0"/>
          <c:showCatName val="0"/>
          <c:showSerName val="0"/>
          <c:showPercent val="0"/>
          <c:showBubbleSize val="0"/>
        </c:dLbls>
        <c:marker val="1"/>
        <c:smooth val="0"/>
        <c:axId val="547780296"/>
        <c:axId val="547783040"/>
      </c:lineChart>
      <c:scatterChart>
        <c:scatterStyle val="lineMarker"/>
        <c:varyColors val="0"/>
        <c:ser>
          <c:idx val="7"/>
          <c:order val="0"/>
          <c:tx>
            <c:v> Fixed-Tilt PV</c:v>
          </c:tx>
          <c:spPr>
            <a:ln w="28575">
              <a:noFill/>
            </a:ln>
          </c:spPr>
          <c:marker>
            <c:symbol val="triangle"/>
            <c:size val="10"/>
            <c:spPr>
              <a:solidFill>
                <a:schemeClr val="tx2"/>
              </a:solidFill>
              <a:ln>
                <a:noFill/>
              </a:ln>
            </c:spPr>
          </c:marker>
          <c:errBars>
            <c:errDir val="y"/>
            <c:errBarType val="both"/>
            <c:errValType val="cust"/>
            <c:noEndCap val="0"/>
            <c:plus>
              <c:numRef>
                <c:f>'PV Irradiance'!$P$3:$P$16</c:f>
                <c:numCache>
                  <c:formatCode>General</c:formatCode>
                  <c:ptCount val="14"/>
                  <c:pt idx="0">
                    <c:v>0.5</c:v>
                  </c:pt>
                  <c:pt idx="1">
                    <c:v>0.04</c:v>
                  </c:pt>
                  <c:pt idx="2">
                    <c:v>0.25</c:v>
                  </c:pt>
                  <c:pt idx="3">
                    <c:v>0.33</c:v>
                  </c:pt>
                  <c:pt idx="4">
                    <c:v>1.34</c:v>
                  </c:pt>
                  <c:pt idx="5">
                    <c:v>0.98</c:v>
                  </c:pt>
                  <c:pt idx="6">
                    <c:v>0.34</c:v>
                  </c:pt>
                  <c:pt idx="7">
                    <c:v>0.27</c:v>
                  </c:pt>
                  <c:pt idx="8">
                    <c:v>0.49</c:v>
                  </c:pt>
                  <c:pt idx="9">
                    <c:v>0.82</c:v>
                  </c:pt>
                  <c:pt idx="10">
                    <c:v>0.53</c:v>
                  </c:pt>
                  <c:pt idx="11">
                    <c:v>0.64</c:v>
                  </c:pt>
                  <c:pt idx="12">
                    <c:v>0.71</c:v>
                  </c:pt>
                  <c:pt idx="13">
                    <c:v>0.75</c:v>
                  </c:pt>
                </c:numCache>
              </c:numRef>
            </c:plus>
            <c:minus>
              <c:numRef>
                <c:f>'PV Irradiance'!$O$3:$O$16</c:f>
                <c:numCache>
                  <c:formatCode>General</c:formatCode>
                  <c:ptCount val="14"/>
                  <c:pt idx="0">
                    <c:v>0.62</c:v>
                  </c:pt>
                  <c:pt idx="1">
                    <c:v>1.32</c:v>
                  </c:pt>
                  <c:pt idx="2">
                    <c:v>1.23</c:v>
                  </c:pt>
                  <c:pt idx="3">
                    <c:v>1.31</c:v>
                  </c:pt>
                  <c:pt idx="4">
                    <c:v>0.4</c:v>
                  </c:pt>
                  <c:pt idx="5">
                    <c:v>0.28999999999999998</c:v>
                  </c:pt>
                  <c:pt idx="6">
                    <c:v>0.48</c:v>
                  </c:pt>
                  <c:pt idx="7">
                    <c:v>0.49</c:v>
                  </c:pt>
                  <c:pt idx="8">
                    <c:v>0.48</c:v>
                  </c:pt>
                  <c:pt idx="9">
                    <c:v>0.12</c:v>
                  </c:pt>
                  <c:pt idx="10">
                    <c:v>0.55000000000000004</c:v>
                  </c:pt>
                  <c:pt idx="11">
                    <c:v>0.05</c:v>
                  </c:pt>
                  <c:pt idx="12">
                    <c:v>0.19</c:v>
                  </c:pt>
                  <c:pt idx="13">
                    <c:v>0.14000000000000001</c:v>
                  </c:pt>
                </c:numCache>
              </c:numRef>
            </c:minus>
            <c:spPr>
              <a:ln w="12700">
                <a:solidFill>
                  <a:schemeClr val="tx2"/>
                </a:solidFill>
              </a:ln>
            </c:spPr>
          </c:errBars>
          <c:xVal>
            <c:numRef>
              <c:f>'PV Irradiance'!$L$3:$L$16</c:f>
              <c:numCache>
                <c:formatCode>General</c:formatCode>
                <c:ptCount val="14"/>
                <c:pt idx="0">
                  <c:v>0.55000000000000004</c:v>
                </c:pt>
                <c:pt idx="1">
                  <c:v>2.5499999999999998</c:v>
                </c:pt>
                <c:pt idx="2">
                  <c:v>4.55</c:v>
                </c:pt>
                <c:pt idx="3">
                  <c:v>6.55</c:v>
                </c:pt>
                <c:pt idx="4">
                  <c:v>8.5500000000000007</c:v>
                </c:pt>
                <c:pt idx="5">
                  <c:v>10.55</c:v>
                </c:pt>
                <c:pt idx="6">
                  <c:v>12.55</c:v>
                </c:pt>
                <c:pt idx="7">
                  <c:v>14.55</c:v>
                </c:pt>
                <c:pt idx="8">
                  <c:v>16.55</c:v>
                </c:pt>
                <c:pt idx="9">
                  <c:v>18.55</c:v>
                </c:pt>
                <c:pt idx="10">
                  <c:v>20.55</c:v>
                </c:pt>
                <c:pt idx="11">
                  <c:v>22.55</c:v>
                </c:pt>
                <c:pt idx="12">
                  <c:v>24.55</c:v>
                </c:pt>
                <c:pt idx="13">
                  <c:v>26.55</c:v>
                </c:pt>
              </c:numCache>
            </c:numRef>
          </c:xVal>
          <c:yVal>
            <c:numRef>
              <c:f>'PV Irradiance'!$G$31:$G$44</c:f>
              <c:numCache>
                <c:formatCode>0.00</c:formatCode>
                <c:ptCount val="14"/>
                <c:pt idx="0">
                  <c:v>4.79</c:v>
                </c:pt>
                <c:pt idx="1">
                  <c:v>5.32</c:v>
                </c:pt>
                <c:pt idx="2">
                  <c:v>5.27</c:v>
                </c:pt>
                <c:pt idx="3">
                  <c:v>5.35</c:v>
                </c:pt>
                <c:pt idx="4">
                  <c:v>4.37</c:v>
                </c:pt>
                <c:pt idx="5">
                  <c:v>4.4800000000000004</c:v>
                </c:pt>
                <c:pt idx="6">
                  <c:v>4.45</c:v>
                </c:pt>
                <c:pt idx="7">
                  <c:v>4.45</c:v>
                </c:pt>
                <c:pt idx="8">
                  <c:v>4.43</c:v>
                </c:pt>
                <c:pt idx="9">
                  <c:v>3.93</c:v>
                </c:pt>
                <c:pt idx="10">
                  <c:v>4.42</c:v>
                </c:pt>
                <c:pt idx="11">
                  <c:v>3.88</c:v>
                </c:pt>
                <c:pt idx="12">
                  <c:v>3.92</c:v>
                </c:pt>
                <c:pt idx="13">
                  <c:v>3.94</c:v>
                </c:pt>
              </c:numCache>
            </c:numRef>
          </c:yVal>
          <c:smooth val="0"/>
          <c:extLst>
            <c:ext xmlns:c16="http://schemas.microsoft.com/office/drawing/2014/chart" uri="{C3380CC4-5D6E-409C-BE32-E72D297353CC}">
              <c16:uniqueId val="{00000002-FB51-4A59-9CB2-986AFCFE519F}"/>
            </c:ext>
          </c:extLst>
        </c:ser>
        <c:ser>
          <c:idx val="9"/>
          <c:order val="1"/>
          <c:tx>
            <c:v> Tracking PV</c:v>
          </c:tx>
          <c:spPr>
            <a:ln w="28575">
              <a:noFill/>
            </a:ln>
          </c:spPr>
          <c:marker>
            <c:symbol val="square"/>
            <c:size val="8"/>
            <c:spPr>
              <a:solidFill>
                <a:schemeClr val="accent2"/>
              </a:solidFill>
              <a:ln>
                <a:noFill/>
              </a:ln>
            </c:spPr>
          </c:marker>
          <c:errBars>
            <c:errDir val="y"/>
            <c:errBarType val="both"/>
            <c:errValType val="cust"/>
            <c:noEndCap val="0"/>
            <c:plus>
              <c:numRef>
                <c:f>'PV Irradiance'!$R$3:$R$16</c:f>
                <c:numCache>
                  <c:formatCode>General</c:formatCode>
                  <c:ptCount val="14"/>
                  <c:pt idx="0">
                    <c:v>0.53</c:v>
                  </c:pt>
                  <c:pt idx="1">
                    <c:v>0.2</c:v>
                  </c:pt>
                  <c:pt idx="2">
                    <c:v>0.45</c:v>
                  </c:pt>
                  <c:pt idx="3">
                    <c:v>0.05</c:v>
                  </c:pt>
                  <c:pt idx="4">
                    <c:v>0.15</c:v>
                  </c:pt>
                  <c:pt idx="5">
                    <c:v>0.41</c:v>
                  </c:pt>
                  <c:pt idx="6">
                    <c:v>0.45</c:v>
                  </c:pt>
                  <c:pt idx="7">
                    <c:v>0.8</c:v>
                  </c:pt>
                  <c:pt idx="8">
                    <c:v>0.91</c:v>
                  </c:pt>
                  <c:pt idx="9">
                    <c:v>0.55000000000000004</c:v>
                  </c:pt>
                  <c:pt idx="10">
                    <c:v>0.66</c:v>
                  </c:pt>
                  <c:pt idx="11">
                    <c:v>0.67</c:v>
                  </c:pt>
                  <c:pt idx="12">
                    <c:v>0.66</c:v>
                  </c:pt>
                  <c:pt idx="13">
                    <c:v>0.68</c:v>
                  </c:pt>
                </c:numCache>
              </c:numRef>
            </c:plus>
            <c:minus>
              <c:numRef>
                <c:f>'PV Irradiance'!$Q$3:$Q$16</c:f>
                <c:numCache>
                  <c:formatCode>General</c:formatCode>
                  <c:ptCount val="14"/>
                  <c:pt idx="0">
                    <c:v>0.35</c:v>
                  </c:pt>
                  <c:pt idx="1">
                    <c:v>0.72</c:v>
                  </c:pt>
                  <c:pt idx="2">
                    <c:v>0.44</c:v>
                  </c:pt>
                  <c:pt idx="3">
                    <c:v>0.49</c:v>
                  </c:pt>
                  <c:pt idx="4">
                    <c:v>0.31</c:v>
                  </c:pt>
                  <c:pt idx="5">
                    <c:v>0.47</c:v>
                  </c:pt>
                  <c:pt idx="6">
                    <c:v>0.75</c:v>
                  </c:pt>
                  <c:pt idx="7">
                    <c:v>0.28000000000000003</c:v>
                  </c:pt>
                  <c:pt idx="8">
                    <c:v>0.3</c:v>
                  </c:pt>
                  <c:pt idx="9">
                    <c:v>0.44</c:v>
                  </c:pt>
                  <c:pt idx="10">
                    <c:v>0.36</c:v>
                  </c:pt>
                  <c:pt idx="11">
                    <c:v>0.56000000000000005</c:v>
                  </c:pt>
                  <c:pt idx="12">
                    <c:v>0.56000000000000005</c:v>
                  </c:pt>
                  <c:pt idx="13">
                    <c:v>0.73</c:v>
                  </c:pt>
                </c:numCache>
              </c:numRef>
            </c:minus>
            <c:spPr>
              <a:ln w="12700">
                <a:solidFill>
                  <a:schemeClr val="accent2"/>
                </a:solidFill>
              </a:ln>
            </c:spPr>
          </c:errBars>
          <c:xVal>
            <c:numRef>
              <c:f>'PV Irradiance'!$M$3:$M$16</c:f>
              <c:numCache>
                <c:formatCode>General</c:formatCode>
                <c:ptCount val="14"/>
                <c:pt idx="0">
                  <c:v>1.3</c:v>
                </c:pt>
                <c:pt idx="1">
                  <c:v>3.3</c:v>
                </c:pt>
                <c:pt idx="2">
                  <c:v>5.3</c:v>
                </c:pt>
                <c:pt idx="3">
                  <c:v>7.3</c:v>
                </c:pt>
                <c:pt idx="4">
                  <c:v>9.3000000000000007</c:v>
                </c:pt>
                <c:pt idx="5">
                  <c:v>11.3</c:v>
                </c:pt>
                <c:pt idx="6">
                  <c:v>13.3</c:v>
                </c:pt>
                <c:pt idx="7">
                  <c:v>15.3</c:v>
                </c:pt>
                <c:pt idx="8">
                  <c:v>17.3</c:v>
                </c:pt>
                <c:pt idx="9">
                  <c:v>19.3</c:v>
                </c:pt>
                <c:pt idx="10">
                  <c:v>21.3</c:v>
                </c:pt>
                <c:pt idx="11">
                  <c:v>23.3</c:v>
                </c:pt>
                <c:pt idx="12">
                  <c:v>25.3</c:v>
                </c:pt>
                <c:pt idx="13">
                  <c:v>27.3</c:v>
                </c:pt>
              </c:numCache>
            </c:numRef>
          </c:xVal>
          <c:yVal>
            <c:numRef>
              <c:f>'PV Irradiance'!$J$31:$J$44</c:f>
              <c:numCache>
                <c:formatCode>0.00</c:formatCode>
                <c:ptCount val="14"/>
                <c:pt idx="0">
                  <c:v>4.4800000000000004</c:v>
                </c:pt>
                <c:pt idx="1">
                  <c:v>5.58</c:v>
                </c:pt>
                <c:pt idx="2">
                  <c:v>5.34</c:v>
                </c:pt>
                <c:pt idx="3">
                  <c:v>5.8</c:v>
                </c:pt>
                <c:pt idx="4">
                  <c:v>5.69</c:v>
                </c:pt>
                <c:pt idx="5">
                  <c:v>5.36</c:v>
                </c:pt>
                <c:pt idx="6">
                  <c:v>5.33</c:v>
                </c:pt>
                <c:pt idx="7">
                  <c:v>4.68</c:v>
                </c:pt>
                <c:pt idx="8">
                  <c:v>4.6900000000000004</c:v>
                </c:pt>
                <c:pt idx="9">
                  <c:v>4.93</c:v>
                </c:pt>
                <c:pt idx="10">
                  <c:v>4.67</c:v>
                </c:pt>
                <c:pt idx="11">
                  <c:v>4.68</c:v>
                </c:pt>
                <c:pt idx="12">
                  <c:v>4.58</c:v>
                </c:pt>
                <c:pt idx="13">
                  <c:v>4.6399999999999997</c:v>
                </c:pt>
              </c:numCache>
            </c:numRef>
          </c:yVal>
          <c:smooth val="0"/>
          <c:extLst>
            <c:ext xmlns:c16="http://schemas.microsoft.com/office/drawing/2014/chart" uri="{C3380CC4-5D6E-409C-BE32-E72D297353CC}">
              <c16:uniqueId val="{00000003-FB51-4A59-9CB2-986AFCFE519F}"/>
            </c:ext>
          </c:extLst>
        </c:ser>
        <c:dLbls>
          <c:showLegendKey val="0"/>
          <c:showVal val="0"/>
          <c:showCatName val="0"/>
          <c:showSerName val="0"/>
          <c:showPercent val="0"/>
          <c:showBubbleSize val="0"/>
        </c:dLbls>
        <c:axId val="547782648"/>
        <c:axId val="547783824"/>
      </c:scatterChart>
      <c:catAx>
        <c:axId val="547780296"/>
        <c:scaling>
          <c:orientation val="minMax"/>
        </c:scaling>
        <c:delete val="0"/>
        <c:axPos val="b"/>
        <c:title>
          <c:tx>
            <c:rich>
              <a:bodyPr/>
              <a:lstStyle/>
              <a:p>
                <a:pPr>
                  <a:defRPr b="1"/>
                </a:pPr>
                <a:r>
                  <a:rPr lang="en-US" b="1"/>
                  <a:t>Commercial Operation Year</a:t>
                </a:r>
              </a:p>
            </c:rich>
          </c:tx>
          <c:layout>
            <c:manualLayout>
              <c:xMode val="edge"/>
              <c:yMode val="edge"/>
              <c:x val="0.36189313672035539"/>
              <c:y val="0.94418783679753659"/>
            </c:manualLayout>
          </c:layout>
          <c:overlay val="0"/>
          <c:spPr>
            <a:noFill/>
            <a:ln w="25400">
              <a:noFill/>
            </a:ln>
          </c:spPr>
        </c:title>
        <c:numFmt formatCode="General" sourceLinked="1"/>
        <c:majorTickMark val="out"/>
        <c:minorTickMark val="none"/>
        <c:tickLblPos val="nextTo"/>
        <c:spPr>
          <a:ln w="3175">
            <a:noFill/>
            <a:prstDash val="solid"/>
          </a:ln>
        </c:spPr>
        <c:txPr>
          <a:bodyPr rot="0" vert="horz"/>
          <a:lstStyle/>
          <a:p>
            <a:pPr>
              <a:defRPr b="0"/>
            </a:pPr>
            <a:endParaRPr lang="en-US"/>
          </a:p>
        </c:txPr>
        <c:crossAx val="547783040"/>
        <c:crosses val="autoZero"/>
        <c:auto val="1"/>
        <c:lblAlgn val="ctr"/>
        <c:lblOffset val="0"/>
        <c:tickLblSkip val="1"/>
        <c:tickMarkSkip val="1"/>
        <c:noMultiLvlLbl val="0"/>
      </c:catAx>
      <c:valAx>
        <c:axId val="547783040"/>
        <c:scaling>
          <c:orientation val="minMax"/>
          <c:max val="6"/>
          <c:min val="3.5"/>
        </c:scaling>
        <c:delete val="0"/>
        <c:axPos val="l"/>
        <c:majorGridlines>
          <c:spPr>
            <a:ln w="3175">
              <a:solidFill>
                <a:schemeClr val="bg1">
                  <a:lumMod val="75000"/>
                </a:schemeClr>
              </a:solidFill>
              <a:prstDash val="solid"/>
            </a:ln>
          </c:spPr>
        </c:majorGridlines>
        <c:minorGridlines>
          <c:spPr>
            <a:ln w="3175">
              <a:noFill/>
              <a:prstDash val="lgDash"/>
            </a:ln>
          </c:spPr>
        </c:minorGridlines>
        <c:numFmt formatCode="#,##0.0" sourceLinked="0"/>
        <c:majorTickMark val="out"/>
        <c:minorTickMark val="none"/>
        <c:tickLblPos val="nextTo"/>
        <c:spPr>
          <a:ln w="3175">
            <a:noFill/>
            <a:prstDash val="solid"/>
          </a:ln>
        </c:spPr>
        <c:txPr>
          <a:bodyPr rot="0" vert="horz"/>
          <a:lstStyle/>
          <a:p>
            <a:pPr>
              <a:defRPr b="0"/>
            </a:pPr>
            <a:endParaRPr lang="en-US"/>
          </a:p>
        </c:txPr>
        <c:crossAx val="547780296"/>
        <c:crosses val="autoZero"/>
        <c:crossBetween val="between"/>
        <c:majorUnit val="0.5"/>
        <c:minorUnit val="0.5"/>
      </c:valAx>
      <c:valAx>
        <c:axId val="547783824"/>
        <c:scaling>
          <c:orientation val="minMax"/>
          <c:max val="6"/>
          <c:min val="3.5"/>
        </c:scaling>
        <c:delete val="1"/>
        <c:axPos val="r"/>
        <c:numFmt formatCode="0.00" sourceLinked="1"/>
        <c:majorTickMark val="out"/>
        <c:minorTickMark val="none"/>
        <c:tickLblPos val="nextTo"/>
        <c:crossAx val="547782648"/>
        <c:crosses val="max"/>
        <c:crossBetween val="midCat"/>
        <c:majorUnit val="1"/>
        <c:minorUnit val="0.5"/>
      </c:valAx>
      <c:valAx>
        <c:axId val="547782648"/>
        <c:scaling>
          <c:orientation val="minMax"/>
          <c:max val="28"/>
          <c:min val="0"/>
        </c:scaling>
        <c:delete val="0"/>
        <c:axPos val="t"/>
        <c:numFmt formatCode="General" sourceLinked="1"/>
        <c:majorTickMark val="out"/>
        <c:minorTickMark val="none"/>
        <c:tickLblPos val="nextTo"/>
        <c:spPr>
          <a:ln>
            <a:noFill/>
          </a:ln>
        </c:spPr>
        <c:txPr>
          <a:bodyPr/>
          <a:lstStyle/>
          <a:p>
            <a:pPr>
              <a:defRPr>
                <a:solidFill>
                  <a:schemeClr val="bg1"/>
                </a:solidFill>
              </a:defRPr>
            </a:pPr>
            <a:endParaRPr lang="en-US"/>
          </a:p>
        </c:txPr>
        <c:crossAx val="547783824"/>
        <c:crosses val="max"/>
        <c:crossBetween val="midCat"/>
      </c:valAx>
      <c:dTable>
        <c:showHorzBorder val="1"/>
        <c:showVertBorder val="1"/>
        <c:showOutline val="1"/>
        <c:showKeys val="1"/>
      </c:dTable>
      <c:spPr>
        <a:solidFill>
          <a:schemeClr val="bg1"/>
        </a:solidFill>
        <a:ln w="25400">
          <a:noFill/>
        </a:ln>
      </c:spPr>
    </c:plotArea>
    <c:legend>
      <c:legendPos val="r"/>
      <c:legendEntry>
        <c:idx val="1"/>
        <c:delete val="1"/>
      </c:legendEntry>
      <c:layout>
        <c:manualLayout>
          <c:xMode val="edge"/>
          <c:yMode val="edge"/>
          <c:x val="0.77836844584933018"/>
          <c:y val="0.115014881222988"/>
          <c:w val="0.159655259438724"/>
          <c:h val="0.15382389701287338"/>
        </c:manualLayout>
      </c:layout>
      <c:overlay val="1"/>
      <c:spPr>
        <a:solidFill>
          <a:schemeClr val="bg1"/>
        </a:solidFill>
        <a:ln>
          <a:noFill/>
        </a:ln>
        <a:effectLst>
          <a:outerShdw blurRad="50800" dist="38100" dir="2700000" algn="tl" rotWithShape="0">
            <a:prstClr val="black">
              <a:alpha val="40000"/>
            </a:prstClr>
          </a:outerShdw>
        </a:effectLst>
      </c:spPr>
    </c:legend>
    <c:plotVisOnly val="1"/>
    <c:dispBlanksAs val="gap"/>
    <c:showDLblsOverMax val="0"/>
  </c:chart>
  <c:spPr>
    <a:solidFill>
      <a:schemeClr val="bg1"/>
    </a:solidFill>
    <a:ln w="9525">
      <a:noFill/>
    </a:ln>
  </c:spPr>
  <c:txPr>
    <a:bodyPr/>
    <a:lstStyle/>
    <a:p>
      <a:pPr>
        <a:defRPr sz="1000" b="0" i="0" u="none" strike="noStrike" baseline="0">
          <a:solidFill>
            <a:srgbClr val="000000"/>
          </a:solidFill>
          <a:latin typeface="Arial" panose="020B0604020202020204" pitchFamily="34" charset="0"/>
          <a:ea typeface="Arial"/>
          <a:cs typeface="Arial" panose="020B0604020202020204" pitchFamily="34" charset="0"/>
        </a:defRPr>
      </a:pPr>
      <a:endParaRPr lang="en-US"/>
    </a:p>
  </c:txPr>
  <c:printSettings>
    <c:headerFooter alignWithMargins="0"/>
    <c:pageMargins b="1" l="0.75000000000001499" r="0.75000000000001499" t="1" header="0.5" footer="0.5"/>
    <c:pageSetup orientation="landscape"/>
  </c:printSettings>
  <c:userShapes r:id="rId1"/>
</c:chartSpace>
</file>

<file path=xl/charts/chart1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5.4768826973551385E-2"/>
          <c:y val="9.0692707529205926E-2"/>
          <c:w val="0.92049835116764256"/>
          <c:h val="0.68098592455354845"/>
        </c:manualLayout>
      </c:layout>
      <c:barChart>
        <c:barDir val="col"/>
        <c:grouping val="clustered"/>
        <c:varyColors val="0"/>
        <c:ser>
          <c:idx val="8"/>
          <c:order val="3"/>
          <c:tx>
            <c:v> All PV</c:v>
          </c:tx>
          <c:invertIfNegative val="0"/>
          <c:val>
            <c:numRef>
              <c:f>'PV ILR'!$D$30:$D$43</c:f>
              <c:numCache>
                <c:formatCode>0.00</c:formatCode>
                <c:ptCount val="14"/>
                <c:pt idx="0">
                  <c:v>1.2</c:v>
                </c:pt>
                <c:pt idx="1">
                  <c:v>1.18</c:v>
                </c:pt>
                <c:pt idx="2">
                  <c:v>1.24</c:v>
                </c:pt>
                <c:pt idx="3">
                  <c:v>1.29</c:v>
                </c:pt>
                <c:pt idx="4">
                  <c:v>1.28</c:v>
                </c:pt>
                <c:pt idx="5">
                  <c:v>1.3</c:v>
                </c:pt>
                <c:pt idx="6">
                  <c:v>1.31</c:v>
                </c:pt>
                <c:pt idx="7">
                  <c:v>1.33</c:v>
                </c:pt>
                <c:pt idx="8">
                  <c:v>1.33</c:v>
                </c:pt>
                <c:pt idx="9">
                  <c:v>1.31</c:v>
                </c:pt>
                <c:pt idx="10">
                  <c:v>1.34</c:v>
                </c:pt>
                <c:pt idx="11">
                  <c:v>1.34</c:v>
                </c:pt>
                <c:pt idx="12">
                  <c:v>1.32</c:v>
                </c:pt>
                <c:pt idx="13">
                  <c:v>1.34</c:v>
                </c:pt>
              </c:numCache>
            </c:numRef>
          </c:val>
          <c:extLst>
            <c:ext xmlns:c16="http://schemas.microsoft.com/office/drawing/2014/chart" uri="{C3380CC4-5D6E-409C-BE32-E72D297353CC}">
              <c16:uniqueId val="{00000000-4E46-45DE-A4C1-56DB6E97FEE6}"/>
            </c:ext>
          </c:extLst>
        </c:ser>
        <c:dLbls>
          <c:showLegendKey val="0"/>
          <c:showVal val="0"/>
          <c:showCatName val="0"/>
          <c:showSerName val="0"/>
          <c:showPercent val="0"/>
          <c:showBubbleSize val="0"/>
        </c:dLbls>
        <c:gapWidth val="40"/>
        <c:axId val="547779512"/>
        <c:axId val="547784216"/>
      </c:barChart>
      <c:lineChart>
        <c:grouping val="standard"/>
        <c:varyColors val="0"/>
        <c:ser>
          <c:idx val="0"/>
          <c:order val="2"/>
          <c:tx>
            <c:v>Placeholder x-Axis</c:v>
          </c:tx>
          <c:spPr>
            <a:ln w="28575">
              <a:noFill/>
            </a:ln>
          </c:spPr>
          <c:marker>
            <c:symbol val="dash"/>
            <c:size val="22"/>
            <c:spPr>
              <a:noFill/>
              <a:ln>
                <a:noFill/>
              </a:ln>
            </c:spPr>
          </c:marker>
          <c:cat>
            <c:strRef>
              <c:f>'PV ILR'!$N$3:$N$16</c:f>
              <c:strCache>
                <c:ptCount val="14"/>
                <c:pt idx="0">
                  <c:v>2010
10 
.2</c:v>
                </c:pt>
                <c:pt idx="1">
                  <c:v>2011
35 
0.5</c:v>
                </c:pt>
                <c:pt idx="2">
                  <c:v>2012
44 
1</c:v>
                </c:pt>
                <c:pt idx="3">
                  <c:v>2013
38 
1.3</c:v>
                </c:pt>
                <c:pt idx="4">
                  <c:v>2014
65 
3.2</c:v>
                </c:pt>
                <c:pt idx="5">
                  <c:v>2015
89 
2.9</c:v>
                </c:pt>
                <c:pt idx="6">
                  <c:v>2016
150 
7.4</c:v>
                </c:pt>
                <c:pt idx="7">
                  <c:v>2017
167 
4.1</c:v>
                </c:pt>
                <c:pt idx="8">
                  <c:v>2018
96 
4</c:v>
                </c:pt>
                <c:pt idx="9">
                  <c:v>2019
110 
4.6</c:v>
                </c:pt>
                <c:pt idx="10">
                  <c:v>2020
164 
9.6</c:v>
                </c:pt>
                <c:pt idx="11">
                  <c:v>2021
157 
12.5</c:v>
                </c:pt>
                <c:pt idx="12">
                  <c:v>2022
153 
10.4</c:v>
                </c:pt>
                <c:pt idx="13">
                  <c:v>2023
217 
18.</c:v>
                </c:pt>
              </c:strCache>
            </c:strRef>
          </c:cat>
          <c:val>
            <c:numRef>
              <c:f>'PV ILR'!$N$3:$N$16</c:f>
              <c:numCache>
                <c:formatCode>General</c:formatCode>
                <c:ptCount val="14"/>
                <c:pt idx="0">
                  <c:v>0</c:v>
                </c:pt>
                <c:pt idx="1">
                  <c:v>0</c:v>
                </c:pt>
                <c:pt idx="2">
                  <c:v>0</c:v>
                </c:pt>
                <c:pt idx="3">
                  <c:v>0</c:v>
                </c:pt>
                <c:pt idx="4">
                  <c:v>0</c:v>
                </c:pt>
                <c:pt idx="5">
                  <c:v>0</c:v>
                </c:pt>
                <c:pt idx="6">
                  <c:v>0</c:v>
                </c:pt>
                <c:pt idx="7">
                  <c:v>0</c:v>
                </c:pt>
                <c:pt idx="8">
                  <c:v>0</c:v>
                </c:pt>
                <c:pt idx="9">
                  <c:v>0</c:v>
                </c:pt>
                <c:pt idx="10">
                  <c:v>0</c:v>
                </c:pt>
                <c:pt idx="11">
                  <c:v>0</c:v>
                </c:pt>
                <c:pt idx="12">
                  <c:v>0</c:v>
                </c:pt>
                <c:pt idx="13">
                  <c:v>0</c:v>
                </c:pt>
              </c:numCache>
            </c:numRef>
          </c:val>
          <c:smooth val="0"/>
          <c:extLst>
            <c:ext xmlns:c16="http://schemas.microsoft.com/office/drawing/2014/chart" uri="{C3380CC4-5D6E-409C-BE32-E72D297353CC}">
              <c16:uniqueId val="{00000001-4E46-45DE-A4C1-56DB6E97FEE6}"/>
            </c:ext>
          </c:extLst>
        </c:ser>
        <c:dLbls>
          <c:showLegendKey val="0"/>
          <c:showVal val="0"/>
          <c:showCatName val="0"/>
          <c:showSerName val="0"/>
          <c:showPercent val="0"/>
          <c:showBubbleSize val="0"/>
        </c:dLbls>
        <c:marker val="1"/>
        <c:smooth val="0"/>
        <c:axId val="547779512"/>
        <c:axId val="547784216"/>
      </c:lineChart>
      <c:scatterChart>
        <c:scatterStyle val="lineMarker"/>
        <c:varyColors val="0"/>
        <c:ser>
          <c:idx val="7"/>
          <c:order val="0"/>
          <c:tx>
            <c:v> Fixed-Tilt PV</c:v>
          </c:tx>
          <c:spPr>
            <a:ln w="28575">
              <a:noFill/>
            </a:ln>
          </c:spPr>
          <c:marker>
            <c:symbol val="triangle"/>
            <c:size val="10"/>
            <c:spPr>
              <a:solidFill>
                <a:schemeClr val="tx2"/>
              </a:solidFill>
              <a:ln>
                <a:noFill/>
              </a:ln>
            </c:spPr>
          </c:marker>
          <c:errBars>
            <c:errDir val="y"/>
            <c:errBarType val="both"/>
            <c:errValType val="cust"/>
            <c:noEndCap val="0"/>
            <c:plus>
              <c:numRef>
                <c:f>'PV ILR'!$P$3:$P$16</c:f>
                <c:numCache>
                  <c:formatCode>General</c:formatCode>
                  <c:ptCount val="14"/>
                  <c:pt idx="0">
                    <c:v>0.01</c:v>
                  </c:pt>
                  <c:pt idx="1">
                    <c:v>0.05</c:v>
                  </c:pt>
                  <c:pt idx="2">
                    <c:v>0.05</c:v>
                  </c:pt>
                  <c:pt idx="3">
                    <c:v>0.08</c:v>
                  </c:pt>
                  <c:pt idx="4">
                    <c:v>0.06</c:v>
                  </c:pt>
                  <c:pt idx="5">
                    <c:v>0.08</c:v>
                  </c:pt>
                  <c:pt idx="6">
                    <c:v>0.12</c:v>
                  </c:pt>
                  <c:pt idx="7">
                    <c:v>0.13</c:v>
                  </c:pt>
                  <c:pt idx="8">
                    <c:v>0.14000000000000001</c:v>
                  </c:pt>
                  <c:pt idx="9">
                    <c:v>0.18</c:v>
                  </c:pt>
                  <c:pt idx="10">
                    <c:v>0.12</c:v>
                  </c:pt>
                  <c:pt idx="11">
                    <c:v>0.13</c:v>
                  </c:pt>
                  <c:pt idx="12">
                    <c:v>0.1</c:v>
                  </c:pt>
                  <c:pt idx="13">
                    <c:v>0.03</c:v>
                  </c:pt>
                </c:numCache>
              </c:numRef>
            </c:plus>
            <c:minus>
              <c:numRef>
                <c:f>'PV ILR'!$O$3:$O$16</c:f>
                <c:numCache>
                  <c:formatCode>General</c:formatCode>
                  <c:ptCount val="14"/>
                  <c:pt idx="0">
                    <c:v>0</c:v>
                  </c:pt>
                  <c:pt idx="1">
                    <c:v>0.06</c:v>
                  </c:pt>
                  <c:pt idx="2">
                    <c:v>0.05</c:v>
                  </c:pt>
                  <c:pt idx="3">
                    <c:v>0.03</c:v>
                  </c:pt>
                  <c:pt idx="4">
                    <c:v>0.06</c:v>
                  </c:pt>
                  <c:pt idx="5">
                    <c:v>0.04</c:v>
                  </c:pt>
                  <c:pt idx="6">
                    <c:v>0.08</c:v>
                  </c:pt>
                  <c:pt idx="7">
                    <c:v>0.06</c:v>
                  </c:pt>
                  <c:pt idx="8">
                    <c:v>0.12</c:v>
                  </c:pt>
                  <c:pt idx="9">
                    <c:v>0.05</c:v>
                  </c:pt>
                  <c:pt idx="10">
                    <c:v>0.11</c:v>
                  </c:pt>
                  <c:pt idx="11">
                    <c:v>0.08</c:v>
                  </c:pt>
                  <c:pt idx="12">
                    <c:v>7.0000000000000007E-2</c:v>
                  </c:pt>
                  <c:pt idx="13">
                    <c:v>0.08</c:v>
                  </c:pt>
                </c:numCache>
              </c:numRef>
            </c:minus>
            <c:spPr>
              <a:ln w="12700">
                <a:solidFill>
                  <a:schemeClr val="tx2"/>
                </a:solidFill>
              </a:ln>
            </c:spPr>
          </c:errBars>
          <c:xVal>
            <c:numRef>
              <c:f>'PV ILR'!$L$3:$L$16</c:f>
              <c:numCache>
                <c:formatCode>General</c:formatCode>
                <c:ptCount val="14"/>
                <c:pt idx="0">
                  <c:v>0.55000000000000004</c:v>
                </c:pt>
                <c:pt idx="1">
                  <c:v>2.5499999999999998</c:v>
                </c:pt>
                <c:pt idx="2">
                  <c:v>4.55</c:v>
                </c:pt>
                <c:pt idx="3">
                  <c:v>6.55</c:v>
                </c:pt>
                <c:pt idx="4">
                  <c:v>8.5500000000000007</c:v>
                </c:pt>
                <c:pt idx="5">
                  <c:v>10.55</c:v>
                </c:pt>
                <c:pt idx="6">
                  <c:v>12.55</c:v>
                </c:pt>
                <c:pt idx="7">
                  <c:v>14.55</c:v>
                </c:pt>
                <c:pt idx="8">
                  <c:v>16.55</c:v>
                </c:pt>
                <c:pt idx="9">
                  <c:v>18.55</c:v>
                </c:pt>
                <c:pt idx="10">
                  <c:v>20.55</c:v>
                </c:pt>
                <c:pt idx="11">
                  <c:v>22.55</c:v>
                </c:pt>
                <c:pt idx="12">
                  <c:v>24.55</c:v>
                </c:pt>
                <c:pt idx="13">
                  <c:v>26.55</c:v>
                </c:pt>
              </c:numCache>
            </c:numRef>
          </c:xVal>
          <c:yVal>
            <c:numRef>
              <c:f>'PV ILR'!$G$30:$G$43</c:f>
              <c:numCache>
                <c:formatCode>0.00</c:formatCode>
                <c:ptCount val="14"/>
                <c:pt idx="0">
                  <c:v>1.19</c:v>
                </c:pt>
                <c:pt idx="1">
                  <c:v>1.23</c:v>
                </c:pt>
                <c:pt idx="2">
                  <c:v>1.24</c:v>
                </c:pt>
                <c:pt idx="3">
                  <c:v>1.3</c:v>
                </c:pt>
                <c:pt idx="4">
                  <c:v>1.26</c:v>
                </c:pt>
                <c:pt idx="5">
                  <c:v>1.3</c:v>
                </c:pt>
                <c:pt idx="6">
                  <c:v>1.3</c:v>
                </c:pt>
                <c:pt idx="7">
                  <c:v>1.27</c:v>
                </c:pt>
                <c:pt idx="8">
                  <c:v>1.38</c:v>
                </c:pt>
                <c:pt idx="9">
                  <c:v>1.31</c:v>
                </c:pt>
                <c:pt idx="10">
                  <c:v>1.35</c:v>
                </c:pt>
                <c:pt idx="11">
                  <c:v>1.37</c:v>
                </c:pt>
                <c:pt idx="12">
                  <c:v>1.4</c:v>
                </c:pt>
                <c:pt idx="13">
                  <c:v>1.38</c:v>
                </c:pt>
              </c:numCache>
            </c:numRef>
          </c:yVal>
          <c:smooth val="0"/>
          <c:extLst>
            <c:ext xmlns:c16="http://schemas.microsoft.com/office/drawing/2014/chart" uri="{C3380CC4-5D6E-409C-BE32-E72D297353CC}">
              <c16:uniqueId val="{00000002-4E46-45DE-A4C1-56DB6E97FEE6}"/>
            </c:ext>
          </c:extLst>
        </c:ser>
        <c:ser>
          <c:idx val="9"/>
          <c:order val="1"/>
          <c:tx>
            <c:v> Tracking PV</c:v>
          </c:tx>
          <c:spPr>
            <a:ln w="28575">
              <a:noFill/>
            </a:ln>
          </c:spPr>
          <c:marker>
            <c:symbol val="square"/>
            <c:size val="8"/>
            <c:spPr>
              <a:solidFill>
                <a:schemeClr val="accent2"/>
              </a:solidFill>
              <a:ln>
                <a:noFill/>
              </a:ln>
            </c:spPr>
          </c:marker>
          <c:errBars>
            <c:errDir val="y"/>
            <c:errBarType val="both"/>
            <c:errValType val="cust"/>
            <c:noEndCap val="0"/>
            <c:plus>
              <c:numRef>
                <c:f>'PV ILR'!$R$3:$R$16</c:f>
                <c:numCache>
                  <c:formatCode>General</c:formatCode>
                  <c:ptCount val="14"/>
                  <c:pt idx="0">
                    <c:v>0.04</c:v>
                  </c:pt>
                  <c:pt idx="1">
                    <c:v>7.0000000000000007E-2</c:v>
                  </c:pt>
                  <c:pt idx="2">
                    <c:v>0.06</c:v>
                  </c:pt>
                  <c:pt idx="3">
                    <c:v>7.0000000000000007E-2</c:v>
                  </c:pt>
                  <c:pt idx="4">
                    <c:v>7.0000000000000007E-2</c:v>
                  </c:pt>
                  <c:pt idx="5">
                    <c:v>7.0000000000000007E-2</c:v>
                  </c:pt>
                  <c:pt idx="6">
                    <c:v>0.05</c:v>
                  </c:pt>
                  <c:pt idx="7">
                    <c:v>0.09</c:v>
                  </c:pt>
                  <c:pt idx="8">
                    <c:v>0.11</c:v>
                  </c:pt>
                  <c:pt idx="9">
                    <c:v>0.09</c:v>
                  </c:pt>
                  <c:pt idx="10">
                    <c:v>0.09</c:v>
                  </c:pt>
                  <c:pt idx="11">
                    <c:v>0.08</c:v>
                  </c:pt>
                  <c:pt idx="12">
                    <c:v>0.09</c:v>
                  </c:pt>
                  <c:pt idx="13">
                    <c:v>0.08</c:v>
                  </c:pt>
                </c:numCache>
              </c:numRef>
            </c:plus>
            <c:minus>
              <c:numRef>
                <c:f>'PV ILR'!$Q$3:$Q$16</c:f>
                <c:numCache>
                  <c:formatCode>General</c:formatCode>
                  <c:ptCount val="14"/>
                  <c:pt idx="0">
                    <c:v>0.08</c:v>
                  </c:pt>
                  <c:pt idx="1">
                    <c:v>0.06</c:v>
                  </c:pt>
                  <c:pt idx="2">
                    <c:v>0.09</c:v>
                  </c:pt>
                  <c:pt idx="3">
                    <c:v>0.03</c:v>
                  </c:pt>
                  <c:pt idx="4">
                    <c:v>0.05</c:v>
                  </c:pt>
                  <c:pt idx="5">
                    <c:v>0.06</c:v>
                  </c:pt>
                  <c:pt idx="6">
                    <c:v>0.06</c:v>
                  </c:pt>
                  <c:pt idx="7">
                    <c:v>0.08</c:v>
                  </c:pt>
                  <c:pt idx="8">
                    <c:v>0.06</c:v>
                  </c:pt>
                  <c:pt idx="9">
                    <c:v>0.11</c:v>
                  </c:pt>
                  <c:pt idx="10">
                    <c:v>0.08</c:v>
                  </c:pt>
                  <c:pt idx="11">
                    <c:v>0.06</c:v>
                  </c:pt>
                  <c:pt idx="12">
                    <c:v>0.08</c:v>
                  </c:pt>
                  <c:pt idx="13">
                    <c:v>0.09</c:v>
                  </c:pt>
                </c:numCache>
              </c:numRef>
            </c:minus>
            <c:spPr>
              <a:ln w="12700">
                <a:solidFill>
                  <a:schemeClr val="accent2"/>
                </a:solidFill>
              </a:ln>
            </c:spPr>
          </c:errBars>
          <c:xVal>
            <c:numRef>
              <c:f>'PV ILR'!$M$3:$M$16</c:f>
              <c:numCache>
                <c:formatCode>General</c:formatCode>
                <c:ptCount val="14"/>
                <c:pt idx="0">
                  <c:v>1.3</c:v>
                </c:pt>
                <c:pt idx="1">
                  <c:v>3.3</c:v>
                </c:pt>
                <c:pt idx="2">
                  <c:v>5.3</c:v>
                </c:pt>
                <c:pt idx="3">
                  <c:v>7.3</c:v>
                </c:pt>
                <c:pt idx="4">
                  <c:v>9.3000000000000007</c:v>
                </c:pt>
                <c:pt idx="5">
                  <c:v>11.3</c:v>
                </c:pt>
                <c:pt idx="6">
                  <c:v>13.3</c:v>
                </c:pt>
                <c:pt idx="7">
                  <c:v>15.3</c:v>
                </c:pt>
                <c:pt idx="8">
                  <c:v>17.3</c:v>
                </c:pt>
                <c:pt idx="9">
                  <c:v>19.3</c:v>
                </c:pt>
                <c:pt idx="10">
                  <c:v>21.3</c:v>
                </c:pt>
                <c:pt idx="11">
                  <c:v>23.3</c:v>
                </c:pt>
                <c:pt idx="12">
                  <c:v>25.3</c:v>
                </c:pt>
                <c:pt idx="13">
                  <c:v>27.3</c:v>
                </c:pt>
              </c:numCache>
            </c:numRef>
          </c:xVal>
          <c:yVal>
            <c:numRef>
              <c:f>'PV ILR'!$J$30:$J$43</c:f>
              <c:numCache>
                <c:formatCode>0.00</c:formatCode>
                <c:ptCount val="14"/>
                <c:pt idx="0">
                  <c:v>1.21</c:v>
                </c:pt>
                <c:pt idx="1">
                  <c:v>1.1499999999999999</c:v>
                </c:pt>
                <c:pt idx="2">
                  <c:v>1.22</c:v>
                </c:pt>
                <c:pt idx="3">
                  <c:v>1.29</c:v>
                </c:pt>
                <c:pt idx="4">
                  <c:v>1.29</c:v>
                </c:pt>
                <c:pt idx="5">
                  <c:v>1.29</c:v>
                </c:pt>
                <c:pt idx="6">
                  <c:v>1.31</c:v>
                </c:pt>
                <c:pt idx="7">
                  <c:v>1.33</c:v>
                </c:pt>
                <c:pt idx="8">
                  <c:v>1.32</c:v>
                </c:pt>
                <c:pt idx="9">
                  <c:v>1.31</c:v>
                </c:pt>
                <c:pt idx="10">
                  <c:v>1.34</c:v>
                </c:pt>
                <c:pt idx="11">
                  <c:v>1.33</c:v>
                </c:pt>
                <c:pt idx="12">
                  <c:v>1.3</c:v>
                </c:pt>
                <c:pt idx="13">
                  <c:v>1.32</c:v>
                </c:pt>
              </c:numCache>
            </c:numRef>
          </c:yVal>
          <c:smooth val="0"/>
          <c:extLst>
            <c:ext xmlns:c16="http://schemas.microsoft.com/office/drawing/2014/chart" uri="{C3380CC4-5D6E-409C-BE32-E72D297353CC}">
              <c16:uniqueId val="{00000003-4E46-45DE-A4C1-56DB6E97FEE6}"/>
            </c:ext>
          </c:extLst>
        </c:ser>
        <c:dLbls>
          <c:showLegendKey val="0"/>
          <c:showVal val="0"/>
          <c:showCatName val="0"/>
          <c:showSerName val="0"/>
          <c:showPercent val="0"/>
          <c:showBubbleSize val="0"/>
        </c:dLbls>
        <c:axId val="547779120"/>
        <c:axId val="547781080"/>
      </c:scatterChart>
      <c:catAx>
        <c:axId val="547779512"/>
        <c:scaling>
          <c:orientation val="minMax"/>
        </c:scaling>
        <c:delete val="0"/>
        <c:axPos val="b"/>
        <c:title>
          <c:tx>
            <c:rich>
              <a:bodyPr/>
              <a:lstStyle/>
              <a:p>
                <a:pPr>
                  <a:defRPr b="1"/>
                </a:pPr>
                <a:r>
                  <a:rPr lang="en-US" b="1"/>
                  <a:t>Commercial Operation Year</a:t>
                </a:r>
              </a:p>
            </c:rich>
          </c:tx>
          <c:layout>
            <c:manualLayout>
              <c:xMode val="edge"/>
              <c:yMode val="edge"/>
              <c:x val="0.38539843774425397"/>
              <c:y val="0.94402624975873384"/>
            </c:manualLayout>
          </c:layout>
          <c:overlay val="0"/>
          <c:spPr>
            <a:noFill/>
            <a:ln w="25400">
              <a:noFill/>
            </a:ln>
          </c:spPr>
        </c:title>
        <c:numFmt formatCode="General" sourceLinked="1"/>
        <c:majorTickMark val="out"/>
        <c:minorTickMark val="none"/>
        <c:tickLblPos val="nextTo"/>
        <c:spPr>
          <a:ln w="3175">
            <a:noFill/>
            <a:prstDash val="solid"/>
          </a:ln>
        </c:spPr>
        <c:txPr>
          <a:bodyPr rot="0" vert="horz"/>
          <a:lstStyle/>
          <a:p>
            <a:pPr>
              <a:defRPr b="0"/>
            </a:pPr>
            <a:endParaRPr lang="en-US"/>
          </a:p>
        </c:txPr>
        <c:crossAx val="547784216"/>
        <c:crosses val="autoZero"/>
        <c:auto val="1"/>
        <c:lblAlgn val="ctr"/>
        <c:lblOffset val="0"/>
        <c:tickLblSkip val="1"/>
        <c:tickMarkSkip val="1"/>
        <c:noMultiLvlLbl val="0"/>
      </c:catAx>
      <c:valAx>
        <c:axId val="547784216"/>
        <c:scaling>
          <c:orientation val="minMax"/>
          <c:max val="1.53"/>
          <c:min val="1"/>
        </c:scaling>
        <c:delete val="0"/>
        <c:axPos val="l"/>
        <c:majorGridlines>
          <c:spPr>
            <a:ln w="3175">
              <a:solidFill>
                <a:schemeClr val="bg1">
                  <a:lumMod val="75000"/>
                </a:schemeClr>
              </a:solidFill>
              <a:prstDash val="solid"/>
            </a:ln>
          </c:spPr>
        </c:majorGridlines>
        <c:minorGridlines>
          <c:spPr>
            <a:ln w="3175">
              <a:noFill/>
              <a:prstDash val="lgDash"/>
            </a:ln>
          </c:spPr>
        </c:minorGridlines>
        <c:numFmt formatCode="#,##0.00" sourceLinked="0"/>
        <c:majorTickMark val="out"/>
        <c:minorTickMark val="none"/>
        <c:tickLblPos val="nextTo"/>
        <c:spPr>
          <a:ln w="3175">
            <a:noFill/>
            <a:prstDash val="solid"/>
          </a:ln>
        </c:spPr>
        <c:txPr>
          <a:bodyPr rot="0" vert="horz"/>
          <a:lstStyle/>
          <a:p>
            <a:pPr>
              <a:defRPr b="0"/>
            </a:pPr>
            <a:endParaRPr lang="en-US"/>
          </a:p>
        </c:txPr>
        <c:crossAx val="547779512"/>
        <c:crosses val="autoZero"/>
        <c:crossBetween val="between"/>
        <c:majorUnit val="0.1"/>
      </c:valAx>
      <c:valAx>
        <c:axId val="547781080"/>
        <c:scaling>
          <c:orientation val="minMax"/>
          <c:max val="6"/>
          <c:min val="3.5"/>
        </c:scaling>
        <c:delete val="1"/>
        <c:axPos val="r"/>
        <c:numFmt formatCode="0.00" sourceLinked="1"/>
        <c:majorTickMark val="out"/>
        <c:minorTickMark val="none"/>
        <c:tickLblPos val="nextTo"/>
        <c:crossAx val="547779120"/>
        <c:crosses val="max"/>
        <c:crossBetween val="midCat"/>
        <c:majorUnit val="1"/>
        <c:minorUnit val="0.5"/>
      </c:valAx>
      <c:valAx>
        <c:axId val="547779120"/>
        <c:scaling>
          <c:orientation val="minMax"/>
          <c:max val="28"/>
          <c:min val="0"/>
        </c:scaling>
        <c:delete val="0"/>
        <c:axPos val="t"/>
        <c:numFmt formatCode="General" sourceLinked="1"/>
        <c:majorTickMark val="out"/>
        <c:minorTickMark val="none"/>
        <c:tickLblPos val="nextTo"/>
        <c:spPr>
          <a:ln>
            <a:noFill/>
          </a:ln>
        </c:spPr>
        <c:txPr>
          <a:bodyPr/>
          <a:lstStyle/>
          <a:p>
            <a:pPr>
              <a:defRPr>
                <a:solidFill>
                  <a:schemeClr val="bg1"/>
                </a:solidFill>
              </a:defRPr>
            </a:pPr>
            <a:endParaRPr lang="en-US"/>
          </a:p>
        </c:txPr>
        <c:crossAx val="547781080"/>
        <c:crosses val="max"/>
        <c:crossBetween val="midCat"/>
      </c:valAx>
      <c:dTable>
        <c:showHorzBorder val="1"/>
        <c:showVertBorder val="1"/>
        <c:showOutline val="1"/>
        <c:showKeys val="1"/>
      </c:dTable>
      <c:spPr>
        <a:solidFill>
          <a:schemeClr val="bg1"/>
        </a:solidFill>
        <a:ln w="25400">
          <a:noFill/>
        </a:ln>
      </c:spPr>
    </c:plotArea>
    <c:legend>
      <c:legendPos val="r"/>
      <c:legendEntry>
        <c:idx val="1"/>
        <c:delete val="1"/>
      </c:legendEntry>
      <c:layout>
        <c:manualLayout>
          <c:xMode val="edge"/>
          <c:yMode val="edge"/>
          <c:x val="7.123326037919385E-2"/>
          <c:y val="0.11846987876515436"/>
          <c:w val="0.159655259438724"/>
          <c:h val="0.15382389701287338"/>
        </c:manualLayout>
      </c:layout>
      <c:overlay val="1"/>
      <c:spPr>
        <a:solidFill>
          <a:schemeClr val="bg1"/>
        </a:solidFill>
        <a:ln>
          <a:noFill/>
        </a:ln>
        <a:effectLst>
          <a:outerShdw blurRad="50800" dist="38100" dir="2700000" algn="tl" rotWithShape="0">
            <a:prstClr val="black">
              <a:alpha val="40000"/>
            </a:prstClr>
          </a:outerShdw>
        </a:effectLst>
      </c:spPr>
    </c:legend>
    <c:plotVisOnly val="1"/>
    <c:dispBlanksAs val="gap"/>
    <c:showDLblsOverMax val="0"/>
  </c:chart>
  <c:spPr>
    <a:solidFill>
      <a:schemeClr val="bg1"/>
    </a:solidFill>
    <a:ln w="9525">
      <a:noFill/>
    </a:ln>
  </c:spPr>
  <c:txPr>
    <a:bodyPr/>
    <a:lstStyle/>
    <a:p>
      <a:pPr>
        <a:defRPr sz="1000" b="0" i="0" u="none" strike="noStrike" baseline="0">
          <a:solidFill>
            <a:srgbClr val="000000"/>
          </a:solidFill>
          <a:latin typeface="Arial" panose="020B0604020202020204" pitchFamily="34" charset="0"/>
          <a:ea typeface="Arial"/>
          <a:cs typeface="Arial" panose="020B0604020202020204" pitchFamily="34" charset="0"/>
        </a:defRPr>
      </a:pPr>
      <a:endParaRPr lang="en-US"/>
    </a:p>
  </c:txPr>
  <c:printSettings>
    <c:headerFooter alignWithMargins="0"/>
    <c:pageMargins b="1" l="0.75000000000001499" r="0.75000000000001499" t="1" header="0.5" footer="0.5"/>
    <c:pageSetup orientation="landscape"/>
  </c:printSettings>
  <c:userShapes r:id="rId1"/>
</c:chartSpace>
</file>

<file path=xl/charts/chart2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5.8158804915740672E-2"/>
          <c:y val="9.4337140406954081E-2"/>
          <c:w val="0.89755259564517054"/>
          <c:h val="0.74967418985993106"/>
        </c:manualLayout>
      </c:layout>
      <c:bubbleChart>
        <c:varyColors val="0"/>
        <c:ser>
          <c:idx val="0"/>
          <c:order val="0"/>
          <c:tx>
            <c:v>CSP Trough</c:v>
          </c:tx>
          <c:spPr>
            <a:solidFill>
              <a:schemeClr val="accent6">
                <a:alpha val="50000"/>
              </a:schemeClr>
            </a:solidFill>
            <a:ln>
              <a:solidFill>
                <a:schemeClr val="accent6"/>
              </a:solidFill>
            </a:ln>
          </c:spPr>
          <c:invertIfNegative val="0"/>
          <c:xVal>
            <c:numRef>
              <c:f>'CSP CapEx'!$C$27:$C$34</c:f>
              <c:numCache>
                <c:formatCode>General</c:formatCode>
                <c:ptCount val="8"/>
                <c:pt idx="0">
                  <c:v>2007</c:v>
                </c:pt>
                <c:pt idx="1">
                  <c:v>2010</c:v>
                </c:pt>
                <c:pt idx="2">
                  <c:v>2013</c:v>
                </c:pt>
                <c:pt idx="3">
                  <c:v>2014</c:v>
                </c:pt>
                <c:pt idx="4">
                  <c:v>2014</c:v>
                </c:pt>
              </c:numCache>
            </c:numRef>
          </c:xVal>
          <c:yVal>
            <c:numRef>
              <c:f>'CSP CapEx'!$D$27:$D$34</c:f>
              <c:numCache>
                <c:formatCode>"$"#,##0.00_);\("$"#,##0.00\)</c:formatCode>
                <c:ptCount val="8"/>
                <c:pt idx="0">
                  <c:v>5.6988571337630889</c:v>
                </c:pt>
                <c:pt idx="1">
                  <c:v>7.2342478385665832</c:v>
                </c:pt>
                <c:pt idx="2">
                  <c:v>8.6010840131187809</c:v>
                </c:pt>
                <c:pt idx="3">
                  <c:v>6.5063823088947439</c:v>
                </c:pt>
                <c:pt idx="4">
                  <c:v>7.8114020804596507</c:v>
                </c:pt>
              </c:numCache>
            </c:numRef>
          </c:yVal>
          <c:bubbleSize>
            <c:numRef>
              <c:f>'CSP CapEx'!$B$27:$B$34</c:f>
              <c:numCache>
                <c:formatCode>General</c:formatCode>
                <c:ptCount val="8"/>
                <c:pt idx="0">
                  <c:v>68.5</c:v>
                </c:pt>
                <c:pt idx="1">
                  <c:v>75</c:v>
                </c:pt>
                <c:pt idx="2">
                  <c:v>250</c:v>
                </c:pt>
                <c:pt idx="3">
                  <c:v>250</c:v>
                </c:pt>
                <c:pt idx="4">
                  <c:v>250</c:v>
                </c:pt>
              </c:numCache>
            </c:numRef>
          </c:bubbleSize>
          <c:bubble3D val="0"/>
          <c:extLst>
            <c:ext xmlns:c16="http://schemas.microsoft.com/office/drawing/2014/chart" uri="{C3380CC4-5D6E-409C-BE32-E72D297353CC}">
              <c16:uniqueId val="{00000000-D4C9-4951-88F6-1452679B2A90}"/>
            </c:ext>
          </c:extLst>
        </c:ser>
        <c:ser>
          <c:idx val="1"/>
          <c:order val="1"/>
          <c:tx>
            <c:v>CSP Tower</c:v>
          </c:tx>
          <c:spPr>
            <a:solidFill>
              <a:schemeClr val="accent3">
                <a:alpha val="50000"/>
              </a:schemeClr>
            </a:solidFill>
            <a:ln w="9525">
              <a:solidFill>
                <a:schemeClr val="accent3">
                  <a:lumMod val="75000"/>
                </a:schemeClr>
              </a:solidFill>
            </a:ln>
          </c:spPr>
          <c:invertIfNegative val="0"/>
          <c:xVal>
            <c:numRef>
              <c:f>'CSP CapEx'!$C$21:$C$22</c:f>
              <c:numCache>
                <c:formatCode>General</c:formatCode>
                <c:ptCount val="2"/>
                <c:pt idx="0">
                  <c:v>2014</c:v>
                </c:pt>
                <c:pt idx="1">
                  <c:v>2015</c:v>
                </c:pt>
              </c:numCache>
            </c:numRef>
          </c:xVal>
          <c:yVal>
            <c:numRef>
              <c:f>'CSP CapEx'!$D$21:$D$22</c:f>
              <c:numCache>
                <c:formatCode>"$"#,##0.00_);\("$"#,##0.00\)</c:formatCode>
                <c:ptCount val="2"/>
                <c:pt idx="0">
                  <c:v>7.8018008350143342</c:v>
                </c:pt>
                <c:pt idx="1">
                  <c:v>11.136471065208374</c:v>
                </c:pt>
              </c:numCache>
            </c:numRef>
          </c:yVal>
          <c:bubbleSize>
            <c:numRef>
              <c:f>'CSP CapEx'!$B$21:$B$22</c:f>
              <c:numCache>
                <c:formatCode>General</c:formatCode>
                <c:ptCount val="2"/>
                <c:pt idx="0">
                  <c:v>370</c:v>
                </c:pt>
                <c:pt idx="1">
                  <c:v>110</c:v>
                </c:pt>
              </c:numCache>
            </c:numRef>
          </c:bubbleSize>
          <c:bubble3D val="0"/>
          <c:extLst>
            <c:ext xmlns:c16="http://schemas.microsoft.com/office/drawing/2014/chart" uri="{C3380CC4-5D6E-409C-BE32-E72D297353CC}">
              <c16:uniqueId val="{00000001-D4C9-4951-88F6-1452679B2A90}"/>
            </c:ext>
          </c:extLst>
        </c:ser>
        <c:ser>
          <c:idx val="4"/>
          <c:order val="2"/>
          <c:tx>
            <c:v>CSP Trough Core</c:v>
          </c:tx>
          <c:spPr>
            <a:solidFill>
              <a:schemeClr val="accent6">
                <a:lumMod val="50000"/>
              </a:schemeClr>
            </a:solidFill>
            <a:ln w="25400">
              <a:noFill/>
            </a:ln>
          </c:spPr>
          <c:invertIfNegative val="0"/>
          <c:xVal>
            <c:numRef>
              <c:f>'CSP CapEx'!$C$27:$C$34</c:f>
              <c:numCache>
                <c:formatCode>General</c:formatCode>
                <c:ptCount val="8"/>
                <c:pt idx="0">
                  <c:v>2007</c:v>
                </c:pt>
                <c:pt idx="1">
                  <c:v>2010</c:v>
                </c:pt>
                <c:pt idx="2">
                  <c:v>2013</c:v>
                </c:pt>
                <c:pt idx="3">
                  <c:v>2014</c:v>
                </c:pt>
                <c:pt idx="4">
                  <c:v>2014</c:v>
                </c:pt>
              </c:numCache>
            </c:numRef>
          </c:xVal>
          <c:yVal>
            <c:numRef>
              <c:f>'CSP CapEx'!$D$27:$D$34</c:f>
              <c:numCache>
                <c:formatCode>"$"#,##0.00_);\("$"#,##0.00\)</c:formatCode>
                <c:ptCount val="8"/>
                <c:pt idx="0">
                  <c:v>5.6988571337630889</c:v>
                </c:pt>
                <c:pt idx="1">
                  <c:v>7.2342478385665832</c:v>
                </c:pt>
                <c:pt idx="2">
                  <c:v>8.6010840131187809</c:v>
                </c:pt>
                <c:pt idx="3">
                  <c:v>6.5063823088947439</c:v>
                </c:pt>
                <c:pt idx="4">
                  <c:v>7.8114020804596507</c:v>
                </c:pt>
              </c:numCache>
            </c:numRef>
          </c:yVal>
          <c:bubbleSize>
            <c:numRef>
              <c:f>'CSP CapEx'!$E$27:$E$34</c:f>
              <c:numCache>
                <c:formatCode>General</c:formatCode>
                <c:ptCount val="8"/>
                <c:pt idx="0">
                  <c:v>1</c:v>
                </c:pt>
                <c:pt idx="1">
                  <c:v>1</c:v>
                </c:pt>
                <c:pt idx="2">
                  <c:v>1</c:v>
                </c:pt>
                <c:pt idx="3">
                  <c:v>1</c:v>
                </c:pt>
                <c:pt idx="4">
                  <c:v>1</c:v>
                </c:pt>
              </c:numCache>
            </c:numRef>
          </c:bubbleSize>
          <c:bubble3D val="0"/>
          <c:extLst>
            <c:ext xmlns:c16="http://schemas.microsoft.com/office/drawing/2014/chart" uri="{C3380CC4-5D6E-409C-BE32-E72D297353CC}">
              <c16:uniqueId val="{00000002-D4C9-4951-88F6-1452679B2A90}"/>
            </c:ext>
          </c:extLst>
        </c:ser>
        <c:ser>
          <c:idx val="5"/>
          <c:order val="3"/>
          <c:tx>
            <c:v>CSP Tower Core</c:v>
          </c:tx>
          <c:spPr>
            <a:solidFill>
              <a:schemeClr val="accent3">
                <a:lumMod val="75000"/>
              </a:schemeClr>
            </a:solidFill>
            <a:ln w="25400">
              <a:noFill/>
            </a:ln>
          </c:spPr>
          <c:invertIfNegative val="0"/>
          <c:xVal>
            <c:numRef>
              <c:f>'CSP CapEx'!$C$21:$C$22</c:f>
              <c:numCache>
                <c:formatCode>General</c:formatCode>
                <c:ptCount val="2"/>
                <c:pt idx="0">
                  <c:v>2014</c:v>
                </c:pt>
                <c:pt idx="1">
                  <c:v>2015</c:v>
                </c:pt>
              </c:numCache>
            </c:numRef>
          </c:xVal>
          <c:yVal>
            <c:numRef>
              <c:f>'CSP CapEx'!$D$21:$D$22</c:f>
              <c:numCache>
                <c:formatCode>"$"#,##0.00_);\("$"#,##0.00\)</c:formatCode>
                <c:ptCount val="2"/>
                <c:pt idx="0">
                  <c:v>7.8018008350143342</c:v>
                </c:pt>
                <c:pt idx="1">
                  <c:v>11.136471065208374</c:v>
                </c:pt>
              </c:numCache>
            </c:numRef>
          </c:yVal>
          <c:bubbleSize>
            <c:numRef>
              <c:f>'CSP CapEx'!$E$21:$E$22</c:f>
              <c:numCache>
                <c:formatCode>General</c:formatCode>
                <c:ptCount val="2"/>
                <c:pt idx="0">
                  <c:v>1</c:v>
                </c:pt>
                <c:pt idx="1">
                  <c:v>1</c:v>
                </c:pt>
              </c:numCache>
            </c:numRef>
          </c:bubbleSize>
          <c:bubble3D val="0"/>
          <c:extLst>
            <c:ext xmlns:c16="http://schemas.microsoft.com/office/drawing/2014/chart" uri="{C3380CC4-5D6E-409C-BE32-E72D297353CC}">
              <c16:uniqueId val="{00000003-D4C9-4951-88F6-1452679B2A90}"/>
            </c:ext>
          </c:extLst>
        </c:ser>
        <c:ser>
          <c:idx val="2"/>
          <c:order val="4"/>
          <c:tx>
            <c:v>PV Capacity-Weighted Mean (for reference)</c:v>
          </c:tx>
          <c:spPr>
            <a:solidFill>
              <a:schemeClr val="accent5">
                <a:lumMod val="50000"/>
              </a:schemeClr>
            </a:solidFill>
            <a:ln w="25400">
              <a:noFill/>
            </a:ln>
          </c:spPr>
          <c:invertIfNegative val="0"/>
          <c:xVal>
            <c:numRef>
              <c:f>'CSP CapEx'!$G$21:$G$34</c:f>
              <c:numCache>
                <c:formatCode>General</c:formatCode>
                <c:ptCount val="14"/>
                <c:pt idx="0">
                  <c:v>2010</c:v>
                </c:pt>
                <c:pt idx="1">
                  <c:v>2011</c:v>
                </c:pt>
                <c:pt idx="2">
                  <c:v>2012</c:v>
                </c:pt>
                <c:pt idx="3">
                  <c:v>2013</c:v>
                </c:pt>
                <c:pt idx="4">
                  <c:v>2014</c:v>
                </c:pt>
                <c:pt idx="5">
                  <c:v>2015</c:v>
                </c:pt>
                <c:pt idx="6">
                  <c:v>2016</c:v>
                </c:pt>
                <c:pt idx="7">
                  <c:v>2017</c:v>
                </c:pt>
                <c:pt idx="8">
                  <c:v>2018</c:v>
                </c:pt>
                <c:pt idx="9">
                  <c:v>2019</c:v>
                </c:pt>
                <c:pt idx="10">
                  <c:v>2020</c:v>
                </c:pt>
                <c:pt idx="11">
                  <c:v>2021</c:v>
                </c:pt>
                <c:pt idx="12">
                  <c:v>2022</c:v>
                </c:pt>
                <c:pt idx="13">
                  <c:v>2023</c:v>
                </c:pt>
              </c:numCache>
            </c:numRef>
          </c:xVal>
          <c:yVal>
            <c:numRef>
              <c:f>'CSP CapEx'!$H$21:$H$34</c:f>
              <c:numCache>
                <c:formatCode>"$"#,##0.00_);\("$"#,##0.00\)</c:formatCode>
                <c:ptCount val="14"/>
                <c:pt idx="0">
                  <c:v>5.7466677685675513</c:v>
                </c:pt>
                <c:pt idx="1">
                  <c:v>5.377024229443971</c:v>
                </c:pt>
                <c:pt idx="2">
                  <c:v>4.4393433401239468</c:v>
                </c:pt>
                <c:pt idx="3">
                  <c:v>4.8127801169649205</c:v>
                </c:pt>
                <c:pt idx="4">
                  <c:v>4.6320904317448344</c:v>
                </c:pt>
                <c:pt idx="5">
                  <c:v>3.8164480507337437</c:v>
                </c:pt>
                <c:pt idx="6">
                  <c:v>2.9467475022805063</c:v>
                </c:pt>
                <c:pt idx="7">
                  <c:v>2.6735894158958939</c:v>
                </c:pt>
                <c:pt idx="8">
                  <c:v>2.2599106328793503</c:v>
                </c:pt>
                <c:pt idx="9">
                  <c:v>1.9280053889578577</c:v>
                </c:pt>
                <c:pt idx="10">
                  <c:v>1.7208967063480836</c:v>
                </c:pt>
                <c:pt idx="11">
                  <c:v>1.610035955536236</c:v>
                </c:pt>
                <c:pt idx="12">
                  <c:v>1.5628946512252289</c:v>
                </c:pt>
                <c:pt idx="13">
                  <c:v>1.4319512220029469</c:v>
                </c:pt>
              </c:numCache>
            </c:numRef>
          </c:yVal>
          <c:bubbleSize>
            <c:numRef>
              <c:f>'CSP CapEx'!$I$21:$I$34</c:f>
              <c:numCache>
                <c:formatCode>General</c:formatCode>
                <c:ptCount val="14"/>
                <c:pt idx="0">
                  <c:v>10</c:v>
                </c:pt>
                <c:pt idx="1">
                  <c:v>10</c:v>
                </c:pt>
                <c:pt idx="2">
                  <c:v>10</c:v>
                </c:pt>
                <c:pt idx="3">
                  <c:v>10</c:v>
                </c:pt>
                <c:pt idx="4">
                  <c:v>10</c:v>
                </c:pt>
                <c:pt idx="5">
                  <c:v>10</c:v>
                </c:pt>
                <c:pt idx="6">
                  <c:v>10</c:v>
                </c:pt>
                <c:pt idx="7">
                  <c:v>10</c:v>
                </c:pt>
                <c:pt idx="8">
                  <c:v>10</c:v>
                </c:pt>
                <c:pt idx="9">
                  <c:v>10</c:v>
                </c:pt>
                <c:pt idx="10">
                  <c:v>10</c:v>
                </c:pt>
                <c:pt idx="11">
                  <c:v>10</c:v>
                </c:pt>
                <c:pt idx="12">
                  <c:v>10</c:v>
                </c:pt>
                <c:pt idx="13">
                  <c:v>10</c:v>
                </c:pt>
              </c:numCache>
            </c:numRef>
          </c:bubbleSize>
          <c:bubble3D val="0"/>
          <c:extLst>
            <c:ext xmlns:c16="http://schemas.microsoft.com/office/drawing/2014/chart" uri="{C3380CC4-5D6E-409C-BE32-E72D297353CC}">
              <c16:uniqueId val="{00000004-D4C9-4951-88F6-1452679B2A90}"/>
            </c:ext>
          </c:extLst>
        </c:ser>
        <c:dLbls>
          <c:showLegendKey val="0"/>
          <c:showVal val="0"/>
          <c:showCatName val="0"/>
          <c:showSerName val="0"/>
          <c:showPercent val="0"/>
          <c:showBubbleSize val="0"/>
        </c:dLbls>
        <c:bubbleScale val="100"/>
        <c:showNegBubbles val="0"/>
        <c:axId val="552773856"/>
        <c:axId val="552774640"/>
      </c:bubbleChart>
      <c:valAx>
        <c:axId val="552773856"/>
        <c:scaling>
          <c:orientation val="minMax"/>
          <c:max val="2023.5"/>
          <c:min val="2006"/>
        </c:scaling>
        <c:delete val="0"/>
        <c:axPos val="b"/>
        <c:title>
          <c:tx>
            <c:rich>
              <a:bodyPr/>
              <a:lstStyle/>
              <a:p>
                <a:pPr>
                  <a:defRPr sz="1100" b="1"/>
                </a:pPr>
                <a:r>
                  <a:rPr lang="en-US" sz="1100" b="1"/>
                  <a:t>Commercial Operation Year</a:t>
                </a:r>
              </a:p>
            </c:rich>
          </c:tx>
          <c:layout>
            <c:manualLayout>
              <c:xMode val="edge"/>
              <c:yMode val="edge"/>
              <c:x val="0.37382036619408948"/>
              <c:y val="0.92238865588176555"/>
            </c:manualLayout>
          </c:layout>
          <c:overlay val="0"/>
        </c:title>
        <c:numFmt formatCode="General" sourceLinked="0"/>
        <c:majorTickMark val="out"/>
        <c:minorTickMark val="none"/>
        <c:tickLblPos val="nextTo"/>
        <c:spPr>
          <a:ln w="3175">
            <a:noFill/>
          </a:ln>
        </c:spPr>
        <c:txPr>
          <a:bodyPr/>
          <a:lstStyle/>
          <a:p>
            <a:pPr>
              <a:defRPr sz="1100" b="0"/>
            </a:pPr>
            <a:endParaRPr lang="en-US"/>
          </a:p>
        </c:txPr>
        <c:crossAx val="552774640"/>
        <c:crosses val="autoZero"/>
        <c:crossBetween val="midCat"/>
        <c:majorUnit val="2"/>
      </c:valAx>
      <c:valAx>
        <c:axId val="552774640"/>
        <c:scaling>
          <c:orientation val="minMax"/>
          <c:max val="12"/>
          <c:min val="0"/>
        </c:scaling>
        <c:delete val="0"/>
        <c:axPos val="l"/>
        <c:majorGridlines>
          <c:spPr>
            <a:ln w="3175">
              <a:solidFill>
                <a:schemeClr val="bg1">
                  <a:lumMod val="75000"/>
                </a:schemeClr>
              </a:solidFill>
            </a:ln>
          </c:spPr>
        </c:majorGridlines>
        <c:minorGridlines>
          <c:spPr>
            <a:ln>
              <a:noFill/>
              <a:prstDash val="dash"/>
            </a:ln>
          </c:spPr>
        </c:minorGridlines>
        <c:numFmt formatCode="General" sourceLinked="0"/>
        <c:majorTickMark val="out"/>
        <c:minorTickMark val="none"/>
        <c:tickLblPos val="nextTo"/>
        <c:spPr>
          <a:ln w="3175">
            <a:noFill/>
          </a:ln>
        </c:spPr>
        <c:txPr>
          <a:bodyPr/>
          <a:lstStyle/>
          <a:p>
            <a:pPr>
              <a:defRPr sz="1100" b="0"/>
            </a:pPr>
            <a:endParaRPr lang="en-US"/>
          </a:p>
        </c:txPr>
        <c:crossAx val="552773856"/>
        <c:crosses val="autoZero"/>
        <c:crossBetween val="midCat"/>
        <c:majorUnit val="1"/>
        <c:minorUnit val="0.5"/>
      </c:valAx>
      <c:spPr>
        <a:solidFill>
          <a:schemeClr val="bg1"/>
        </a:solidFill>
        <a:ln>
          <a:noFill/>
        </a:ln>
      </c:spPr>
    </c:plotArea>
    <c:legend>
      <c:legendPos val="r"/>
      <c:legendEntry>
        <c:idx val="2"/>
        <c:delete val="1"/>
      </c:legendEntry>
      <c:legendEntry>
        <c:idx val="3"/>
        <c:delete val="1"/>
      </c:legendEntry>
      <c:layout>
        <c:manualLayout>
          <c:xMode val="edge"/>
          <c:yMode val="edge"/>
          <c:x val="6.6435325392018296E-2"/>
          <c:y val="0.67310242469691284"/>
          <c:w val="0.47889427283128078"/>
          <c:h val="0.16146419197600298"/>
        </c:manualLayout>
      </c:layout>
      <c:overlay val="1"/>
      <c:spPr>
        <a:solidFill>
          <a:schemeClr val="bg1"/>
        </a:solidFill>
        <a:ln w="3175">
          <a:solidFill>
            <a:schemeClr val="tx1"/>
          </a:solidFill>
        </a:ln>
        <a:effectLst/>
      </c:spPr>
      <c:txPr>
        <a:bodyPr/>
        <a:lstStyle/>
        <a:p>
          <a:pPr>
            <a:defRPr sz="1100" b="0"/>
          </a:pPr>
          <a:endParaRPr lang="en-US"/>
        </a:p>
      </c:txPr>
    </c:legend>
    <c:plotVisOnly val="1"/>
    <c:dispBlanksAs val="gap"/>
    <c:showDLblsOverMax val="0"/>
  </c:chart>
  <c:spPr>
    <a:solidFill>
      <a:schemeClr val="bg1"/>
    </a:solidFill>
    <a:ln>
      <a:noFill/>
    </a:ln>
  </c:spPr>
  <c:txPr>
    <a:bodyPr/>
    <a:lstStyle/>
    <a:p>
      <a:pPr>
        <a:defRPr sz="1200"/>
      </a:pPr>
      <a:endParaRPr lang="en-US"/>
    </a:p>
  </c:txPr>
  <c:printSettings>
    <c:headerFooter/>
    <c:pageMargins b="0.75" l="0.7" r="0.7" t="0.75" header="0.3" footer="0.3"/>
    <c:pageSetup/>
  </c:printSettings>
  <c:userShapes r:id="rId1"/>
</c:chartSpace>
</file>

<file path=xl/charts/chart2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5.0372893585424884E-2"/>
          <c:y val="8.7781214848143982E-2"/>
          <c:w val="0.88813813297312261"/>
          <c:h val="0.83199318835145608"/>
        </c:manualLayout>
      </c:layout>
      <c:lineChart>
        <c:grouping val="standard"/>
        <c:varyColors val="0"/>
        <c:ser>
          <c:idx val="5"/>
          <c:order val="1"/>
          <c:tx>
            <c:v>Placeholder x-axis</c:v>
          </c:tx>
          <c:spPr>
            <a:ln w="38100">
              <a:solidFill>
                <a:srgbClr val="FFC000"/>
              </a:solidFill>
              <a:prstDash val="sysDot"/>
            </a:ln>
          </c:spPr>
          <c:marker>
            <c:symbol val="none"/>
          </c:marker>
          <c:dLbls>
            <c:delete val="1"/>
          </c:dLbls>
          <c:cat>
            <c:numRef>
              <c:f>'O&amp;M Cost Time Trend'!$A$28:$A$40</c:f>
              <c:numCache>
                <c:formatCode>General</c:formatCode>
                <c:ptCount val="13"/>
                <c:pt idx="0">
                  <c:v>2011</c:v>
                </c:pt>
                <c:pt idx="1">
                  <c:v>2012</c:v>
                </c:pt>
                <c:pt idx="2">
                  <c:v>2013</c:v>
                </c:pt>
                <c:pt idx="3">
                  <c:v>2014</c:v>
                </c:pt>
                <c:pt idx="4">
                  <c:v>2015</c:v>
                </c:pt>
                <c:pt idx="5">
                  <c:v>2016</c:v>
                </c:pt>
                <c:pt idx="6">
                  <c:v>2017</c:v>
                </c:pt>
                <c:pt idx="7">
                  <c:v>2018</c:v>
                </c:pt>
                <c:pt idx="8">
                  <c:v>2019</c:v>
                </c:pt>
                <c:pt idx="9">
                  <c:v>2020</c:v>
                </c:pt>
                <c:pt idx="10">
                  <c:v>2021</c:v>
                </c:pt>
                <c:pt idx="11">
                  <c:v>2022</c:v>
                </c:pt>
                <c:pt idx="12">
                  <c:v>2023</c:v>
                </c:pt>
              </c:numCache>
            </c:numRef>
          </c:cat>
          <c:val>
            <c:numRef>
              <c:f>'O&amp;M Cost Time Trend'!$A$29:$A$39</c:f>
              <c:numCache>
                <c:formatCode>General</c:formatCode>
                <c:ptCount val="11"/>
                <c:pt idx="0">
                  <c:v>2012</c:v>
                </c:pt>
                <c:pt idx="1">
                  <c:v>2013</c:v>
                </c:pt>
                <c:pt idx="2">
                  <c:v>2014</c:v>
                </c:pt>
                <c:pt idx="3">
                  <c:v>2015</c:v>
                </c:pt>
                <c:pt idx="4">
                  <c:v>2016</c:v>
                </c:pt>
                <c:pt idx="5">
                  <c:v>2017</c:v>
                </c:pt>
                <c:pt idx="6">
                  <c:v>2018</c:v>
                </c:pt>
                <c:pt idx="7">
                  <c:v>2019</c:v>
                </c:pt>
                <c:pt idx="8">
                  <c:v>2020</c:v>
                </c:pt>
                <c:pt idx="9">
                  <c:v>2021</c:v>
                </c:pt>
                <c:pt idx="10">
                  <c:v>2022</c:v>
                </c:pt>
              </c:numCache>
            </c:numRef>
          </c:val>
          <c:smooth val="0"/>
          <c:extLst>
            <c:ext xmlns:c16="http://schemas.microsoft.com/office/drawing/2014/chart" uri="{C3380CC4-5D6E-409C-BE32-E72D297353CC}">
              <c16:uniqueId val="{00000000-483C-4922-BAC0-78D6D0A1D8DB}"/>
            </c:ext>
          </c:extLst>
        </c:ser>
        <c:dLbls>
          <c:dLblPos val="t"/>
          <c:showLegendKey val="0"/>
          <c:showVal val="1"/>
          <c:showCatName val="0"/>
          <c:showSerName val="0"/>
          <c:showPercent val="0"/>
          <c:showBubbleSize val="0"/>
        </c:dLbls>
        <c:marker val="1"/>
        <c:smooth val="0"/>
        <c:axId val="432634496"/>
        <c:axId val="432648576"/>
      </c:lineChart>
      <c:scatterChart>
        <c:scatterStyle val="lineMarker"/>
        <c:varyColors val="0"/>
        <c:ser>
          <c:idx val="1"/>
          <c:order val="0"/>
          <c:tx>
            <c:v>kw_median</c:v>
          </c:tx>
          <c:spPr>
            <a:ln w="25400">
              <a:solidFill>
                <a:schemeClr val="accent1"/>
              </a:solidFill>
            </a:ln>
          </c:spPr>
          <c:marker>
            <c:spPr>
              <a:solidFill>
                <a:schemeClr val="accent1"/>
              </a:solidFill>
              <a:ln>
                <a:solidFill>
                  <a:schemeClr val="tx1"/>
                </a:solidFill>
              </a:ln>
            </c:spPr>
          </c:marker>
          <c:errBars>
            <c:errDir val="y"/>
            <c:errBarType val="both"/>
            <c:errValType val="cust"/>
            <c:noEndCap val="0"/>
            <c:plus>
              <c:numRef>
                <c:f>'O&amp;M Cost Time Trend'!$G$43:$G$55</c:f>
                <c:numCache>
                  <c:formatCode>General</c:formatCode>
                  <c:ptCount val="13"/>
                  <c:pt idx="0">
                    <c:v>3.0894683500641875</c:v>
                  </c:pt>
                  <c:pt idx="1">
                    <c:v>7.8993569192307618</c:v>
                  </c:pt>
                  <c:pt idx="2">
                    <c:v>2.9158868074582784</c:v>
                  </c:pt>
                  <c:pt idx="3">
                    <c:v>6.3405793343783046E-2</c:v>
                  </c:pt>
                  <c:pt idx="4">
                    <c:v>13.854949268140208</c:v>
                  </c:pt>
                  <c:pt idx="5">
                    <c:v>1.3829143523125254E-4</c:v>
                  </c:pt>
                  <c:pt idx="6">
                    <c:v>0.24458098366389081</c:v>
                  </c:pt>
                  <c:pt idx="7">
                    <c:v>2.1471046306886983</c:v>
                  </c:pt>
                  <c:pt idx="8">
                    <c:v>7.9668577641414799</c:v>
                  </c:pt>
                  <c:pt idx="9">
                    <c:v>2.0907894597212398</c:v>
                  </c:pt>
                  <c:pt idx="10">
                    <c:v>11.790585849291229</c:v>
                  </c:pt>
                  <c:pt idx="11">
                    <c:v>12.67121111440753</c:v>
                  </c:pt>
                  <c:pt idx="12">
                    <c:v>11.452668184655549</c:v>
                  </c:pt>
                </c:numCache>
              </c:numRef>
            </c:plus>
            <c:minus>
              <c:numRef>
                <c:f>'O&amp;M Cost Time Trend'!$F$43:$F$55</c:f>
                <c:numCache>
                  <c:formatCode>General</c:formatCode>
                  <c:ptCount val="13"/>
                  <c:pt idx="0">
                    <c:v>3.0894683500641875</c:v>
                  </c:pt>
                  <c:pt idx="1">
                    <c:v>8.0131270960875511</c:v>
                  </c:pt>
                  <c:pt idx="2">
                    <c:v>17.382651525169653</c:v>
                  </c:pt>
                  <c:pt idx="3">
                    <c:v>25.058272468249758</c:v>
                  </c:pt>
                  <c:pt idx="4">
                    <c:v>3.0997956995766405</c:v>
                  </c:pt>
                  <c:pt idx="5">
                    <c:v>12.853660631779681</c:v>
                  </c:pt>
                  <c:pt idx="6">
                    <c:v>15.43011658446944</c:v>
                  </c:pt>
                  <c:pt idx="7">
                    <c:v>6.116352153884911</c:v>
                  </c:pt>
                  <c:pt idx="8">
                    <c:v>12.258061471698667</c:v>
                  </c:pt>
                  <c:pt idx="9">
                    <c:v>12.919194453206469</c:v>
                  </c:pt>
                  <c:pt idx="10">
                    <c:v>7.354938329197787</c:v>
                  </c:pt>
                  <c:pt idx="11">
                    <c:v>7.0276909341403018</c:v>
                  </c:pt>
                  <c:pt idx="12">
                    <c:v>6.2252809165480301</c:v>
                  </c:pt>
                </c:numCache>
              </c:numRef>
            </c:minus>
            <c:spPr>
              <a:ln w="12700">
                <a:solidFill>
                  <a:schemeClr val="tx2"/>
                </a:solidFill>
              </a:ln>
            </c:spPr>
          </c:errBars>
          <c:yVal>
            <c:numRef>
              <c:f>'O&amp;M Cost Time Trend'!$E$28:$E$40</c:f>
              <c:numCache>
                <c:formatCode>0.0</c:formatCode>
                <c:ptCount val="13"/>
                <c:pt idx="0">
                  <c:v>47.26129533432767</c:v>
                </c:pt>
                <c:pt idx="1">
                  <c:v>39.338159848489362</c:v>
                </c:pt>
                <c:pt idx="2">
                  <c:v>40.774391407044753</c:v>
                </c:pt>
                <c:pt idx="3">
                  <c:v>42.291664160297017</c:v>
                </c:pt>
                <c:pt idx="4">
                  <c:v>15.253404719162321</c:v>
                </c:pt>
                <c:pt idx="5">
                  <c:v>25.87089790481232</c:v>
                </c:pt>
                <c:pt idx="6">
                  <c:v>23.37262830006944</c:v>
                </c:pt>
                <c:pt idx="7">
                  <c:v>21.99288065638445</c:v>
                </c:pt>
                <c:pt idx="8">
                  <c:v>19.625952140700711</c:v>
                </c:pt>
                <c:pt idx="9">
                  <c:v>19.970977405920909</c:v>
                </c:pt>
                <c:pt idx="10">
                  <c:v>11.39052164126926</c:v>
                </c:pt>
                <c:pt idx="11">
                  <c:v>11.50271849151925</c:v>
                </c:pt>
                <c:pt idx="12">
                  <c:v>10.815313131313131</c:v>
                </c:pt>
              </c:numCache>
            </c:numRef>
          </c:yVal>
          <c:smooth val="0"/>
          <c:extLst>
            <c:ext xmlns:c16="http://schemas.microsoft.com/office/drawing/2014/chart" uri="{C3380CC4-5D6E-409C-BE32-E72D297353CC}">
              <c16:uniqueId val="{00000001-483C-4922-BAC0-78D6D0A1D8DB}"/>
            </c:ext>
          </c:extLst>
        </c:ser>
        <c:dLbls>
          <c:showLegendKey val="0"/>
          <c:showVal val="0"/>
          <c:showCatName val="0"/>
          <c:showSerName val="0"/>
          <c:showPercent val="0"/>
          <c:showBubbleSize val="0"/>
        </c:dLbls>
        <c:axId val="432634496"/>
        <c:axId val="432648576"/>
      </c:scatterChart>
      <c:scatterChart>
        <c:scatterStyle val="lineMarker"/>
        <c:varyColors val="0"/>
        <c:ser>
          <c:idx val="0"/>
          <c:order val="2"/>
          <c:tx>
            <c:v>mwh_median</c:v>
          </c:tx>
          <c:spPr>
            <a:ln w="25400">
              <a:solidFill>
                <a:schemeClr val="accent2"/>
              </a:solidFill>
              <a:prstDash val="sysDash"/>
            </a:ln>
          </c:spPr>
          <c:marker>
            <c:spPr>
              <a:solidFill>
                <a:schemeClr val="accent2"/>
              </a:solidFill>
              <a:ln w="9525">
                <a:solidFill>
                  <a:schemeClr val="tx1"/>
                </a:solidFill>
              </a:ln>
            </c:spPr>
          </c:marker>
          <c:errBars>
            <c:errDir val="y"/>
            <c:errBarType val="both"/>
            <c:errValType val="cust"/>
            <c:noEndCap val="0"/>
            <c:plus>
              <c:numRef>
                <c:f>'O&amp;M Cost Time Trend'!$K$43:$K$55</c:f>
                <c:numCache>
                  <c:formatCode>General</c:formatCode>
                  <c:ptCount val="13"/>
                  <c:pt idx="0">
                    <c:v>1.7648841020774704</c:v>
                  </c:pt>
                  <c:pt idx="1">
                    <c:v>4.2575529084447403</c:v>
                  </c:pt>
                  <c:pt idx="2">
                    <c:v>3.19290455903921</c:v>
                  </c:pt>
                  <c:pt idx="3">
                    <c:v>2.0873150543716399</c:v>
                  </c:pt>
                  <c:pt idx="4">
                    <c:v>9.4596569251557217</c:v>
                  </c:pt>
                  <c:pt idx="5">
                    <c:v>1.2878780479171503</c:v>
                  </c:pt>
                  <c:pt idx="6">
                    <c:v>3.9779180535656753</c:v>
                  </c:pt>
                  <c:pt idx="7">
                    <c:v>7.1799293239737416</c:v>
                  </c:pt>
                  <c:pt idx="8">
                    <c:v>10.55415857027036</c:v>
                  </c:pt>
                  <c:pt idx="9">
                    <c:v>4.832112063465603</c:v>
                  </c:pt>
                  <c:pt idx="10">
                    <c:v>4.5209394765563431</c:v>
                  </c:pt>
                  <c:pt idx="11">
                    <c:v>6.0752381903461217</c:v>
                  </c:pt>
                  <c:pt idx="12">
                    <c:v>7.5636353514101673</c:v>
                  </c:pt>
                </c:numCache>
              </c:numRef>
            </c:plus>
            <c:minus>
              <c:numRef>
                <c:f>'O&amp;M Cost Time Trend'!$J$43:$J$55</c:f>
                <c:numCache>
                  <c:formatCode>General</c:formatCode>
                  <c:ptCount val="13"/>
                  <c:pt idx="0">
                    <c:v>1.7648841020774704</c:v>
                  </c:pt>
                  <c:pt idx="1">
                    <c:v>1.2179124662732796</c:v>
                  </c:pt>
                  <c:pt idx="2">
                    <c:v>4.6586717988311701</c:v>
                  </c:pt>
                  <c:pt idx="3">
                    <c:v>10.168970657614075</c:v>
                  </c:pt>
                  <c:pt idx="4">
                    <c:v>1.7613810766005997</c:v>
                  </c:pt>
                  <c:pt idx="5">
                    <c:v>3.9270284492713587</c:v>
                  </c:pt>
                  <c:pt idx="6">
                    <c:v>4.678649907143682</c:v>
                  </c:pt>
                  <c:pt idx="7">
                    <c:v>1.569060219059379</c:v>
                  </c:pt>
                  <c:pt idx="8">
                    <c:v>4.4667120298716689</c:v>
                  </c:pt>
                  <c:pt idx="9">
                    <c:v>4.3276231774173004</c:v>
                  </c:pt>
                  <c:pt idx="10">
                    <c:v>4.1904603208699474</c:v>
                  </c:pt>
                  <c:pt idx="11">
                    <c:v>4.5930391947664706</c:v>
                  </c:pt>
                  <c:pt idx="12">
                    <c:v>4.3868122099126801</c:v>
                  </c:pt>
                </c:numCache>
              </c:numRef>
            </c:minus>
            <c:spPr>
              <a:ln w="12700">
                <a:solidFill>
                  <a:schemeClr val="accent2"/>
                </a:solidFill>
              </a:ln>
            </c:spPr>
          </c:errBars>
          <c:xVal>
            <c:numRef>
              <c:f>'O&amp;M Cost Time Trend'!$L$43:$L$55</c:f>
              <c:numCache>
                <c:formatCode>0.00</c:formatCode>
                <c:ptCount val="13"/>
                <c:pt idx="0">
                  <c:v>1.2</c:v>
                </c:pt>
                <c:pt idx="1">
                  <c:v>2.2000000000000002</c:v>
                </c:pt>
                <c:pt idx="2">
                  <c:v>3.2</c:v>
                </c:pt>
                <c:pt idx="3">
                  <c:v>4.2</c:v>
                </c:pt>
                <c:pt idx="4">
                  <c:v>5.2</c:v>
                </c:pt>
                <c:pt idx="5">
                  <c:v>6.2</c:v>
                </c:pt>
                <c:pt idx="6">
                  <c:v>7.2</c:v>
                </c:pt>
                <c:pt idx="7">
                  <c:v>8.1999999999999993</c:v>
                </c:pt>
                <c:pt idx="8">
                  <c:v>9.1999999999999993</c:v>
                </c:pt>
                <c:pt idx="9">
                  <c:v>10.199999999999999</c:v>
                </c:pt>
                <c:pt idx="10">
                  <c:v>11.2</c:v>
                </c:pt>
                <c:pt idx="11">
                  <c:v>12.2</c:v>
                </c:pt>
                <c:pt idx="12">
                  <c:v>13.2</c:v>
                </c:pt>
              </c:numCache>
            </c:numRef>
          </c:xVal>
          <c:yVal>
            <c:numRef>
              <c:f>'O&amp;M Cost Time Trend'!$I$28:$I$40</c:f>
              <c:numCache>
                <c:formatCode>0.0</c:formatCode>
                <c:ptCount val="13"/>
                <c:pt idx="0">
                  <c:v>24.87278603647351</c:v>
                </c:pt>
                <c:pt idx="1">
                  <c:v>21.937776276660919</c:v>
                </c:pt>
                <c:pt idx="2">
                  <c:v>19.41460134549412</c:v>
                </c:pt>
                <c:pt idx="3">
                  <c:v>18.736644521784559</c:v>
                </c:pt>
                <c:pt idx="4">
                  <c:v>7.0494804755103484</c:v>
                </c:pt>
                <c:pt idx="5">
                  <c:v>10.45035462304585</c:v>
                </c:pt>
                <c:pt idx="6">
                  <c:v>9.329700974284874</c:v>
                </c:pt>
                <c:pt idx="7">
                  <c:v>9.6700905086121267</c:v>
                </c:pt>
                <c:pt idx="8">
                  <c:v>8.2391343619414883</c:v>
                </c:pt>
                <c:pt idx="9">
                  <c:v>8.3211690097415065</c:v>
                </c:pt>
                <c:pt idx="10">
                  <c:v>6.1944941108812976</c:v>
                </c:pt>
                <c:pt idx="11">
                  <c:v>6.7675983982622583</c:v>
                </c:pt>
                <c:pt idx="12">
                  <c:v>6.7435901617302934</c:v>
                </c:pt>
              </c:numCache>
            </c:numRef>
          </c:yVal>
          <c:smooth val="0"/>
          <c:extLst>
            <c:ext xmlns:c16="http://schemas.microsoft.com/office/drawing/2014/chart" uri="{C3380CC4-5D6E-409C-BE32-E72D297353CC}">
              <c16:uniqueId val="{00000002-483C-4922-BAC0-78D6D0A1D8DB}"/>
            </c:ext>
          </c:extLst>
        </c:ser>
        <c:dLbls>
          <c:showLegendKey val="0"/>
          <c:showVal val="0"/>
          <c:showCatName val="0"/>
          <c:showSerName val="0"/>
          <c:showPercent val="0"/>
          <c:showBubbleSize val="0"/>
        </c:dLbls>
        <c:axId val="433062272"/>
        <c:axId val="432650496"/>
      </c:scatterChart>
      <c:catAx>
        <c:axId val="432634496"/>
        <c:scaling>
          <c:orientation val="minMax"/>
        </c:scaling>
        <c:delete val="0"/>
        <c:axPos val="b"/>
        <c:numFmt formatCode="General" sourceLinked="1"/>
        <c:majorTickMark val="none"/>
        <c:minorTickMark val="none"/>
        <c:tickLblPos val="nextTo"/>
        <c:spPr>
          <a:ln w="3175">
            <a:solidFill>
              <a:schemeClr val="bg1">
                <a:lumMod val="75000"/>
              </a:schemeClr>
            </a:solidFill>
          </a:ln>
        </c:spPr>
        <c:txPr>
          <a:bodyPr/>
          <a:lstStyle/>
          <a:p>
            <a:pPr>
              <a:defRPr b="1"/>
            </a:pPr>
            <a:endParaRPr lang="en-US"/>
          </a:p>
        </c:txPr>
        <c:crossAx val="432648576"/>
        <c:crosses val="autoZero"/>
        <c:auto val="1"/>
        <c:lblAlgn val="ctr"/>
        <c:lblOffset val="100"/>
        <c:noMultiLvlLbl val="0"/>
      </c:catAx>
      <c:valAx>
        <c:axId val="432648576"/>
        <c:scaling>
          <c:orientation val="minMax"/>
          <c:max val="50"/>
          <c:min val="0"/>
        </c:scaling>
        <c:delete val="0"/>
        <c:axPos val="l"/>
        <c:majorGridlines>
          <c:spPr>
            <a:ln w="3175">
              <a:solidFill>
                <a:schemeClr val="bg1">
                  <a:lumMod val="75000"/>
                </a:schemeClr>
              </a:solidFill>
            </a:ln>
          </c:spPr>
        </c:majorGridlines>
        <c:numFmt formatCode="General" sourceLinked="0"/>
        <c:majorTickMark val="out"/>
        <c:minorTickMark val="none"/>
        <c:tickLblPos val="nextTo"/>
        <c:spPr>
          <a:ln w="3175">
            <a:noFill/>
          </a:ln>
        </c:spPr>
        <c:txPr>
          <a:bodyPr/>
          <a:lstStyle/>
          <a:p>
            <a:pPr>
              <a:defRPr b="1">
                <a:solidFill>
                  <a:schemeClr val="accent1"/>
                </a:solidFill>
              </a:defRPr>
            </a:pPr>
            <a:endParaRPr lang="en-US"/>
          </a:p>
        </c:txPr>
        <c:crossAx val="432634496"/>
        <c:crosses val="autoZero"/>
        <c:crossBetween val="between"/>
        <c:majorUnit val="10"/>
        <c:minorUnit val="5"/>
      </c:valAx>
      <c:valAx>
        <c:axId val="432650496"/>
        <c:scaling>
          <c:orientation val="minMax"/>
          <c:max val="25"/>
          <c:min val="0"/>
        </c:scaling>
        <c:delete val="0"/>
        <c:axPos val="r"/>
        <c:numFmt formatCode="0" sourceLinked="0"/>
        <c:majorTickMark val="out"/>
        <c:minorTickMark val="none"/>
        <c:tickLblPos val="nextTo"/>
        <c:spPr>
          <a:ln w="3175">
            <a:noFill/>
          </a:ln>
        </c:spPr>
        <c:txPr>
          <a:bodyPr/>
          <a:lstStyle/>
          <a:p>
            <a:pPr>
              <a:defRPr b="1">
                <a:solidFill>
                  <a:schemeClr val="accent2"/>
                </a:solidFill>
              </a:defRPr>
            </a:pPr>
            <a:endParaRPr lang="en-US"/>
          </a:p>
        </c:txPr>
        <c:crossAx val="433062272"/>
        <c:crosses val="max"/>
        <c:crossBetween val="midCat"/>
        <c:majorUnit val="5"/>
      </c:valAx>
      <c:valAx>
        <c:axId val="433062272"/>
        <c:scaling>
          <c:orientation val="minMax"/>
        </c:scaling>
        <c:delete val="1"/>
        <c:axPos val="b"/>
        <c:numFmt formatCode="0.00" sourceLinked="1"/>
        <c:majorTickMark val="out"/>
        <c:minorTickMark val="none"/>
        <c:tickLblPos val="nextTo"/>
        <c:crossAx val="432650496"/>
        <c:crosses val="autoZero"/>
        <c:crossBetween val="midCat"/>
      </c:valAx>
      <c:spPr>
        <a:noFill/>
        <a:ln>
          <a:noFill/>
        </a:ln>
      </c:spPr>
    </c:plotArea>
    <c:plotVisOnly val="1"/>
    <c:dispBlanksAs val="gap"/>
    <c:showDLblsOverMax val="0"/>
  </c:chart>
  <c:spPr>
    <a:solidFill>
      <a:sysClr val="window" lastClr="FFFFFF"/>
    </a:solidFill>
    <a:ln>
      <a:noFill/>
    </a:ln>
  </c:spPr>
  <c:txPr>
    <a:bodyPr/>
    <a:lstStyle/>
    <a:p>
      <a:pPr>
        <a:defRPr sz="100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userShapes r:id="rId1"/>
</c:chartSpace>
</file>

<file path=xl/charts/chart2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000" b="1" i="0" u="none" strike="noStrike" kern="1200" spc="0" baseline="0">
                <a:solidFill>
                  <a:sysClr val="windowText" lastClr="000000"/>
                </a:solidFill>
                <a:latin typeface="Arial" panose="020B0604020202020204" pitchFamily="34" charset="0"/>
                <a:ea typeface="+mn-ea"/>
                <a:cs typeface="Arial" panose="020B0604020202020204" pitchFamily="34" charset="0"/>
              </a:defRPr>
            </a:pPr>
            <a:r>
              <a:rPr lang="en-US" sz="1000" b="1">
                <a:solidFill>
                  <a:sysClr val="windowText" lastClr="000000"/>
                </a:solidFill>
                <a:latin typeface="Arial" panose="020B0604020202020204" pitchFamily="34" charset="0"/>
                <a:cs typeface="Arial" panose="020B0604020202020204" pitchFamily="34" charset="0"/>
              </a:rPr>
              <a:t>Median </a:t>
            </a:r>
            <a:r>
              <a:rPr lang="en-US" sz="1000" b="1" baseline="0">
                <a:solidFill>
                  <a:sysClr val="windowText" lastClr="000000"/>
                </a:solidFill>
                <a:latin typeface="Arial" panose="020B0604020202020204" pitchFamily="34" charset="0"/>
                <a:cs typeface="Arial" panose="020B0604020202020204" pitchFamily="34" charset="0"/>
              </a:rPr>
              <a:t>O&amp;M Cost (2023 $/kW-year)</a:t>
            </a:r>
            <a:endParaRPr lang="en-US" sz="1000" b="1">
              <a:solidFill>
                <a:sysClr val="windowText" lastClr="000000"/>
              </a:solidFill>
              <a:latin typeface="Arial" panose="020B0604020202020204" pitchFamily="34" charset="0"/>
              <a:cs typeface="Arial" panose="020B0604020202020204" pitchFamily="34" charset="0"/>
            </a:endParaRPr>
          </a:p>
        </c:rich>
      </c:tx>
      <c:layout>
        <c:manualLayout>
          <c:xMode val="edge"/>
          <c:yMode val="edge"/>
          <c:x val="0"/>
          <c:y val="4.2716847894013248E-2"/>
        </c:manualLayout>
      </c:layout>
      <c:overlay val="0"/>
      <c:spPr>
        <a:noFill/>
        <a:ln>
          <a:noFill/>
        </a:ln>
        <a:effectLst/>
      </c:spPr>
      <c:txPr>
        <a:bodyPr rot="0" spcFirstLastPara="1" vertOverflow="ellipsis" vert="horz" wrap="square" anchor="ctr" anchorCtr="1"/>
        <a:lstStyle/>
        <a:p>
          <a:pPr>
            <a:defRPr sz="1000" b="1" i="0" u="none" strike="noStrike" kern="1200" spc="0" baseline="0">
              <a:solidFill>
                <a:sysClr val="windowText" lastClr="000000"/>
              </a:solidFill>
              <a:latin typeface="Arial" panose="020B0604020202020204" pitchFamily="34" charset="0"/>
              <a:ea typeface="+mn-ea"/>
              <a:cs typeface="Arial" panose="020B0604020202020204" pitchFamily="34" charset="0"/>
            </a:defRPr>
          </a:pPr>
          <a:endParaRPr lang="en-US"/>
        </a:p>
      </c:txPr>
    </c:title>
    <c:autoTitleDeleted val="0"/>
    <c:plotArea>
      <c:layout>
        <c:manualLayout>
          <c:layoutTarget val="inner"/>
          <c:xMode val="edge"/>
          <c:yMode val="edge"/>
          <c:x val="5.4631541556561809E-2"/>
          <c:y val="0.14716795030276256"/>
          <c:w val="0.9221800430238889"/>
          <c:h val="0.68008757070663872"/>
        </c:manualLayout>
      </c:layout>
      <c:barChart>
        <c:barDir val="col"/>
        <c:grouping val="clustered"/>
        <c:varyColors val="0"/>
        <c:ser>
          <c:idx val="0"/>
          <c:order val="0"/>
          <c:tx>
            <c:strRef>
              <c:f>'O&amp;M Cost by Project Age'!$B$29</c:f>
              <c:strCache>
                <c:ptCount val="1"/>
                <c:pt idx="0">
                  <c:v>2011-2014</c:v>
                </c:pt>
              </c:strCache>
            </c:strRef>
          </c:tx>
          <c:spPr>
            <a:solidFill>
              <a:schemeClr val="bg1">
                <a:lumMod val="65000"/>
              </a:schemeClr>
            </a:solidFill>
            <a:ln>
              <a:solidFill>
                <a:schemeClr val="tx1">
                  <a:lumMod val="65000"/>
                  <a:lumOff val="35000"/>
                </a:schemeClr>
              </a:solidFill>
            </a:ln>
            <a:effectLst/>
          </c:spPr>
          <c:invertIfNegative val="0"/>
          <c:cat>
            <c:numRef>
              <c:f>'O&amp;M Cost by Project Age'!$A$30:$A$41</c:f>
              <c:numCache>
                <c:formatCode>General</c:formatCode>
                <c:ptCount val="12"/>
                <c:pt idx="0">
                  <c:v>1</c:v>
                </c:pt>
                <c:pt idx="1">
                  <c:v>2</c:v>
                </c:pt>
                <c:pt idx="2">
                  <c:v>3</c:v>
                </c:pt>
                <c:pt idx="3">
                  <c:v>4</c:v>
                </c:pt>
                <c:pt idx="4">
                  <c:v>5</c:v>
                </c:pt>
                <c:pt idx="5">
                  <c:v>6</c:v>
                </c:pt>
                <c:pt idx="6">
                  <c:v>7</c:v>
                </c:pt>
                <c:pt idx="7">
                  <c:v>8</c:v>
                </c:pt>
                <c:pt idx="8">
                  <c:v>9</c:v>
                </c:pt>
                <c:pt idx="9">
                  <c:v>10</c:v>
                </c:pt>
                <c:pt idx="10">
                  <c:v>11</c:v>
                </c:pt>
                <c:pt idx="11">
                  <c:v>12</c:v>
                </c:pt>
              </c:numCache>
            </c:numRef>
          </c:cat>
          <c:val>
            <c:numRef>
              <c:f>'O&amp;M Cost by Project Age'!$B$30:$B$41</c:f>
              <c:numCache>
                <c:formatCode>_("$"* #,##0.00_);_("$"* \(#,##0.00\);_("$"* "-"??_);_(@_)</c:formatCode>
                <c:ptCount val="12"/>
                <c:pt idx="0">
                  <c:v>42.291664160297017</c:v>
                </c:pt>
                <c:pt idx="1">
                  <c:v>25.871043110819311</c:v>
                </c:pt>
                <c:pt idx="2">
                  <c:v>21.32962744006603</c:v>
                </c:pt>
                <c:pt idx="3">
                  <c:v>15.78655149996553</c:v>
                </c:pt>
                <c:pt idx="4">
                  <c:v>19.62591948482595</c:v>
                </c:pt>
                <c:pt idx="5">
                  <c:v>19.625971734225569</c:v>
                </c:pt>
                <c:pt idx="6">
                  <c:v>17.487339182431342</c:v>
                </c:pt>
                <c:pt idx="7">
                  <c:v>15.734883420332929</c:v>
                </c:pt>
                <c:pt idx="8">
                  <c:v>20.8828208307498</c:v>
                </c:pt>
                <c:pt idx="9">
                  <c:v>17.133359946043871</c:v>
                </c:pt>
                <c:pt idx="10">
                  <c:v>20.834378587967869</c:v>
                </c:pt>
                <c:pt idx="11">
                  <c:v>17.810533333333328</c:v>
                </c:pt>
              </c:numCache>
            </c:numRef>
          </c:val>
          <c:extLst>
            <c:ext xmlns:c16="http://schemas.microsoft.com/office/drawing/2014/chart" uri="{C3380CC4-5D6E-409C-BE32-E72D297353CC}">
              <c16:uniqueId val="{00000000-C2AA-4F89-AF29-68101EBE1AB2}"/>
            </c:ext>
          </c:extLst>
        </c:ser>
        <c:ser>
          <c:idx val="1"/>
          <c:order val="1"/>
          <c:tx>
            <c:strRef>
              <c:f>'O&amp;M Cost by Project Age'!$C$29</c:f>
              <c:strCache>
                <c:ptCount val="1"/>
                <c:pt idx="0">
                  <c:v>2015-2018</c:v>
                </c:pt>
              </c:strCache>
            </c:strRef>
          </c:tx>
          <c:spPr>
            <a:solidFill>
              <a:schemeClr val="accent5"/>
            </a:solidFill>
            <a:ln>
              <a:solidFill>
                <a:schemeClr val="tx1">
                  <a:lumMod val="65000"/>
                  <a:lumOff val="35000"/>
                </a:schemeClr>
              </a:solidFill>
            </a:ln>
            <a:effectLst/>
          </c:spPr>
          <c:invertIfNegative val="0"/>
          <c:cat>
            <c:numRef>
              <c:f>'O&amp;M Cost by Project Age'!$A$30:$A$41</c:f>
              <c:numCache>
                <c:formatCode>General</c:formatCode>
                <c:ptCount val="12"/>
                <c:pt idx="0">
                  <c:v>1</c:v>
                </c:pt>
                <c:pt idx="1">
                  <c:v>2</c:v>
                </c:pt>
                <c:pt idx="2">
                  <c:v>3</c:v>
                </c:pt>
                <c:pt idx="3">
                  <c:v>4</c:v>
                </c:pt>
                <c:pt idx="4">
                  <c:v>5</c:v>
                </c:pt>
                <c:pt idx="5">
                  <c:v>6</c:v>
                </c:pt>
                <c:pt idx="6">
                  <c:v>7</c:v>
                </c:pt>
                <c:pt idx="7">
                  <c:v>8</c:v>
                </c:pt>
                <c:pt idx="8">
                  <c:v>9</c:v>
                </c:pt>
                <c:pt idx="9">
                  <c:v>10</c:v>
                </c:pt>
                <c:pt idx="10">
                  <c:v>11</c:v>
                </c:pt>
                <c:pt idx="11">
                  <c:v>12</c:v>
                </c:pt>
              </c:numCache>
            </c:numRef>
          </c:cat>
          <c:val>
            <c:numRef>
              <c:f>'O&amp;M Cost by Project Age'!$C$30:$C$41</c:f>
              <c:numCache>
                <c:formatCode>_("$"* #,##0.00_);_("$"* \(#,##0.00\);_("$"* "-"??_);_(@_)</c:formatCode>
                <c:ptCount val="12"/>
                <c:pt idx="0">
                  <c:v>13.37570750691563</c:v>
                </c:pt>
                <c:pt idx="1">
                  <c:v>19.970977405920909</c:v>
                </c:pt>
                <c:pt idx="2">
                  <c:v>17.924675577862299</c:v>
                </c:pt>
                <c:pt idx="3">
                  <c:v>15.730383722832761</c:v>
                </c:pt>
                <c:pt idx="4">
                  <c:v>12.88073921421635</c:v>
                </c:pt>
                <c:pt idx="5">
                  <c:v>23.181015733648771</c:v>
                </c:pt>
                <c:pt idx="6">
                  <c:v>24.17392960592678</c:v>
                </c:pt>
                <c:pt idx="7">
                  <c:v>22.005199999999999</c:v>
                </c:pt>
              </c:numCache>
            </c:numRef>
          </c:val>
          <c:extLst>
            <c:ext xmlns:c16="http://schemas.microsoft.com/office/drawing/2014/chart" uri="{C3380CC4-5D6E-409C-BE32-E72D297353CC}">
              <c16:uniqueId val="{00000001-C2AA-4F89-AF29-68101EBE1AB2}"/>
            </c:ext>
          </c:extLst>
        </c:ser>
        <c:ser>
          <c:idx val="2"/>
          <c:order val="2"/>
          <c:tx>
            <c:strRef>
              <c:f>'O&amp;M Cost by Project Age'!$D$29</c:f>
              <c:strCache>
                <c:ptCount val="1"/>
                <c:pt idx="0">
                  <c:v>2019-2022</c:v>
                </c:pt>
              </c:strCache>
            </c:strRef>
          </c:tx>
          <c:spPr>
            <a:solidFill>
              <a:schemeClr val="accent3"/>
            </a:solidFill>
            <a:ln>
              <a:solidFill>
                <a:schemeClr val="tx1">
                  <a:lumMod val="65000"/>
                  <a:lumOff val="35000"/>
                </a:schemeClr>
              </a:solidFill>
            </a:ln>
            <a:effectLst/>
          </c:spPr>
          <c:invertIfNegative val="0"/>
          <c:cat>
            <c:numRef>
              <c:f>'O&amp;M Cost by Project Age'!$A$30:$A$41</c:f>
              <c:numCache>
                <c:formatCode>General</c:formatCode>
                <c:ptCount val="12"/>
                <c:pt idx="0">
                  <c:v>1</c:v>
                </c:pt>
                <c:pt idx="1">
                  <c:v>2</c:v>
                </c:pt>
                <c:pt idx="2">
                  <c:v>3</c:v>
                </c:pt>
                <c:pt idx="3">
                  <c:v>4</c:v>
                </c:pt>
                <c:pt idx="4">
                  <c:v>5</c:v>
                </c:pt>
                <c:pt idx="5">
                  <c:v>6</c:v>
                </c:pt>
                <c:pt idx="6">
                  <c:v>7</c:v>
                </c:pt>
                <c:pt idx="7">
                  <c:v>8</c:v>
                </c:pt>
                <c:pt idx="8">
                  <c:v>9</c:v>
                </c:pt>
                <c:pt idx="9">
                  <c:v>10</c:v>
                </c:pt>
                <c:pt idx="10">
                  <c:v>11</c:v>
                </c:pt>
                <c:pt idx="11">
                  <c:v>12</c:v>
                </c:pt>
              </c:numCache>
            </c:numRef>
          </c:cat>
          <c:val>
            <c:numRef>
              <c:f>'O&amp;M Cost by Project Age'!$D$30:$D$41</c:f>
              <c:numCache>
                <c:formatCode>_("$"* #,##0.00_);_("$"* \(#,##0.00\);_("$"* "-"??_);_(@_)</c:formatCode>
                <c:ptCount val="12"/>
                <c:pt idx="0">
                  <c:v>6.70411231884058</c:v>
                </c:pt>
                <c:pt idx="1">
                  <c:v>7.6509534942865276</c:v>
                </c:pt>
                <c:pt idx="2">
                  <c:v>9.7627546369976503</c:v>
                </c:pt>
                <c:pt idx="3">
                  <c:v>12.63802627022654</c:v>
                </c:pt>
              </c:numCache>
            </c:numRef>
          </c:val>
          <c:extLst>
            <c:ext xmlns:c16="http://schemas.microsoft.com/office/drawing/2014/chart" uri="{C3380CC4-5D6E-409C-BE32-E72D297353CC}">
              <c16:uniqueId val="{00000002-C2AA-4F89-AF29-68101EBE1AB2}"/>
            </c:ext>
          </c:extLst>
        </c:ser>
        <c:dLbls>
          <c:showLegendKey val="0"/>
          <c:showVal val="0"/>
          <c:showCatName val="0"/>
          <c:showSerName val="0"/>
          <c:showPercent val="0"/>
          <c:showBubbleSize val="0"/>
        </c:dLbls>
        <c:gapWidth val="50"/>
        <c:axId val="622216248"/>
        <c:axId val="622214288"/>
      </c:barChart>
      <c:catAx>
        <c:axId val="622216248"/>
        <c:scaling>
          <c:orientation val="minMax"/>
        </c:scaling>
        <c:delete val="0"/>
        <c:axPos val="b"/>
        <c:title>
          <c:tx>
            <c:rich>
              <a:bodyPr rot="0" spcFirstLastPara="1" vertOverflow="ellipsis" vert="horz" wrap="square" anchor="ctr" anchorCtr="1"/>
              <a:lstStyle/>
              <a:p>
                <a:pPr>
                  <a:defRPr sz="1000" b="1" i="0" u="none" strike="noStrike" kern="1200" baseline="0">
                    <a:solidFill>
                      <a:sysClr val="windowText" lastClr="000000"/>
                    </a:solidFill>
                    <a:latin typeface="Arial" panose="020B0604020202020204" pitchFamily="34" charset="0"/>
                    <a:ea typeface="+mn-ea"/>
                    <a:cs typeface="Arial" panose="020B0604020202020204" pitchFamily="34" charset="0"/>
                  </a:defRPr>
                </a:pPr>
                <a:r>
                  <a:rPr lang="en-US" sz="1000" b="1">
                    <a:solidFill>
                      <a:sysClr val="windowText" lastClr="000000"/>
                    </a:solidFill>
                    <a:latin typeface="Arial" panose="020B0604020202020204" pitchFamily="34" charset="0"/>
                    <a:cs typeface="Arial" panose="020B0604020202020204" pitchFamily="34" charset="0"/>
                  </a:rPr>
                  <a:t>Years in Commercial</a:t>
                </a:r>
                <a:r>
                  <a:rPr lang="en-US" sz="1000" b="1" baseline="0">
                    <a:solidFill>
                      <a:sysClr val="windowText" lastClr="000000"/>
                    </a:solidFill>
                    <a:latin typeface="Arial" panose="020B0604020202020204" pitchFamily="34" charset="0"/>
                    <a:cs typeface="Arial" panose="020B0604020202020204" pitchFamily="34" charset="0"/>
                  </a:rPr>
                  <a:t> Operation</a:t>
                </a:r>
                <a:endParaRPr lang="en-US" sz="1000" b="1">
                  <a:solidFill>
                    <a:sysClr val="windowText" lastClr="000000"/>
                  </a:solidFill>
                  <a:latin typeface="Arial" panose="020B0604020202020204" pitchFamily="34" charset="0"/>
                  <a:cs typeface="Arial" panose="020B0604020202020204" pitchFamily="34" charset="0"/>
                </a:endParaRPr>
              </a:p>
            </c:rich>
          </c:tx>
          <c:overlay val="0"/>
          <c:spPr>
            <a:noFill/>
            <a:ln>
              <a:noFill/>
            </a:ln>
            <a:effectLst/>
          </c:spPr>
          <c:txPr>
            <a:bodyPr rot="0" spcFirstLastPara="1" vertOverflow="ellipsis" vert="horz" wrap="square" anchor="ctr" anchorCtr="1"/>
            <a:lstStyle/>
            <a:p>
              <a:pPr>
                <a:defRPr sz="1000" b="1"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title>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000" b="1"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622214288"/>
        <c:crosses val="autoZero"/>
        <c:auto val="1"/>
        <c:lblAlgn val="ctr"/>
        <c:lblOffset val="100"/>
        <c:noMultiLvlLbl val="0"/>
      </c:catAx>
      <c:valAx>
        <c:axId val="622214288"/>
        <c:scaling>
          <c:orientation val="minMax"/>
        </c:scaling>
        <c:delete val="0"/>
        <c:axPos val="l"/>
        <c:majorGridlines>
          <c:spPr>
            <a:ln w="9525" cap="flat" cmpd="sng" algn="ctr">
              <a:solidFill>
                <a:schemeClr val="tx1">
                  <a:lumMod val="15000"/>
                  <a:lumOff val="85000"/>
                </a:schemeClr>
              </a:solidFill>
              <a:round/>
            </a:ln>
            <a:effectLst/>
          </c:spPr>
        </c:maj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000" b="1" i="0" u="none" strike="noStrike" kern="1200" baseline="0">
                <a:solidFill>
                  <a:sysClr val="windowText" lastClr="000000"/>
                </a:solidFill>
                <a:latin typeface="+mn-lt"/>
                <a:ea typeface="+mn-ea"/>
                <a:cs typeface="+mn-cs"/>
              </a:defRPr>
            </a:pPr>
            <a:endParaRPr lang="en-US"/>
          </a:p>
        </c:txPr>
        <c:crossAx val="622216248"/>
        <c:crosses val="autoZero"/>
        <c:crossBetween val="between"/>
        <c:majorUnit val="10"/>
      </c:valAx>
      <c:spPr>
        <a:noFill/>
        <a:ln>
          <a:noFill/>
        </a:ln>
        <a:effectLst/>
      </c:spPr>
    </c:plotArea>
    <c:legend>
      <c:legendPos val="t"/>
      <c:layout>
        <c:manualLayout>
          <c:xMode val="edge"/>
          <c:yMode val="edge"/>
          <c:x val="0.7982531504375423"/>
          <c:y val="0.18574010230119228"/>
          <c:w val="0.15960242109466341"/>
          <c:h val="0.24600081872628171"/>
        </c:manualLayout>
      </c:layout>
      <c:overlay val="0"/>
      <c:spPr>
        <a:solidFill>
          <a:schemeClr val="bg1"/>
        </a:solidFill>
        <a:ln>
          <a:solidFill>
            <a:schemeClr val="bg2">
              <a:lumMod val="90000"/>
            </a:schemeClr>
          </a:solidFill>
        </a:ln>
        <a:effectLst/>
      </c:spPr>
      <c:txPr>
        <a:bodyPr rot="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en-US"/>
    </a:p>
  </c:txPr>
  <c:printSettings>
    <c:headerFooter/>
    <c:pageMargins b="0.75" l="0.7" r="0.7" t="0.75" header="0.3" footer="0.3"/>
    <c:pageSetup/>
  </c:printSettings>
  <c:userShapes r:id="rId3"/>
</c:chartSpace>
</file>

<file path=xl/charts/chart2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5.7015496088505348E-2"/>
          <c:y val="0.11063778160542433"/>
          <c:w val="0.9088033345771025"/>
          <c:h val="0.73054822312176271"/>
        </c:manualLayout>
      </c:layout>
      <c:areaChart>
        <c:grouping val="stacked"/>
        <c:varyColors val="0"/>
        <c:ser>
          <c:idx val="0"/>
          <c:order val="0"/>
          <c:spPr>
            <a:noFill/>
          </c:spPr>
          <c:cat>
            <c:strRef>
              <c:f>'O&amp;M Cost by Project Age'!$L$30:$L$40</c:f>
              <c:strCache>
                <c:ptCount val="11"/>
                <c:pt idx="0">
                  <c:v>1-2</c:v>
                </c:pt>
                <c:pt idx="1">
                  <c:v>3</c:v>
                </c:pt>
                <c:pt idx="2">
                  <c:v>4</c:v>
                </c:pt>
                <c:pt idx="3">
                  <c:v>5</c:v>
                </c:pt>
                <c:pt idx="4">
                  <c:v>6</c:v>
                </c:pt>
                <c:pt idx="5">
                  <c:v>7</c:v>
                </c:pt>
                <c:pt idx="6">
                  <c:v>8</c:v>
                </c:pt>
                <c:pt idx="7">
                  <c:v>9</c:v>
                </c:pt>
                <c:pt idx="8">
                  <c:v>10</c:v>
                </c:pt>
                <c:pt idx="9">
                  <c:v>11</c:v>
                </c:pt>
                <c:pt idx="10">
                  <c:v>12</c:v>
                </c:pt>
              </c:strCache>
            </c:strRef>
          </c:cat>
          <c:val>
            <c:numRef>
              <c:f>'O&amp;M Cost by Project Age'!$N$30:$N$40</c:f>
              <c:numCache>
                <c:formatCode>0%</c:formatCode>
                <c:ptCount val="11"/>
                <c:pt idx="0">
                  <c:v>1</c:v>
                </c:pt>
                <c:pt idx="1">
                  <c:v>0.85127116219201604</c:v>
                </c:pt>
                <c:pt idx="2">
                  <c:v>0.60975221426985504</c:v>
                </c:pt>
                <c:pt idx="3">
                  <c:v>0.47992419158454402</c:v>
                </c:pt>
                <c:pt idx="4">
                  <c:v>0.524269560027529</c:v>
                </c:pt>
                <c:pt idx="5">
                  <c:v>0.29881414318771599</c:v>
                </c:pt>
                <c:pt idx="6">
                  <c:v>0.27898018154833998</c:v>
                </c:pt>
                <c:pt idx="7">
                  <c:v>0.28657689779467699</c:v>
                </c:pt>
                <c:pt idx="8">
                  <c:v>0.25755859518926</c:v>
                </c:pt>
                <c:pt idx="9">
                  <c:v>0.33655642709586903</c:v>
                </c:pt>
                <c:pt idx="10">
                  <c:v>0.29777321360604903</c:v>
                </c:pt>
              </c:numCache>
            </c:numRef>
          </c:val>
          <c:extLst>
            <c:ext xmlns:c16="http://schemas.microsoft.com/office/drawing/2014/chart" uri="{C3380CC4-5D6E-409C-BE32-E72D297353CC}">
              <c16:uniqueId val="{00000000-FD25-42DC-8BAC-31A2714A195E}"/>
            </c:ext>
          </c:extLst>
        </c:ser>
        <c:ser>
          <c:idx val="1"/>
          <c:order val="1"/>
          <c:spPr>
            <a:solidFill>
              <a:schemeClr val="accent6">
                <a:lumMod val="60000"/>
                <a:lumOff val="40000"/>
              </a:schemeClr>
            </a:solidFill>
            <a:ln w="25400">
              <a:noFill/>
            </a:ln>
          </c:spPr>
          <c:cat>
            <c:strRef>
              <c:f>'O&amp;M Cost by Project Age'!$L$30:$L$40</c:f>
              <c:strCache>
                <c:ptCount val="11"/>
                <c:pt idx="0">
                  <c:v>1-2</c:v>
                </c:pt>
                <c:pt idx="1">
                  <c:v>3</c:v>
                </c:pt>
                <c:pt idx="2">
                  <c:v>4</c:v>
                </c:pt>
                <c:pt idx="3">
                  <c:v>5</c:v>
                </c:pt>
                <c:pt idx="4">
                  <c:v>6</c:v>
                </c:pt>
                <c:pt idx="5">
                  <c:v>7</c:v>
                </c:pt>
                <c:pt idx="6">
                  <c:v>8</c:v>
                </c:pt>
                <c:pt idx="7">
                  <c:v>9</c:v>
                </c:pt>
                <c:pt idx="8">
                  <c:v>10</c:v>
                </c:pt>
                <c:pt idx="9">
                  <c:v>11</c:v>
                </c:pt>
                <c:pt idx="10">
                  <c:v>12</c:v>
                </c:pt>
              </c:strCache>
            </c:strRef>
          </c:cat>
          <c:val>
            <c:numRef>
              <c:f>'O&amp;M Cost by Project Age'!$U$30:$U$40</c:f>
              <c:numCache>
                <c:formatCode>0.00</c:formatCode>
                <c:ptCount val="11"/>
                <c:pt idx="0">
                  <c:v>0</c:v>
                </c:pt>
                <c:pt idx="1">
                  <c:v>0.61403873244395391</c:v>
                </c:pt>
                <c:pt idx="2">
                  <c:v>0.75865576526808498</c:v>
                </c:pt>
                <c:pt idx="3">
                  <c:v>0.90399618477163601</c:v>
                </c:pt>
                <c:pt idx="4">
                  <c:v>0.7415139425919911</c:v>
                </c:pt>
                <c:pt idx="5">
                  <c:v>1.0865258841341439</c:v>
                </c:pt>
                <c:pt idx="6">
                  <c:v>0.99253577299712004</c:v>
                </c:pt>
                <c:pt idx="7">
                  <c:v>0.87336176048579306</c:v>
                </c:pt>
                <c:pt idx="8">
                  <c:v>0.95013257418336994</c:v>
                </c:pt>
                <c:pt idx="9">
                  <c:v>0.61777486582969798</c:v>
                </c:pt>
                <c:pt idx="10">
                  <c:v>0.84865884898008093</c:v>
                </c:pt>
              </c:numCache>
            </c:numRef>
          </c:val>
          <c:extLst>
            <c:ext xmlns:c16="http://schemas.microsoft.com/office/drawing/2014/chart" uri="{C3380CC4-5D6E-409C-BE32-E72D297353CC}">
              <c16:uniqueId val="{00000001-FD25-42DC-8BAC-31A2714A195E}"/>
            </c:ext>
          </c:extLst>
        </c:ser>
        <c:dLbls>
          <c:showLegendKey val="0"/>
          <c:showVal val="0"/>
          <c:showCatName val="0"/>
          <c:showSerName val="0"/>
          <c:showPercent val="0"/>
          <c:showBubbleSize val="0"/>
        </c:dLbls>
        <c:axId val="553682520"/>
        <c:axId val="553681344"/>
      </c:areaChart>
      <c:lineChart>
        <c:grouping val="standard"/>
        <c:varyColors val="0"/>
        <c:ser>
          <c:idx val="2"/>
          <c:order val="2"/>
          <c:spPr>
            <a:ln w="38100">
              <a:solidFill>
                <a:schemeClr val="accent6">
                  <a:lumMod val="75000"/>
                </a:schemeClr>
              </a:solidFill>
            </a:ln>
          </c:spPr>
          <c:marker>
            <c:symbol val="none"/>
          </c:marker>
          <c:cat>
            <c:strRef>
              <c:f>'O&amp;M Cost by Project Age'!$L$30:$L$40</c:f>
              <c:strCache>
                <c:ptCount val="11"/>
                <c:pt idx="0">
                  <c:v>1-2</c:v>
                </c:pt>
                <c:pt idx="1">
                  <c:v>3</c:v>
                </c:pt>
                <c:pt idx="2">
                  <c:v>4</c:v>
                </c:pt>
                <c:pt idx="3">
                  <c:v>5</c:v>
                </c:pt>
                <c:pt idx="4">
                  <c:v>6</c:v>
                </c:pt>
                <c:pt idx="5">
                  <c:v>7</c:v>
                </c:pt>
                <c:pt idx="6">
                  <c:v>8</c:v>
                </c:pt>
                <c:pt idx="7">
                  <c:v>9</c:v>
                </c:pt>
                <c:pt idx="8">
                  <c:v>10</c:v>
                </c:pt>
                <c:pt idx="9">
                  <c:v>11</c:v>
                </c:pt>
                <c:pt idx="10">
                  <c:v>12</c:v>
                </c:pt>
              </c:strCache>
            </c:strRef>
          </c:cat>
          <c:val>
            <c:numRef>
              <c:f>'O&amp;M Cost by Project Age'!$M$30:$M$40</c:f>
              <c:numCache>
                <c:formatCode>0%</c:formatCode>
                <c:ptCount val="11"/>
                <c:pt idx="0">
                  <c:v>1</c:v>
                </c:pt>
                <c:pt idx="1">
                  <c:v>1.05612729895709</c:v>
                </c:pt>
                <c:pt idx="2">
                  <c:v>0.99035881717968399</c:v>
                </c:pt>
                <c:pt idx="3">
                  <c:v>0.96338374994361797</c:v>
                </c:pt>
                <c:pt idx="4">
                  <c:v>1.03390479301508</c:v>
                </c:pt>
                <c:pt idx="5">
                  <c:v>0.98181206065910698</c:v>
                </c:pt>
                <c:pt idx="6">
                  <c:v>0.89372679546572797</c:v>
                </c:pt>
                <c:pt idx="7">
                  <c:v>0.81144126818651197</c:v>
                </c:pt>
                <c:pt idx="8">
                  <c:v>0.37683855908932901</c:v>
                </c:pt>
                <c:pt idx="9">
                  <c:v>0.458294074808829</c:v>
                </c:pt>
                <c:pt idx="10">
                  <c:v>0.39173260464276599</c:v>
                </c:pt>
              </c:numCache>
            </c:numRef>
          </c:val>
          <c:smooth val="0"/>
          <c:extLst>
            <c:ext xmlns:c16="http://schemas.microsoft.com/office/drawing/2014/chart" uri="{C3380CC4-5D6E-409C-BE32-E72D297353CC}">
              <c16:uniqueId val="{00000002-FD25-42DC-8BAC-31A2714A195E}"/>
            </c:ext>
          </c:extLst>
        </c:ser>
        <c:dLbls>
          <c:showLegendKey val="0"/>
          <c:showVal val="0"/>
          <c:showCatName val="0"/>
          <c:showSerName val="0"/>
          <c:showPercent val="0"/>
          <c:showBubbleSize val="0"/>
        </c:dLbls>
        <c:marker val="1"/>
        <c:smooth val="0"/>
        <c:axId val="553682520"/>
        <c:axId val="553681344"/>
      </c:lineChart>
      <c:catAx>
        <c:axId val="553682520"/>
        <c:scaling>
          <c:orientation val="minMax"/>
        </c:scaling>
        <c:delete val="0"/>
        <c:axPos val="b"/>
        <c:numFmt formatCode="General" sourceLinked="1"/>
        <c:majorTickMark val="out"/>
        <c:minorTickMark val="none"/>
        <c:tickLblPos val="nextTo"/>
        <c:spPr>
          <a:ln w="3175">
            <a:noFill/>
          </a:ln>
        </c:spPr>
        <c:txPr>
          <a:bodyPr rot="0" vert="horz"/>
          <a:lstStyle/>
          <a:p>
            <a:pPr>
              <a:defRPr b="1"/>
            </a:pPr>
            <a:endParaRPr lang="en-US"/>
          </a:p>
        </c:txPr>
        <c:crossAx val="553681344"/>
        <c:crosses val="autoZero"/>
        <c:auto val="1"/>
        <c:lblAlgn val="ctr"/>
        <c:lblOffset val="50"/>
        <c:tickLblSkip val="1"/>
        <c:noMultiLvlLbl val="0"/>
      </c:catAx>
      <c:valAx>
        <c:axId val="553681344"/>
        <c:scaling>
          <c:orientation val="minMax"/>
          <c:max val="1.5"/>
          <c:min val="0"/>
        </c:scaling>
        <c:delete val="0"/>
        <c:axPos val="l"/>
        <c:majorGridlines>
          <c:spPr>
            <a:ln w="3175">
              <a:solidFill>
                <a:schemeClr val="bg1">
                  <a:lumMod val="75000"/>
                </a:schemeClr>
              </a:solidFill>
            </a:ln>
          </c:spPr>
        </c:majorGridlines>
        <c:numFmt formatCode="0%" sourceLinked="0"/>
        <c:majorTickMark val="out"/>
        <c:minorTickMark val="none"/>
        <c:tickLblPos val="nextTo"/>
        <c:spPr>
          <a:ln w="3175">
            <a:noFill/>
          </a:ln>
        </c:spPr>
        <c:txPr>
          <a:bodyPr/>
          <a:lstStyle/>
          <a:p>
            <a:pPr>
              <a:defRPr b="1"/>
            </a:pPr>
            <a:endParaRPr lang="en-US"/>
          </a:p>
        </c:txPr>
        <c:crossAx val="553682520"/>
        <c:crosses val="autoZero"/>
        <c:crossBetween val="between"/>
        <c:majorUnit val="0.25"/>
      </c:valAx>
    </c:plotArea>
    <c:plotVisOnly val="1"/>
    <c:dispBlanksAs val="zero"/>
    <c:showDLblsOverMax val="0"/>
  </c:chart>
  <c:spPr>
    <a:solidFill>
      <a:schemeClr val="bg1"/>
    </a:solidFill>
    <a:ln>
      <a:noFill/>
    </a:ln>
  </c:spPr>
  <c:txPr>
    <a:bodyPr/>
    <a:lstStyle/>
    <a:p>
      <a:pPr>
        <a:defRPr sz="100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userShapes r:id="rId1"/>
</c:chartSpace>
</file>

<file path=xl/charts/chart2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5.7015496088505348E-2"/>
          <c:y val="0.11063778160542433"/>
          <c:w val="0.9088033345771025"/>
          <c:h val="0.73054822312176271"/>
        </c:manualLayout>
      </c:layout>
      <c:areaChart>
        <c:grouping val="stacked"/>
        <c:varyColors val="0"/>
        <c:ser>
          <c:idx val="0"/>
          <c:order val="0"/>
          <c:spPr>
            <a:noFill/>
          </c:spPr>
          <c:cat>
            <c:strRef>
              <c:f>'O&amp;M Cost by Project Age'!$L$30:$L$40</c:f>
              <c:strCache>
                <c:ptCount val="11"/>
                <c:pt idx="0">
                  <c:v>1-2</c:v>
                </c:pt>
                <c:pt idx="1">
                  <c:v>3</c:v>
                </c:pt>
                <c:pt idx="2">
                  <c:v>4</c:v>
                </c:pt>
                <c:pt idx="3">
                  <c:v>5</c:v>
                </c:pt>
                <c:pt idx="4">
                  <c:v>6</c:v>
                </c:pt>
                <c:pt idx="5">
                  <c:v>7</c:v>
                </c:pt>
                <c:pt idx="6">
                  <c:v>8</c:v>
                </c:pt>
                <c:pt idx="7">
                  <c:v>9</c:v>
                </c:pt>
                <c:pt idx="8">
                  <c:v>10</c:v>
                </c:pt>
                <c:pt idx="9">
                  <c:v>11</c:v>
                </c:pt>
                <c:pt idx="10">
                  <c:v>12</c:v>
                </c:pt>
              </c:strCache>
            </c:strRef>
          </c:cat>
          <c:val>
            <c:numRef>
              <c:f>'O&amp;M Cost by Project Age'!$Q$30:$Q$40</c:f>
              <c:numCache>
                <c:formatCode>0%</c:formatCode>
                <c:ptCount val="11"/>
                <c:pt idx="0">
                  <c:v>1</c:v>
                </c:pt>
                <c:pt idx="1">
                  <c:v>0.78038202809033996</c:v>
                </c:pt>
                <c:pt idx="2">
                  <c:v>0.61857737435135596</c:v>
                </c:pt>
                <c:pt idx="3">
                  <c:v>0.50827992467996597</c:v>
                </c:pt>
                <c:pt idx="4">
                  <c:v>0.53160871025803702</c:v>
                </c:pt>
                <c:pt idx="5">
                  <c:v>0.333931264424009</c:v>
                </c:pt>
                <c:pt idx="6">
                  <c:v>0.33098327605878503</c:v>
                </c:pt>
                <c:pt idx="7">
                  <c:v>0.35155830082537098</c:v>
                </c:pt>
                <c:pt idx="8">
                  <c:v>0.355025470965947</c:v>
                </c:pt>
                <c:pt idx="9">
                  <c:v>0.53268314085832602</c:v>
                </c:pt>
                <c:pt idx="10">
                  <c:v>0.54451831297949904</c:v>
                </c:pt>
              </c:numCache>
            </c:numRef>
          </c:val>
          <c:extLst>
            <c:ext xmlns:c16="http://schemas.microsoft.com/office/drawing/2014/chart" uri="{C3380CC4-5D6E-409C-BE32-E72D297353CC}">
              <c16:uniqueId val="{00000000-BF30-4B9C-B1BB-68F512D33DDC}"/>
            </c:ext>
          </c:extLst>
        </c:ser>
        <c:ser>
          <c:idx val="1"/>
          <c:order val="1"/>
          <c:spPr>
            <a:solidFill>
              <a:schemeClr val="tx2">
                <a:lumMod val="40000"/>
                <a:lumOff val="60000"/>
              </a:schemeClr>
            </a:solidFill>
            <a:ln w="25400">
              <a:noFill/>
            </a:ln>
          </c:spPr>
          <c:cat>
            <c:strRef>
              <c:f>'O&amp;M Cost by Project Age'!$L$30:$L$40</c:f>
              <c:strCache>
                <c:ptCount val="11"/>
                <c:pt idx="0">
                  <c:v>1-2</c:v>
                </c:pt>
                <c:pt idx="1">
                  <c:v>3</c:v>
                </c:pt>
                <c:pt idx="2">
                  <c:v>4</c:v>
                </c:pt>
                <c:pt idx="3">
                  <c:v>5</c:v>
                </c:pt>
                <c:pt idx="4">
                  <c:v>6</c:v>
                </c:pt>
                <c:pt idx="5">
                  <c:v>7</c:v>
                </c:pt>
                <c:pt idx="6">
                  <c:v>8</c:v>
                </c:pt>
                <c:pt idx="7">
                  <c:v>9</c:v>
                </c:pt>
                <c:pt idx="8">
                  <c:v>10</c:v>
                </c:pt>
                <c:pt idx="9">
                  <c:v>11</c:v>
                </c:pt>
                <c:pt idx="10">
                  <c:v>12</c:v>
                </c:pt>
              </c:strCache>
            </c:strRef>
          </c:cat>
          <c:val>
            <c:numRef>
              <c:f>'O&amp;M Cost by Project Age'!$V$30:$V$40</c:f>
              <c:numCache>
                <c:formatCode>0.00</c:formatCode>
                <c:ptCount val="11"/>
                <c:pt idx="0">
                  <c:v>0</c:v>
                </c:pt>
                <c:pt idx="1">
                  <c:v>0.65022606222966006</c:v>
                </c:pt>
                <c:pt idx="2">
                  <c:v>0.82179284923886409</c:v>
                </c:pt>
                <c:pt idx="3">
                  <c:v>0.98684019007930412</c:v>
                </c:pt>
                <c:pt idx="4">
                  <c:v>0.81462987081732308</c:v>
                </c:pt>
                <c:pt idx="5">
                  <c:v>1.046590775696211</c:v>
                </c:pt>
                <c:pt idx="6">
                  <c:v>0.83856070869010502</c:v>
                </c:pt>
                <c:pt idx="7">
                  <c:v>0.96066870020108908</c:v>
                </c:pt>
                <c:pt idx="8">
                  <c:v>0.98395861520981298</c:v>
                </c:pt>
                <c:pt idx="9">
                  <c:v>0.35033240937508003</c:v>
                </c:pt>
                <c:pt idx="10">
                  <c:v>0.23294593395711294</c:v>
                </c:pt>
              </c:numCache>
            </c:numRef>
          </c:val>
          <c:extLst>
            <c:ext xmlns:c16="http://schemas.microsoft.com/office/drawing/2014/chart" uri="{C3380CC4-5D6E-409C-BE32-E72D297353CC}">
              <c16:uniqueId val="{00000001-BF30-4B9C-B1BB-68F512D33DDC}"/>
            </c:ext>
          </c:extLst>
        </c:ser>
        <c:dLbls>
          <c:showLegendKey val="0"/>
          <c:showVal val="0"/>
          <c:showCatName val="0"/>
          <c:showSerName val="0"/>
          <c:showPercent val="0"/>
          <c:showBubbleSize val="0"/>
        </c:dLbls>
        <c:axId val="553680168"/>
        <c:axId val="553677816"/>
      </c:areaChart>
      <c:lineChart>
        <c:grouping val="standard"/>
        <c:varyColors val="0"/>
        <c:ser>
          <c:idx val="2"/>
          <c:order val="2"/>
          <c:spPr>
            <a:ln w="38100">
              <a:solidFill>
                <a:schemeClr val="tx2"/>
              </a:solidFill>
            </a:ln>
          </c:spPr>
          <c:marker>
            <c:symbol val="none"/>
          </c:marker>
          <c:cat>
            <c:strRef>
              <c:f>'O&amp;M Cost by Project Age'!$L$30:$L$40</c:f>
              <c:strCache>
                <c:ptCount val="11"/>
                <c:pt idx="0">
                  <c:v>1-2</c:v>
                </c:pt>
                <c:pt idx="1">
                  <c:v>3</c:v>
                </c:pt>
                <c:pt idx="2">
                  <c:v>4</c:v>
                </c:pt>
                <c:pt idx="3">
                  <c:v>5</c:v>
                </c:pt>
                <c:pt idx="4">
                  <c:v>6</c:v>
                </c:pt>
                <c:pt idx="5">
                  <c:v>7</c:v>
                </c:pt>
                <c:pt idx="6">
                  <c:v>8</c:v>
                </c:pt>
                <c:pt idx="7">
                  <c:v>9</c:v>
                </c:pt>
                <c:pt idx="8">
                  <c:v>10</c:v>
                </c:pt>
                <c:pt idx="9">
                  <c:v>11</c:v>
                </c:pt>
                <c:pt idx="10">
                  <c:v>12</c:v>
                </c:pt>
              </c:strCache>
            </c:strRef>
          </c:cat>
          <c:val>
            <c:numRef>
              <c:f>'O&amp;M Cost by Project Age'!$P$30:$P$40</c:f>
              <c:numCache>
                <c:formatCode>0%</c:formatCode>
                <c:ptCount val="11"/>
                <c:pt idx="0">
                  <c:v>1</c:v>
                </c:pt>
                <c:pt idx="1">
                  <c:v>1.0560155609077699</c:v>
                </c:pt>
                <c:pt idx="2">
                  <c:v>0.96421994228489505</c:v>
                </c:pt>
                <c:pt idx="3">
                  <c:v>0.89131898830739997</c:v>
                </c:pt>
                <c:pt idx="4">
                  <c:v>0.99657923712029295</c:v>
                </c:pt>
                <c:pt idx="5">
                  <c:v>0.96970350452558696</c:v>
                </c:pt>
                <c:pt idx="6">
                  <c:v>0.82136966071899797</c:v>
                </c:pt>
                <c:pt idx="7">
                  <c:v>0.81057880982834096</c:v>
                </c:pt>
                <c:pt idx="8">
                  <c:v>0.45508972911840001</c:v>
                </c:pt>
                <c:pt idx="9">
                  <c:v>0.71291698325312702</c:v>
                </c:pt>
                <c:pt idx="10">
                  <c:v>0.686340390360209</c:v>
                </c:pt>
              </c:numCache>
            </c:numRef>
          </c:val>
          <c:smooth val="0"/>
          <c:extLst>
            <c:ext xmlns:c16="http://schemas.microsoft.com/office/drawing/2014/chart" uri="{C3380CC4-5D6E-409C-BE32-E72D297353CC}">
              <c16:uniqueId val="{00000002-BF30-4B9C-B1BB-68F512D33DDC}"/>
            </c:ext>
          </c:extLst>
        </c:ser>
        <c:ser>
          <c:idx val="3"/>
          <c:order val="3"/>
          <c:spPr>
            <a:ln w="12700">
              <a:solidFill>
                <a:schemeClr val="tx1"/>
              </a:solidFill>
              <a:prstDash val="sysDash"/>
            </a:ln>
          </c:spPr>
          <c:marker>
            <c:symbol val="none"/>
          </c:marker>
          <c:cat>
            <c:strRef>
              <c:f>'O&amp;M Cost by Project Age'!$L$30:$L$40</c:f>
              <c:strCache>
                <c:ptCount val="11"/>
                <c:pt idx="0">
                  <c:v>1-2</c:v>
                </c:pt>
                <c:pt idx="1">
                  <c:v>3</c:v>
                </c:pt>
                <c:pt idx="2">
                  <c:v>4</c:v>
                </c:pt>
                <c:pt idx="3">
                  <c:v>5</c:v>
                </c:pt>
                <c:pt idx="4">
                  <c:v>6</c:v>
                </c:pt>
                <c:pt idx="5">
                  <c:v>7</c:v>
                </c:pt>
                <c:pt idx="6">
                  <c:v>8</c:v>
                </c:pt>
                <c:pt idx="7">
                  <c:v>9</c:v>
                </c:pt>
                <c:pt idx="8">
                  <c:v>10</c:v>
                </c:pt>
                <c:pt idx="9">
                  <c:v>11</c:v>
                </c:pt>
                <c:pt idx="10">
                  <c:v>12</c:v>
                </c:pt>
              </c:strCache>
            </c:strRef>
          </c:cat>
          <c:val>
            <c:numRef>
              <c:f>'O&amp;M Cost by Project Age'!#REF!</c:f>
              <c:numCache>
                <c:formatCode>General</c:formatCode>
                <c:ptCount val="1"/>
                <c:pt idx="0">
                  <c:v>1</c:v>
                </c:pt>
              </c:numCache>
            </c:numRef>
          </c:val>
          <c:smooth val="0"/>
          <c:extLst>
            <c:ext xmlns:c16="http://schemas.microsoft.com/office/drawing/2014/chart" uri="{C3380CC4-5D6E-409C-BE32-E72D297353CC}">
              <c16:uniqueId val="{00000003-BF30-4B9C-B1BB-68F512D33DDC}"/>
            </c:ext>
          </c:extLst>
        </c:ser>
        <c:dLbls>
          <c:showLegendKey val="0"/>
          <c:showVal val="0"/>
          <c:showCatName val="0"/>
          <c:showSerName val="0"/>
          <c:showPercent val="0"/>
          <c:showBubbleSize val="0"/>
        </c:dLbls>
        <c:marker val="1"/>
        <c:smooth val="0"/>
        <c:axId val="553680168"/>
        <c:axId val="553677816"/>
      </c:lineChart>
      <c:catAx>
        <c:axId val="553680168"/>
        <c:scaling>
          <c:orientation val="minMax"/>
        </c:scaling>
        <c:delete val="0"/>
        <c:axPos val="b"/>
        <c:numFmt formatCode="General" sourceLinked="1"/>
        <c:majorTickMark val="out"/>
        <c:minorTickMark val="none"/>
        <c:tickLblPos val="nextTo"/>
        <c:spPr>
          <a:ln w="3175">
            <a:noFill/>
          </a:ln>
        </c:spPr>
        <c:txPr>
          <a:bodyPr rot="0" vert="horz"/>
          <a:lstStyle/>
          <a:p>
            <a:pPr>
              <a:defRPr b="1"/>
            </a:pPr>
            <a:endParaRPr lang="en-US"/>
          </a:p>
        </c:txPr>
        <c:crossAx val="553677816"/>
        <c:crosses val="autoZero"/>
        <c:auto val="1"/>
        <c:lblAlgn val="ctr"/>
        <c:lblOffset val="50"/>
        <c:tickLblSkip val="1"/>
        <c:noMultiLvlLbl val="0"/>
      </c:catAx>
      <c:valAx>
        <c:axId val="553677816"/>
        <c:scaling>
          <c:orientation val="minMax"/>
          <c:max val="1.5"/>
          <c:min val="0"/>
        </c:scaling>
        <c:delete val="0"/>
        <c:axPos val="l"/>
        <c:majorGridlines>
          <c:spPr>
            <a:ln w="3175">
              <a:solidFill>
                <a:schemeClr val="bg1">
                  <a:lumMod val="75000"/>
                </a:schemeClr>
              </a:solidFill>
            </a:ln>
          </c:spPr>
        </c:majorGridlines>
        <c:numFmt formatCode="0%" sourceLinked="0"/>
        <c:majorTickMark val="out"/>
        <c:minorTickMark val="none"/>
        <c:tickLblPos val="nextTo"/>
        <c:spPr>
          <a:ln w="3175">
            <a:noFill/>
          </a:ln>
        </c:spPr>
        <c:txPr>
          <a:bodyPr/>
          <a:lstStyle/>
          <a:p>
            <a:pPr>
              <a:defRPr b="1"/>
            </a:pPr>
            <a:endParaRPr lang="en-US"/>
          </a:p>
        </c:txPr>
        <c:crossAx val="553680168"/>
        <c:crosses val="autoZero"/>
        <c:crossBetween val="between"/>
        <c:majorUnit val="0.25"/>
      </c:valAx>
    </c:plotArea>
    <c:plotVisOnly val="1"/>
    <c:dispBlanksAs val="zero"/>
    <c:showDLblsOverMax val="0"/>
  </c:chart>
  <c:spPr>
    <a:solidFill>
      <a:schemeClr val="bg1"/>
    </a:solidFill>
    <a:ln>
      <a:noFill/>
    </a:ln>
  </c:spPr>
  <c:txPr>
    <a:bodyPr/>
    <a:lstStyle/>
    <a:p>
      <a:pPr>
        <a:defRPr sz="100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userShapes r:id="rId1"/>
</c:chartSpace>
</file>

<file path=xl/charts/chart2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7.128950263792784E-2"/>
          <c:y val="0.11874055515787799"/>
          <c:w val="0.90979454015221184"/>
          <c:h val="0.80381571621729098"/>
        </c:manualLayout>
      </c:layout>
      <c:areaChart>
        <c:grouping val="stacked"/>
        <c:varyColors val="0"/>
        <c:ser>
          <c:idx val="0"/>
          <c:order val="0"/>
          <c:spPr>
            <a:noFill/>
          </c:spPr>
          <c:cat>
            <c:numRef>
              <c:f>'CF for CSP Plants'!$A$29:$A$44</c:f>
              <c:numCache>
                <c:formatCode>General</c:formatCode>
                <c:ptCount val="16"/>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numCache>
            </c:numRef>
          </c:cat>
          <c:val>
            <c:numRef>
              <c:f>'CF for CSP Plants'!$T$29:$T$44</c:f>
              <c:numCache>
                <c:formatCode>0.0%</c:formatCode>
                <c:ptCount val="16"/>
                <c:pt idx="0">
                  <c:v>8.8311092632190266E-2</c:v>
                </c:pt>
                <c:pt idx="1">
                  <c:v>7.0909436834094369E-2</c:v>
                </c:pt>
                <c:pt idx="2">
                  <c:v>8.6868340943683411E-2</c:v>
                </c:pt>
                <c:pt idx="3">
                  <c:v>9.2349943749586369E-2</c:v>
                </c:pt>
                <c:pt idx="4">
                  <c:v>9.5347601700060722E-2</c:v>
                </c:pt>
                <c:pt idx="5">
                  <c:v>7.778274104956652E-2</c:v>
                </c:pt>
                <c:pt idx="6">
                  <c:v>2.8961187214611873E-2</c:v>
                </c:pt>
                <c:pt idx="7">
                  <c:v>0.10391436701740452</c:v>
                </c:pt>
                <c:pt idx="8">
                  <c:v>0</c:v>
                </c:pt>
                <c:pt idx="9">
                  <c:v>0</c:v>
                </c:pt>
                <c:pt idx="10">
                  <c:v>0</c:v>
                </c:pt>
                <c:pt idx="11">
                  <c:v>0</c:v>
                </c:pt>
                <c:pt idx="12">
                  <c:v>0</c:v>
                </c:pt>
                <c:pt idx="13">
                  <c:v>0</c:v>
                </c:pt>
                <c:pt idx="14">
                  <c:v>0</c:v>
                </c:pt>
                <c:pt idx="15">
                  <c:v>0</c:v>
                </c:pt>
              </c:numCache>
            </c:numRef>
          </c:val>
          <c:extLst>
            <c:ext xmlns:c16="http://schemas.microsoft.com/office/drawing/2014/chart" uri="{C3380CC4-5D6E-409C-BE32-E72D297353CC}">
              <c16:uniqueId val="{00000000-6AC7-4D0D-82F4-63B87EF27DB5}"/>
            </c:ext>
          </c:extLst>
        </c:ser>
        <c:ser>
          <c:idx val="1"/>
          <c:order val="1"/>
          <c:spPr>
            <a:solidFill>
              <a:schemeClr val="accent2">
                <a:lumMod val="60000"/>
                <a:lumOff val="40000"/>
              </a:schemeClr>
            </a:solidFill>
          </c:spPr>
          <c:cat>
            <c:numRef>
              <c:f>'CF for CSP Plants'!$A$29:$A$44</c:f>
              <c:numCache>
                <c:formatCode>General</c:formatCode>
                <c:ptCount val="16"/>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numCache>
            </c:numRef>
          </c:cat>
          <c:val>
            <c:numRef>
              <c:f>'CF for CSP Plants'!$V$29:$V$44</c:f>
              <c:numCache>
                <c:formatCode>0.0%</c:formatCode>
                <c:ptCount val="16"/>
                <c:pt idx="0">
                  <c:v>1.8094493281592364E-2</c:v>
                </c:pt>
                <c:pt idx="1">
                  <c:v>3.8126199457348825E-3</c:v>
                </c:pt>
                <c:pt idx="2">
                  <c:v>1.2131890675666501E-3</c:v>
                </c:pt>
                <c:pt idx="3">
                  <c:v>7.3380318972933872E-3</c:v>
                </c:pt>
                <c:pt idx="4">
                  <c:v>8.9127794936774696E-4</c:v>
                </c:pt>
                <c:pt idx="5">
                  <c:v>1.0394580107206688E-2</c:v>
                </c:pt>
                <c:pt idx="6">
                  <c:v>4.2038415723645015E-2</c:v>
                </c:pt>
                <c:pt idx="7">
                  <c:v>0</c:v>
                </c:pt>
                <c:pt idx="8">
                  <c:v>0</c:v>
                </c:pt>
                <c:pt idx="9">
                  <c:v>0</c:v>
                </c:pt>
                <c:pt idx="10">
                  <c:v>0</c:v>
                </c:pt>
                <c:pt idx="11">
                  <c:v>0</c:v>
                </c:pt>
                <c:pt idx="12">
                  <c:v>0</c:v>
                </c:pt>
                <c:pt idx="13">
                  <c:v>0</c:v>
                </c:pt>
                <c:pt idx="14">
                  <c:v>0</c:v>
                </c:pt>
                <c:pt idx="15">
                  <c:v>0</c:v>
                </c:pt>
              </c:numCache>
            </c:numRef>
          </c:val>
          <c:extLst>
            <c:ext xmlns:c16="http://schemas.microsoft.com/office/drawing/2014/chart" uri="{C3380CC4-5D6E-409C-BE32-E72D297353CC}">
              <c16:uniqueId val="{00000001-6AC7-4D0D-82F4-63B87EF27DB5}"/>
            </c:ext>
          </c:extLst>
        </c:ser>
        <c:ser>
          <c:idx val="4"/>
          <c:order val="2"/>
          <c:spPr>
            <a:noFill/>
          </c:spPr>
          <c:cat>
            <c:numRef>
              <c:f>'CF for CSP Plants'!$A$29:$A$44</c:f>
              <c:numCache>
                <c:formatCode>General</c:formatCode>
                <c:ptCount val="16"/>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numCache>
            </c:numRef>
          </c:cat>
          <c:val>
            <c:numRef>
              <c:f>'CF for CSP Plants'!$W$29:$W$44</c:f>
              <c:numCache>
                <c:formatCode>0.0%</c:formatCode>
                <c:ptCount val="16"/>
                <c:pt idx="0">
                  <c:v>6.8876952585968987E-2</c:v>
                </c:pt>
                <c:pt idx="1">
                  <c:v>9.5828482863176148E-2</c:v>
                </c:pt>
                <c:pt idx="2">
                  <c:v>9.325842566179858E-2</c:v>
                </c:pt>
                <c:pt idx="3">
                  <c:v>8.7454881495977382E-2</c:v>
                </c:pt>
                <c:pt idx="4">
                  <c:v>7.9883290530118764E-2</c:v>
                </c:pt>
                <c:pt idx="5">
                  <c:v>6.8975320721896077E-2</c:v>
                </c:pt>
                <c:pt idx="6">
                  <c:v>8.1518335744065362E-2</c:v>
                </c:pt>
                <c:pt idx="7">
                  <c:v>1.9278718435954911E-2</c:v>
                </c:pt>
                <c:pt idx="8">
                  <c:v>9.9141295862607337E-2</c:v>
                </c:pt>
                <c:pt idx="9">
                  <c:v>0.10633072407045009</c:v>
                </c:pt>
                <c:pt idx="10">
                  <c:v>9.1180691454664051E-2</c:v>
                </c:pt>
                <c:pt idx="11">
                  <c:v>0.12764693316243422</c:v>
                </c:pt>
                <c:pt idx="12">
                  <c:v>0.14819946390130817</c:v>
                </c:pt>
                <c:pt idx="13">
                  <c:v>0.15049424034869241</c:v>
                </c:pt>
                <c:pt idx="14">
                  <c:v>0.157</c:v>
                </c:pt>
                <c:pt idx="15">
                  <c:v>0.13500000000000001</c:v>
                </c:pt>
              </c:numCache>
            </c:numRef>
          </c:val>
          <c:extLst>
            <c:ext xmlns:c16="http://schemas.microsoft.com/office/drawing/2014/chart" uri="{C3380CC4-5D6E-409C-BE32-E72D297353CC}">
              <c16:uniqueId val="{00000002-6AC7-4D0D-82F4-63B87EF27DB5}"/>
            </c:ext>
          </c:extLst>
        </c:ser>
        <c:ser>
          <c:idx val="8"/>
          <c:order val="3"/>
          <c:spPr>
            <a:solidFill>
              <a:schemeClr val="accent3">
                <a:lumMod val="60000"/>
                <a:lumOff val="40000"/>
              </a:schemeClr>
            </a:solidFill>
          </c:spPr>
          <c:cat>
            <c:numRef>
              <c:f>'CF for CSP Plants'!$A$29:$A$44</c:f>
              <c:numCache>
                <c:formatCode>General</c:formatCode>
                <c:ptCount val="16"/>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numCache>
            </c:numRef>
          </c:cat>
          <c:val>
            <c:numRef>
              <c:f>'CF for CSP Plants'!$Y$29:$Y$44</c:f>
              <c:numCache>
                <c:formatCode>0.0%</c:formatCode>
                <c:ptCount val="16"/>
                <c:pt idx="0">
                  <c:v>5.5526534881941814E-2</c:v>
                </c:pt>
                <c:pt idx="1">
                  <c:v>4.1614671711102807E-2</c:v>
                </c:pt>
                <c:pt idx="2">
                  <c:v>3.1272902359329946E-2</c:v>
                </c:pt>
                <c:pt idx="3">
                  <c:v>2.1068537626756811E-2</c:v>
                </c:pt>
                <c:pt idx="4">
                  <c:v>3.6303055437276743E-2</c:v>
                </c:pt>
                <c:pt idx="5">
                  <c:v>4.2725419557611333E-2</c:v>
                </c:pt>
                <c:pt idx="6">
                  <c:v>3.9318663642293777E-2</c:v>
                </c:pt>
                <c:pt idx="7">
                  <c:v>6.6023134970052785E-2</c:v>
                </c:pt>
                <c:pt idx="8">
                  <c:v>8.568209170155891E-2</c:v>
                </c:pt>
                <c:pt idx="9">
                  <c:v>6.3952588507383043E-2</c:v>
                </c:pt>
                <c:pt idx="10">
                  <c:v>8.7269910454841962E-2</c:v>
                </c:pt>
                <c:pt idx="11">
                  <c:v>3.3694650482231608E-2</c:v>
                </c:pt>
                <c:pt idx="12">
                  <c:v>9.6870342771981921E-3</c:v>
                </c:pt>
                <c:pt idx="13">
                  <c:v>2E-3</c:v>
                </c:pt>
                <c:pt idx="14">
                  <c:v>2E-3</c:v>
                </c:pt>
                <c:pt idx="15">
                  <c:v>2E-3</c:v>
                </c:pt>
              </c:numCache>
            </c:numRef>
          </c:val>
          <c:extLst>
            <c:ext xmlns:c16="http://schemas.microsoft.com/office/drawing/2014/chart" uri="{C3380CC4-5D6E-409C-BE32-E72D297353CC}">
              <c16:uniqueId val="{00000003-6AC7-4D0D-82F4-63B87EF27DB5}"/>
            </c:ext>
          </c:extLst>
        </c:ser>
        <c:dLbls>
          <c:showLegendKey val="0"/>
          <c:showVal val="0"/>
          <c:showCatName val="0"/>
          <c:showSerName val="0"/>
          <c:showPercent val="0"/>
          <c:showBubbleSize val="0"/>
        </c:dLbls>
        <c:axId val="553684480"/>
        <c:axId val="553684872"/>
      </c:areaChart>
      <c:lineChart>
        <c:grouping val="standard"/>
        <c:varyColors val="0"/>
        <c:ser>
          <c:idx val="9"/>
          <c:order val="4"/>
          <c:spPr>
            <a:ln>
              <a:solidFill>
                <a:schemeClr val="tx1"/>
              </a:solidFill>
              <a:prstDash val="dash"/>
            </a:ln>
          </c:spPr>
          <c:marker>
            <c:symbol val="none"/>
          </c:marker>
          <c:cat>
            <c:numRef>
              <c:f>'CF for CSP Plants'!$A$29:$A$44</c:f>
              <c:numCache>
                <c:formatCode>General</c:formatCode>
                <c:ptCount val="16"/>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numCache>
            </c:numRef>
          </c:cat>
          <c:val>
            <c:numRef>
              <c:f>'CF for CSP Plants'!$K$29:$K$44</c:f>
              <c:numCache>
                <c:formatCode>0.0%</c:formatCode>
                <c:ptCount val="16"/>
                <c:pt idx="0">
                  <c:v>0.218235926115664</c:v>
                </c:pt>
                <c:pt idx="1">
                  <c:v>0.211449482628081</c:v>
                </c:pt>
                <c:pt idx="2">
                  <c:v>0.22164450221644499</c:v>
                </c:pt>
                <c:pt idx="3">
                  <c:v>0.213750291637502</c:v>
                </c:pt>
                <c:pt idx="4">
                  <c:v>0.21428310265512601</c:v>
                </c:pt>
                <c:pt idx="5">
                  <c:v>0.18796453687964501</c:v>
                </c:pt>
                <c:pt idx="6">
                  <c:v>0.19369229743692201</c:v>
                </c:pt>
                <c:pt idx="7">
                  <c:v>0.17606905976069001</c:v>
                </c:pt>
                <c:pt idx="8">
                  <c:v>0.194259968356534</c:v>
                </c:pt>
                <c:pt idx="9">
                  <c:v>0.19668866446688599</c:v>
                </c:pt>
                <c:pt idx="10">
                  <c:v>0.183946605339466</c:v>
                </c:pt>
                <c:pt idx="11">
                  <c:v>0.18371662833716601</c:v>
                </c:pt>
                <c:pt idx="12">
                  <c:v>0.17843657346469299</c:v>
                </c:pt>
                <c:pt idx="13">
                  <c:v>0.15949905009498999</c:v>
                </c:pt>
                <c:pt idx="14">
                  <c:v>0.15291137552911299</c:v>
                </c:pt>
                <c:pt idx="15">
                  <c:v>0.152156451021564</c:v>
                </c:pt>
              </c:numCache>
            </c:numRef>
          </c:val>
          <c:smooth val="0"/>
          <c:extLst>
            <c:ext xmlns:c16="http://schemas.microsoft.com/office/drawing/2014/chart" uri="{C3380CC4-5D6E-409C-BE32-E72D297353CC}">
              <c16:uniqueId val="{00000004-6AC7-4D0D-82F4-63B87EF27DB5}"/>
            </c:ext>
          </c:extLst>
        </c:ser>
        <c:ser>
          <c:idx val="10"/>
          <c:order val="5"/>
          <c:spPr>
            <a:ln>
              <a:solidFill>
                <a:schemeClr val="accent2"/>
              </a:solidFill>
            </a:ln>
          </c:spPr>
          <c:marker>
            <c:symbol val="x"/>
            <c:size val="10"/>
            <c:spPr>
              <a:ln w="12700">
                <a:solidFill>
                  <a:schemeClr val="accent2"/>
                </a:solidFill>
              </a:ln>
            </c:spPr>
          </c:marker>
          <c:cat>
            <c:numRef>
              <c:f>'CF for CSP Plants'!$A$29:$A$44</c:f>
              <c:numCache>
                <c:formatCode>General</c:formatCode>
                <c:ptCount val="16"/>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numCache>
            </c:numRef>
          </c:cat>
          <c:val>
            <c:numRef>
              <c:f>'CF for CSP Plants'!$L$29:$L$44</c:f>
              <c:numCache>
                <c:formatCode>0.0%</c:formatCode>
                <c:ptCount val="16"/>
                <c:pt idx="6">
                  <c:v>0.28731150740188699</c:v>
                </c:pt>
                <c:pt idx="7">
                  <c:v>0.28376894977168898</c:v>
                </c:pt>
                <c:pt idx="8">
                  <c:v>0.28357059776867</c:v>
                </c:pt>
                <c:pt idx="9">
                  <c:v>0.28668082191780803</c:v>
                </c:pt>
                <c:pt idx="10">
                  <c:v>0.28453972602739702</c:v>
                </c:pt>
                <c:pt idx="11">
                  <c:v>0.28175479452054802</c:v>
                </c:pt>
                <c:pt idx="12">
                  <c:v>0.27738114754098298</c:v>
                </c:pt>
                <c:pt idx="13">
                  <c:v>0.24593926940639199</c:v>
                </c:pt>
                <c:pt idx="14">
                  <c:v>0.28023150684931503</c:v>
                </c:pt>
                <c:pt idx="15">
                  <c:v>0.28227579908675798</c:v>
                </c:pt>
              </c:numCache>
            </c:numRef>
          </c:val>
          <c:smooth val="0"/>
          <c:extLst>
            <c:ext xmlns:c16="http://schemas.microsoft.com/office/drawing/2014/chart" uri="{C3380CC4-5D6E-409C-BE32-E72D297353CC}">
              <c16:uniqueId val="{00000005-6AC7-4D0D-82F4-63B87EF27DB5}"/>
            </c:ext>
          </c:extLst>
        </c:ser>
        <c:ser>
          <c:idx val="11"/>
          <c:order val="6"/>
          <c:marker>
            <c:symbol val="circle"/>
            <c:size val="8"/>
            <c:spPr>
              <a:solidFill>
                <a:schemeClr val="bg1"/>
              </a:solidFill>
              <a:ln w="15875"/>
            </c:spPr>
          </c:marker>
          <c:dPt>
            <c:idx val="13"/>
            <c:marker>
              <c:symbol val="circle"/>
              <c:size val="7"/>
              <c:spPr>
                <a:solidFill>
                  <a:schemeClr val="bg1"/>
                </a:solidFill>
                <a:ln w="15875">
                  <a:solidFill>
                    <a:schemeClr val="accent6">
                      <a:lumMod val="75000"/>
                    </a:schemeClr>
                  </a:solidFill>
                </a:ln>
              </c:spPr>
            </c:marker>
            <c:bubble3D val="0"/>
            <c:extLst>
              <c:ext xmlns:c16="http://schemas.microsoft.com/office/drawing/2014/chart" uri="{C3380CC4-5D6E-409C-BE32-E72D297353CC}">
                <c16:uniqueId val="{00000006-6AC7-4D0D-82F4-63B87EF27DB5}"/>
              </c:ext>
            </c:extLst>
          </c:dPt>
          <c:cat>
            <c:numRef>
              <c:f>'CF for CSP Plants'!$A$29:$A$44</c:f>
              <c:numCache>
                <c:formatCode>General</c:formatCode>
                <c:ptCount val="16"/>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numCache>
            </c:numRef>
          </c:cat>
          <c:val>
            <c:numRef>
              <c:f>'CF for CSP Plants'!$M$29:$M$44</c:f>
              <c:numCache>
                <c:formatCode>0.0%</c:formatCode>
                <c:ptCount val="16"/>
                <c:pt idx="6">
                  <c:v>0.27560136986301298</c:v>
                </c:pt>
                <c:pt idx="7">
                  <c:v>0.32823881278538802</c:v>
                </c:pt>
                <c:pt idx="8">
                  <c:v>0.29311020036429802</c:v>
                </c:pt>
                <c:pt idx="9">
                  <c:v>0.33057808219177998</c:v>
                </c:pt>
                <c:pt idx="10">
                  <c:v>0.35434383561643801</c:v>
                </c:pt>
                <c:pt idx="11">
                  <c:v>0.361480365296803</c:v>
                </c:pt>
                <c:pt idx="12">
                  <c:v>0.35323497267759502</c:v>
                </c:pt>
                <c:pt idx="13">
                  <c:v>0.31715479452054801</c:v>
                </c:pt>
                <c:pt idx="14">
                  <c:v>0.317647488584474</c:v>
                </c:pt>
                <c:pt idx="15">
                  <c:v>0.35375479452054698</c:v>
                </c:pt>
              </c:numCache>
            </c:numRef>
          </c:val>
          <c:smooth val="0"/>
          <c:extLst>
            <c:ext xmlns:c16="http://schemas.microsoft.com/office/drawing/2014/chart" uri="{C3380CC4-5D6E-409C-BE32-E72D297353CC}">
              <c16:uniqueId val="{00000007-6AC7-4D0D-82F4-63B87EF27DB5}"/>
            </c:ext>
          </c:extLst>
        </c:ser>
        <c:ser>
          <c:idx val="12"/>
          <c:order val="7"/>
          <c:spPr>
            <a:ln>
              <a:solidFill>
                <a:schemeClr val="accent3">
                  <a:lumMod val="50000"/>
                </a:schemeClr>
              </a:solidFill>
            </a:ln>
          </c:spPr>
          <c:marker>
            <c:symbol val="star"/>
            <c:size val="8"/>
            <c:spPr>
              <a:ln w="12700">
                <a:solidFill>
                  <a:schemeClr val="accent3">
                    <a:lumMod val="50000"/>
                  </a:schemeClr>
                </a:solidFill>
              </a:ln>
            </c:spPr>
          </c:marker>
          <c:cat>
            <c:numRef>
              <c:f>'CF for CSP Plants'!$A$29:$A$44</c:f>
              <c:numCache>
                <c:formatCode>General</c:formatCode>
                <c:ptCount val="16"/>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numCache>
            </c:numRef>
          </c:cat>
          <c:val>
            <c:numRef>
              <c:f>'CF for CSP Plants'!$N$29:$N$44</c:f>
              <c:numCache>
                <c:formatCode>0.0%</c:formatCode>
                <c:ptCount val="16"/>
                <c:pt idx="6">
                  <c:v>0.12689855019803001</c:v>
                </c:pt>
                <c:pt idx="7">
                  <c:v>0.19515582040381199</c:v>
                </c:pt>
                <c:pt idx="8">
                  <c:v>0.20249470945485601</c:v>
                </c:pt>
                <c:pt idx="9">
                  <c:v>0.20799238157528099</c:v>
                </c:pt>
                <c:pt idx="10">
                  <c:v>0.23057816455312899</c:v>
                </c:pt>
                <c:pt idx="11">
                  <c:v>0.223914162518319</c:v>
                </c:pt>
                <c:pt idx="12">
                  <c:v>0.24635369106115201</c:v>
                </c:pt>
                <c:pt idx="13">
                  <c:v>0.213684398580477</c:v>
                </c:pt>
                <c:pt idx="14">
                  <c:v>0.217631081719414</c:v>
                </c:pt>
                <c:pt idx="15">
                  <c:v>0.17313124768604199</c:v>
                </c:pt>
              </c:numCache>
            </c:numRef>
          </c:val>
          <c:smooth val="0"/>
          <c:extLst>
            <c:ext xmlns:c16="http://schemas.microsoft.com/office/drawing/2014/chart" uri="{C3380CC4-5D6E-409C-BE32-E72D297353CC}">
              <c16:uniqueId val="{00000008-6AC7-4D0D-82F4-63B87EF27DB5}"/>
            </c:ext>
          </c:extLst>
        </c:ser>
        <c:ser>
          <c:idx val="13"/>
          <c:order val="8"/>
          <c:spPr>
            <a:ln>
              <a:solidFill>
                <a:schemeClr val="accent5">
                  <a:lumMod val="60000"/>
                  <a:lumOff val="40000"/>
                </a:schemeClr>
              </a:solidFill>
            </a:ln>
          </c:spPr>
          <c:marker>
            <c:symbol val="square"/>
            <c:size val="8"/>
            <c:spPr>
              <a:solidFill>
                <a:schemeClr val="bg1"/>
              </a:solidFill>
              <a:ln w="19050">
                <a:solidFill>
                  <a:schemeClr val="accent5">
                    <a:lumMod val="60000"/>
                    <a:lumOff val="40000"/>
                  </a:schemeClr>
                </a:solidFill>
              </a:ln>
            </c:spPr>
          </c:marker>
          <c:cat>
            <c:numRef>
              <c:f>'CF for CSP Plants'!$A$29:$A$44</c:f>
              <c:numCache>
                <c:formatCode>General</c:formatCode>
                <c:ptCount val="16"/>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numCache>
            </c:numRef>
          </c:cat>
          <c:val>
            <c:numRef>
              <c:f>'CF for CSP Plants'!$O$29:$O$44</c:f>
              <c:numCache>
                <c:formatCode>0.0%</c:formatCode>
                <c:ptCount val="16"/>
                <c:pt idx="7">
                  <c:v>0.22995302100456599</c:v>
                </c:pt>
                <c:pt idx="8">
                  <c:v>0.28456541347905201</c:v>
                </c:pt>
                <c:pt idx="9">
                  <c:v>0.27124657534246499</c:v>
                </c:pt>
                <c:pt idx="10">
                  <c:v>0.27633789954337901</c:v>
                </c:pt>
                <c:pt idx="11">
                  <c:v>0.23492420091324201</c:v>
                </c:pt>
                <c:pt idx="12">
                  <c:v>0.25428688524590098</c:v>
                </c:pt>
                <c:pt idx="13">
                  <c:v>0.26848264840182601</c:v>
                </c:pt>
                <c:pt idx="14">
                  <c:v>0.27201004566210002</c:v>
                </c:pt>
                <c:pt idx="15">
                  <c:v>0.27963561643835599</c:v>
                </c:pt>
              </c:numCache>
            </c:numRef>
          </c:val>
          <c:smooth val="0"/>
          <c:extLst>
            <c:ext xmlns:c16="http://schemas.microsoft.com/office/drawing/2014/chart" uri="{C3380CC4-5D6E-409C-BE32-E72D297353CC}">
              <c16:uniqueId val="{00000009-6AC7-4D0D-82F4-63B87EF27DB5}"/>
            </c:ext>
          </c:extLst>
        </c:ser>
        <c:ser>
          <c:idx val="2"/>
          <c:order val="9"/>
          <c:spPr>
            <a:ln>
              <a:noFill/>
            </a:ln>
          </c:spPr>
          <c:marker>
            <c:symbol val="diamond"/>
            <c:size val="7"/>
            <c:spPr>
              <a:solidFill>
                <a:schemeClr val="tx2"/>
              </a:solidFill>
              <a:ln w="12700">
                <a:solidFill>
                  <a:schemeClr val="tx2"/>
                </a:solidFill>
              </a:ln>
            </c:spPr>
          </c:marker>
          <c:cat>
            <c:numRef>
              <c:f>'CF for CSP Plants'!$A$29:$A$44</c:f>
              <c:numCache>
                <c:formatCode>General</c:formatCode>
                <c:ptCount val="16"/>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numCache>
            </c:numRef>
          </c:cat>
          <c:val>
            <c:numRef>
              <c:f>'CF for CSP Plants'!$R$29:$R$44</c:f>
              <c:numCache>
                <c:formatCode>0.0%</c:formatCode>
                <c:ptCount val="16"/>
                <c:pt idx="0">
                  <c:v>0.30832574377656302</c:v>
                </c:pt>
                <c:pt idx="1">
                  <c:v>0.27844022415940201</c:v>
                </c:pt>
                <c:pt idx="2">
                  <c:v>0.27158816502070698</c:v>
                </c:pt>
                <c:pt idx="3">
                  <c:v>0.267185395654573</c:v>
                </c:pt>
                <c:pt idx="4">
                  <c:v>0.25975164511660098</c:v>
                </c:pt>
                <c:pt idx="5">
                  <c:v>0.27700756428214601</c:v>
                </c:pt>
                <c:pt idx="6">
                  <c:v>0.29078861508829101</c:v>
                </c:pt>
                <c:pt idx="7">
                  <c:v>0.28591471670330598</c:v>
                </c:pt>
                <c:pt idx="8">
                  <c:v>0.28310813008626701</c:v>
                </c:pt>
                <c:pt idx="9">
                  <c:v>0.289799462738205</c:v>
                </c:pt>
                <c:pt idx="10">
                  <c:v>0.29223710209409198</c:v>
                </c:pt>
                <c:pt idx="11">
                  <c:v>0.28275924246127498</c:v>
                </c:pt>
                <c:pt idx="12">
                  <c:v>0.27793922294243201</c:v>
                </c:pt>
                <c:pt idx="13">
                  <c:v>0.28328653932457698</c:v>
                </c:pt>
                <c:pt idx="14">
                  <c:v>0.28105036016175899</c:v>
                </c:pt>
                <c:pt idx="15">
                  <c:v>0.26572813612178903</c:v>
                </c:pt>
              </c:numCache>
            </c:numRef>
          </c:val>
          <c:smooth val="0"/>
          <c:extLst>
            <c:ext xmlns:c16="http://schemas.microsoft.com/office/drawing/2014/chart" uri="{C3380CC4-5D6E-409C-BE32-E72D297353CC}">
              <c16:uniqueId val="{0000000A-6AC7-4D0D-82F4-63B87EF27DB5}"/>
            </c:ext>
          </c:extLst>
        </c:ser>
        <c:ser>
          <c:idx val="3"/>
          <c:order val="10"/>
          <c:spPr>
            <a:ln>
              <a:solidFill>
                <a:srgbClr val="7030A0"/>
              </a:solidFill>
            </a:ln>
          </c:spPr>
          <c:marker>
            <c:symbol val="circle"/>
            <c:size val="8"/>
            <c:spPr>
              <a:ln>
                <a:noFill/>
              </a:ln>
            </c:spPr>
          </c:marker>
          <c:cat>
            <c:numRef>
              <c:f>'CF for CSP Plants'!$A$29:$A$44</c:f>
              <c:numCache>
                <c:formatCode>General</c:formatCode>
                <c:ptCount val="16"/>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numCache>
            </c:numRef>
          </c:cat>
          <c:val>
            <c:numRef>
              <c:f>'CF for CSP Plants'!$P$29:$P$44</c:f>
              <c:numCache>
                <c:formatCode>0.0%</c:formatCode>
                <c:ptCount val="16"/>
                <c:pt idx="8">
                  <c:v>0.13210711520947099</c:v>
                </c:pt>
                <c:pt idx="9">
                  <c:v>4.3616645911166402E-2</c:v>
                </c:pt>
                <c:pt idx="10">
                  <c:v>0.203206724782067</c:v>
                </c:pt>
                <c:pt idx="11">
                  <c:v>5.2063096720630898E-2</c:v>
                </c:pt>
                <c:pt idx="12">
                  <c:v>0</c:v>
                </c:pt>
                <c:pt idx="13">
                  <c:v>7.7543586550435806E-2</c:v>
                </c:pt>
                <c:pt idx="14">
                  <c:v>0.10446865919468599</c:v>
                </c:pt>
                <c:pt idx="15">
                  <c:v>8.3266915732669103E-2</c:v>
                </c:pt>
              </c:numCache>
            </c:numRef>
          </c:val>
          <c:smooth val="0"/>
          <c:extLst>
            <c:ext xmlns:c16="http://schemas.microsoft.com/office/drawing/2014/chart" uri="{C3380CC4-5D6E-409C-BE32-E72D297353CC}">
              <c16:uniqueId val="{0000000B-6AC7-4D0D-82F4-63B87EF27DB5}"/>
            </c:ext>
          </c:extLst>
        </c:ser>
        <c:dLbls>
          <c:showLegendKey val="0"/>
          <c:showVal val="0"/>
          <c:showCatName val="0"/>
          <c:showSerName val="0"/>
          <c:showPercent val="0"/>
          <c:showBubbleSize val="0"/>
        </c:dLbls>
        <c:marker val="1"/>
        <c:smooth val="0"/>
        <c:axId val="553684480"/>
        <c:axId val="553684872"/>
      </c:lineChart>
      <c:catAx>
        <c:axId val="553684480"/>
        <c:scaling>
          <c:orientation val="minMax"/>
        </c:scaling>
        <c:delete val="0"/>
        <c:axPos val="b"/>
        <c:numFmt formatCode="General" sourceLinked="1"/>
        <c:majorTickMark val="out"/>
        <c:minorTickMark val="none"/>
        <c:tickLblPos val="nextTo"/>
        <c:spPr>
          <a:ln>
            <a:noFill/>
          </a:ln>
        </c:spPr>
        <c:txPr>
          <a:bodyPr/>
          <a:lstStyle/>
          <a:p>
            <a:pPr>
              <a:defRPr b="0"/>
            </a:pPr>
            <a:endParaRPr lang="en-US"/>
          </a:p>
        </c:txPr>
        <c:crossAx val="553684872"/>
        <c:crosses val="autoZero"/>
        <c:auto val="1"/>
        <c:lblAlgn val="ctr"/>
        <c:lblOffset val="0"/>
        <c:tickLblSkip val="2"/>
        <c:noMultiLvlLbl val="0"/>
      </c:catAx>
      <c:valAx>
        <c:axId val="553684872"/>
        <c:scaling>
          <c:orientation val="minMax"/>
          <c:max val="0.4"/>
        </c:scaling>
        <c:delete val="0"/>
        <c:axPos val="l"/>
        <c:majorGridlines>
          <c:spPr>
            <a:ln w="3175">
              <a:solidFill>
                <a:schemeClr val="bg1">
                  <a:lumMod val="75000"/>
                </a:schemeClr>
              </a:solidFill>
            </a:ln>
          </c:spPr>
        </c:majorGridlines>
        <c:numFmt formatCode="0%" sourceLinked="0"/>
        <c:majorTickMark val="out"/>
        <c:minorTickMark val="none"/>
        <c:tickLblPos val="nextTo"/>
        <c:spPr>
          <a:ln>
            <a:noFill/>
          </a:ln>
        </c:spPr>
        <c:txPr>
          <a:bodyPr/>
          <a:lstStyle/>
          <a:p>
            <a:pPr>
              <a:defRPr b="0"/>
            </a:pPr>
            <a:endParaRPr lang="en-US"/>
          </a:p>
        </c:txPr>
        <c:crossAx val="553684480"/>
        <c:crosses val="autoZero"/>
        <c:crossBetween val="between"/>
      </c:valAx>
    </c:plotArea>
    <c:plotVisOnly val="1"/>
    <c:dispBlanksAs val="gap"/>
    <c:showDLblsOverMax val="0"/>
  </c:chart>
  <c:spPr>
    <a:solidFill>
      <a:schemeClr val="bg1"/>
    </a:solidFill>
    <a:ln>
      <a:noFill/>
    </a:ln>
  </c:spPr>
  <c:txPr>
    <a:bodyPr/>
    <a:lstStyle/>
    <a:p>
      <a:pPr>
        <a:defRPr sz="100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userShapes r:id="rId1"/>
</c:chartSpace>
</file>

<file path=xl/charts/chart2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5.7489063867016625E-2"/>
          <c:y val="0.1132180352455943"/>
          <c:w val="0.90854268216472944"/>
          <c:h val="0.73389638795150602"/>
        </c:manualLayout>
      </c:layout>
      <c:bubbleChart>
        <c:varyColors val="0"/>
        <c:ser>
          <c:idx val="3"/>
          <c:order val="0"/>
          <c:tx>
            <c:v> CAISO</c:v>
          </c:tx>
          <c:spPr>
            <a:solidFill>
              <a:srgbClr val="DBEEF4"/>
            </a:solidFill>
            <a:ln w="6350">
              <a:solidFill>
                <a:schemeClr val="accent5"/>
              </a:solidFill>
              <a:prstDash val="solid"/>
            </a:ln>
          </c:spPr>
          <c:invertIfNegative val="1"/>
          <c:dPt>
            <c:idx val="205"/>
            <c:invertIfNegative val="1"/>
            <c:bubble3D val="0"/>
            <c:extLst>
              <c:ext xmlns:c16="http://schemas.microsoft.com/office/drawing/2014/chart" uri="{C3380CC4-5D6E-409C-BE32-E72D297353CC}">
                <c16:uniqueId val="{00000000-29D7-4E3A-AF3E-A87CE37B9ECB}"/>
              </c:ext>
            </c:extLst>
          </c:dPt>
          <c:xVal>
            <c:numRef>
              <c:f>'PPA Price by Project (PV only)'!$A$26:$A$537</c:f>
              <c:numCache>
                <c:formatCode>m/d/yyyy</c:formatCode>
                <c:ptCount val="512"/>
                <c:pt idx="0">
                  <c:v>38961</c:v>
                </c:pt>
                <c:pt idx="1">
                  <c:v>39258</c:v>
                </c:pt>
                <c:pt idx="2">
                  <c:v>39630</c:v>
                </c:pt>
                <c:pt idx="3">
                  <c:v>39652</c:v>
                </c:pt>
                <c:pt idx="4">
                  <c:v>39801</c:v>
                </c:pt>
                <c:pt idx="5">
                  <c:v>39867</c:v>
                </c:pt>
                <c:pt idx="6">
                  <c:v>39873</c:v>
                </c:pt>
                <c:pt idx="7">
                  <c:v>39877</c:v>
                </c:pt>
                <c:pt idx="8">
                  <c:v>39934</c:v>
                </c:pt>
                <c:pt idx="9">
                  <c:v>39941</c:v>
                </c:pt>
                <c:pt idx="10">
                  <c:v>39965</c:v>
                </c:pt>
                <c:pt idx="11">
                  <c:v>39965</c:v>
                </c:pt>
                <c:pt idx="12">
                  <c:v>39965</c:v>
                </c:pt>
                <c:pt idx="13">
                  <c:v>39986</c:v>
                </c:pt>
                <c:pt idx="14">
                  <c:v>40042</c:v>
                </c:pt>
                <c:pt idx="15">
                  <c:v>40064</c:v>
                </c:pt>
                <c:pt idx="16">
                  <c:v>40137</c:v>
                </c:pt>
                <c:pt idx="17">
                  <c:v>40170</c:v>
                </c:pt>
                <c:pt idx="18">
                  <c:v>40171</c:v>
                </c:pt>
                <c:pt idx="19">
                  <c:v>40171</c:v>
                </c:pt>
                <c:pt idx="20">
                  <c:v>40171</c:v>
                </c:pt>
                <c:pt idx="21">
                  <c:v>40204</c:v>
                </c:pt>
                <c:pt idx="22">
                  <c:v>40204</c:v>
                </c:pt>
                <c:pt idx="23">
                  <c:v>40204</c:v>
                </c:pt>
                <c:pt idx="24">
                  <c:v>40211</c:v>
                </c:pt>
                <c:pt idx="25">
                  <c:v>40233</c:v>
                </c:pt>
                <c:pt idx="26">
                  <c:v>40243</c:v>
                </c:pt>
                <c:pt idx="27">
                  <c:v>40287</c:v>
                </c:pt>
                <c:pt idx="28">
                  <c:v>40289</c:v>
                </c:pt>
                <c:pt idx="29">
                  <c:v>40297</c:v>
                </c:pt>
                <c:pt idx="30">
                  <c:v>40308</c:v>
                </c:pt>
                <c:pt idx="31">
                  <c:v>40318</c:v>
                </c:pt>
                <c:pt idx="32">
                  <c:v>40330</c:v>
                </c:pt>
                <c:pt idx="33">
                  <c:v>40330</c:v>
                </c:pt>
                <c:pt idx="34">
                  <c:v>40353</c:v>
                </c:pt>
                <c:pt idx="35">
                  <c:v>40359</c:v>
                </c:pt>
                <c:pt idx="36">
                  <c:v>40359</c:v>
                </c:pt>
                <c:pt idx="37">
                  <c:v>40385</c:v>
                </c:pt>
                <c:pt idx="38">
                  <c:v>40388</c:v>
                </c:pt>
                <c:pt idx="39">
                  <c:v>40388</c:v>
                </c:pt>
                <c:pt idx="40">
                  <c:v>40400</c:v>
                </c:pt>
                <c:pt idx="41">
                  <c:v>40400</c:v>
                </c:pt>
                <c:pt idx="42">
                  <c:v>40414</c:v>
                </c:pt>
                <c:pt idx="43">
                  <c:v>40441</c:v>
                </c:pt>
                <c:pt idx="44">
                  <c:v>40492</c:v>
                </c:pt>
                <c:pt idx="45">
                  <c:v>40497</c:v>
                </c:pt>
                <c:pt idx="46">
                  <c:v>40497</c:v>
                </c:pt>
                <c:pt idx="47">
                  <c:v>40513</c:v>
                </c:pt>
                <c:pt idx="48">
                  <c:v>40513</c:v>
                </c:pt>
                <c:pt idx="49">
                  <c:v>40533</c:v>
                </c:pt>
                <c:pt idx="50">
                  <c:v>40542</c:v>
                </c:pt>
                <c:pt idx="51">
                  <c:v>40542</c:v>
                </c:pt>
                <c:pt idx="52">
                  <c:v>40548</c:v>
                </c:pt>
                <c:pt idx="53">
                  <c:v>40550</c:v>
                </c:pt>
                <c:pt idx="54">
                  <c:v>40568</c:v>
                </c:pt>
                <c:pt idx="55">
                  <c:v>40581</c:v>
                </c:pt>
                <c:pt idx="56">
                  <c:v>40585</c:v>
                </c:pt>
                <c:pt idx="57">
                  <c:v>40585</c:v>
                </c:pt>
                <c:pt idx="58">
                  <c:v>40610</c:v>
                </c:pt>
                <c:pt idx="59">
                  <c:v>40697</c:v>
                </c:pt>
                <c:pt idx="60">
                  <c:v>40697</c:v>
                </c:pt>
                <c:pt idx="61">
                  <c:v>40715</c:v>
                </c:pt>
                <c:pt idx="62">
                  <c:v>40732</c:v>
                </c:pt>
                <c:pt idx="63">
                  <c:v>40738</c:v>
                </c:pt>
                <c:pt idx="64">
                  <c:v>40742</c:v>
                </c:pt>
                <c:pt idx="65">
                  <c:v>40745</c:v>
                </c:pt>
                <c:pt idx="66">
                  <c:v>40815</c:v>
                </c:pt>
                <c:pt idx="67">
                  <c:v>40817</c:v>
                </c:pt>
                <c:pt idx="68">
                  <c:v>40878</c:v>
                </c:pt>
                <c:pt idx="69">
                  <c:v>40885</c:v>
                </c:pt>
                <c:pt idx="70">
                  <c:v>40897</c:v>
                </c:pt>
                <c:pt idx="71">
                  <c:v>40897</c:v>
                </c:pt>
                <c:pt idx="72">
                  <c:v>40897</c:v>
                </c:pt>
                <c:pt idx="73">
                  <c:v>40909</c:v>
                </c:pt>
                <c:pt idx="74">
                  <c:v>40909</c:v>
                </c:pt>
                <c:pt idx="75">
                  <c:v>40942</c:v>
                </c:pt>
                <c:pt idx="76">
                  <c:v>40966</c:v>
                </c:pt>
                <c:pt idx="77">
                  <c:v>41093</c:v>
                </c:pt>
                <c:pt idx="78">
                  <c:v>41093</c:v>
                </c:pt>
                <c:pt idx="79">
                  <c:v>41124</c:v>
                </c:pt>
                <c:pt idx="80">
                  <c:v>41134</c:v>
                </c:pt>
                <c:pt idx="81">
                  <c:v>41137</c:v>
                </c:pt>
                <c:pt idx="82">
                  <c:v>41150</c:v>
                </c:pt>
                <c:pt idx="83">
                  <c:v>41152</c:v>
                </c:pt>
                <c:pt idx="84">
                  <c:v>41169</c:v>
                </c:pt>
                <c:pt idx="85">
                  <c:v>41169</c:v>
                </c:pt>
                <c:pt idx="86">
                  <c:v>41199</c:v>
                </c:pt>
                <c:pt idx="87">
                  <c:v>41207</c:v>
                </c:pt>
                <c:pt idx="88">
                  <c:v>41214</c:v>
                </c:pt>
                <c:pt idx="89">
                  <c:v>41228</c:v>
                </c:pt>
                <c:pt idx="90">
                  <c:v>41255</c:v>
                </c:pt>
                <c:pt idx="91">
                  <c:v>41256</c:v>
                </c:pt>
                <c:pt idx="92">
                  <c:v>41309</c:v>
                </c:pt>
                <c:pt idx="93">
                  <c:v>41333</c:v>
                </c:pt>
                <c:pt idx="94">
                  <c:v>41355</c:v>
                </c:pt>
                <c:pt idx="95">
                  <c:v>41355</c:v>
                </c:pt>
                <c:pt idx="96">
                  <c:v>41358</c:v>
                </c:pt>
                <c:pt idx="97">
                  <c:v>41374</c:v>
                </c:pt>
                <c:pt idx="98">
                  <c:v>41380</c:v>
                </c:pt>
                <c:pt idx="99">
                  <c:v>41426</c:v>
                </c:pt>
                <c:pt idx="100">
                  <c:v>41428</c:v>
                </c:pt>
                <c:pt idx="101">
                  <c:v>41428</c:v>
                </c:pt>
                <c:pt idx="102">
                  <c:v>41444</c:v>
                </c:pt>
                <c:pt idx="103">
                  <c:v>41458</c:v>
                </c:pt>
                <c:pt idx="104">
                  <c:v>41465</c:v>
                </c:pt>
                <c:pt idx="105">
                  <c:v>41465</c:v>
                </c:pt>
                <c:pt idx="106">
                  <c:v>41472</c:v>
                </c:pt>
                <c:pt idx="107">
                  <c:v>41472</c:v>
                </c:pt>
                <c:pt idx="108">
                  <c:v>41523</c:v>
                </c:pt>
                <c:pt idx="109">
                  <c:v>41536</c:v>
                </c:pt>
                <c:pt idx="110">
                  <c:v>41544</c:v>
                </c:pt>
                <c:pt idx="111">
                  <c:v>41556</c:v>
                </c:pt>
                <c:pt idx="112">
                  <c:v>41569</c:v>
                </c:pt>
                <c:pt idx="113">
                  <c:v>41609</c:v>
                </c:pt>
                <c:pt idx="114">
                  <c:v>41614</c:v>
                </c:pt>
                <c:pt idx="115">
                  <c:v>41627</c:v>
                </c:pt>
                <c:pt idx="116">
                  <c:v>41669</c:v>
                </c:pt>
                <c:pt idx="117">
                  <c:v>41690</c:v>
                </c:pt>
                <c:pt idx="118">
                  <c:v>41715</c:v>
                </c:pt>
                <c:pt idx="119">
                  <c:v>41724</c:v>
                </c:pt>
                <c:pt idx="120">
                  <c:v>41730</c:v>
                </c:pt>
                <c:pt idx="121">
                  <c:v>41760</c:v>
                </c:pt>
                <c:pt idx="122">
                  <c:v>41786</c:v>
                </c:pt>
                <c:pt idx="123">
                  <c:v>41791</c:v>
                </c:pt>
                <c:pt idx="124">
                  <c:v>41802</c:v>
                </c:pt>
                <c:pt idx="125">
                  <c:v>41838</c:v>
                </c:pt>
                <c:pt idx="126">
                  <c:v>41843</c:v>
                </c:pt>
                <c:pt idx="127">
                  <c:v>41844</c:v>
                </c:pt>
                <c:pt idx="128">
                  <c:v>41844</c:v>
                </c:pt>
                <c:pt idx="129">
                  <c:v>41851</c:v>
                </c:pt>
                <c:pt idx="130">
                  <c:v>41870</c:v>
                </c:pt>
                <c:pt idx="131">
                  <c:v>41876</c:v>
                </c:pt>
                <c:pt idx="132">
                  <c:v>41885</c:v>
                </c:pt>
                <c:pt idx="133">
                  <c:v>41886</c:v>
                </c:pt>
                <c:pt idx="134">
                  <c:v>41886</c:v>
                </c:pt>
                <c:pt idx="135">
                  <c:v>41915</c:v>
                </c:pt>
                <c:pt idx="136">
                  <c:v>41920</c:v>
                </c:pt>
                <c:pt idx="137">
                  <c:v>41920</c:v>
                </c:pt>
                <c:pt idx="138">
                  <c:v>41920</c:v>
                </c:pt>
                <c:pt idx="139">
                  <c:v>41920</c:v>
                </c:pt>
                <c:pt idx="140">
                  <c:v>41920</c:v>
                </c:pt>
                <c:pt idx="141">
                  <c:v>41920</c:v>
                </c:pt>
                <c:pt idx="142">
                  <c:v>41932</c:v>
                </c:pt>
                <c:pt idx="143">
                  <c:v>41933</c:v>
                </c:pt>
                <c:pt idx="144">
                  <c:v>41933</c:v>
                </c:pt>
                <c:pt idx="145">
                  <c:v>41934</c:v>
                </c:pt>
                <c:pt idx="146">
                  <c:v>41934</c:v>
                </c:pt>
                <c:pt idx="147">
                  <c:v>41934</c:v>
                </c:pt>
                <c:pt idx="148">
                  <c:v>41934</c:v>
                </c:pt>
                <c:pt idx="149">
                  <c:v>41934</c:v>
                </c:pt>
                <c:pt idx="150">
                  <c:v>41934</c:v>
                </c:pt>
                <c:pt idx="151">
                  <c:v>41934</c:v>
                </c:pt>
                <c:pt idx="152">
                  <c:v>41934</c:v>
                </c:pt>
                <c:pt idx="153">
                  <c:v>41936</c:v>
                </c:pt>
                <c:pt idx="154">
                  <c:v>41950</c:v>
                </c:pt>
                <c:pt idx="155">
                  <c:v>41950</c:v>
                </c:pt>
                <c:pt idx="156">
                  <c:v>41956</c:v>
                </c:pt>
                <c:pt idx="157">
                  <c:v>41961</c:v>
                </c:pt>
                <c:pt idx="158">
                  <c:v>41982</c:v>
                </c:pt>
                <c:pt idx="159">
                  <c:v>42036</c:v>
                </c:pt>
                <c:pt idx="160">
                  <c:v>42065</c:v>
                </c:pt>
                <c:pt idx="161">
                  <c:v>42065</c:v>
                </c:pt>
                <c:pt idx="162">
                  <c:v>42066</c:v>
                </c:pt>
                <c:pt idx="163">
                  <c:v>42067</c:v>
                </c:pt>
                <c:pt idx="164">
                  <c:v>42067</c:v>
                </c:pt>
                <c:pt idx="165">
                  <c:v>42068</c:v>
                </c:pt>
                <c:pt idx="166">
                  <c:v>42086</c:v>
                </c:pt>
                <c:pt idx="167">
                  <c:v>42088</c:v>
                </c:pt>
                <c:pt idx="168">
                  <c:v>42097</c:v>
                </c:pt>
                <c:pt idx="169">
                  <c:v>42097</c:v>
                </c:pt>
                <c:pt idx="170">
                  <c:v>42108</c:v>
                </c:pt>
                <c:pt idx="171">
                  <c:v>42111</c:v>
                </c:pt>
                <c:pt idx="172">
                  <c:v>42124</c:v>
                </c:pt>
                <c:pt idx="173">
                  <c:v>42124</c:v>
                </c:pt>
                <c:pt idx="174">
                  <c:v>42124</c:v>
                </c:pt>
                <c:pt idx="175">
                  <c:v>42151</c:v>
                </c:pt>
                <c:pt idx="176">
                  <c:v>42156</c:v>
                </c:pt>
                <c:pt idx="177">
                  <c:v>42160</c:v>
                </c:pt>
                <c:pt idx="178">
                  <c:v>42164</c:v>
                </c:pt>
                <c:pt idx="179">
                  <c:v>42174</c:v>
                </c:pt>
                <c:pt idx="180">
                  <c:v>42178</c:v>
                </c:pt>
                <c:pt idx="181">
                  <c:v>42180</c:v>
                </c:pt>
                <c:pt idx="182">
                  <c:v>42185</c:v>
                </c:pt>
                <c:pt idx="183">
                  <c:v>42186</c:v>
                </c:pt>
                <c:pt idx="184">
                  <c:v>42186</c:v>
                </c:pt>
                <c:pt idx="185">
                  <c:v>42186</c:v>
                </c:pt>
                <c:pt idx="186">
                  <c:v>42200</c:v>
                </c:pt>
                <c:pt idx="187">
                  <c:v>42201</c:v>
                </c:pt>
                <c:pt idx="188">
                  <c:v>42201</c:v>
                </c:pt>
                <c:pt idx="189">
                  <c:v>42206</c:v>
                </c:pt>
                <c:pt idx="190">
                  <c:v>42221</c:v>
                </c:pt>
                <c:pt idx="191">
                  <c:v>42225</c:v>
                </c:pt>
                <c:pt idx="192">
                  <c:v>42228</c:v>
                </c:pt>
                <c:pt idx="193">
                  <c:v>42244</c:v>
                </c:pt>
                <c:pt idx="194">
                  <c:v>42250</c:v>
                </c:pt>
                <c:pt idx="195">
                  <c:v>42270</c:v>
                </c:pt>
                <c:pt idx="196">
                  <c:v>42270</c:v>
                </c:pt>
                <c:pt idx="197">
                  <c:v>42271</c:v>
                </c:pt>
                <c:pt idx="198">
                  <c:v>42275</c:v>
                </c:pt>
                <c:pt idx="199">
                  <c:v>42275</c:v>
                </c:pt>
                <c:pt idx="200">
                  <c:v>42278</c:v>
                </c:pt>
                <c:pt idx="201">
                  <c:v>42278</c:v>
                </c:pt>
                <c:pt idx="202">
                  <c:v>42278</c:v>
                </c:pt>
                <c:pt idx="203">
                  <c:v>42285</c:v>
                </c:pt>
                <c:pt idx="204">
                  <c:v>42286</c:v>
                </c:pt>
                <c:pt idx="205">
                  <c:v>42286</c:v>
                </c:pt>
                <c:pt idx="206">
                  <c:v>42292</c:v>
                </c:pt>
                <c:pt idx="207">
                  <c:v>42313</c:v>
                </c:pt>
                <c:pt idx="208">
                  <c:v>42314</c:v>
                </c:pt>
                <c:pt idx="209">
                  <c:v>42317</c:v>
                </c:pt>
                <c:pt idx="210">
                  <c:v>42318</c:v>
                </c:pt>
                <c:pt idx="211">
                  <c:v>42328</c:v>
                </c:pt>
                <c:pt idx="212">
                  <c:v>42338</c:v>
                </c:pt>
                <c:pt idx="213">
                  <c:v>42355</c:v>
                </c:pt>
                <c:pt idx="214">
                  <c:v>42355</c:v>
                </c:pt>
                <c:pt idx="215">
                  <c:v>42356</c:v>
                </c:pt>
                <c:pt idx="216">
                  <c:v>42356</c:v>
                </c:pt>
                <c:pt idx="217">
                  <c:v>42356</c:v>
                </c:pt>
                <c:pt idx="218">
                  <c:v>42356</c:v>
                </c:pt>
                <c:pt idx="219">
                  <c:v>42375</c:v>
                </c:pt>
                <c:pt idx="220">
                  <c:v>42472</c:v>
                </c:pt>
                <c:pt idx="221">
                  <c:v>42472</c:v>
                </c:pt>
                <c:pt idx="222">
                  <c:v>42509</c:v>
                </c:pt>
                <c:pt idx="223">
                  <c:v>42584</c:v>
                </c:pt>
                <c:pt idx="224">
                  <c:v>42586</c:v>
                </c:pt>
                <c:pt idx="225">
                  <c:v>42591</c:v>
                </c:pt>
                <c:pt idx="226">
                  <c:v>42608</c:v>
                </c:pt>
                <c:pt idx="227">
                  <c:v>42611</c:v>
                </c:pt>
                <c:pt idx="228">
                  <c:v>42628</c:v>
                </c:pt>
                <c:pt idx="229">
                  <c:v>42633</c:v>
                </c:pt>
                <c:pt idx="230">
                  <c:v>42635</c:v>
                </c:pt>
                <c:pt idx="231">
                  <c:v>42636</c:v>
                </c:pt>
                <c:pt idx="232">
                  <c:v>42636</c:v>
                </c:pt>
                <c:pt idx="233">
                  <c:v>42636</c:v>
                </c:pt>
                <c:pt idx="234">
                  <c:v>42636</c:v>
                </c:pt>
                <c:pt idx="235">
                  <c:v>42689</c:v>
                </c:pt>
                <c:pt idx="236">
                  <c:v>42692</c:v>
                </c:pt>
                <c:pt idx="237">
                  <c:v>42692</c:v>
                </c:pt>
                <c:pt idx="238">
                  <c:v>42692</c:v>
                </c:pt>
                <c:pt idx="239">
                  <c:v>42717</c:v>
                </c:pt>
                <c:pt idx="240">
                  <c:v>42719</c:v>
                </c:pt>
                <c:pt idx="241">
                  <c:v>42738</c:v>
                </c:pt>
                <c:pt idx="242">
                  <c:v>42747</c:v>
                </c:pt>
                <c:pt idx="243">
                  <c:v>42747</c:v>
                </c:pt>
                <c:pt idx="244">
                  <c:v>42747</c:v>
                </c:pt>
                <c:pt idx="245">
                  <c:v>42752</c:v>
                </c:pt>
                <c:pt idx="246">
                  <c:v>42766</c:v>
                </c:pt>
                <c:pt idx="247">
                  <c:v>42817</c:v>
                </c:pt>
                <c:pt idx="248">
                  <c:v>42825</c:v>
                </c:pt>
                <c:pt idx="249">
                  <c:v>42826</c:v>
                </c:pt>
                <c:pt idx="250">
                  <c:v>42843</c:v>
                </c:pt>
                <c:pt idx="251">
                  <c:v>42877</c:v>
                </c:pt>
                <c:pt idx="252">
                  <c:v>42880</c:v>
                </c:pt>
                <c:pt idx="253">
                  <c:v>42880</c:v>
                </c:pt>
                <c:pt idx="254">
                  <c:v>42880</c:v>
                </c:pt>
                <c:pt idx="255">
                  <c:v>42880</c:v>
                </c:pt>
                <c:pt idx="256">
                  <c:v>42881</c:v>
                </c:pt>
                <c:pt idx="257">
                  <c:v>42887</c:v>
                </c:pt>
                <c:pt idx="258">
                  <c:v>42887</c:v>
                </c:pt>
                <c:pt idx="259">
                  <c:v>42887</c:v>
                </c:pt>
                <c:pt idx="260">
                  <c:v>42893</c:v>
                </c:pt>
                <c:pt idx="261">
                  <c:v>42905</c:v>
                </c:pt>
                <c:pt idx="262">
                  <c:v>42906</c:v>
                </c:pt>
                <c:pt idx="263">
                  <c:v>42906</c:v>
                </c:pt>
                <c:pt idx="264">
                  <c:v>42906</c:v>
                </c:pt>
                <c:pt idx="265">
                  <c:v>42906</c:v>
                </c:pt>
                <c:pt idx="266">
                  <c:v>42912</c:v>
                </c:pt>
                <c:pt idx="267">
                  <c:v>42933</c:v>
                </c:pt>
                <c:pt idx="268">
                  <c:v>42944</c:v>
                </c:pt>
                <c:pt idx="269">
                  <c:v>42944</c:v>
                </c:pt>
                <c:pt idx="270">
                  <c:v>42955</c:v>
                </c:pt>
                <c:pt idx="271">
                  <c:v>42972</c:v>
                </c:pt>
                <c:pt idx="272">
                  <c:v>43001</c:v>
                </c:pt>
                <c:pt idx="273">
                  <c:v>43004</c:v>
                </c:pt>
                <c:pt idx="274">
                  <c:v>43004</c:v>
                </c:pt>
                <c:pt idx="275">
                  <c:v>43014</c:v>
                </c:pt>
                <c:pt idx="276">
                  <c:v>43014</c:v>
                </c:pt>
                <c:pt idx="277">
                  <c:v>43038</c:v>
                </c:pt>
                <c:pt idx="278">
                  <c:v>43047</c:v>
                </c:pt>
                <c:pt idx="279">
                  <c:v>43052</c:v>
                </c:pt>
                <c:pt idx="280">
                  <c:v>43052</c:v>
                </c:pt>
                <c:pt idx="281">
                  <c:v>43053</c:v>
                </c:pt>
                <c:pt idx="282">
                  <c:v>43077</c:v>
                </c:pt>
                <c:pt idx="283">
                  <c:v>43083</c:v>
                </c:pt>
                <c:pt idx="284">
                  <c:v>43084</c:v>
                </c:pt>
                <c:pt idx="285">
                  <c:v>43090</c:v>
                </c:pt>
                <c:pt idx="286">
                  <c:v>43105</c:v>
                </c:pt>
                <c:pt idx="287">
                  <c:v>43109</c:v>
                </c:pt>
                <c:pt idx="288">
                  <c:v>43126</c:v>
                </c:pt>
                <c:pt idx="289">
                  <c:v>43129</c:v>
                </c:pt>
                <c:pt idx="290">
                  <c:v>43129</c:v>
                </c:pt>
                <c:pt idx="291">
                  <c:v>43132</c:v>
                </c:pt>
                <c:pt idx="292">
                  <c:v>43136</c:v>
                </c:pt>
                <c:pt idx="293">
                  <c:v>43152</c:v>
                </c:pt>
                <c:pt idx="294">
                  <c:v>43154</c:v>
                </c:pt>
                <c:pt idx="295">
                  <c:v>43206</c:v>
                </c:pt>
                <c:pt idx="296">
                  <c:v>43227</c:v>
                </c:pt>
                <c:pt idx="297">
                  <c:v>43236</c:v>
                </c:pt>
                <c:pt idx="298">
                  <c:v>43236</c:v>
                </c:pt>
                <c:pt idx="299">
                  <c:v>43250</c:v>
                </c:pt>
                <c:pt idx="300">
                  <c:v>43250</c:v>
                </c:pt>
                <c:pt idx="301">
                  <c:v>43250</c:v>
                </c:pt>
                <c:pt idx="302">
                  <c:v>43250</c:v>
                </c:pt>
                <c:pt idx="303">
                  <c:v>43250</c:v>
                </c:pt>
                <c:pt idx="304">
                  <c:v>43250</c:v>
                </c:pt>
                <c:pt idx="305">
                  <c:v>43251</c:v>
                </c:pt>
                <c:pt idx="306">
                  <c:v>43252</c:v>
                </c:pt>
                <c:pt idx="307">
                  <c:v>43255</c:v>
                </c:pt>
                <c:pt idx="308">
                  <c:v>43257</c:v>
                </c:pt>
                <c:pt idx="309">
                  <c:v>43259</c:v>
                </c:pt>
                <c:pt idx="310">
                  <c:v>43264</c:v>
                </c:pt>
                <c:pt idx="311">
                  <c:v>43264</c:v>
                </c:pt>
                <c:pt idx="312">
                  <c:v>43264</c:v>
                </c:pt>
                <c:pt idx="313">
                  <c:v>43264</c:v>
                </c:pt>
                <c:pt idx="314">
                  <c:v>43266</c:v>
                </c:pt>
                <c:pt idx="315">
                  <c:v>43277</c:v>
                </c:pt>
                <c:pt idx="316">
                  <c:v>43278</c:v>
                </c:pt>
                <c:pt idx="317">
                  <c:v>43281</c:v>
                </c:pt>
                <c:pt idx="318">
                  <c:v>43281</c:v>
                </c:pt>
                <c:pt idx="319">
                  <c:v>43281</c:v>
                </c:pt>
                <c:pt idx="320">
                  <c:v>43291</c:v>
                </c:pt>
                <c:pt idx="321">
                  <c:v>43322</c:v>
                </c:pt>
                <c:pt idx="322">
                  <c:v>43322</c:v>
                </c:pt>
                <c:pt idx="323">
                  <c:v>43334</c:v>
                </c:pt>
                <c:pt idx="324">
                  <c:v>43334</c:v>
                </c:pt>
                <c:pt idx="325">
                  <c:v>43335</c:v>
                </c:pt>
                <c:pt idx="326">
                  <c:v>43343</c:v>
                </c:pt>
                <c:pt idx="327">
                  <c:v>43352</c:v>
                </c:pt>
                <c:pt idx="328">
                  <c:v>43354</c:v>
                </c:pt>
                <c:pt idx="329">
                  <c:v>43362</c:v>
                </c:pt>
                <c:pt idx="330">
                  <c:v>43363</c:v>
                </c:pt>
                <c:pt idx="331">
                  <c:v>43368</c:v>
                </c:pt>
                <c:pt idx="332">
                  <c:v>43374</c:v>
                </c:pt>
                <c:pt idx="333">
                  <c:v>43374</c:v>
                </c:pt>
                <c:pt idx="334">
                  <c:v>43391</c:v>
                </c:pt>
                <c:pt idx="335">
                  <c:v>43391</c:v>
                </c:pt>
                <c:pt idx="336">
                  <c:v>43398</c:v>
                </c:pt>
                <c:pt idx="337">
                  <c:v>43405</c:v>
                </c:pt>
                <c:pt idx="338">
                  <c:v>43445</c:v>
                </c:pt>
                <c:pt idx="339">
                  <c:v>43497</c:v>
                </c:pt>
                <c:pt idx="340">
                  <c:v>43507</c:v>
                </c:pt>
                <c:pt idx="341">
                  <c:v>43510</c:v>
                </c:pt>
                <c:pt idx="342">
                  <c:v>43524</c:v>
                </c:pt>
                <c:pt idx="343">
                  <c:v>43545</c:v>
                </c:pt>
                <c:pt idx="344">
                  <c:v>43546</c:v>
                </c:pt>
                <c:pt idx="345">
                  <c:v>43577</c:v>
                </c:pt>
                <c:pt idx="346">
                  <c:v>43585</c:v>
                </c:pt>
                <c:pt idx="347">
                  <c:v>43613</c:v>
                </c:pt>
                <c:pt idx="348">
                  <c:v>43615</c:v>
                </c:pt>
                <c:pt idx="349">
                  <c:v>43627</c:v>
                </c:pt>
                <c:pt idx="350">
                  <c:v>43634</c:v>
                </c:pt>
                <c:pt idx="351">
                  <c:v>43634</c:v>
                </c:pt>
                <c:pt idx="352">
                  <c:v>43637</c:v>
                </c:pt>
                <c:pt idx="353">
                  <c:v>43643</c:v>
                </c:pt>
                <c:pt idx="354">
                  <c:v>43643</c:v>
                </c:pt>
                <c:pt idx="355">
                  <c:v>43647</c:v>
                </c:pt>
                <c:pt idx="356">
                  <c:v>43647</c:v>
                </c:pt>
                <c:pt idx="357">
                  <c:v>43647</c:v>
                </c:pt>
                <c:pt idx="358">
                  <c:v>43655</c:v>
                </c:pt>
                <c:pt idx="359">
                  <c:v>43671</c:v>
                </c:pt>
                <c:pt idx="360">
                  <c:v>43672</c:v>
                </c:pt>
                <c:pt idx="361">
                  <c:v>43672</c:v>
                </c:pt>
                <c:pt idx="362">
                  <c:v>43683</c:v>
                </c:pt>
                <c:pt idx="363">
                  <c:v>43696</c:v>
                </c:pt>
                <c:pt idx="364">
                  <c:v>43707</c:v>
                </c:pt>
                <c:pt idx="365">
                  <c:v>43720</c:v>
                </c:pt>
                <c:pt idx="366">
                  <c:v>43727</c:v>
                </c:pt>
                <c:pt idx="367">
                  <c:v>43730</c:v>
                </c:pt>
                <c:pt idx="368">
                  <c:v>43730</c:v>
                </c:pt>
                <c:pt idx="369">
                  <c:v>43730</c:v>
                </c:pt>
                <c:pt idx="370">
                  <c:v>43739</c:v>
                </c:pt>
                <c:pt idx="371">
                  <c:v>43755</c:v>
                </c:pt>
                <c:pt idx="372">
                  <c:v>43755</c:v>
                </c:pt>
                <c:pt idx="373">
                  <c:v>43756</c:v>
                </c:pt>
                <c:pt idx="374">
                  <c:v>43761</c:v>
                </c:pt>
                <c:pt idx="375">
                  <c:v>43774</c:v>
                </c:pt>
                <c:pt idx="376">
                  <c:v>43783</c:v>
                </c:pt>
                <c:pt idx="377">
                  <c:v>43783</c:v>
                </c:pt>
                <c:pt idx="378">
                  <c:v>43788</c:v>
                </c:pt>
                <c:pt idx="379">
                  <c:v>43790</c:v>
                </c:pt>
                <c:pt idx="380">
                  <c:v>43795</c:v>
                </c:pt>
                <c:pt idx="381">
                  <c:v>43795</c:v>
                </c:pt>
                <c:pt idx="382">
                  <c:v>43795</c:v>
                </c:pt>
                <c:pt idx="383">
                  <c:v>43804</c:v>
                </c:pt>
                <c:pt idx="384">
                  <c:v>43809</c:v>
                </c:pt>
                <c:pt idx="385">
                  <c:v>43816</c:v>
                </c:pt>
                <c:pt idx="386">
                  <c:v>43819</c:v>
                </c:pt>
                <c:pt idx="387">
                  <c:v>43822</c:v>
                </c:pt>
                <c:pt idx="388">
                  <c:v>43836</c:v>
                </c:pt>
                <c:pt idx="389">
                  <c:v>43875</c:v>
                </c:pt>
                <c:pt idx="390">
                  <c:v>43875</c:v>
                </c:pt>
                <c:pt idx="391">
                  <c:v>43880</c:v>
                </c:pt>
                <c:pt idx="392">
                  <c:v>43887</c:v>
                </c:pt>
                <c:pt idx="393">
                  <c:v>43903</c:v>
                </c:pt>
                <c:pt idx="394">
                  <c:v>43915</c:v>
                </c:pt>
                <c:pt idx="395">
                  <c:v>43929</c:v>
                </c:pt>
                <c:pt idx="396">
                  <c:v>43929</c:v>
                </c:pt>
                <c:pt idx="397">
                  <c:v>43953</c:v>
                </c:pt>
                <c:pt idx="398">
                  <c:v>43957</c:v>
                </c:pt>
                <c:pt idx="399">
                  <c:v>43970</c:v>
                </c:pt>
                <c:pt idx="400">
                  <c:v>43977</c:v>
                </c:pt>
                <c:pt idx="401">
                  <c:v>43983</c:v>
                </c:pt>
                <c:pt idx="402">
                  <c:v>44022</c:v>
                </c:pt>
                <c:pt idx="403">
                  <c:v>44022</c:v>
                </c:pt>
                <c:pt idx="404">
                  <c:v>44036</c:v>
                </c:pt>
                <c:pt idx="405">
                  <c:v>44067</c:v>
                </c:pt>
                <c:pt idx="406">
                  <c:v>44074</c:v>
                </c:pt>
                <c:pt idx="407">
                  <c:v>44088</c:v>
                </c:pt>
                <c:pt idx="408">
                  <c:v>44097</c:v>
                </c:pt>
                <c:pt idx="409">
                  <c:v>44099</c:v>
                </c:pt>
                <c:pt idx="410">
                  <c:v>44104</c:v>
                </c:pt>
                <c:pt idx="411">
                  <c:v>44106</c:v>
                </c:pt>
                <c:pt idx="412">
                  <c:v>44137</c:v>
                </c:pt>
                <c:pt idx="413">
                  <c:v>44140</c:v>
                </c:pt>
                <c:pt idx="414">
                  <c:v>44141</c:v>
                </c:pt>
                <c:pt idx="415">
                  <c:v>44166</c:v>
                </c:pt>
                <c:pt idx="416">
                  <c:v>44187</c:v>
                </c:pt>
                <c:pt idx="417">
                  <c:v>44195</c:v>
                </c:pt>
                <c:pt idx="418">
                  <c:v>44211</c:v>
                </c:pt>
                <c:pt idx="419">
                  <c:v>44211</c:v>
                </c:pt>
                <c:pt idx="420">
                  <c:v>44217</c:v>
                </c:pt>
                <c:pt idx="421">
                  <c:v>44224</c:v>
                </c:pt>
                <c:pt idx="422">
                  <c:v>44228</c:v>
                </c:pt>
                <c:pt idx="423">
                  <c:v>44228</c:v>
                </c:pt>
                <c:pt idx="424">
                  <c:v>44231</c:v>
                </c:pt>
                <c:pt idx="425">
                  <c:v>44250</c:v>
                </c:pt>
                <c:pt idx="426">
                  <c:v>44263</c:v>
                </c:pt>
                <c:pt idx="427">
                  <c:v>44280</c:v>
                </c:pt>
                <c:pt idx="428">
                  <c:v>44287</c:v>
                </c:pt>
                <c:pt idx="429">
                  <c:v>44287</c:v>
                </c:pt>
                <c:pt idx="430">
                  <c:v>44294</c:v>
                </c:pt>
                <c:pt idx="431">
                  <c:v>44323</c:v>
                </c:pt>
                <c:pt idx="432">
                  <c:v>44328</c:v>
                </c:pt>
                <c:pt idx="433">
                  <c:v>44348</c:v>
                </c:pt>
                <c:pt idx="434">
                  <c:v>44348</c:v>
                </c:pt>
                <c:pt idx="435">
                  <c:v>44348</c:v>
                </c:pt>
                <c:pt idx="436">
                  <c:v>44351</c:v>
                </c:pt>
                <c:pt idx="437">
                  <c:v>44364</c:v>
                </c:pt>
                <c:pt idx="438">
                  <c:v>44420</c:v>
                </c:pt>
                <c:pt idx="439">
                  <c:v>44477</c:v>
                </c:pt>
                <c:pt idx="440">
                  <c:v>44483</c:v>
                </c:pt>
                <c:pt idx="441">
                  <c:v>44484</c:v>
                </c:pt>
                <c:pt idx="442">
                  <c:v>44484</c:v>
                </c:pt>
                <c:pt idx="443">
                  <c:v>44547</c:v>
                </c:pt>
                <c:pt idx="444">
                  <c:v>44582</c:v>
                </c:pt>
                <c:pt idx="445">
                  <c:v>44608</c:v>
                </c:pt>
                <c:pt idx="446">
                  <c:v>44613</c:v>
                </c:pt>
                <c:pt idx="447">
                  <c:v>44669</c:v>
                </c:pt>
                <c:pt idx="448">
                  <c:v>44671</c:v>
                </c:pt>
                <c:pt idx="449">
                  <c:v>44679</c:v>
                </c:pt>
                <c:pt idx="450">
                  <c:v>44694</c:v>
                </c:pt>
                <c:pt idx="451">
                  <c:v>44706</c:v>
                </c:pt>
                <c:pt idx="452">
                  <c:v>44735</c:v>
                </c:pt>
                <c:pt idx="453">
                  <c:v>44769</c:v>
                </c:pt>
                <c:pt idx="454">
                  <c:v>44831</c:v>
                </c:pt>
                <c:pt idx="455">
                  <c:v>44833</c:v>
                </c:pt>
                <c:pt idx="456">
                  <c:v>44854</c:v>
                </c:pt>
                <c:pt idx="457">
                  <c:v>44859</c:v>
                </c:pt>
                <c:pt idx="458">
                  <c:v>44862</c:v>
                </c:pt>
                <c:pt idx="459">
                  <c:v>44916</c:v>
                </c:pt>
                <c:pt idx="460">
                  <c:v>44946</c:v>
                </c:pt>
                <c:pt idx="461">
                  <c:v>44950</c:v>
                </c:pt>
                <c:pt idx="462">
                  <c:v>45107</c:v>
                </c:pt>
                <c:pt idx="463">
                  <c:v>45128</c:v>
                </c:pt>
                <c:pt idx="464">
                  <c:v>45223</c:v>
                </c:pt>
                <c:pt idx="465">
                  <c:v>45245</c:v>
                </c:pt>
                <c:pt idx="466">
                  <c:v>45247</c:v>
                </c:pt>
                <c:pt idx="467">
                  <c:v>45322</c:v>
                </c:pt>
                <c:pt idx="468">
                  <c:v>45337</c:v>
                </c:pt>
                <c:pt idx="469">
                  <c:v>45372</c:v>
                </c:pt>
                <c:pt idx="470">
                  <c:v>45415</c:v>
                </c:pt>
                <c:pt idx="471">
                  <c:v>45415</c:v>
                </c:pt>
              </c:numCache>
            </c:numRef>
          </c:xVal>
          <c:yVal>
            <c:numRef>
              <c:f>'PPA Price by Project (PV only)'!$D$26:$D$537</c:f>
              <c:numCache>
                <c:formatCode>0.00</c:formatCode>
                <c:ptCount val="512"/>
                <c:pt idx="0">
                  <c:v>#N/A</c:v>
                </c:pt>
                <c:pt idx="1">
                  <c:v>247.55519322607671</c:v>
                </c:pt>
                <c:pt idx="2">
                  <c:v>167.82681218499144</c:v>
                </c:pt>
                <c:pt idx="3">
                  <c:v>145.05181849746117</c:v>
                </c:pt>
                <c:pt idx="4">
                  <c:v>192.26487125862249</c:v>
                </c:pt>
                <c:pt idx="5">
                  <c:v>#N/A</c:v>
                </c:pt>
                <c:pt idx="6">
                  <c:v>#N/A</c:v>
                </c:pt>
                <c:pt idx="7">
                  <c:v>#N/A</c:v>
                </c:pt>
                <c:pt idx="8">
                  <c:v>#N/A</c:v>
                </c:pt>
                <c:pt idx="9">
                  <c:v>161.88769618038208</c:v>
                </c:pt>
                <c:pt idx="10">
                  <c:v>#N/A</c:v>
                </c:pt>
                <c:pt idx="11">
                  <c:v>#N/A</c:v>
                </c:pt>
                <c:pt idx="12">
                  <c:v>#N/A</c:v>
                </c:pt>
                <c:pt idx="13">
                  <c:v>189.78435494230879</c:v>
                </c:pt>
                <c:pt idx="14">
                  <c:v>160.34442766598573</c:v>
                </c:pt>
                <c:pt idx="15">
                  <c:v>228.32696567073825</c:v>
                </c:pt>
                <c:pt idx="16">
                  <c:v>133.3653403527571</c:v>
                </c:pt>
                <c:pt idx="17">
                  <c:v>#N/A</c:v>
                </c:pt>
                <c:pt idx="18">
                  <c:v>281.7783709606249</c:v>
                </c:pt>
                <c:pt idx="19">
                  <c:v>281.7783709606249</c:v>
                </c:pt>
                <c:pt idx="20">
                  <c:v>281.77837096062495</c:v>
                </c:pt>
                <c:pt idx="21">
                  <c:v>182.10645627573138</c:v>
                </c:pt>
                <c:pt idx="22">
                  <c:v>182.10645627573132</c:v>
                </c:pt>
                <c:pt idx="23">
                  <c:v>185.86043369220735</c:v>
                </c:pt>
                <c:pt idx="24">
                  <c:v>#N/A</c:v>
                </c:pt>
                <c:pt idx="25">
                  <c:v>157.13783721601916</c:v>
                </c:pt>
                <c:pt idx="26">
                  <c:v>149.82266754096614</c:v>
                </c:pt>
                <c:pt idx="27">
                  <c:v>#N/A</c:v>
                </c:pt>
                <c:pt idx="28">
                  <c:v>156.60698030688846</c:v>
                </c:pt>
                <c:pt idx="29">
                  <c:v>#N/A</c:v>
                </c:pt>
                <c:pt idx="30">
                  <c:v>148.01621041992661</c:v>
                </c:pt>
                <c:pt idx="31">
                  <c:v>176.93543700181155</c:v>
                </c:pt>
                <c:pt idx="32">
                  <c:v>#N/A</c:v>
                </c:pt>
                <c:pt idx="33">
                  <c:v>#N/A</c:v>
                </c:pt>
                <c:pt idx="34">
                  <c:v>#N/A</c:v>
                </c:pt>
                <c:pt idx="35">
                  <c:v>#N/A</c:v>
                </c:pt>
                <c:pt idx="36">
                  <c:v>#N/A</c:v>
                </c:pt>
                <c:pt idx="37">
                  <c:v>#N/A</c:v>
                </c:pt>
                <c:pt idx="38">
                  <c:v>175.12509618571127</c:v>
                </c:pt>
                <c:pt idx="39">
                  <c:v>143.25933007200575</c:v>
                </c:pt>
                <c:pt idx="40">
                  <c:v>#N/A</c:v>
                </c:pt>
                <c:pt idx="41">
                  <c:v>#N/A</c:v>
                </c:pt>
                <c:pt idx="42">
                  <c:v>#N/A</c:v>
                </c:pt>
                <c:pt idx="43">
                  <c:v>142.89465983366449</c:v>
                </c:pt>
                <c:pt idx="44">
                  <c:v>144.92977722360675</c:v>
                </c:pt>
                <c:pt idx="45">
                  <c:v>88.684356277787998</c:v>
                </c:pt>
                <c:pt idx="46">
                  <c:v>85.914585392517381</c:v>
                </c:pt>
                <c:pt idx="47">
                  <c:v>#N/A</c:v>
                </c:pt>
                <c:pt idx="48">
                  <c:v>#N/A</c:v>
                </c:pt>
                <c:pt idx="49">
                  <c:v>147.26293885990756</c:v>
                </c:pt>
                <c:pt idx="50">
                  <c:v>125.3954676355618</c:v>
                </c:pt>
                <c:pt idx="51">
                  <c:v>165.01729454405353</c:v>
                </c:pt>
                <c:pt idx="52">
                  <c:v>125.64870234866511</c:v>
                </c:pt>
                <c:pt idx="53">
                  <c:v>141.60115774985525</c:v>
                </c:pt>
                <c:pt idx="54">
                  <c:v>149.30907238313944</c:v>
                </c:pt>
                <c:pt idx="55">
                  <c:v>#N/A</c:v>
                </c:pt>
                <c:pt idx="56">
                  <c:v>#N/A</c:v>
                </c:pt>
                <c:pt idx="57">
                  <c:v>#N/A</c:v>
                </c:pt>
                <c:pt idx="58">
                  <c:v>103.71565132882648</c:v>
                </c:pt>
                <c:pt idx="59">
                  <c:v>131.69227715048649</c:v>
                </c:pt>
                <c:pt idx="60">
                  <c:v>#N/A</c:v>
                </c:pt>
                <c:pt idx="61">
                  <c:v>118.07300048072948</c:v>
                </c:pt>
                <c:pt idx="62">
                  <c:v>137.19914385396703</c:v>
                </c:pt>
                <c:pt idx="63">
                  <c:v>110.7434710878664</c:v>
                </c:pt>
                <c:pt idx="64">
                  <c:v>#N/A</c:v>
                </c:pt>
                <c:pt idx="65">
                  <c:v>130.29367773276073</c:v>
                </c:pt>
                <c:pt idx="66">
                  <c:v>94.102451832150678</c:v>
                </c:pt>
                <c:pt idx="67">
                  <c:v>#N/A</c:v>
                </c:pt>
                <c:pt idx="68">
                  <c:v>#N/A</c:v>
                </c:pt>
                <c:pt idx="69">
                  <c:v>#N/A</c:v>
                </c:pt>
                <c:pt idx="70">
                  <c:v>#N/A</c:v>
                </c:pt>
                <c:pt idx="71">
                  <c:v>#N/A</c:v>
                </c:pt>
                <c:pt idx="72">
                  <c:v>#N/A</c:v>
                </c:pt>
                <c:pt idx="73">
                  <c:v>#N/A</c:v>
                </c:pt>
                <c:pt idx="74">
                  <c:v>#N/A</c:v>
                </c:pt>
                <c:pt idx="75">
                  <c:v>97.32506282514187</c:v>
                </c:pt>
                <c:pt idx="76">
                  <c:v>88.733290634490118</c:v>
                </c:pt>
                <c:pt idx="77">
                  <c:v>100.25591101370608</c:v>
                </c:pt>
                <c:pt idx="78">
                  <c:v>106.50888927454555</c:v>
                </c:pt>
                <c:pt idx="79">
                  <c:v>101.90050315212549</c:v>
                </c:pt>
                <c:pt idx="80">
                  <c:v>103.95718652534538</c:v>
                </c:pt>
                <c:pt idx="81">
                  <c:v>101.64102313594458</c:v>
                </c:pt>
                <c:pt idx="82">
                  <c:v>97.788096335445942</c:v>
                </c:pt>
                <c:pt idx="83">
                  <c:v>#N/A</c:v>
                </c:pt>
                <c:pt idx="84">
                  <c:v>95.906262965795435</c:v>
                </c:pt>
                <c:pt idx="85">
                  <c:v>114.36421281643311</c:v>
                </c:pt>
                <c:pt idx="86">
                  <c:v>98.299172773523722</c:v>
                </c:pt>
                <c:pt idx="87">
                  <c:v>#N/A</c:v>
                </c:pt>
                <c:pt idx="88">
                  <c:v>78.08268065343897</c:v>
                </c:pt>
                <c:pt idx="89">
                  <c:v>89.299656439279403</c:v>
                </c:pt>
                <c:pt idx="90">
                  <c:v>#N/A</c:v>
                </c:pt>
                <c:pt idx="91">
                  <c:v>#N/A</c:v>
                </c:pt>
                <c:pt idx="92">
                  <c:v>#N/A</c:v>
                </c:pt>
                <c:pt idx="93">
                  <c:v>88.160904492971255</c:v>
                </c:pt>
                <c:pt idx="94">
                  <c:v>99.382356866034868</c:v>
                </c:pt>
                <c:pt idx="95">
                  <c:v>97.855806287942926</c:v>
                </c:pt>
                <c:pt idx="96">
                  <c:v>83.459571885893553</c:v>
                </c:pt>
                <c:pt idx="97">
                  <c:v>95.839352635882591</c:v>
                </c:pt>
                <c:pt idx="98">
                  <c:v>70.264544348335235</c:v>
                </c:pt>
                <c:pt idx="99">
                  <c:v>63.35876825060965</c:v>
                </c:pt>
                <c:pt idx="100">
                  <c:v>#N/A</c:v>
                </c:pt>
                <c:pt idx="101">
                  <c:v>#N/A</c:v>
                </c:pt>
                <c:pt idx="102">
                  <c:v>#N/A</c:v>
                </c:pt>
                <c:pt idx="103">
                  <c:v>#N/A</c:v>
                </c:pt>
                <c:pt idx="104">
                  <c:v>63.147572356440961</c:v>
                </c:pt>
                <c:pt idx="105">
                  <c:v>67.738787447064823</c:v>
                </c:pt>
                <c:pt idx="106">
                  <c:v>92.185373397384168</c:v>
                </c:pt>
                <c:pt idx="107">
                  <c:v>92.185373397384154</c:v>
                </c:pt>
                <c:pt idx="108">
                  <c:v>72.625074707688384</c:v>
                </c:pt>
                <c:pt idx="109">
                  <c:v>#N/A</c:v>
                </c:pt>
                <c:pt idx="110">
                  <c:v>69.358208632443109</c:v>
                </c:pt>
                <c:pt idx="111">
                  <c:v>72.252368348375242</c:v>
                </c:pt>
                <c:pt idx="112">
                  <c:v>69.611340780736711</c:v>
                </c:pt>
                <c:pt idx="113">
                  <c:v>88.575538916697766</c:v>
                </c:pt>
                <c:pt idx="114">
                  <c:v>#N/A</c:v>
                </c:pt>
                <c:pt idx="115">
                  <c:v>59.997580628519636</c:v>
                </c:pt>
                <c:pt idx="116">
                  <c:v>75.128885904510383</c:v>
                </c:pt>
                <c:pt idx="117">
                  <c:v>#N/A</c:v>
                </c:pt>
                <c:pt idx="118">
                  <c:v>68.881630496966125</c:v>
                </c:pt>
                <c:pt idx="119">
                  <c:v>64.366386019041272</c:v>
                </c:pt>
                <c:pt idx="120">
                  <c:v>#N/A</c:v>
                </c:pt>
                <c:pt idx="121">
                  <c:v>#N/A</c:v>
                </c:pt>
                <c:pt idx="122">
                  <c:v>#N/A</c:v>
                </c:pt>
                <c:pt idx="123">
                  <c:v>#N/A</c:v>
                </c:pt>
                <c:pt idx="124">
                  <c:v>61.999024489743164</c:v>
                </c:pt>
                <c:pt idx="125">
                  <c:v>60.768335014005501</c:v>
                </c:pt>
                <c:pt idx="126">
                  <c:v>62.151924974754429</c:v>
                </c:pt>
                <c:pt idx="127">
                  <c:v>#N/A</c:v>
                </c:pt>
                <c:pt idx="128">
                  <c:v>#N/A</c:v>
                </c:pt>
                <c:pt idx="129">
                  <c:v>48.761158590014297</c:v>
                </c:pt>
                <c:pt idx="130">
                  <c:v>#N/A</c:v>
                </c:pt>
                <c:pt idx="131">
                  <c:v>#N/A</c:v>
                </c:pt>
                <c:pt idx="132">
                  <c:v>54.213510364264934</c:v>
                </c:pt>
                <c:pt idx="133">
                  <c:v>#N/A</c:v>
                </c:pt>
                <c:pt idx="134">
                  <c:v>#N/A</c:v>
                </c:pt>
                <c:pt idx="135">
                  <c:v>64.794971388899882</c:v>
                </c:pt>
                <c:pt idx="136">
                  <c:v>#N/A</c:v>
                </c:pt>
                <c:pt idx="137">
                  <c:v>#N/A</c:v>
                </c:pt>
                <c:pt idx="138">
                  <c:v>#N/A</c:v>
                </c:pt>
                <c:pt idx="139">
                  <c:v>#N/A</c:v>
                </c:pt>
                <c:pt idx="140">
                  <c:v>#N/A</c:v>
                </c:pt>
                <c:pt idx="141">
                  <c:v>#N/A</c:v>
                </c:pt>
                <c:pt idx="142">
                  <c:v>61.597476403669724</c:v>
                </c:pt>
                <c:pt idx="143">
                  <c:v>66.857811295412233</c:v>
                </c:pt>
                <c:pt idx="144">
                  <c:v>69.657587541132273</c:v>
                </c:pt>
                <c:pt idx="145">
                  <c:v>60.964967023098374</c:v>
                </c:pt>
                <c:pt idx="146">
                  <c:v>60.964967023098374</c:v>
                </c:pt>
                <c:pt idx="147">
                  <c:v>60.964967023098374</c:v>
                </c:pt>
                <c:pt idx="148">
                  <c:v>60.964967023098374</c:v>
                </c:pt>
                <c:pt idx="149">
                  <c:v>53.559607487833695</c:v>
                </c:pt>
                <c:pt idx="150">
                  <c:v>74.636677519547007</c:v>
                </c:pt>
                <c:pt idx="151">
                  <c:v>72.383698845327402</c:v>
                </c:pt>
                <c:pt idx="152">
                  <c:v>72.401722674721157</c:v>
                </c:pt>
                <c:pt idx="153">
                  <c:v>#N/A</c:v>
                </c:pt>
                <c:pt idx="154">
                  <c:v>#N/A</c:v>
                </c:pt>
                <c:pt idx="155">
                  <c:v>#N/A</c:v>
                </c:pt>
                <c:pt idx="156">
                  <c:v>#N/A</c:v>
                </c:pt>
                <c:pt idx="157">
                  <c:v>#N/A</c:v>
                </c:pt>
                <c:pt idx="158">
                  <c:v>66.041571721512298</c:v>
                </c:pt>
                <c:pt idx="159">
                  <c:v>#N/A</c:v>
                </c:pt>
                <c:pt idx="160">
                  <c:v>#N/A</c:v>
                </c:pt>
                <c:pt idx="161">
                  <c:v>#N/A</c:v>
                </c:pt>
                <c:pt idx="162">
                  <c:v>#N/A</c:v>
                </c:pt>
                <c:pt idx="163">
                  <c:v>#N/A</c:v>
                </c:pt>
                <c:pt idx="164">
                  <c:v>#N/A</c:v>
                </c:pt>
                <c:pt idx="165">
                  <c:v>90.761541232974707</c:v>
                </c:pt>
                <c:pt idx="166">
                  <c:v>73.648253296219011</c:v>
                </c:pt>
                <c:pt idx="167">
                  <c:v>#N/A</c:v>
                </c:pt>
                <c:pt idx="168">
                  <c:v>#N/A</c:v>
                </c:pt>
                <c:pt idx="169">
                  <c:v>48.846748169688738</c:v>
                </c:pt>
                <c:pt idx="170">
                  <c:v>67.97462959882759</c:v>
                </c:pt>
                <c:pt idx="171">
                  <c:v>57.475803535344902</c:v>
                </c:pt>
                <c:pt idx="172">
                  <c:v>#N/A</c:v>
                </c:pt>
                <c:pt idx="173">
                  <c:v>#N/A</c:v>
                </c:pt>
                <c:pt idx="174">
                  <c:v>#N/A</c:v>
                </c:pt>
                <c:pt idx="175">
                  <c:v>#N/A</c:v>
                </c:pt>
                <c:pt idx="176">
                  <c:v>#N/A</c:v>
                </c:pt>
                <c:pt idx="177">
                  <c:v>#N/A</c:v>
                </c:pt>
                <c:pt idx="178">
                  <c:v>#N/A</c:v>
                </c:pt>
                <c:pt idx="179">
                  <c:v>#N/A</c:v>
                </c:pt>
                <c:pt idx="180">
                  <c:v>#N/A</c:v>
                </c:pt>
                <c:pt idx="181">
                  <c:v>59.371368540055265</c:v>
                </c:pt>
                <c:pt idx="182">
                  <c:v>#N/A</c:v>
                </c:pt>
                <c:pt idx="183">
                  <c:v>#N/A</c:v>
                </c:pt>
                <c:pt idx="184">
                  <c:v>#N/A</c:v>
                </c:pt>
                <c:pt idx="185">
                  <c:v>#N/A</c:v>
                </c:pt>
                <c:pt idx="186">
                  <c:v>56.42059624559716</c:v>
                </c:pt>
                <c:pt idx="187">
                  <c:v>52.6918274716759</c:v>
                </c:pt>
                <c:pt idx="188">
                  <c:v>53.119417528349295</c:v>
                </c:pt>
                <c:pt idx="189">
                  <c:v>#N/A</c:v>
                </c:pt>
                <c:pt idx="190">
                  <c:v>#N/A</c:v>
                </c:pt>
                <c:pt idx="191">
                  <c:v>#N/A</c:v>
                </c:pt>
                <c:pt idx="192">
                  <c:v>54.249751656535643</c:v>
                </c:pt>
                <c:pt idx="193">
                  <c:v>#N/A</c:v>
                </c:pt>
                <c:pt idx="194">
                  <c:v>#N/A</c:v>
                </c:pt>
                <c:pt idx="195">
                  <c:v>#N/A</c:v>
                </c:pt>
                <c:pt idx="196">
                  <c:v>#N/A</c:v>
                </c:pt>
                <c:pt idx="197">
                  <c:v>#N/A</c:v>
                </c:pt>
                <c:pt idx="198">
                  <c:v>#N/A</c:v>
                </c:pt>
                <c:pt idx="199">
                  <c:v>#N/A</c:v>
                </c:pt>
                <c:pt idx="200">
                  <c:v>#N/A</c:v>
                </c:pt>
                <c:pt idx="201">
                  <c:v>#N/A</c:v>
                </c:pt>
                <c:pt idx="202">
                  <c:v>#N/A</c:v>
                </c:pt>
                <c:pt idx="203">
                  <c:v>53.026443926873803</c:v>
                </c:pt>
                <c:pt idx="204">
                  <c:v>45.260694727455622</c:v>
                </c:pt>
                <c:pt idx="205">
                  <c:v>41.136293982748505</c:v>
                </c:pt>
                <c:pt idx="206">
                  <c:v>46.451944666734853</c:v>
                </c:pt>
                <c:pt idx="207">
                  <c:v>55.729559394029813</c:v>
                </c:pt>
                <c:pt idx="208">
                  <c:v>48.241732242309375</c:v>
                </c:pt>
                <c:pt idx="209">
                  <c:v>#N/A</c:v>
                </c:pt>
                <c:pt idx="210">
                  <c:v>#N/A</c:v>
                </c:pt>
                <c:pt idx="211">
                  <c:v>#N/A</c:v>
                </c:pt>
                <c:pt idx="212">
                  <c:v>#N/A</c:v>
                </c:pt>
                <c:pt idx="213">
                  <c:v>#N/A</c:v>
                </c:pt>
                <c:pt idx="214">
                  <c:v>71.890402410604267</c:v>
                </c:pt>
                <c:pt idx="215">
                  <c:v>56.639377379171357</c:v>
                </c:pt>
                <c:pt idx="216">
                  <c:v>56.622575860575942</c:v>
                </c:pt>
                <c:pt idx="217">
                  <c:v>56.714151526044844</c:v>
                </c:pt>
                <c:pt idx="218">
                  <c:v>54.762389740969333</c:v>
                </c:pt>
                <c:pt idx="219">
                  <c:v>30.484117039178741</c:v>
                </c:pt>
                <c:pt idx="220">
                  <c:v>#N/A</c:v>
                </c:pt>
                <c:pt idx="221">
                  <c:v>#N/A</c:v>
                </c:pt>
                <c:pt idx="222">
                  <c:v>#N/A</c:v>
                </c:pt>
                <c:pt idx="223">
                  <c:v>33.149425683139199</c:v>
                </c:pt>
                <c:pt idx="224">
                  <c:v>43.924190988155132</c:v>
                </c:pt>
                <c:pt idx="225">
                  <c:v>#N/A</c:v>
                </c:pt>
                <c:pt idx="226">
                  <c:v>#N/A</c:v>
                </c:pt>
                <c:pt idx="227">
                  <c:v>#N/A</c:v>
                </c:pt>
                <c:pt idx="228">
                  <c:v>44.844408108509462</c:v>
                </c:pt>
                <c:pt idx="229">
                  <c:v>#N/A</c:v>
                </c:pt>
                <c:pt idx="230">
                  <c:v>#N/A</c:v>
                </c:pt>
                <c:pt idx="231">
                  <c:v>38.605045820694727</c:v>
                </c:pt>
                <c:pt idx="232">
                  <c:v>38.605045820694727</c:v>
                </c:pt>
                <c:pt idx="233">
                  <c:v>38.605045820694727</c:v>
                </c:pt>
                <c:pt idx="234">
                  <c:v>38.605045820694727</c:v>
                </c:pt>
                <c:pt idx="235">
                  <c:v>41.366413154898268</c:v>
                </c:pt>
                <c:pt idx="236">
                  <c:v>#N/A</c:v>
                </c:pt>
                <c:pt idx="237">
                  <c:v>36.175666507035459</c:v>
                </c:pt>
                <c:pt idx="238">
                  <c:v>30.313749329442391</c:v>
                </c:pt>
                <c:pt idx="239">
                  <c:v>#N/A</c:v>
                </c:pt>
                <c:pt idx="240">
                  <c:v>#N/A</c:v>
                </c:pt>
                <c:pt idx="241">
                  <c:v>#N/A</c:v>
                </c:pt>
                <c:pt idx="242">
                  <c:v>#N/A</c:v>
                </c:pt>
                <c:pt idx="243">
                  <c:v>#N/A</c:v>
                </c:pt>
                <c:pt idx="244">
                  <c:v>#N/A</c:v>
                </c:pt>
                <c:pt idx="245">
                  <c:v>42.101726737165954</c:v>
                </c:pt>
                <c:pt idx="246">
                  <c:v>#N/A</c:v>
                </c:pt>
                <c:pt idx="247">
                  <c:v>34.45301572098613</c:v>
                </c:pt>
                <c:pt idx="248">
                  <c:v>#N/A</c:v>
                </c:pt>
                <c:pt idx="249">
                  <c:v>#N/A</c:v>
                </c:pt>
                <c:pt idx="250">
                  <c:v>#N/A</c:v>
                </c:pt>
                <c:pt idx="251">
                  <c:v>#N/A</c:v>
                </c:pt>
                <c:pt idx="252">
                  <c:v>#N/A</c:v>
                </c:pt>
                <c:pt idx="253">
                  <c:v>#N/A</c:v>
                </c:pt>
                <c:pt idx="254">
                  <c:v>#N/A</c:v>
                </c:pt>
                <c:pt idx="255">
                  <c:v>#N/A</c:v>
                </c:pt>
                <c:pt idx="256">
                  <c:v>#N/A</c:v>
                </c:pt>
                <c:pt idx="257">
                  <c:v>#N/A</c:v>
                </c:pt>
                <c:pt idx="258">
                  <c:v>#N/A</c:v>
                </c:pt>
                <c:pt idx="259">
                  <c:v>#N/A</c:v>
                </c:pt>
                <c:pt idx="260">
                  <c:v>#N/A</c:v>
                </c:pt>
                <c:pt idx="261">
                  <c:v>#N/A</c:v>
                </c:pt>
                <c:pt idx="262">
                  <c:v>#N/A</c:v>
                </c:pt>
                <c:pt idx="263">
                  <c:v>#N/A</c:v>
                </c:pt>
                <c:pt idx="264">
                  <c:v>#N/A</c:v>
                </c:pt>
                <c:pt idx="265">
                  <c:v>#N/A</c:v>
                </c:pt>
                <c:pt idx="266">
                  <c:v>#N/A</c:v>
                </c:pt>
                <c:pt idx="267">
                  <c:v>28.493207315716489</c:v>
                </c:pt>
                <c:pt idx="268">
                  <c:v>#N/A</c:v>
                </c:pt>
                <c:pt idx="269">
                  <c:v>#N/A</c:v>
                </c:pt>
                <c:pt idx="270">
                  <c:v>51.388469438942138</c:v>
                </c:pt>
                <c:pt idx="271">
                  <c:v>29.317953404785612</c:v>
                </c:pt>
                <c:pt idx="272">
                  <c:v>31.567181949048255</c:v>
                </c:pt>
                <c:pt idx="273">
                  <c:v>30.230312768516566</c:v>
                </c:pt>
                <c:pt idx="274">
                  <c:v>29.682598159618841</c:v>
                </c:pt>
                <c:pt idx="275">
                  <c:v>#N/A</c:v>
                </c:pt>
                <c:pt idx="276">
                  <c:v>#N/A</c:v>
                </c:pt>
                <c:pt idx="277">
                  <c:v>#N/A</c:v>
                </c:pt>
                <c:pt idx="278">
                  <c:v>31.700235658042136</c:v>
                </c:pt>
                <c:pt idx="279">
                  <c:v>#N/A</c:v>
                </c:pt>
                <c:pt idx="280">
                  <c:v>#N/A</c:v>
                </c:pt>
                <c:pt idx="281">
                  <c:v>31.700235658042136</c:v>
                </c:pt>
                <c:pt idx="282">
                  <c:v>20.486293194094078</c:v>
                </c:pt>
                <c:pt idx="283">
                  <c:v>#N/A</c:v>
                </c:pt>
                <c:pt idx="284">
                  <c:v>#N/A</c:v>
                </c:pt>
                <c:pt idx="285">
                  <c:v>#N/A</c:v>
                </c:pt>
                <c:pt idx="286">
                  <c:v>#N/A</c:v>
                </c:pt>
                <c:pt idx="287">
                  <c:v>#N/A</c:v>
                </c:pt>
                <c:pt idx="288">
                  <c:v>#N/A</c:v>
                </c:pt>
                <c:pt idx="289">
                  <c:v>#N/A</c:v>
                </c:pt>
                <c:pt idx="290">
                  <c:v>#N/A</c:v>
                </c:pt>
                <c:pt idx="291">
                  <c:v>#N/A</c:v>
                </c:pt>
                <c:pt idx="292">
                  <c:v>#N/A</c:v>
                </c:pt>
                <c:pt idx="293">
                  <c:v>48.665437347581985</c:v>
                </c:pt>
                <c:pt idx="294">
                  <c:v>#N/A</c:v>
                </c:pt>
                <c:pt idx="295">
                  <c:v>#N/A</c:v>
                </c:pt>
                <c:pt idx="296">
                  <c:v>32.263086116480892</c:v>
                </c:pt>
                <c:pt idx="297">
                  <c:v>#N/A</c:v>
                </c:pt>
                <c:pt idx="298">
                  <c:v>#N/A</c:v>
                </c:pt>
                <c:pt idx="299">
                  <c:v>#N/A</c:v>
                </c:pt>
                <c:pt idx="300">
                  <c:v>#N/A</c:v>
                </c:pt>
                <c:pt idx="301">
                  <c:v>#N/A</c:v>
                </c:pt>
                <c:pt idx="302">
                  <c:v>#N/A</c:v>
                </c:pt>
                <c:pt idx="303">
                  <c:v>#N/A</c:v>
                </c:pt>
                <c:pt idx="304">
                  <c:v>#N/A</c:v>
                </c:pt>
                <c:pt idx="305">
                  <c:v>#N/A</c:v>
                </c:pt>
                <c:pt idx="306">
                  <c:v>#N/A</c:v>
                </c:pt>
                <c:pt idx="307">
                  <c:v>#N/A</c:v>
                </c:pt>
                <c:pt idx="308">
                  <c:v>#N/A</c:v>
                </c:pt>
                <c:pt idx="309">
                  <c:v>#N/A</c:v>
                </c:pt>
                <c:pt idx="310">
                  <c:v>#N/A</c:v>
                </c:pt>
                <c:pt idx="311">
                  <c:v>#N/A</c:v>
                </c:pt>
                <c:pt idx="312">
                  <c:v>#N/A</c:v>
                </c:pt>
                <c:pt idx="313">
                  <c:v>#N/A</c:v>
                </c:pt>
                <c:pt idx="314">
                  <c:v>#N/A</c:v>
                </c:pt>
                <c:pt idx="315">
                  <c:v>23.717754907149033</c:v>
                </c:pt>
                <c:pt idx="316">
                  <c:v>#N/A</c:v>
                </c:pt>
                <c:pt idx="317">
                  <c:v>#N/A</c:v>
                </c:pt>
                <c:pt idx="318">
                  <c:v>#N/A</c:v>
                </c:pt>
                <c:pt idx="319">
                  <c:v>#N/A</c:v>
                </c:pt>
                <c:pt idx="320">
                  <c:v>#N/A</c:v>
                </c:pt>
                <c:pt idx="321">
                  <c:v>#N/A</c:v>
                </c:pt>
                <c:pt idx="322">
                  <c:v>#N/A</c:v>
                </c:pt>
                <c:pt idx="323">
                  <c:v>#N/A</c:v>
                </c:pt>
                <c:pt idx="324">
                  <c:v>#N/A</c:v>
                </c:pt>
                <c:pt idx="325">
                  <c:v>#N/A</c:v>
                </c:pt>
                <c:pt idx="326">
                  <c:v>#N/A</c:v>
                </c:pt>
                <c:pt idx="327">
                  <c:v>28.765652869687621</c:v>
                </c:pt>
                <c:pt idx="328">
                  <c:v>#N/A</c:v>
                </c:pt>
                <c:pt idx="329">
                  <c:v>#N/A</c:v>
                </c:pt>
                <c:pt idx="330">
                  <c:v>#N/A</c:v>
                </c:pt>
                <c:pt idx="331">
                  <c:v>#N/A</c:v>
                </c:pt>
                <c:pt idx="332">
                  <c:v>#N/A</c:v>
                </c:pt>
                <c:pt idx="333">
                  <c:v>#N/A</c:v>
                </c:pt>
                <c:pt idx="334">
                  <c:v>#N/A</c:v>
                </c:pt>
                <c:pt idx="335">
                  <c:v>#N/A</c:v>
                </c:pt>
                <c:pt idx="336">
                  <c:v>25.399208756644402</c:v>
                </c:pt>
                <c:pt idx="337">
                  <c:v>#N/A</c:v>
                </c:pt>
                <c:pt idx="338">
                  <c:v>#N/A</c:v>
                </c:pt>
                <c:pt idx="339">
                  <c:v>#N/A</c:v>
                </c:pt>
                <c:pt idx="340">
                  <c:v>#N/A</c:v>
                </c:pt>
                <c:pt idx="341">
                  <c:v>#N/A</c:v>
                </c:pt>
                <c:pt idx="342">
                  <c:v>#N/A</c:v>
                </c:pt>
                <c:pt idx="343">
                  <c:v>#N/A</c:v>
                </c:pt>
                <c:pt idx="344">
                  <c:v>#N/A</c:v>
                </c:pt>
                <c:pt idx="345">
                  <c:v>#N/A</c:v>
                </c:pt>
                <c:pt idx="346">
                  <c:v>#N/A</c:v>
                </c:pt>
                <c:pt idx="347">
                  <c:v>27.55921022632393</c:v>
                </c:pt>
                <c:pt idx="348">
                  <c:v>#N/A</c:v>
                </c:pt>
                <c:pt idx="349">
                  <c:v>21.98127526072015</c:v>
                </c:pt>
                <c:pt idx="350">
                  <c:v>#N/A</c:v>
                </c:pt>
                <c:pt idx="351">
                  <c:v>#N/A</c:v>
                </c:pt>
                <c:pt idx="352">
                  <c:v>19.296308165032976</c:v>
                </c:pt>
                <c:pt idx="353">
                  <c:v>#N/A</c:v>
                </c:pt>
                <c:pt idx="354">
                  <c:v>#N/A</c:v>
                </c:pt>
                <c:pt idx="355">
                  <c:v>22.736372028201089</c:v>
                </c:pt>
                <c:pt idx="356">
                  <c:v>15.819323520146032</c:v>
                </c:pt>
                <c:pt idx="357">
                  <c:v>#N/A</c:v>
                </c:pt>
                <c:pt idx="358">
                  <c:v>26.466983358993463</c:v>
                </c:pt>
                <c:pt idx="359">
                  <c:v>#N/A</c:v>
                </c:pt>
                <c:pt idx="360">
                  <c:v>26.729604307134174</c:v>
                </c:pt>
                <c:pt idx="361">
                  <c:v>#N/A</c:v>
                </c:pt>
                <c:pt idx="362">
                  <c:v>19.296308165032976</c:v>
                </c:pt>
                <c:pt idx="363">
                  <c:v>#N/A</c:v>
                </c:pt>
                <c:pt idx="364">
                  <c:v>#N/A</c:v>
                </c:pt>
                <c:pt idx="365">
                  <c:v>#N/A</c:v>
                </c:pt>
                <c:pt idx="366">
                  <c:v>#N/A</c:v>
                </c:pt>
                <c:pt idx="367">
                  <c:v>#N/A</c:v>
                </c:pt>
                <c:pt idx="368">
                  <c:v>#N/A</c:v>
                </c:pt>
                <c:pt idx="369">
                  <c:v>#N/A</c:v>
                </c:pt>
                <c:pt idx="370">
                  <c:v>#N/A</c:v>
                </c:pt>
                <c:pt idx="371">
                  <c:v>#N/A</c:v>
                </c:pt>
                <c:pt idx="372">
                  <c:v>#N/A</c:v>
                </c:pt>
                <c:pt idx="373">
                  <c:v>#N/A</c:v>
                </c:pt>
                <c:pt idx="374">
                  <c:v>#N/A</c:v>
                </c:pt>
                <c:pt idx="375">
                  <c:v>23.622756406645394</c:v>
                </c:pt>
                <c:pt idx="376">
                  <c:v>#N/A</c:v>
                </c:pt>
                <c:pt idx="377">
                  <c:v>#N/A</c:v>
                </c:pt>
                <c:pt idx="378">
                  <c:v>#N/A</c:v>
                </c:pt>
                <c:pt idx="379">
                  <c:v>#N/A</c:v>
                </c:pt>
                <c:pt idx="380">
                  <c:v>24.555516156065213</c:v>
                </c:pt>
                <c:pt idx="381">
                  <c:v>#N/A</c:v>
                </c:pt>
                <c:pt idx="382">
                  <c:v>#N/A</c:v>
                </c:pt>
                <c:pt idx="383">
                  <c:v>23.76658123494753</c:v>
                </c:pt>
                <c:pt idx="384">
                  <c:v>#N/A</c:v>
                </c:pt>
                <c:pt idx="385">
                  <c:v>#N/A</c:v>
                </c:pt>
                <c:pt idx="386">
                  <c:v>#N/A</c:v>
                </c:pt>
                <c:pt idx="387">
                  <c:v>#N/A</c:v>
                </c:pt>
                <c:pt idx="388">
                  <c:v>26.577312541937705</c:v>
                </c:pt>
                <c:pt idx="389">
                  <c:v>31.309100252595545</c:v>
                </c:pt>
                <c:pt idx="390">
                  <c:v>24.209168859188559</c:v>
                </c:pt>
                <c:pt idx="391">
                  <c:v>#N/A</c:v>
                </c:pt>
                <c:pt idx="392">
                  <c:v>#N/A</c:v>
                </c:pt>
                <c:pt idx="393">
                  <c:v>#N/A</c:v>
                </c:pt>
                <c:pt idx="394">
                  <c:v>#N/A</c:v>
                </c:pt>
                <c:pt idx="395">
                  <c:v>#N/A</c:v>
                </c:pt>
                <c:pt idx="396">
                  <c:v>23.052067158069786</c:v>
                </c:pt>
                <c:pt idx="397">
                  <c:v>21.922633786470154</c:v>
                </c:pt>
                <c:pt idx="398">
                  <c:v>#N/A</c:v>
                </c:pt>
                <c:pt idx="399">
                  <c:v>#N/A</c:v>
                </c:pt>
                <c:pt idx="400">
                  <c:v>#N/A</c:v>
                </c:pt>
                <c:pt idx="401">
                  <c:v>#N/A</c:v>
                </c:pt>
                <c:pt idx="402">
                  <c:v>#N/A</c:v>
                </c:pt>
                <c:pt idx="403">
                  <c:v>#N/A</c:v>
                </c:pt>
                <c:pt idx="404">
                  <c:v>#N/A</c:v>
                </c:pt>
                <c:pt idx="405">
                  <c:v>#N/A</c:v>
                </c:pt>
                <c:pt idx="406">
                  <c:v>#N/A</c:v>
                </c:pt>
                <c:pt idx="407">
                  <c:v>#N/A</c:v>
                </c:pt>
                <c:pt idx="408">
                  <c:v>#N/A</c:v>
                </c:pt>
                <c:pt idx="409">
                  <c:v>#N/A</c:v>
                </c:pt>
                <c:pt idx="410">
                  <c:v>#N/A</c:v>
                </c:pt>
                <c:pt idx="411">
                  <c:v>22.126427873128016</c:v>
                </c:pt>
                <c:pt idx="412">
                  <c:v>18.227445389585117</c:v>
                </c:pt>
                <c:pt idx="413">
                  <c:v>23.044558513885836</c:v>
                </c:pt>
                <c:pt idx="414">
                  <c:v>26.918676983319653</c:v>
                </c:pt>
                <c:pt idx="415">
                  <c:v>#N/A</c:v>
                </c:pt>
                <c:pt idx="416">
                  <c:v>#N/A</c:v>
                </c:pt>
                <c:pt idx="417">
                  <c:v>#N/A</c:v>
                </c:pt>
                <c:pt idx="418">
                  <c:v>#N/A</c:v>
                </c:pt>
                <c:pt idx="419">
                  <c:v>#N/A</c:v>
                </c:pt>
                <c:pt idx="420">
                  <c:v>26.720424037643685</c:v>
                </c:pt>
                <c:pt idx="421">
                  <c:v>#N/A</c:v>
                </c:pt>
                <c:pt idx="422">
                  <c:v>#N/A</c:v>
                </c:pt>
                <c:pt idx="423">
                  <c:v>#N/A</c:v>
                </c:pt>
                <c:pt idx="424">
                  <c:v>#N/A</c:v>
                </c:pt>
                <c:pt idx="425">
                  <c:v>21.349106905993921</c:v>
                </c:pt>
                <c:pt idx="426">
                  <c:v>#N/A</c:v>
                </c:pt>
                <c:pt idx="427">
                  <c:v>#N/A</c:v>
                </c:pt>
                <c:pt idx="428">
                  <c:v>#N/A</c:v>
                </c:pt>
                <c:pt idx="429">
                  <c:v>#N/A</c:v>
                </c:pt>
                <c:pt idx="430">
                  <c:v>29.081044818786946</c:v>
                </c:pt>
                <c:pt idx="431">
                  <c:v>#N/A</c:v>
                </c:pt>
                <c:pt idx="432">
                  <c:v>22.030587067618431</c:v>
                </c:pt>
                <c:pt idx="433">
                  <c:v>#N/A</c:v>
                </c:pt>
                <c:pt idx="434">
                  <c:v>#N/A</c:v>
                </c:pt>
                <c:pt idx="435">
                  <c:v>18.0646289204564</c:v>
                </c:pt>
                <c:pt idx="436">
                  <c:v>17.732144362028016</c:v>
                </c:pt>
                <c:pt idx="437">
                  <c:v>#N/A</c:v>
                </c:pt>
                <c:pt idx="438">
                  <c:v>#N/A</c:v>
                </c:pt>
                <c:pt idx="439">
                  <c:v>#N/A</c:v>
                </c:pt>
                <c:pt idx="440">
                  <c:v>#N/A</c:v>
                </c:pt>
                <c:pt idx="441">
                  <c:v>#N/A</c:v>
                </c:pt>
                <c:pt idx="442">
                  <c:v>23.961895321024855</c:v>
                </c:pt>
                <c:pt idx="443">
                  <c:v>#N/A</c:v>
                </c:pt>
                <c:pt idx="444">
                  <c:v>26.850607531769288</c:v>
                </c:pt>
                <c:pt idx="445">
                  <c:v>#N/A</c:v>
                </c:pt>
                <c:pt idx="446">
                  <c:v>#N/A</c:v>
                </c:pt>
                <c:pt idx="447">
                  <c:v>#N/A</c:v>
                </c:pt>
                <c:pt idx="448">
                  <c:v>37.139228625240385</c:v>
                </c:pt>
                <c:pt idx="449">
                  <c:v>#N/A</c:v>
                </c:pt>
                <c:pt idx="450">
                  <c:v>#N/A</c:v>
                </c:pt>
                <c:pt idx="451">
                  <c:v>#N/A</c:v>
                </c:pt>
                <c:pt idx="452">
                  <c:v>#N/A</c:v>
                </c:pt>
                <c:pt idx="453">
                  <c:v>#N/A</c:v>
                </c:pt>
                <c:pt idx="454">
                  <c:v>#N/A</c:v>
                </c:pt>
                <c:pt idx="455">
                  <c:v>21.014422076718574</c:v>
                </c:pt>
                <c:pt idx="456">
                  <c:v>#N/A</c:v>
                </c:pt>
                <c:pt idx="457">
                  <c:v>#N/A</c:v>
                </c:pt>
                <c:pt idx="458">
                  <c:v>22.030587067618431</c:v>
                </c:pt>
                <c:pt idx="459">
                  <c:v>#N/A</c:v>
                </c:pt>
                <c:pt idx="460">
                  <c:v>#N/A</c:v>
                </c:pt>
                <c:pt idx="461">
                  <c:v>#N/A</c:v>
                </c:pt>
                <c:pt idx="462">
                  <c:v>#N/A</c:v>
                </c:pt>
                <c:pt idx="463">
                  <c:v>#N/A</c:v>
                </c:pt>
                <c:pt idx="464">
                  <c:v>#N/A</c:v>
                </c:pt>
                <c:pt idx="465">
                  <c:v>#N/A</c:v>
                </c:pt>
                <c:pt idx="466">
                  <c:v>#N/A</c:v>
                </c:pt>
                <c:pt idx="467">
                  <c:v>#N/A</c:v>
                </c:pt>
                <c:pt idx="468">
                  <c:v>35.069312574602655</c:v>
                </c:pt>
                <c:pt idx="469">
                  <c:v>#N/A</c:v>
                </c:pt>
                <c:pt idx="470">
                  <c:v>#N/A</c:v>
                </c:pt>
                <c:pt idx="471">
                  <c:v>#N/A</c:v>
                </c:pt>
              </c:numCache>
            </c:numRef>
          </c:yVal>
          <c:bubbleSize>
            <c:numRef>
              <c:f>'PPA Price by Project (PV only)'!$B$26:$B$537</c:f>
              <c:numCache>
                <c:formatCode>0.0</c:formatCode>
                <c:ptCount val="512"/>
                <c:pt idx="0">
                  <c:v>7</c:v>
                </c:pt>
                <c:pt idx="1">
                  <c:v>5</c:v>
                </c:pt>
                <c:pt idx="2">
                  <c:v>550</c:v>
                </c:pt>
                <c:pt idx="3">
                  <c:v>210</c:v>
                </c:pt>
                <c:pt idx="4">
                  <c:v>10</c:v>
                </c:pt>
                <c:pt idx="5">
                  <c:v>30</c:v>
                </c:pt>
                <c:pt idx="6">
                  <c:v>30</c:v>
                </c:pt>
                <c:pt idx="7">
                  <c:v>19</c:v>
                </c:pt>
                <c:pt idx="8">
                  <c:v>12.6</c:v>
                </c:pt>
                <c:pt idx="9">
                  <c:v>230</c:v>
                </c:pt>
                <c:pt idx="10">
                  <c:v>20</c:v>
                </c:pt>
                <c:pt idx="11">
                  <c:v>14</c:v>
                </c:pt>
                <c:pt idx="12">
                  <c:v>10.08</c:v>
                </c:pt>
                <c:pt idx="13">
                  <c:v>48</c:v>
                </c:pt>
                <c:pt idx="14">
                  <c:v>250</c:v>
                </c:pt>
                <c:pt idx="15">
                  <c:v>250</c:v>
                </c:pt>
                <c:pt idx="16">
                  <c:v>21</c:v>
                </c:pt>
                <c:pt idx="17">
                  <c:v>50</c:v>
                </c:pt>
                <c:pt idx="18">
                  <c:v>6</c:v>
                </c:pt>
                <c:pt idx="19">
                  <c:v>19</c:v>
                </c:pt>
                <c:pt idx="20">
                  <c:v>20</c:v>
                </c:pt>
                <c:pt idx="21">
                  <c:v>50</c:v>
                </c:pt>
                <c:pt idx="22">
                  <c:v>20</c:v>
                </c:pt>
                <c:pt idx="23">
                  <c:v>20</c:v>
                </c:pt>
                <c:pt idx="24">
                  <c:v>50</c:v>
                </c:pt>
                <c:pt idx="25">
                  <c:v>300</c:v>
                </c:pt>
                <c:pt idx="26">
                  <c:v>40</c:v>
                </c:pt>
                <c:pt idx="27">
                  <c:v>29</c:v>
                </c:pt>
                <c:pt idx="28">
                  <c:v>66</c:v>
                </c:pt>
                <c:pt idx="29">
                  <c:v>25</c:v>
                </c:pt>
                <c:pt idx="30">
                  <c:v>125</c:v>
                </c:pt>
                <c:pt idx="31">
                  <c:v>25.8</c:v>
                </c:pt>
                <c:pt idx="32">
                  <c:v>32</c:v>
                </c:pt>
                <c:pt idx="33">
                  <c:v>20</c:v>
                </c:pt>
                <c:pt idx="34">
                  <c:v>23</c:v>
                </c:pt>
                <c:pt idx="35">
                  <c:v>12</c:v>
                </c:pt>
                <c:pt idx="36">
                  <c:v>10</c:v>
                </c:pt>
                <c:pt idx="37">
                  <c:v>20</c:v>
                </c:pt>
                <c:pt idx="38">
                  <c:v>150</c:v>
                </c:pt>
                <c:pt idx="39">
                  <c:v>45</c:v>
                </c:pt>
                <c:pt idx="40">
                  <c:v>30</c:v>
                </c:pt>
                <c:pt idx="41">
                  <c:v>5.5</c:v>
                </c:pt>
                <c:pt idx="42">
                  <c:v>23</c:v>
                </c:pt>
                <c:pt idx="43">
                  <c:v>62.5</c:v>
                </c:pt>
                <c:pt idx="44">
                  <c:v>130</c:v>
                </c:pt>
                <c:pt idx="45">
                  <c:v>14</c:v>
                </c:pt>
                <c:pt idx="46">
                  <c:v>20</c:v>
                </c:pt>
                <c:pt idx="47">
                  <c:v>9</c:v>
                </c:pt>
                <c:pt idx="48">
                  <c:v>7.65</c:v>
                </c:pt>
                <c:pt idx="49">
                  <c:v>60</c:v>
                </c:pt>
                <c:pt idx="50">
                  <c:v>309</c:v>
                </c:pt>
                <c:pt idx="51">
                  <c:v>20</c:v>
                </c:pt>
                <c:pt idx="52">
                  <c:v>270</c:v>
                </c:pt>
                <c:pt idx="53">
                  <c:v>110</c:v>
                </c:pt>
                <c:pt idx="54">
                  <c:v>26</c:v>
                </c:pt>
                <c:pt idx="55">
                  <c:v>250</c:v>
                </c:pt>
                <c:pt idx="56">
                  <c:v>30</c:v>
                </c:pt>
                <c:pt idx="57">
                  <c:v>20</c:v>
                </c:pt>
                <c:pt idx="58">
                  <c:v>150</c:v>
                </c:pt>
                <c:pt idx="59">
                  <c:v>110</c:v>
                </c:pt>
                <c:pt idx="60">
                  <c:v>127</c:v>
                </c:pt>
                <c:pt idx="61">
                  <c:v>150</c:v>
                </c:pt>
                <c:pt idx="62">
                  <c:v>24</c:v>
                </c:pt>
                <c:pt idx="63">
                  <c:v>20</c:v>
                </c:pt>
                <c:pt idx="64">
                  <c:v>6</c:v>
                </c:pt>
                <c:pt idx="65">
                  <c:v>150</c:v>
                </c:pt>
                <c:pt idx="66">
                  <c:v>250</c:v>
                </c:pt>
                <c:pt idx="67">
                  <c:v>9</c:v>
                </c:pt>
                <c:pt idx="68">
                  <c:v>20</c:v>
                </c:pt>
                <c:pt idx="69">
                  <c:v>19</c:v>
                </c:pt>
                <c:pt idx="70">
                  <c:v>20</c:v>
                </c:pt>
                <c:pt idx="71">
                  <c:v>30</c:v>
                </c:pt>
                <c:pt idx="72">
                  <c:v>20</c:v>
                </c:pt>
                <c:pt idx="73">
                  <c:v>15</c:v>
                </c:pt>
                <c:pt idx="74">
                  <c:v>15</c:v>
                </c:pt>
                <c:pt idx="75">
                  <c:v>200</c:v>
                </c:pt>
                <c:pt idx="76">
                  <c:v>20</c:v>
                </c:pt>
                <c:pt idx="77">
                  <c:v>20</c:v>
                </c:pt>
                <c:pt idx="78">
                  <c:v>20</c:v>
                </c:pt>
                <c:pt idx="79">
                  <c:v>20</c:v>
                </c:pt>
                <c:pt idx="80">
                  <c:v>20</c:v>
                </c:pt>
                <c:pt idx="81">
                  <c:v>102</c:v>
                </c:pt>
                <c:pt idx="82">
                  <c:v>20</c:v>
                </c:pt>
                <c:pt idx="83">
                  <c:v>250</c:v>
                </c:pt>
                <c:pt idx="84">
                  <c:v>20</c:v>
                </c:pt>
                <c:pt idx="85">
                  <c:v>20.8</c:v>
                </c:pt>
                <c:pt idx="86">
                  <c:v>10</c:v>
                </c:pt>
                <c:pt idx="87">
                  <c:v>50</c:v>
                </c:pt>
                <c:pt idx="88">
                  <c:v>20</c:v>
                </c:pt>
                <c:pt idx="89">
                  <c:v>20</c:v>
                </c:pt>
                <c:pt idx="90">
                  <c:v>250</c:v>
                </c:pt>
                <c:pt idx="91">
                  <c:v>20</c:v>
                </c:pt>
                <c:pt idx="92">
                  <c:v>28.8</c:v>
                </c:pt>
                <c:pt idx="93">
                  <c:v>45</c:v>
                </c:pt>
                <c:pt idx="94">
                  <c:v>20</c:v>
                </c:pt>
                <c:pt idx="95">
                  <c:v>20</c:v>
                </c:pt>
                <c:pt idx="96">
                  <c:v>20</c:v>
                </c:pt>
                <c:pt idx="97">
                  <c:v>20</c:v>
                </c:pt>
                <c:pt idx="98">
                  <c:v>20</c:v>
                </c:pt>
                <c:pt idx="99">
                  <c:v>20</c:v>
                </c:pt>
                <c:pt idx="100">
                  <c:v>48</c:v>
                </c:pt>
                <c:pt idx="101">
                  <c:v>40</c:v>
                </c:pt>
                <c:pt idx="102">
                  <c:v>12</c:v>
                </c:pt>
                <c:pt idx="103">
                  <c:v>50</c:v>
                </c:pt>
                <c:pt idx="104">
                  <c:v>40</c:v>
                </c:pt>
                <c:pt idx="105">
                  <c:v>20</c:v>
                </c:pt>
                <c:pt idx="106">
                  <c:v>20</c:v>
                </c:pt>
                <c:pt idx="107">
                  <c:v>12</c:v>
                </c:pt>
                <c:pt idx="108">
                  <c:v>15</c:v>
                </c:pt>
                <c:pt idx="109">
                  <c:v>20</c:v>
                </c:pt>
                <c:pt idx="110">
                  <c:v>20</c:v>
                </c:pt>
                <c:pt idx="111">
                  <c:v>20</c:v>
                </c:pt>
                <c:pt idx="112">
                  <c:v>20</c:v>
                </c:pt>
                <c:pt idx="113">
                  <c:v>7.3140000000000001</c:v>
                </c:pt>
                <c:pt idx="114">
                  <c:v>20</c:v>
                </c:pt>
                <c:pt idx="115">
                  <c:v>150</c:v>
                </c:pt>
                <c:pt idx="116">
                  <c:v>7</c:v>
                </c:pt>
                <c:pt idx="117">
                  <c:v>10.416</c:v>
                </c:pt>
                <c:pt idx="118">
                  <c:v>20</c:v>
                </c:pt>
                <c:pt idx="119">
                  <c:v>25</c:v>
                </c:pt>
                <c:pt idx="120">
                  <c:v>10.3</c:v>
                </c:pt>
                <c:pt idx="121">
                  <c:v>150</c:v>
                </c:pt>
                <c:pt idx="122">
                  <c:v>30</c:v>
                </c:pt>
                <c:pt idx="123">
                  <c:v>20</c:v>
                </c:pt>
                <c:pt idx="124">
                  <c:v>30</c:v>
                </c:pt>
                <c:pt idx="125">
                  <c:v>93.6</c:v>
                </c:pt>
                <c:pt idx="126">
                  <c:v>45</c:v>
                </c:pt>
                <c:pt idx="127">
                  <c:v>56</c:v>
                </c:pt>
                <c:pt idx="128">
                  <c:v>56</c:v>
                </c:pt>
                <c:pt idx="129">
                  <c:v>200</c:v>
                </c:pt>
                <c:pt idx="130">
                  <c:v>100</c:v>
                </c:pt>
                <c:pt idx="131">
                  <c:v>60</c:v>
                </c:pt>
                <c:pt idx="132">
                  <c:v>60</c:v>
                </c:pt>
                <c:pt idx="133">
                  <c:v>52</c:v>
                </c:pt>
                <c:pt idx="134">
                  <c:v>120</c:v>
                </c:pt>
                <c:pt idx="135">
                  <c:v>30</c:v>
                </c:pt>
                <c:pt idx="136">
                  <c:v>101.3</c:v>
                </c:pt>
                <c:pt idx="137">
                  <c:v>51</c:v>
                </c:pt>
                <c:pt idx="138">
                  <c:v>76.5</c:v>
                </c:pt>
                <c:pt idx="139">
                  <c:v>30</c:v>
                </c:pt>
                <c:pt idx="140">
                  <c:v>80</c:v>
                </c:pt>
                <c:pt idx="141">
                  <c:v>103</c:v>
                </c:pt>
                <c:pt idx="142">
                  <c:v>40</c:v>
                </c:pt>
                <c:pt idx="143">
                  <c:v>11.4</c:v>
                </c:pt>
                <c:pt idx="144">
                  <c:v>20</c:v>
                </c:pt>
                <c:pt idx="145">
                  <c:v>20</c:v>
                </c:pt>
                <c:pt idx="146">
                  <c:v>20</c:v>
                </c:pt>
                <c:pt idx="147">
                  <c:v>15</c:v>
                </c:pt>
                <c:pt idx="148">
                  <c:v>20</c:v>
                </c:pt>
                <c:pt idx="149">
                  <c:v>20</c:v>
                </c:pt>
                <c:pt idx="150">
                  <c:v>14.7</c:v>
                </c:pt>
                <c:pt idx="151">
                  <c:v>19.5</c:v>
                </c:pt>
                <c:pt idx="152">
                  <c:v>19.5</c:v>
                </c:pt>
                <c:pt idx="153">
                  <c:v>100</c:v>
                </c:pt>
                <c:pt idx="154">
                  <c:v>40</c:v>
                </c:pt>
                <c:pt idx="155">
                  <c:v>50</c:v>
                </c:pt>
                <c:pt idx="156">
                  <c:v>30</c:v>
                </c:pt>
                <c:pt idx="157">
                  <c:v>45</c:v>
                </c:pt>
                <c:pt idx="158">
                  <c:v>130</c:v>
                </c:pt>
                <c:pt idx="159">
                  <c:v>80</c:v>
                </c:pt>
                <c:pt idx="160">
                  <c:v>6</c:v>
                </c:pt>
                <c:pt idx="161">
                  <c:v>25</c:v>
                </c:pt>
                <c:pt idx="162">
                  <c:v>62.25</c:v>
                </c:pt>
                <c:pt idx="163">
                  <c:v>70</c:v>
                </c:pt>
                <c:pt idx="164">
                  <c:v>70</c:v>
                </c:pt>
                <c:pt idx="165">
                  <c:v>10.5</c:v>
                </c:pt>
                <c:pt idx="166">
                  <c:v>20</c:v>
                </c:pt>
                <c:pt idx="167">
                  <c:v>30</c:v>
                </c:pt>
                <c:pt idx="168">
                  <c:v>81</c:v>
                </c:pt>
                <c:pt idx="169">
                  <c:v>54</c:v>
                </c:pt>
                <c:pt idx="170">
                  <c:v>6.8</c:v>
                </c:pt>
                <c:pt idx="171">
                  <c:v>20</c:v>
                </c:pt>
                <c:pt idx="172">
                  <c:v>50.6</c:v>
                </c:pt>
                <c:pt idx="173">
                  <c:v>52</c:v>
                </c:pt>
                <c:pt idx="174">
                  <c:v>80</c:v>
                </c:pt>
                <c:pt idx="175">
                  <c:v>4.9000000000000004</c:v>
                </c:pt>
                <c:pt idx="176">
                  <c:v>3.6</c:v>
                </c:pt>
                <c:pt idx="177">
                  <c:v>100</c:v>
                </c:pt>
                <c:pt idx="178">
                  <c:v>80</c:v>
                </c:pt>
                <c:pt idx="179">
                  <c:v>100</c:v>
                </c:pt>
                <c:pt idx="180">
                  <c:v>46</c:v>
                </c:pt>
                <c:pt idx="181">
                  <c:v>100.815</c:v>
                </c:pt>
                <c:pt idx="182">
                  <c:v>7</c:v>
                </c:pt>
                <c:pt idx="183">
                  <c:v>13</c:v>
                </c:pt>
                <c:pt idx="184">
                  <c:v>20</c:v>
                </c:pt>
                <c:pt idx="185">
                  <c:v>27.6</c:v>
                </c:pt>
                <c:pt idx="186">
                  <c:v>125</c:v>
                </c:pt>
                <c:pt idx="187">
                  <c:v>150</c:v>
                </c:pt>
                <c:pt idx="188">
                  <c:v>180</c:v>
                </c:pt>
                <c:pt idx="189">
                  <c:v>20</c:v>
                </c:pt>
                <c:pt idx="190">
                  <c:v>30</c:v>
                </c:pt>
                <c:pt idx="191">
                  <c:v>30</c:v>
                </c:pt>
                <c:pt idx="192">
                  <c:v>10</c:v>
                </c:pt>
                <c:pt idx="193">
                  <c:v>150</c:v>
                </c:pt>
                <c:pt idx="194">
                  <c:v>10.88</c:v>
                </c:pt>
                <c:pt idx="195">
                  <c:v>52</c:v>
                </c:pt>
                <c:pt idx="196">
                  <c:v>52</c:v>
                </c:pt>
                <c:pt idx="197">
                  <c:v>25</c:v>
                </c:pt>
                <c:pt idx="198">
                  <c:v>46.2</c:v>
                </c:pt>
                <c:pt idx="199">
                  <c:v>71.400000000000006</c:v>
                </c:pt>
                <c:pt idx="200">
                  <c:v>118</c:v>
                </c:pt>
                <c:pt idx="201">
                  <c:v>182</c:v>
                </c:pt>
                <c:pt idx="202">
                  <c:v>146</c:v>
                </c:pt>
                <c:pt idx="203">
                  <c:v>50</c:v>
                </c:pt>
                <c:pt idx="204">
                  <c:v>154.27199999999999</c:v>
                </c:pt>
                <c:pt idx="205">
                  <c:v>103.5</c:v>
                </c:pt>
                <c:pt idx="206">
                  <c:v>125</c:v>
                </c:pt>
                <c:pt idx="207">
                  <c:v>85</c:v>
                </c:pt>
                <c:pt idx="208">
                  <c:v>54</c:v>
                </c:pt>
                <c:pt idx="209">
                  <c:v>72</c:v>
                </c:pt>
                <c:pt idx="210">
                  <c:v>30</c:v>
                </c:pt>
                <c:pt idx="211">
                  <c:v>86</c:v>
                </c:pt>
                <c:pt idx="212">
                  <c:v>50</c:v>
                </c:pt>
                <c:pt idx="213">
                  <c:v>90</c:v>
                </c:pt>
                <c:pt idx="214">
                  <c:v>20</c:v>
                </c:pt>
                <c:pt idx="215">
                  <c:v>20</c:v>
                </c:pt>
                <c:pt idx="216">
                  <c:v>20</c:v>
                </c:pt>
                <c:pt idx="217">
                  <c:v>20</c:v>
                </c:pt>
                <c:pt idx="218">
                  <c:v>20</c:v>
                </c:pt>
                <c:pt idx="219">
                  <c:v>26</c:v>
                </c:pt>
                <c:pt idx="220">
                  <c:v>8.16</c:v>
                </c:pt>
                <c:pt idx="221">
                  <c:v>20.399999999999999</c:v>
                </c:pt>
                <c:pt idx="222">
                  <c:v>100</c:v>
                </c:pt>
                <c:pt idx="223">
                  <c:v>128</c:v>
                </c:pt>
                <c:pt idx="224">
                  <c:v>20</c:v>
                </c:pt>
                <c:pt idx="225">
                  <c:v>16</c:v>
                </c:pt>
                <c:pt idx="226">
                  <c:v>60</c:v>
                </c:pt>
                <c:pt idx="227">
                  <c:v>20</c:v>
                </c:pt>
                <c:pt idx="228">
                  <c:v>100</c:v>
                </c:pt>
                <c:pt idx="229">
                  <c:v>100</c:v>
                </c:pt>
                <c:pt idx="230">
                  <c:v>24.9</c:v>
                </c:pt>
                <c:pt idx="231">
                  <c:v>40</c:v>
                </c:pt>
                <c:pt idx="232">
                  <c:v>20</c:v>
                </c:pt>
                <c:pt idx="233">
                  <c:v>50</c:v>
                </c:pt>
                <c:pt idx="234">
                  <c:v>50</c:v>
                </c:pt>
                <c:pt idx="235">
                  <c:v>105</c:v>
                </c:pt>
                <c:pt idx="236">
                  <c:v>150</c:v>
                </c:pt>
                <c:pt idx="237">
                  <c:v>80</c:v>
                </c:pt>
                <c:pt idx="238">
                  <c:v>125</c:v>
                </c:pt>
                <c:pt idx="239">
                  <c:v>7.8</c:v>
                </c:pt>
                <c:pt idx="240">
                  <c:v>200</c:v>
                </c:pt>
                <c:pt idx="241">
                  <c:v>7.2</c:v>
                </c:pt>
                <c:pt idx="242">
                  <c:v>14.7</c:v>
                </c:pt>
                <c:pt idx="243">
                  <c:v>45.9</c:v>
                </c:pt>
                <c:pt idx="244">
                  <c:v>100</c:v>
                </c:pt>
                <c:pt idx="245">
                  <c:v>60</c:v>
                </c:pt>
                <c:pt idx="246">
                  <c:v>20</c:v>
                </c:pt>
                <c:pt idx="247">
                  <c:v>17</c:v>
                </c:pt>
                <c:pt idx="248">
                  <c:v>49</c:v>
                </c:pt>
                <c:pt idx="249">
                  <c:v>56</c:v>
                </c:pt>
                <c:pt idx="250">
                  <c:v>74.900000000000006</c:v>
                </c:pt>
                <c:pt idx="251">
                  <c:v>100</c:v>
                </c:pt>
                <c:pt idx="252">
                  <c:v>78.400000000000006</c:v>
                </c:pt>
                <c:pt idx="253">
                  <c:v>50</c:v>
                </c:pt>
                <c:pt idx="254">
                  <c:v>9.4959999999999987</c:v>
                </c:pt>
                <c:pt idx="255">
                  <c:v>39.864000000000004</c:v>
                </c:pt>
                <c:pt idx="256">
                  <c:v>52.5</c:v>
                </c:pt>
                <c:pt idx="257">
                  <c:v>40</c:v>
                </c:pt>
                <c:pt idx="258">
                  <c:v>86</c:v>
                </c:pt>
                <c:pt idx="259">
                  <c:v>74</c:v>
                </c:pt>
                <c:pt idx="260">
                  <c:v>50</c:v>
                </c:pt>
                <c:pt idx="261">
                  <c:v>100</c:v>
                </c:pt>
                <c:pt idx="262">
                  <c:v>19.59</c:v>
                </c:pt>
                <c:pt idx="263">
                  <c:v>19.579999999999998</c:v>
                </c:pt>
                <c:pt idx="264">
                  <c:v>19.579999999999998</c:v>
                </c:pt>
                <c:pt idx="265">
                  <c:v>19.600000000000001</c:v>
                </c:pt>
                <c:pt idx="266">
                  <c:v>5</c:v>
                </c:pt>
                <c:pt idx="267">
                  <c:v>40</c:v>
                </c:pt>
                <c:pt idx="268">
                  <c:v>8.4</c:v>
                </c:pt>
                <c:pt idx="269">
                  <c:v>8.4</c:v>
                </c:pt>
                <c:pt idx="270">
                  <c:v>252.32</c:v>
                </c:pt>
                <c:pt idx="271">
                  <c:v>100</c:v>
                </c:pt>
                <c:pt idx="272">
                  <c:v>200</c:v>
                </c:pt>
                <c:pt idx="273">
                  <c:v>62.5</c:v>
                </c:pt>
                <c:pt idx="274">
                  <c:v>50</c:v>
                </c:pt>
                <c:pt idx="275">
                  <c:v>25</c:v>
                </c:pt>
                <c:pt idx="276">
                  <c:v>25</c:v>
                </c:pt>
                <c:pt idx="277">
                  <c:v>50</c:v>
                </c:pt>
                <c:pt idx="278">
                  <c:v>5</c:v>
                </c:pt>
                <c:pt idx="279">
                  <c:v>150</c:v>
                </c:pt>
                <c:pt idx="280">
                  <c:v>200</c:v>
                </c:pt>
                <c:pt idx="281">
                  <c:v>15</c:v>
                </c:pt>
                <c:pt idx="282">
                  <c:v>45</c:v>
                </c:pt>
                <c:pt idx="283">
                  <c:v>150</c:v>
                </c:pt>
                <c:pt idx="284">
                  <c:v>50</c:v>
                </c:pt>
                <c:pt idx="285">
                  <c:v>99</c:v>
                </c:pt>
                <c:pt idx="286">
                  <c:v>50</c:v>
                </c:pt>
                <c:pt idx="287">
                  <c:v>30</c:v>
                </c:pt>
                <c:pt idx="288">
                  <c:v>100</c:v>
                </c:pt>
                <c:pt idx="289">
                  <c:v>57.5</c:v>
                </c:pt>
                <c:pt idx="290">
                  <c:v>120</c:v>
                </c:pt>
                <c:pt idx="291">
                  <c:v>10</c:v>
                </c:pt>
                <c:pt idx="292">
                  <c:v>50</c:v>
                </c:pt>
                <c:pt idx="293">
                  <c:v>106.688</c:v>
                </c:pt>
                <c:pt idx="294">
                  <c:v>99</c:v>
                </c:pt>
                <c:pt idx="295">
                  <c:v>6.3</c:v>
                </c:pt>
                <c:pt idx="296">
                  <c:v>100</c:v>
                </c:pt>
                <c:pt idx="297">
                  <c:v>74.5</c:v>
                </c:pt>
                <c:pt idx="298">
                  <c:v>74.5</c:v>
                </c:pt>
                <c:pt idx="299">
                  <c:v>300</c:v>
                </c:pt>
                <c:pt idx="300">
                  <c:v>250</c:v>
                </c:pt>
                <c:pt idx="301">
                  <c:v>50</c:v>
                </c:pt>
                <c:pt idx="302">
                  <c:v>101</c:v>
                </c:pt>
                <c:pt idx="303">
                  <c:v>200</c:v>
                </c:pt>
                <c:pt idx="304">
                  <c:v>100</c:v>
                </c:pt>
                <c:pt idx="305">
                  <c:v>80</c:v>
                </c:pt>
                <c:pt idx="306">
                  <c:v>5.6814814814814811</c:v>
                </c:pt>
                <c:pt idx="307">
                  <c:v>80</c:v>
                </c:pt>
                <c:pt idx="308">
                  <c:v>60</c:v>
                </c:pt>
                <c:pt idx="309">
                  <c:v>30</c:v>
                </c:pt>
                <c:pt idx="310">
                  <c:v>58</c:v>
                </c:pt>
                <c:pt idx="311">
                  <c:v>122</c:v>
                </c:pt>
                <c:pt idx="312">
                  <c:v>99</c:v>
                </c:pt>
                <c:pt idx="313">
                  <c:v>80</c:v>
                </c:pt>
                <c:pt idx="314">
                  <c:v>20</c:v>
                </c:pt>
                <c:pt idx="315">
                  <c:v>100</c:v>
                </c:pt>
                <c:pt idx="316">
                  <c:v>42</c:v>
                </c:pt>
                <c:pt idx="317">
                  <c:v>68</c:v>
                </c:pt>
                <c:pt idx="318">
                  <c:v>20</c:v>
                </c:pt>
                <c:pt idx="319">
                  <c:v>200</c:v>
                </c:pt>
                <c:pt idx="320">
                  <c:v>35</c:v>
                </c:pt>
                <c:pt idx="321">
                  <c:v>40</c:v>
                </c:pt>
                <c:pt idx="322">
                  <c:v>10</c:v>
                </c:pt>
                <c:pt idx="323">
                  <c:v>50</c:v>
                </c:pt>
                <c:pt idx="324">
                  <c:v>50</c:v>
                </c:pt>
                <c:pt idx="325">
                  <c:v>86</c:v>
                </c:pt>
                <c:pt idx="326">
                  <c:v>102.5</c:v>
                </c:pt>
                <c:pt idx="327">
                  <c:v>100</c:v>
                </c:pt>
                <c:pt idx="328">
                  <c:v>100</c:v>
                </c:pt>
                <c:pt idx="329">
                  <c:v>100</c:v>
                </c:pt>
                <c:pt idx="330">
                  <c:v>100</c:v>
                </c:pt>
                <c:pt idx="331">
                  <c:v>60</c:v>
                </c:pt>
                <c:pt idx="332">
                  <c:v>10.5</c:v>
                </c:pt>
                <c:pt idx="333">
                  <c:v>20</c:v>
                </c:pt>
                <c:pt idx="334">
                  <c:v>144</c:v>
                </c:pt>
                <c:pt idx="335">
                  <c:v>13</c:v>
                </c:pt>
                <c:pt idx="336">
                  <c:v>128</c:v>
                </c:pt>
                <c:pt idx="337">
                  <c:v>70</c:v>
                </c:pt>
                <c:pt idx="338">
                  <c:v>250</c:v>
                </c:pt>
                <c:pt idx="339">
                  <c:v>4.5999999999999996</c:v>
                </c:pt>
                <c:pt idx="340">
                  <c:v>50</c:v>
                </c:pt>
                <c:pt idx="341">
                  <c:v>22</c:v>
                </c:pt>
                <c:pt idx="342">
                  <c:v>50</c:v>
                </c:pt>
                <c:pt idx="343">
                  <c:v>160</c:v>
                </c:pt>
                <c:pt idx="344">
                  <c:v>120</c:v>
                </c:pt>
                <c:pt idx="345">
                  <c:v>100</c:v>
                </c:pt>
                <c:pt idx="346">
                  <c:v>75</c:v>
                </c:pt>
                <c:pt idx="347">
                  <c:v>26</c:v>
                </c:pt>
                <c:pt idx="348">
                  <c:v>50</c:v>
                </c:pt>
                <c:pt idx="349">
                  <c:v>55.83</c:v>
                </c:pt>
                <c:pt idx="350">
                  <c:v>88</c:v>
                </c:pt>
                <c:pt idx="351">
                  <c:v>22</c:v>
                </c:pt>
                <c:pt idx="352">
                  <c:v>100</c:v>
                </c:pt>
                <c:pt idx="353">
                  <c:v>50</c:v>
                </c:pt>
                <c:pt idx="354">
                  <c:v>300</c:v>
                </c:pt>
                <c:pt idx="355">
                  <c:v>40</c:v>
                </c:pt>
                <c:pt idx="356">
                  <c:v>400</c:v>
                </c:pt>
                <c:pt idx="357">
                  <c:v>80</c:v>
                </c:pt>
                <c:pt idx="358">
                  <c:v>62.5</c:v>
                </c:pt>
                <c:pt idx="359">
                  <c:v>17.5</c:v>
                </c:pt>
                <c:pt idx="360">
                  <c:v>112</c:v>
                </c:pt>
                <c:pt idx="361">
                  <c:v>100</c:v>
                </c:pt>
                <c:pt idx="362">
                  <c:v>100</c:v>
                </c:pt>
                <c:pt idx="363">
                  <c:v>100</c:v>
                </c:pt>
                <c:pt idx="364">
                  <c:v>240</c:v>
                </c:pt>
                <c:pt idx="365">
                  <c:v>65</c:v>
                </c:pt>
                <c:pt idx="366">
                  <c:v>9.3076923076923066</c:v>
                </c:pt>
                <c:pt idx="367">
                  <c:v>88</c:v>
                </c:pt>
                <c:pt idx="368">
                  <c:v>90</c:v>
                </c:pt>
                <c:pt idx="369">
                  <c:v>70</c:v>
                </c:pt>
                <c:pt idx="370">
                  <c:v>150</c:v>
                </c:pt>
                <c:pt idx="371">
                  <c:v>100</c:v>
                </c:pt>
                <c:pt idx="372">
                  <c:v>100</c:v>
                </c:pt>
                <c:pt idx="373">
                  <c:v>35</c:v>
                </c:pt>
                <c:pt idx="374">
                  <c:v>107</c:v>
                </c:pt>
                <c:pt idx="375">
                  <c:v>132</c:v>
                </c:pt>
                <c:pt idx="376">
                  <c:v>250</c:v>
                </c:pt>
                <c:pt idx="377">
                  <c:v>88</c:v>
                </c:pt>
                <c:pt idx="378">
                  <c:v>25</c:v>
                </c:pt>
                <c:pt idx="379">
                  <c:v>100</c:v>
                </c:pt>
                <c:pt idx="380">
                  <c:v>44</c:v>
                </c:pt>
                <c:pt idx="381">
                  <c:v>100</c:v>
                </c:pt>
                <c:pt idx="382">
                  <c:v>162</c:v>
                </c:pt>
                <c:pt idx="383">
                  <c:v>100</c:v>
                </c:pt>
                <c:pt idx="384">
                  <c:v>200</c:v>
                </c:pt>
                <c:pt idx="385">
                  <c:v>100</c:v>
                </c:pt>
                <c:pt idx="386">
                  <c:v>50</c:v>
                </c:pt>
                <c:pt idx="387">
                  <c:v>80</c:v>
                </c:pt>
                <c:pt idx="388">
                  <c:v>50.5</c:v>
                </c:pt>
                <c:pt idx="389">
                  <c:v>50</c:v>
                </c:pt>
                <c:pt idx="390">
                  <c:v>160.5</c:v>
                </c:pt>
                <c:pt idx="391">
                  <c:v>75</c:v>
                </c:pt>
                <c:pt idx="392">
                  <c:v>80</c:v>
                </c:pt>
                <c:pt idx="393">
                  <c:v>22.9</c:v>
                </c:pt>
                <c:pt idx="394">
                  <c:v>200</c:v>
                </c:pt>
                <c:pt idx="395">
                  <c:v>127.86</c:v>
                </c:pt>
                <c:pt idx="396">
                  <c:v>100</c:v>
                </c:pt>
                <c:pt idx="397">
                  <c:v>100</c:v>
                </c:pt>
                <c:pt idx="398">
                  <c:v>79</c:v>
                </c:pt>
                <c:pt idx="399">
                  <c:v>75</c:v>
                </c:pt>
                <c:pt idx="400">
                  <c:v>160</c:v>
                </c:pt>
                <c:pt idx="401">
                  <c:v>150</c:v>
                </c:pt>
                <c:pt idx="402">
                  <c:v>20</c:v>
                </c:pt>
                <c:pt idx="403">
                  <c:v>20</c:v>
                </c:pt>
                <c:pt idx="404">
                  <c:v>196</c:v>
                </c:pt>
                <c:pt idx="405">
                  <c:v>50</c:v>
                </c:pt>
                <c:pt idx="406">
                  <c:v>132</c:v>
                </c:pt>
                <c:pt idx="407">
                  <c:v>175</c:v>
                </c:pt>
                <c:pt idx="408">
                  <c:v>100</c:v>
                </c:pt>
                <c:pt idx="409">
                  <c:v>200</c:v>
                </c:pt>
                <c:pt idx="410">
                  <c:v>152.5</c:v>
                </c:pt>
                <c:pt idx="411">
                  <c:v>233</c:v>
                </c:pt>
                <c:pt idx="412">
                  <c:v>63</c:v>
                </c:pt>
                <c:pt idx="413">
                  <c:v>26</c:v>
                </c:pt>
                <c:pt idx="414">
                  <c:v>56</c:v>
                </c:pt>
                <c:pt idx="415">
                  <c:v>50</c:v>
                </c:pt>
                <c:pt idx="416">
                  <c:v>200</c:v>
                </c:pt>
                <c:pt idx="417">
                  <c:v>7.5</c:v>
                </c:pt>
                <c:pt idx="418">
                  <c:v>90</c:v>
                </c:pt>
                <c:pt idx="419">
                  <c:v>500</c:v>
                </c:pt>
                <c:pt idx="420">
                  <c:v>90</c:v>
                </c:pt>
                <c:pt idx="421">
                  <c:v>96</c:v>
                </c:pt>
                <c:pt idx="422" formatCode="General">
                  <c:v>190</c:v>
                </c:pt>
                <c:pt idx="423" formatCode="General">
                  <c:v>190</c:v>
                </c:pt>
                <c:pt idx="424" formatCode="General">
                  <c:v>50</c:v>
                </c:pt>
                <c:pt idx="425" formatCode="General">
                  <c:v>50</c:v>
                </c:pt>
                <c:pt idx="426" formatCode="General">
                  <c:v>74.5</c:v>
                </c:pt>
                <c:pt idx="427" formatCode="General">
                  <c:v>130</c:v>
                </c:pt>
                <c:pt idx="428" formatCode="General">
                  <c:v>150</c:v>
                </c:pt>
                <c:pt idx="429" formatCode="General">
                  <c:v>300</c:v>
                </c:pt>
                <c:pt idx="430" formatCode="General">
                  <c:v>50</c:v>
                </c:pt>
                <c:pt idx="431" formatCode="General">
                  <c:v>30</c:v>
                </c:pt>
                <c:pt idx="432" formatCode="General">
                  <c:v>100</c:v>
                </c:pt>
                <c:pt idx="433" formatCode="General">
                  <c:v>350</c:v>
                </c:pt>
                <c:pt idx="434" formatCode="General">
                  <c:v>250</c:v>
                </c:pt>
                <c:pt idx="435" formatCode="General">
                  <c:v>90</c:v>
                </c:pt>
                <c:pt idx="436" formatCode="General">
                  <c:v>93.5</c:v>
                </c:pt>
                <c:pt idx="437" formatCode="General">
                  <c:v>200</c:v>
                </c:pt>
                <c:pt idx="438" formatCode="General">
                  <c:v>100</c:v>
                </c:pt>
                <c:pt idx="439" formatCode="General">
                  <c:v>100</c:v>
                </c:pt>
                <c:pt idx="440" formatCode="General">
                  <c:v>30</c:v>
                </c:pt>
                <c:pt idx="441" formatCode="General">
                  <c:v>125</c:v>
                </c:pt>
                <c:pt idx="442" formatCode="General">
                  <c:v>102</c:v>
                </c:pt>
                <c:pt idx="443" formatCode="General">
                  <c:v>150</c:v>
                </c:pt>
                <c:pt idx="444" formatCode="General">
                  <c:v>70</c:v>
                </c:pt>
                <c:pt idx="445" formatCode="General">
                  <c:v>40</c:v>
                </c:pt>
                <c:pt idx="446" formatCode="General">
                  <c:v>150</c:v>
                </c:pt>
                <c:pt idx="447" formatCode="General">
                  <c:v>60</c:v>
                </c:pt>
                <c:pt idx="448" formatCode="General">
                  <c:v>190</c:v>
                </c:pt>
                <c:pt idx="449" formatCode="General">
                  <c:v>20</c:v>
                </c:pt>
                <c:pt idx="450" formatCode="General">
                  <c:v>130</c:v>
                </c:pt>
                <c:pt idx="451" formatCode="General">
                  <c:v>80</c:v>
                </c:pt>
                <c:pt idx="452" formatCode="General">
                  <c:v>80</c:v>
                </c:pt>
                <c:pt idx="453" formatCode="General">
                  <c:v>66</c:v>
                </c:pt>
                <c:pt idx="454" formatCode="General">
                  <c:v>107</c:v>
                </c:pt>
                <c:pt idx="455" formatCode="General">
                  <c:v>100</c:v>
                </c:pt>
                <c:pt idx="456" formatCode="General">
                  <c:v>125</c:v>
                </c:pt>
                <c:pt idx="457" formatCode="General">
                  <c:v>30</c:v>
                </c:pt>
                <c:pt idx="458" formatCode="General">
                  <c:v>100</c:v>
                </c:pt>
                <c:pt idx="459" formatCode="General">
                  <c:v>150</c:v>
                </c:pt>
                <c:pt idx="460" formatCode="General">
                  <c:v>100</c:v>
                </c:pt>
                <c:pt idx="461" formatCode="General">
                  <c:v>65</c:v>
                </c:pt>
                <c:pt idx="462" formatCode="General">
                  <c:v>138.80000000000001</c:v>
                </c:pt>
                <c:pt idx="463" formatCode="General">
                  <c:v>140</c:v>
                </c:pt>
                <c:pt idx="464" formatCode="General">
                  <c:v>100</c:v>
                </c:pt>
                <c:pt idx="465" formatCode="General">
                  <c:v>25</c:v>
                </c:pt>
                <c:pt idx="466" formatCode="General">
                  <c:v>300</c:v>
                </c:pt>
                <c:pt idx="467" formatCode="General">
                  <c:v>200</c:v>
                </c:pt>
                <c:pt idx="468" formatCode="General">
                  <c:v>125</c:v>
                </c:pt>
                <c:pt idx="469" formatCode="General">
                  <c:v>35</c:v>
                </c:pt>
                <c:pt idx="470" formatCode="General">
                  <c:v>127.85</c:v>
                </c:pt>
                <c:pt idx="471" formatCode="General">
                  <c:v>700</c:v>
                </c:pt>
              </c:numCache>
            </c:numRef>
          </c:bubbleSize>
          <c:bubble3D val="0"/>
          <c:extLst>
            <c:ext xmlns:c14="http://schemas.microsoft.com/office/drawing/2007/8/2/chart" uri="{6F2FDCE9-48DA-4B69-8628-5D25D57E5C99}">
              <c14:invertSolidFillFmt>
                <c14:spPr xmlns:c14="http://schemas.microsoft.com/office/drawing/2007/8/2/chart">
                  <a:solidFill>
                    <a:srgbClr val="FFFFFF"/>
                  </a:solidFill>
                  <a:ln w="6350">
                    <a:solidFill>
                      <a:schemeClr val="accent5"/>
                    </a:solidFill>
                    <a:prstDash val="solid"/>
                  </a:ln>
                </c14:spPr>
              </c14:invertSolidFillFmt>
            </c:ext>
            <c:ext xmlns:c16="http://schemas.microsoft.com/office/drawing/2014/chart" uri="{C3380CC4-5D6E-409C-BE32-E72D297353CC}">
              <c16:uniqueId val="{00000001-29D7-4E3A-AF3E-A87CE37B9ECB}"/>
            </c:ext>
          </c:extLst>
        </c:ser>
        <c:ser>
          <c:idx val="0"/>
          <c:order val="1"/>
          <c:tx>
            <c:v> West (non-ISO)</c:v>
          </c:tx>
          <c:spPr>
            <a:noFill/>
            <a:ln w="6350">
              <a:solidFill>
                <a:schemeClr val="accent2"/>
              </a:solidFill>
              <a:prstDash val="solid"/>
            </a:ln>
          </c:spPr>
          <c:invertIfNegative val="1"/>
          <c:xVal>
            <c:numRef>
              <c:f>'PPA Price by Project (PV only)'!$A$26:$A$537</c:f>
              <c:numCache>
                <c:formatCode>m/d/yyyy</c:formatCode>
                <c:ptCount val="512"/>
                <c:pt idx="0">
                  <c:v>38961</c:v>
                </c:pt>
                <c:pt idx="1">
                  <c:v>39258</c:v>
                </c:pt>
                <c:pt idx="2">
                  <c:v>39630</c:v>
                </c:pt>
                <c:pt idx="3">
                  <c:v>39652</c:v>
                </c:pt>
                <c:pt idx="4">
                  <c:v>39801</c:v>
                </c:pt>
                <c:pt idx="5">
                  <c:v>39867</c:v>
                </c:pt>
                <c:pt idx="6">
                  <c:v>39873</c:v>
                </c:pt>
                <c:pt idx="7">
                  <c:v>39877</c:v>
                </c:pt>
                <c:pt idx="8">
                  <c:v>39934</c:v>
                </c:pt>
                <c:pt idx="9">
                  <c:v>39941</c:v>
                </c:pt>
                <c:pt idx="10">
                  <c:v>39965</c:v>
                </c:pt>
                <c:pt idx="11">
                  <c:v>39965</c:v>
                </c:pt>
                <c:pt idx="12">
                  <c:v>39965</c:v>
                </c:pt>
                <c:pt idx="13">
                  <c:v>39986</c:v>
                </c:pt>
                <c:pt idx="14">
                  <c:v>40042</c:v>
                </c:pt>
                <c:pt idx="15">
                  <c:v>40064</c:v>
                </c:pt>
                <c:pt idx="16">
                  <c:v>40137</c:v>
                </c:pt>
                <c:pt idx="17">
                  <c:v>40170</c:v>
                </c:pt>
                <c:pt idx="18">
                  <c:v>40171</c:v>
                </c:pt>
                <c:pt idx="19">
                  <c:v>40171</c:v>
                </c:pt>
                <c:pt idx="20">
                  <c:v>40171</c:v>
                </c:pt>
                <c:pt idx="21">
                  <c:v>40204</c:v>
                </c:pt>
                <c:pt idx="22">
                  <c:v>40204</c:v>
                </c:pt>
                <c:pt idx="23">
                  <c:v>40204</c:v>
                </c:pt>
                <c:pt idx="24">
                  <c:v>40211</c:v>
                </c:pt>
                <c:pt idx="25">
                  <c:v>40233</c:v>
                </c:pt>
                <c:pt idx="26">
                  <c:v>40243</c:v>
                </c:pt>
                <c:pt idx="27">
                  <c:v>40287</c:v>
                </c:pt>
                <c:pt idx="28">
                  <c:v>40289</c:v>
                </c:pt>
                <c:pt idx="29">
                  <c:v>40297</c:v>
                </c:pt>
                <c:pt idx="30">
                  <c:v>40308</c:v>
                </c:pt>
                <c:pt idx="31">
                  <c:v>40318</c:v>
                </c:pt>
                <c:pt idx="32">
                  <c:v>40330</c:v>
                </c:pt>
                <c:pt idx="33">
                  <c:v>40330</c:v>
                </c:pt>
                <c:pt idx="34">
                  <c:v>40353</c:v>
                </c:pt>
                <c:pt idx="35">
                  <c:v>40359</c:v>
                </c:pt>
                <c:pt idx="36">
                  <c:v>40359</c:v>
                </c:pt>
                <c:pt idx="37">
                  <c:v>40385</c:v>
                </c:pt>
                <c:pt idx="38">
                  <c:v>40388</c:v>
                </c:pt>
                <c:pt idx="39">
                  <c:v>40388</c:v>
                </c:pt>
                <c:pt idx="40">
                  <c:v>40400</c:v>
                </c:pt>
                <c:pt idx="41">
                  <c:v>40400</c:v>
                </c:pt>
                <c:pt idx="42">
                  <c:v>40414</c:v>
                </c:pt>
                <c:pt idx="43">
                  <c:v>40441</c:v>
                </c:pt>
                <c:pt idx="44">
                  <c:v>40492</c:v>
                </c:pt>
                <c:pt idx="45">
                  <c:v>40497</c:v>
                </c:pt>
                <c:pt idx="46">
                  <c:v>40497</c:v>
                </c:pt>
                <c:pt idx="47">
                  <c:v>40513</c:v>
                </c:pt>
                <c:pt idx="48">
                  <c:v>40513</c:v>
                </c:pt>
                <c:pt idx="49">
                  <c:v>40533</c:v>
                </c:pt>
                <c:pt idx="50">
                  <c:v>40542</c:v>
                </c:pt>
                <c:pt idx="51">
                  <c:v>40542</c:v>
                </c:pt>
                <c:pt idx="52">
                  <c:v>40548</c:v>
                </c:pt>
                <c:pt idx="53">
                  <c:v>40550</c:v>
                </c:pt>
                <c:pt idx="54">
                  <c:v>40568</c:v>
                </c:pt>
                <c:pt idx="55">
                  <c:v>40581</c:v>
                </c:pt>
                <c:pt idx="56">
                  <c:v>40585</c:v>
                </c:pt>
                <c:pt idx="57">
                  <c:v>40585</c:v>
                </c:pt>
                <c:pt idx="58">
                  <c:v>40610</c:v>
                </c:pt>
                <c:pt idx="59">
                  <c:v>40697</c:v>
                </c:pt>
                <c:pt idx="60">
                  <c:v>40697</c:v>
                </c:pt>
                <c:pt idx="61">
                  <c:v>40715</c:v>
                </c:pt>
                <c:pt idx="62">
                  <c:v>40732</c:v>
                </c:pt>
                <c:pt idx="63">
                  <c:v>40738</c:v>
                </c:pt>
                <c:pt idx="64">
                  <c:v>40742</c:v>
                </c:pt>
                <c:pt idx="65">
                  <c:v>40745</c:v>
                </c:pt>
                <c:pt idx="66">
                  <c:v>40815</c:v>
                </c:pt>
                <c:pt idx="67">
                  <c:v>40817</c:v>
                </c:pt>
                <c:pt idx="68">
                  <c:v>40878</c:v>
                </c:pt>
                <c:pt idx="69">
                  <c:v>40885</c:v>
                </c:pt>
                <c:pt idx="70">
                  <c:v>40897</c:v>
                </c:pt>
                <c:pt idx="71">
                  <c:v>40897</c:v>
                </c:pt>
                <c:pt idx="72">
                  <c:v>40897</c:v>
                </c:pt>
                <c:pt idx="73">
                  <c:v>40909</c:v>
                </c:pt>
                <c:pt idx="74">
                  <c:v>40909</c:v>
                </c:pt>
                <c:pt idx="75">
                  <c:v>40942</c:v>
                </c:pt>
                <c:pt idx="76">
                  <c:v>40966</c:v>
                </c:pt>
                <c:pt idx="77">
                  <c:v>41093</c:v>
                </c:pt>
                <c:pt idx="78">
                  <c:v>41093</c:v>
                </c:pt>
                <c:pt idx="79">
                  <c:v>41124</c:v>
                </c:pt>
                <c:pt idx="80">
                  <c:v>41134</c:v>
                </c:pt>
                <c:pt idx="81">
                  <c:v>41137</c:v>
                </c:pt>
                <c:pt idx="82">
                  <c:v>41150</c:v>
                </c:pt>
                <c:pt idx="83">
                  <c:v>41152</c:v>
                </c:pt>
                <c:pt idx="84">
                  <c:v>41169</c:v>
                </c:pt>
                <c:pt idx="85">
                  <c:v>41169</c:v>
                </c:pt>
                <c:pt idx="86">
                  <c:v>41199</c:v>
                </c:pt>
                <c:pt idx="87">
                  <c:v>41207</c:v>
                </c:pt>
                <c:pt idx="88">
                  <c:v>41214</c:v>
                </c:pt>
                <c:pt idx="89">
                  <c:v>41228</c:v>
                </c:pt>
                <c:pt idx="90">
                  <c:v>41255</c:v>
                </c:pt>
                <c:pt idx="91">
                  <c:v>41256</c:v>
                </c:pt>
                <c:pt idx="92">
                  <c:v>41309</c:v>
                </c:pt>
                <c:pt idx="93">
                  <c:v>41333</c:v>
                </c:pt>
                <c:pt idx="94">
                  <c:v>41355</c:v>
                </c:pt>
                <c:pt idx="95">
                  <c:v>41355</c:v>
                </c:pt>
                <c:pt idx="96">
                  <c:v>41358</c:v>
                </c:pt>
                <c:pt idx="97">
                  <c:v>41374</c:v>
                </c:pt>
                <c:pt idx="98">
                  <c:v>41380</c:v>
                </c:pt>
                <c:pt idx="99">
                  <c:v>41426</c:v>
                </c:pt>
                <c:pt idx="100">
                  <c:v>41428</c:v>
                </c:pt>
                <c:pt idx="101">
                  <c:v>41428</c:v>
                </c:pt>
                <c:pt idx="102">
                  <c:v>41444</c:v>
                </c:pt>
                <c:pt idx="103">
                  <c:v>41458</c:v>
                </c:pt>
                <c:pt idx="104">
                  <c:v>41465</c:v>
                </c:pt>
                <c:pt idx="105">
                  <c:v>41465</c:v>
                </c:pt>
                <c:pt idx="106">
                  <c:v>41472</c:v>
                </c:pt>
                <c:pt idx="107">
                  <c:v>41472</c:v>
                </c:pt>
                <c:pt idx="108">
                  <c:v>41523</c:v>
                </c:pt>
                <c:pt idx="109">
                  <c:v>41536</c:v>
                </c:pt>
                <c:pt idx="110">
                  <c:v>41544</c:v>
                </c:pt>
                <c:pt idx="111">
                  <c:v>41556</c:v>
                </c:pt>
                <c:pt idx="112">
                  <c:v>41569</c:v>
                </c:pt>
                <c:pt idx="113">
                  <c:v>41609</c:v>
                </c:pt>
                <c:pt idx="114">
                  <c:v>41614</c:v>
                </c:pt>
                <c:pt idx="115">
                  <c:v>41627</c:v>
                </c:pt>
                <c:pt idx="116">
                  <c:v>41669</c:v>
                </c:pt>
                <c:pt idx="117">
                  <c:v>41690</c:v>
                </c:pt>
                <c:pt idx="118">
                  <c:v>41715</c:v>
                </c:pt>
                <c:pt idx="119">
                  <c:v>41724</c:v>
                </c:pt>
                <c:pt idx="120">
                  <c:v>41730</c:v>
                </c:pt>
                <c:pt idx="121">
                  <c:v>41760</c:v>
                </c:pt>
                <c:pt idx="122">
                  <c:v>41786</c:v>
                </c:pt>
                <c:pt idx="123">
                  <c:v>41791</c:v>
                </c:pt>
                <c:pt idx="124">
                  <c:v>41802</c:v>
                </c:pt>
                <c:pt idx="125">
                  <c:v>41838</c:v>
                </c:pt>
                <c:pt idx="126">
                  <c:v>41843</c:v>
                </c:pt>
                <c:pt idx="127">
                  <c:v>41844</c:v>
                </c:pt>
                <c:pt idx="128">
                  <c:v>41844</c:v>
                </c:pt>
                <c:pt idx="129">
                  <c:v>41851</c:v>
                </c:pt>
                <c:pt idx="130">
                  <c:v>41870</c:v>
                </c:pt>
                <c:pt idx="131">
                  <c:v>41876</c:v>
                </c:pt>
                <c:pt idx="132">
                  <c:v>41885</c:v>
                </c:pt>
                <c:pt idx="133">
                  <c:v>41886</c:v>
                </c:pt>
                <c:pt idx="134">
                  <c:v>41886</c:v>
                </c:pt>
                <c:pt idx="135">
                  <c:v>41915</c:v>
                </c:pt>
                <c:pt idx="136">
                  <c:v>41920</c:v>
                </c:pt>
                <c:pt idx="137">
                  <c:v>41920</c:v>
                </c:pt>
                <c:pt idx="138">
                  <c:v>41920</c:v>
                </c:pt>
                <c:pt idx="139">
                  <c:v>41920</c:v>
                </c:pt>
                <c:pt idx="140">
                  <c:v>41920</c:v>
                </c:pt>
                <c:pt idx="141">
                  <c:v>41920</c:v>
                </c:pt>
                <c:pt idx="142">
                  <c:v>41932</c:v>
                </c:pt>
                <c:pt idx="143">
                  <c:v>41933</c:v>
                </c:pt>
                <c:pt idx="144">
                  <c:v>41933</c:v>
                </c:pt>
                <c:pt idx="145">
                  <c:v>41934</c:v>
                </c:pt>
                <c:pt idx="146">
                  <c:v>41934</c:v>
                </c:pt>
                <c:pt idx="147">
                  <c:v>41934</c:v>
                </c:pt>
                <c:pt idx="148">
                  <c:v>41934</c:v>
                </c:pt>
                <c:pt idx="149">
                  <c:v>41934</c:v>
                </c:pt>
                <c:pt idx="150">
                  <c:v>41934</c:v>
                </c:pt>
                <c:pt idx="151">
                  <c:v>41934</c:v>
                </c:pt>
                <c:pt idx="152">
                  <c:v>41934</c:v>
                </c:pt>
                <c:pt idx="153">
                  <c:v>41936</c:v>
                </c:pt>
                <c:pt idx="154">
                  <c:v>41950</c:v>
                </c:pt>
                <c:pt idx="155">
                  <c:v>41950</c:v>
                </c:pt>
                <c:pt idx="156">
                  <c:v>41956</c:v>
                </c:pt>
                <c:pt idx="157">
                  <c:v>41961</c:v>
                </c:pt>
                <c:pt idx="158">
                  <c:v>41982</c:v>
                </c:pt>
                <c:pt idx="159">
                  <c:v>42036</c:v>
                </c:pt>
                <c:pt idx="160">
                  <c:v>42065</c:v>
                </c:pt>
                <c:pt idx="161">
                  <c:v>42065</c:v>
                </c:pt>
                <c:pt idx="162">
                  <c:v>42066</c:v>
                </c:pt>
                <c:pt idx="163">
                  <c:v>42067</c:v>
                </c:pt>
                <c:pt idx="164">
                  <c:v>42067</c:v>
                </c:pt>
                <c:pt idx="165">
                  <c:v>42068</c:v>
                </c:pt>
                <c:pt idx="166">
                  <c:v>42086</c:v>
                </c:pt>
                <c:pt idx="167">
                  <c:v>42088</c:v>
                </c:pt>
                <c:pt idx="168">
                  <c:v>42097</c:v>
                </c:pt>
                <c:pt idx="169">
                  <c:v>42097</c:v>
                </c:pt>
                <c:pt idx="170">
                  <c:v>42108</c:v>
                </c:pt>
                <c:pt idx="171">
                  <c:v>42111</c:v>
                </c:pt>
                <c:pt idx="172">
                  <c:v>42124</c:v>
                </c:pt>
                <c:pt idx="173">
                  <c:v>42124</c:v>
                </c:pt>
                <c:pt idx="174">
                  <c:v>42124</c:v>
                </c:pt>
                <c:pt idx="175">
                  <c:v>42151</c:v>
                </c:pt>
                <c:pt idx="176">
                  <c:v>42156</c:v>
                </c:pt>
                <c:pt idx="177">
                  <c:v>42160</c:v>
                </c:pt>
                <c:pt idx="178">
                  <c:v>42164</c:v>
                </c:pt>
                <c:pt idx="179">
                  <c:v>42174</c:v>
                </c:pt>
                <c:pt idx="180">
                  <c:v>42178</c:v>
                </c:pt>
                <c:pt idx="181">
                  <c:v>42180</c:v>
                </c:pt>
                <c:pt idx="182">
                  <c:v>42185</c:v>
                </c:pt>
                <c:pt idx="183">
                  <c:v>42186</c:v>
                </c:pt>
                <c:pt idx="184">
                  <c:v>42186</c:v>
                </c:pt>
                <c:pt idx="185">
                  <c:v>42186</c:v>
                </c:pt>
                <c:pt idx="186">
                  <c:v>42200</c:v>
                </c:pt>
                <c:pt idx="187">
                  <c:v>42201</c:v>
                </c:pt>
                <c:pt idx="188">
                  <c:v>42201</c:v>
                </c:pt>
                <c:pt idx="189">
                  <c:v>42206</c:v>
                </c:pt>
                <c:pt idx="190">
                  <c:v>42221</c:v>
                </c:pt>
                <c:pt idx="191">
                  <c:v>42225</c:v>
                </c:pt>
                <c:pt idx="192">
                  <c:v>42228</c:v>
                </c:pt>
                <c:pt idx="193">
                  <c:v>42244</c:v>
                </c:pt>
                <c:pt idx="194">
                  <c:v>42250</c:v>
                </c:pt>
                <c:pt idx="195">
                  <c:v>42270</c:v>
                </c:pt>
                <c:pt idx="196">
                  <c:v>42270</c:v>
                </c:pt>
                <c:pt idx="197">
                  <c:v>42271</c:v>
                </c:pt>
                <c:pt idx="198">
                  <c:v>42275</c:v>
                </c:pt>
                <c:pt idx="199">
                  <c:v>42275</c:v>
                </c:pt>
                <c:pt idx="200">
                  <c:v>42278</c:v>
                </c:pt>
                <c:pt idx="201">
                  <c:v>42278</c:v>
                </c:pt>
                <c:pt idx="202">
                  <c:v>42278</c:v>
                </c:pt>
                <c:pt idx="203">
                  <c:v>42285</c:v>
                </c:pt>
                <c:pt idx="204">
                  <c:v>42286</c:v>
                </c:pt>
                <c:pt idx="205">
                  <c:v>42286</c:v>
                </c:pt>
                <c:pt idx="206">
                  <c:v>42292</c:v>
                </c:pt>
                <c:pt idx="207">
                  <c:v>42313</c:v>
                </c:pt>
                <c:pt idx="208">
                  <c:v>42314</c:v>
                </c:pt>
                <c:pt idx="209">
                  <c:v>42317</c:v>
                </c:pt>
                <c:pt idx="210">
                  <c:v>42318</c:v>
                </c:pt>
                <c:pt idx="211">
                  <c:v>42328</c:v>
                </c:pt>
                <c:pt idx="212">
                  <c:v>42338</c:v>
                </c:pt>
                <c:pt idx="213">
                  <c:v>42355</c:v>
                </c:pt>
                <c:pt idx="214">
                  <c:v>42355</c:v>
                </c:pt>
                <c:pt idx="215">
                  <c:v>42356</c:v>
                </c:pt>
                <c:pt idx="216">
                  <c:v>42356</c:v>
                </c:pt>
                <c:pt idx="217">
                  <c:v>42356</c:v>
                </c:pt>
                <c:pt idx="218">
                  <c:v>42356</c:v>
                </c:pt>
                <c:pt idx="219">
                  <c:v>42375</c:v>
                </c:pt>
                <c:pt idx="220">
                  <c:v>42472</c:v>
                </c:pt>
                <c:pt idx="221">
                  <c:v>42472</c:v>
                </c:pt>
                <c:pt idx="222">
                  <c:v>42509</c:v>
                </c:pt>
                <c:pt idx="223">
                  <c:v>42584</c:v>
                </c:pt>
                <c:pt idx="224">
                  <c:v>42586</c:v>
                </c:pt>
                <c:pt idx="225">
                  <c:v>42591</c:v>
                </c:pt>
                <c:pt idx="226">
                  <c:v>42608</c:v>
                </c:pt>
                <c:pt idx="227">
                  <c:v>42611</c:v>
                </c:pt>
                <c:pt idx="228">
                  <c:v>42628</c:v>
                </c:pt>
                <c:pt idx="229">
                  <c:v>42633</c:v>
                </c:pt>
                <c:pt idx="230">
                  <c:v>42635</c:v>
                </c:pt>
                <c:pt idx="231">
                  <c:v>42636</c:v>
                </c:pt>
                <c:pt idx="232">
                  <c:v>42636</c:v>
                </c:pt>
                <c:pt idx="233">
                  <c:v>42636</c:v>
                </c:pt>
                <c:pt idx="234">
                  <c:v>42636</c:v>
                </c:pt>
                <c:pt idx="235">
                  <c:v>42689</c:v>
                </c:pt>
                <c:pt idx="236">
                  <c:v>42692</c:v>
                </c:pt>
                <c:pt idx="237">
                  <c:v>42692</c:v>
                </c:pt>
                <c:pt idx="238">
                  <c:v>42692</c:v>
                </c:pt>
                <c:pt idx="239">
                  <c:v>42717</c:v>
                </c:pt>
                <c:pt idx="240">
                  <c:v>42719</c:v>
                </c:pt>
                <c:pt idx="241">
                  <c:v>42738</c:v>
                </c:pt>
                <c:pt idx="242">
                  <c:v>42747</c:v>
                </c:pt>
                <c:pt idx="243">
                  <c:v>42747</c:v>
                </c:pt>
                <c:pt idx="244">
                  <c:v>42747</c:v>
                </c:pt>
                <c:pt idx="245">
                  <c:v>42752</c:v>
                </c:pt>
                <c:pt idx="246">
                  <c:v>42766</c:v>
                </c:pt>
                <c:pt idx="247">
                  <c:v>42817</c:v>
                </c:pt>
                <c:pt idx="248">
                  <c:v>42825</c:v>
                </c:pt>
                <c:pt idx="249">
                  <c:v>42826</c:v>
                </c:pt>
                <c:pt idx="250">
                  <c:v>42843</c:v>
                </c:pt>
                <c:pt idx="251">
                  <c:v>42877</c:v>
                </c:pt>
                <c:pt idx="252">
                  <c:v>42880</c:v>
                </c:pt>
                <c:pt idx="253">
                  <c:v>42880</c:v>
                </c:pt>
                <c:pt idx="254">
                  <c:v>42880</c:v>
                </c:pt>
                <c:pt idx="255">
                  <c:v>42880</c:v>
                </c:pt>
                <c:pt idx="256">
                  <c:v>42881</c:v>
                </c:pt>
                <c:pt idx="257">
                  <c:v>42887</c:v>
                </c:pt>
                <c:pt idx="258">
                  <c:v>42887</c:v>
                </c:pt>
                <c:pt idx="259">
                  <c:v>42887</c:v>
                </c:pt>
                <c:pt idx="260">
                  <c:v>42893</c:v>
                </c:pt>
                <c:pt idx="261">
                  <c:v>42905</c:v>
                </c:pt>
                <c:pt idx="262">
                  <c:v>42906</c:v>
                </c:pt>
                <c:pt idx="263">
                  <c:v>42906</c:v>
                </c:pt>
                <c:pt idx="264">
                  <c:v>42906</c:v>
                </c:pt>
                <c:pt idx="265">
                  <c:v>42906</c:v>
                </c:pt>
                <c:pt idx="266">
                  <c:v>42912</c:v>
                </c:pt>
                <c:pt idx="267">
                  <c:v>42933</c:v>
                </c:pt>
                <c:pt idx="268">
                  <c:v>42944</c:v>
                </c:pt>
                <c:pt idx="269">
                  <c:v>42944</c:v>
                </c:pt>
                <c:pt idx="270">
                  <c:v>42955</c:v>
                </c:pt>
                <c:pt idx="271">
                  <c:v>42972</c:v>
                </c:pt>
                <c:pt idx="272">
                  <c:v>43001</c:v>
                </c:pt>
                <c:pt idx="273">
                  <c:v>43004</c:v>
                </c:pt>
                <c:pt idx="274">
                  <c:v>43004</c:v>
                </c:pt>
                <c:pt idx="275">
                  <c:v>43014</c:v>
                </c:pt>
                <c:pt idx="276">
                  <c:v>43014</c:v>
                </c:pt>
                <c:pt idx="277">
                  <c:v>43038</c:v>
                </c:pt>
                <c:pt idx="278">
                  <c:v>43047</c:v>
                </c:pt>
                <c:pt idx="279">
                  <c:v>43052</c:v>
                </c:pt>
                <c:pt idx="280">
                  <c:v>43052</c:v>
                </c:pt>
                <c:pt idx="281">
                  <c:v>43053</c:v>
                </c:pt>
                <c:pt idx="282">
                  <c:v>43077</c:v>
                </c:pt>
                <c:pt idx="283">
                  <c:v>43083</c:v>
                </c:pt>
                <c:pt idx="284">
                  <c:v>43084</c:v>
                </c:pt>
                <c:pt idx="285">
                  <c:v>43090</c:v>
                </c:pt>
                <c:pt idx="286">
                  <c:v>43105</c:v>
                </c:pt>
                <c:pt idx="287">
                  <c:v>43109</c:v>
                </c:pt>
                <c:pt idx="288">
                  <c:v>43126</c:v>
                </c:pt>
                <c:pt idx="289">
                  <c:v>43129</c:v>
                </c:pt>
                <c:pt idx="290">
                  <c:v>43129</c:v>
                </c:pt>
                <c:pt idx="291">
                  <c:v>43132</c:v>
                </c:pt>
                <c:pt idx="292">
                  <c:v>43136</c:v>
                </c:pt>
                <c:pt idx="293">
                  <c:v>43152</c:v>
                </c:pt>
                <c:pt idx="294">
                  <c:v>43154</c:v>
                </c:pt>
                <c:pt idx="295">
                  <c:v>43206</c:v>
                </c:pt>
                <c:pt idx="296">
                  <c:v>43227</c:v>
                </c:pt>
                <c:pt idx="297">
                  <c:v>43236</c:v>
                </c:pt>
                <c:pt idx="298">
                  <c:v>43236</c:v>
                </c:pt>
                <c:pt idx="299">
                  <c:v>43250</c:v>
                </c:pt>
                <c:pt idx="300">
                  <c:v>43250</c:v>
                </c:pt>
                <c:pt idx="301">
                  <c:v>43250</c:v>
                </c:pt>
                <c:pt idx="302">
                  <c:v>43250</c:v>
                </c:pt>
                <c:pt idx="303">
                  <c:v>43250</c:v>
                </c:pt>
                <c:pt idx="304">
                  <c:v>43250</c:v>
                </c:pt>
                <c:pt idx="305">
                  <c:v>43251</c:v>
                </c:pt>
                <c:pt idx="306">
                  <c:v>43252</c:v>
                </c:pt>
                <c:pt idx="307">
                  <c:v>43255</c:v>
                </c:pt>
                <c:pt idx="308">
                  <c:v>43257</c:v>
                </c:pt>
                <c:pt idx="309">
                  <c:v>43259</c:v>
                </c:pt>
                <c:pt idx="310">
                  <c:v>43264</c:v>
                </c:pt>
                <c:pt idx="311">
                  <c:v>43264</c:v>
                </c:pt>
                <c:pt idx="312">
                  <c:v>43264</c:v>
                </c:pt>
                <c:pt idx="313">
                  <c:v>43264</c:v>
                </c:pt>
                <c:pt idx="314">
                  <c:v>43266</c:v>
                </c:pt>
                <c:pt idx="315">
                  <c:v>43277</c:v>
                </c:pt>
                <c:pt idx="316">
                  <c:v>43278</c:v>
                </c:pt>
                <c:pt idx="317">
                  <c:v>43281</c:v>
                </c:pt>
                <c:pt idx="318">
                  <c:v>43281</c:v>
                </c:pt>
                <c:pt idx="319">
                  <c:v>43281</c:v>
                </c:pt>
                <c:pt idx="320">
                  <c:v>43291</c:v>
                </c:pt>
                <c:pt idx="321">
                  <c:v>43322</c:v>
                </c:pt>
                <c:pt idx="322">
                  <c:v>43322</c:v>
                </c:pt>
                <c:pt idx="323">
                  <c:v>43334</c:v>
                </c:pt>
                <c:pt idx="324">
                  <c:v>43334</c:v>
                </c:pt>
                <c:pt idx="325">
                  <c:v>43335</c:v>
                </c:pt>
                <c:pt idx="326">
                  <c:v>43343</c:v>
                </c:pt>
                <c:pt idx="327">
                  <c:v>43352</c:v>
                </c:pt>
                <c:pt idx="328">
                  <c:v>43354</c:v>
                </c:pt>
                <c:pt idx="329">
                  <c:v>43362</c:v>
                </c:pt>
                <c:pt idx="330">
                  <c:v>43363</c:v>
                </c:pt>
                <c:pt idx="331">
                  <c:v>43368</c:v>
                </c:pt>
                <c:pt idx="332">
                  <c:v>43374</c:v>
                </c:pt>
                <c:pt idx="333">
                  <c:v>43374</c:v>
                </c:pt>
                <c:pt idx="334">
                  <c:v>43391</c:v>
                </c:pt>
                <c:pt idx="335">
                  <c:v>43391</c:v>
                </c:pt>
                <c:pt idx="336">
                  <c:v>43398</c:v>
                </c:pt>
                <c:pt idx="337">
                  <c:v>43405</c:v>
                </c:pt>
                <c:pt idx="338">
                  <c:v>43445</c:v>
                </c:pt>
                <c:pt idx="339">
                  <c:v>43497</c:v>
                </c:pt>
                <c:pt idx="340">
                  <c:v>43507</c:v>
                </c:pt>
                <c:pt idx="341">
                  <c:v>43510</c:v>
                </c:pt>
                <c:pt idx="342">
                  <c:v>43524</c:v>
                </c:pt>
                <c:pt idx="343">
                  <c:v>43545</c:v>
                </c:pt>
                <c:pt idx="344">
                  <c:v>43546</c:v>
                </c:pt>
                <c:pt idx="345">
                  <c:v>43577</c:v>
                </c:pt>
                <c:pt idx="346">
                  <c:v>43585</c:v>
                </c:pt>
                <c:pt idx="347">
                  <c:v>43613</c:v>
                </c:pt>
                <c:pt idx="348">
                  <c:v>43615</c:v>
                </c:pt>
                <c:pt idx="349">
                  <c:v>43627</c:v>
                </c:pt>
                <c:pt idx="350">
                  <c:v>43634</c:v>
                </c:pt>
                <c:pt idx="351">
                  <c:v>43634</c:v>
                </c:pt>
                <c:pt idx="352">
                  <c:v>43637</c:v>
                </c:pt>
                <c:pt idx="353">
                  <c:v>43643</c:v>
                </c:pt>
                <c:pt idx="354">
                  <c:v>43643</c:v>
                </c:pt>
                <c:pt idx="355">
                  <c:v>43647</c:v>
                </c:pt>
                <c:pt idx="356">
                  <c:v>43647</c:v>
                </c:pt>
                <c:pt idx="357">
                  <c:v>43647</c:v>
                </c:pt>
                <c:pt idx="358">
                  <c:v>43655</c:v>
                </c:pt>
                <c:pt idx="359">
                  <c:v>43671</c:v>
                </c:pt>
                <c:pt idx="360">
                  <c:v>43672</c:v>
                </c:pt>
                <c:pt idx="361">
                  <c:v>43672</c:v>
                </c:pt>
                <c:pt idx="362">
                  <c:v>43683</c:v>
                </c:pt>
                <c:pt idx="363">
                  <c:v>43696</c:v>
                </c:pt>
                <c:pt idx="364">
                  <c:v>43707</c:v>
                </c:pt>
                <c:pt idx="365">
                  <c:v>43720</c:v>
                </c:pt>
                <c:pt idx="366">
                  <c:v>43727</c:v>
                </c:pt>
                <c:pt idx="367">
                  <c:v>43730</c:v>
                </c:pt>
                <c:pt idx="368">
                  <c:v>43730</c:v>
                </c:pt>
                <c:pt idx="369">
                  <c:v>43730</c:v>
                </c:pt>
                <c:pt idx="370">
                  <c:v>43739</c:v>
                </c:pt>
                <c:pt idx="371">
                  <c:v>43755</c:v>
                </c:pt>
                <c:pt idx="372">
                  <c:v>43755</c:v>
                </c:pt>
                <c:pt idx="373">
                  <c:v>43756</c:v>
                </c:pt>
                <c:pt idx="374">
                  <c:v>43761</c:v>
                </c:pt>
                <c:pt idx="375">
                  <c:v>43774</c:v>
                </c:pt>
                <c:pt idx="376">
                  <c:v>43783</c:v>
                </c:pt>
                <c:pt idx="377">
                  <c:v>43783</c:v>
                </c:pt>
                <c:pt idx="378">
                  <c:v>43788</c:v>
                </c:pt>
                <c:pt idx="379">
                  <c:v>43790</c:v>
                </c:pt>
                <c:pt idx="380">
                  <c:v>43795</c:v>
                </c:pt>
                <c:pt idx="381">
                  <c:v>43795</c:v>
                </c:pt>
                <c:pt idx="382">
                  <c:v>43795</c:v>
                </c:pt>
                <c:pt idx="383">
                  <c:v>43804</c:v>
                </c:pt>
                <c:pt idx="384">
                  <c:v>43809</c:v>
                </c:pt>
                <c:pt idx="385">
                  <c:v>43816</c:v>
                </c:pt>
                <c:pt idx="386">
                  <c:v>43819</c:v>
                </c:pt>
                <c:pt idx="387">
                  <c:v>43822</c:v>
                </c:pt>
                <c:pt idx="388">
                  <c:v>43836</c:v>
                </c:pt>
                <c:pt idx="389">
                  <c:v>43875</c:v>
                </c:pt>
                <c:pt idx="390">
                  <c:v>43875</c:v>
                </c:pt>
                <c:pt idx="391">
                  <c:v>43880</c:v>
                </c:pt>
                <c:pt idx="392">
                  <c:v>43887</c:v>
                </c:pt>
                <c:pt idx="393">
                  <c:v>43903</c:v>
                </c:pt>
                <c:pt idx="394">
                  <c:v>43915</c:v>
                </c:pt>
                <c:pt idx="395">
                  <c:v>43929</c:v>
                </c:pt>
                <c:pt idx="396">
                  <c:v>43929</c:v>
                </c:pt>
                <c:pt idx="397">
                  <c:v>43953</c:v>
                </c:pt>
                <c:pt idx="398">
                  <c:v>43957</c:v>
                </c:pt>
                <c:pt idx="399">
                  <c:v>43970</c:v>
                </c:pt>
                <c:pt idx="400">
                  <c:v>43977</c:v>
                </c:pt>
                <c:pt idx="401">
                  <c:v>43983</c:v>
                </c:pt>
                <c:pt idx="402">
                  <c:v>44022</c:v>
                </c:pt>
                <c:pt idx="403">
                  <c:v>44022</c:v>
                </c:pt>
                <c:pt idx="404">
                  <c:v>44036</c:v>
                </c:pt>
                <c:pt idx="405">
                  <c:v>44067</c:v>
                </c:pt>
                <c:pt idx="406">
                  <c:v>44074</c:v>
                </c:pt>
                <c:pt idx="407">
                  <c:v>44088</c:v>
                </c:pt>
                <c:pt idx="408">
                  <c:v>44097</c:v>
                </c:pt>
                <c:pt idx="409">
                  <c:v>44099</c:v>
                </c:pt>
                <c:pt idx="410">
                  <c:v>44104</c:v>
                </c:pt>
                <c:pt idx="411">
                  <c:v>44106</c:v>
                </c:pt>
                <c:pt idx="412">
                  <c:v>44137</c:v>
                </c:pt>
                <c:pt idx="413">
                  <c:v>44140</c:v>
                </c:pt>
                <c:pt idx="414">
                  <c:v>44141</c:v>
                </c:pt>
                <c:pt idx="415">
                  <c:v>44166</c:v>
                </c:pt>
                <c:pt idx="416">
                  <c:v>44187</c:v>
                </c:pt>
                <c:pt idx="417">
                  <c:v>44195</c:v>
                </c:pt>
                <c:pt idx="418">
                  <c:v>44211</c:v>
                </c:pt>
                <c:pt idx="419">
                  <c:v>44211</c:v>
                </c:pt>
                <c:pt idx="420">
                  <c:v>44217</c:v>
                </c:pt>
                <c:pt idx="421">
                  <c:v>44224</c:v>
                </c:pt>
                <c:pt idx="422">
                  <c:v>44228</c:v>
                </c:pt>
                <c:pt idx="423">
                  <c:v>44228</c:v>
                </c:pt>
                <c:pt idx="424">
                  <c:v>44231</c:v>
                </c:pt>
                <c:pt idx="425">
                  <c:v>44250</c:v>
                </c:pt>
                <c:pt idx="426">
                  <c:v>44263</c:v>
                </c:pt>
                <c:pt idx="427">
                  <c:v>44280</c:v>
                </c:pt>
                <c:pt idx="428">
                  <c:v>44287</c:v>
                </c:pt>
                <c:pt idx="429">
                  <c:v>44287</c:v>
                </c:pt>
                <c:pt idx="430">
                  <c:v>44294</c:v>
                </c:pt>
                <c:pt idx="431">
                  <c:v>44323</c:v>
                </c:pt>
                <c:pt idx="432">
                  <c:v>44328</c:v>
                </c:pt>
                <c:pt idx="433">
                  <c:v>44348</c:v>
                </c:pt>
                <c:pt idx="434">
                  <c:v>44348</c:v>
                </c:pt>
                <c:pt idx="435">
                  <c:v>44348</c:v>
                </c:pt>
                <c:pt idx="436">
                  <c:v>44351</c:v>
                </c:pt>
                <c:pt idx="437">
                  <c:v>44364</c:v>
                </c:pt>
                <c:pt idx="438">
                  <c:v>44420</c:v>
                </c:pt>
                <c:pt idx="439">
                  <c:v>44477</c:v>
                </c:pt>
                <c:pt idx="440">
                  <c:v>44483</c:v>
                </c:pt>
                <c:pt idx="441">
                  <c:v>44484</c:v>
                </c:pt>
                <c:pt idx="442">
                  <c:v>44484</c:v>
                </c:pt>
                <c:pt idx="443">
                  <c:v>44547</c:v>
                </c:pt>
                <c:pt idx="444">
                  <c:v>44582</c:v>
                </c:pt>
                <c:pt idx="445">
                  <c:v>44608</c:v>
                </c:pt>
                <c:pt idx="446">
                  <c:v>44613</c:v>
                </c:pt>
                <c:pt idx="447">
                  <c:v>44669</c:v>
                </c:pt>
                <c:pt idx="448">
                  <c:v>44671</c:v>
                </c:pt>
                <c:pt idx="449">
                  <c:v>44679</c:v>
                </c:pt>
                <c:pt idx="450">
                  <c:v>44694</c:v>
                </c:pt>
                <c:pt idx="451">
                  <c:v>44706</c:v>
                </c:pt>
                <c:pt idx="452">
                  <c:v>44735</c:v>
                </c:pt>
                <c:pt idx="453">
                  <c:v>44769</c:v>
                </c:pt>
                <c:pt idx="454">
                  <c:v>44831</c:v>
                </c:pt>
                <c:pt idx="455">
                  <c:v>44833</c:v>
                </c:pt>
                <c:pt idx="456">
                  <c:v>44854</c:v>
                </c:pt>
                <c:pt idx="457">
                  <c:v>44859</c:v>
                </c:pt>
                <c:pt idx="458">
                  <c:v>44862</c:v>
                </c:pt>
                <c:pt idx="459">
                  <c:v>44916</c:v>
                </c:pt>
                <c:pt idx="460">
                  <c:v>44946</c:v>
                </c:pt>
                <c:pt idx="461">
                  <c:v>44950</c:v>
                </c:pt>
                <c:pt idx="462">
                  <c:v>45107</c:v>
                </c:pt>
                <c:pt idx="463">
                  <c:v>45128</c:v>
                </c:pt>
                <c:pt idx="464">
                  <c:v>45223</c:v>
                </c:pt>
                <c:pt idx="465">
                  <c:v>45245</c:v>
                </c:pt>
                <c:pt idx="466">
                  <c:v>45247</c:v>
                </c:pt>
                <c:pt idx="467">
                  <c:v>45322</c:v>
                </c:pt>
                <c:pt idx="468">
                  <c:v>45337</c:v>
                </c:pt>
                <c:pt idx="469">
                  <c:v>45372</c:v>
                </c:pt>
                <c:pt idx="470">
                  <c:v>45415</c:v>
                </c:pt>
                <c:pt idx="471">
                  <c:v>45415</c:v>
                </c:pt>
              </c:numCache>
            </c:numRef>
          </c:xVal>
          <c:yVal>
            <c:numRef>
              <c:f>'PPA Price by Project (PV only)'!$E$26:$E$537</c:f>
              <c:numCache>
                <c:formatCode>0.00</c:formatCode>
                <c:ptCount val="512"/>
                <c:pt idx="0">
                  <c:v>273.95950796055206</c:v>
                </c:pt>
                <c:pt idx="1">
                  <c:v>#N/A</c:v>
                </c:pt>
                <c:pt idx="2">
                  <c:v>#N/A</c:v>
                </c:pt>
                <c:pt idx="3">
                  <c:v>#N/A</c:v>
                </c:pt>
                <c:pt idx="4">
                  <c:v>#N/A</c:v>
                </c:pt>
                <c:pt idx="5">
                  <c:v>148.56009907471184</c:v>
                </c:pt>
                <c:pt idx="6">
                  <c:v>#N/A</c:v>
                </c:pt>
                <c:pt idx="7">
                  <c:v>167.74203823592816</c:v>
                </c:pt>
                <c:pt idx="8">
                  <c:v>#N/A</c:v>
                </c:pt>
                <c:pt idx="9">
                  <c:v>#N/A</c:v>
                </c:pt>
                <c:pt idx="10">
                  <c:v>143.56460204039954</c:v>
                </c:pt>
                <c:pt idx="11">
                  <c:v>#N/A</c:v>
                </c:pt>
                <c:pt idx="12">
                  <c:v>#N/A</c:v>
                </c:pt>
                <c:pt idx="13">
                  <c:v>#N/A</c:v>
                </c:pt>
                <c:pt idx="14">
                  <c:v>#N/A</c:v>
                </c:pt>
                <c:pt idx="15">
                  <c:v>#N/A</c:v>
                </c:pt>
                <c:pt idx="16">
                  <c:v>#N/A</c:v>
                </c:pt>
                <c:pt idx="17">
                  <c:v>#N/A</c:v>
                </c:pt>
                <c:pt idx="18">
                  <c:v>#N/A</c:v>
                </c:pt>
                <c:pt idx="19">
                  <c:v>#N/A</c:v>
                </c:pt>
                <c:pt idx="20">
                  <c:v>#N/A</c:v>
                </c:pt>
                <c:pt idx="21">
                  <c:v>#N/A</c:v>
                </c:pt>
                <c:pt idx="22">
                  <c:v>#N/A</c:v>
                </c:pt>
                <c:pt idx="23">
                  <c:v>#N/A</c:v>
                </c:pt>
                <c:pt idx="24">
                  <c:v>153.18876121795753</c:v>
                </c:pt>
                <c:pt idx="25">
                  <c:v>#N/A</c:v>
                </c:pt>
                <c:pt idx="26">
                  <c:v>#N/A</c:v>
                </c:pt>
                <c:pt idx="27">
                  <c:v>116.85600760339685</c:v>
                </c:pt>
                <c:pt idx="28">
                  <c:v>#N/A</c:v>
                </c:pt>
                <c:pt idx="29">
                  <c:v>146.73224646665821</c:v>
                </c:pt>
                <c:pt idx="30">
                  <c:v>#N/A</c:v>
                </c:pt>
                <c:pt idx="31">
                  <c:v>#N/A</c:v>
                </c:pt>
                <c:pt idx="32">
                  <c:v>#N/A</c:v>
                </c:pt>
                <c:pt idx="33">
                  <c:v>146.73224646665827</c:v>
                </c:pt>
                <c:pt idx="34">
                  <c:v>143.59984898347</c:v>
                </c:pt>
                <c:pt idx="35">
                  <c:v>111.29328575819146</c:v>
                </c:pt>
                <c:pt idx="36">
                  <c:v>111.27680549129215</c:v>
                </c:pt>
                <c:pt idx="37">
                  <c:v>147.99422142872723</c:v>
                </c:pt>
                <c:pt idx="38">
                  <c:v>#N/A</c:v>
                </c:pt>
                <c:pt idx="39">
                  <c:v>#N/A</c:v>
                </c:pt>
                <c:pt idx="40">
                  <c:v>147.79560447961651</c:v>
                </c:pt>
                <c:pt idx="41">
                  <c:v>#N/A</c:v>
                </c:pt>
                <c:pt idx="42">
                  <c:v>125.38814262041379</c:v>
                </c:pt>
                <c:pt idx="43">
                  <c:v>#N/A</c:v>
                </c:pt>
                <c:pt idx="44">
                  <c:v>#N/A</c:v>
                </c:pt>
                <c:pt idx="45">
                  <c:v>#N/A</c:v>
                </c:pt>
                <c:pt idx="46">
                  <c:v>#N/A</c:v>
                </c:pt>
                <c:pt idx="47">
                  <c:v>153.66307698214544</c:v>
                </c:pt>
                <c:pt idx="48">
                  <c:v>#N/A</c:v>
                </c:pt>
                <c:pt idx="49">
                  <c:v>#N/A</c:v>
                </c:pt>
                <c:pt idx="50">
                  <c:v>#N/A</c:v>
                </c:pt>
                <c:pt idx="51">
                  <c:v>#N/A</c:v>
                </c:pt>
                <c:pt idx="52">
                  <c:v>#N/A</c:v>
                </c:pt>
                <c:pt idx="53">
                  <c:v>#N/A</c:v>
                </c:pt>
                <c:pt idx="54">
                  <c:v>#N/A</c:v>
                </c:pt>
                <c:pt idx="55">
                  <c:v>131.68893421687895</c:v>
                </c:pt>
                <c:pt idx="56">
                  <c:v>125.69975442645813</c:v>
                </c:pt>
                <c:pt idx="57">
                  <c:v>128.9795427228824</c:v>
                </c:pt>
                <c:pt idx="58">
                  <c:v>#N/A</c:v>
                </c:pt>
                <c:pt idx="59">
                  <c:v>#N/A</c:v>
                </c:pt>
                <c:pt idx="60">
                  <c:v>122.35431115438432</c:v>
                </c:pt>
                <c:pt idx="61">
                  <c:v>#N/A</c:v>
                </c:pt>
                <c:pt idx="62">
                  <c:v>#N/A</c:v>
                </c:pt>
                <c:pt idx="63">
                  <c:v>#N/A</c:v>
                </c:pt>
                <c:pt idx="64">
                  <c:v>#N/A</c:v>
                </c:pt>
                <c:pt idx="65">
                  <c:v>#N/A</c:v>
                </c:pt>
                <c:pt idx="66">
                  <c:v>#N/A</c:v>
                </c:pt>
                <c:pt idx="67">
                  <c:v>152.46023860650482</c:v>
                </c:pt>
                <c:pt idx="68">
                  <c:v>#N/A</c:v>
                </c:pt>
                <c:pt idx="69">
                  <c:v>119.06553063646714</c:v>
                </c:pt>
                <c:pt idx="70">
                  <c:v>93.128520919647983</c:v>
                </c:pt>
                <c:pt idx="71">
                  <c:v>#N/A</c:v>
                </c:pt>
                <c:pt idx="72">
                  <c:v>91.477031043722633</c:v>
                </c:pt>
                <c:pt idx="73">
                  <c:v>94.239287234460846</c:v>
                </c:pt>
                <c:pt idx="74">
                  <c:v>84.549659231420691</c:v>
                </c:pt>
                <c:pt idx="75">
                  <c:v>#N/A</c:v>
                </c:pt>
                <c:pt idx="76">
                  <c:v>#N/A</c:v>
                </c:pt>
                <c:pt idx="77">
                  <c:v>#N/A</c:v>
                </c:pt>
                <c:pt idx="78">
                  <c:v>#N/A</c:v>
                </c:pt>
                <c:pt idx="79">
                  <c:v>#N/A</c:v>
                </c:pt>
                <c:pt idx="80">
                  <c:v>#N/A</c:v>
                </c:pt>
                <c:pt idx="81">
                  <c:v>#N/A</c:v>
                </c:pt>
                <c:pt idx="82">
                  <c:v>#N/A</c:v>
                </c:pt>
                <c:pt idx="83">
                  <c:v>100.85515993644231</c:v>
                </c:pt>
                <c:pt idx="84">
                  <c:v>#N/A</c:v>
                </c:pt>
                <c:pt idx="85">
                  <c:v>#N/A</c:v>
                </c:pt>
                <c:pt idx="86">
                  <c:v>#N/A</c:v>
                </c:pt>
                <c:pt idx="87">
                  <c:v>61.509790015115726</c:v>
                </c:pt>
                <c:pt idx="88">
                  <c:v>#N/A</c:v>
                </c:pt>
                <c:pt idx="89">
                  <c:v>#N/A</c:v>
                </c:pt>
                <c:pt idx="90">
                  <c:v>87.050696592395724</c:v>
                </c:pt>
                <c:pt idx="91">
                  <c:v>93.594308765025659</c:v>
                </c:pt>
                <c:pt idx="92">
                  <c:v>#N/A</c:v>
                </c:pt>
                <c:pt idx="93">
                  <c:v>#N/A</c:v>
                </c:pt>
                <c:pt idx="94">
                  <c:v>#N/A</c:v>
                </c:pt>
                <c:pt idx="95">
                  <c:v>#N/A</c:v>
                </c:pt>
                <c:pt idx="96">
                  <c:v>#N/A</c:v>
                </c:pt>
                <c:pt idx="97">
                  <c:v>#N/A</c:v>
                </c:pt>
                <c:pt idx="98">
                  <c:v>#N/A</c:v>
                </c:pt>
                <c:pt idx="99">
                  <c:v>#N/A</c:v>
                </c:pt>
                <c:pt idx="100">
                  <c:v>71.942532068020498</c:v>
                </c:pt>
                <c:pt idx="101">
                  <c:v>72.906830832539114</c:v>
                </c:pt>
                <c:pt idx="102">
                  <c:v>#N/A</c:v>
                </c:pt>
                <c:pt idx="103">
                  <c:v>61.682667222248348</c:v>
                </c:pt>
                <c:pt idx="104">
                  <c:v>#N/A</c:v>
                </c:pt>
                <c:pt idx="105">
                  <c:v>#N/A</c:v>
                </c:pt>
                <c:pt idx="106">
                  <c:v>#N/A</c:v>
                </c:pt>
                <c:pt idx="107">
                  <c:v>#N/A</c:v>
                </c:pt>
                <c:pt idx="108">
                  <c:v>#N/A</c:v>
                </c:pt>
                <c:pt idx="109">
                  <c:v>#N/A</c:v>
                </c:pt>
                <c:pt idx="110">
                  <c:v>#N/A</c:v>
                </c:pt>
                <c:pt idx="111">
                  <c:v>#N/A</c:v>
                </c:pt>
                <c:pt idx="112">
                  <c:v>#N/A</c:v>
                </c:pt>
                <c:pt idx="113">
                  <c:v>#N/A</c:v>
                </c:pt>
                <c:pt idx="114">
                  <c:v>#N/A</c:v>
                </c:pt>
                <c:pt idx="115">
                  <c:v>#N/A</c:v>
                </c:pt>
                <c:pt idx="116">
                  <c:v>#N/A</c:v>
                </c:pt>
                <c:pt idx="117">
                  <c:v>53.078034308434425</c:v>
                </c:pt>
                <c:pt idx="118">
                  <c:v>#N/A</c:v>
                </c:pt>
                <c:pt idx="119">
                  <c:v>#N/A</c:v>
                </c:pt>
                <c:pt idx="120">
                  <c:v>#N/A</c:v>
                </c:pt>
                <c:pt idx="121">
                  <c:v>#N/A</c:v>
                </c:pt>
                <c:pt idx="122">
                  <c:v>67.987933094338374</c:v>
                </c:pt>
                <c:pt idx="123">
                  <c:v>#N/A</c:v>
                </c:pt>
                <c:pt idx="124">
                  <c:v>#N/A</c:v>
                </c:pt>
                <c:pt idx="125">
                  <c:v>#N/A</c:v>
                </c:pt>
                <c:pt idx="126">
                  <c:v>#N/A</c:v>
                </c:pt>
                <c:pt idx="127">
                  <c:v>61.682667222248327</c:v>
                </c:pt>
                <c:pt idx="128">
                  <c:v>62.290284692191982</c:v>
                </c:pt>
                <c:pt idx="129">
                  <c:v>#N/A</c:v>
                </c:pt>
                <c:pt idx="130">
                  <c:v>65.12899755958496</c:v>
                </c:pt>
                <c:pt idx="131">
                  <c:v>66.07803045839411</c:v>
                </c:pt>
                <c:pt idx="132">
                  <c:v>#N/A</c:v>
                </c:pt>
                <c:pt idx="133">
                  <c:v>50.52517679940015</c:v>
                </c:pt>
                <c:pt idx="134">
                  <c:v>60.428104618698754</c:v>
                </c:pt>
                <c:pt idx="135">
                  <c:v>#N/A</c:v>
                </c:pt>
                <c:pt idx="136">
                  <c:v>#N/A</c:v>
                </c:pt>
                <c:pt idx="137">
                  <c:v>#N/A</c:v>
                </c:pt>
                <c:pt idx="138">
                  <c:v>#N/A</c:v>
                </c:pt>
                <c:pt idx="139">
                  <c:v>#N/A</c:v>
                </c:pt>
                <c:pt idx="140">
                  <c:v>#N/A</c:v>
                </c:pt>
                <c:pt idx="141">
                  <c:v>#N/A</c:v>
                </c:pt>
                <c:pt idx="142">
                  <c:v>#N/A</c:v>
                </c:pt>
                <c:pt idx="143">
                  <c:v>#N/A</c:v>
                </c:pt>
                <c:pt idx="144">
                  <c:v>#N/A</c:v>
                </c:pt>
                <c:pt idx="145">
                  <c:v>#N/A</c:v>
                </c:pt>
                <c:pt idx="146">
                  <c:v>#N/A</c:v>
                </c:pt>
                <c:pt idx="147">
                  <c:v>#N/A</c:v>
                </c:pt>
                <c:pt idx="148">
                  <c:v>#N/A</c:v>
                </c:pt>
                <c:pt idx="149">
                  <c:v>#N/A</c:v>
                </c:pt>
                <c:pt idx="150">
                  <c:v>#N/A</c:v>
                </c:pt>
                <c:pt idx="151">
                  <c:v>#N/A</c:v>
                </c:pt>
                <c:pt idx="152">
                  <c:v>#N/A</c:v>
                </c:pt>
                <c:pt idx="153">
                  <c:v>#N/A</c:v>
                </c:pt>
                <c:pt idx="154">
                  <c:v>#N/A</c:v>
                </c:pt>
                <c:pt idx="155">
                  <c:v>#N/A</c:v>
                </c:pt>
                <c:pt idx="156">
                  <c:v>66.353726522440141</c:v>
                </c:pt>
                <c:pt idx="157">
                  <c:v>53.123592149082036</c:v>
                </c:pt>
                <c:pt idx="158">
                  <c:v>#N/A</c:v>
                </c:pt>
                <c:pt idx="159">
                  <c:v>#N/A</c:v>
                </c:pt>
                <c:pt idx="160">
                  <c:v>#N/A</c:v>
                </c:pt>
                <c:pt idx="161">
                  <c:v>#N/A</c:v>
                </c:pt>
                <c:pt idx="162">
                  <c:v>#N/A</c:v>
                </c:pt>
                <c:pt idx="163">
                  <c:v>#N/A</c:v>
                </c:pt>
                <c:pt idx="164">
                  <c:v>#N/A</c:v>
                </c:pt>
                <c:pt idx="165">
                  <c:v>#N/A</c:v>
                </c:pt>
                <c:pt idx="166">
                  <c:v>#N/A</c:v>
                </c:pt>
                <c:pt idx="167">
                  <c:v>51.578793130495605</c:v>
                </c:pt>
                <c:pt idx="168">
                  <c:v>#N/A</c:v>
                </c:pt>
                <c:pt idx="169">
                  <c:v>#N/A</c:v>
                </c:pt>
                <c:pt idx="170">
                  <c:v>#N/A</c:v>
                </c:pt>
                <c:pt idx="171">
                  <c:v>#N/A</c:v>
                </c:pt>
                <c:pt idx="172">
                  <c:v>#N/A</c:v>
                </c:pt>
                <c:pt idx="173">
                  <c:v>#N/A</c:v>
                </c:pt>
                <c:pt idx="174">
                  <c:v>#N/A</c:v>
                </c:pt>
                <c:pt idx="175">
                  <c:v>#N/A</c:v>
                </c:pt>
                <c:pt idx="176">
                  <c:v>#N/A</c:v>
                </c:pt>
                <c:pt idx="177">
                  <c:v>45.380770616487354</c:v>
                </c:pt>
                <c:pt idx="178">
                  <c:v>#N/A</c:v>
                </c:pt>
                <c:pt idx="179">
                  <c:v>47.312136982400737</c:v>
                </c:pt>
                <c:pt idx="180">
                  <c:v>52.195850461992585</c:v>
                </c:pt>
                <c:pt idx="181">
                  <c:v>#N/A</c:v>
                </c:pt>
                <c:pt idx="182">
                  <c:v>#N/A</c:v>
                </c:pt>
                <c:pt idx="183">
                  <c:v>#N/A</c:v>
                </c:pt>
                <c:pt idx="184">
                  <c:v>#N/A</c:v>
                </c:pt>
                <c:pt idx="185">
                  <c:v>#N/A</c:v>
                </c:pt>
                <c:pt idx="186">
                  <c:v>#N/A</c:v>
                </c:pt>
                <c:pt idx="187">
                  <c:v>#N/A</c:v>
                </c:pt>
                <c:pt idx="188">
                  <c:v>#N/A</c:v>
                </c:pt>
                <c:pt idx="189">
                  <c:v>#N/A</c:v>
                </c:pt>
                <c:pt idx="190">
                  <c:v>48.9225934992985</c:v>
                </c:pt>
                <c:pt idx="191">
                  <c:v>44.013169017819507</c:v>
                </c:pt>
                <c:pt idx="192">
                  <c:v>#N/A</c:v>
                </c:pt>
                <c:pt idx="193">
                  <c:v>54.914902807335906</c:v>
                </c:pt>
                <c:pt idx="194">
                  <c:v>80.079018311453709</c:v>
                </c:pt>
                <c:pt idx="195">
                  <c:v>#N/A</c:v>
                </c:pt>
                <c:pt idx="196">
                  <c:v>#N/A</c:v>
                </c:pt>
                <c:pt idx="197">
                  <c:v>44.194329391980354</c:v>
                </c:pt>
                <c:pt idx="198">
                  <c:v>20.71513652345816</c:v>
                </c:pt>
                <c:pt idx="199">
                  <c:v>20.715136523458156</c:v>
                </c:pt>
                <c:pt idx="200">
                  <c:v>#N/A</c:v>
                </c:pt>
                <c:pt idx="201">
                  <c:v>#N/A</c:v>
                </c:pt>
                <c:pt idx="202">
                  <c:v>#N/A</c:v>
                </c:pt>
                <c:pt idx="203">
                  <c:v>#N/A</c:v>
                </c:pt>
                <c:pt idx="204">
                  <c:v>#N/A</c:v>
                </c:pt>
                <c:pt idx="205">
                  <c:v>#N/A</c:v>
                </c:pt>
                <c:pt idx="206">
                  <c:v>#N/A</c:v>
                </c:pt>
                <c:pt idx="207">
                  <c:v>#N/A</c:v>
                </c:pt>
                <c:pt idx="208">
                  <c:v>#N/A</c:v>
                </c:pt>
                <c:pt idx="209">
                  <c:v>#N/A</c:v>
                </c:pt>
                <c:pt idx="210">
                  <c:v>#N/A</c:v>
                </c:pt>
                <c:pt idx="211">
                  <c:v>47.088897708062959</c:v>
                </c:pt>
                <c:pt idx="212">
                  <c:v>49.604624485842606</c:v>
                </c:pt>
                <c:pt idx="213">
                  <c:v>44.084472322687063</c:v>
                </c:pt>
                <c:pt idx="214">
                  <c:v>#N/A</c:v>
                </c:pt>
                <c:pt idx="215">
                  <c:v>#N/A</c:v>
                </c:pt>
                <c:pt idx="216">
                  <c:v>#N/A</c:v>
                </c:pt>
                <c:pt idx="217">
                  <c:v>#N/A</c:v>
                </c:pt>
                <c:pt idx="218">
                  <c:v>#N/A</c:v>
                </c:pt>
                <c:pt idx="219">
                  <c:v>#N/A</c:v>
                </c:pt>
                <c:pt idx="220">
                  <c:v>#N/A</c:v>
                </c:pt>
                <c:pt idx="221">
                  <c:v>#N/A</c:v>
                </c:pt>
                <c:pt idx="222">
                  <c:v>36.776416943442555</c:v>
                </c:pt>
                <c:pt idx="223">
                  <c:v>#N/A</c:v>
                </c:pt>
                <c:pt idx="224">
                  <c:v>#N/A</c:v>
                </c:pt>
                <c:pt idx="225">
                  <c:v>48.699007247430586</c:v>
                </c:pt>
                <c:pt idx="226">
                  <c:v>#N/A</c:v>
                </c:pt>
                <c:pt idx="227">
                  <c:v>#N/A</c:v>
                </c:pt>
                <c:pt idx="228">
                  <c:v>#N/A</c:v>
                </c:pt>
                <c:pt idx="229">
                  <c:v>#N/A</c:v>
                </c:pt>
                <c:pt idx="230">
                  <c:v>#N/A</c:v>
                </c:pt>
                <c:pt idx="231">
                  <c:v>#N/A</c:v>
                </c:pt>
                <c:pt idx="232">
                  <c:v>#N/A</c:v>
                </c:pt>
                <c:pt idx="233">
                  <c:v>#N/A</c:v>
                </c:pt>
                <c:pt idx="234">
                  <c:v>#N/A</c:v>
                </c:pt>
                <c:pt idx="235">
                  <c:v>#N/A</c:v>
                </c:pt>
                <c:pt idx="236">
                  <c:v>#N/A</c:v>
                </c:pt>
                <c:pt idx="237">
                  <c:v>#N/A</c:v>
                </c:pt>
                <c:pt idx="238">
                  <c:v>#N/A</c:v>
                </c:pt>
                <c:pt idx="239">
                  <c:v>43.929182393800147</c:v>
                </c:pt>
                <c:pt idx="240">
                  <c:v>33.703600699859827</c:v>
                </c:pt>
                <c:pt idx="241">
                  <c:v>#N/A</c:v>
                </c:pt>
                <c:pt idx="242">
                  <c:v>#N/A</c:v>
                </c:pt>
                <c:pt idx="243">
                  <c:v>#N/A</c:v>
                </c:pt>
                <c:pt idx="244">
                  <c:v>#N/A</c:v>
                </c:pt>
                <c:pt idx="245">
                  <c:v>#N/A</c:v>
                </c:pt>
                <c:pt idx="246">
                  <c:v>#N/A</c:v>
                </c:pt>
                <c:pt idx="247">
                  <c:v>#N/A</c:v>
                </c:pt>
                <c:pt idx="248">
                  <c:v>#N/A</c:v>
                </c:pt>
                <c:pt idx="249">
                  <c:v>56.087630952828377</c:v>
                </c:pt>
                <c:pt idx="250">
                  <c:v>#N/A</c:v>
                </c:pt>
                <c:pt idx="251">
                  <c:v>22.685985736280124</c:v>
                </c:pt>
                <c:pt idx="252">
                  <c:v>#N/A</c:v>
                </c:pt>
                <c:pt idx="253">
                  <c:v>#N/A</c:v>
                </c:pt>
                <c:pt idx="254">
                  <c:v>#N/A</c:v>
                </c:pt>
                <c:pt idx="255">
                  <c:v>#N/A</c:v>
                </c:pt>
                <c:pt idx="256">
                  <c:v>#N/A</c:v>
                </c:pt>
                <c:pt idx="257">
                  <c:v>#N/A</c:v>
                </c:pt>
                <c:pt idx="258">
                  <c:v>#N/A</c:v>
                </c:pt>
                <c:pt idx="259">
                  <c:v>#N/A</c:v>
                </c:pt>
                <c:pt idx="260">
                  <c:v>31.744794905262129</c:v>
                </c:pt>
                <c:pt idx="261">
                  <c:v>#N/A</c:v>
                </c:pt>
                <c:pt idx="262">
                  <c:v>#N/A</c:v>
                </c:pt>
                <c:pt idx="263">
                  <c:v>#N/A</c:v>
                </c:pt>
                <c:pt idx="264">
                  <c:v>#N/A</c:v>
                </c:pt>
                <c:pt idx="265">
                  <c:v>#N/A</c:v>
                </c:pt>
                <c:pt idx="266">
                  <c:v>#N/A</c:v>
                </c:pt>
                <c:pt idx="267">
                  <c:v>#N/A</c:v>
                </c:pt>
                <c:pt idx="268">
                  <c:v>#N/A</c:v>
                </c:pt>
                <c:pt idx="269">
                  <c:v>#N/A</c:v>
                </c:pt>
                <c:pt idx="270">
                  <c:v>#N/A</c:v>
                </c:pt>
                <c:pt idx="271">
                  <c:v>#N/A</c:v>
                </c:pt>
                <c:pt idx="272">
                  <c:v>#N/A</c:v>
                </c:pt>
                <c:pt idx="273">
                  <c:v>#N/A</c:v>
                </c:pt>
                <c:pt idx="274">
                  <c:v>#N/A</c:v>
                </c:pt>
                <c:pt idx="275">
                  <c:v>29.135365271931587</c:v>
                </c:pt>
                <c:pt idx="276">
                  <c:v>29.135365271931587</c:v>
                </c:pt>
                <c:pt idx="277">
                  <c:v>31.765059173783715</c:v>
                </c:pt>
                <c:pt idx="278">
                  <c:v>#N/A</c:v>
                </c:pt>
                <c:pt idx="279">
                  <c:v>#N/A</c:v>
                </c:pt>
                <c:pt idx="280">
                  <c:v>#N/A</c:v>
                </c:pt>
                <c:pt idx="281">
                  <c:v>#N/A</c:v>
                </c:pt>
                <c:pt idx="282">
                  <c:v>#N/A</c:v>
                </c:pt>
                <c:pt idx="283">
                  <c:v>#N/A</c:v>
                </c:pt>
                <c:pt idx="284">
                  <c:v>#N/A</c:v>
                </c:pt>
                <c:pt idx="285">
                  <c:v>#N/A</c:v>
                </c:pt>
                <c:pt idx="286">
                  <c:v>24.861638434020094</c:v>
                </c:pt>
                <c:pt idx="287">
                  <c:v>29.673607507490466</c:v>
                </c:pt>
                <c:pt idx="288">
                  <c:v>25.616960327254894</c:v>
                </c:pt>
                <c:pt idx="289">
                  <c:v>#N/A</c:v>
                </c:pt>
                <c:pt idx="290">
                  <c:v>#N/A</c:v>
                </c:pt>
                <c:pt idx="291">
                  <c:v>#N/A</c:v>
                </c:pt>
                <c:pt idx="292">
                  <c:v>#N/A</c:v>
                </c:pt>
                <c:pt idx="293">
                  <c:v>#N/A</c:v>
                </c:pt>
                <c:pt idx="294">
                  <c:v>#N/A</c:v>
                </c:pt>
                <c:pt idx="295">
                  <c:v>#N/A</c:v>
                </c:pt>
                <c:pt idx="296">
                  <c:v>#N/A</c:v>
                </c:pt>
                <c:pt idx="297">
                  <c:v>#N/A</c:v>
                </c:pt>
                <c:pt idx="298">
                  <c:v>#N/A</c:v>
                </c:pt>
                <c:pt idx="299">
                  <c:v>19.247702380289724</c:v>
                </c:pt>
                <c:pt idx="300">
                  <c:v>22.593898362081077</c:v>
                </c:pt>
                <c:pt idx="301">
                  <c:v>25.463627718655996</c:v>
                </c:pt>
                <c:pt idx="302">
                  <c:v>21.975764459690883</c:v>
                </c:pt>
                <c:pt idx="303">
                  <c:v>21.984057200996428</c:v>
                </c:pt>
                <c:pt idx="304">
                  <c:v>24.845052951409006</c:v>
                </c:pt>
                <c:pt idx="305">
                  <c:v>#N/A</c:v>
                </c:pt>
                <c:pt idx="306">
                  <c:v>#N/A</c:v>
                </c:pt>
                <c:pt idx="307">
                  <c:v>22.224235575036293</c:v>
                </c:pt>
                <c:pt idx="308">
                  <c:v>26.034145816830851</c:v>
                </c:pt>
                <c:pt idx="309">
                  <c:v>22.726856461516931</c:v>
                </c:pt>
                <c:pt idx="310">
                  <c:v>20.573657056056955</c:v>
                </c:pt>
                <c:pt idx="311">
                  <c:v>24.313547510553441</c:v>
                </c:pt>
                <c:pt idx="312">
                  <c:v>22.20932668535837</c:v>
                </c:pt>
                <c:pt idx="313">
                  <c:v>23.020298876417701</c:v>
                </c:pt>
                <c:pt idx="314">
                  <c:v>#N/A</c:v>
                </c:pt>
                <c:pt idx="315">
                  <c:v>#N/A</c:v>
                </c:pt>
                <c:pt idx="316">
                  <c:v>#N/A</c:v>
                </c:pt>
                <c:pt idx="317">
                  <c:v>#N/A</c:v>
                </c:pt>
                <c:pt idx="318">
                  <c:v>#N/A</c:v>
                </c:pt>
                <c:pt idx="319">
                  <c:v>20.486931434790332</c:v>
                </c:pt>
                <c:pt idx="320">
                  <c:v>29.35258009635481</c:v>
                </c:pt>
                <c:pt idx="321">
                  <c:v>#N/A</c:v>
                </c:pt>
                <c:pt idx="322">
                  <c:v>#N/A</c:v>
                </c:pt>
                <c:pt idx="323">
                  <c:v>26.512856014175373</c:v>
                </c:pt>
                <c:pt idx="324">
                  <c:v>26.512856014175373</c:v>
                </c:pt>
                <c:pt idx="325">
                  <c:v>#N/A</c:v>
                </c:pt>
                <c:pt idx="326">
                  <c:v>#N/A</c:v>
                </c:pt>
                <c:pt idx="327">
                  <c:v>#N/A</c:v>
                </c:pt>
                <c:pt idx="328">
                  <c:v>20.863306886245752</c:v>
                </c:pt>
                <c:pt idx="329">
                  <c:v>#N/A</c:v>
                </c:pt>
                <c:pt idx="330">
                  <c:v>22.558610304115447</c:v>
                </c:pt>
                <c:pt idx="331">
                  <c:v>#N/A</c:v>
                </c:pt>
                <c:pt idx="332">
                  <c:v>#N/A</c:v>
                </c:pt>
                <c:pt idx="333">
                  <c:v>#N/A</c:v>
                </c:pt>
                <c:pt idx="334">
                  <c:v>#N/A</c:v>
                </c:pt>
                <c:pt idx="335">
                  <c:v>38.336006936752099</c:v>
                </c:pt>
                <c:pt idx="336">
                  <c:v>#N/A</c:v>
                </c:pt>
                <c:pt idx="337">
                  <c:v>#N/A</c:v>
                </c:pt>
                <c:pt idx="338">
                  <c:v>#N/A</c:v>
                </c:pt>
                <c:pt idx="339">
                  <c:v>#N/A</c:v>
                </c:pt>
                <c:pt idx="340">
                  <c:v>31.959279803735932</c:v>
                </c:pt>
                <c:pt idx="341">
                  <c:v>26.23729658752022</c:v>
                </c:pt>
                <c:pt idx="342">
                  <c:v>#N/A</c:v>
                </c:pt>
                <c:pt idx="343">
                  <c:v>28.124829753046157</c:v>
                </c:pt>
                <c:pt idx="344">
                  <c:v>20.496720425660154</c:v>
                </c:pt>
                <c:pt idx="345">
                  <c:v>#N/A</c:v>
                </c:pt>
                <c:pt idx="346">
                  <c:v>#N/A</c:v>
                </c:pt>
                <c:pt idx="347">
                  <c:v>#N/A</c:v>
                </c:pt>
                <c:pt idx="348">
                  <c:v>20.002484379465983</c:v>
                </c:pt>
                <c:pt idx="349">
                  <c:v>#N/A</c:v>
                </c:pt>
                <c:pt idx="350">
                  <c:v>#N/A</c:v>
                </c:pt>
                <c:pt idx="351">
                  <c:v>#N/A</c:v>
                </c:pt>
                <c:pt idx="352">
                  <c:v>#N/A</c:v>
                </c:pt>
                <c:pt idx="353">
                  <c:v>16.958938436365813</c:v>
                </c:pt>
                <c:pt idx="354">
                  <c:v>15.659118259179968</c:v>
                </c:pt>
                <c:pt idx="355">
                  <c:v>#N/A</c:v>
                </c:pt>
                <c:pt idx="356">
                  <c:v>#N/A</c:v>
                </c:pt>
                <c:pt idx="357">
                  <c:v>24.174803623327342</c:v>
                </c:pt>
                <c:pt idx="358">
                  <c:v>#N/A</c:v>
                </c:pt>
                <c:pt idx="359">
                  <c:v>#N/A</c:v>
                </c:pt>
                <c:pt idx="360">
                  <c:v>#N/A</c:v>
                </c:pt>
                <c:pt idx="361">
                  <c:v>20.562563333368235</c:v>
                </c:pt>
                <c:pt idx="362">
                  <c:v>#N/A</c:v>
                </c:pt>
                <c:pt idx="363">
                  <c:v>#N/A</c:v>
                </c:pt>
                <c:pt idx="364">
                  <c:v>16.787028264684455</c:v>
                </c:pt>
                <c:pt idx="365">
                  <c:v>#N/A</c:v>
                </c:pt>
                <c:pt idx="366">
                  <c:v>#N/A</c:v>
                </c:pt>
                <c:pt idx="367">
                  <c:v>#N/A</c:v>
                </c:pt>
                <c:pt idx="368">
                  <c:v>#N/A</c:v>
                </c:pt>
                <c:pt idx="369">
                  <c:v>#N/A</c:v>
                </c:pt>
                <c:pt idx="370">
                  <c:v>#N/A</c:v>
                </c:pt>
                <c:pt idx="371">
                  <c:v>12.586068777753765</c:v>
                </c:pt>
                <c:pt idx="372">
                  <c:v>17.623854812878687</c:v>
                </c:pt>
                <c:pt idx="373">
                  <c:v>#N/A</c:v>
                </c:pt>
                <c:pt idx="374">
                  <c:v>#N/A</c:v>
                </c:pt>
                <c:pt idx="375">
                  <c:v>#N/A</c:v>
                </c:pt>
                <c:pt idx="376">
                  <c:v>18.064628920456403</c:v>
                </c:pt>
                <c:pt idx="377">
                  <c:v>18.0646289204564</c:v>
                </c:pt>
                <c:pt idx="378">
                  <c:v>#N/A</c:v>
                </c:pt>
                <c:pt idx="379">
                  <c:v>#N/A</c:v>
                </c:pt>
                <c:pt idx="380">
                  <c:v>#N/A</c:v>
                </c:pt>
                <c:pt idx="381">
                  <c:v>21.4707190471666</c:v>
                </c:pt>
                <c:pt idx="382">
                  <c:v>37.722785450680057</c:v>
                </c:pt>
                <c:pt idx="383">
                  <c:v>#N/A</c:v>
                </c:pt>
                <c:pt idx="384">
                  <c:v>23.037259735314542</c:v>
                </c:pt>
                <c:pt idx="385">
                  <c:v>#N/A</c:v>
                </c:pt>
                <c:pt idx="386">
                  <c:v>#N/A</c:v>
                </c:pt>
                <c:pt idx="387">
                  <c:v>24.424005954058018</c:v>
                </c:pt>
                <c:pt idx="388">
                  <c:v>#N/A</c:v>
                </c:pt>
                <c:pt idx="389">
                  <c:v>#N/A</c:v>
                </c:pt>
                <c:pt idx="390">
                  <c:v>#N/A</c:v>
                </c:pt>
                <c:pt idx="391">
                  <c:v>25.372705676027909</c:v>
                </c:pt>
                <c:pt idx="392">
                  <c:v>#N/A</c:v>
                </c:pt>
                <c:pt idx="393">
                  <c:v>#N/A</c:v>
                </c:pt>
                <c:pt idx="394">
                  <c:v>18.891257778017838</c:v>
                </c:pt>
                <c:pt idx="395">
                  <c:v>19.695678954134411</c:v>
                </c:pt>
                <c:pt idx="396">
                  <c:v>#N/A</c:v>
                </c:pt>
                <c:pt idx="397">
                  <c:v>#N/A</c:v>
                </c:pt>
                <c:pt idx="398">
                  <c:v>#N/A</c:v>
                </c:pt>
                <c:pt idx="399">
                  <c:v>#N/A</c:v>
                </c:pt>
                <c:pt idx="400">
                  <c:v>#N/A</c:v>
                </c:pt>
                <c:pt idx="401">
                  <c:v>25.209554635172367</c:v>
                </c:pt>
                <c:pt idx="402">
                  <c:v>#N/A</c:v>
                </c:pt>
                <c:pt idx="403">
                  <c:v>#N/A</c:v>
                </c:pt>
                <c:pt idx="404">
                  <c:v>#N/A</c:v>
                </c:pt>
                <c:pt idx="405">
                  <c:v>#N/A</c:v>
                </c:pt>
                <c:pt idx="406">
                  <c:v>#N/A</c:v>
                </c:pt>
                <c:pt idx="407">
                  <c:v>18.927365143378466</c:v>
                </c:pt>
                <c:pt idx="408">
                  <c:v>22.963908010111112</c:v>
                </c:pt>
                <c:pt idx="409">
                  <c:v>22.090691764022775</c:v>
                </c:pt>
                <c:pt idx="410">
                  <c:v>#N/A</c:v>
                </c:pt>
                <c:pt idx="411">
                  <c:v>#N/A</c:v>
                </c:pt>
                <c:pt idx="412">
                  <c:v>#N/A</c:v>
                </c:pt>
                <c:pt idx="413">
                  <c:v>#N/A</c:v>
                </c:pt>
                <c:pt idx="414">
                  <c:v>#N/A</c:v>
                </c:pt>
                <c:pt idx="415">
                  <c:v>26.428979039506185</c:v>
                </c:pt>
                <c:pt idx="416">
                  <c:v>17.651901438672716</c:v>
                </c:pt>
                <c:pt idx="417">
                  <c:v>#N/A</c:v>
                </c:pt>
                <c:pt idx="418">
                  <c:v>#N/A</c:v>
                </c:pt>
                <c:pt idx="419">
                  <c:v>#N/A</c:v>
                </c:pt>
                <c:pt idx="420">
                  <c:v>#N/A</c:v>
                </c:pt>
                <c:pt idx="421">
                  <c:v>#N/A</c:v>
                </c:pt>
                <c:pt idx="422">
                  <c:v>16.94790640537364</c:v>
                </c:pt>
                <c:pt idx="423">
                  <c:v>16.466062152396862</c:v>
                </c:pt>
                <c:pt idx="424">
                  <c:v>17.036101536639016</c:v>
                </c:pt>
                <c:pt idx="425">
                  <c:v>#N/A</c:v>
                </c:pt>
                <c:pt idx="426">
                  <c:v>#N/A</c:v>
                </c:pt>
                <c:pt idx="427">
                  <c:v>19.555536004216926</c:v>
                </c:pt>
                <c:pt idx="428">
                  <c:v>12.226469301163446</c:v>
                </c:pt>
                <c:pt idx="429">
                  <c:v>15.708015965833225</c:v>
                </c:pt>
                <c:pt idx="430">
                  <c:v>#N/A</c:v>
                </c:pt>
                <c:pt idx="431">
                  <c:v>#N/A</c:v>
                </c:pt>
                <c:pt idx="432">
                  <c:v>#N/A</c:v>
                </c:pt>
                <c:pt idx="433">
                  <c:v>19.3600103037415</c:v>
                </c:pt>
                <c:pt idx="434">
                  <c:v>20.485112981020354</c:v>
                </c:pt>
                <c:pt idx="435">
                  <c:v>#N/A</c:v>
                </c:pt>
                <c:pt idx="436">
                  <c:v>#N/A</c:v>
                </c:pt>
                <c:pt idx="437">
                  <c:v>25.462626352629286</c:v>
                </c:pt>
                <c:pt idx="438">
                  <c:v>19.644645737459001</c:v>
                </c:pt>
                <c:pt idx="439">
                  <c:v>#N/A</c:v>
                </c:pt>
                <c:pt idx="440">
                  <c:v>#N/A</c:v>
                </c:pt>
                <c:pt idx="441">
                  <c:v>#N/A</c:v>
                </c:pt>
                <c:pt idx="442">
                  <c:v>#N/A</c:v>
                </c:pt>
                <c:pt idx="443">
                  <c:v>35.43137210938832</c:v>
                </c:pt>
                <c:pt idx="444">
                  <c:v>#N/A</c:v>
                </c:pt>
                <c:pt idx="445">
                  <c:v>31.560653666886157</c:v>
                </c:pt>
                <c:pt idx="446">
                  <c:v>32.70518954098992</c:v>
                </c:pt>
                <c:pt idx="447">
                  <c:v>32.205868658908891</c:v>
                </c:pt>
                <c:pt idx="448">
                  <c:v>#N/A</c:v>
                </c:pt>
                <c:pt idx="449">
                  <c:v>23.442961621774103</c:v>
                </c:pt>
                <c:pt idx="450">
                  <c:v>23.533264820447215</c:v>
                </c:pt>
                <c:pt idx="451">
                  <c:v>#N/A</c:v>
                </c:pt>
                <c:pt idx="452">
                  <c:v>27.456071768065176</c:v>
                </c:pt>
                <c:pt idx="453">
                  <c:v>29.973273908700321</c:v>
                </c:pt>
                <c:pt idx="454">
                  <c:v>#N/A</c:v>
                </c:pt>
                <c:pt idx="455">
                  <c:v>#N/A</c:v>
                </c:pt>
                <c:pt idx="456">
                  <c:v>19.403053699562943</c:v>
                </c:pt>
                <c:pt idx="457">
                  <c:v>#N/A</c:v>
                </c:pt>
                <c:pt idx="458">
                  <c:v>#N/A</c:v>
                </c:pt>
                <c:pt idx="459">
                  <c:v>#N/A</c:v>
                </c:pt>
                <c:pt idx="460">
                  <c:v>27.902484336423459</c:v>
                </c:pt>
                <c:pt idx="461">
                  <c:v>35.595114687352684</c:v>
                </c:pt>
                <c:pt idx="462">
                  <c:v>#N/A</c:v>
                </c:pt>
                <c:pt idx="463">
                  <c:v>26.102013252232897</c:v>
                </c:pt>
                <c:pt idx="464">
                  <c:v>23.439006082848614</c:v>
                </c:pt>
                <c:pt idx="465">
                  <c:v>26.288147162518989</c:v>
                </c:pt>
                <c:pt idx="466">
                  <c:v>#N/A</c:v>
                </c:pt>
                <c:pt idx="467">
                  <c:v>28.251770669212391</c:v>
                </c:pt>
                <c:pt idx="468">
                  <c:v>#N/A</c:v>
                </c:pt>
                <c:pt idx="469">
                  <c:v>#N/A</c:v>
                </c:pt>
                <c:pt idx="470">
                  <c:v>25.055891705414471</c:v>
                </c:pt>
                <c:pt idx="471">
                  <c:v>25.323830431744046</c:v>
                </c:pt>
              </c:numCache>
            </c:numRef>
          </c:yVal>
          <c:bubbleSize>
            <c:numRef>
              <c:f>'PPA Price by Project (PV only)'!$B$26:$B$537</c:f>
              <c:numCache>
                <c:formatCode>0.0</c:formatCode>
                <c:ptCount val="512"/>
                <c:pt idx="0">
                  <c:v>7</c:v>
                </c:pt>
                <c:pt idx="1">
                  <c:v>5</c:v>
                </c:pt>
                <c:pt idx="2">
                  <c:v>550</c:v>
                </c:pt>
                <c:pt idx="3">
                  <c:v>210</c:v>
                </c:pt>
                <c:pt idx="4">
                  <c:v>10</c:v>
                </c:pt>
                <c:pt idx="5">
                  <c:v>30</c:v>
                </c:pt>
                <c:pt idx="6">
                  <c:v>30</c:v>
                </c:pt>
                <c:pt idx="7">
                  <c:v>19</c:v>
                </c:pt>
                <c:pt idx="8">
                  <c:v>12.6</c:v>
                </c:pt>
                <c:pt idx="9">
                  <c:v>230</c:v>
                </c:pt>
                <c:pt idx="10">
                  <c:v>20</c:v>
                </c:pt>
                <c:pt idx="11">
                  <c:v>14</c:v>
                </c:pt>
                <c:pt idx="12">
                  <c:v>10.08</c:v>
                </c:pt>
                <c:pt idx="13">
                  <c:v>48</c:v>
                </c:pt>
                <c:pt idx="14">
                  <c:v>250</c:v>
                </c:pt>
                <c:pt idx="15">
                  <c:v>250</c:v>
                </c:pt>
                <c:pt idx="16">
                  <c:v>21</c:v>
                </c:pt>
                <c:pt idx="17">
                  <c:v>50</c:v>
                </c:pt>
                <c:pt idx="18">
                  <c:v>6</c:v>
                </c:pt>
                <c:pt idx="19">
                  <c:v>19</c:v>
                </c:pt>
                <c:pt idx="20">
                  <c:v>20</c:v>
                </c:pt>
                <c:pt idx="21">
                  <c:v>50</c:v>
                </c:pt>
                <c:pt idx="22">
                  <c:v>20</c:v>
                </c:pt>
                <c:pt idx="23">
                  <c:v>20</c:v>
                </c:pt>
                <c:pt idx="24">
                  <c:v>50</c:v>
                </c:pt>
                <c:pt idx="25">
                  <c:v>300</c:v>
                </c:pt>
                <c:pt idx="26">
                  <c:v>40</c:v>
                </c:pt>
                <c:pt idx="27">
                  <c:v>29</c:v>
                </c:pt>
                <c:pt idx="28">
                  <c:v>66</c:v>
                </c:pt>
                <c:pt idx="29">
                  <c:v>25</c:v>
                </c:pt>
                <c:pt idx="30">
                  <c:v>125</c:v>
                </c:pt>
                <c:pt idx="31">
                  <c:v>25.8</c:v>
                </c:pt>
                <c:pt idx="32">
                  <c:v>32</c:v>
                </c:pt>
                <c:pt idx="33">
                  <c:v>20</c:v>
                </c:pt>
                <c:pt idx="34">
                  <c:v>23</c:v>
                </c:pt>
                <c:pt idx="35">
                  <c:v>12</c:v>
                </c:pt>
                <c:pt idx="36">
                  <c:v>10</c:v>
                </c:pt>
                <c:pt idx="37">
                  <c:v>20</c:v>
                </c:pt>
                <c:pt idx="38">
                  <c:v>150</c:v>
                </c:pt>
                <c:pt idx="39">
                  <c:v>45</c:v>
                </c:pt>
                <c:pt idx="40">
                  <c:v>30</c:v>
                </c:pt>
                <c:pt idx="41">
                  <c:v>5.5</c:v>
                </c:pt>
                <c:pt idx="42">
                  <c:v>23</c:v>
                </c:pt>
                <c:pt idx="43">
                  <c:v>62.5</c:v>
                </c:pt>
                <c:pt idx="44">
                  <c:v>130</c:v>
                </c:pt>
                <c:pt idx="45">
                  <c:v>14</c:v>
                </c:pt>
                <c:pt idx="46">
                  <c:v>20</c:v>
                </c:pt>
                <c:pt idx="47">
                  <c:v>9</c:v>
                </c:pt>
                <c:pt idx="48">
                  <c:v>7.65</c:v>
                </c:pt>
                <c:pt idx="49">
                  <c:v>60</c:v>
                </c:pt>
                <c:pt idx="50">
                  <c:v>309</c:v>
                </c:pt>
                <c:pt idx="51">
                  <c:v>20</c:v>
                </c:pt>
                <c:pt idx="52">
                  <c:v>270</c:v>
                </c:pt>
                <c:pt idx="53">
                  <c:v>110</c:v>
                </c:pt>
                <c:pt idx="54">
                  <c:v>26</c:v>
                </c:pt>
                <c:pt idx="55">
                  <c:v>250</c:v>
                </c:pt>
                <c:pt idx="56">
                  <c:v>30</c:v>
                </c:pt>
                <c:pt idx="57">
                  <c:v>20</c:v>
                </c:pt>
                <c:pt idx="58">
                  <c:v>150</c:v>
                </c:pt>
                <c:pt idx="59">
                  <c:v>110</c:v>
                </c:pt>
                <c:pt idx="60">
                  <c:v>127</c:v>
                </c:pt>
                <c:pt idx="61">
                  <c:v>150</c:v>
                </c:pt>
                <c:pt idx="62">
                  <c:v>24</c:v>
                </c:pt>
                <c:pt idx="63">
                  <c:v>20</c:v>
                </c:pt>
                <c:pt idx="64">
                  <c:v>6</c:v>
                </c:pt>
                <c:pt idx="65">
                  <c:v>150</c:v>
                </c:pt>
                <c:pt idx="66">
                  <c:v>250</c:v>
                </c:pt>
                <c:pt idx="67">
                  <c:v>9</c:v>
                </c:pt>
                <c:pt idx="68">
                  <c:v>20</c:v>
                </c:pt>
                <c:pt idx="69">
                  <c:v>19</c:v>
                </c:pt>
                <c:pt idx="70">
                  <c:v>20</c:v>
                </c:pt>
                <c:pt idx="71">
                  <c:v>30</c:v>
                </c:pt>
                <c:pt idx="72">
                  <c:v>20</c:v>
                </c:pt>
                <c:pt idx="73">
                  <c:v>15</c:v>
                </c:pt>
                <c:pt idx="74">
                  <c:v>15</c:v>
                </c:pt>
                <c:pt idx="75">
                  <c:v>200</c:v>
                </c:pt>
                <c:pt idx="76">
                  <c:v>20</c:v>
                </c:pt>
                <c:pt idx="77">
                  <c:v>20</c:v>
                </c:pt>
                <c:pt idx="78">
                  <c:v>20</c:v>
                </c:pt>
                <c:pt idx="79">
                  <c:v>20</c:v>
                </c:pt>
                <c:pt idx="80">
                  <c:v>20</c:v>
                </c:pt>
                <c:pt idx="81">
                  <c:v>102</c:v>
                </c:pt>
                <c:pt idx="82">
                  <c:v>20</c:v>
                </c:pt>
                <c:pt idx="83">
                  <c:v>250</c:v>
                </c:pt>
                <c:pt idx="84">
                  <c:v>20</c:v>
                </c:pt>
                <c:pt idx="85">
                  <c:v>20.8</c:v>
                </c:pt>
                <c:pt idx="86">
                  <c:v>10</c:v>
                </c:pt>
                <c:pt idx="87">
                  <c:v>50</c:v>
                </c:pt>
                <c:pt idx="88">
                  <c:v>20</c:v>
                </c:pt>
                <c:pt idx="89">
                  <c:v>20</c:v>
                </c:pt>
                <c:pt idx="90">
                  <c:v>250</c:v>
                </c:pt>
                <c:pt idx="91">
                  <c:v>20</c:v>
                </c:pt>
                <c:pt idx="92">
                  <c:v>28.8</c:v>
                </c:pt>
                <c:pt idx="93">
                  <c:v>45</c:v>
                </c:pt>
                <c:pt idx="94">
                  <c:v>20</c:v>
                </c:pt>
                <c:pt idx="95">
                  <c:v>20</c:v>
                </c:pt>
                <c:pt idx="96">
                  <c:v>20</c:v>
                </c:pt>
                <c:pt idx="97">
                  <c:v>20</c:v>
                </c:pt>
                <c:pt idx="98">
                  <c:v>20</c:v>
                </c:pt>
                <c:pt idx="99">
                  <c:v>20</c:v>
                </c:pt>
                <c:pt idx="100">
                  <c:v>48</c:v>
                </c:pt>
                <c:pt idx="101">
                  <c:v>40</c:v>
                </c:pt>
                <c:pt idx="102">
                  <c:v>12</c:v>
                </c:pt>
                <c:pt idx="103">
                  <c:v>50</c:v>
                </c:pt>
                <c:pt idx="104">
                  <c:v>40</c:v>
                </c:pt>
                <c:pt idx="105">
                  <c:v>20</c:v>
                </c:pt>
                <c:pt idx="106">
                  <c:v>20</c:v>
                </c:pt>
                <c:pt idx="107">
                  <c:v>12</c:v>
                </c:pt>
                <c:pt idx="108">
                  <c:v>15</c:v>
                </c:pt>
                <c:pt idx="109">
                  <c:v>20</c:v>
                </c:pt>
                <c:pt idx="110">
                  <c:v>20</c:v>
                </c:pt>
                <c:pt idx="111">
                  <c:v>20</c:v>
                </c:pt>
                <c:pt idx="112">
                  <c:v>20</c:v>
                </c:pt>
                <c:pt idx="113">
                  <c:v>7.3140000000000001</c:v>
                </c:pt>
                <c:pt idx="114">
                  <c:v>20</c:v>
                </c:pt>
                <c:pt idx="115">
                  <c:v>150</c:v>
                </c:pt>
                <c:pt idx="116">
                  <c:v>7</c:v>
                </c:pt>
                <c:pt idx="117">
                  <c:v>10.416</c:v>
                </c:pt>
                <c:pt idx="118">
                  <c:v>20</c:v>
                </c:pt>
                <c:pt idx="119">
                  <c:v>25</c:v>
                </c:pt>
                <c:pt idx="120">
                  <c:v>10.3</c:v>
                </c:pt>
                <c:pt idx="121">
                  <c:v>150</c:v>
                </c:pt>
                <c:pt idx="122">
                  <c:v>30</c:v>
                </c:pt>
                <c:pt idx="123">
                  <c:v>20</c:v>
                </c:pt>
                <c:pt idx="124">
                  <c:v>30</c:v>
                </c:pt>
                <c:pt idx="125">
                  <c:v>93.6</c:v>
                </c:pt>
                <c:pt idx="126">
                  <c:v>45</c:v>
                </c:pt>
                <c:pt idx="127">
                  <c:v>56</c:v>
                </c:pt>
                <c:pt idx="128">
                  <c:v>56</c:v>
                </c:pt>
                <c:pt idx="129">
                  <c:v>200</c:v>
                </c:pt>
                <c:pt idx="130">
                  <c:v>100</c:v>
                </c:pt>
                <c:pt idx="131">
                  <c:v>60</c:v>
                </c:pt>
                <c:pt idx="132">
                  <c:v>60</c:v>
                </c:pt>
                <c:pt idx="133">
                  <c:v>52</c:v>
                </c:pt>
                <c:pt idx="134">
                  <c:v>120</c:v>
                </c:pt>
                <c:pt idx="135">
                  <c:v>30</c:v>
                </c:pt>
                <c:pt idx="136">
                  <c:v>101.3</c:v>
                </c:pt>
                <c:pt idx="137">
                  <c:v>51</c:v>
                </c:pt>
                <c:pt idx="138">
                  <c:v>76.5</c:v>
                </c:pt>
                <c:pt idx="139">
                  <c:v>30</c:v>
                </c:pt>
                <c:pt idx="140">
                  <c:v>80</c:v>
                </c:pt>
                <c:pt idx="141">
                  <c:v>103</c:v>
                </c:pt>
                <c:pt idx="142">
                  <c:v>40</c:v>
                </c:pt>
                <c:pt idx="143">
                  <c:v>11.4</c:v>
                </c:pt>
                <c:pt idx="144">
                  <c:v>20</c:v>
                </c:pt>
                <c:pt idx="145">
                  <c:v>20</c:v>
                </c:pt>
                <c:pt idx="146">
                  <c:v>20</c:v>
                </c:pt>
                <c:pt idx="147">
                  <c:v>15</c:v>
                </c:pt>
                <c:pt idx="148">
                  <c:v>20</c:v>
                </c:pt>
                <c:pt idx="149">
                  <c:v>20</c:v>
                </c:pt>
                <c:pt idx="150">
                  <c:v>14.7</c:v>
                </c:pt>
                <c:pt idx="151">
                  <c:v>19.5</c:v>
                </c:pt>
                <c:pt idx="152">
                  <c:v>19.5</c:v>
                </c:pt>
                <c:pt idx="153">
                  <c:v>100</c:v>
                </c:pt>
                <c:pt idx="154">
                  <c:v>40</c:v>
                </c:pt>
                <c:pt idx="155">
                  <c:v>50</c:v>
                </c:pt>
                <c:pt idx="156">
                  <c:v>30</c:v>
                </c:pt>
                <c:pt idx="157">
                  <c:v>45</c:v>
                </c:pt>
                <c:pt idx="158">
                  <c:v>130</c:v>
                </c:pt>
                <c:pt idx="159">
                  <c:v>80</c:v>
                </c:pt>
                <c:pt idx="160">
                  <c:v>6</c:v>
                </c:pt>
                <c:pt idx="161">
                  <c:v>25</c:v>
                </c:pt>
                <c:pt idx="162">
                  <c:v>62.25</c:v>
                </c:pt>
                <c:pt idx="163">
                  <c:v>70</c:v>
                </c:pt>
                <c:pt idx="164">
                  <c:v>70</c:v>
                </c:pt>
                <c:pt idx="165">
                  <c:v>10.5</c:v>
                </c:pt>
                <c:pt idx="166">
                  <c:v>20</c:v>
                </c:pt>
                <c:pt idx="167">
                  <c:v>30</c:v>
                </c:pt>
                <c:pt idx="168">
                  <c:v>81</c:v>
                </c:pt>
                <c:pt idx="169">
                  <c:v>54</c:v>
                </c:pt>
                <c:pt idx="170">
                  <c:v>6.8</c:v>
                </c:pt>
                <c:pt idx="171">
                  <c:v>20</c:v>
                </c:pt>
                <c:pt idx="172">
                  <c:v>50.6</c:v>
                </c:pt>
                <c:pt idx="173">
                  <c:v>52</c:v>
                </c:pt>
                <c:pt idx="174">
                  <c:v>80</c:v>
                </c:pt>
                <c:pt idx="175">
                  <c:v>4.9000000000000004</c:v>
                </c:pt>
                <c:pt idx="176">
                  <c:v>3.6</c:v>
                </c:pt>
                <c:pt idx="177">
                  <c:v>100</c:v>
                </c:pt>
                <c:pt idx="178">
                  <c:v>80</c:v>
                </c:pt>
                <c:pt idx="179">
                  <c:v>100</c:v>
                </c:pt>
                <c:pt idx="180">
                  <c:v>46</c:v>
                </c:pt>
                <c:pt idx="181">
                  <c:v>100.815</c:v>
                </c:pt>
                <c:pt idx="182">
                  <c:v>7</c:v>
                </c:pt>
                <c:pt idx="183">
                  <c:v>13</c:v>
                </c:pt>
                <c:pt idx="184">
                  <c:v>20</c:v>
                </c:pt>
                <c:pt idx="185">
                  <c:v>27.6</c:v>
                </c:pt>
                <c:pt idx="186">
                  <c:v>125</c:v>
                </c:pt>
                <c:pt idx="187">
                  <c:v>150</c:v>
                </c:pt>
                <c:pt idx="188">
                  <c:v>180</c:v>
                </c:pt>
                <c:pt idx="189">
                  <c:v>20</c:v>
                </c:pt>
                <c:pt idx="190">
                  <c:v>30</c:v>
                </c:pt>
                <c:pt idx="191">
                  <c:v>30</c:v>
                </c:pt>
                <c:pt idx="192">
                  <c:v>10</c:v>
                </c:pt>
                <c:pt idx="193">
                  <c:v>150</c:v>
                </c:pt>
                <c:pt idx="194">
                  <c:v>10.88</c:v>
                </c:pt>
                <c:pt idx="195">
                  <c:v>52</c:v>
                </c:pt>
                <c:pt idx="196">
                  <c:v>52</c:v>
                </c:pt>
                <c:pt idx="197">
                  <c:v>25</c:v>
                </c:pt>
                <c:pt idx="198">
                  <c:v>46.2</c:v>
                </c:pt>
                <c:pt idx="199">
                  <c:v>71.400000000000006</c:v>
                </c:pt>
                <c:pt idx="200">
                  <c:v>118</c:v>
                </c:pt>
                <c:pt idx="201">
                  <c:v>182</c:v>
                </c:pt>
                <c:pt idx="202">
                  <c:v>146</c:v>
                </c:pt>
                <c:pt idx="203">
                  <c:v>50</c:v>
                </c:pt>
                <c:pt idx="204">
                  <c:v>154.27199999999999</c:v>
                </c:pt>
                <c:pt idx="205">
                  <c:v>103.5</c:v>
                </c:pt>
                <c:pt idx="206">
                  <c:v>125</c:v>
                </c:pt>
                <c:pt idx="207">
                  <c:v>85</c:v>
                </c:pt>
                <c:pt idx="208">
                  <c:v>54</c:v>
                </c:pt>
                <c:pt idx="209">
                  <c:v>72</c:v>
                </c:pt>
                <c:pt idx="210">
                  <c:v>30</c:v>
                </c:pt>
                <c:pt idx="211">
                  <c:v>86</c:v>
                </c:pt>
                <c:pt idx="212">
                  <c:v>50</c:v>
                </c:pt>
                <c:pt idx="213">
                  <c:v>90</c:v>
                </c:pt>
                <c:pt idx="214">
                  <c:v>20</c:v>
                </c:pt>
                <c:pt idx="215">
                  <c:v>20</c:v>
                </c:pt>
                <c:pt idx="216">
                  <c:v>20</c:v>
                </c:pt>
                <c:pt idx="217">
                  <c:v>20</c:v>
                </c:pt>
                <c:pt idx="218">
                  <c:v>20</c:v>
                </c:pt>
                <c:pt idx="219">
                  <c:v>26</c:v>
                </c:pt>
                <c:pt idx="220">
                  <c:v>8.16</c:v>
                </c:pt>
                <c:pt idx="221">
                  <c:v>20.399999999999999</c:v>
                </c:pt>
                <c:pt idx="222">
                  <c:v>100</c:v>
                </c:pt>
                <c:pt idx="223">
                  <c:v>128</c:v>
                </c:pt>
                <c:pt idx="224">
                  <c:v>20</c:v>
                </c:pt>
                <c:pt idx="225">
                  <c:v>16</c:v>
                </c:pt>
                <c:pt idx="226">
                  <c:v>60</c:v>
                </c:pt>
                <c:pt idx="227">
                  <c:v>20</c:v>
                </c:pt>
                <c:pt idx="228">
                  <c:v>100</c:v>
                </c:pt>
                <c:pt idx="229">
                  <c:v>100</c:v>
                </c:pt>
                <c:pt idx="230">
                  <c:v>24.9</c:v>
                </c:pt>
                <c:pt idx="231">
                  <c:v>40</c:v>
                </c:pt>
                <c:pt idx="232">
                  <c:v>20</c:v>
                </c:pt>
                <c:pt idx="233">
                  <c:v>50</c:v>
                </c:pt>
                <c:pt idx="234">
                  <c:v>50</c:v>
                </c:pt>
                <c:pt idx="235">
                  <c:v>105</c:v>
                </c:pt>
                <c:pt idx="236">
                  <c:v>150</c:v>
                </c:pt>
                <c:pt idx="237">
                  <c:v>80</c:v>
                </c:pt>
                <c:pt idx="238">
                  <c:v>125</c:v>
                </c:pt>
                <c:pt idx="239">
                  <c:v>7.8</c:v>
                </c:pt>
                <c:pt idx="240">
                  <c:v>200</c:v>
                </c:pt>
                <c:pt idx="241">
                  <c:v>7.2</c:v>
                </c:pt>
                <c:pt idx="242">
                  <c:v>14.7</c:v>
                </c:pt>
                <c:pt idx="243">
                  <c:v>45.9</c:v>
                </c:pt>
                <c:pt idx="244">
                  <c:v>100</c:v>
                </c:pt>
                <c:pt idx="245">
                  <c:v>60</c:v>
                </c:pt>
                <c:pt idx="246">
                  <c:v>20</c:v>
                </c:pt>
                <c:pt idx="247">
                  <c:v>17</c:v>
                </c:pt>
                <c:pt idx="248">
                  <c:v>49</c:v>
                </c:pt>
                <c:pt idx="249">
                  <c:v>56</c:v>
                </c:pt>
                <c:pt idx="250">
                  <c:v>74.900000000000006</c:v>
                </c:pt>
                <c:pt idx="251">
                  <c:v>100</c:v>
                </c:pt>
                <c:pt idx="252">
                  <c:v>78.400000000000006</c:v>
                </c:pt>
                <c:pt idx="253">
                  <c:v>50</c:v>
                </c:pt>
                <c:pt idx="254">
                  <c:v>9.4959999999999987</c:v>
                </c:pt>
                <c:pt idx="255">
                  <c:v>39.864000000000004</c:v>
                </c:pt>
                <c:pt idx="256">
                  <c:v>52.5</c:v>
                </c:pt>
                <c:pt idx="257">
                  <c:v>40</c:v>
                </c:pt>
                <c:pt idx="258">
                  <c:v>86</c:v>
                </c:pt>
                <c:pt idx="259">
                  <c:v>74</c:v>
                </c:pt>
                <c:pt idx="260">
                  <c:v>50</c:v>
                </c:pt>
                <c:pt idx="261">
                  <c:v>100</c:v>
                </c:pt>
                <c:pt idx="262">
                  <c:v>19.59</c:v>
                </c:pt>
                <c:pt idx="263">
                  <c:v>19.579999999999998</c:v>
                </c:pt>
                <c:pt idx="264">
                  <c:v>19.579999999999998</c:v>
                </c:pt>
                <c:pt idx="265">
                  <c:v>19.600000000000001</c:v>
                </c:pt>
                <c:pt idx="266">
                  <c:v>5</c:v>
                </c:pt>
                <c:pt idx="267">
                  <c:v>40</c:v>
                </c:pt>
                <c:pt idx="268">
                  <c:v>8.4</c:v>
                </c:pt>
                <c:pt idx="269">
                  <c:v>8.4</c:v>
                </c:pt>
                <c:pt idx="270">
                  <c:v>252.32</c:v>
                </c:pt>
                <c:pt idx="271">
                  <c:v>100</c:v>
                </c:pt>
                <c:pt idx="272">
                  <c:v>200</c:v>
                </c:pt>
                <c:pt idx="273">
                  <c:v>62.5</c:v>
                </c:pt>
                <c:pt idx="274">
                  <c:v>50</c:v>
                </c:pt>
                <c:pt idx="275">
                  <c:v>25</c:v>
                </c:pt>
                <c:pt idx="276">
                  <c:v>25</c:v>
                </c:pt>
                <c:pt idx="277">
                  <c:v>50</c:v>
                </c:pt>
                <c:pt idx="278">
                  <c:v>5</c:v>
                </c:pt>
                <c:pt idx="279">
                  <c:v>150</c:v>
                </c:pt>
                <c:pt idx="280">
                  <c:v>200</c:v>
                </c:pt>
                <c:pt idx="281">
                  <c:v>15</c:v>
                </c:pt>
                <c:pt idx="282">
                  <c:v>45</c:v>
                </c:pt>
                <c:pt idx="283">
                  <c:v>150</c:v>
                </c:pt>
                <c:pt idx="284">
                  <c:v>50</c:v>
                </c:pt>
                <c:pt idx="285">
                  <c:v>99</c:v>
                </c:pt>
                <c:pt idx="286">
                  <c:v>50</c:v>
                </c:pt>
                <c:pt idx="287">
                  <c:v>30</c:v>
                </c:pt>
                <c:pt idx="288">
                  <c:v>100</c:v>
                </c:pt>
                <c:pt idx="289">
                  <c:v>57.5</c:v>
                </c:pt>
                <c:pt idx="290">
                  <c:v>120</c:v>
                </c:pt>
                <c:pt idx="291">
                  <c:v>10</c:v>
                </c:pt>
                <c:pt idx="292">
                  <c:v>50</c:v>
                </c:pt>
                <c:pt idx="293">
                  <c:v>106.688</c:v>
                </c:pt>
                <c:pt idx="294">
                  <c:v>99</c:v>
                </c:pt>
                <c:pt idx="295">
                  <c:v>6.3</c:v>
                </c:pt>
                <c:pt idx="296">
                  <c:v>100</c:v>
                </c:pt>
                <c:pt idx="297">
                  <c:v>74.5</c:v>
                </c:pt>
                <c:pt idx="298">
                  <c:v>74.5</c:v>
                </c:pt>
                <c:pt idx="299">
                  <c:v>300</c:v>
                </c:pt>
                <c:pt idx="300">
                  <c:v>250</c:v>
                </c:pt>
                <c:pt idx="301">
                  <c:v>50</c:v>
                </c:pt>
                <c:pt idx="302">
                  <c:v>101</c:v>
                </c:pt>
                <c:pt idx="303">
                  <c:v>200</c:v>
                </c:pt>
                <c:pt idx="304">
                  <c:v>100</c:v>
                </c:pt>
                <c:pt idx="305">
                  <c:v>80</c:v>
                </c:pt>
                <c:pt idx="306">
                  <c:v>5.6814814814814811</c:v>
                </c:pt>
                <c:pt idx="307">
                  <c:v>80</c:v>
                </c:pt>
                <c:pt idx="308">
                  <c:v>60</c:v>
                </c:pt>
                <c:pt idx="309">
                  <c:v>30</c:v>
                </c:pt>
                <c:pt idx="310">
                  <c:v>58</c:v>
                </c:pt>
                <c:pt idx="311">
                  <c:v>122</c:v>
                </c:pt>
                <c:pt idx="312">
                  <c:v>99</c:v>
                </c:pt>
                <c:pt idx="313">
                  <c:v>80</c:v>
                </c:pt>
                <c:pt idx="314">
                  <c:v>20</c:v>
                </c:pt>
                <c:pt idx="315">
                  <c:v>100</c:v>
                </c:pt>
                <c:pt idx="316">
                  <c:v>42</c:v>
                </c:pt>
                <c:pt idx="317">
                  <c:v>68</c:v>
                </c:pt>
                <c:pt idx="318">
                  <c:v>20</c:v>
                </c:pt>
                <c:pt idx="319">
                  <c:v>200</c:v>
                </c:pt>
                <c:pt idx="320">
                  <c:v>35</c:v>
                </c:pt>
                <c:pt idx="321">
                  <c:v>40</c:v>
                </c:pt>
                <c:pt idx="322">
                  <c:v>10</c:v>
                </c:pt>
                <c:pt idx="323">
                  <c:v>50</c:v>
                </c:pt>
                <c:pt idx="324">
                  <c:v>50</c:v>
                </c:pt>
                <c:pt idx="325">
                  <c:v>86</c:v>
                </c:pt>
                <c:pt idx="326">
                  <c:v>102.5</c:v>
                </c:pt>
                <c:pt idx="327">
                  <c:v>100</c:v>
                </c:pt>
                <c:pt idx="328">
                  <c:v>100</c:v>
                </c:pt>
                <c:pt idx="329">
                  <c:v>100</c:v>
                </c:pt>
                <c:pt idx="330">
                  <c:v>100</c:v>
                </c:pt>
                <c:pt idx="331">
                  <c:v>60</c:v>
                </c:pt>
                <c:pt idx="332">
                  <c:v>10.5</c:v>
                </c:pt>
                <c:pt idx="333">
                  <c:v>20</c:v>
                </c:pt>
                <c:pt idx="334">
                  <c:v>144</c:v>
                </c:pt>
                <c:pt idx="335">
                  <c:v>13</c:v>
                </c:pt>
                <c:pt idx="336">
                  <c:v>128</c:v>
                </c:pt>
                <c:pt idx="337">
                  <c:v>70</c:v>
                </c:pt>
                <c:pt idx="338">
                  <c:v>250</c:v>
                </c:pt>
                <c:pt idx="339">
                  <c:v>4.5999999999999996</c:v>
                </c:pt>
                <c:pt idx="340">
                  <c:v>50</c:v>
                </c:pt>
                <c:pt idx="341">
                  <c:v>22</c:v>
                </c:pt>
                <c:pt idx="342">
                  <c:v>50</c:v>
                </c:pt>
                <c:pt idx="343">
                  <c:v>160</c:v>
                </c:pt>
                <c:pt idx="344">
                  <c:v>120</c:v>
                </c:pt>
                <c:pt idx="345">
                  <c:v>100</c:v>
                </c:pt>
                <c:pt idx="346">
                  <c:v>75</c:v>
                </c:pt>
                <c:pt idx="347">
                  <c:v>26</c:v>
                </c:pt>
                <c:pt idx="348">
                  <c:v>50</c:v>
                </c:pt>
                <c:pt idx="349">
                  <c:v>55.83</c:v>
                </c:pt>
                <c:pt idx="350">
                  <c:v>88</c:v>
                </c:pt>
                <c:pt idx="351">
                  <c:v>22</c:v>
                </c:pt>
                <c:pt idx="352">
                  <c:v>100</c:v>
                </c:pt>
                <c:pt idx="353">
                  <c:v>50</c:v>
                </c:pt>
                <c:pt idx="354">
                  <c:v>300</c:v>
                </c:pt>
                <c:pt idx="355">
                  <c:v>40</c:v>
                </c:pt>
                <c:pt idx="356">
                  <c:v>400</c:v>
                </c:pt>
                <c:pt idx="357">
                  <c:v>80</c:v>
                </c:pt>
                <c:pt idx="358">
                  <c:v>62.5</c:v>
                </c:pt>
                <c:pt idx="359">
                  <c:v>17.5</c:v>
                </c:pt>
                <c:pt idx="360">
                  <c:v>112</c:v>
                </c:pt>
                <c:pt idx="361">
                  <c:v>100</c:v>
                </c:pt>
                <c:pt idx="362">
                  <c:v>100</c:v>
                </c:pt>
                <c:pt idx="363">
                  <c:v>100</c:v>
                </c:pt>
                <c:pt idx="364">
                  <c:v>240</c:v>
                </c:pt>
                <c:pt idx="365">
                  <c:v>65</c:v>
                </c:pt>
                <c:pt idx="366">
                  <c:v>9.3076923076923066</c:v>
                </c:pt>
                <c:pt idx="367">
                  <c:v>88</c:v>
                </c:pt>
                <c:pt idx="368">
                  <c:v>90</c:v>
                </c:pt>
                <c:pt idx="369">
                  <c:v>70</c:v>
                </c:pt>
                <c:pt idx="370">
                  <c:v>150</c:v>
                </c:pt>
                <c:pt idx="371">
                  <c:v>100</c:v>
                </c:pt>
                <c:pt idx="372">
                  <c:v>100</c:v>
                </c:pt>
                <c:pt idx="373">
                  <c:v>35</c:v>
                </c:pt>
                <c:pt idx="374">
                  <c:v>107</c:v>
                </c:pt>
                <c:pt idx="375">
                  <c:v>132</c:v>
                </c:pt>
                <c:pt idx="376">
                  <c:v>250</c:v>
                </c:pt>
                <c:pt idx="377">
                  <c:v>88</c:v>
                </c:pt>
                <c:pt idx="378">
                  <c:v>25</c:v>
                </c:pt>
                <c:pt idx="379">
                  <c:v>100</c:v>
                </c:pt>
                <c:pt idx="380">
                  <c:v>44</c:v>
                </c:pt>
                <c:pt idx="381">
                  <c:v>100</c:v>
                </c:pt>
                <c:pt idx="382">
                  <c:v>162</c:v>
                </c:pt>
                <c:pt idx="383">
                  <c:v>100</c:v>
                </c:pt>
                <c:pt idx="384">
                  <c:v>200</c:v>
                </c:pt>
                <c:pt idx="385">
                  <c:v>100</c:v>
                </c:pt>
                <c:pt idx="386">
                  <c:v>50</c:v>
                </c:pt>
                <c:pt idx="387">
                  <c:v>80</c:v>
                </c:pt>
                <c:pt idx="388">
                  <c:v>50.5</c:v>
                </c:pt>
                <c:pt idx="389">
                  <c:v>50</c:v>
                </c:pt>
                <c:pt idx="390">
                  <c:v>160.5</c:v>
                </c:pt>
                <c:pt idx="391">
                  <c:v>75</c:v>
                </c:pt>
                <c:pt idx="392">
                  <c:v>80</c:v>
                </c:pt>
                <c:pt idx="393">
                  <c:v>22.9</c:v>
                </c:pt>
                <c:pt idx="394">
                  <c:v>200</c:v>
                </c:pt>
                <c:pt idx="395">
                  <c:v>127.86</c:v>
                </c:pt>
                <c:pt idx="396">
                  <c:v>100</c:v>
                </c:pt>
                <c:pt idx="397">
                  <c:v>100</c:v>
                </c:pt>
                <c:pt idx="398">
                  <c:v>79</c:v>
                </c:pt>
                <c:pt idx="399">
                  <c:v>75</c:v>
                </c:pt>
                <c:pt idx="400">
                  <c:v>160</c:v>
                </c:pt>
                <c:pt idx="401">
                  <c:v>150</c:v>
                </c:pt>
                <c:pt idx="402">
                  <c:v>20</c:v>
                </c:pt>
                <c:pt idx="403">
                  <c:v>20</c:v>
                </c:pt>
                <c:pt idx="404">
                  <c:v>196</c:v>
                </c:pt>
                <c:pt idx="405">
                  <c:v>50</c:v>
                </c:pt>
                <c:pt idx="406">
                  <c:v>132</c:v>
                </c:pt>
                <c:pt idx="407">
                  <c:v>175</c:v>
                </c:pt>
                <c:pt idx="408">
                  <c:v>100</c:v>
                </c:pt>
                <c:pt idx="409">
                  <c:v>200</c:v>
                </c:pt>
                <c:pt idx="410">
                  <c:v>152.5</c:v>
                </c:pt>
                <c:pt idx="411">
                  <c:v>233</c:v>
                </c:pt>
                <c:pt idx="412">
                  <c:v>63</c:v>
                </c:pt>
                <c:pt idx="413">
                  <c:v>26</c:v>
                </c:pt>
                <c:pt idx="414">
                  <c:v>56</c:v>
                </c:pt>
                <c:pt idx="415">
                  <c:v>50</c:v>
                </c:pt>
                <c:pt idx="416">
                  <c:v>200</c:v>
                </c:pt>
                <c:pt idx="417">
                  <c:v>7.5</c:v>
                </c:pt>
                <c:pt idx="418">
                  <c:v>90</c:v>
                </c:pt>
                <c:pt idx="419">
                  <c:v>500</c:v>
                </c:pt>
                <c:pt idx="420">
                  <c:v>90</c:v>
                </c:pt>
                <c:pt idx="421">
                  <c:v>96</c:v>
                </c:pt>
                <c:pt idx="422" formatCode="General">
                  <c:v>190</c:v>
                </c:pt>
                <c:pt idx="423" formatCode="General">
                  <c:v>190</c:v>
                </c:pt>
                <c:pt idx="424" formatCode="General">
                  <c:v>50</c:v>
                </c:pt>
                <c:pt idx="425" formatCode="General">
                  <c:v>50</c:v>
                </c:pt>
                <c:pt idx="426" formatCode="General">
                  <c:v>74.5</c:v>
                </c:pt>
                <c:pt idx="427" formatCode="General">
                  <c:v>130</c:v>
                </c:pt>
                <c:pt idx="428" formatCode="General">
                  <c:v>150</c:v>
                </c:pt>
                <c:pt idx="429" formatCode="General">
                  <c:v>300</c:v>
                </c:pt>
                <c:pt idx="430" formatCode="General">
                  <c:v>50</c:v>
                </c:pt>
                <c:pt idx="431" formatCode="General">
                  <c:v>30</c:v>
                </c:pt>
                <c:pt idx="432" formatCode="General">
                  <c:v>100</c:v>
                </c:pt>
                <c:pt idx="433" formatCode="General">
                  <c:v>350</c:v>
                </c:pt>
                <c:pt idx="434" formatCode="General">
                  <c:v>250</c:v>
                </c:pt>
                <c:pt idx="435" formatCode="General">
                  <c:v>90</c:v>
                </c:pt>
                <c:pt idx="436" formatCode="General">
                  <c:v>93.5</c:v>
                </c:pt>
                <c:pt idx="437" formatCode="General">
                  <c:v>200</c:v>
                </c:pt>
                <c:pt idx="438" formatCode="General">
                  <c:v>100</c:v>
                </c:pt>
                <c:pt idx="439" formatCode="General">
                  <c:v>100</c:v>
                </c:pt>
                <c:pt idx="440" formatCode="General">
                  <c:v>30</c:v>
                </c:pt>
                <c:pt idx="441" formatCode="General">
                  <c:v>125</c:v>
                </c:pt>
                <c:pt idx="442" formatCode="General">
                  <c:v>102</c:v>
                </c:pt>
                <c:pt idx="443" formatCode="General">
                  <c:v>150</c:v>
                </c:pt>
                <c:pt idx="444" formatCode="General">
                  <c:v>70</c:v>
                </c:pt>
                <c:pt idx="445" formatCode="General">
                  <c:v>40</c:v>
                </c:pt>
                <c:pt idx="446" formatCode="General">
                  <c:v>150</c:v>
                </c:pt>
                <c:pt idx="447" formatCode="General">
                  <c:v>60</c:v>
                </c:pt>
                <c:pt idx="448" formatCode="General">
                  <c:v>190</c:v>
                </c:pt>
                <c:pt idx="449" formatCode="General">
                  <c:v>20</c:v>
                </c:pt>
                <c:pt idx="450" formatCode="General">
                  <c:v>130</c:v>
                </c:pt>
                <c:pt idx="451" formatCode="General">
                  <c:v>80</c:v>
                </c:pt>
                <c:pt idx="452" formatCode="General">
                  <c:v>80</c:v>
                </c:pt>
                <c:pt idx="453" formatCode="General">
                  <c:v>66</c:v>
                </c:pt>
                <c:pt idx="454" formatCode="General">
                  <c:v>107</c:v>
                </c:pt>
                <c:pt idx="455" formatCode="General">
                  <c:v>100</c:v>
                </c:pt>
                <c:pt idx="456" formatCode="General">
                  <c:v>125</c:v>
                </c:pt>
                <c:pt idx="457" formatCode="General">
                  <c:v>30</c:v>
                </c:pt>
                <c:pt idx="458" formatCode="General">
                  <c:v>100</c:v>
                </c:pt>
                <c:pt idx="459" formatCode="General">
                  <c:v>150</c:v>
                </c:pt>
                <c:pt idx="460" formatCode="General">
                  <c:v>100</c:v>
                </c:pt>
                <c:pt idx="461" formatCode="General">
                  <c:v>65</c:v>
                </c:pt>
                <c:pt idx="462" formatCode="General">
                  <c:v>138.80000000000001</c:v>
                </c:pt>
                <c:pt idx="463" formatCode="General">
                  <c:v>140</c:v>
                </c:pt>
                <c:pt idx="464" formatCode="General">
                  <c:v>100</c:v>
                </c:pt>
                <c:pt idx="465" formatCode="General">
                  <c:v>25</c:v>
                </c:pt>
                <c:pt idx="466" formatCode="General">
                  <c:v>300</c:v>
                </c:pt>
                <c:pt idx="467" formatCode="General">
                  <c:v>200</c:v>
                </c:pt>
                <c:pt idx="468" formatCode="General">
                  <c:v>125</c:v>
                </c:pt>
                <c:pt idx="469" formatCode="General">
                  <c:v>35</c:v>
                </c:pt>
                <c:pt idx="470" formatCode="General">
                  <c:v>127.85</c:v>
                </c:pt>
                <c:pt idx="471" formatCode="General">
                  <c:v>700</c:v>
                </c:pt>
              </c:numCache>
            </c:numRef>
          </c:bubbleSize>
          <c:bubble3D val="0"/>
          <c:extLst>
            <c:ext xmlns:c16="http://schemas.microsoft.com/office/drawing/2014/chart" uri="{C3380CC4-5D6E-409C-BE32-E72D297353CC}">
              <c16:uniqueId val="{00000002-29D7-4E3A-AF3E-A87CE37B9ECB}"/>
            </c:ext>
          </c:extLst>
        </c:ser>
        <c:ser>
          <c:idx val="2"/>
          <c:order val="2"/>
          <c:tx>
            <c:v> MISO</c:v>
          </c:tx>
          <c:spPr>
            <a:solidFill>
              <a:srgbClr val="C3D69B"/>
            </a:solidFill>
            <a:ln w="6350">
              <a:solidFill>
                <a:schemeClr val="accent3"/>
              </a:solidFill>
              <a:prstDash val="solid"/>
            </a:ln>
          </c:spPr>
          <c:invertIfNegative val="1"/>
          <c:xVal>
            <c:numRef>
              <c:f>'PPA Price by Project (PV only)'!$A$26:$A$537</c:f>
              <c:numCache>
                <c:formatCode>m/d/yyyy</c:formatCode>
                <c:ptCount val="512"/>
                <c:pt idx="0">
                  <c:v>38961</c:v>
                </c:pt>
                <c:pt idx="1">
                  <c:v>39258</c:v>
                </c:pt>
                <c:pt idx="2">
                  <c:v>39630</c:v>
                </c:pt>
                <c:pt idx="3">
                  <c:v>39652</c:v>
                </c:pt>
                <c:pt idx="4">
                  <c:v>39801</c:v>
                </c:pt>
                <c:pt idx="5">
                  <c:v>39867</c:v>
                </c:pt>
                <c:pt idx="6">
                  <c:v>39873</c:v>
                </c:pt>
                <c:pt idx="7">
                  <c:v>39877</c:v>
                </c:pt>
                <c:pt idx="8">
                  <c:v>39934</c:v>
                </c:pt>
                <c:pt idx="9">
                  <c:v>39941</c:v>
                </c:pt>
                <c:pt idx="10">
                  <c:v>39965</c:v>
                </c:pt>
                <c:pt idx="11">
                  <c:v>39965</c:v>
                </c:pt>
                <c:pt idx="12">
                  <c:v>39965</c:v>
                </c:pt>
                <c:pt idx="13">
                  <c:v>39986</c:v>
                </c:pt>
                <c:pt idx="14">
                  <c:v>40042</c:v>
                </c:pt>
                <c:pt idx="15">
                  <c:v>40064</c:v>
                </c:pt>
                <c:pt idx="16">
                  <c:v>40137</c:v>
                </c:pt>
                <c:pt idx="17">
                  <c:v>40170</c:v>
                </c:pt>
                <c:pt idx="18">
                  <c:v>40171</c:v>
                </c:pt>
                <c:pt idx="19">
                  <c:v>40171</c:v>
                </c:pt>
                <c:pt idx="20">
                  <c:v>40171</c:v>
                </c:pt>
                <c:pt idx="21">
                  <c:v>40204</c:v>
                </c:pt>
                <c:pt idx="22">
                  <c:v>40204</c:v>
                </c:pt>
                <c:pt idx="23">
                  <c:v>40204</c:v>
                </c:pt>
                <c:pt idx="24">
                  <c:v>40211</c:v>
                </c:pt>
                <c:pt idx="25">
                  <c:v>40233</c:v>
                </c:pt>
                <c:pt idx="26">
                  <c:v>40243</c:v>
                </c:pt>
                <c:pt idx="27">
                  <c:v>40287</c:v>
                </c:pt>
                <c:pt idx="28">
                  <c:v>40289</c:v>
                </c:pt>
                <c:pt idx="29">
                  <c:v>40297</c:v>
                </c:pt>
                <c:pt idx="30">
                  <c:v>40308</c:v>
                </c:pt>
                <c:pt idx="31">
                  <c:v>40318</c:v>
                </c:pt>
                <c:pt idx="32">
                  <c:v>40330</c:v>
                </c:pt>
                <c:pt idx="33">
                  <c:v>40330</c:v>
                </c:pt>
                <c:pt idx="34">
                  <c:v>40353</c:v>
                </c:pt>
                <c:pt idx="35">
                  <c:v>40359</c:v>
                </c:pt>
                <c:pt idx="36">
                  <c:v>40359</c:v>
                </c:pt>
                <c:pt idx="37">
                  <c:v>40385</c:v>
                </c:pt>
                <c:pt idx="38">
                  <c:v>40388</c:v>
                </c:pt>
                <c:pt idx="39">
                  <c:v>40388</c:v>
                </c:pt>
                <c:pt idx="40">
                  <c:v>40400</c:v>
                </c:pt>
                <c:pt idx="41">
                  <c:v>40400</c:v>
                </c:pt>
                <c:pt idx="42">
                  <c:v>40414</c:v>
                </c:pt>
                <c:pt idx="43">
                  <c:v>40441</c:v>
                </c:pt>
                <c:pt idx="44">
                  <c:v>40492</c:v>
                </c:pt>
                <c:pt idx="45">
                  <c:v>40497</c:v>
                </c:pt>
                <c:pt idx="46">
                  <c:v>40497</c:v>
                </c:pt>
                <c:pt idx="47">
                  <c:v>40513</c:v>
                </c:pt>
                <c:pt idx="48">
                  <c:v>40513</c:v>
                </c:pt>
                <c:pt idx="49">
                  <c:v>40533</c:v>
                </c:pt>
                <c:pt idx="50">
                  <c:v>40542</c:v>
                </c:pt>
                <c:pt idx="51">
                  <c:v>40542</c:v>
                </c:pt>
                <c:pt idx="52">
                  <c:v>40548</c:v>
                </c:pt>
                <c:pt idx="53">
                  <c:v>40550</c:v>
                </c:pt>
                <c:pt idx="54">
                  <c:v>40568</c:v>
                </c:pt>
                <c:pt idx="55">
                  <c:v>40581</c:v>
                </c:pt>
                <c:pt idx="56">
                  <c:v>40585</c:v>
                </c:pt>
                <c:pt idx="57">
                  <c:v>40585</c:v>
                </c:pt>
                <c:pt idx="58">
                  <c:v>40610</c:v>
                </c:pt>
                <c:pt idx="59">
                  <c:v>40697</c:v>
                </c:pt>
                <c:pt idx="60">
                  <c:v>40697</c:v>
                </c:pt>
                <c:pt idx="61">
                  <c:v>40715</c:v>
                </c:pt>
                <c:pt idx="62">
                  <c:v>40732</c:v>
                </c:pt>
                <c:pt idx="63">
                  <c:v>40738</c:v>
                </c:pt>
                <c:pt idx="64">
                  <c:v>40742</c:v>
                </c:pt>
                <c:pt idx="65">
                  <c:v>40745</c:v>
                </c:pt>
                <c:pt idx="66">
                  <c:v>40815</c:v>
                </c:pt>
                <c:pt idx="67">
                  <c:v>40817</c:v>
                </c:pt>
                <c:pt idx="68">
                  <c:v>40878</c:v>
                </c:pt>
                <c:pt idx="69">
                  <c:v>40885</c:v>
                </c:pt>
                <c:pt idx="70">
                  <c:v>40897</c:v>
                </c:pt>
                <c:pt idx="71">
                  <c:v>40897</c:v>
                </c:pt>
                <c:pt idx="72">
                  <c:v>40897</c:v>
                </c:pt>
                <c:pt idx="73">
                  <c:v>40909</c:v>
                </c:pt>
                <c:pt idx="74">
                  <c:v>40909</c:v>
                </c:pt>
                <c:pt idx="75">
                  <c:v>40942</c:v>
                </c:pt>
                <c:pt idx="76">
                  <c:v>40966</c:v>
                </c:pt>
                <c:pt idx="77">
                  <c:v>41093</c:v>
                </c:pt>
                <c:pt idx="78">
                  <c:v>41093</c:v>
                </c:pt>
                <c:pt idx="79">
                  <c:v>41124</c:v>
                </c:pt>
                <c:pt idx="80">
                  <c:v>41134</c:v>
                </c:pt>
                <c:pt idx="81">
                  <c:v>41137</c:v>
                </c:pt>
                <c:pt idx="82">
                  <c:v>41150</c:v>
                </c:pt>
                <c:pt idx="83">
                  <c:v>41152</c:v>
                </c:pt>
                <c:pt idx="84">
                  <c:v>41169</c:v>
                </c:pt>
                <c:pt idx="85">
                  <c:v>41169</c:v>
                </c:pt>
                <c:pt idx="86">
                  <c:v>41199</c:v>
                </c:pt>
                <c:pt idx="87">
                  <c:v>41207</c:v>
                </c:pt>
                <c:pt idx="88">
                  <c:v>41214</c:v>
                </c:pt>
                <c:pt idx="89">
                  <c:v>41228</c:v>
                </c:pt>
                <c:pt idx="90">
                  <c:v>41255</c:v>
                </c:pt>
                <c:pt idx="91">
                  <c:v>41256</c:v>
                </c:pt>
                <c:pt idx="92">
                  <c:v>41309</c:v>
                </c:pt>
                <c:pt idx="93">
                  <c:v>41333</c:v>
                </c:pt>
                <c:pt idx="94">
                  <c:v>41355</c:v>
                </c:pt>
                <c:pt idx="95">
                  <c:v>41355</c:v>
                </c:pt>
                <c:pt idx="96">
                  <c:v>41358</c:v>
                </c:pt>
                <c:pt idx="97">
                  <c:v>41374</c:v>
                </c:pt>
                <c:pt idx="98">
                  <c:v>41380</c:v>
                </c:pt>
                <c:pt idx="99">
                  <c:v>41426</c:v>
                </c:pt>
                <c:pt idx="100">
                  <c:v>41428</c:v>
                </c:pt>
                <c:pt idx="101">
                  <c:v>41428</c:v>
                </c:pt>
                <c:pt idx="102">
                  <c:v>41444</c:v>
                </c:pt>
                <c:pt idx="103">
                  <c:v>41458</c:v>
                </c:pt>
                <c:pt idx="104">
                  <c:v>41465</c:v>
                </c:pt>
                <c:pt idx="105">
                  <c:v>41465</c:v>
                </c:pt>
                <c:pt idx="106">
                  <c:v>41472</c:v>
                </c:pt>
                <c:pt idx="107">
                  <c:v>41472</c:v>
                </c:pt>
                <c:pt idx="108">
                  <c:v>41523</c:v>
                </c:pt>
                <c:pt idx="109">
                  <c:v>41536</c:v>
                </c:pt>
                <c:pt idx="110">
                  <c:v>41544</c:v>
                </c:pt>
                <c:pt idx="111">
                  <c:v>41556</c:v>
                </c:pt>
                <c:pt idx="112">
                  <c:v>41569</c:v>
                </c:pt>
                <c:pt idx="113">
                  <c:v>41609</c:v>
                </c:pt>
                <c:pt idx="114">
                  <c:v>41614</c:v>
                </c:pt>
                <c:pt idx="115">
                  <c:v>41627</c:v>
                </c:pt>
                <c:pt idx="116">
                  <c:v>41669</c:v>
                </c:pt>
                <c:pt idx="117">
                  <c:v>41690</c:v>
                </c:pt>
                <c:pt idx="118">
                  <c:v>41715</c:v>
                </c:pt>
                <c:pt idx="119">
                  <c:v>41724</c:v>
                </c:pt>
                <c:pt idx="120">
                  <c:v>41730</c:v>
                </c:pt>
                <c:pt idx="121">
                  <c:v>41760</c:v>
                </c:pt>
                <c:pt idx="122">
                  <c:v>41786</c:v>
                </c:pt>
                <c:pt idx="123">
                  <c:v>41791</c:v>
                </c:pt>
                <c:pt idx="124">
                  <c:v>41802</c:v>
                </c:pt>
                <c:pt idx="125">
                  <c:v>41838</c:v>
                </c:pt>
                <c:pt idx="126">
                  <c:v>41843</c:v>
                </c:pt>
                <c:pt idx="127">
                  <c:v>41844</c:v>
                </c:pt>
                <c:pt idx="128">
                  <c:v>41844</c:v>
                </c:pt>
                <c:pt idx="129">
                  <c:v>41851</c:v>
                </c:pt>
                <c:pt idx="130">
                  <c:v>41870</c:v>
                </c:pt>
                <c:pt idx="131">
                  <c:v>41876</c:v>
                </c:pt>
                <c:pt idx="132">
                  <c:v>41885</c:v>
                </c:pt>
                <c:pt idx="133">
                  <c:v>41886</c:v>
                </c:pt>
                <c:pt idx="134">
                  <c:v>41886</c:v>
                </c:pt>
                <c:pt idx="135">
                  <c:v>41915</c:v>
                </c:pt>
                <c:pt idx="136">
                  <c:v>41920</c:v>
                </c:pt>
                <c:pt idx="137">
                  <c:v>41920</c:v>
                </c:pt>
                <c:pt idx="138">
                  <c:v>41920</c:v>
                </c:pt>
                <c:pt idx="139">
                  <c:v>41920</c:v>
                </c:pt>
                <c:pt idx="140">
                  <c:v>41920</c:v>
                </c:pt>
                <c:pt idx="141">
                  <c:v>41920</c:v>
                </c:pt>
                <c:pt idx="142">
                  <c:v>41932</c:v>
                </c:pt>
                <c:pt idx="143">
                  <c:v>41933</c:v>
                </c:pt>
                <c:pt idx="144">
                  <c:v>41933</c:v>
                </c:pt>
                <c:pt idx="145">
                  <c:v>41934</c:v>
                </c:pt>
                <c:pt idx="146">
                  <c:v>41934</c:v>
                </c:pt>
                <c:pt idx="147">
                  <c:v>41934</c:v>
                </c:pt>
                <c:pt idx="148">
                  <c:v>41934</c:v>
                </c:pt>
                <c:pt idx="149">
                  <c:v>41934</c:v>
                </c:pt>
                <c:pt idx="150">
                  <c:v>41934</c:v>
                </c:pt>
                <c:pt idx="151">
                  <c:v>41934</c:v>
                </c:pt>
                <c:pt idx="152">
                  <c:v>41934</c:v>
                </c:pt>
                <c:pt idx="153">
                  <c:v>41936</c:v>
                </c:pt>
                <c:pt idx="154">
                  <c:v>41950</c:v>
                </c:pt>
                <c:pt idx="155">
                  <c:v>41950</c:v>
                </c:pt>
                <c:pt idx="156">
                  <c:v>41956</c:v>
                </c:pt>
                <c:pt idx="157">
                  <c:v>41961</c:v>
                </c:pt>
                <c:pt idx="158">
                  <c:v>41982</c:v>
                </c:pt>
                <c:pt idx="159">
                  <c:v>42036</c:v>
                </c:pt>
                <c:pt idx="160">
                  <c:v>42065</c:v>
                </c:pt>
                <c:pt idx="161">
                  <c:v>42065</c:v>
                </c:pt>
                <c:pt idx="162">
                  <c:v>42066</c:v>
                </c:pt>
                <c:pt idx="163">
                  <c:v>42067</c:v>
                </c:pt>
                <c:pt idx="164">
                  <c:v>42067</c:v>
                </c:pt>
                <c:pt idx="165">
                  <c:v>42068</c:v>
                </c:pt>
                <c:pt idx="166">
                  <c:v>42086</c:v>
                </c:pt>
                <c:pt idx="167">
                  <c:v>42088</c:v>
                </c:pt>
                <c:pt idx="168">
                  <c:v>42097</c:v>
                </c:pt>
                <c:pt idx="169">
                  <c:v>42097</c:v>
                </c:pt>
                <c:pt idx="170">
                  <c:v>42108</c:v>
                </c:pt>
                <c:pt idx="171">
                  <c:v>42111</c:v>
                </c:pt>
                <c:pt idx="172">
                  <c:v>42124</c:v>
                </c:pt>
                <c:pt idx="173">
                  <c:v>42124</c:v>
                </c:pt>
                <c:pt idx="174">
                  <c:v>42124</c:v>
                </c:pt>
                <c:pt idx="175">
                  <c:v>42151</c:v>
                </c:pt>
                <c:pt idx="176">
                  <c:v>42156</c:v>
                </c:pt>
                <c:pt idx="177">
                  <c:v>42160</c:v>
                </c:pt>
                <c:pt idx="178">
                  <c:v>42164</c:v>
                </c:pt>
                <c:pt idx="179">
                  <c:v>42174</c:v>
                </c:pt>
                <c:pt idx="180">
                  <c:v>42178</c:v>
                </c:pt>
                <c:pt idx="181">
                  <c:v>42180</c:v>
                </c:pt>
                <c:pt idx="182">
                  <c:v>42185</c:v>
                </c:pt>
                <c:pt idx="183">
                  <c:v>42186</c:v>
                </c:pt>
                <c:pt idx="184">
                  <c:v>42186</c:v>
                </c:pt>
                <c:pt idx="185">
                  <c:v>42186</c:v>
                </c:pt>
                <c:pt idx="186">
                  <c:v>42200</c:v>
                </c:pt>
                <c:pt idx="187">
                  <c:v>42201</c:v>
                </c:pt>
                <c:pt idx="188">
                  <c:v>42201</c:v>
                </c:pt>
                <c:pt idx="189">
                  <c:v>42206</c:v>
                </c:pt>
                <c:pt idx="190">
                  <c:v>42221</c:v>
                </c:pt>
                <c:pt idx="191">
                  <c:v>42225</c:v>
                </c:pt>
                <c:pt idx="192">
                  <c:v>42228</c:v>
                </c:pt>
                <c:pt idx="193">
                  <c:v>42244</c:v>
                </c:pt>
                <c:pt idx="194">
                  <c:v>42250</c:v>
                </c:pt>
                <c:pt idx="195">
                  <c:v>42270</c:v>
                </c:pt>
                <c:pt idx="196">
                  <c:v>42270</c:v>
                </c:pt>
                <c:pt idx="197">
                  <c:v>42271</c:v>
                </c:pt>
                <c:pt idx="198">
                  <c:v>42275</c:v>
                </c:pt>
                <c:pt idx="199">
                  <c:v>42275</c:v>
                </c:pt>
                <c:pt idx="200">
                  <c:v>42278</c:v>
                </c:pt>
                <c:pt idx="201">
                  <c:v>42278</c:v>
                </c:pt>
                <c:pt idx="202">
                  <c:v>42278</c:v>
                </c:pt>
                <c:pt idx="203">
                  <c:v>42285</c:v>
                </c:pt>
                <c:pt idx="204">
                  <c:v>42286</c:v>
                </c:pt>
                <c:pt idx="205">
                  <c:v>42286</c:v>
                </c:pt>
                <c:pt idx="206">
                  <c:v>42292</c:v>
                </c:pt>
                <c:pt idx="207">
                  <c:v>42313</c:v>
                </c:pt>
                <c:pt idx="208">
                  <c:v>42314</c:v>
                </c:pt>
                <c:pt idx="209">
                  <c:v>42317</c:v>
                </c:pt>
                <c:pt idx="210">
                  <c:v>42318</c:v>
                </c:pt>
                <c:pt idx="211">
                  <c:v>42328</c:v>
                </c:pt>
                <c:pt idx="212">
                  <c:v>42338</c:v>
                </c:pt>
                <c:pt idx="213">
                  <c:v>42355</c:v>
                </c:pt>
                <c:pt idx="214">
                  <c:v>42355</c:v>
                </c:pt>
                <c:pt idx="215">
                  <c:v>42356</c:v>
                </c:pt>
                <c:pt idx="216">
                  <c:v>42356</c:v>
                </c:pt>
                <c:pt idx="217">
                  <c:v>42356</c:v>
                </c:pt>
                <c:pt idx="218">
                  <c:v>42356</c:v>
                </c:pt>
                <c:pt idx="219">
                  <c:v>42375</c:v>
                </c:pt>
                <c:pt idx="220">
                  <c:v>42472</c:v>
                </c:pt>
                <c:pt idx="221">
                  <c:v>42472</c:v>
                </c:pt>
                <c:pt idx="222">
                  <c:v>42509</c:v>
                </c:pt>
                <c:pt idx="223">
                  <c:v>42584</c:v>
                </c:pt>
                <c:pt idx="224">
                  <c:v>42586</c:v>
                </c:pt>
                <c:pt idx="225">
                  <c:v>42591</c:v>
                </c:pt>
                <c:pt idx="226">
                  <c:v>42608</c:v>
                </c:pt>
                <c:pt idx="227">
                  <c:v>42611</c:v>
                </c:pt>
                <c:pt idx="228">
                  <c:v>42628</c:v>
                </c:pt>
                <c:pt idx="229">
                  <c:v>42633</c:v>
                </c:pt>
                <c:pt idx="230">
                  <c:v>42635</c:v>
                </c:pt>
                <c:pt idx="231">
                  <c:v>42636</c:v>
                </c:pt>
                <c:pt idx="232">
                  <c:v>42636</c:v>
                </c:pt>
                <c:pt idx="233">
                  <c:v>42636</c:v>
                </c:pt>
                <c:pt idx="234">
                  <c:v>42636</c:v>
                </c:pt>
                <c:pt idx="235">
                  <c:v>42689</c:v>
                </c:pt>
                <c:pt idx="236">
                  <c:v>42692</c:v>
                </c:pt>
                <c:pt idx="237">
                  <c:v>42692</c:v>
                </c:pt>
                <c:pt idx="238">
                  <c:v>42692</c:v>
                </c:pt>
                <c:pt idx="239">
                  <c:v>42717</c:v>
                </c:pt>
                <c:pt idx="240">
                  <c:v>42719</c:v>
                </c:pt>
                <c:pt idx="241">
                  <c:v>42738</c:v>
                </c:pt>
                <c:pt idx="242">
                  <c:v>42747</c:v>
                </c:pt>
                <c:pt idx="243">
                  <c:v>42747</c:v>
                </c:pt>
                <c:pt idx="244">
                  <c:v>42747</c:v>
                </c:pt>
                <c:pt idx="245">
                  <c:v>42752</c:v>
                </c:pt>
                <c:pt idx="246">
                  <c:v>42766</c:v>
                </c:pt>
                <c:pt idx="247">
                  <c:v>42817</c:v>
                </c:pt>
                <c:pt idx="248">
                  <c:v>42825</c:v>
                </c:pt>
                <c:pt idx="249">
                  <c:v>42826</c:v>
                </c:pt>
                <c:pt idx="250">
                  <c:v>42843</c:v>
                </c:pt>
                <c:pt idx="251">
                  <c:v>42877</c:v>
                </c:pt>
                <c:pt idx="252">
                  <c:v>42880</c:v>
                </c:pt>
                <c:pt idx="253">
                  <c:v>42880</c:v>
                </c:pt>
                <c:pt idx="254">
                  <c:v>42880</c:v>
                </c:pt>
                <c:pt idx="255">
                  <c:v>42880</c:v>
                </c:pt>
                <c:pt idx="256">
                  <c:v>42881</c:v>
                </c:pt>
                <c:pt idx="257">
                  <c:v>42887</c:v>
                </c:pt>
                <c:pt idx="258">
                  <c:v>42887</c:v>
                </c:pt>
                <c:pt idx="259">
                  <c:v>42887</c:v>
                </c:pt>
                <c:pt idx="260">
                  <c:v>42893</c:v>
                </c:pt>
                <c:pt idx="261">
                  <c:v>42905</c:v>
                </c:pt>
                <c:pt idx="262">
                  <c:v>42906</c:v>
                </c:pt>
                <c:pt idx="263">
                  <c:v>42906</c:v>
                </c:pt>
                <c:pt idx="264">
                  <c:v>42906</c:v>
                </c:pt>
                <c:pt idx="265">
                  <c:v>42906</c:v>
                </c:pt>
                <c:pt idx="266">
                  <c:v>42912</c:v>
                </c:pt>
                <c:pt idx="267">
                  <c:v>42933</c:v>
                </c:pt>
                <c:pt idx="268">
                  <c:v>42944</c:v>
                </c:pt>
                <c:pt idx="269">
                  <c:v>42944</c:v>
                </c:pt>
                <c:pt idx="270">
                  <c:v>42955</c:v>
                </c:pt>
                <c:pt idx="271">
                  <c:v>42972</c:v>
                </c:pt>
                <c:pt idx="272">
                  <c:v>43001</c:v>
                </c:pt>
                <c:pt idx="273">
                  <c:v>43004</c:v>
                </c:pt>
                <c:pt idx="274">
                  <c:v>43004</c:v>
                </c:pt>
                <c:pt idx="275">
                  <c:v>43014</c:v>
                </c:pt>
                <c:pt idx="276">
                  <c:v>43014</c:v>
                </c:pt>
                <c:pt idx="277">
                  <c:v>43038</c:v>
                </c:pt>
                <c:pt idx="278">
                  <c:v>43047</c:v>
                </c:pt>
                <c:pt idx="279">
                  <c:v>43052</c:v>
                </c:pt>
                <c:pt idx="280">
                  <c:v>43052</c:v>
                </c:pt>
                <c:pt idx="281">
                  <c:v>43053</c:v>
                </c:pt>
                <c:pt idx="282">
                  <c:v>43077</c:v>
                </c:pt>
                <c:pt idx="283">
                  <c:v>43083</c:v>
                </c:pt>
                <c:pt idx="284">
                  <c:v>43084</c:v>
                </c:pt>
                <c:pt idx="285">
                  <c:v>43090</c:v>
                </c:pt>
                <c:pt idx="286">
                  <c:v>43105</c:v>
                </c:pt>
                <c:pt idx="287">
                  <c:v>43109</c:v>
                </c:pt>
                <c:pt idx="288">
                  <c:v>43126</c:v>
                </c:pt>
                <c:pt idx="289">
                  <c:v>43129</c:v>
                </c:pt>
                <c:pt idx="290">
                  <c:v>43129</c:v>
                </c:pt>
                <c:pt idx="291">
                  <c:v>43132</c:v>
                </c:pt>
                <c:pt idx="292">
                  <c:v>43136</c:v>
                </c:pt>
                <c:pt idx="293">
                  <c:v>43152</c:v>
                </c:pt>
                <c:pt idx="294">
                  <c:v>43154</c:v>
                </c:pt>
                <c:pt idx="295">
                  <c:v>43206</c:v>
                </c:pt>
                <c:pt idx="296">
                  <c:v>43227</c:v>
                </c:pt>
                <c:pt idx="297">
                  <c:v>43236</c:v>
                </c:pt>
                <c:pt idx="298">
                  <c:v>43236</c:v>
                </c:pt>
                <c:pt idx="299">
                  <c:v>43250</c:v>
                </c:pt>
                <c:pt idx="300">
                  <c:v>43250</c:v>
                </c:pt>
                <c:pt idx="301">
                  <c:v>43250</c:v>
                </c:pt>
                <c:pt idx="302">
                  <c:v>43250</c:v>
                </c:pt>
                <c:pt idx="303">
                  <c:v>43250</c:v>
                </c:pt>
                <c:pt idx="304">
                  <c:v>43250</c:v>
                </c:pt>
                <c:pt idx="305">
                  <c:v>43251</c:v>
                </c:pt>
                <c:pt idx="306">
                  <c:v>43252</c:v>
                </c:pt>
                <c:pt idx="307">
                  <c:v>43255</c:v>
                </c:pt>
                <c:pt idx="308">
                  <c:v>43257</c:v>
                </c:pt>
                <c:pt idx="309">
                  <c:v>43259</c:v>
                </c:pt>
                <c:pt idx="310">
                  <c:v>43264</c:v>
                </c:pt>
                <c:pt idx="311">
                  <c:v>43264</c:v>
                </c:pt>
                <c:pt idx="312">
                  <c:v>43264</c:v>
                </c:pt>
                <c:pt idx="313">
                  <c:v>43264</c:v>
                </c:pt>
                <c:pt idx="314">
                  <c:v>43266</c:v>
                </c:pt>
                <c:pt idx="315">
                  <c:v>43277</c:v>
                </c:pt>
                <c:pt idx="316">
                  <c:v>43278</c:v>
                </c:pt>
                <c:pt idx="317">
                  <c:v>43281</c:v>
                </c:pt>
                <c:pt idx="318">
                  <c:v>43281</c:v>
                </c:pt>
                <c:pt idx="319">
                  <c:v>43281</c:v>
                </c:pt>
                <c:pt idx="320">
                  <c:v>43291</c:v>
                </c:pt>
                <c:pt idx="321">
                  <c:v>43322</c:v>
                </c:pt>
                <c:pt idx="322">
                  <c:v>43322</c:v>
                </c:pt>
                <c:pt idx="323">
                  <c:v>43334</c:v>
                </c:pt>
                <c:pt idx="324">
                  <c:v>43334</c:v>
                </c:pt>
                <c:pt idx="325">
                  <c:v>43335</c:v>
                </c:pt>
                <c:pt idx="326">
                  <c:v>43343</c:v>
                </c:pt>
                <c:pt idx="327">
                  <c:v>43352</c:v>
                </c:pt>
                <c:pt idx="328">
                  <c:v>43354</c:v>
                </c:pt>
                <c:pt idx="329">
                  <c:v>43362</c:v>
                </c:pt>
                <c:pt idx="330">
                  <c:v>43363</c:v>
                </c:pt>
                <c:pt idx="331">
                  <c:v>43368</c:v>
                </c:pt>
                <c:pt idx="332">
                  <c:v>43374</c:v>
                </c:pt>
                <c:pt idx="333">
                  <c:v>43374</c:v>
                </c:pt>
                <c:pt idx="334">
                  <c:v>43391</c:v>
                </c:pt>
                <c:pt idx="335">
                  <c:v>43391</c:v>
                </c:pt>
                <c:pt idx="336">
                  <c:v>43398</c:v>
                </c:pt>
                <c:pt idx="337">
                  <c:v>43405</c:v>
                </c:pt>
                <c:pt idx="338">
                  <c:v>43445</c:v>
                </c:pt>
                <c:pt idx="339">
                  <c:v>43497</c:v>
                </c:pt>
                <c:pt idx="340">
                  <c:v>43507</c:v>
                </c:pt>
                <c:pt idx="341">
                  <c:v>43510</c:v>
                </c:pt>
                <c:pt idx="342">
                  <c:v>43524</c:v>
                </c:pt>
                <c:pt idx="343">
                  <c:v>43545</c:v>
                </c:pt>
                <c:pt idx="344">
                  <c:v>43546</c:v>
                </c:pt>
                <c:pt idx="345">
                  <c:v>43577</c:v>
                </c:pt>
                <c:pt idx="346">
                  <c:v>43585</c:v>
                </c:pt>
                <c:pt idx="347">
                  <c:v>43613</c:v>
                </c:pt>
                <c:pt idx="348">
                  <c:v>43615</c:v>
                </c:pt>
                <c:pt idx="349">
                  <c:v>43627</c:v>
                </c:pt>
                <c:pt idx="350">
                  <c:v>43634</c:v>
                </c:pt>
                <c:pt idx="351">
                  <c:v>43634</c:v>
                </c:pt>
                <c:pt idx="352">
                  <c:v>43637</c:v>
                </c:pt>
                <c:pt idx="353">
                  <c:v>43643</c:v>
                </c:pt>
                <c:pt idx="354">
                  <c:v>43643</c:v>
                </c:pt>
                <c:pt idx="355">
                  <c:v>43647</c:v>
                </c:pt>
                <c:pt idx="356">
                  <c:v>43647</c:v>
                </c:pt>
                <c:pt idx="357">
                  <c:v>43647</c:v>
                </c:pt>
                <c:pt idx="358">
                  <c:v>43655</c:v>
                </c:pt>
                <c:pt idx="359">
                  <c:v>43671</c:v>
                </c:pt>
                <c:pt idx="360">
                  <c:v>43672</c:v>
                </c:pt>
                <c:pt idx="361">
                  <c:v>43672</c:v>
                </c:pt>
                <c:pt idx="362">
                  <c:v>43683</c:v>
                </c:pt>
                <c:pt idx="363">
                  <c:v>43696</c:v>
                </c:pt>
                <c:pt idx="364">
                  <c:v>43707</c:v>
                </c:pt>
                <c:pt idx="365">
                  <c:v>43720</c:v>
                </c:pt>
                <c:pt idx="366">
                  <c:v>43727</c:v>
                </c:pt>
                <c:pt idx="367">
                  <c:v>43730</c:v>
                </c:pt>
                <c:pt idx="368">
                  <c:v>43730</c:v>
                </c:pt>
                <c:pt idx="369">
                  <c:v>43730</c:v>
                </c:pt>
                <c:pt idx="370">
                  <c:v>43739</c:v>
                </c:pt>
                <c:pt idx="371">
                  <c:v>43755</c:v>
                </c:pt>
                <c:pt idx="372">
                  <c:v>43755</c:v>
                </c:pt>
                <c:pt idx="373">
                  <c:v>43756</c:v>
                </c:pt>
                <c:pt idx="374">
                  <c:v>43761</c:v>
                </c:pt>
                <c:pt idx="375">
                  <c:v>43774</c:v>
                </c:pt>
                <c:pt idx="376">
                  <c:v>43783</c:v>
                </c:pt>
                <c:pt idx="377">
                  <c:v>43783</c:v>
                </c:pt>
                <c:pt idx="378">
                  <c:v>43788</c:v>
                </c:pt>
                <c:pt idx="379">
                  <c:v>43790</c:v>
                </c:pt>
                <c:pt idx="380">
                  <c:v>43795</c:v>
                </c:pt>
                <c:pt idx="381">
                  <c:v>43795</c:v>
                </c:pt>
                <c:pt idx="382">
                  <c:v>43795</c:v>
                </c:pt>
                <c:pt idx="383">
                  <c:v>43804</c:v>
                </c:pt>
                <c:pt idx="384">
                  <c:v>43809</c:v>
                </c:pt>
                <c:pt idx="385">
                  <c:v>43816</c:v>
                </c:pt>
                <c:pt idx="386">
                  <c:v>43819</c:v>
                </c:pt>
                <c:pt idx="387">
                  <c:v>43822</c:v>
                </c:pt>
                <c:pt idx="388">
                  <c:v>43836</c:v>
                </c:pt>
                <c:pt idx="389">
                  <c:v>43875</c:v>
                </c:pt>
                <c:pt idx="390">
                  <c:v>43875</c:v>
                </c:pt>
                <c:pt idx="391">
                  <c:v>43880</c:v>
                </c:pt>
                <c:pt idx="392">
                  <c:v>43887</c:v>
                </c:pt>
                <c:pt idx="393">
                  <c:v>43903</c:v>
                </c:pt>
                <c:pt idx="394">
                  <c:v>43915</c:v>
                </c:pt>
                <c:pt idx="395">
                  <c:v>43929</c:v>
                </c:pt>
                <c:pt idx="396">
                  <c:v>43929</c:v>
                </c:pt>
                <c:pt idx="397">
                  <c:v>43953</c:v>
                </c:pt>
                <c:pt idx="398">
                  <c:v>43957</c:v>
                </c:pt>
                <c:pt idx="399">
                  <c:v>43970</c:v>
                </c:pt>
                <c:pt idx="400">
                  <c:v>43977</c:v>
                </c:pt>
                <c:pt idx="401">
                  <c:v>43983</c:v>
                </c:pt>
                <c:pt idx="402">
                  <c:v>44022</c:v>
                </c:pt>
                <c:pt idx="403">
                  <c:v>44022</c:v>
                </c:pt>
                <c:pt idx="404">
                  <c:v>44036</c:v>
                </c:pt>
                <c:pt idx="405">
                  <c:v>44067</c:v>
                </c:pt>
                <c:pt idx="406">
                  <c:v>44074</c:v>
                </c:pt>
                <c:pt idx="407">
                  <c:v>44088</c:v>
                </c:pt>
                <c:pt idx="408">
                  <c:v>44097</c:v>
                </c:pt>
                <c:pt idx="409">
                  <c:v>44099</c:v>
                </c:pt>
                <c:pt idx="410">
                  <c:v>44104</c:v>
                </c:pt>
                <c:pt idx="411">
                  <c:v>44106</c:v>
                </c:pt>
                <c:pt idx="412">
                  <c:v>44137</c:v>
                </c:pt>
                <c:pt idx="413">
                  <c:v>44140</c:v>
                </c:pt>
                <c:pt idx="414">
                  <c:v>44141</c:v>
                </c:pt>
                <c:pt idx="415">
                  <c:v>44166</c:v>
                </c:pt>
                <c:pt idx="416">
                  <c:v>44187</c:v>
                </c:pt>
                <c:pt idx="417">
                  <c:v>44195</c:v>
                </c:pt>
                <c:pt idx="418">
                  <c:v>44211</c:v>
                </c:pt>
                <c:pt idx="419">
                  <c:v>44211</c:v>
                </c:pt>
                <c:pt idx="420">
                  <c:v>44217</c:v>
                </c:pt>
                <c:pt idx="421">
                  <c:v>44224</c:v>
                </c:pt>
                <c:pt idx="422">
                  <c:v>44228</c:v>
                </c:pt>
                <c:pt idx="423">
                  <c:v>44228</c:v>
                </c:pt>
                <c:pt idx="424">
                  <c:v>44231</c:v>
                </c:pt>
                <c:pt idx="425">
                  <c:v>44250</c:v>
                </c:pt>
                <c:pt idx="426">
                  <c:v>44263</c:v>
                </c:pt>
                <c:pt idx="427">
                  <c:v>44280</c:v>
                </c:pt>
                <c:pt idx="428">
                  <c:v>44287</c:v>
                </c:pt>
                <c:pt idx="429">
                  <c:v>44287</c:v>
                </c:pt>
                <c:pt idx="430">
                  <c:v>44294</c:v>
                </c:pt>
                <c:pt idx="431">
                  <c:v>44323</c:v>
                </c:pt>
                <c:pt idx="432">
                  <c:v>44328</c:v>
                </c:pt>
                <c:pt idx="433">
                  <c:v>44348</c:v>
                </c:pt>
                <c:pt idx="434">
                  <c:v>44348</c:v>
                </c:pt>
                <c:pt idx="435">
                  <c:v>44348</c:v>
                </c:pt>
                <c:pt idx="436">
                  <c:v>44351</c:v>
                </c:pt>
                <c:pt idx="437">
                  <c:v>44364</c:v>
                </c:pt>
                <c:pt idx="438">
                  <c:v>44420</c:v>
                </c:pt>
                <c:pt idx="439">
                  <c:v>44477</c:v>
                </c:pt>
                <c:pt idx="440">
                  <c:v>44483</c:v>
                </c:pt>
                <c:pt idx="441">
                  <c:v>44484</c:v>
                </c:pt>
                <c:pt idx="442">
                  <c:v>44484</c:v>
                </c:pt>
                <c:pt idx="443">
                  <c:v>44547</c:v>
                </c:pt>
                <c:pt idx="444">
                  <c:v>44582</c:v>
                </c:pt>
                <c:pt idx="445">
                  <c:v>44608</c:v>
                </c:pt>
                <c:pt idx="446">
                  <c:v>44613</c:v>
                </c:pt>
                <c:pt idx="447">
                  <c:v>44669</c:v>
                </c:pt>
                <c:pt idx="448">
                  <c:v>44671</c:v>
                </c:pt>
                <c:pt idx="449">
                  <c:v>44679</c:v>
                </c:pt>
                <c:pt idx="450">
                  <c:v>44694</c:v>
                </c:pt>
                <c:pt idx="451">
                  <c:v>44706</c:v>
                </c:pt>
                <c:pt idx="452">
                  <c:v>44735</c:v>
                </c:pt>
                <c:pt idx="453">
                  <c:v>44769</c:v>
                </c:pt>
                <c:pt idx="454">
                  <c:v>44831</c:v>
                </c:pt>
                <c:pt idx="455">
                  <c:v>44833</c:v>
                </c:pt>
                <c:pt idx="456">
                  <c:v>44854</c:v>
                </c:pt>
                <c:pt idx="457">
                  <c:v>44859</c:v>
                </c:pt>
                <c:pt idx="458">
                  <c:v>44862</c:v>
                </c:pt>
                <c:pt idx="459">
                  <c:v>44916</c:v>
                </c:pt>
                <c:pt idx="460">
                  <c:v>44946</c:v>
                </c:pt>
                <c:pt idx="461">
                  <c:v>44950</c:v>
                </c:pt>
                <c:pt idx="462">
                  <c:v>45107</c:v>
                </c:pt>
                <c:pt idx="463">
                  <c:v>45128</c:v>
                </c:pt>
                <c:pt idx="464">
                  <c:v>45223</c:v>
                </c:pt>
                <c:pt idx="465">
                  <c:v>45245</c:v>
                </c:pt>
                <c:pt idx="466">
                  <c:v>45247</c:v>
                </c:pt>
                <c:pt idx="467">
                  <c:v>45322</c:v>
                </c:pt>
                <c:pt idx="468">
                  <c:v>45337</c:v>
                </c:pt>
                <c:pt idx="469">
                  <c:v>45372</c:v>
                </c:pt>
                <c:pt idx="470">
                  <c:v>45415</c:v>
                </c:pt>
                <c:pt idx="471">
                  <c:v>45415</c:v>
                </c:pt>
              </c:numCache>
            </c:numRef>
          </c:xVal>
          <c:yVal>
            <c:numRef>
              <c:f>'PPA Price by Project (PV only)'!$F$26:$F$537</c:f>
              <c:numCache>
                <c:formatCode>0.00</c:formatCode>
                <c:ptCount val="512"/>
                <c:pt idx="0">
                  <c:v>#N/A</c:v>
                </c:pt>
                <c:pt idx="1">
                  <c:v>#N/A</c:v>
                </c:pt>
                <c:pt idx="2">
                  <c:v>#N/A</c:v>
                </c:pt>
                <c:pt idx="3">
                  <c:v>#N/A</c:v>
                </c:pt>
                <c:pt idx="4">
                  <c:v>#N/A</c:v>
                </c:pt>
                <c:pt idx="5">
                  <c:v>#N/A</c:v>
                </c:pt>
                <c:pt idx="6">
                  <c:v>#N/A</c:v>
                </c:pt>
                <c:pt idx="7">
                  <c:v>#N/A</c:v>
                </c:pt>
                <c:pt idx="8">
                  <c:v>#N/A</c:v>
                </c:pt>
                <c:pt idx="9">
                  <c:v>#N/A</c:v>
                </c:pt>
                <c:pt idx="10">
                  <c:v>#N/A</c:v>
                </c:pt>
                <c:pt idx="11">
                  <c:v>#N/A</c:v>
                </c:pt>
                <c:pt idx="12">
                  <c:v>#N/A</c:v>
                </c:pt>
                <c:pt idx="13">
                  <c:v>#N/A</c:v>
                </c:pt>
                <c:pt idx="14">
                  <c:v>#N/A</c:v>
                </c:pt>
                <c:pt idx="15">
                  <c:v>#N/A</c:v>
                </c:pt>
                <c:pt idx="16">
                  <c:v>#N/A</c:v>
                </c:pt>
                <c:pt idx="17">
                  <c:v>#N/A</c:v>
                </c:pt>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#N/A</c:v>
                </c:pt>
                <c:pt idx="42">
                  <c:v>#N/A</c:v>
                </c:pt>
                <c:pt idx="43">
                  <c:v>#N/A</c:v>
                </c:pt>
                <c:pt idx="44">
                  <c:v>#N/A</c:v>
                </c:pt>
                <c:pt idx="45">
                  <c:v>#N/A</c:v>
                </c:pt>
                <c:pt idx="46">
                  <c:v>#N/A</c:v>
                </c:pt>
                <c:pt idx="47">
                  <c:v>#N/A</c:v>
                </c:pt>
                <c:pt idx="48">
                  <c:v>#N/A</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#N/A</c:v>
                </c:pt>
                <c:pt idx="69">
                  <c:v>#N/A</c:v>
                </c:pt>
                <c:pt idx="70">
                  <c:v>#N/A</c:v>
                </c:pt>
                <c:pt idx="71">
                  <c:v>#N/A</c:v>
                </c:pt>
                <c:pt idx="72">
                  <c:v>#N/A</c:v>
                </c:pt>
                <c:pt idx="73">
                  <c:v>#N/A</c:v>
                </c:pt>
                <c:pt idx="74">
                  <c:v>#N/A</c:v>
                </c:pt>
                <c:pt idx="75">
                  <c:v>#N/A</c:v>
                </c:pt>
                <c:pt idx="76">
                  <c:v>#N/A</c:v>
                </c:pt>
                <c:pt idx="77">
                  <c:v>#N/A</c:v>
                </c:pt>
                <c:pt idx="78">
                  <c:v>#N/A</c:v>
                </c:pt>
                <c:pt idx="79">
                  <c:v>#N/A</c:v>
                </c:pt>
                <c:pt idx="80">
                  <c:v>#N/A</c:v>
                </c:pt>
                <c:pt idx="81">
                  <c:v>#N/A</c:v>
                </c:pt>
                <c:pt idx="82">
                  <c:v>#N/A</c:v>
                </c:pt>
                <c:pt idx="83">
                  <c:v>#N/A</c:v>
                </c:pt>
                <c:pt idx="84">
                  <c:v>#N/A</c:v>
                </c:pt>
                <c:pt idx="85">
                  <c:v>#N/A</c:v>
                </c:pt>
                <c:pt idx="86">
                  <c:v>#N/A</c:v>
                </c:pt>
                <c:pt idx="87">
                  <c:v>#N/A</c:v>
                </c:pt>
                <c:pt idx="88">
                  <c:v>#N/A</c:v>
                </c:pt>
                <c:pt idx="89">
                  <c:v>#N/A</c:v>
                </c:pt>
                <c:pt idx="90">
                  <c:v>#N/A</c:v>
                </c:pt>
                <c:pt idx="91">
                  <c:v>#N/A</c:v>
                </c:pt>
                <c:pt idx="92">
                  <c:v>111.05745767026998</c:v>
                </c:pt>
                <c:pt idx="93">
                  <c:v>#N/A</c:v>
                </c:pt>
                <c:pt idx="94">
                  <c:v>#N/A</c:v>
                </c:pt>
                <c:pt idx="95">
                  <c:v>#N/A</c:v>
                </c:pt>
                <c:pt idx="96">
                  <c:v>#N/A</c:v>
                </c:pt>
                <c:pt idx="97">
                  <c:v>#N/A</c:v>
                </c:pt>
                <c:pt idx="98">
                  <c:v>#N/A</c:v>
                </c:pt>
                <c:pt idx="99">
                  <c:v>#N/A</c:v>
                </c:pt>
                <c:pt idx="100">
                  <c:v>#N/A</c:v>
                </c:pt>
                <c:pt idx="101">
                  <c:v>#N/A</c:v>
                </c:pt>
                <c:pt idx="102">
                  <c:v>#N/A</c:v>
                </c:pt>
                <c:pt idx="103">
                  <c:v>#N/A</c:v>
                </c:pt>
                <c:pt idx="104">
                  <c:v>#N/A</c:v>
                </c:pt>
                <c:pt idx="105">
                  <c:v>#N/A</c:v>
                </c:pt>
                <c:pt idx="106">
                  <c:v>#N/A</c:v>
                </c:pt>
                <c:pt idx="107">
                  <c:v>#N/A</c:v>
                </c:pt>
                <c:pt idx="108">
                  <c:v>#N/A</c:v>
                </c:pt>
                <c:pt idx="109">
                  <c:v>#N/A</c:v>
                </c:pt>
                <c:pt idx="110">
                  <c:v>#N/A</c:v>
                </c:pt>
                <c:pt idx="111">
                  <c:v>#N/A</c:v>
                </c:pt>
                <c:pt idx="112">
                  <c:v>#N/A</c:v>
                </c:pt>
                <c:pt idx="113">
                  <c:v>#N/A</c:v>
                </c:pt>
                <c:pt idx="114">
                  <c:v>#N/A</c:v>
                </c:pt>
                <c:pt idx="115">
                  <c:v>#N/A</c:v>
                </c:pt>
                <c:pt idx="116">
                  <c:v>#N/A</c:v>
                </c:pt>
                <c:pt idx="117">
                  <c:v>#N/A</c:v>
                </c:pt>
                <c:pt idx="118">
                  <c:v>#N/A</c:v>
                </c:pt>
                <c:pt idx="119">
                  <c:v>#N/A</c:v>
                </c:pt>
                <c:pt idx="120">
                  <c:v>#N/A</c:v>
                </c:pt>
                <c:pt idx="121">
                  <c:v>#N/A</c:v>
                </c:pt>
                <c:pt idx="122">
                  <c:v>#N/A</c:v>
                </c:pt>
                <c:pt idx="123">
                  <c:v>#N/A</c:v>
                </c:pt>
                <c:pt idx="124">
                  <c:v>#N/A</c:v>
                </c:pt>
                <c:pt idx="125">
                  <c:v>#N/A</c:v>
                </c:pt>
                <c:pt idx="126">
                  <c:v>#N/A</c:v>
                </c:pt>
                <c:pt idx="127">
                  <c:v>#N/A</c:v>
                </c:pt>
                <c:pt idx="128">
                  <c:v>#N/A</c:v>
                </c:pt>
                <c:pt idx="129">
                  <c:v>#N/A</c:v>
                </c:pt>
                <c:pt idx="130">
                  <c:v>#N/A</c:v>
                </c:pt>
                <c:pt idx="131">
                  <c:v>#N/A</c:v>
                </c:pt>
                <c:pt idx="132">
                  <c:v>#N/A</c:v>
                </c:pt>
                <c:pt idx="133">
                  <c:v>#N/A</c:v>
                </c:pt>
                <c:pt idx="134">
                  <c:v>#N/A</c:v>
                </c:pt>
                <c:pt idx="135">
                  <c:v>#N/A</c:v>
                </c:pt>
                <c:pt idx="136">
                  <c:v>#N/A</c:v>
                </c:pt>
                <c:pt idx="137">
                  <c:v>#N/A</c:v>
                </c:pt>
                <c:pt idx="138">
                  <c:v>#N/A</c:v>
                </c:pt>
                <c:pt idx="139">
                  <c:v>#N/A</c:v>
                </c:pt>
                <c:pt idx="140">
                  <c:v>#N/A</c:v>
                </c:pt>
                <c:pt idx="141">
                  <c:v>#N/A</c:v>
                </c:pt>
                <c:pt idx="142">
                  <c:v>#N/A</c:v>
                </c:pt>
                <c:pt idx="143">
                  <c:v>#N/A</c:v>
                </c:pt>
                <c:pt idx="144">
                  <c:v>#N/A</c:v>
                </c:pt>
                <c:pt idx="145">
                  <c:v>#N/A</c:v>
                </c:pt>
                <c:pt idx="146">
                  <c:v>#N/A</c:v>
                </c:pt>
                <c:pt idx="147">
                  <c:v>#N/A</c:v>
                </c:pt>
                <c:pt idx="148">
                  <c:v>#N/A</c:v>
                </c:pt>
                <c:pt idx="149">
                  <c:v>#N/A</c:v>
                </c:pt>
                <c:pt idx="150">
                  <c:v>#N/A</c:v>
                </c:pt>
                <c:pt idx="151">
                  <c:v>#N/A</c:v>
                </c:pt>
                <c:pt idx="152">
                  <c:v>#N/A</c:v>
                </c:pt>
                <c:pt idx="153">
                  <c:v>71.226033702908026</c:v>
                </c:pt>
                <c:pt idx="154">
                  <c:v>#N/A</c:v>
                </c:pt>
                <c:pt idx="155">
                  <c:v>#N/A</c:v>
                </c:pt>
                <c:pt idx="156">
                  <c:v>#N/A</c:v>
                </c:pt>
                <c:pt idx="157">
                  <c:v>#N/A</c:v>
                </c:pt>
                <c:pt idx="158">
                  <c:v>#N/A</c:v>
                </c:pt>
                <c:pt idx="159">
                  <c:v>#N/A</c:v>
                </c:pt>
                <c:pt idx="160">
                  <c:v>#N/A</c:v>
                </c:pt>
                <c:pt idx="161">
                  <c:v>#N/A</c:v>
                </c:pt>
                <c:pt idx="162">
                  <c:v>66.907158321073368</c:v>
                </c:pt>
                <c:pt idx="163">
                  <c:v>#N/A</c:v>
                </c:pt>
                <c:pt idx="164">
                  <c:v>#N/A</c:v>
                </c:pt>
                <c:pt idx="165">
                  <c:v>#N/A</c:v>
                </c:pt>
                <c:pt idx="166">
                  <c:v>#N/A</c:v>
                </c:pt>
                <c:pt idx="167">
                  <c:v>#N/A</c:v>
                </c:pt>
                <c:pt idx="168">
                  <c:v>50.913927869441487</c:v>
                </c:pt>
                <c:pt idx="169">
                  <c:v>#N/A</c:v>
                </c:pt>
                <c:pt idx="170">
                  <c:v>#N/A</c:v>
                </c:pt>
                <c:pt idx="171">
                  <c:v>#N/A</c:v>
                </c:pt>
                <c:pt idx="172">
                  <c:v>#N/A</c:v>
                </c:pt>
                <c:pt idx="173">
                  <c:v>#N/A</c:v>
                </c:pt>
                <c:pt idx="174">
                  <c:v>#N/A</c:v>
                </c:pt>
                <c:pt idx="175">
                  <c:v>#N/A</c:v>
                </c:pt>
                <c:pt idx="176">
                  <c:v>#N/A</c:v>
                </c:pt>
                <c:pt idx="177">
                  <c:v>#N/A</c:v>
                </c:pt>
                <c:pt idx="178">
                  <c:v>#N/A</c:v>
                </c:pt>
                <c:pt idx="179">
                  <c:v>#N/A</c:v>
                </c:pt>
                <c:pt idx="180">
                  <c:v>#N/A</c:v>
                </c:pt>
                <c:pt idx="181">
                  <c:v>#N/A</c:v>
                </c:pt>
                <c:pt idx="182">
                  <c:v>#N/A</c:v>
                </c:pt>
                <c:pt idx="183">
                  <c:v>#N/A</c:v>
                </c:pt>
                <c:pt idx="184">
                  <c:v>70.546353054261616</c:v>
                </c:pt>
                <c:pt idx="185">
                  <c:v>#N/A</c:v>
                </c:pt>
                <c:pt idx="186">
                  <c:v>#N/A</c:v>
                </c:pt>
                <c:pt idx="187">
                  <c:v>#N/A</c:v>
                </c:pt>
                <c:pt idx="188">
                  <c:v>#N/A</c:v>
                </c:pt>
                <c:pt idx="189">
                  <c:v>#N/A</c:v>
                </c:pt>
                <c:pt idx="190">
                  <c:v>#N/A</c:v>
                </c:pt>
                <c:pt idx="191">
                  <c:v>#N/A</c:v>
                </c:pt>
                <c:pt idx="192">
                  <c:v>#N/A</c:v>
                </c:pt>
                <c:pt idx="193">
                  <c:v>#N/A</c:v>
                </c:pt>
                <c:pt idx="194">
                  <c:v>#N/A</c:v>
                </c:pt>
                <c:pt idx="195">
                  <c:v>46.178259300887014</c:v>
                </c:pt>
                <c:pt idx="196">
                  <c:v>#N/A</c:v>
                </c:pt>
                <c:pt idx="197">
                  <c:v>#N/A</c:v>
                </c:pt>
                <c:pt idx="198">
                  <c:v>#N/A</c:v>
                </c:pt>
                <c:pt idx="199">
                  <c:v>#N/A</c:v>
                </c:pt>
                <c:pt idx="200">
                  <c:v>#N/A</c:v>
                </c:pt>
                <c:pt idx="201">
                  <c:v>#N/A</c:v>
                </c:pt>
                <c:pt idx="202">
                  <c:v>#N/A</c:v>
                </c:pt>
                <c:pt idx="203">
                  <c:v>#N/A</c:v>
                </c:pt>
                <c:pt idx="204">
                  <c:v>#N/A</c:v>
                </c:pt>
                <c:pt idx="205">
                  <c:v>#N/A</c:v>
                </c:pt>
                <c:pt idx="206">
                  <c:v>#N/A</c:v>
                </c:pt>
                <c:pt idx="207">
                  <c:v>#N/A</c:v>
                </c:pt>
                <c:pt idx="208">
                  <c:v>#N/A</c:v>
                </c:pt>
                <c:pt idx="209">
                  <c:v>#N/A</c:v>
                </c:pt>
                <c:pt idx="210">
                  <c:v>#N/A</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#N/A</c:v>
                </c:pt>
                <c:pt idx="227">
                  <c:v>#N/A</c:v>
                </c:pt>
                <c:pt idx="228">
                  <c:v>#N/A</c:v>
                </c:pt>
                <c:pt idx="229">
                  <c:v>#N/A</c:v>
                </c:pt>
                <c:pt idx="230">
                  <c:v>#N/A</c:v>
                </c:pt>
                <c:pt idx="231">
                  <c:v>#N/A</c:v>
                </c:pt>
                <c:pt idx="232">
                  <c:v>#N/A</c:v>
                </c:pt>
                <c:pt idx="233">
                  <c:v>#N/A</c:v>
                </c:pt>
                <c:pt idx="234">
                  <c:v>#N/A</c:v>
                </c:pt>
                <c:pt idx="235">
                  <c:v>#N/A</c:v>
                </c:pt>
                <c:pt idx="236">
                  <c:v>#N/A</c:v>
                </c:pt>
                <c:pt idx="237">
                  <c:v>#N/A</c:v>
                </c:pt>
                <c:pt idx="238">
                  <c:v>#N/A</c:v>
                </c:pt>
                <c:pt idx="239">
                  <c:v>#N/A</c:v>
                </c:pt>
                <c:pt idx="240">
                  <c:v>#N/A</c:v>
                </c:pt>
                <c:pt idx="241">
                  <c:v>#N/A</c:v>
                </c:pt>
                <c:pt idx="242">
                  <c:v>#N/A</c:v>
                </c:pt>
                <c:pt idx="243">
                  <c:v>#N/A</c:v>
                </c:pt>
                <c:pt idx="244">
                  <c:v>38.679788628305204</c:v>
                </c:pt>
                <c:pt idx="245">
                  <c:v>#N/A</c:v>
                </c:pt>
                <c:pt idx="246">
                  <c:v>#N/A</c:v>
                </c:pt>
                <c:pt idx="247">
                  <c:v>#N/A</c:v>
                </c:pt>
                <c:pt idx="248">
                  <c:v>#N/A</c:v>
                </c:pt>
                <c:pt idx="249">
                  <c:v>#N/A</c:v>
                </c:pt>
                <c:pt idx="250">
                  <c:v>#N/A</c:v>
                </c:pt>
                <c:pt idx="251">
                  <c:v>#N/A</c:v>
                </c:pt>
                <c:pt idx="252">
                  <c:v>#N/A</c:v>
                </c:pt>
                <c:pt idx="253">
                  <c:v>#N/A</c:v>
                </c:pt>
                <c:pt idx="254">
                  <c:v>#N/A</c:v>
                </c:pt>
                <c:pt idx="255">
                  <c:v>#N/A</c:v>
                </c:pt>
                <c:pt idx="256">
                  <c:v>#N/A</c:v>
                </c:pt>
                <c:pt idx="257">
                  <c:v>#N/A</c:v>
                </c:pt>
                <c:pt idx="258">
                  <c:v>#N/A</c:v>
                </c:pt>
                <c:pt idx="259">
                  <c:v>#N/A</c:v>
                </c:pt>
                <c:pt idx="260">
                  <c:v>#N/A</c:v>
                </c:pt>
                <c:pt idx="261">
                  <c:v>29.759540495766942</c:v>
                </c:pt>
                <c:pt idx="262">
                  <c:v>#N/A</c:v>
                </c:pt>
                <c:pt idx="263">
                  <c:v>#N/A</c:v>
                </c:pt>
                <c:pt idx="264">
                  <c:v>#N/A</c:v>
                </c:pt>
                <c:pt idx="265">
                  <c:v>#N/A</c:v>
                </c:pt>
                <c:pt idx="266">
                  <c:v>#N/A</c:v>
                </c:pt>
                <c:pt idx="267">
                  <c:v>#N/A</c:v>
                </c:pt>
                <c:pt idx="268">
                  <c:v>#N/A</c:v>
                </c:pt>
                <c:pt idx="269">
                  <c:v>#N/A</c:v>
                </c:pt>
                <c:pt idx="270">
                  <c:v>#N/A</c:v>
                </c:pt>
                <c:pt idx="271">
                  <c:v>#N/A</c:v>
                </c:pt>
                <c:pt idx="272">
                  <c:v>#N/A</c:v>
                </c:pt>
                <c:pt idx="273">
                  <c:v>#N/A</c:v>
                </c:pt>
                <c:pt idx="274">
                  <c:v>#N/A</c:v>
                </c:pt>
                <c:pt idx="275">
                  <c:v>#N/A</c:v>
                </c:pt>
                <c:pt idx="276">
                  <c:v>#N/A</c:v>
                </c:pt>
                <c:pt idx="277">
                  <c:v>#N/A</c:v>
                </c:pt>
                <c:pt idx="278">
                  <c:v>#N/A</c:v>
                </c:pt>
                <c:pt idx="279">
                  <c:v>#N/A</c:v>
                </c:pt>
                <c:pt idx="280">
                  <c:v>#N/A</c:v>
                </c:pt>
                <c:pt idx="281">
                  <c:v>#N/A</c:v>
                </c:pt>
                <c:pt idx="282">
                  <c:v>#N/A</c:v>
                </c:pt>
                <c:pt idx="283">
                  <c:v>#N/A</c:v>
                </c:pt>
                <c:pt idx="284">
                  <c:v>#N/A</c:v>
                </c:pt>
                <c:pt idx="285">
                  <c:v>30.812225691385382</c:v>
                </c:pt>
                <c:pt idx="286">
                  <c:v>#N/A</c:v>
                </c:pt>
                <c:pt idx="287">
                  <c:v>#N/A</c:v>
                </c:pt>
                <c:pt idx="288">
                  <c:v>#N/A</c:v>
                </c:pt>
                <c:pt idx="289">
                  <c:v>#N/A</c:v>
                </c:pt>
                <c:pt idx="290">
                  <c:v>#N/A</c:v>
                </c:pt>
                <c:pt idx="291">
                  <c:v>36.958170710674452</c:v>
                </c:pt>
                <c:pt idx="292">
                  <c:v>38.291436562428906</c:v>
                </c:pt>
                <c:pt idx="293">
                  <c:v>#N/A</c:v>
                </c:pt>
                <c:pt idx="294">
                  <c:v>30.604170876129029</c:v>
                </c:pt>
                <c:pt idx="295">
                  <c:v>#N/A</c:v>
                </c:pt>
                <c:pt idx="296">
                  <c:v>#N/A</c:v>
                </c:pt>
                <c:pt idx="297">
                  <c:v>#N/A</c:v>
                </c:pt>
                <c:pt idx="298">
                  <c:v>#N/A</c:v>
                </c:pt>
                <c:pt idx="299">
                  <c:v>#N/A</c:v>
                </c:pt>
                <c:pt idx="300">
                  <c:v>#N/A</c:v>
                </c:pt>
                <c:pt idx="301">
                  <c:v>#N/A</c:v>
                </c:pt>
                <c:pt idx="302">
                  <c:v>#N/A</c:v>
                </c:pt>
                <c:pt idx="303">
                  <c:v>#N/A</c:v>
                </c:pt>
                <c:pt idx="304">
                  <c:v>#N/A</c:v>
                </c:pt>
                <c:pt idx="305">
                  <c:v>#N/A</c:v>
                </c:pt>
                <c:pt idx="306">
                  <c:v>#N/A</c:v>
                </c:pt>
                <c:pt idx="307">
                  <c:v>#N/A</c:v>
                </c:pt>
                <c:pt idx="308">
                  <c:v>#N/A</c:v>
                </c:pt>
                <c:pt idx="309">
                  <c:v>#N/A</c:v>
                </c:pt>
                <c:pt idx="310">
                  <c:v>#N/A</c:v>
                </c:pt>
                <c:pt idx="311">
                  <c:v>#N/A</c:v>
                </c:pt>
                <c:pt idx="312">
                  <c:v>#N/A</c:v>
                </c:pt>
                <c:pt idx="313">
                  <c:v>#N/A</c:v>
                </c:pt>
                <c:pt idx="314">
                  <c:v>46.609657496034437</c:v>
                </c:pt>
                <c:pt idx="315">
                  <c:v>#N/A</c:v>
                </c:pt>
                <c:pt idx="316">
                  <c:v>#N/A</c:v>
                </c:pt>
                <c:pt idx="317">
                  <c:v>#N/A</c:v>
                </c:pt>
                <c:pt idx="318">
                  <c:v>#N/A</c:v>
                </c:pt>
                <c:pt idx="319">
                  <c:v>#N/A</c:v>
                </c:pt>
                <c:pt idx="320">
                  <c:v>#N/A</c:v>
                </c:pt>
                <c:pt idx="321">
                  <c:v>44.861969126467272</c:v>
                </c:pt>
                <c:pt idx="322">
                  <c:v>44.861969126467272</c:v>
                </c:pt>
                <c:pt idx="323">
                  <c:v>#N/A</c:v>
                </c:pt>
                <c:pt idx="324">
                  <c:v>#N/A</c:v>
                </c:pt>
                <c:pt idx="325">
                  <c:v>#N/A</c:v>
                </c:pt>
                <c:pt idx="326">
                  <c:v>#N/A</c:v>
                </c:pt>
                <c:pt idx="327">
                  <c:v>#N/A</c:v>
                </c:pt>
                <c:pt idx="328">
                  <c:v>#N/A</c:v>
                </c:pt>
                <c:pt idx="329">
                  <c:v>34.377889152831038</c:v>
                </c:pt>
                <c:pt idx="330">
                  <c:v>#N/A</c:v>
                </c:pt>
                <c:pt idx="331">
                  <c:v>38.485290960918249</c:v>
                </c:pt>
                <c:pt idx="332">
                  <c:v>44.844186474767255</c:v>
                </c:pt>
                <c:pt idx="333">
                  <c:v>#N/A</c:v>
                </c:pt>
                <c:pt idx="334">
                  <c:v>#N/A</c:v>
                </c:pt>
                <c:pt idx="335">
                  <c:v>#N/A</c:v>
                </c:pt>
                <c:pt idx="336">
                  <c:v>#N/A</c:v>
                </c:pt>
                <c:pt idx="337">
                  <c:v>#N/A</c:v>
                </c:pt>
                <c:pt idx="338">
                  <c:v>#N/A</c:v>
                </c:pt>
                <c:pt idx="339">
                  <c:v>#N/A</c:v>
                </c:pt>
                <c:pt idx="340">
                  <c:v>#N/A</c:v>
                </c:pt>
                <c:pt idx="341">
                  <c:v>#N/A</c:v>
                </c:pt>
                <c:pt idx="342">
                  <c:v>46.398515219721695</c:v>
                </c:pt>
                <c:pt idx="343">
                  <c:v>#N/A</c:v>
                </c:pt>
                <c:pt idx="344">
                  <c:v>#N/A</c:v>
                </c:pt>
                <c:pt idx="345">
                  <c:v>#N/A</c:v>
                </c:pt>
                <c:pt idx="346">
                  <c:v>#N/A</c:v>
                </c:pt>
                <c:pt idx="347">
                  <c:v>#N/A</c:v>
                </c:pt>
                <c:pt idx="348">
                  <c:v>#N/A</c:v>
                </c:pt>
                <c:pt idx="349">
                  <c:v>#N/A</c:v>
                </c:pt>
                <c:pt idx="350">
                  <c:v>36.894993794635951</c:v>
                </c:pt>
                <c:pt idx="351">
                  <c:v>36.894993794635951</c:v>
                </c:pt>
                <c:pt idx="352">
                  <c:v>#N/A</c:v>
                </c:pt>
                <c:pt idx="353">
                  <c:v>#N/A</c:v>
                </c:pt>
                <c:pt idx="354">
                  <c:v>#N/A</c:v>
                </c:pt>
                <c:pt idx="355">
                  <c:v>#N/A</c:v>
                </c:pt>
                <c:pt idx="356">
                  <c:v>#N/A</c:v>
                </c:pt>
                <c:pt idx="357">
                  <c:v>#N/A</c:v>
                </c:pt>
                <c:pt idx="358">
                  <c:v>#N/A</c:v>
                </c:pt>
                <c:pt idx="359">
                  <c:v>#N/A</c:v>
                </c:pt>
                <c:pt idx="360">
                  <c:v>#N/A</c:v>
                </c:pt>
                <c:pt idx="361">
                  <c:v>#N/A</c:v>
                </c:pt>
                <c:pt idx="362">
                  <c:v>#N/A</c:v>
                </c:pt>
                <c:pt idx="363">
                  <c:v>39.448944701287296</c:v>
                </c:pt>
                <c:pt idx="364">
                  <c:v>#N/A</c:v>
                </c:pt>
                <c:pt idx="365">
                  <c:v>#N/A</c:v>
                </c:pt>
                <c:pt idx="366">
                  <c:v>40.628056230978281</c:v>
                </c:pt>
                <c:pt idx="367">
                  <c:v>#N/A</c:v>
                </c:pt>
                <c:pt idx="368">
                  <c:v>#N/A</c:v>
                </c:pt>
                <c:pt idx="369">
                  <c:v>#N/A</c:v>
                </c:pt>
                <c:pt idx="370">
                  <c:v>#N/A</c:v>
                </c:pt>
                <c:pt idx="371">
                  <c:v>#N/A</c:v>
                </c:pt>
                <c:pt idx="372">
                  <c:v>#N/A</c:v>
                </c:pt>
                <c:pt idx="373">
                  <c:v>#N/A</c:v>
                </c:pt>
                <c:pt idx="374">
                  <c:v>#N/A</c:v>
                </c:pt>
                <c:pt idx="375">
                  <c:v>#N/A</c:v>
                </c:pt>
                <c:pt idx="376">
                  <c:v>#N/A</c:v>
                </c:pt>
                <c:pt idx="377">
                  <c:v>#N/A</c:v>
                </c:pt>
                <c:pt idx="378">
                  <c:v>#N/A</c:v>
                </c:pt>
                <c:pt idx="379">
                  <c:v>#N/A</c:v>
                </c:pt>
                <c:pt idx="380">
                  <c:v>#N/A</c:v>
                </c:pt>
                <c:pt idx="381">
                  <c:v>#N/A</c:v>
                </c:pt>
                <c:pt idx="382">
                  <c:v>#N/A</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33.129501515647206</c:v>
                </c:pt>
                <c:pt idx="399">
                  <c:v>#N/A</c:v>
                </c:pt>
                <c:pt idx="400">
                  <c:v>23.772910531264426</c:v>
                </c:pt>
                <c:pt idx="401">
                  <c:v>#N/A</c:v>
                </c:pt>
                <c:pt idx="402">
                  <c:v>#N/A</c:v>
                </c:pt>
                <c:pt idx="403">
                  <c:v>#N/A</c:v>
                </c:pt>
                <c:pt idx="404">
                  <c:v>#N/A</c:v>
                </c:pt>
                <c:pt idx="405">
                  <c:v>#N/A</c:v>
                </c:pt>
                <c:pt idx="406">
                  <c:v>#N/A</c:v>
                </c:pt>
                <c:pt idx="407">
                  <c:v>#N/A</c:v>
                </c:pt>
                <c:pt idx="408">
                  <c:v>#N/A</c:v>
                </c:pt>
                <c:pt idx="409">
                  <c:v>#N/A</c:v>
                </c:pt>
                <c:pt idx="410">
                  <c:v>#N/A</c:v>
                </c:pt>
                <c:pt idx="411">
                  <c:v>#N/A</c:v>
                </c:pt>
                <c:pt idx="412">
                  <c:v>#N/A</c:v>
                </c:pt>
                <c:pt idx="413">
                  <c:v>#N/A</c:v>
                </c:pt>
                <c:pt idx="414">
                  <c:v>#N/A</c:v>
                </c:pt>
                <c:pt idx="415">
                  <c:v>#N/A</c:v>
                </c:pt>
                <c:pt idx="416">
                  <c:v>#N/A</c:v>
                </c:pt>
                <c:pt idx="417">
                  <c:v>#N/A</c:v>
                </c:pt>
                <c:pt idx="418">
                  <c:v>#N/A</c:v>
                </c:pt>
                <c:pt idx="419">
                  <c:v>#N/A</c:v>
                </c:pt>
                <c:pt idx="420">
                  <c:v>#N/A</c:v>
                </c:pt>
                <c:pt idx="421">
                  <c:v>#N/A</c:v>
                </c:pt>
                <c:pt idx="422">
                  <c:v>#N/A</c:v>
                </c:pt>
                <c:pt idx="423">
                  <c:v>#N/A</c:v>
                </c:pt>
                <c:pt idx="424">
                  <c:v>#N/A</c:v>
                </c:pt>
                <c:pt idx="425">
                  <c:v>#N/A</c:v>
                </c:pt>
                <c:pt idx="426">
                  <c:v>#N/A</c:v>
                </c:pt>
                <c:pt idx="427">
                  <c:v>#N/A</c:v>
                </c:pt>
                <c:pt idx="428">
                  <c:v>#N/A</c:v>
                </c:pt>
                <c:pt idx="429">
                  <c:v>#N/A</c:v>
                </c:pt>
                <c:pt idx="430">
                  <c:v>#N/A</c:v>
                </c:pt>
                <c:pt idx="431">
                  <c:v>32.990736047951053</c:v>
                </c:pt>
                <c:pt idx="432">
                  <c:v>#N/A</c:v>
                </c:pt>
                <c:pt idx="433">
                  <c:v>#N/A</c:v>
                </c:pt>
                <c:pt idx="434">
                  <c:v>#N/A</c:v>
                </c:pt>
                <c:pt idx="435">
                  <c:v>#N/A</c:v>
                </c:pt>
                <c:pt idx="436">
                  <c:v>#N/A</c:v>
                </c:pt>
                <c:pt idx="437">
                  <c:v>#N/A</c:v>
                </c:pt>
                <c:pt idx="438">
                  <c:v>#N/A</c:v>
                </c:pt>
                <c:pt idx="439">
                  <c:v>38.29899416531255</c:v>
                </c:pt>
                <c:pt idx="440">
                  <c:v>#N/A</c:v>
                </c:pt>
                <c:pt idx="441">
                  <c:v>39.524704002243972</c:v>
                </c:pt>
                <c:pt idx="442">
                  <c:v>#N/A</c:v>
                </c:pt>
                <c:pt idx="443">
                  <c:v>#N/A</c:v>
                </c:pt>
                <c:pt idx="444">
                  <c:v>#N/A</c:v>
                </c:pt>
                <c:pt idx="445">
                  <c:v>#N/A</c:v>
                </c:pt>
                <c:pt idx="446">
                  <c:v>#N/A</c:v>
                </c:pt>
                <c:pt idx="447">
                  <c:v>#N/A</c:v>
                </c:pt>
                <c:pt idx="448">
                  <c:v>#N/A</c:v>
                </c:pt>
                <c:pt idx="449">
                  <c:v>#N/A</c:v>
                </c:pt>
                <c:pt idx="450">
                  <c:v>#N/A</c:v>
                </c:pt>
                <c:pt idx="451">
                  <c:v>#N/A</c:v>
                </c:pt>
                <c:pt idx="452">
                  <c:v>#N/A</c:v>
                </c:pt>
                <c:pt idx="453">
                  <c:v>#N/A</c:v>
                </c:pt>
                <c:pt idx="454">
                  <c:v>#N/A</c:v>
                </c:pt>
                <c:pt idx="455">
                  <c:v>#N/A</c:v>
                </c:pt>
                <c:pt idx="456">
                  <c:v>#N/A</c:v>
                </c:pt>
                <c:pt idx="457">
                  <c:v>48.85661003487072</c:v>
                </c:pt>
                <c:pt idx="458">
                  <c:v>#N/A</c:v>
                </c:pt>
                <c:pt idx="459">
                  <c:v>#N/A</c:v>
                </c:pt>
                <c:pt idx="460">
                  <c:v>#N/A</c:v>
                </c:pt>
                <c:pt idx="461">
                  <c:v>#N/A</c:v>
                </c:pt>
                <c:pt idx="462">
                  <c:v>#N/A</c:v>
                </c:pt>
                <c:pt idx="463">
                  <c:v>#N/A</c:v>
                </c:pt>
                <c:pt idx="464">
                  <c:v>#N/A</c:v>
                </c:pt>
                <c:pt idx="465">
                  <c:v>#N/A</c:v>
                </c:pt>
                <c:pt idx="466">
                  <c:v>46.010904379712386</c:v>
                </c:pt>
                <c:pt idx="467">
                  <c:v>#N/A</c:v>
                </c:pt>
                <c:pt idx="468">
                  <c:v>#N/A</c:v>
                </c:pt>
                <c:pt idx="469">
                  <c:v>47.374907061169623</c:v>
                </c:pt>
                <c:pt idx="470">
                  <c:v>#N/A</c:v>
                </c:pt>
                <c:pt idx="471">
                  <c:v>#N/A</c:v>
                </c:pt>
              </c:numCache>
            </c:numRef>
          </c:yVal>
          <c:bubbleSize>
            <c:numRef>
              <c:f>'PPA Price by Project (PV only)'!$B$26:$B$537</c:f>
              <c:numCache>
                <c:formatCode>0.0</c:formatCode>
                <c:ptCount val="512"/>
                <c:pt idx="0">
                  <c:v>7</c:v>
                </c:pt>
                <c:pt idx="1">
                  <c:v>5</c:v>
                </c:pt>
                <c:pt idx="2">
                  <c:v>550</c:v>
                </c:pt>
                <c:pt idx="3">
                  <c:v>210</c:v>
                </c:pt>
                <c:pt idx="4">
                  <c:v>10</c:v>
                </c:pt>
                <c:pt idx="5">
                  <c:v>30</c:v>
                </c:pt>
                <c:pt idx="6">
                  <c:v>30</c:v>
                </c:pt>
                <c:pt idx="7">
                  <c:v>19</c:v>
                </c:pt>
                <c:pt idx="8">
                  <c:v>12.6</c:v>
                </c:pt>
                <c:pt idx="9">
                  <c:v>230</c:v>
                </c:pt>
                <c:pt idx="10">
                  <c:v>20</c:v>
                </c:pt>
                <c:pt idx="11">
                  <c:v>14</c:v>
                </c:pt>
                <c:pt idx="12">
                  <c:v>10.08</c:v>
                </c:pt>
                <c:pt idx="13">
                  <c:v>48</c:v>
                </c:pt>
                <c:pt idx="14">
                  <c:v>250</c:v>
                </c:pt>
                <c:pt idx="15">
                  <c:v>250</c:v>
                </c:pt>
                <c:pt idx="16">
                  <c:v>21</c:v>
                </c:pt>
                <c:pt idx="17">
                  <c:v>50</c:v>
                </c:pt>
                <c:pt idx="18">
                  <c:v>6</c:v>
                </c:pt>
                <c:pt idx="19">
                  <c:v>19</c:v>
                </c:pt>
                <c:pt idx="20">
                  <c:v>20</c:v>
                </c:pt>
                <c:pt idx="21">
                  <c:v>50</c:v>
                </c:pt>
                <c:pt idx="22">
                  <c:v>20</c:v>
                </c:pt>
                <c:pt idx="23">
                  <c:v>20</c:v>
                </c:pt>
                <c:pt idx="24">
                  <c:v>50</c:v>
                </c:pt>
                <c:pt idx="25">
                  <c:v>300</c:v>
                </c:pt>
                <c:pt idx="26">
                  <c:v>40</c:v>
                </c:pt>
                <c:pt idx="27">
                  <c:v>29</c:v>
                </c:pt>
                <c:pt idx="28">
                  <c:v>66</c:v>
                </c:pt>
                <c:pt idx="29">
                  <c:v>25</c:v>
                </c:pt>
                <c:pt idx="30">
                  <c:v>125</c:v>
                </c:pt>
                <c:pt idx="31">
                  <c:v>25.8</c:v>
                </c:pt>
                <c:pt idx="32">
                  <c:v>32</c:v>
                </c:pt>
                <c:pt idx="33">
                  <c:v>20</c:v>
                </c:pt>
                <c:pt idx="34">
                  <c:v>23</c:v>
                </c:pt>
                <c:pt idx="35">
                  <c:v>12</c:v>
                </c:pt>
                <c:pt idx="36">
                  <c:v>10</c:v>
                </c:pt>
                <c:pt idx="37">
                  <c:v>20</c:v>
                </c:pt>
                <c:pt idx="38">
                  <c:v>150</c:v>
                </c:pt>
                <c:pt idx="39">
                  <c:v>45</c:v>
                </c:pt>
                <c:pt idx="40">
                  <c:v>30</c:v>
                </c:pt>
                <c:pt idx="41">
                  <c:v>5.5</c:v>
                </c:pt>
                <c:pt idx="42">
                  <c:v>23</c:v>
                </c:pt>
                <c:pt idx="43">
                  <c:v>62.5</c:v>
                </c:pt>
                <c:pt idx="44">
                  <c:v>130</c:v>
                </c:pt>
                <c:pt idx="45">
                  <c:v>14</c:v>
                </c:pt>
                <c:pt idx="46">
                  <c:v>20</c:v>
                </c:pt>
                <c:pt idx="47">
                  <c:v>9</c:v>
                </c:pt>
                <c:pt idx="48">
                  <c:v>7.65</c:v>
                </c:pt>
                <c:pt idx="49">
                  <c:v>60</c:v>
                </c:pt>
                <c:pt idx="50">
                  <c:v>309</c:v>
                </c:pt>
                <c:pt idx="51">
                  <c:v>20</c:v>
                </c:pt>
                <c:pt idx="52">
                  <c:v>270</c:v>
                </c:pt>
                <c:pt idx="53">
                  <c:v>110</c:v>
                </c:pt>
                <c:pt idx="54">
                  <c:v>26</c:v>
                </c:pt>
                <c:pt idx="55">
                  <c:v>250</c:v>
                </c:pt>
                <c:pt idx="56">
                  <c:v>30</c:v>
                </c:pt>
                <c:pt idx="57">
                  <c:v>20</c:v>
                </c:pt>
                <c:pt idx="58">
                  <c:v>150</c:v>
                </c:pt>
                <c:pt idx="59">
                  <c:v>110</c:v>
                </c:pt>
                <c:pt idx="60">
                  <c:v>127</c:v>
                </c:pt>
                <c:pt idx="61">
                  <c:v>150</c:v>
                </c:pt>
                <c:pt idx="62">
                  <c:v>24</c:v>
                </c:pt>
                <c:pt idx="63">
                  <c:v>20</c:v>
                </c:pt>
                <c:pt idx="64">
                  <c:v>6</c:v>
                </c:pt>
                <c:pt idx="65">
                  <c:v>150</c:v>
                </c:pt>
                <c:pt idx="66">
                  <c:v>250</c:v>
                </c:pt>
                <c:pt idx="67">
                  <c:v>9</c:v>
                </c:pt>
                <c:pt idx="68">
                  <c:v>20</c:v>
                </c:pt>
                <c:pt idx="69">
                  <c:v>19</c:v>
                </c:pt>
                <c:pt idx="70">
                  <c:v>20</c:v>
                </c:pt>
                <c:pt idx="71">
                  <c:v>30</c:v>
                </c:pt>
                <c:pt idx="72">
                  <c:v>20</c:v>
                </c:pt>
                <c:pt idx="73">
                  <c:v>15</c:v>
                </c:pt>
                <c:pt idx="74">
                  <c:v>15</c:v>
                </c:pt>
                <c:pt idx="75">
                  <c:v>200</c:v>
                </c:pt>
                <c:pt idx="76">
                  <c:v>20</c:v>
                </c:pt>
                <c:pt idx="77">
                  <c:v>20</c:v>
                </c:pt>
                <c:pt idx="78">
                  <c:v>20</c:v>
                </c:pt>
                <c:pt idx="79">
                  <c:v>20</c:v>
                </c:pt>
                <c:pt idx="80">
                  <c:v>20</c:v>
                </c:pt>
                <c:pt idx="81">
                  <c:v>102</c:v>
                </c:pt>
                <c:pt idx="82">
                  <c:v>20</c:v>
                </c:pt>
                <c:pt idx="83">
                  <c:v>250</c:v>
                </c:pt>
                <c:pt idx="84">
                  <c:v>20</c:v>
                </c:pt>
                <c:pt idx="85">
                  <c:v>20.8</c:v>
                </c:pt>
                <c:pt idx="86">
                  <c:v>10</c:v>
                </c:pt>
                <c:pt idx="87">
                  <c:v>50</c:v>
                </c:pt>
                <c:pt idx="88">
                  <c:v>20</c:v>
                </c:pt>
                <c:pt idx="89">
                  <c:v>20</c:v>
                </c:pt>
                <c:pt idx="90">
                  <c:v>250</c:v>
                </c:pt>
                <c:pt idx="91">
                  <c:v>20</c:v>
                </c:pt>
                <c:pt idx="92">
                  <c:v>28.8</c:v>
                </c:pt>
                <c:pt idx="93">
                  <c:v>45</c:v>
                </c:pt>
                <c:pt idx="94">
                  <c:v>20</c:v>
                </c:pt>
                <c:pt idx="95">
                  <c:v>20</c:v>
                </c:pt>
                <c:pt idx="96">
                  <c:v>20</c:v>
                </c:pt>
                <c:pt idx="97">
                  <c:v>20</c:v>
                </c:pt>
                <c:pt idx="98">
                  <c:v>20</c:v>
                </c:pt>
                <c:pt idx="99">
                  <c:v>20</c:v>
                </c:pt>
                <c:pt idx="100">
                  <c:v>48</c:v>
                </c:pt>
                <c:pt idx="101">
                  <c:v>40</c:v>
                </c:pt>
                <c:pt idx="102">
                  <c:v>12</c:v>
                </c:pt>
                <c:pt idx="103">
                  <c:v>50</c:v>
                </c:pt>
                <c:pt idx="104">
                  <c:v>40</c:v>
                </c:pt>
                <c:pt idx="105">
                  <c:v>20</c:v>
                </c:pt>
                <c:pt idx="106">
                  <c:v>20</c:v>
                </c:pt>
                <c:pt idx="107">
                  <c:v>12</c:v>
                </c:pt>
                <c:pt idx="108">
                  <c:v>15</c:v>
                </c:pt>
                <c:pt idx="109">
                  <c:v>20</c:v>
                </c:pt>
                <c:pt idx="110">
                  <c:v>20</c:v>
                </c:pt>
                <c:pt idx="111">
                  <c:v>20</c:v>
                </c:pt>
                <c:pt idx="112">
                  <c:v>20</c:v>
                </c:pt>
                <c:pt idx="113">
                  <c:v>7.3140000000000001</c:v>
                </c:pt>
                <c:pt idx="114">
                  <c:v>20</c:v>
                </c:pt>
                <c:pt idx="115">
                  <c:v>150</c:v>
                </c:pt>
                <c:pt idx="116">
                  <c:v>7</c:v>
                </c:pt>
                <c:pt idx="117">
                  <c:v>10.416</c:v>
                </c:pt>
                <c:pt idx="118">
                  <c:v>20</c:v>
                </c:pt>
                <c:pt idx="119">
                  <c:v>25</c:v>
                </c:pt>
                <c:pt idx="120">
                  <c:v>10.3</c:v>
                </c:pt>
                <c:pt idx="121">
                  <c:v>150</c:v>
                </c:pt>
                <c:pt idx="122">
                  <c:v>30</c:v>
                </c:pt>
                <c:pt idx="123">
                  <c:v>20</c:v>
                </c:pt>
                <c:pt idx="124">
                  <c:v>30</c:v>
                </c:pt>
                <c:pt idx="125">
                  <c:v>93.6</c:v>
                </c:pt>
                <c:pt idx="126">
                  <c:v>45</c:v>
                </c:pt>
                <c:pt idx="127">
                  <c:v>56</c:v>
                </c:pt>
                <c:pt idx="128">
                  <c:v>56</c:v>
                </c:pt>
                <c:pt idx="129">
                  <c:v>200</c:v>
                </c:pt>
                <c:pt idx="130">
                  <c:v>100</c:v>
                </c:pt>
                <c:pt idx="131">
                  <c:v>60</c:v>
                </c:pt>
                <c:pt idx="132">
                  <c:v>60</c:v>
                </c:pt>
                <c:pt idx="133">
                  <c:v>52</c:v>
                </c:pt>
                <c:pt idx="134">
                  <c:v>120</c:v>
                </c:pt>
                <c:pt idx="135">
                  <c:v>30</c:v>
                </c:pt>
                <c:pt idx="136">
                  <c:v>101.3</c:v>
                </c:pt>
                <c:pt idx="137">
                  <c:v>51</c:v>
                </c:pt>
                <c:pt idx="138">
                  <c:v>76.5</c:v>
                </c:pt>
                <c:pt idx="139">
                  <c:v>30</c:v>
                </c:pt>
                <c:pt idx="140">
                  <c:v>80</c:v>
                </c:pt>
                <c:pt idx="141">
                  <c:v>103</c:v>
                </c:pt>
                <c:pt idx="142">
                  <c:v>40</c:v>
                </c:pt>
                <c:pt idx="143">
                  <c:v>11.4</c:v>
                </c:pt>
                <c:pt idx="144">
                  <c:v>20</c:v>
                </c:pt>
                <c:pt idx="145">
                  <c:v>20</c:v>
                </c:pt>
                <c:pt idx="146">
                  <c:v>20</c:v>
                </c:pt>
                <c:pt idx="147">
                  <c:v>15</c:v>
                </c:pt>
                <c:pt idx="148">
                  <c:v>20</c:v>
                </c:pt>
                <c:pt idx="149">
                  <c:v>20</c:v>
                </c:pt>
                <c:pt idx="150">
                  <c:v>14.7</c:v>
                </c:pt>
                <c:pt idx="151">
                  <c:v>19.5</c:v>
                </c:pt>
                <c:pt idx="152">
                  <c:v>19.5</c:v>
                </c:pt>
                <c:pt idx="153">
                  <c:v>100</c:v>
                </c:pt>
                <c:pt idx="154">
                  <c:v>40</c:v>
                </c:pt>
                <c:pt idx="155">
                  <c:v>50</c:v>
                </c:pt>
                <c:pt idx="156">
                  <c:v>30</c:v>
                </c:pt>
                <c:pt idx="157">
                  <c:v>45</c:v>
                </c:pt>
                <c:pt idx="158">
                  <c:v>130</c:v>
                </c:pt>
                <c:pt idx="159">
                  <c:v>80</c:v>
                </c:pt>
                <c:pt idx="160">
                  <c:v>6</c:v>
                </c:pt>
                <c:pt idx="161">
                  <c:v>25</c:v>
                </c:pt>
                <c:pt idx="162">
                  <c:v>62.25</c:v>
                </c:pt>
                <c:pt idx="163">
                  <c:v>70</c:v>
                </c:pt>
                <c:pt idx="164">
                  <c:v>70</c:v>
                </c:pt>
                <c:pt idx="165">
                  <c:v>10.5</c:v>
                </c:pt>
                <c:pt idx="166">
                  <c:v>20</c:v>
                </c:pt>
                <c:pt idx="167">
                  <c:v>30</c:v>
                </c:pt>
                <c:pt idx="168">
                  <c:v>81</c:v>
                </c:pt>
                <c:pt idx="169">
                  <c:v>54</c:v>
                </c:pt>
                <c:pt idx="170">
                  <c:v>6.8</c:v>
                </c:pt>
                <c:pt idx="171">
                  <c:v>20</c:v>
                </c:pt>
                <c:pt idx="172">
                  <c:v>50.6</c:v>
                </c:pt>
                <c:pt idx="173">
                  <c:v>52</c:v>
                </c:pt>
                <c:pt idx="174">
                  <c:v>80</c:v>
                </c:pt>
                <c:pt idx="175">
                  <c:v>4.9000000000000004</c:v>
                </c:pt>
                <c:pt idx="176">
                  <c:v>3.6</c:v>
                </c:pt>
                <c:pt idx="177">
                  <c:v>100</c:v>
                </c:pt>
                <c:pt idx="178">
                  <c:v>80</c:v>
                </c:pt>
                <c:pt idx="179">
                  <c:v>100</c:v>
                </c:pt>
                <c:pt idx="180">
                  <c:v>46</c:v>
                </c:pt>
                <c:pt idx="181">
                  <c:v>100.815</c:v>
                </c:pt>
                <c:pt idx="182">
                  <c:v>7</c:v>
                </c:pt>
                <c:pt idx="183">
                  <c:v>13</c:v>
                </c:pt>
                <c:pt idx="184">
                  <c:v>20</c:v>
                </c:pt>
                <c:pt idx="185">
                  <c:v>27.6</c:v>
                </c:pt>
                <c:pt idx="186">
                  <c:v>125</c:v>
                </c:pt>
                <c:pt idx="187">
                  <c:v>150</c:v>
                </c:pt>
                <c:pt idx="188">
                  <c:v>180</c:v>
                </c:pt>
                <c:pt idx="189">
                  <c:v>20</c:v>
                </c:pt>
                <c:pt idx="190">
                  <c:v>30</c:v>
                </c:pt>
                <c:pt idx="191">
                  <c:v>30</c:v>
                </c:pt>
                <c:pt idx="192">
                  <c:v>10</c:v>
                </c:pt>
                <c:pt idx="193">
                  <c:v>150</c:v>
                </c:pt>
                <c:pt idx="194">
                  <c:v>10.88</c:v>
                </c:pt>
                <c:pt idx="195">
                  <c:v>52</c:v>
                </c:pt>
                <c:pt idx="196">
                  <c:v>52</c:v>
                </c:pt>
                <c:pt idx="197">
                  <c:v>25</c:v>
                </c:pt>
                <c:pt idx="198">
                  <c:v>46.2</c:v>
                </c:pt>
                <c:pt idx="199">
                  <c:v>71.400000000000006</c:v>
                </c:pt>
                <c:pt idx="200">
                  <c:v>118</c:v>
                </c:pt>
                <c:pt idx="201">
                  <c:v>182</c:v>
                </c:pt>
                <c:pt idx="202">
                  <c:v>146</c:v>
                </c:pt>
                <c:pt idx="203">
                  <c:v>50</c:v>
                </c:pt>
                <c:pt idx="204">
                  <c:v>154.27199999999999</c:v>
                </c:pt>
                <c:pt idx="205">
                  <c:v>103.5</c:v>
                </c:pt>
                <c:pt idx="206">
                  <c:v>125</c:v>
                </c:pt>
                <c:pt idx="207">
                  <c:v>85</c:v>
                </c:pt>
                <c:pt idx="208">
                  <c:v>54</c:v>
                </c:pt>
                <c:pt idx="209">
                  <c:v>72</c:v>
                </c:pt>
                <c:pt idx="210">
                  <c:v>30</c:v>
                </c:pt>
                <c:pt idx="211">
                  <c:v>86</c:v>
                </c:pt>
                <c:pt idx="212">
                  <c:v>50</c:v>
                </c:pt>
                <c:pt idx="213">
                  <c:v>90</c:v>
                </c:pt>
                <c:pt idx="214">
                  <c:v>20</c:v>
                </c:pt>
                <c:pt idx="215">
                  <c:v>20</c:v>
                </c:pt>
                <c:pt idx="216">
                  <c:v>20</c:v>
                </c:pt>
                <c:pt idx="217">
                  <c:v>20</c:v>
                </c:pt>
                <c:pt idx="218">
                  <c:v>20</c:v>
                </c:pt>
                <c:pt idx="219">
                  <c:v>26</c:v>
                </c:pt>
                <c:pt idx="220">
                  <c:v>8.16</c:v>
                </c:pt>
                <c:pt idx="221">
                  <c:v>20.399999999999999</c:v>
                </c:pt>
                <c:pt idx="222">
                  <c:v>100</c:v>
                </c:pt>
                <c:pt idx="223">
                  <c:v>128</c:v>
                </c:pt>
                <c:pt idx="224">
                  <c:v>20</c:v>
                </c:pt>
                <c:pt idx="225">
                  <c:v>16</c:v>
                </c:pt>
                <c:pt idx="226">
                  <c:v>60</c:v>
                </c:pt>
                <c:pt idx="227">
                  <c:v>20</c:v>
                </c:pt>
                <c:pt idx="228">
                  <c:v>100</c:v>
                </c:pt>
                <c:pt idx="229">
                  <c:v>100</c:v>
                </c:pt>
                <c:pt idx="230">
                  <c:v>24.9</c:v>
                </c:pt>
                <c:pt idx="231">
                  <c:v>40</c:v>
                </c:pt>
                <c:pt idx="232">
                  <c:v>20</c:v>
                </c:pt>
                <c:pt idx="233">
                  <c:v>50</c:v>
                </c:pt>
                <c:pt idx="234">
                  <c:v>50</c:v>
                </c:pt>
                <c:pt idx="235">
                  <c:v>105</c:v>
                </c:pt>
                <c:pt idx="236">
                  <c:v>150</c:v>
                </c:pt>
                <c:pt idx="237">
                  <c:v>80</c:v>
                </c:pt>
                <c:pt idx="238">
                  <c:v>125</c:v>
                </c:pt>
                <c:pt idx="239">
                  <c:v>7.8</c:v>
                </c:pt>
                <c:pt idx="240">
                  <c:v>200</c:v>
                </c:pt>
                <c:pt idx="241">
                  <c:v>7.2</c:v>
                </c:pt>
                <c:pt idx="242">
                  <c:v>14.7</c:v>
                </c:pt>
                <c:pt idx="243">
                  <c:v>45.9</c:v>
                </c:pt>
                <c:pt idx="244">
                  <c:v>100</c:v>
                </c:pt>
                <c:pt idx="245">
                  <c:v>60</c:v>
                </c:pt>
                <c:pt idx="246">
                  <c:v>20</c:v>
                </c:pt>
                <c:pt idx="247">
                  <c:v>17</c:v>
                </c:pt>
                <c:pt idx="248">
                  <c:v>49</c:v>
                </c:pt>
                <c:pt idx="249">
                  <c:v>56</c:v>
                </c:pt>
                <c:pt idx="250">
                  <c:v>74.900000000000006</c:v>
                </c:pt>
                <c:pt idx="251">
                  <c:v>100</c:v>
                </c:pt>
                <c:pt idx="252">
                  <c:v>78.400000000000006</c:v>
                </c:pt>
                <c:pt idx="253">
                  <c:v>50</c:v>
                </c:pt>
                <c:pt idx="254">
                  <c:v>9.4959999999999987</c:v>
                </c:pt>
                <c:pt idx="255">
                  <c:v>39.864000000000004</c:v>
                </c:pt>
                <c:pt idx="256">
                  <c:v>52.5</c:v>
                </c:pt>
                <c:pt idx="257">
                  <c:v>40</c:v>
                </c:pt>
                <c:pt idx="258">
                  <c:v>86</c:v>
                </c:pt>
                <c:pt idx="259">
                  <c:v>74</c:v>
                </c:pt>
                <c:pt idx="260">
                  <c:v>50</c:v>
                </c:pt>
                <c:pt idx="261">
                  <c:v>100</c:v>
                </c:pt>
                <c:pt idx="262">
                  <c:v>19.59</c:v>
                </c:pt>
                <c:pt idx="263">
                  <c:v>19.579999999999998</c:v>
                </c:pt>
                <c:pt idx="264">
                  <c:v>19.579999999999998</c:v>
                </c:pt>
                <c:pt idx="265">
                  <c:v>19.600000000000001</c:v>
                </c:pt>
                <c:pt idx="266">
                  <c:v>5</c:v>
                </c:pt>
                <c:pt idx="267">
                  <c:v>40</c:v>
                </c:pt>
                <c:pt idx="268">
                  <c:v>8.4</c:v>
                </c:pt>
                <c:pt idx="269">
                  <c:v>8.4</c:v>
                </c:pt>
                <c:pt idx="270">
                  <c:v>252.32</c:v>
                </c:pt>
                <c:pt idx="271">
                  <c:v>100</c:v>
                </c:pt>
                <c:pt idx="272">
                  <c:v>200</c:v>
                </c:pt>
                <c:pt idx="273">
                  <c:v>62.5</c:v>
                </c:pt>
                <c:pt idx="274">
                  <c:v>50</c:v>
                </c:pt>
                <c:pt idx="275">
                  <c:v>25</c:v>
                </c:pt>
                <c:pt idx="276">
                  <c:v>25</c:v>
                </c:pt>
                <c:pt idx="277">
                  <c:v>50</c:v>
                </c:pt>
                <c:pt idx="278">
                  <c:v>5</c:v>
                </c:pt>
                <c:pt idx="279">
                  <c:v>150</c:v>
                </c:pt>
                <c:pt idx="280">
                  <c:v>200</c:v>
                </c:pt>
                <c:pt idx="281">
                  <c:v>15</c:v>
                </c:pt>
                <c:pt idx="282">
                  <c:v>45</c:v>
                </c:pt>
                <c:pt idx="283">
                  <c:v>150</c:v>
                </c:pt>
                <c:pt idx="284">
                  <c:v>50</c:v>
                </c:pt>
                <c:pt idx="285">
                  <c:v>99</c:v>
                </c:pt>
                <c:pt idx="286">
                  <c:v>50</c:v>
                </c:pt>
                <c:pt idx="287">
                  <c:v>30</c:v>
                </c:pt>
                <c:pt idx="288">
                  <c:v>100</c:v>
                </c:pt>
                <c:pt idx="289">
                  <c:v>57.5</c:v>
                </c:pt>
                <c:pt idx="290">
                  <c:v>120</c:v>
                </c:pt>
                <c:pt idx="291">
                  <c:v>10</c:v>
                </c:pt>
                <c:pt idx="292">
                  <c:v>50</c:v>
                </c:pt>
                <c:pt idx="293">
                  <c:v>106.688</c:v>
                </c:pt>
                <c:pt idx="294">
                  <c:v>99</c:v>
                </c:pt>
                <c:pt idx="295">
                  <c:v>6.3</c:v>
                </c:pt>
                <c:pt idx="296">
                  <c:v>100</c:v>
                </c:pt>
                <c:pt idx="297">
                  <c:v>74.5</c:v>
                </c:pt>
                <c:pt idx="298">
                  <c:v>74.5</c:v>
                </c:pt>
                <c:pt idx="299">
                  <c:v>300</c:v>
                </c:pt>
                <c:pt idx="300">
                  <c:v>250</c:v>
                </c:pt>
                <c:pt idx="301">
                  <c:v>50</c:v>
                </c:pt>
                <c:pt idx="302">
                  <c:v>101</c:v>
                </c:pt>
                <c:pt idx="303">
                  <c:v>200</c:v>
                </c:pt>
                <c:pt idx="304">
                  <c:v>100</c:v>
                </c:pt>
                <c:pt idx="305">
                  <c:v>80</c:v>
                </c:pt>
                <c:pt idx="306">
                  <c:v>5.6814814814814811</c:v>
                </c:pt>
                <c:pt idx="307">
                  <c:v>80</c:v>
                </c:pt>
                <c:pt idx="308">
                  <c:v>60</c:v>
                </c:pt>
                <c:pt idx="309">
                  <c:v>30</c:v>
                </c:pt>
                <c:pt idx="310">
                  <c:v>58</c:v>
                </c:pt>
                <c:pt idx="311">
                  <c:v>122</c:v>
                </c:pt>
                <c:pt idx="312">
                  <c:v>99</c:v>
                </c:pt>
                <c:pt idx="313">
                  <c:v>80</c:v>
                </c:pt>
                <c:pt idx="314">
                  <c:v>20</c:v>
                </c:pt>
                <c:pt idx="315">
                  <c:v>100</c:v>
                </c:pt>
                <c:pt idx="316">
                  <c:v>42</c:v>
                </c:pt>
                <c:pt idx="317">
                  <c:v>68</c:v>
                </c:pt>
                <c:pt idx="318">
                  <c:v>20</c:v>
                </c:pt>
                <c:pt idx="319">
                  <c:v>200</c:v>
                </c:pt>
                <c:pt idx="320">
                  <c:v>35</c:v>
                </c:pt>
                <c:pt idx="321">
                  <c:v>40</c:v>
                </c:pt>
                <c:pt idx="322">
                  <c:v>10</c:v>
                </c:pt>
                <c:pt idx="323">
                  <c:v>50</c:v>
                </c:pt>
                <c:pt idx="324">
                  <c:v>50</c:v>
                </c:pt>
                <c:pt idx="325">
                  <c:v>86</c:v>
                </c:pt>
                <c:pt idx="326">
                  <c:v>102.5</c:v>
                </c:pt>
                <c:pt idx="327">
                  <c:v>100</c:v>
                </c:pt>
                <c:pt idx="328">
                  <c:v>100</c:v>
                </c:pt>
                <c:pt idx="329">
                  <c:v>100</c:v>
                </c:pt>
                <c:pt idx="330">
                  <c:v>100</c:v>
                </c:pt>
                <c:pt idx="331">
                  <c:v>60</c:v>
                </c:pt>
                <c:pt idx="332">
                  <c:v>10.5</c:v>
                </c:pt>
                <c:pt idx="333">
                  <c:v>20</c:v>
                </c:pt>
                <c:pt idx="334">
                  <c:v>144</c:v>
                </c:pt>
                <c:pt idx="335">
                  <c:v>13</c:v>
                </c:pt>
                <c:pt idx="336">
                  <c:v>128</c:v>
                </c:pt>
                <c:pt idx="337">
                  <c:v>70</c:v>
                </c:pt>
                <c:pt idx="338">
                  <c:v>250</c:v>
                </c:pt>
                <c:pt idx="339">
                  <c:v>4.5999999999999996</c:v>
                </c:pt>
                <c:pt idx="340">
                  <c:v>50</c:v>
                </c:pt>
                <c:pt idx="341">
                  <c:v>22</c:v>
                </c:pt>
                <c:pt idx="342">
                  <c:v>50</c:v>
                </c:pt>
                <c:pt idx="343">
                  <c:v>160</c:v>
                </c:pt>
                <c:pt idx="344">
                  <c:v>120</c:v>
                </c:pt>
                <c:pt idx="345">
                  <c:v>100</c:v>
                </c:pt>
                <c:pt idx="346">
                  <c:v>75</c:v>
                </c:pt>
                <c:pt idx="347">
                  <c:v>26</c:v>
                </c:pt>
                <c:pt idx="348">
                  <c:v>50</c:v>
                </c:pt>
                <c:pt idx="349">
                  <c:v>55.83</c:v>
                </c:pt>
                <c:pt idx="350">
                  <c:v>88</c:v>
                </c:pt>
                <c:pt idx="351">
                  <c:v>22</c:v>
                </c:pt>
                <c:pt idx="352">
                  <c:v>100</c:v>
                </c:pt>
                <c:pt idx="353">
                  <c:v>50</c:v>
                </c:pt>
                <c:pt idx="354">
                  <c:v>300</c:v>
                </c:pt>
                <c:pt idx="355">
                  <c:v>40</c:v>
                </c:pt>
                <c:pt idx="356">
                  <c:v>400</c:v>
                </c:pt>
                <c:pt idx="357">
                  <c:v>80</c:v>
                </c:pt>
                <c:pt idx="358">
                  <c:v>62.5</c:v>
                </c:pt>
                <c:pt idx="359">
                  <c:v>17.5</c:v>
                </c:pt>
                <c:pt idx="360">
                  <c:v>112</c:v>
                </c:pt>
                <c:pt idx="361">
                  <c:v>100</c:v>
                </c:pt>
                <c:pt idx="362">
                  <c:v>100</c:v>
                </c:pt>
                <c:pt idx="363">
                  <c:v>100</c:v>
                </c:pt>
                <c:pt idx="364">
                  <c:v>240</c:v>
                </c:pt>
                <c:pt idx="365">
                  <c:v>65</c:v>
                </c:pt>
                <c:pt idx="366">
                  <c:v>9.3076923076923066</c:v>
                </c:pt>
                <c:pt idx="367">
                  <c:v>88</c:v>
                </c:pt>
                <c:pt idx="368">
                  <c:v>90</c:v>
                </c:pt>
                <c:pt idx="369">
                  <c:v>70</c:v>
                </c:pt>
                <c:pt idx="370">
                  <c:v>150</c:v>
                </c:pt>
                <c:pt idx="371">
                  <c:v>100</c:v>
                </c:pt>
                <c:pt idx="372">
                  <c:v>100</c:v>
                </c:pt>
                <c:pt idx="373">
                  <c:v>35</c:v>
                </c:pt>
                <c:pt idx="374">
                  <c:v>107</c:v>
                </c:pt>
                <c:pt idx="375">
                  <c:v>132</c:v>
                </c:pt>
                <c:pt idx="376">
                  <c:v>250</c:v>
                </c:pt>
                <c:pt idx="377">
                  <c:v>88</c:v>
                </c:pt>
                <c:pt idx="378">
                  <c:v>25</c:v>
                </c:pt>
                <c:pt idx="379">
                  <c:v>100</c:v>
                </c:pt>
                <c:pt idx="380">
                  <c:v>44</c:v>
                </c:pt>
                <c:pt idx="381">
                  <c:v>100</c:v>
                </c:pt>
                <c:pt idx="382">
                  <c:v>162</c:v>
                </c:pt>
                <c:pt idx="383">
                  <c:v>100</c:v>
                </c:pt>
                <c:pt idx="384">
                  <c:v>200</c:v>
                </c:pt>
                <c:pt idx="385">
                  <c:v>100</c:v>
                </c:pt>
                <c:pt idx="386">
                  <c:v>50</c:v>
                </c:pt>
                <c:pt idx="387">
                  <c:v>80</c:v>
                </c:pt>
                <c:pt idx="388">
                  <c:v>50.5</c:v>
                </c:pt>
                <c:pt idx="389">
                  <c:v>50</c:v>
                </c:pt>
                <c:pt idx="390">
                  <c:v>160.5</c:v>
                </c:pt>
                <c:pt idx="391">
                  <c:v>75</c:v>
                </c:pt>
                <c:pt idx="392">
                  <c:v>80</c:v>
                </c:pt>
                <c:pt idx="393">
                  <c:v>22.9</c:v>
                </c:pt>
                <c:pt idx="394">
                  <c:v>200</c:v>
                </c:pt>
                <c:pt idx="395">
                  <c:v>127.86</c:v>
                </c:pt>
                <c:pt idx="396">
                  <c:v>100</c:v>
                </c:pt>
                <c:pt idx="397">
                  <c:v>100</c:v>
                </c:pt>
                <c:pt idx="398">
                  <c:v>79</c:v>
                </c:pt>
                <c:pt idx="399">
                  <c:v>75</c:v>
                </c:pt>
                <c:pt idx="400">
                  <c:v>160</c:v>
                </c:pt>
                <c:pt idx="401">
                  <c:v>150</c:v>
                </c:pt>
                <c:pt idx="402">
                  <c:v>20</c:v>
                </c:pt>
                <c:pt idx="403">
                  <c:v>20</c:v>
                </c:pt>
                <c:pt idx="404">
                  <c:v>196</c:v>
                </c:pt>
                <c:pt idx="405">
                  <c:v>50</c:v>
                </c:pt>
                <c:pt idx="406">
                  <c:v>132</c:v>
                </c:pt>
                <c:pt idx="407">
                  <c:v>175</c:v>
                </c:pt>
                <c:pt idx="408">
                  <c:v>100</c:v>
                </c:pt>
                <c:pt idx="409">
                  <c:v>200</c:v>
                </c:pt>
                <c:pt idx="410">
                  <c:v>152.5</c:v>
                </c:pt>
                <c:pt idx="411">
                  <c:v>233</c:v>
                </c:pt>
                <c:pt idx="412">
                  <c:v>63</c:v>
                </c:pt>
                <c:pt idx="413">
                  <c:v>26</c:v>
                </c:pt>
                <c:pt idx="414">
                  <c:v>56</c:v>
                </c:pt>
                <c:pt idx="415">
                  <c:v>50</c:v>
                </c:pt>
                <c:pt idx="416">
                  <c:v>200</c:v>
                </c:pt>
                <c:pt idx="417">
                  <c:v>7.5</c:v>
                </c:pt>
                <c:pt idx="418">
                  <c:v>90</c:v>
                </c:pt>
                <c:pt idx="419">
                  <c:v>500</c:v>
                </c:pt>
                <c:pt idx="420">
                  <c:v>90</c:v>
                </c:pt>
                <c:pt idx="421">
                  <c:v>96</c:v>
                </c:pt>
                <c:pt idx="422" formatCode="General">
                  <c:v>190</c:v>
                </c:pt>
                <c:pt idx="423" formatCode="General">
                  <c:v>190</c:v>
                </c:pt>
                <c:pt idx="424" formatCode="General">
                  <c:v>50</c:v>
                </c:pt>
                <c:pt idx="425" formatCode="General">
                  <c:v>50</c:v>
                </c:pt>
                <c:pt idx="426" formatCode="General">
                  <c:v>74.5</c:v>
                </c:pt>
                <c:pt idx="427" formatCode="General">
                  <c:v>130</c:v>
                </c:pt>
                <c:pt idx="428" formatCode="General">
                  <c:v>150</c:v>
                </c:pt>
                <c:pt idx="429" formatCode="General">
                  <c:v>300</c:v>
                </c:pt>
                <c:pt idx="430" formatCode="General">
                  <c:v>50</c:v>
                </c:pt>
                <c:pt idx="431" formatCode="General">
                  <c:v>30</c:v>
                </c:pt>
                <c:pt idx="432" formatCode="General">
                  <c:v>100</c:v>
                </c:pt>
                <c:pt idx="433" formatCode="General">
                  <c:v>350</c:v>
                </c:pt>
                <c:pt idx="434" formatCode="General">
                  <c:v>250</c:v>
                </c:pt>
                <c:pt idx="435" formatCode="General">
                  <c:v>90</c:v>
                </c:pt>
                <c:pt idx="436" formatCode="General">
                  <c:v>93.5</c:v>
                </c:pt>
                <c:pt idx="437" formatCode="General">
                  <c:v>200</c:v>
                </c:pt>
                <c:pt idx="438" formatCode="General">
                  <c:v>100</c:v>
                </c:pt>
                <c:pt idx="439" formatCode="General">
                  <c:v>100</c:v>
                </c:pt>
                <c:pt idx="440" formatCode="General">
                  <c:v>30</c:v>
                </c:pt>
                <c:pt idx="441" formatCode="General">
                  <c:v>125</c:v>
                </c:pt>
                <c:pt idx="442" formatCode="General">
                  <c:v>102</c:v>
                </c:pt>
                <c:pt idx="443" formatCode="General">
                  <c:v>150</c:v>
                </c:pt>
                <c:pt idx="444" formatCode="General">
                  <c:v>70</c:v>
                </c:pt>
                <c:pt idx="445" formatCode="General">
                  <c:v>40</c:v>
                </c:pt>
                <c:pt idx="446" formatCode="General">
                  <c:v>150</c:v>
                </c:pt>
                <c:pt idx="447" formatCode="General">
                  <c:v>60</c:v>
                </c:pt>
                <c:pt idx="448" formatCode="General">
                  <c:v>190</c:v>
                </c:pt>
                <c:pt idx="449" formatCode="General">
                  <c:v>20</c:v>
                </c:pt>
                <c:pt idx="450" formatCode="General">
                  <c:v>130</c:v>
                </c:pt>
                <c:pt idx="451" formatCode="General">
                  <c:v>80</c:v>
                </c:pt>
                <c:pt idx="452" formatCode="General">
                  <c:v>80</c:v>
                </c:pt>
                <c:pt idx="453" formatCode="General">
                  <c:v>66</c:v>
                </c:pt>
                <c:pt idx="454" formatCode="General">
                  <c:v>107</c:v>
                </c:pt>
                <c:pt idx="455" formatCode="General">
                  <c:v>100</c:v>
                </c:pt>
                <c:pt idx="456" formatCode="General">
                  <c:v>125</c:v>
                </c:pt>
                <c:pt idx="457" formatCode="General">
                  <c:v>30</c:v>
                </c:pt>
                <c:pt idx="458" formatCode="General">
                  <c:v>100</c:v>
                </c:pt>
                <c:pt idx="459" formatCode="General">
                  <c:v>150</c:v>
                </c:pt>
                <c:pt idx="460" formatCode="General">
                  <c:v>100</c:v>
                </c:pt>
                <c:pt idx="461" formatCode="General">
                  <c:v>65</c:v>
                </c:pt>
                <c:pt idx="462" formatCode="General">
                  <c:v>138.80000000000001</c:v>
                </c:pt>
                <c:pt idx="463" formatCode="General">
                  <c:v>140</c:v>
                </c:pt>
                <c:pt idx="464" formatCode="General">
                  <c:v>100</c:v>
                </c:pt>
                <c:pt idx="465" formatCode="General">
                  <c:v>25</c:v>
                </c:pt>
                <c:pt idx="466" formatCode="General">
                  <c:v>300</c:v>
                </c:pt>
                <c:pt idx="467" formatCode="General">
                  <c:v>200</c:v>
                </c:pt>
                <c:pt idx="468" formatCode="General">
                  <c:v>125</c:v>
                </c:pt>
                <c:pt idx="469" formatCode="General">
                  <c:v>35</c:v>
                </c:pt>
                <c:pt idx="470" formatCode="General">
                  <c:v>127.85</c:v>
                </c:pt>
                <c:pt idx="471" formatCode="General">
                  <c:v>700</c:v>
                </c:pt>
              </c:numCache>
            </c:numRef>
          </c:bubbleSize>
          <c:bubble3D val="0"/>
          <c:extLst>
            <c:ext xmlns:c14="http://schemas.microsoft.com/office/drawing/2007/8/2/chart" uri="{6F2FDCE9-48DA-4B69-8628-5D25D57E5C99}">
              <c14:invertSolidFillFmt>
                <c14:spPr xmlns:c14="http://schemas.microsoft.com/office/drawing/2007/8/2/chart">
                  <a:solidFill>
                    <a:srgbClr val="FFFFFF"/>
                  </a:solidFill>
                  <a:ln w="6350">
                    <a:solidFill>
                      <a:schemeClr val="accent3"/>
                    </a:solidFill>
                    <a:prstDash val="solid"/>
                  </a:ln>
                </c14:spPr>
              </c14:invertSolidFillFmt>
            </c:ext>
            <c:ext xmlns:c16="http://schemas.microsoft.com/office/drawing/2014/chart" uri="{C3380CC4-5D6E-409C-BE32-E72D297353CC}">
              <c16:uniqueId val="{00000003-29D7-4E3A-AF3E-A87CE37B9ECB}"/>
            </c:ext>
          </c:extLst>
        </c:ser>
        <c:ser>
          <c:idx val="5"/>
          <c:order val="3"/>
          <c:tx>
            <c:v> SPP</c:v>
          </c:tx>
          <c:spPr>
            <a:solidFill>
              <a:schemeClr val="bg2">
                <a:lumMod val="75000"/>
              </a:schemeClr>
            </a:solidFill>
            <a:ln w="6350">
              <a:solidFill>
                <a:schemeClr val="bg2">
                  <a:lumMod val="50000"/>
                </a:schemeClr>
              </a:solidFill>
              <a:prstDash val="solid"/>
            </a:ln>
          </c:spPr>
          <c:invertIfNegative val="0"/>
          <c:xVal>
            <c:numRef>
              <c:f>'PPA Price by Project (PV only)'!$A$26:$A$537</c:f>
              <c:numCache>
                <c:formatCode>m/d/yyyy</c:formatCode>
                <c:ptCount val="512"/>
                <c:pt idx="0">
                  <c:v>38961</c:v>
                </c:pt>
                <c:pt idx="1">
                  <c:v>39258</c:v>
                </c:pt>
                <c:pt idx="2">
                  <c:v>39630</c:v>
                </c:pt>
                <c:pt idx="3">
                  <c:v>39652</c:v>
                </c:pt>
                <c:pt idx="4">
                  <c:v>39801</c:v>
                </c:pt>
                <c:pt idx="5">
                  <c:v>39867</c:v>
                </c:pt>
                <c:pt idx="6">
                  <c:v>39873</c:v>
                </c:pt>
                <c:pt idx="7">
                  <c:v>39877</c:v>
                </c:pt>
                <c:pt idx="8">
                  <c:v>39934</c:v>
                </c:pt>
                <c:pt idx="9">
                  <c:v>39941</c:v>
                </c:pt>
                <c:pt idx="10">
                  <c:v>39965</c:v>
                </c:pt>
                <c:pt idx="11">
                  <c:v>39965</c:v>
                </c:pt>
                <c:pt idx="12">
                  <c:v>39965</c:v>
                </c:pt>
                <c:pt idx="13">
                  <c:v>39986</c:v>
                </c:pt>
                <c:pt idx="14">
                  <c:v>40042</c:v>
                </c:pt>
                <c:pt idx="15">
                  <c:v>40064</c:v>
                </c:pt>
                <c:pt idx="16">
                  <c:v>40137</c:v>
                </c:pt>
                <c:pt idx="17">
                  <c:v>40170</c:v>
                </c:pt>
                <c:pt idx="18">
                  <c:v>40171</c:v>
                </c:pt>
                <c:pt idx="19">
                  <c:v>40171</c:v>
                </c:pt>
                <c:pt idx="20">
                  <c:v>40171</c:v>
                </c:pt>
                <c:pt idx="21">
                  <c:v>40204</c:v>
                </c:pt>
                <c:pt idx="22">
                  <c:v>40204</c:v>
                </c:pt>
                <c:pt idx="23">
                  <c:v>40204</c:v>
                </c:pt>
                <c:pt idx="24">
                  <c:v>40211</c:v>
                </c:pt>
                <c:pt idx="25">
                  <c:v>40233</c:v>
                </c:pt>
                <c:pt idx="26">
                  <c:v>40243</c:v>
                </c:pt>
                <c:pt idx="27">
                  <c:v>40287</c:v>
                </c:pt>
                <c:pt idx="28">
                  <c:v>40289</c:v>
                </c:pt>
                <c:pt idx="29">
                  <c:v>40297</c:v>
                </c:pt>
                <c:pt idx="30">
                  <c:v>40308</c:v>
                </c:pt>
                <c:pt idx="31">
                  <c:v>40318</c:v>
                </c:pt>
                <c:pt idx="32">
                  <c:v>40330</c:v>
                </c:pt>
                <c:pt idx="33">
                  <c:v>40330</c:v>
                </c:pt>
                <c:pt idx="34">
                  <c:v>40353</c:v>
                </c:pt>
                <c:pt idx="35">
                  <c:v>40359</c:v>
                </c:pt>
                <c:pt idx="36">
                  <c:v>40359</c:v>
                </c:pt>
                <c:pt idx="37">
                  <c:v>40385</c:v>
                </c:pt>
                <c:pt idx="38">
                  <c:v>40388</c:v>
                </c:pt>
                <c:pt idx="39">
                  <c:v>40388</c:v>
                </c:pt>
                <c:pt idx="40">
                  <c:v>40400</c:v>
                </c:pt>
                <c:pt idx="41">
                  <c:v>40400</c:v>
                </c:pt>
                <c:pt idx="42">
                  <c:v>40414</c:v>
                </c:pt>
                <c:pt idx="43">
                  <c:v>40441</c:v>
                </c:pt>
                <c:pt idx="44">
                  <c:v>40492</c:v>
                </c:pt>
                <c:pt idx="45">
                  <c:v>40497</c:v>
                </c:pt>
                <c:pt idx="46">
                  <c:v>40497</c:v>
                </c:pt>
                <c:pt idx="47">
                  <c:v>40513</c:v>
                </c:pt>
                <c:pt idx="48">
                  <c:v>40513</c:v>
                </c:pt>
                <c:pt idx="49">
                  <c:v>40533</c:v>
                </c:pt>
                <c:pt idx="50">
                  <c:v>40542</c:v>
                </c:pt>
                <c:pt idx="51">
                  <c:v>40542</c:v>
                </c:pt>
                <c:pt idx="52">
                  <c:v>40548</c:v>
                </c:pt>
                <c:pt idx="53">
                  <c:v>40550</c:v>
                </c:pt>
                <c:pt idx="54">
                  <c:v>40568</c:v>
                </c:pt>
                <c:pt idx="55">
                  <c:v>40581</c:v>
                </c:pt>
                <c:pt idx="56">
                  <c:v>40585</c:v>
                </c:pt>
                <c:pt idx="57">
                  <c:v>40585</c:v>
                </c:pt>
                <c:pt idx="58">
                  <c:v>40610</c:v>
                </c:pt>
                <c:pt idx="59">
                  <c:v>40697</c:v>
                </c:pt>
                <c:pt idx="60">
                  <c:v>40697</c:v>
                </c:pt>
                <c:pt idx="61">
                  <c:v>40715</c:v>
                </c:pt>
                <c:pt idx="62">
                  <c:v>40732</c:v>
                </c:pt>
                <c:pt idx="63">
                  <c:v>40738</c:v>
                </c:pt>
                <c:pt idx="64">
                  <c:v>40742</c:v>
                </c:pt>
                <c:pt idx="65">
                  <c:v>40745</c:v>
                </c:pt>
                <c:pt idx="66">
                  <c:v>40815</c:v>
                </c:pt>
                <c:pt idx="67">
                  <c:v>40817</c:v>
                </c:pt>
                <c:pt idx="68">
                  <c:v>40878</c:v>
                </c:pt>
                <c:pt idx="69">
                  <c:v>40885</c:v>
                </c:pt>
                <c:pt idx="70">
                  <c:v>40897</c:v>
                </c:pt>
                <c:pt idx="71">
                  <c:v>40897</c:v>
                </c:pt>
                <c:pt idx="72">
                  <c:v>40897</c:v>
                </c:pt>
                <c:pt idx="73">
                  <c:v>40909</c:v>
                </c:pt>
                <c:pt idx="74">
                  <c:v>40909</c:v>
                </c:pt>
                <c:pt idx="75">
                  <c:v>40942</c:v>
                </c:pt>
                <c:pt idx="76">
                  <c:v>40966</c:v>
                </c:pt>
                <c:pt idx="77">
                  <c:v>41093</c:v>
                </c:pt>
                <c:pt idx="78">
                  <c:v>41093</c:v>
                </c:pt>
                <c:pt idx="79">
                  <c:v>41124</c:v>
                </c:pt>
                <c:pt idx="80">
                  <c:v>41134</c:v>
                </c:pt>
                <c:pt idx="81">
                  <c:v>41137</c:v>
                </c:pt>
                <c:pt idx="82">
                  <c:v>41150</c:v>
                </c:pt>
                <c:pt idx="83">
                  <c:v>41152</c:v>
                </c:pt>
                <c:pt idx="84">
                  <c:v>41169</c:v>
                </c:pt>
                <c:pt idx="85">
                  <c:v>41169</c:v>
                </c:pt>
                <c:pt idx="86">
                  <c:v>41199</c:v>
                </c:pt>
                <c:pt idx="87">
                  <c:v>41207</c:v>
                </c:pt>
                <c:pt idx="88">
                  <c:v>41214</c:v>
                </c:pt>
                <c:pt idx="89">
                  <c:v>41228</c:v>
                </c:pt>
                <c:pt idx="90">
                  <c:v>41255</c:v>
                </c:pt>
                <c:pt idx="91">
                  <c:v>41256</c:v>
                </c:pt>
                <c:pt idx="92">
                  <c:v>41309</c:v>
                </c:pt>
                <c:pt idx="93">
                  <c:v>41333</c:v>
                </c:pt>
                <c:pt idx="94">
                  <c:v>41355</c:v>
                </c:pt>
                <c:pt idx="95">
                  <c:v>41355</c:v>
                </c:pt>
                <c:pt idx="96">
                  <c:v>41358</c:v>
                </c:pt>
                <c:pt idx="97">
                  <c:v>41374</c:v>
                </c:pt>
                <c:pt idx="98">
                  <c:v>41380</c:v>
                </c:pt>
                <c:pt idx="99">
                  <c:v>41426</c:v>
                </c:pt>
                <c:pt idx="100">
                  <c:v>41428</c:v>
                </c:pt>
                <c:pt idx="101">
                  <c:v>41428</c:v>
                </c:pt>
                <c:pt idx="102">
                  <c:v>41444</c:v>
                </c:pt>
                <c:pt idx="103">
                  <c:v>41458</c:v>
                </c:pt>
                <c:pt idx="104">
                  <c:v>41465</c:v>
                </c:pt>
                <c:pt idx="105">
                  <c:v>41465</c:v>
                </c:pt>
                <c:pt idx="106">
                  <c:v>41472</c:v>
                </c:pt>
                <c:pt idx="107">
                  <c:v>41472</c:v>
                </c:pt>
                <c:pt idx="108">
                  <c:v>41523</c:v>
                </c:pt>
                <c:pt idx="109">
                  <c:v>41536</c:v>
                </c:pt>
                <c:pt idx="110">
                  <c:v>41544</c:v>
                </c:pt>
                <c:pt idx="111">
                  <c:v>41556</c:v>
                </c:pt>
                <c:pt idx="112">
                  <c:v>41569</c:v>
                </c:pt>
                <c:pt idx="113">
                  <c:v>41609</c:v>
                </c:pt>
                <c:pt idx="114">
                  <c:v>41614</c:v>
                </c:pt>
                <c:pt idx="115">
                  <c:v>41627</c:v>
                </c:pt>
                <c:pt idx="116">
                  <c:v>41669</c:v>
                </c:pt>
                <c:pt idx="117">
                  <c:v>41690</c:v>
                </c:pt>
                <c:pt idx="118">
                  <c:v>41715</c:v>
                </c:pt>
                <c:pt idx="119">
                  <c:v>41724</c:v>
                </c:pt>
                <c:pt idx="120">
                  <c:v>41730</c:v>
                </c:pt>
                <c:pt idx="121">
                  <c:v>41760</c:v>
                </c:pt>
                <c:pt idx="122">
                  <c:v>41786</c:v>
                </c:pt>
                <c:pt idx="123">
                  <c:v>41791</c:v>
                </c:pt>
                <c:pt idx="124">
                  <c:v>41802</c:v>
                </c:pt>
                <c:pt idx="125">
                  <c:v>41838</c:v>
                </c:pt>
                <c:pt idx="126">
                  <c:v>41843</c:v>
                </c:pt>
                <c:pt idx="127">
                  <c:v>41844</c:v>
                </c:pt>
                <c:pt idx="128">
                  <c:v>41844</c:v>
                </c:pt>
                <c:pt idx="129">
                  <c:v>41851</c:v>
                </c:pt>
                <c:pt idx="130">
                  <c:v>41870</c:v>
                </c:pt>
                <c:pt idx="131">
                  <c:v>41876</c:v>
                </c:pt>
                <c:pt idx="132">
                  <c:v>41885</c:v>
                </c:pt>
                <c:pt idx="133">
                  <c:v>41886</c:v>
                </c:pt>
                <c:pt idx="134">
                  <c:v>41886</c:v>
                </c:pt>
                <c:pt idx="135">
                  <c:v>41915</c:v>
                </c:pt>
                <c:pt idx="136">
                  <c:v>41920</c:v>
                </c:pt>
                <c:pt idx="137">
                  <c:v>41920</c:v>
                </c:pt>
                <c:pt idx="138">
                  <c:v>41920</c:v>
                </c:pt>
                <c:pt idx="139">
                  <c:v>41920</c:v>
                </c:pt>
                <c:pt idx="140">
                  <c:v>41920</c:v>
                </c:pt>
                <c:pt idx="141">
                  <c:v>41920</c:v>
                </c:pt>
                <c:pt idx="142">
                  <c:v>41932</c:v>
                </c:pt>
                <c:pt idx="143">
                  <c:v>41933</c:v>
                </c:pt>
                <c:pt idx="144">
                  <c:v>41933</c:v>
                </c:pt>
                <c:pt idx="145">
                  <c:v>41934</c:v>
                </c:pt>
                <c:pt idx="146">
                  <c:v>41934</c:v>
                </c:pt>
                <c:pt idx="147">
                  <c:v>41934</c:v>
                </c:pt>
                <c:pt idx="148">
                  <c:v>41934</c:v>
                </c:pt>
                <c:pt idx="149">
                  <c:v>41934</c:v>
                </c:pt>
                <c:pt idx="150">
                  <c:v>41934</c:v>
                </c:pt>
                <c:pt idx="151">
                  <c:v>41934</c:v>
                </c:pt>
                <c:pt idx="152">
                  <c:v>41934</c:v>
                </c:pt>
                <c:pt idx="153">
                  <c:v>41936</c:v>
                </c:pt>
                <c:pt idx="154">
                  <c:v>41950</c:v>
                </c:pt>
                <c:pt idx="155">
                  <c:v>41950</c:v>
                </c:pt>
                <c:pt idx="156">
                  <c:v>41956</c:v>
                </c:pt>
                <c:pt idx="157">
                  <c:v>41961</c:v>
                </c:pt>
                <c:pt idx="158">
                  <c:v>41982</c:v>
                </c:pt>
                <c:pt idx="159">
                  <c:v>42036</c:v>
                </c:pt>
                <c:pt idx="160">
                  <c:v>42065</c:v>
                </c:pt>
                <c:pt idx="161">
                  <c:v>42065</c:v>
                </c:pt>
                <c:pt idx="162">
                  <c:v>42066</c:v>
                </c:pt>
                <c:pt idx="163">
                  <c:v>42067</c:v>
                </c:pt>
                <c:pt idx="164">
                  <c:v>42067</c:v>
                </c:pt>
                <c:pt idx="165">
                  <c:v>42068</c:v>
                </c:pt>
                <c:pt idx="166">
                  <c:v>42086</c:v>
                </c:pt>
                <c:pt idx="167">
                  <c:v>42088</c:v>
                </c:pt>
                <c:pt idx="168">
                  <c:v>42097</c:v>
                </c:pt>
                <c:pt idx="169">
                  <c:v>42097</c:v>
                </c:pt>
                <c:pt idx="170">
                  <c:v>42108</c:v>
                </c:pt>
                <c:pt idx="171">
                  <c:v>42111</c:v>
                </c:pt>
                <c:pt idx="172">
                  <c:v>42124</c:v>
                </c:pt>
                <c:pt idx="173">
                  <c:v>42124</c:v>
                </c:pt>
                <c:pt idx="174">
                  <c:v>42124</c:v>
                </c:pt>
                <c:pt idx="175">
                  <c:v>42151</c:v>
                </c:pt>
                <c:pt idx="176">
                  <c:v>42156</c:v>
                </c:pt>
                <c:pt idx="177">
                  <c:v>42160</c:v>
                </c:pt>
                <c:pt idx="178">
                  <c:v>42164</c:v>
                </c:pt>
                <c:pt idx="179">
                  <c:v>42174</c:v>
                </c:pt>
                <c:pt idx="180">
                  <c:v>42178</c:v>
                </c:pt>
                <c:pt idx="181">
                  <c:v>42180</c:v>
                </c:pt>
                <c:pt idx="182">
                  <c:v>42185</c:v>
                </c:pt>
                <c:pt idx="183">
                  <c:v>42186</c:v>
                </c:pt>
                <c:pt idx="184">
                  <c:v>42186</c:v>
                </c:pt>
                <c:pt idx="185">
                  <c:v>42186</c:v>
                </c:pt>
                <c:pt idx="186">
                  <c:v>42200</c:v>
                </c:pt>
                <c:pt idx="187">
                  <c:v>42201</c:v>
                </c:pt>
                <c:pt idx="188">
                  <c:v>42201</c:v>
                </c:pt>
                <c:pt idx="189">
                  <c:v>42206</c:v>
                </c:pt>
                <c:pt idx="190">
                  <c:v>42221</c:v>
                </c:pt>
                <c:pt idx="191">
                  <c:v>42225</c:v>
                </c:pt>
                <c:pt idx="192">
                  <c:v>42228</c:v>
                </c:pt>
                <c:pt idx="193">
                  <c:v>42244</c:v>
                </c:pt>
                <c:pt idx="194">
                  <c:v>42250</c:v>
                </c:pt>
                <c:pt idx="195">
                  <c:v>42270</c:v>
                </c:pt>
                <c:pt idx="196">
                  <c:v>42270</c:v>
                </c:pt>
                <c:pt idx="197">
                  <c:v>42271</c:v>
                </c:pt>
                <c:pt idx="198">
                  <c:v>42275</c:v>
                </c:pt>
                <c:pt idx="199">
                  <c:v>42275</c:v>
                </c:pt>
                <c:pt idx="200">
                  <c:v>42278</c:v>
                </c:pt>
                <c:pt idx="201">
                  <c:v>42278</c:v>
                </c:pt>
                <c:pt idx="202">
                  <c:v>42278</c:v>
                </c:pt>
                <c:pt idx="203">
                  <c:v>42285</c:v>
                </c:pt>
                <c:pt idx="204">
                  <c:v>42286</c:v>
                </c:pt>
                <c:pt idx="205">
                  <c:v>42286</c:v>
                </c:pt>
                <c:pt idx="206">
                  <c:v>42292</c:v>
                </c:pt>
                <c:pt idx="207">
                  <c:v>42313</c:v>
                </c:pt>
                <c:pt idx="208">
                  <c:v>42314</c:v>
                </c:pt>
                <c:pt idx="209">
                  <c:v>42317</c:v>
                </c:pt>
                <c:pt idx="210">
                  <c:v>42318</c:v>
                </c:pt>
                <c:pt idx="211">
                  <c:v>42328</c:v>
                </c:pt>
                <c:pt idx="212">
                  <c:v>42338</c:v>
                </c:pt>
                <c:pt idx="213">
                  <c:v>42355</c:v>
                </c:pt>
                <c:pt idx="214">
                  <c:v>42355</c:v>
                </c:pt>
                <c:pt idx="215">
                  <c:v>42356</c:v>
                </c:pt>
                <c:pt idx="216">
                  <c:v>42356</c:v>
                </c:pt>
                <c:pt idx="217">
                  <c:v>42356</c:v>
                </c:pt>
                <c:pt idx="218">
                  <c:v>42356</c:v>
                </c:pt>
                <c:pt idx="219">
                  <c:v>42375</c:v>
                </c:pt>
                <c:pt idx="220">
                  <c:v>42472</c:v>
                </c:pt>
                <c:pt idx="221">
                  <c:v>42472</c:v>
                </c:pt>
                <c:pt idx="222">
                  <c:v>42509</c:v>
                </c:pt>
                <c:pt idx="223">
                  <c:v>42584</c:v>
                </c:pt>
                <c:pt idx="224">
                  <c:v>42586</c:v>
                </c:pt>
                <c:pt idx="225">
                  <c:v>42591</c:v>
                </c:pt>
                <c:pt idx="226">
                  <c:v>42608</c:v>
                </c:pt>
                <c:pt idx="227">
                  <c:v>42611</c:v>
                </c:pt>
                <c:pt idx="228">
                  <c:v>42628</c:v>
                </c:pt>
                <c:pt idx="229">
                  <c:v>42633</c:v>
                </c:pt>
                <c:pt idx="230">
                  <c:v>42635</c:v>
                </c:pt>
                <c:pt idx="231">
                  <c:v>42636</c:v>
                </c:pt>
                <c:pt idx="232">
                  <c:v>42636</c:v>
                </c:pt>
                <c:pt idx="233">
                  <c:v>42636</c:v>
                </c:pt>
                <c:pt idx="234">
                  <c:v>42636</c:v>
                </c:pt>
                <c:pt idx="235">
                  <c:v>42689</c:v>
                </c:pt>
                <c:pt idx="236">
                  <c:v>42692</c:v>
                </c:pt>
                <c:pt idx="237">
                  <c:v>42692</c:v>
                </c:pt>
                <c:pt idx="238">
                  <c:v>42692</c:v>
                </c:pt>
                <c:pt idx="239">
                  <c:v>42717</c:v>
                </c:pt>
                <c:pt idx="240">
                  <c:v>42719</c:v>
                </c:pt>
                <c:pt idx="241">
                  <c:v>42738</c:v>
                </c:pt>
                <c:pt idx="242">
                  <c:v>42747</c:v>
                </c:pt>
                <c:pt idx="243">
                  <c:v>42747</c:v>
                </c:pt>
                <c:pt idx="244">
                  <c:v>42747</c:v>
                </c:pt>
                <c:pt idx="245">
                  <c:v>42752</c:v>
                </c:pt>
                <c:pt idx="246">
                  <c:v>42766</c:v>
                </c:pt>
                <c:pt idx="247">
                  <c:v>42817</c:v>
                </c:pt>
                <c:pt idx="248">
                  <c:v>42825</c:v>
                </c:pt>
                <c:pt idx="249">
                  <c:v>42826</c:v>
                </c:pt>
                <c:pt idx="250">
                  <c:v>42843</c:v>
                </c:pt>
                <c:pt idx="251">
                  <c:v>42877</c:v>
                </c:pt>
                <c:pt idx="252">
                  <c:v>42880</c:v>
                </c:pt>
                <c:pt idx="253">
                  <c:v>42880</c:v>
                </c:pt>
                <c:pt idx="254">
                  <c:v>42880</c:v>
                </c:pt>
                <c:pt idx="255">
                  <c:v>42880</c:v>
                </c:pt>
                <c:pt idx="256">
                  <c:v>42881</c:v>
                </c:pt>
                <c:pt idx="257">
                  <c:v>42887</c:v>
                </c:pt>
                <c:pt idx="258">
                  <c:v>42887</c:v>
                </c:pt>
                <c:pt idx="259">
                  <c:v>42887</c:v>
                </c:pt>
                <c:pt idx="260">
                  <c:v>42893</c:v>
                </c:pt>
                <c:pt idx="261">
                  <c:v>42905</c:v>
                </c:pt>
                <c:pt idx="262">
                  <c:v>42906</c:v>
                </c:pt>
                <c:pt idx="263">
                  <c:v>42906</c:v>
                </c:pt>
                <c:pt idx="264">
                  <c:v>42906</c:v>
                </c:pt>
                <c:pt idx="265">
                  <c:v>42906</c:v>
                </c:pt>
                <c:pt idx="266">
                  <c:v>42912</c:v>
                </c:pt>
                <c:pt idx="267">
                  <c:v>42933</c:v>
                </c:pt>
                <c:pt idx="268">
                  <c:v>42944</c:v>
                </c:pt>
                <c:pt idx="269">
                  <c:v>42944</c:v>
                </c:pt>
                <c:pt idx="270">
                  <c:v>42955</c:v>
                </c:pt>
                <c:pt idx="271">
                  <c:v>42972</c:v>
                </c:pt>
                <c:pt idx="272">
                  <c:v>43001</c:v>
                </c:pt>
                <c:pt idx="273">
                  <c:v>43004</c:v>
                </c:pt>
                <c:pt idx="274">
                  <c:v>43004</c:v>
                </c:pt>
                <c:pt idx="275">
                  <c:v>43014</c:v>
                </c:pt>
                <c:pt idx="276">
                  <c:v>43014</c:v>
                </c:pt>
                <c:pt idx="277">
                  <c:v>43038</c:v>
                </c:pt>
                <c:pt idx="278">
                  <c:v>43047</c:v>
                </c:pt>
                <c:pt idx="279">
                  <c:v>43052</c:v>
                </c:pt>
                <c:pt idx="280">
                  <c:v>43052</c:v>
                </c:pt>
                <c:pt idx="281">
                  <c:v>43053</c:v>
                </c:pt>
                <c:pt idx="282">
                  <c:v>43077</c:v>
                </c:pt>
                <c:pt idx="283">
                  <c:v>43083</c:v>
                </c:pt>
                <c:pt idx="284">
                  <c:v>43084</c:v>
                </c:pt>
                <c:pt idx="285">
                  <c:v>43090</c:v>
                </c:pt>
                <c:pt idx="286">
                  <c:v>43105</c:v>
                </c:pt>
                <c:pt idx="287">
                  <c:v>43109</c:v>
                </c:pt>
                <c:pt idx="288">
                  <c:v>43126</c:v>
                </c:pt>
                <c:pt idx="289">
                  <c:v>43129</c:v>
                </c:pt>
                <c:pt idx="290">
                  <c:v>43129</c:v>
                </c:pt>
                <c:pt idx="291">
                  <c:v>43132</c:v>
                </c:pt>
                <c:pt idx="292">
                  <c:v>43136</c:v>
                </c:pt>
                <c:pt idx="293">
                  <c:v>43152</c:v>
                </c:pt>
                <c:pt idx="294">
                  <c:v>43154</c:v>
                </c:pt>
                <c:pt idx="295">
                  <c:v>43206</c:v>
                </c:pt>
                <c:pt idx="296">
                  <c:v>43227</c:v>
                </c:pt>
                <c:pt idx="297">
                  <c:v>43236</c:v>
                </c:pt>
                <c:pt idx="298">
                  <c:v>43236</c:v>
                </c:pt>
                <c:pt idx="299">
                  <c:v>43250</c:v>
                </c:pt>
                <c:pt idx="300">
                  <c:v>43250</c:v>
                </c:pt>
                <c:pt idx="301">
                  <c:v>43250</c:v>
                </c:pt>
                <c:pt idx="302">
                  <c:v>43250</c:v>
                </c:pt>
                <c:pt idx="303">
                  <c:v>43250</c:v>
                </c:pt>
                <c:pt idx="304">
                  <c:v>43250</c:v>
                </c:pt>
                <c:pt idx="305">
                  <c:v>43251</c:v>
                </c:pt>
                <c:pt idx="306">
                  <c:v>43252</c:v>
                </c:pt>
                <c:pt idx="307">
                  <c:v>43255</c:v>
                </c:pt>
                <c:pt idx="308">
                  <c:v>43257</c:v>
                </c:pt>
                <c:pt idx="309">
                  <c:v>43259</c:v>
                </c:pt>
                <c:pt idx="310">
                  <c:v>43264</c:v>
                </c:pt>
                <c:pt idx="311">
                  <c:v>43264</c:v>
                </c:pt>
                <c:pt idx="312">
                  <c:v>43264</c:v>
                </c:pt>
                <c:pt idx="313">
                  <c:v>43264</c:v>
                </c:pt>
                <c:pt idx="314">
                  <c:v>43266</c:v>
                </c:pt>
                <c:pt idx="315">
                  <c:v>43277</c:v>
                </c:pt>
                <c:pt idx="316">
                  <c:v>43278</c:v>
                </c:pt>
                <c:pt idx="317">
                  <c:v>43281</c:v>
                </c:pt>
                <c:pt idx="318">
                  <c:v>43281</c:v>
                </c:pt>
                <c:pt idx="319">
                  <c:v>43281</c:v>
                </c:pt>
                <c:pt idx="320">
                  <c:v>43291</c:v>
                </c:pt>
                <c:pt idx="321">
                  <c:v>43322</c:v>
                </c:pt>
                <c:pt idx="322">
                  <c:v>43322</c:v>
                </c:pt>
                <c:pt idx="323">
                  <c:v>43334</c:v>
                </c:pt>
                <c:pt idx="324">
                  <c:v>43334</c:v>
                </c:pt>
                <c:pt idx="325">
                  <c:v>43335</c:v>
                </c:pt>
                <c:pt idx="326">
                  <c:v>43343</c:v>
                </c:pt>
                <c:pt idx="327">
                  <c:v>43352</c:v>
                </c:pt>
                <c:pt idx="328">
                  <c:v>43354</c:v>
                </c:pt>
                <c:pt idx="329">
                  <c:v>43362</c:v>
                </c:pt>
                <c:pt idx="330">
                  <c:v>43363</c:v>
                </c:pt>
                <c:pt idx="331">
                  <c:v>43368</c:v>
                </c:pt>
                <c:pt idx="332">
                  <c:v>43374</c:v>
                </c:pt>
                <c:pt idx="333">
                  <c:v>43374</c:v>
                </c:pt>
                <c:pt idx="334">
                  <c:v>43391</c:v>
                </c:pt>
                <c:pt idx="335">
                  <c:v>43391</c:v>
                </c:pt>
                <c:pt idx="336">
                  <c:v>43398</c:v>
                </c:pt>
                <c:pt idx="337">
                  <c:v>43405</c:v>
                </c:pt>
                <c:pt idx="338">
                  <c:v>43445</c:v>
                </c:pt>
                <c:pt idx="339">
                  <c:v>43497</c:v>
                </c:pt>
                <c:pt idx="340">
                  <c:v>43507</c:v>
                </c:pt>
                <c:pt idx="341">
                  <c:v>43510</c:v>
                </c:pt>
                <c:pt idx="342">
                  <c:v>43524</c:v>
                </c:pt>
                <c:pt idx="343">
                  <c:v>43545</c:v>
                </c:pt>
                <c:pt idx="344">
                  <c:v>43546</c:v>
                </c:pt>
                <c:pt idx="345">
                  <c:v>43577</c:v>
                </c:pt>
                <c:pt idx="346">
                  <c:v>43585</c:v>
                </c:pt>
                <c:pt idx="347">
                  <c:v>43613</c:v>
                </c:pt>
                <c:pt idx="348">
                  <c:v>43615</c:v>
                </c:pt>
                <c:pt idx="349">
                  <c:v>43627</c:v>
                </c:pt>
                <c:pt idx="350">
                  <c:v>43634</c:v>
                </c:pt>
                <c:pt idx="351">
                  <c:v>43634</c:v>
                </c:pt>
                <c:pt idx="352">
                  <c:v>43637</c:v>
                </c:pt>
                <c:pt idx="353">
                  <c:v>43643</c:v>
                </c:pt>
                <c:pt idx="354">
                  <c:v>43643</c:v>
                </c:pt>
                <c:pt idx="355">
                  <c:v>43647</c:v>
                </c:pt>
                <c:pt idx="356">
                  <c:v>43647</c:v>
                </c:pt>
                <c:pt idx="357">
                  <c:v>43647</c:v>
                </c:pt>
                <c:pt idx="358">
                  <c:v>43655</c:v>
                </c:pt>
                <c:pt idx="359">
                  <c:v>43671</c:v>
                </c:pt>
                <c:pt idx="360">
                  <c:v>43672</c:v>
                </c:pt>
                <c:pt idx="361">
                  <c:v>43672</c:v>
                </c:pt>
                <c:pt idx="362">
                  <c:v>43683</c:v>
                </c:pt>
                <c:pt idx="363">
                  <c:v>43696</c:v>
                </c:pt>
                <c:pt idx="364">
                  <c:v>43707</c:v>
                </c:pt>
                <c:pt idx="365">
                  <c:v>43720</c:v>
                </c:pt>
                <c:pt idx="366">
                  <c:v>43727</c:v>
                </c:pt>
                <c:pt idx="367">
                  <c:v>43730</c:v>
                </c:pt>
                <c:pt idx="368">
                  <c:v>43730</c:v>
                </c:pt>
                <c:pt idx="369">
                  <c:v>43730</c:v>
                </c:pt>
                <c:pt idx="370">
                  <c:v>43739</c:v>
                </c:pt>
                <c:pt idx="371">
                  <c:v>43755</c:v>
                </c:pt>
                <c:pt idx="372">
                  <c:v>43755</c:v>
                </c:pt>
                <c:pt idx="373">
                  <c:v>43756</c:v>
                </c:pt>
                <c:pt idx="374">
                  <c:v>43761</c:v>
                </c:pt>
                <c:pt idx="375">
                  <c:v>43774</c:v>
                </c:pt>
                <c:pt idx="376">
                  <c:v>43783</c:v>
                </c:pt>
                <c:pt idx="377">
                  <c:v>43783</c:v>
                </c:pt>
                <c:pt idx="378">
                  <c:v>43788</c:v>
                </c:pt>
                <c:pt idx="379">
                  <c:v>43790</c:v>
                </c:pt>
                <c:pt idx="380">
                  <c:v>43795</c:v>
                </c:pt>
                <c:pt idx="381">
                  <c:v>43795</c:v>
                </c:pt>
                <c:pt idx="382">
                  <c:v>43795</c:v>
                </c:pt>
                <c:pt idx="383">
                  <c:v>43804</c:v>
                </c:pt>
                <c:pt idx="384">
                  <c:v>43809</c:v>
                </c:pt>
                <c:pt idx="385">
                  <c:v>43816</c:v>
                </c:pt>
                <c:pt idx="386">
                  <c:v>43819</c:v>
                </c:pt>
                <c:pt idx="387">
                  <c:v>43822</c:v>
                </c:pt>
                <c:pt idx="388">
                  <c:v>43836</c:v>
                </c:pt>
                <c:pt idx="389">
                  <c:v>43875</c:v>
                </c:pt>
                <c:pt idx="390">
                  <c:v>43875</c:v>
                </c:pt>
                <c:pt idx="391">
                  <c:v>43880</c:v>
                </c:pt>
                <c:pt idx="392">
                  <c:v>43887</c:v>
                </c:pt>
                <c:pt idx="393">
                  <c:v>43903</c:v>
                </c:pt>
                <c:pt idx="394">
                  <c:v>43915</c:v>
                </c:pt>
                <c:pt idx="395">
                  <c:v>43929</c:v>
                </c:pt>
                <c:pt idx="396">
                  <c:v>43929</c:v>
                </c:pt>
                <c:pt idx="397">
                  <c:v>43953</c:v>
                </c:pt>
                <c:pt idx="398">
                  <c:v>43957</c:v>
                </c:pt>
                <c:pt idx="399">
                  <c:v>43970</c:v>
                </c:pt>
                <c:pt idx="400">
                  <c:v>43977</c:v>
                </c:pt>
                <c:pt idx="401">
                  <c:v>43983</c:v>
                </c:pt>
                <c:pt idx="402">
                  <c:v>44022</c:v>
                </c:pt>
                <c:pt idx="403">
                  <c:v>44022</c:v>
                </c:pt>
                <c:pt idx="404">
                  <c:v>44036</c:v>
                </c:pt>
                <c:pt idx="405">
                  <c:v>44067</c:v>
                </c:pt>
                <c:pt idx="406">
                  <c:v>44074</c:v>
                </c:pt>
                <c:pt idx="407">
                  <c:v>44088</c:v>
                </c:pt>
                <c:pt idx="408">
                  <c:v>44097</c:v>
                </c:pt>
                <c:pt idx="409">
                  <c:v>44099</c:v>
                </c:pt>
                <c:pt idx="410">
                  <c:v>44104</c:v>
                </c:pt>
                <c:pt idx="411">
                  <c:v>44106</c:v>
                </c:pt>
                <c:pt idx="412">
                  <c:v>44137</c:v>
                </c:pt>
                <c:pt idx="413">
                  <c:v>44140</c:v>
                </c:pt>
                <c:pt idx="414">
                  <c:v>44141</c:v>
                </c:pt>
                <c:pt idx="415">
                  <c:v>44166</c:v>
                </c:pt>
                <c:pt idx="416">
                  <c:v>44187</c:v>
                </c:pt>
                <c:pt idx="417">
                  <c:v>44195</c:v>
                </c:pt>
                <c:pt idx="418">
                  <c:v>44211</c:v>
                </c:pt>
                <c:pt idx="419">
                  <c:v>44211</c:v>
                </c:pt>
                <c:pt idx="420">
                  <c:v>44217</c:v>
                </c:pt>
                <c:pt idx="421">
                  <c:v>44224</c:v>
                </c:pt>
                <c:pt idx="422">
                  <c:v>44228</c:v>
                </c:pt>
                <c:pt idx="423">
                  <c:v>44228</c:v>
                </c:pt>
                <c:pt idx="424">
                  <c:v>44231</c:v>
                </c:pt>
                <c:pt idx="425">
                  <c:v>44250</c:v>
                </c:pt>
                <c:pt idx="426">
                  <c:v>44263</c:v>
                </c:pt>
                <c:pt idx="427">
                  <c:v>44280</c:v>
                </c:pt>
                <c:pt idx="428">
                  <c:v>44287</c:v>
                </c:pt>
                <c:pt idx="429">
                  <c:v>44287</c:v>
                </c:pt>
                <c:pt idx="430">
                  <c:v>44294</c:v>
                </c:pt>
                <c:pt idx="431">
                  <c:v>44323</c:v>
                </c:pt>
                <c:pt idx="432">
                  <c:v>44328</c:v>
                </c:pt>
                <c:pt idx="433">
                  <c:v>44348</c:v>
                </c:pt>
                <c:pt idx="434">
                  <c:v>44348</c:v>
                </c:pt>
                <c:pt idx="435">
                  <c:v>44348</c:v>
                </c:pt>
                <c:pt idx="436">
                  <c:v>44351</c:v>
                </c:pt>
                <c:pt idx="437">
                  <c:v>44364</c:v>
                </c:pt>
                <c:pt idx="438">
                  <c:v>44420</c:v>
                </c:pt>
                <c:pt idx="439">
                  <c:v>44477</c:v>
                </c:pt>
                <c:pt idx="440">
                  <c:v>44483</c:v>
                </c:pt>
                <c:pt idx="441">
                  <c:v>44484</c:v>
                </c:pt>
                <c:pt idx="442">
                  <c:v>44484</c:v>
                </c:pt>
                <c:pt idx="443">
                  <c:v>44547</c:v>
                </c:pt>
                <c:pt idx="444">
                  <c:v>44582</c:v>
                </c:pt>
                <c:pt idx="445">
                  <c:v>44608</c:v>
                </c:pt>
                <c:pt idx="446">
                  <c:v>44613</c:v>
                </c:pt>
                <c:pt idx="447">
                  <c:v>44669</c:v>
                </c:pt>
                <c:pt idx="448">
                  <c:v>44671</c:v>
                </c:pt>
                <c:pt idx="449">
                  <c:v>44679</c:v>
                </c:pt>
                <c:pt idx="450">
                  <c:v>44694</c:v>
                </c:pt>
                <c:pt idx="451">
                  <c:v>44706</c:v>
                </c:pt>
                <c:pt idx="452">
                  <c:v>44735</c:v>
                </c:pt>
                <c:pt idx="453">
                  <c:v>44769</c:v>
                </c:pt>
                <c:pt idx="454">
                  <c:v>44831</c:v>
                </c:pt>
                <c:pt idx="455">
                  <c:v>44833</c:v>
                </c:pt>
                <c:pt idx="456">
                  <c:v>44854</c:v>
                </c:pt>
                <c:pt idx="457">
                  <c:v>44859</c:v>
                </c:pt>
                <c:pt idx="458">
                  <c:v>44862</c:v>
                </c:pt>
                <c:pt idx="459">
                  <c:v>44916</c:v>
                </c:pt>
                <c:pt idx="460">
                  <c:v>44946</c:v>
                </c:pt>
                <c:pt idx="461">
                  <c:v>44950</c:v>
                </c:pt>
                <c:pt idx="462">
                  <c:v>45107</c:v>
                </c:pt>
                <c:pt idx="463">
                  <c:v>45128</c:v>
                </c:pt>
                <c:pt idx="464">
                  <c:v>45223</c:v>
                </c:pt>
                <c:pt idx="465">
                  <c:v>45245</c:v>
                </c:pt>
                <c:pt idx="466">
                  <c:v>45247</c:v>
                </c:pt>
                <c:pt idx="467">
                  <c:v>45322</c:v>
                </c:pt>
                <c:pt idx="468">
                  <c:v>45337</c:v>
                </c:pt>
                <c:pt idx="469">
                  <c:v>45372</c:v>
                </c:pt>
                <c:pt idx="470">
                  <c:v>45415</c:v>
                </c:pt>
                <c:pt idx="471">
                  <c:v>45415</c:v>
                </c:pt>
              </c:numCache>
            </c:numRef>
          </c:xVal>
          <c:yVal>
            <c:numRef>
              <c:f>'PPA Price by Project (PV only)'!$G$26:$G$537</c:f>
              <c:numCache>
                <c:formatCode>0.00</c:formatCode>
                <c:ptCount val="512"/>
                <c:pt idx="0">
                  <c:v>#N/A</c:v>
                </c:pt>
                <c:pt idx="1">
                  <c:v>#N/A</c:v>
                </c:pt>
                <c:pt idx="2">
                  <c:v>#N/A</c:v>
                </c:pt>
                <c:pt idx="3">
                  <c:v>#N/A</c:v>
                </c:pt>
                <c:pt idx="4">
                  <c:v>#N/A</c:v>
                </c:pt>
                <c:pt idx="5">
                  <c:v>#N/A</c:v>
                </c:pt>
                <c:pt idx="6">
                  <c:v>#N/A</c:v>
                </c:pt>
                <c:pt idx="7">
                  <c:v>#N/A</c:v>
                </c:pt>
                <c:pt idx="8">
                  <c:v>#N/A</c:v>
                </c:pt>
                <c:pt idx="9">
                  <c:v>#N/A</c:v>
                </c:pt>
                <c:pt idx="10">
                  <c:v>#N/A</c:v>
                </c:pt>
                <c:pt idx="11">
                  <c:v>#N/A</c:v>
                </c:pt>
                <c:pt idx="12">
                  <c:v>#N/A</c:v>
                </c:pt>
                <c:pt idx="13">
                  <c:v>#N/A</c:v>
                </c:pt>
                <c:pt idx="14">
                  <c:v>#N/A</c:v>
                </c:pt>
                <c:pt idx="15">
                  <c:v>#N/A</c:v>
                </c:pt>
                <c:pt idx="16">
                  <c:v>#N/A</c:v>
                </c:pt>
                <c:pt idx="17">
                  <c:v>147.05668499061463</c:v>
                </c:pt>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#N/A</c:v>
                </c:pt>
                <c:pt idx="42">
                  <c:v>#N/A</c:v>
                </c:pt>
                <c:pt idx="43">
                  <c:v>#N/A</c:v>
                </c:pt>
                <c:pt idx="44">
                  <c:v>#N/A</c:v>
                </c:pt>
                <c:pt idx="45">
                  <c:v>#N/A</c:v>
                </c:pt>
                <c:pt idx="46">
                  <c:v>#N/A</c:v>
                </c:pt>
                <c:pt idx="47">
                  <c:v>#N/A</c:v>
                </c:pt>
                <c:pt idx="48">
                  <c:v>#N/A</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#N/A</c:v>
                </c:pt>
                <c:pt idx="69">
                  <c:v>#N/A</c:v>
                </c:pt>
                <c:pt idx="70">
                  <c:v>#N/A</c:v>
                </c:pt>
                <c:pt idx="71">
                  <c:v>#N/A</c:v>
                </c:pt>
                <c:pt idx="72">
                  <c:v>#N/A</c:v>
                </c:pt>
                <c:pt idx="73">
                  <c:v>#N/A</c:v>
                </c:pt>
                <c:pt idx="74">
                  <c:v>#N/A</c:v>
                </c:pt>
                <c:pt idx="75">
                  <c:v>#N/A</c:v>
                </c:pt>
                <c:pt idx="76">
                  <c:v>#N/A</c:v>
                </c:pt>
                <c:pt idx="77">
                  <c:v>#N/A</c:v>
                </c:pt>
                <c:pt idx="78">
                  <c:v>#N/A</c:v>
                </c:pt>
                <c:pt idx="79">
                  <c:v>#N/A</c:v>
                </c:pt>
                <c:pt idx="80">
                  <c:v>#N/A</c:v>
                </c:pt>
                <c:pt idx="81">
                  <c:v>#N/A</c:v>
                </c:pt>
                <c:pt idx="82">
                  <c:v>#N/A</c:v>
                </c:pt>
                <c:pt idx="83">
                  <c:v>#N/A</c:v>
                </c:pt>
                <c:pt idx="84">
                  <c:v>#N/A</c:v>
                </c:pt>
                <c:pt idx="85">
                  <c:v>#N/A</c:v>
                </c:pt>
                <c:pt idx="86">
                  <c:v>#N/A</c:v>
                </c:pt>
                <c:pt idx="87">
                  <c:v>#N/A</c:v>
                </c:pt>
                <c:pt idx="88">
                  <c:v>#N/A</c:v>
                </c:pt>
                <c:pt idx="89">
                  <c:v>#N/A</c:v>
                </c:pt>
                <c:pt idx="90">
                  <c:v>#N/A</c:v>
                </c:pt>
                <c:pt idx="91">
                  <c:v>#N/A</c:v>
                </c:pt>
                <c:pt idx="92">
                  <c:v>#N/A</c:v>
                </c:pt>
                <c:pt idx="93">
                  <c:v>#N/A</c:v>
                </c:pt>
                <c:pt idx="94">
                  <c:v>#N/A</c:v>
                </c:pt>
                <c:pt idx="95">
                  <c:v>#N/A</c:v>
                </c:pt>
                <c:pt idx="96">
                  <c:v>#N/A</c:v>
                </c:pt>
                <c:pt idx="97">
                  <c:v>#N/A</c:v>
                </c:pt>
                <c:pt idx="98">
                  <c:v>#N/A</c:v>
                </c:pt>
                <c:pt idx="99">
                  <c:v>#N/A</c:v>
                </c:pt>
                <c:pt idx="100">
                  <c:v>#N/A</c:v>
                </c:pt>
                <c:pt idx="101">
                  <c:v>#N/A</c:v>
                </c:pt>
                <c:pt idx="102">
                  <c:v>#N/A</c:v>
                </c:pt>
                <c:pt idx="103">
                  <c:v>#N/A</c:v>
                </c:pt>
                <c:pt idx="104">
                  <c:v>#N/A</c:v>
                </c:pt>
                <c:pt idx="105">
                  <c:v>#N/A</c:v>
                </c:pt>
                <c:pt idx="106">
                  <c:v>#N/A</c:v>
                </c:pt>
                <c:pt idx="107">
                  <c:v>#N/A</c:v>
                </c:pt>
                <c:pt idx="108">
                  <c:v>#N/A</c:v>
                </c:pt>
                <c:pt idx="109">
                  <c:v>#N/A</c:v>
                </c:pt>
                <c:pt idx="110">
                  <c:v>#N/A</c:v>
                </c:pt>
                <c:pt idx="111">
                  <c:v>#N/A</c:v>
                </c:pt>
                <c:pt idx="112">
                  <c:v>#N/A</c:v>
                </c:pt>
                <c:pt idx="113">
                  <c:v>#N/A</c:v>
                </c:pt>
                <c:pt idx="114">
                  <c:v>#N/A</c:v>
                </c:pt>
                <c:pt idx="115">
                  <c:v>#N/A</c:v>
                </c:pt>
                <c:pt idx="116">
                  <c:v>#N/A</c:v>
                </c:pt>
                <c:pt idx="117">
                  <c:v>#N/A</c:v>
                </c:pt>
                <c:pt idx="118">
                  <c:v>#N/A</c:v>
                </c:pt>
                <c:pt idx="119">
                  <c:v>#N/A</c:v>
                </c:pt>
                <c:pt idx="120">
                  <c:v>#N/A</c:v>
                </c:pt>
                <c:pt idx="121">
                  <c:v>#N/A</c:v>
                </c:pt>
                <c:pt idx="122">
                  <c:v>#N/A</c:v>
                </c:pt>
                <c:pt idx="123">
                  <c:v>#N/A</c:v>
                </c:pt>
                <c:pt idx="124">
                  <c:v>#N/A</c:v>
                </c:pt>
                <c:pt idx="125">
                  <c:v>#N/A</c:v>
                </c:pt>
                <c:pt idx="126">
                  <c:v>#N/A</c:v>
                </c:pt>
                <c:pt idx="127">
                  <c:v>#N/A</c:v>
                </c:pt>
                <c:pt idx="128">
                  <c:v>#N/A</c:v>
                </c:pt>
                <c:pt idx="129">
                  <c:v>#N/A</c:v>
                </c:pt>
                <c:pt idx="130">
                  <c:v>#N/A</c:v>
                </c:pt>
                <c:pt idx="131">
                  <c:v>#N/A</c:v>
                </c:pt>
                <c:pt idx="132">
                  <c:v>#N/A</c:v>
                </c:pt>
                <c:pt idx="133">
                  <c:v>#N/A</c:v>
                </c:pt>
                <c:pt idx="134">
                  <c:v>#N/A</c:v>
                </c:pt>
                <c:pt idx="135">
                  <c:v>#N/A</c:v>
                </c:pt>
                <c:pt idx="136">
                  <c:v>#N/A</c:v>
                </c:pt>
                <c:pt idx="137">
                  <c:v>#N/A</c:v>
                </c:pt>
                <c:pt idx="138">
                  <c:v>#N/A</c:v>
                </c:pt>
                <c:pt idx="139">
                  <c:v>#N/A</c:v>
                </c:pt>
                <c:pt idx="140">
                  <c:v>#N/A</c:v>
                </c:pt>
                <c:pt idx="141">
                  <c:v>#N/A</c:v>
                </c:pt>
                <c:pt idx="142">
                  <c:v>#N/A</c:v>
                </c:pt>
                <c:pt idx="143">
                  <c:v>#N/A</c:v>
                </c:pt>
                <c:pt idx="144">
                  <c:v>#N/A</c:v>
                </c:pt>
                <c:pt idx="145">
                  <c:v>#N/A</c:v>
                </c:pt>
                <c:pt idx="146">
                  <c:v>#N/A</c:v>
                </c:pt>
                <c:pt idx="147">
                  <c:v>#N/A</c:v>
                </c:pt>
                <c:pt idx="148">
                  <c:v>#N/A</c:v>
                </c:pt>
                <c:pt idx="149">
                  <c:v>#N/A</c:v>
                </c:pt>
                <c:pt idx="150">
                  <c:v>#N/A</c:v>
                </c:pt>
                <c:pt idx="151">
                  <c:v>#N/A</c:v>
                </c:pt>
                <c:pt idx="152">
                  <c:v>#N/A</c:v>
                </c:pt>
                <c:pt idx="153">
                  <c:v>#N/A</c:v>
                </c:pt>
                <c:pt idx="154">
                  <c:v>#N/A</c:v>
                </c:pt>
                <c:pt idx="155">
                  <c:v>#N/A</c:v>
                </c:pt>
                <c:pt idx="156">
                  <c:v>#N/A</c:v>
                </c:pt>
                <c:pt idx="157">
                  <c:v>#N/A</c:v>
                </c:pt>
                <c:pt idx="158">
                  <c:v>#N/A</c:v>
                </c:pt>
                <c:pt idx="159">
                  <c:v>#N/A</c:v>
                </c:pt>
                <c:pt idx="160">
                  <c:v>#N/A</c:v>
                </c:pt>
                <c:pt idx="161">
                  <c:v>45.571310245773759</c:v>
                </c:pt>
                <c:pt idx="162">
                  <c:v>#N/A</c:v>
                </c:pt>
                <c:pt idx="163">
                  <c:v>40.206540028907476</c:v>
                </c:pt>
                <c:pt idx="164">
                  <c:v>40.717788749570659</c:v>
                </c:pt>
                <c:pt idx="165">
                  <c:v>#N/A</c:v>
                </c:pt>
                <c:pt idx="166">
                  <c:v>#N/A</c:v>
                </c:pt>
                <c:pt idx="167">
                  <c:v>#N/A</c:v>
                </c:pt>
                <c:pt idx="168">
                  <c:v>#N/A</c:v>
                </c:pt>
                <c:pt idx="169">
                  <c:v>#N/A</c:v>
                </c:pt>
                <c:pt idx="170">
                  <c:v>#N/A</c:v>
                </c:pt>
                <c:pt idx="171">
                  <c:v>#N/A</c:v>
                </c:pt>
                <c:pt idx="172">
                  <c:v>#N/A</c:v>
                </c:pt>
                <c:pt idx="173">
                  <c:v>#N/A</c:v>
                </c:pt>
                <c:pt idx="174">
                  <c:v>#N/A</c:v>
                </c:pt>
                <c:pt idx="175">
                  <c:v>#N/A</c:v>
                </c:pt>
                <c:pt idx="176">
                  <c:v>80.017674832946213</c:v>
                </c:pt>
                <c:pt idx="177">
                  <c:v>#N/A</c:v>
                </c:pt>
                <c:pt idx="178">
                  <c:v>#N/A</c:v>
                </c:pt>
                <c:pt idx="179">
                  <c:v>#N/A</c:v>
                </c:pt>
                <c:pt idx="180">
                  <c:v>#N/A</c:v>
                </c:pt>
                <c:pt idx="181">
                  <c:v>#N/A</c:v>
                </c:pt>
                <c:pt idx="182">
                  <c:v>#N/A</c:v>
                </c:pt>
                <c:pt idx="183">
                  <c:v>#N/A</c:v>
                </c:pt>
                <c:pt idx="184">
                  <c:v>#N/A</c:v>
                </c:pt>
                <c:pt idx="185">
                  <c:v>#N/A</c:v>
                </c:pt>
                <c:pt idx="186">
                  <c:v>#N/A</c:v>
                </c:pt>
                <c:pt idx="187">
                  <c:v>#N/A</c:v>
                </c:pt>
                <c:pt idx="188">
                  <c:v>#N/A</c:v>
                </c:pt>
                <c:pt idx="189">
                  <c:v>#N/A</c:v>
                </c:pt>
                <c:pt idx="190">
                  <c:v>#N/A</c:v>
                </c:pt>
                <c:pt idx="191">
                  <c:v>#N/A</c:v>
                </c:pt>
                <c:pt idx="192">
                  <c:v>#N/A</c:v>
                </c:pt>
                <c:pt idx="193">
                  <c:v>#N/A</c:v>
                </c:pt>
                <c:pt idx="194">
                  <c:v>#N/A</c:v>
                </c:pt>
                <c:pt idx="195">
                  <c:v>#N/A</c:v>
                </c:pt>
                <c:pt idx="196">
                  <c:v>#N/A</c:v>
                </c:pt>
                <c:pt idx="197">
                  <c:v>#N/A</c:v>
                </c:pt>
                <c:pt idx="198">
                  <c:v>#N/A</c:v>
                </c:pt>
                <c:pt idx="199">
                  <c:v>#N/A</c:v>
                </c:pt>
                <c:pt idx="200">
                  <c:v>#N/A</c:v>
                </c:pt>
                <c:pt idx="201">
                  <c:v>#N/A</c:v>
                </c:pt>
                <c:pt idx="202">
                  <c:v>#N/A</c:v>
                </c:pt>
                <c:pt idx="203">
                  <c:v>#N/A</c:v>
                </c:pt>
                <c:pt idx="204">
                  <c:v>#N/A</c:v>
                </c:pt>
                <c:pt idx="205">
                  <c:v>#N/A</c:v>
                </c:pt>
                <c:pt idx="206">
                  <c:v>#N/A</c:v>
                </c:pt>
                <c:pt idx="207">
                  <c:v>#N/A</c:v>
                </c:pt>
                <c:pt idx="208">
                  <c:v>#N/A</c:v>
                </c:pt>
                <c:pt idx="209">
                  <c:v>#N/A</c:v>
                </c:pt>
                <c:pt idx="210">
                  <c:v>#N/A</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#N/A</c:v>
                </c:pt>
                <c:pt idx="227">
                  <c:v>#N/A</c:v>
                </c:pt>
                <c:pt idx="228">
                  <c:v>#N/A</c:v>
                </c:pt>
                <c:pt idx="229">
                  <c:v>#N/A</c:v>
                </c:pt>
                <c:pt idx="230">
                  <c:v>#N/A</c:v>
                </c:pt>
                <c:pt idx="231">
                  <c:v>#N/A</c:v>
                </c:pt>
                <c:pt idx="232">
                  <c:v>#N/A</c:v>
                </c:pt>
                <c:pt idx="233">
                  <c:v>#N/A</c:v>
                </c:pt>
                <c:pt idx="234">
                  <c:v>#N/A</c:v>
                </c:pt>
                <c:pt idx="235">
                  <c:v>#N/A</c:v>
                </c:pt>
                <c:pt idx="236">
                  <c:v>#N/A</c:v>
                </c:pt>
                <c:pt idx="237">
                  <c:v>#N/A</c:v>
                </c:pt>
                <c:pt idx="238">
                  <c:v>#N/A</c:v>
                </c:pt>
                <c:pt idx="239">
                  <c:v>#N/A</c:v>
                </c:pt>
                <c:pt idx="240">
                  <c:v>#N/A</c:v>
                </c:pt>
                <c:pt idx="241">
                  <c:v>#N/A</c:v>
                </c:pt>
                <c:pt idx="242">
                  <c:v>#N/A</c:v>
                </c:pt>
                <c:pt idx="243">
                  <c:v>#N/A</c:v>
                </c:pt>
                <c:pt idx="244">
                  <c:v>#N/A</c:v>
                </c:pt>
                <c:pt idx="245">
                  <c:v>#N/A</c:v>
                </c:pt>
                <c:pt idx="246">
                  <c:v>#N/A</c:v>
                </c:pt>
                <c:pt idx="247">
                  <c:v>#N/A</c:v>
                </c:pt>
                <c:pt idx="248">
                  <c:v>#N/A</c:v>
                </c:pt>
                <c:pt idx="249">
                  <c:v>#N/A</c:v>
                </c:pt>
                <c:pt idx="250">
                  <c:v>#N/A</c:v>
                </c:pt>
                <c:pt idx="251">
                  <c:v>#N/A</c:v>
                </c:pt>
                <c:pt idx="252">
                  <c:v>#N/A</c:v>
                </c:pt>
                <c:pt idx="253">
                  <c:v>#N/A</c:v>
                </c:pt>
                <c:pt idx="254">
                  <c:v>#N/A</c:v>
                </c:pt>
                <c:pt idx="255">
                  <c:v>#N/A</c:v>
                </c:pt>
                <c:pt idx="256">
                  <c:v>#N/A</c:v>
                </c:pt>
                <c:pt idx="257">
                  <c:v>#N/A</c:v>
                </c:pt>
                <c:pt idx="258">
                  <c:v>#N/A</c:v>
                </c:pt>
                <c:pt idx="259">
                  <c:v>#N/A</c:v>
                </c:pt>
                <c:pt idx="260">
                  <c:v>#N/A</c:v>
                </c:pt>
                <c:pt idx="261">
                  <c:v>#N/A</c:v>
                </c:pt>
                <c:pt idx="262">
                  <c:v>#N/A</c:v>
                </c:pt>
                <c:pt idx="263">
                  <c:v>#N/A</c:v>
                </c:pt>
                <c:pt idx="264">
                  <c:v>#N/A</c:v>
                </c:pt>
                <c:pt idx="265">
                  <c:v>#N/A</c:v>
                </c:pt>
                <c:pt idx="266">
                  <c:v>#N/A</c:v>
                </c:pt>
                <c:pt idx="267">
                  <c:v>#N/A</c:v>
                </c:pt>
                <c:pt idx="268">
                  <c:v>#N/A</c:v>
                </c:pt>
                <c:pt idx="269">
                  <c:v>#N/A</c:v>
                </c:pt>
                <c:pt idx="270">
                  <c:v>#N/A</c:v>
                </c:pt>
                <c:pt idx="271">
                  <c:v>#N/A</c:v>
                </c:pt>
                <c:pt idx="272">
                  <c:v>#N/A</c:v>
                </c:pt>
                <c:pt idx="273">
                  <c:v>#N/A</c:v>
                </c:pt>
                <c:pt idx="274">
                  <c:v>#N/A</c:v>
                </c:pt>
                <c:pt idx="275">
                  <c:v>#N/A</c:v>
                </c:pt>
                <c:pt idx="276">
                  <c:v>#N/A</c:v>
                </c:pt>
                <c:pt idx="277">
                  <c:v>#N/A</c:v>
                </c:pt>
                <c:pt idx="278">
                  <c:v>#N/A</c:v>
                </c:pt>
                <c:pt idx="279">
                  <c:v>#N/A</c:v>
                </c:pt>
                <c:pt idx="280">
                  <c:v>#N/A</c:v>
                </c:pt>
                <c:pt idx="281">
                  <c:v>#N/A</c:v>
                </c:pt>
                <c:pt idx="282">
                  <c:v>#N/A</c:v>
                </c:pt>
                <c:pt idx="283">
                  <c:v>#N/A</c:v>
                </c:pt>
                <c:pt idx="284">
                  <c:v>#N/A</c:v>
                </c:pt>
                <c:pt idx="285">
                  <c:v>#N/A</c:v>
                </c:pt>
                <c:pt idx="286">
                  <c:v>#N/A</c:v>
                </c:pt>
                <c:pt idx="287">
                  <c:v>#N/A</c:v>
                </c:pt>
                <c:pt idx="288">
                  <c:v>#N/A</c:v>
                </c:pt>
                <c:pt idx="289">
                  <c:v>#N/A</c:v>
                </c:pt>
                <c:pt idx="290">
                  <c:v>#N/A</c:v>
                </c:pt>
                <c:pt idx="291">
                  <c:v>#N/A</c:v>
                </c:pt>
                <c:pt idx="292">
                  <c:v>#N/A</c:v>
                </c:pt>
                <c:pt idx="293">
                  <c:v>#N/A</c:v>
                </c:pt>
                <c:pt idx="294">
                  <c:v>#N/A</c:v>
                </c:pt>
                <c:pt idx="295">
                  <c:v>#N/A</c:v>
                </c:pt>
                <c:pt idx="296">
                  <c:v>#N/A</c:v>
                </c:pt>
                <c:pt idx="297">
                  <c:v>#N/A</c:v>
                </c:pt>
                <c:pt idx="298">
                  <c:v>#N/A</c:v>
                </c:pt>
                <c:pt idx="299">
                  <c:v>#N/A</c:v>
                </c:pt>
                <c:pt idx="300">
                  <c:v>#N/A</c:v>
                </c:pt>
                <c:pt idx="301">
                  <c:v>#N/A</c:v>
                </c:pt>
                <c:pt idx="302">
                  <c:v>#N/A</c:v>
                </c:pt>
                <c:pt idx="303">
                  <c:v>#N/A</c:v>
                </c:pt>
                <c:pt idx="304">
                  <c:v>#N/A</c:v>
                </c:pt>
                <c:pt idx="305">
                  <c:v>#N/A</c:v>
                </c:pt>
                <c:pt idx="306">
                  <c:v>63.46367356963021</c:v>
                </c:pt>
                <c:pt idx="307">
                  <c:v>#N/A</c:v>
                </c:pt>
                <c:pt idx="308">
                  <c:v>#N/A</c:v>
                </c:pt>
                <c:pt idx="309">
                  <c:v>#N/A</c:v>
                </c:pt>
                <c:pt idx="310">
                  <c:v>#N/A</c:v>
                </c:pt>
                <c:pt idx="311">
                  <c:v>#N/A</c:v>
                </c:pt>
                <c:pt idx="312">
                  <c:v>#N/A</c:v>
                </c:pt>
                <c:pt idx="313">
                  <c:v>#N/A</c:v>
                </c:pt>
                <c:pt idx="314">
                  <c:v>#N/A</c:v>
                </c:pt>
                <c:pt idx="315">
                  <c:v>#N/A</c:v>
                </c:pt>
                <c:pt idx="316">
                  <c:v>#N/A</c:v>
                </c:pt>
                <c:pt idx="317">
                  <c:v>#N/A</c:v>
                </c:pt>
                <c:pt idx="318">
                  <c:v>#N/A</c:v>
                </c:pt>
                <c:pt idx="319">
                  <c:v>#N/A</c:v>
                </c:pt>
                <c:pt idx="320">
                  <c:v>#N/A</c:v>
                </c:pt>
                <c:pt idx="321">
                  <c:v>#N/A</c:v>
                </c:pt>
                <c:pt idx="322">
                  <c:v>#N/A</c:v>
                </c:pt>
                <c:pt idx="323">
                  <c:v>#N/A</c:v>
                </c:pt>
                <c:pt idx="324">
                  <c:v>#N/A</c:v>
                </c:pt>
                <c:pt idx="325">
                  <c:v>#N/A</c:v>
                </c:pt>
                <c:pt idx="326">
                  <c:v>#N/A</c:v>
                </c:pt>
                <c:pt idx="327">
                  <c:v>#N/A</c:v>
                </c:pt>
                <c:pt idx="328">
                  <c:v>#N/A</c:v>
                </c:pt>
                <c:pt idx="329">
                  <c:v>#N/A</c:v>
                </c:pt>
                <c:pt idx="330">
                  <c:v>#N/A</c:v>
                </c:pt>
                <c:pt idx="331">
                  <c:v>#N/A</c:v>
                </c:pt>
                <c:pt idx="332">
                  <c:v>#N/A</c:v>
                </c:pt>
                <c:pt idx="333">
                  <c:v>#N/A</c:v>
                </c:pt>
                <c:pt idx="334">
                  <c:v>#N/A</c:v>
                </c:pt>
                <c:pt idx="335">
                  <c:v>#N/A</c:v>
                </c:pt>
                <c:pt idx="336">
                  <c:v>#N/A</c:v>
                </c:pt>
                <c:pt idx="337">
                  <c:v>#N/A</c:v>
                </c:pt>
                <c:pt idx="338">
                  <c:v>#N/A</c:v>
                </c:pt>
                <c:pt idx="339">
                  <c:v>45.488172797874448</c:v>
                </c:pt>
                <c:pt idx="340">
                  <c:v>#N/A</c:v>
                </c:pt>
                <c:pt idx="341">
                  <c:v>#N/A</c:v>
                </c:pt>
                <c:pt idx="342">
                  <c:v>#N/A</c:v>
                </c:pt>
                <c:pt idx="343">
                  <c:v>#N/A</c:v>
                </c:pt>
                <c:pt idx="344">
                  <c:v>#N/A</c:v>
                </c:pt>
                <c:pt idx="345">
                  <c:v>#N/A</c:v>
                </c:pt>
                <c:pt idx="346">
                  <c:v>#N/A</c:v>
                </c:pt>
                <c:pt idx="347">
                  <c:v>#N/A</c:v>
                </c:pt>
                <c:pt idx="348">
                  <c:v>#N/A</c:v>
                </c:pt>
                <c:pt idx="349">
                  <c:v>#N/A</c:v>
                </c:pt>
                <c:pt idx="350">
                  <c:v>#N/A</c:v>
                </c:pt>
                <c:pt idx="351">
                  <c:v>#N/A</c:v>
                </c:pt>
                <c:pt idx="352">
                  <c:v>#N/A</c:v>
                </c:pt>
                <c:pt idx="353">
                  <c:v>#N/A</c:v>
                </c:pt>
                <c:pt idx="354">
                  <c:v>#N/A</c:v>
                </c:pt>
                <c:pt idx="355">
                  <c:v>#N/A</c:v>
                </c:pt>
                <c:pt idx="356">
                  <c:v>#N/A</c:v>
                </c:pt>
                <c:pt idx="357">
                  <c:v>#N/A</c:v>
                </c:pt>
                <c:pt idx="358">
                  <c:v>#N/A</c:v>
                </c:pt>
                <c:pt idx="359">
                  <c:v>#N/A</c:v>
                </c:pt>
                <c:pt idx="360">
                  <c:v>#N/A</c:v>
                </c:pt>
                <c:pt idx="361">
                  <c:v>#N/A</c:v>
                </c:pt>
                <c:pt idx="362">
                  <c:v>#N/A</c:v>
                </c:pt>
                <c:pt idx="363">
                  <c:v>#N/A</c:v>
                </c:pt>
                <c:pt idx="364">
                  <c:v>#N/A</c:v>
                </c:pt>
                <c:pt idx="365">
                  <c:v>#N/A</c:v>
                </c:pt>
                <c:pt idx="366">
                  <c:v>#N/A</c:v>
                </c:pt>
                <c:pt idx="367">
                  <c:v>#N/A</c:v>
                </c:pt>
                <c:pt idx="368">
                  <c:v>#N/A</c:v>
                </c:pt>
                <c:pt idx="369">
                  <c:v>#N/A</c:v>
                </c:pt>
                <c:pt idx="370">
                  <c:v>#N/A</c:v>
                </c:pt>
                <c:pt idx="371">
                  <c:v>#N/A</c:v>
                </c:pt>
                <c:pt idx="372">
                  <c:v>#N/A</c:v>
                </c:pt>
                <c:pt idx="373">
                  <c:v>#N/A</c:v>
                </c:pt>
                <c:pt idx="374">
                  <c:v>#N/A</c:v>
                </c:pt>
                <c:pt idx="375">
                  <c:v>#N/A</c:v>
                </c:pt>
                <c:pt idx="376">
                  <c:v>#N/A</c:v>
                </c:pt>
                <c:pt idx="377">
                  <c:v>#N/A</c:v>
                </c:pt>
                <c:pt idx="378">
                  <c:v>#N/A</c:v>
                </c:pt>
                <c:pt idx="379">
                  <c:v>#N/A</c:v>
                </c:pt>
                <c:pt idx="380">
                  <c:v>#N/A</c:v>
                </c:pt>
                <c:pt idx="381">
                  <c:v>#N/A</c:v>
                </c:pt>
                <c:pt idx="382">
                  <c:v>#N/A</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#N/A</c:v>
                </c:pt>
                <c:pt idx="399">
                  <c:v>#N/A</c:v>
                </c:pt>
                <c:pt idx="400">
                  <c:v>#N/A</c:v>
                </c:pt>
                <c:pt idx="401">
                  <c:v>#N/A</c:v>
                </c:pt>
                <c:pt idx="402">
                  <c:v>#N/A</c:v>
                </c:pt>
                <c:pt idx="403">
                  <c:v>#N/A</c:v>
                </c:pt>
                <c:pt idx="404">
                  <c:v>#N/A</c:v>
                </c:pt>
                <c:pt idx="405">
                  <c:v>#N/A</c:v>
                </c:pt>
                <c:pt idx="406">
                  <c:v>#N/A</c:v>
                </c:pt>
                <c:pt idx="407">
                  <c:v>#N/A</c:v>
                </c:pt>
                <c:pt idx="408">
                  <c:v>#N/A</c:v>
                </c:pt>
                <c:pt idx="409">
                  <c:v>#N/A</c:v>
                </c:pt>
                <c:pt idx="410">
                  <c:v>#N/A</c:v>
                </c:pt>
                <c:pt idx="411">
                  <c:v>#N/A</c:v>
                </c:pt>
                <c:pt idx="412">
                  <c:v>#N/A</c:v>
                </c:pt>
                <c:pt idx="413">
                  <c:v>#N/A</c:v>
                </c:pt>
                <c:pt idx="414">
                  <c:v>#N/A</c:v>
                </c:pt>
                <c:pt idx="415">
                  <c:v>#N/A</c:v>
                </c:pt>
                <c:pt idx="416">
                  <c:v>#N/A</c:v>
                </c:pt>
                <c:pt idx="417">
                  <c:v>#N/A</c:v>
                </c:pt>
                <c:pt idx="418">
                  <c:v>#N/A</c:v>
                </c:pt>
                <c:pt idx="419">
                  <c:v>#N/A</c:v>
                </c:pt>
                <c:pt idx="420">
                  <c:v>#N/A</c:v>
                </c:pt>
                <c:pt idx="421">
                  <c:v>#N/A</c:v>
                </c:pt>
                <c:pt idx="422">
                  <c:v>#N/A</c:v>
                </c:pt>
                <c:pt idx="423">
                  <c:v>#N/A</c:v>
                </c:pt>
                <c:pt idx="424">
                  <c:v>#N/A</c:v>
                </c:pt>
                <c:pt idx="425">
                  <c:v>#N/A</c:v>
                </c:pt>
                <c:pt idx="426">
                  <c:v>#N/A</c:v>
                </c:pt>
                <c:pt idx="427">
                  <c:v>#N/A</c:v>
                </c:pt>
                <c:pt idx="428">
                  <c:v>#N/A</c:v>
                </c:pt>
                <c:pt idx="429">
                  <c:v>#N/A</c:v>
                </c:pt>
                <c:pt idx="430">
                  <c:v>#N/A</c:v>
                </c:pt>
                <c:pt idx="431">
                  <c:v>#N/A</c:v>
                </c:pt>
                <c:pt idx="432">
                  <c:v>#N/A</c:v>
                </c:pt>
                <c:pt idx="433">
                  <c:v>#N/A</c:v>
                </c:pt>
                <c:pt idx="434">
                  <c:v>#N/A</c:v>
                </c:pt>
                <c:pt idx="435">
                  <c:v>#N/A</c:v>
                </c:pt>
                <c:pt idx="436">
                  <c:v>#N/A</c:v>
                </c:pt>
                <c:pt idx="437">
                  <c:v>#N/A</c:v>
                </c:pt>
                <c:pt idx="438">
                  <c:v>#N/A</c:v>
                </c:pt>
                <c:pt idx="439">
                  <c:v>#N/A</c:v>
                </c:pt>
                <c:pt idx="440">
                  <c:v>25.493327547397303</c:v>
                </c:pt>
                <c:pt idx="441">
                  <c:v>#N/A</c:v>
                </c:pt>
                <c:pt idx="442">
                  <c:v>#N/A</c:v>
                </c:pt>
                <c:pt idx="443">
                  <c:v>#N/A</c:v>
                </c:pt>
                <c:pt idx="444">
                  <c:v>#N/A</c:v>
                </c:pt>
                <c:pt idx="445">
                  <c:v>#N/A</c:v>
                </c:pt>
                <c:pt idx="446">
                  <c:v>#N/A</c:v>
                </c:pt>
                <c:pt idx="447">
                  <c:v>#N/A</c:v>
                </c:pt>
                <c:pt idx="448">
                  <c:v>#N/A</c:v>
                </c:pt>
                <c:pt idx="449">
                  <c:v>#N/A</c:v>
                </c:pt>
                <c:pt idx="450">
                  <c:v>#N/A</c:v>
                </c:pt>
                <c:pt idx="451">
                  <c:v>28.596112630376737</c:v>
                </c:pt>
                <c:pt idx="452">
                  <c:v>#N/A</c:v>
                </c:pt>
                <c:pt idx="453">
                  <c:v>#N/A</c:v>
                </c:pt>
                <c:pt idx="454">
                  <c:v>#N/A</c:v>
                </c:pt>
                <c:pt idx="455">
                  <c:v>#N/A</c:v>
                </c:pt>
                <c:pt idx="456">
                  <c:v>#N/A</c:v>
                </c:pt>
                <c:pt idx="457">
                  <c:v>#N/A</c:v>
                </c:pt>
                <c:pt idx="458">
                  <c:v>#N/A</c:v>
                </c:pt>
                <c:pt idx="459">
                  <c:v>#N/A</c:v>
                </c:pt>
                <c:pt idx="460">
                  <c:v>#N/A</c:v>
                </c:pt>
                <c:pt idx="461">
                  <c:v>#N/A</c:v>
                </c:pt>
                <c:pt idx="462">
                  <c:v>#N/A</c:v>
                </c:pt>
                <c:pt idx="463">
                  <c:v>#N/A</c:v>
                </c:pt>
                <c:pt idx="464">
                  <c:v>#N/A</c:v>
                </c:pt>
                <c:pt idx="465">
                  <c:v>#N/A</c:v>
                </c:pt>
                <c:pt idx="466">
                  <c:v>#N/A</c:v>
                </c:pt>
                <c:pt idx="467">
                  <c:v>#N/A</c:v>
                </c:pt>
                <c:pt idx="468">
                  <c:v>#N/A</c:v>
                </c:pt>
                <c:pt idx="469">
                  <c:v>#N/A</c:v>
                </c:pt>
                <c:pt idx="470">
                  <c:v>#N/A</c:v>
                </c:pt>
                <c:pt idx="471">
                  <c:v>#N/A</c:v>
                </c:pt>
              </c:numCache>
            </c:numRef>
          </c:yVal>
          <c:bubbleSize>
            <c:numRef>
              <c:f>'PPA Price by Project (PV only)'!$B$26:$B$537</c:f>
              <c:numCache>
                <c:formatCode>0.0</c:formatCode>
                <c:ptCount val="512"/>
                <c:pt idx="0">
                  <c:v>7</c:v>
                </c:pt>
                <c:pt idx="1">
                  <c:v>5</c:v>
                </c:pt>
                <c:pt idx="2">
                  <c:v>550</c:v>
                </c:pt>
                <c:pt idx="3">
                  <c:v>210</c:v>
                </c:pt>
                <c:pt idx="4">
                  <c:v>10</c:v>
                </c:pt>
                <c:pt idx="5">
                  <c:v>30</c:v>
                </c:pt>
                <c:pt idx="6">
                  <c:v>30</c:v>
                </c:pt>
                <c:pt idx="7">
                  <c:v>19</c:v>
                </c:pt>
                <c:pt idx="8">
                  <c:v>12.6</c:v>
                </c:pt>
                <c:pt idx="9">
                  <c:v>230</c:v>
                </c:pt>
                <c:pt idx="10">
                  <c:v>20</c:v>
                </c:pt>
                <c:pt idx="11">
                  <c:v>14</c:v>
                </c:pt>
                <c:pt idx="12">
                  <c:v>10.08</c:v>
                </c:pt>
                <c:pt idx="13">
                  <c:v>48</c:v>
                </c:pt>
                <c:pt idx="14">
                  <c:v>250</c:v>
                </c:pt>
                <c:pt idx="15">
                  <c:v>250</c:v>
                </c:pt>
                <c:pt idx="16">
                  <c:v>21</c:v>
                </c:pt>
                <c:pt idx="17">
                  <c:v>50</c:v>
                </c:pt>
                <c:pt idx="18">
                  <c:v>6</c:v>
                </c:pt>
                <c:pt idx="19">
                  <c:v>19</c:v>
                </c:pt>
                <c:pt idx="20">
                  <c:v>20</c:v>
                </c:pt>
                <c:pt idx="21">
                  <c:v>50</c:v>
                </c:pt>
                <c:pt idx="22">
                  <c:v>20</c:v>
                </c:pt>
                <c:pt idx="23">
                  <c:v>20</c:v>
                </c:pt>
                <c:pt idx="24">
                  <c:v>50</c:v>
                </c:pt>
                <c:pt idx="25">
                  <c:v>300</c:v>
                </c:pt>
                <c:pt idx="26">
                  <c:v>40</c:v>
                </c:pt>
                <c:pt idx="27">
                  <c:v>29</c:v>
                </c:pt>
                <c:pt idx="28">
                  <c:v>66</c:v>
                </c:pt>
                <c:pt idx="29">
                  <c:v>25</c:v>
                </c:pt>
                <c:pt idx="30">
                  <c:v>125</c:v>
                </c:pt>
                <c:pt idx="31">
                  <c:v>25.8</c:v>
                </c:pt>
                <c:pt idx="32">
                  <c:v>32</c:v>
                </c:pt>
                <c:pt idx="33">
                  <c:v>20</c:v>
                </c:pt>
                <c:pt idx="34">
                  <c:v>23</c:v>
                </c:pt>
                <c:pt idx="35">
                  <c:v>12</c:v>
                </c:pt>
                <c:pt idx="36">
                  <c:v>10</c:v>
                </c:pt>
                <c:pt idx="37">
                  <c:v>20</c:v>
                </c:pt>
                <c:pt idx="38">
                  <c:v>150</c:v>
                </c:pt>
                <c:pt idx="39">
                  <c:v>45</c:v>
                </c:pt>
                <c:pt idx="40">
                  <c:v>30</c:v>
                </c:pt>
                <c:pt idx="41">
                  <c:v>5.5</c:v>
                </c:pt>
                <c:pt idx="42">
                  <c:v>23</c:v>
                </c:pt>
                <c:pt idx="43">
                  <c:v>62.5</c:v>
                </c:pt>
                <c:pt idx="44">
                  <c:v>130</c:v>
                </c:pt>
                <c:pt idx="45">
                  <c:v>14</c:v>
                </c:pt>
                <c:pt idx="46">
                  <c:v>20</c:v>
                </c:pt>
                <c:pt idx="47">
                  <c:v>9</c:v>
                </c:pt>
                <c:pt idx="48">
                  <c:v>7.65</c:v>
                </c:pt>
                <c:pt idx="49">
                  <c:v>60</c:v>
                </c:pt>
                <c:pt idx="50">
                  <c:v>309</c:v>
                </c:pt>
                <c:pt idx="51">
                  <c:v>20</c:v>
                </c:pt>
                <c:pt idx="52">
                  <c:v>270</c:v>
                </c:pt>
                <c:pt idx="53">
                  <c:v>110</c:v>
                </c:pt>
                <c:pt idx="54">
                  <c:v>26</c:v>
                </c:pt>
                <c:pt idx="55">
                  <c:v>250</c:v>
                </c:pt>
                <c:pt idx="56">
                  <c:v>30</c:v>
                </c:pt>
                <c:pt idx="57">
                  <c:v>20</c:v>
                </c:pt>
                <c:pt idx="58">
                  <c:v>150</c:v>
                </c:pt>
                <c:pt idx="59">
                  <c:v>110</c:v>
                </c:pt>
                <c:pt idx="60">
                  <c:v>127</c:v>
                </c:pt>
                <c:pt idx="61">
                  <c:v>150</c:v>
                </c:pt>
                <c:pt idx="62">
                  <c:v>24</c:v>
                </c:pt>
                <c:pt idx="63">
                  <c:v>20</c:v>
                </c:pt>
                <c:pt idx="64">
                  <c:v>6</c:v>
                </c:pt>
                <c:pt idx="65">
                  <c:v>150</c:v>
                </c:pt>
                <c:pt idx="66">
                  <c:v>250</c:v>
                </c:pt>
                <c:pt idx="67">
                  <c:v>9</c:v>
                </c:pt>
                <c:pt idx="68">
                  <c:v>20</c:v>
                </c:pt>
                <c:pt idx="69">
                  <c:v>19</c:v>
                </c:pt>
                <c:pt idx="70">
                  <c:v>20</c:v>
                </c:pt>
                <c:pt idx="71">
                  <c:v>30</c:v>
                </c:pt>
                <c:pt idx="72">
                  <c:v>20</c:v>
                </c:pt>
                <c:pt idx="73">
                  <c:v>15</c:v>
                </c:pt>
                <c:pt idx="74">
                  <c:v>15</c:v>
                </c:pt>
                <c:pt idx="75">
                  <c:v>200</c:v>
                </c:pt>
                <c:pt idx="76">
                  <c:v>20</c:v>
                </c:pt>
                <c:pt idx="77">
                  <c:v>20</c:v>
                </c:pt>
                <c:pt idx="78">
                  <c:v>20</c:v>
                </c:pt>
                <c:pt idx="79">
                  <c:v>20</c:v>
                </c:pt>
                <c:pt idx="80">
                  <c:v>20</c:v>
                </c:pt>
                <c:pt idx="81">
                  <c:v>102</c:v>
                </c:pt>
                <c:pt idx="82">
                  <c:v>20</c:v>
                </c:pt>
                <c:pt idx="83">
                  <c:v>250</c:v>
                </c:pt>
                <c:pt idx="84">
                  <c:v>20</c:v>
                </c:pt>
                <c:pt idx="85">
                  <c:v>20.8</c:v>
                </c:pt>
                <c:pt idx="86">
                  <c:v>10</c:v>
                </c:pt>
                <c:pt idx="87">
                  <c:v>50</c:v>
                </c:pt>
                <c:pt idx="88">
                  <c:v>20</c:v>
                </c:pt>
                <c:pt idx="89">
                  <c:v>20</c:v>
                </c:pt>
                <c:pt idx="90">
                  <c:v>250</c:v>
                </c:pt>
                <c:pt idx="91">
                  <c:v>20</c:v>
                </c:pt>
                <c:pt idx="92">
                  <c:v>28.8</c:v>
                </c:pt>
                <c:pt idx="93">
                  <c:v>45</c:v>
                </c:pt>
                <c:pt idx="94">
                  <c:v>20</c:v>
                </c:pt>
                <c:pt idx="95">
                  <c:v>20</c:v>
                </c:pt>
                <c:pt idx="96">
                  <c:v>20</c:v>
                </c:pt>
                <c:pt idx="97">
                  <c:v>20</c:v>
                </c:pt>
                <c:pt idx="98">
                  <c:v>20</c:v>
                </c:pt>
                <c:pt idx="99">
                  <c:v>20</c:v>
                </c:pt>
                <c:pt idx="100">
                  <c:v>48</c:v>
                </c:pt>
                <c:pt idx="101">
                  <c:v>40</c:v>
                </c:pt>
                <c:pt idx="102">
                  <c:v>12</c:v>
                </c:pt>
                <c:pt idx="103">
                  <c:v>50</c:v>
                </c:pt>
                <c:pt idx="104">
                  <c:v>40</c:v>
                </c:pt>
                <c:pt idx="105">
                  <c:v>20</c:v>
                </c:pt>
                <c:pt idx="106">
                  <c:v>20</c:v>
                </c:pt>
                <c:pt idx="107">
                  <c:v>12</c:v>
                </c:pt>
                <c:pt idx="108">
                  <c:v>15</c:v>
                </c:pt>
                <c:pt idx="109">
                  <c:v>20</c:v>
                </c:pt>
                <c:pt idx="110">
                  <c:v>20</c:v>
                </c:pt>
                <c:pt idx="111">
                  <c:v>20</c:v>
                </c:pt>
                <c:pt idx="112">
                  <c:v>20</c:v>
                </c:pt>
                <c:pt idx="113">
                  <c:v>7.3140000000000001</c:v>
                </c:pt>
                <c:pt idx="114">
                  <c:v>20</c:v>
                </c:pt>
                <c:pt idx="115">
                  <c:v>150</c:v>
                </c:pt>
                <c:pt idx="116">
                  <c:v>7</c:v>
                </c:pt>
                <c:pt idx="117">
                  <c:v>10.416</c:v>
                </c:pt>
                <c:pt idx="118">
                  <c:v>20</c:v>
                </c:pt>
                <c:pt idx="119">
                  <c:v>25</c:v>
                </c:pt>
                <c:pt idx="120">
                  <c:v>10.3</c:v>
                </c:pt>
                <c:pt idx="121">
                  <c:v>150</c:v>
                </c:pt>
                <c:pt idx="122">
                  <c:v>30</c:v>
                </c:pt>
                <c:pt idx="123">
                  <c:v>20</c:v>
                </c:pt>
                <c:pt idx="124">
                  <c:v>30</c:v>
                </c:pt>
                <c:pt idx="125">
                  <c:v>93.6</c:v>
                </c:pt>
                <c:pt idx="126">
                  <c:v>45</c:v>
                </c:pt>
                <c:pt idx="127">
                  <c:v>56</c:v>
                </c:pt>
                <c:pt idx="128">
                  <c:v>56</c:v>
                </c:pt>
                <c:pt idx="129">
                  <c:v>200</c:v>
                </c:pt>
                <c:pt idx="130">
                  <c:v>100</c:v>
                </c:pt>
                <c:pt idx="131">
                  <c:v>60</c:v>
                </c:pt>
                <c:pt idx="132">
                  <c:v>60</c:v>
                </c:pt>
                <c:pt idx="133">
                  <c:v>52</c:v>
                </c:pt>
                <c:pt idx="134">
                  <c:v>120</c:v>
                </c:pt>
                <c:pt idx="135">
                  <c:v>30</c:v>
                </c:pt>
                <c:pt idx="136">
                  <c:v>101.3</c:v>
                </c:pt>
                <c:pt idx="137">
                  <c:v>51</c:v>
                </c:pt>
                <c:pt idx="138">
                  <c:v>76.5</c:v>
                </c:pt>
                <c:pt idx="139">
                  <c:v>30</c:v>
                </c:pt>
                <c:pt idx="140">
                  <c:v>80</c:v>
                </c:pt>
                <c:pt idx="141">
                  <c:v>103</c:v>
                </c:pt>
                <c:pt idx="142">
                  <c:v>40</c:v>
                </c:pt>
                <c:pt idx="143">
                  <c:v>11.4</c:v>
                </c:pt>
                <c:pt idx="144">
                  <c:v>20</c:v>
                </c:pt>
                <c:pt idx="145">
                  <c:v>20</c:v>
                </c:pt>
                <c:pt idx="146">
                  <c:v>20</c:v>
                </c:pt>
                <c:pt idx="147">
                  <c:v>15</c:v>
                </c:pt>
                <c:pt idx="148">
                  <c:v>20</c:v>
                </c:pt>
                <c:pt idx="149">
                  <c:v>20</c:v>
                </c:pt>
                <c:pt idx="150">
                  <c:v>14.7</c:v>
                </c:pt>
                <c:pt idx="151">
                  <c:v>19.5</c:v>
                </c:pt>
                <c:pt idx="152">
                  <c:v>19.5</c:v>
                </c:pt>
                <c:pt idx="153">
                  <c:v>100</c:v>
                </c:pt>
                <c:pt idx="154">
                  <c:v>40</c:v>
                </c:pt>
                <c:pt idx="155">
                  <c:v>50</c:v>
                </c:pt>
                <c:pt idx="156">
                  <c:v>30</c:v>
                </c:pt>
                <c:pt idx="157">
                  <c:v>45</c:v>
                </c:pt>
                <c:pt idx="158">
                  <c:v>130</c:v>
                </c:pt>
                <c:pt idx="159">
                  <c:v>80</c:v>
                </c:pt>
                <c:pt idx="160">
                  <c:v>6</c:v>
                </c:pt>
                <c:pt idx="161">
                  <c:v>25</c:v>
                </c:pt>
                <c:pt idx="162">
                  <c:v>62.25</c:v>
                </c:pt>
                <c:pt idx="163">
                  <c:v>70</c:v>
                </c:pt>
                <c:pt idx="164">
                  <c:v>70</c:v>
                </c:pt>
                <c:pt idx="165">
                  <c:v>10.5</c:v>
                </c:pt>
                <c:pt idx="166">
                  <c:v>20</c:v>
                </c:pt>
                <c:pt idx="167">
                  <c:v>30</c:v>
                </c:pt>
                <c:pt idx="168">
                  <c:v>81</c:v>
                </c:pt>
                <c:pt idx="169">
                  <c:v>54</c:v>
                </c:pt>
                <c:pt idx="170">
                  <c:v>6.8</c:v>
                </c:pt>
                <c:pt idx="171">
                  <c:v>20</c:v>
                </c:pt>
                <c:pt idx="172">
                  <c:v>50.6</c:v>
                </c:pt>
                <c:pt idx="173">
                  <c:v>52</c:v>
                </c:pt>
                <c:pt idx="174">
                  <c:v>80</c:v>
                </c:pt>
                <c:pt idx="175">
                  <c:v>4.9000000000000004</c:v>
                </c:pt>
                <c:pt idx="176">
                  <c:v>3.6</c:v>
                </c:pt>
                <c:pt idx="177">
                  <c:v>100</c:v>
                </c:pt>
                <c:pt idx="178">
                  <c:v>80</c:v>
                </c:pt>
                <c:pt idx="179">
                  <c:v>100</c:v>
                </c:pt>
                <c:pt idx="180">
                  <c:v>46</c:v>
                </c:pt>
                <c:pt idx="181">
                  <c:v>100.815</c:v>
                </c:pt>
                <c:pt idx="182">
                  <c:v>7</c:v>
                </c:pt>
                <c:pt idx="183">
                  <c:v>13</c:v>
                </c:pt>
                <c:pt idx="184">
                  <c:v>20</c:v>
                </c:pt>
                <c:pt idx="185">
                  <c:v>27.6</c:v>
                </c:pt>
                <c:pt idx="186">
                  <c:v>125</c:v>
                </c:pt>
                <c:pt idx="187">
                  <c:v>150</c:v>
                </c:pt>
                <c:pt idx="188">
                  <c:v>180</c:v>
                </c:pt>
                <c:pt idx="189">
                  <c:v>20</c:v>
                </c:pt>
                <c:pt idx="190">
                  <c:v>30</c:v>
                </c:pt>
                <c:pt idx="191">
                  <c:v>30</c:v>
                </c:pt>
                <c:pt idx="192">
                  <c:v>10</c:v>
                </c:pt>
                <c:pt idx="193">
                  <c:v>150</c:v>
                </c:pt>
                <c:pt idx="194">
                  <c:v>10.88</c:v>
                </c:pt>
                <c:pt idx="195">
                  <c:v>52</c:v>
                </c:pt>
                <c:pt idx="196">
                  <c:v>52</c:v>
                </c:pt>
                <c:pt idx="197">
                  <c:v>25</c:v>
                </c:pt>
                <c:pt idx="198">
                  <c:v>46.2</c:v>
                </c:pt>
                <c:pt idx="199">
                  <c:v>71.400000000000006</c:v>
                </c:pt>
                <c:pt idx="200">
                  <c:v>118</c:v>
                </c:pt>
                <c:pt idx="201">
                  <c:v>182</c:v>
                </c:pt>
                <c:pt idx="202">
                  <c:v>146</c:v>
                </c:pt>
                <c:pt idx="203">
                  <c:v>50</c:v>
                </c:pt>
                <c:pt idx="204">
                  <c:v>154.27199999999999</c:v>
                </c:pt>
                <c:pt idx="205">
                  <c:v>103.5</c:v>
                </c:pt>
                <c:pt idx="206">
                  <c:v>125</c:v>
                </c:pt>
                <c:pt idx="207">
                  <c:v>85</c:v>
                </c:pt>
                <c:pt idx="208">
                  <c:v>54</c:v>
                </c:pt>
                <c:pt idx="209">
                  <c:v>72</c:v>
                </c:pt>
                <c:pt idx="210">
                  <c:v>30</c:v>
                </c:pt>
                <c:pt idx="211">
                  <c:v>86</c:v>
                </c:pt>
                <c:pt idx="212">
                  <c:v>50</c:v>
                </c:pt>
                <c:pt idx="213">
                  <c:v>90</c:v>
                </c:pt>
                <c:pt idx="214">
                  <c:v>20</c:v>
                </c:pt>
                <c:pt idx="215">
                  <c:v>20</c:v>
                </c:pt>
                <c:pt idx="216">
                  <c:v>20</c:v>
                </c:pt>
                <c:pt idx="217">
                  <c:v>20</c:v>
                </c:pt>
                <c:pt idx="218">
                  <c:v>20</c:v>
                </c:pt>
                <c:pt idx="219">
                  <c:v>26</c:v>
                </c:pt>
                <c:pt idx="220">
                  <c:v>8.16</c:v>
                </c:pt>
                <c:pt idx="221">
                  <c:v>20.399999999999999</c:v>
                </c:pt>
                <c:pt idx="222">
                  <c:v>100</c:v>
                </c:pt>
                <c:pt idx="223">
                  <c:v>128</c:v>
                </c:pt>
                <c:pt idx="224">
                  <c:v>20</c:v>
                </c:pt>
                <c:pt idx="225">
                  <c:v>16</c:v>
                </c:pt>
                <c:pt idx="226">
                  <c:v>60</c:v>
                </c:pt>
                <c:pt idx="227">
                  <c:v>20</c:v>
                </c:pt>
                <c:pt idx="228">
                  <c:v>100</c:v>
                </c:pt>
                <c:pt idx="229">
                  <c:v>100</c:v>
                </c:pt>
                <c:pt idx="230">
                  <c:v>24.9</c:v>
                </c:pt>
                <c:pt idx="231">
                  <c:v>40</c:v>
                </c:pt>
                <c:pt idx="232">
                  <c:v>20</c:v>
                </c:pt>
                <c:pt idx="233">
                  <c:v>50</c:v>
                </c:pt>
                <c:pt idx="234">
                  <c:v>50</c:v>
                </c:pt>
                <c:pt idx="235">
                  <c:v>105</c:v>
                </c:pt>
                <c:pt idx="236">
                  <c:v>150</c:v>
                </c:pt>
                <c:pt idx="237">
                  <c:v>80</c:v>
                </c:pt>
                <c:pt idx="238">
                  <c:v>125</c:v>
                </c:pt>
                <c:pt idx="239">
                  <c:v>7.8</c:v>
                </c:pt>
                <c:pt idx="240">
                  <c:v>200</c:v>
                </c:pt>
                <c:pt idx="241">
                  <c:v>7.2</c:v>
                </c:pt>
                <c:pt idx="242">
                  <c:v>14.7</c:v>
                </c:pt>
                <c:pt idx="243">
                  <c:v>45.9</c:v>
                </c:pt>
                <c:pt idx="244">
                  <c:v>100</c:v>
                </c:pt>
                <c:pt idx="245">
                  <c:v>60</c:v>
                </c:pt>
                <c:pt idx="246">
                  <c:v>20</c:v>
                </c:pt>
                <c:pt idx="247">
                  <c:v>17</c:v>
                </c:pt>
                <c:pt idx="248">
                  <c:v>49</c:v>
                </c:pt>
                <c:pt idx="249">
                  <c:v>56</c:v>
                </c:pt>
                <c:pt idx="250">
                  <c:v>74.900000000000006</c:v>
                </c:pt>
                <c:pt idx="251">
                  <c:v>100</c:v>
                </c:pt>
                <c:pt idx="252">
                  <c:v>78.400000000000006</c:v>
                </c:pt>
                <c:pt idx="253">
                  <c:v>50</c:v>
                </c:pt>
                <c:pt idx="254">
                  <c:v>9.4959999999999987</c:v>
                </c:pt>
                <c:pt idx="255">
                  <c:v>39.864000000000004</c:v>
                </c:pt>
                <c:pt idx="256">
                  <c:v>52.5</c:v>
                </c:pt>
                <c:pt idx="257">
                  <c:v>40</c:v>
                </c:pt>
                <c:pt idx="258">
                  <c:v>86</c:v>
                </c:pt>
                <c:pt idx="259">
                  <c:v>74</c:v>
                </c:pt>
                <c:pt idx="260">
                  <c:v>50</c:v>
                </c:pt>
                <c:pt idx="261">
                  <c:v>100</c:v>
                </c:pt>
                <c:pt idx="262">
                  <c:v>19.59</c:v>
                </c:pt>
                <c:pt idx="263">
                  <c:v>19.579999999999998</c:v>
                </c:pt>
                <c:pt idx="264">
                  <c:v>19.579999999999998</c:v>
                </c:pt>
                <c:pt idx="265">
                  <c:v>19.600000000000001</c:v>
                </c:pt>
                <c:pt idx="266">
                  <c:v>5</c:v>
                </c:pt>
                <c:pt idx="267">
                  <c:v>40</c:v>
                </c:pt>
                <c:pt idx="268">
                  <c:v>8.4</c:v>
                </c:pt>
                <c:pt idx="269">
                  <c:v>8.4</c:v>
                </c:pt>
                <c:pt idx="270">
                  <c:v>252.32</c:v>
                </c:pt>
                <c:pt idx="271">
                  <c:v>100</c:v>
                </c:pt>
                <c:pt idx="272">
                  <c:v>200</c:v>
                </c:pt>
                <c:pt idx="273">
                  <c:v>62.5</c:v>
                </c:pt>
                <c:pt idx="274">
                  <c:v>50</c:v>
                </c:pt>
                <c:pt idx="275">
                  <c:v>25</c:v>
                </c:pt>
                <c:pt idx="276">
                  <c:v>25</c:v>
                </c:pt>
                <c:pt idx="277">
                  <c:v>50</c:v>
                </c:pt>
                <c:pt idx="278">
                  <c:v>5</c:v>
                </c:pt>
                <c:pt idx="279">
                  <c:v>150</c:v>
                </c:pt>
                <c:pt idx="280">
                  <c:v>200</c:v>
                </c:pt>
                <c:pt idx="281">
                  <c:v>15</c:v>
                </c:pt>
                <c:pt idx="282">
                  <c:v>45</c:v>
                </c:pt>
                <c:pt idx="283">
                  <c:v>150</c:v>
                </c:pt>
                <c:pt idx="284">
                  <c:v>50</c:v>
                </c:pt>
                <c:pt idx="285">
                  <c:v>99</c:v>
                </c:pt>
                <c:pt idx="286">
                  <c:v>50</c:v>
                </c:pt>
                <c:pt idx="287">
                  <c:v>30</c:v>
                </c:pt>
                <c:pt idx="288">
                  <c:v>100</c:v>
                </c:pt>
                <c:pt idx="289">
                  <c:v>57.5</c:v>
                </c:pt>
                <c:pt idx="290">
                  <c:v>120</c:v>
                </c:pt>
                <c:pt idx="291">
                  <c:v>10</c:v>
                </c:pt>
                <c:pt idx="292">
                  <c:v>50</c:v>
                </c:pt>
                <c:pt idx="293">
                  <c:v>106.688</c:v>
                </c:pt>
                <c:pt idx="294">
                  <c:v>99</c:v>
                </c:pt>
                <c:pt idx="295">
                  <c:v>6.3</c:v>
                </c:pt>
                <c:pt idx="296">
                  <c:v>100</c:v>
                </c:pt>
                <c:pt idx="297">
                  <c:v>74.5</c:v>
                </c:pt>
                <c:pt idx="298">
                  <c:v>74.5</c:v>
                </c:pt>
                <c:pt idx="299">
                  <c:v>300</c:v>
                </c:pt>
                <c:pt idx="300">
                  <c:v>250</c:v>
                </c:pt>
                <c:pt idx="301">
                  <c:v>50</c:v>
                </c:pt>
                <c:pt idx="302">
                  <c:v>101</c:v>
                </c:pt>
                <c:pt idx="303">
                  <c:v>200</c:v>
                </c:pt>
                <c:pt idx="304">
                  <c:v>100</c:v>
                </c:pt>
                <c:pt idx="305">
                  <c:v>80</c:v>
                </c:pt>
                <c:pt idx="306">
                  <c:v>5.6814814814814811</c:v>
                </c:pt>
                <c:pt idx="307">
                  <c:v>80</c:v>
                </c:pt>
                <c:pt idx="308">
                  <c:v>60</c:v>
                </c:pt>
                <c:pt idx="309">
                  <c:v>30</c:v>
                </c:pt>
                <c:pt idx="310">
                  <c:v>58</c:v>
                </c:pt>
                <c:pt idx="311">
                  <c:v>122</c:v>
                </c:pt>
                <c:pt idx="312">
                  <c:v>99</c:v>
                </c:pt>
                <c:pt idx="313">
                  <c:v>80</c:v>
                </c:pt>
                <c:pt idx="314">
                  <c:v>20</c:v>
                </c:pt>
                <c:pt idx="315">
                  <c:v>100</c:v>
                </c:pt>
                <c:pt idx="316">
                  <c:v>42</c:v>
                </c:pt>
                <c:pt idx="317">
                  <c:v>68</c:v>
                </c:pt>
                <c:pt idx="318">
                  <c:v>20</c:v>
                </c:pt>
                <c:pt idx="319">
                  <c:v>200</c:v>
                </c:pt>
                <c:pt idx="320">
                  <c:v>35</c:v>
                </c:pt>
                <c:pt idx="321">
                  <c:v>40</c:v>
                </c:pt>
                <c:pt idx="322">
                  <c:v>10</c:v>
                </c:pt>
                <c:pt idx="323">
                  <c:v>50</c:v>
                </c:pt>
                <c:pt idx="324">
                  <c:v>50</c:v>
                </c:pt>
                <c:pt idx="325">
                  <c:v>86</c:v>
                </c:pt>
                <c:pt idx="326">
                  <c:v>102.5</c:v>
                </c:pt>
                <c:pt idx="327">
                  <c:v>100</c:v>
                </c:pt>
                <c:pt idx="328">
                  <c:v>100</c:v>
                </c:pt>
                <c:pt idx="329">
                  <c:v>100</c:v>
                </c:pt>
                <c:pt idx="330">
                  <c:v>100</c:v>
                </c:pt>
                <c:pt idx="331">
                  <c:v>60</c:v>
                </c:pt>
                <c:pt idx="332">
                  <c:v>10.5</c:v>
                </c:pt>
                <c:pt idx="333">
                  <c:v>20</c:v>
                </c:pt>
                <c:pt idx="334">
                  <c:v>144</c:v>
                </c:pt>
                <c:pt idx="335">
                  <c:v>13</c:v>
                </c:pt>
                <c:pt idx="336">
                  <c:v>128</c:v>
                </c:pt>
                <c:pt idx="337">
                  <c:v>70</c:v>
                </c:pt>
                <c:pt idx="338">
                  <c:v>250</c:v>
                </c:pt>
                <c:pt idx="339">
                  <c:v>4.5999999999999996</c:v>
                </c:pt>
                <c:pt idx="340">
                  <c:v>50</c:v>
                </c:pt>
                <c:pt idx="341">
                  <c:v>22</c:v>
                </c:pt>
                <c:pt idx="342">
                  <c:v>50</c:v>
                </c:pt>
                <c:pt idx="343">
                  <c:v>160</c:v>
                </c:pt>
                <c:pt idx="344">
                  <c:v>120</c:v>
                </c:pt>
                <c:pt idx="345">
                  <c:v>100</c:v>
                </c:pt>
                <c:pt idx="346">
                  <c:v>75</c:v>
                </c:pt>
                <c:pt idx="347">
                  <c:v>26</c:v>
                </c:pt>
                <c:pt idx="348">
                  <c:v>50</c:v>
                </c:pt>
                <c:pt idx="349">
                  <c:v>55.83</c:v>
                </c:pt>
                <c:pt idx="350">
                  <c:v>88</c:v>
                </c:pt>
                <c:pt idx="351">
                  <c:v>22</c:v>
                </c:pt>
                <c:pt idx="352">
                  <c:v>100</c:v>
                </c:pt>
                <c:pt idx="353">
                  <c:v>50</c:v>
                </c:pt>
                <c:pt idx="354">
                  <c:v>300</c:v>
                </c:pt>
                <c:pt idx="355">
                  <c:v>40</c:v>
                </c:pt>
                <c:pt idx="356">
                  <c:v>400</c:v>
                </c:pt>
                <c:pt idx="357">
                  <c:v>80</c:v>
                </c:pt>
                <c:pt idx="358">
                  <c:v>62.5</c:v>
                </c:pt>
                <c:pt idx="359">
                  <c:v>17.5</c:v>
                </c:pt>
                <c:pt idx="360">
                  <c:v>112</c:v>
                </c:pt>
                <c:pt idx="361">
                  <c:v>100</c:v>
                </c:pt>
                <c:pt idx="362">
                  <c:v>100</c:v>
                </c:pt>
                <c:pt idx="363">
                  <c:v>100</c:v>
                </c:pt>
                <c:pt idx="364">
                  <c:v>240</c:v>
                </c:pt>
                <c:pt idx="365">
                  <c:v>65</c:v>
                </c:pt>
                <c:pt idx="366">
                  <c:v>9.3076923076923066</c:v>
                </c:pt>
                <c:pt idx="367">
                  <c:v>88</c:v>
                </c:pt>
                <c:pt idx="368">
                  <c:v>90</c:v>
                </c:pt>
                <c:pt idx="369">
                  <c:v>70</c:v>
                </c:pt>
                <c:pt idx="370">
                  <c:v>150</c:v>
                </c:pt>
                <c:pt idx="371">
                  <c:v>100</c:v>
                </c:pt>
                <c:pt idx="372">
                  <c:v>100</c:v>
                </c:pt>
                <c:pt idx="373">
                  <c:v>35</c:v>
                </c:pt>
                <c:pt idx="374">
                  <c:v>107</c:v>
                </c:pt>
                <c:pt idx="375">
                  <c:v>132</c:v>
                </c:pt>
                <c:pt idx="376">
                  <c:v>250</c:v>
                </c:pt>
                <c:pt idx="377">
                  <c:v>88</c:v>
                </c:pt>
                <c:pt idx="378">
                  <c:v>25</c:v>
                </c:pt>
                <c:pt idx="379">
                  <c:v>100</c:v>
                </c:pt>
                <c:pt idx="380">
                  <c:v>44</c:v>
                </c:pt>
                <c:pt idx="381">
                  <c:v>100</c:v>
                </c:pt>
                <c:pt idx="382">
                  <c:v>162</c:v>
                </c:pt>
                <c:pt idx="383">
                  <c:v>100</c:v>
                </c:pt>
                <c:pt idx="384">
                  <c:v>200</c:v>
                </c:pt>
                <c:pt idx="385">
                  <c:v>100</c:v>
                </c:pt>
                <c:pt idx="386">
                  <c:v>50</c:v>
                </c:pt>
                <c:pt idx="387">
                  <c:v>80</c:v>
                </c:pt>
                <c:pt idx="388">
                  <c:v>50.5</c:v>
                </c:pt>
                <c:pt idx="389">
                  <c:v>50</c:v>
                </c:pt>
                <c:pt idx="390">
                  <c:v>160.5</c:v>
                </c:pt>
                <c:pt idx="391">
                  <c:v>75</c:v>
                </c:pt>
                <c:pt idx="392">
                  <c:v>80</c:v>
                </c:pt>
                <c:pt idx="393">
                  <c:v>22.9</c:v>
                </c:pt>
                <c:pt idx="394">
                  <c:v>200</c:v>
                </c:pt>
                <c:pt idx="395">
                  <c:v>127.86</c:v>
                </c:pt>
                <c:pt idx="396">
                  <c:v>100</c:v>
                </c:pt>
                <c:pt idx="397">
                  <c:v>100</c:v>
                </c:pt>
                <c:pt idx="398">
                  <c:v>79</c:v>
                </c:pt>
                <c:pt idx="399">
                  <c:v>75</c:v>
                </c:pt>
                <c:pt idx="400">
                  <c:v>160</c:v>
                </c:pt>
                <c:pt idx="401">
                  <c:v>150</c:v>
                </c:pt>
                <c:pt idx="402">
                  <c:v>20</c:v>
                </c:pt>
                <c:pt idx="403">
                  <c:v>20</c:v>
                </c:pt>
                <c:pt idx="404">
                  <c:v>196</c:v>
                </c:pt>
                <c:pt idx="405">
                  <c:v>50</c:v>
                </c:pt>
                <c:pt idx="406">
                  <c:v>132</c:v>
                </c:pt>
                <c:pt idx="407">
                  <c:v>175</c:v>
                </c:pt>
                <c:pt idx="408">
                  <c:v>100</c:v>
                </c:pt>
                <c:pt idx="409">
                  <c:v>200</c:v>
                </c:pt>
                <c:pt idx="410">
                  <c:v>152.5</c:v>
                </c:pt>
                <c:pt idx="411">
                  <c:v>233</c:v>
                </c:pt>
                <c:pt idx="412">
                  <c:v>63</c:v>
                </c:pt>
                <c:pt idx="413">
                  <c:v>26</c:v>
                </c:pt>
                <c:pt idx="414">
                  <c:v>56</c:v>
                </c:pt>
                <c:pt idx="415">
                  <c:v>50</c:v>
                </c:pt>
                <c:pt idx="416">
                  <c:v>200</c:v>
                </c:pt>
                <c:pt idx="417">
                  <c:v>7.5</c:v>
                </c:pt>
                <c:pt idx="418">
                  <c:v>90</c:v>
                </c:pt>
                <c:pt idx="419">
                  <c:v>500</c:v>
                </c:pt>
                <c:pt idx="420">
                  <c:v>90</c:v>
                </c:pt>
                <c:pt idx="421">
                  <c:v>96</c:v>
                </c:pt>
                <c:pt idx="422" formatCode="General">
                  <c:v>190</c:v>
                </c:pt>
                <c:pt idx="423" formatCode="General">
                  <c:v>190</c:v>
                </c:pt>
                <c:pt idx="424" formatCode="General">
                  <c:v>50</c:v>
                </c:pt>
                <c:pt idx="425" formatCode="General">
                  <c:v>50</c:v>
                </c:pt>
                <c:pt idx="426" formatCode="General">
                  <c:v>74.5</c:v>
                </c:pt>
                <c:pt idx="427" formatCode="General">
                  <c:v>130</c:v>
                </c:pt>
                <c:pt idx="428" formatCode="General">
                  <c:v>150</c:v>
                </c:pt>
                <c:pt idx="429" formatCode="General">
                  <c:v>300</c:v>
                </c:pt>
                <c:pt idx="430" formatCode="General">
                  <c:v>50</c:v>
                </c:pt>
                <c:pt idx="431" formatCode="General">
                  <c:v>30</c:v>
                </c:pt>
                <c:pt idx="432" formatCode="General">
                  <c:v>100</c:v>
                </c:pt>
                <c:pt idx="433" formatCode="General">
                  <c:v>350</c:v>
                </c:pt>
                <c:pt idx="434" formatCode="General">
                  <c:v>250</c:v>
                </c:pt>
                <c:pt idx="435" formatCode="General">
                  <c:v>90</c:v>
                </c:pt>
                <c:pt idx="436" formatCode="General">
                  <c:v>93.5</c:v>
                </c:pt>
                <c:pt idx="437" formatCode="General">
                  <c:v>200</c:v>
                </c:pt>
                <c:pt idx="438" formatCode="General">
                  <c:v>100</c:v>
                </c:pt>
                <c:pt idx="439" formatCode="General">
                  <c:v>100</c:v>
                </c:pt>
                <c:pt idx="440" formatCode="General">
                  <c:v>30</c:v>
                </c:pt>
                <c:pt idx="441" formatCode="General">
                  <c:v>125</c:v>
                </c:pt>
                <c:pt idx="442" formatCode="General">
                  <c:v>102</c:v>
                </c:pt>
                <c:pt idx="443" formatCode="General">
                  <c:v>150</c:v>
                </c:pt>
                <c:pt idx="444" formatCode="General">
                  <c:v>70</c:v>
                </c:pt>
                <c:pt idx="445" formatCode="General">
                  <c:v>40</c:v>
                </c:pt>
                <c:pt idx="446" formatCode="General">
                  <c:v>150</c:v>
                </c:pt>
                <c:pt idx="447" formatCode="General">
                  <c:v>60</c:v>
                </c:pt>
                <c:pt idx="448" formatCode="General">
                  <c:v>190</c:v>
                </c:pt>
                <c:pt idx="449" formatCode="General">
                  <c:v>20</c:v>
                </c:pt>
                <c:pt idx="450" formatCode="General">
                  <c:v>130</c:v>
                </c:pt>
                <c:pt idx="451" formatCode="General">
                  <c:v>80</c:v>
                </c:pt>
                <c:pt idx="452" formatCode="General">
                  <c:v>80</c:v>
                </c:pt>
                <c:pt idx="453" formatCode="General">
                  <c:v>66</c:v>
                </c:pt>
                <c:pt idx="454" formatCode="General">
                  <c:v>107</c:v>
                </c:pt>
                <c:pt idx="455" formatCode="General">
                  <c:v>100</c:v>
                </c:pt>
                <c:pt idx="456" formatCode="General">
                  <c:v>125</c:v>
                </c:pt>
                <c:pt idx="457" formatCode="General">
                  <c:v>30</c:v>
                </c:pt>
                <c:pt idx="458" formatCode="General">
                  <c:v>100</c:v>
                </c:pt>
                <c:pt idx="459" formatCode="General">
                  <c:v>150</c:v>
                </c:pt>
                <c:pt idx="460" formatCode="General">
                  <c:v>100</c:v>
                </c:pt>
                <c:pt idx="461" formatCode="General">
                  <c:v>65</c:v>
                </c:pt>
                <c:pt idx="462" formatCode="General">
                  <c:v>138.80000000000001</c:v>
                </c:pt>
                <c:pt idx="463" formatCode="General">
                  <c:v>140</c:v>
                </c:pt>
                <c:pt idx="464" formatCode="General">
                  <c:v>100</c:v>
                </c:pt>
                <c:pt idx="465" formatCode="General">
                  <c:v>25</c:v>
                </c:pt>
                <c:pt idx="466" formatCode="General">
                  <c:v>300</c:v>
                </c:pt>
                <c:pt idx="467" formatCode="General">
                  <c:v>200</c:v>
                </c:pt>
                <c:pt idx="468" formatCode="General">
                  <c:v>125</c:v>
                </c:pt>
                <c:pt idx="469" formatCode="General">
                  <c:v>35</c:v>
                </c:pt>
                <c:pt idx="470" formatCode="General">
                  <c:v>127.85</c:v>
                </c:pt>
                <c:pt idx="471" formatCode="General">
                  <c:v>700</c:v>
                </c:pt>
              </c:numCache>
            </c:numRef>
          </c:bubbleSize>
          <c:bubble3D val="0"/>
          <c:extLst>
            <c:ext xmlns:c16="http://schemas.microsoft.com/office/drawing/2014/chart" uri="{C3380CC4-5D6E-409C-BE32-E72D297353CC}">
              <c16:uniqueId val="{00000004-29D7-4E3A-AF3E-A87CE37B9ECB}"/>
            </c:ext>
          </c:extLst>
        </c:ser>
        <c:ser>
          <c:idx val="4"/>
          <c:order val="4"/>
          <c:tx>
            <c:v> ERCOT</c:v>
          </c:tx>
          <c:spPr>
            <a:noFill/>
            <a:ln w="9525">
              <a:solidFill>
                <a:schemeClr val="tx1">
                  <a:lumMod val="85000"/>
                  <a:lumOff val="15000"/>
                </a:schemeClr>
              </a:solidFill>
              <a:prstDash val="solid"/>
            </a:ln>
          </c:spPr>
          <c:invertIfNegative val="0"/>
          <c:xVal>
            <c:numRef>
              <c:f>'PPA Price by Project (PV only)'!$A$26:$A$537</c:f>
              <c:numCache>
                <c:formatCode>m/d/yyyy</c:formatCode>
                <c:ptCount val="512"/>
                <c:pt idx="0">
                  <c:v>38961</c:v>
                </c:pt>
                <c:pt idx="1">
                  <c:v>39258</c:v>
                </c:pt>
                <c:pt idx="2">
                  <c:v>39630</c:v>
                </c:pt>
                <c:pt idx="3">
                  <c:v>39652</c:v>
                </c:pt>
                <c:pt idx="4">
                  <c:v>39801</c:v>
                </c:pt>
                <c:pt idx="5">
                  <c:v>39867</c:v>
                </c:pt>
                <c:pt idx="6">
                  <c:v>39873</c:v>
                </c:pt>
                <c:pt idx="7">
                  <c:v>39877</c:v>
                </c:pt>
                <c:pt idx="8">
                  <c:v>39934</c:v>
                </c:pt>
                <c:pt idx="9">
                  <c:v>39941</c:v>
                </c:pt>
                <c:pt idx="10">
                  <c:v>39965</c:v>
                </c:pt>
                <c:pt idx="11">
                  <c:v>39965</c:v>
                </c:pt>
                <c:pt idx="12">
                  <c:v>39965</c:v>
                </c:pt>
                <c:pt idx="13">
                  <c:v>39986</c:v>
                </c:pt>
                <c:pt idx="14">
                  <c:v>40042</c:v>
                </c:pt>
                <c:pt idx="15">
                  <c:v>40064</c:v>
                </c:pt>
                <c:pt idx="16">
                  <c:v>40137</c:v>
                </c:pt>
                <c:pt idx="17">
                  <c:v>40170</c:v>
                </c:pt>
                <c:pt idx="18">
                  <c:v>40171</c:v>
                </c:pt>
                <c:pt idx="19">
                  <c:v>40171</c:v>
                </c:pt>
                <c:pt idx="20">
                  <c:v>40171</c:v>
                </c:pt>
                <c:pt idx="21">
                  <c:v>40204</c:v>
                </c:pt>
                <c:pt idx="22">
                  <c:v>40204</c:v>
                </c:pt>
                <c:pt idx="23">
                  <c:v>40204</c:v>
                </c:pt>
                <c:pt idx="24">
                  <c:v>40211</c:v>
                </c:pt>
                <c:pt idx="25">
                  <c:v>40233</c:v>
                </c:pt>
                <c:pt idx="26">
                  <c:v>40243</c:v>
                </c:pt>
                <c:pt idx="27">
                  <c:v>40287</c:v>
                </c:pt>
                <c:pt idx="28">
                  <c:v>40289</c:v>
                </c:pt>
                <c:pt idx="29">
                  <c:v>40297</c:v>
                </c:pt>
                <c:pt idx="30">
                  <c:v>40308</c:v>
                </c:pt>
                <c:pt idx="31">
                  <c:v>40318</c:v>
                </c:pt>
                <c:pt idx="32">
                  <c:v>40330</c:v>
                </c:pt>
                <c:pt idx="33">
                  <c:v>40330</c:v>
                </c:pt>
                <c:pt idx="34">
                  <c:v>40353</c:v>
                </c:pt>
                <c:pt idx="35">
                  <c:v>40359</c:v>
                </c:pt>
                <c:pt idx="36">
                  <c:v>40359</c:v>
                </c:pt>
                <c:pt idx="37">
                  <c:v>40385</c:v>
                </c:pt>
                <c:pt idx="38">
                  <c:v>40388</c:v>
                </c:pt>
                <c:pt idx="39">
                  <c:v>40388</c:v>
                </c:pt>
                <c:pt idx="40">
                  <c:v>40400</c:v>
                </c:pt>
                <c:pt idx="41">
                  <c:v>40400</c:v>
                </c:pt>
                <c:pt idx="42">
                  <c:v>40414</c:v>
                </c:pt>
                <c:pt idx="43">
                  <c:v>40441</c:v>
                </c:pt>
                <c:pt idx="44">
                  <c:v>40492</c:v>
                </c:pt>
                <c:pt idx="45">
                  <c:v>40497</c:v>
                </c:pt>
                <c:pt idx="46">
                  <c:v>40497</c:v>
                </c:pt>
                <c:pt idx="47">
                  <c:v>40513</c:v>
                </c:pt>
                <c:pt idx="48">
                  <c:v>40513</c:v>
                </c:pt>
                <c:pt idx="49">
                  <c:v>40533</c:v>
                </c:pt>
                <c:pt idx="50">
                  <c:v>40542</c:v>
                </c:pt>
                <c:pt idx="51">
                  <c:v>40542</c:v>
                </c:pt>
                <c:pt idx="52">
                  <c:v>40548</c:v>
                </c:pt>
                <c:pt idx="53">
                  <c:v>40550</c:v>
                </c:pt>
                <c:pt idx="54">
                  <c:v>40568</c:v>
                </c:pt>
                <c:pt idx="55">
                  <c:v>40581</c:v>
                </c:pt>
                <c:pt idx="56">
                  <c:v>40585</c:v>
                </c:pt>
                <c:pt idx="57">
                  <c:v>40585</c:v>
                </c:pt>
                <c:pt idx="58">
                  <c:v>40610</c:v>
                </c:pt>
                <c:pt idx="59">
                  <c:v>40697</c:v>
                </c:pt>
                <c:pt idx="60">
                  <c:v>40697</c:v>
                </c:pt>
                <c:pt idx="61">
                  <c:v>40715</c:v>
                </c:pt>
                <c:pt idx="62">
                  <c:v>40732</c:v>
                </c:pt>
                <c:pt idx="63">
                  <c:v>40738</c:v>
                </c:pt>
                <c:pt idx="64">
                  <c:v>40742</c:v>
                </c:pt>
                <c:pt idx="65">
                  <c:v>40745</c:v>
                </c:pt>
                <c:pt idx="66">
                  <c:v>40815</c:v>
                </c:pt>
                <c:pt idx="67">
                  <c:v>40817</c:v>
                </c:pt>
                <c:pt idx="68">
                  <c:v>40878</c:v>
                </c:pt>
                <c:pt idx="69">
                  <c:v>40885</c:v>
                </c:pt>
                <c:pt idx="70">
                  <c:v>40897</c:v>
                </c:pt>
                <c:pt idx="71">
                  <c:v>40897</c:v>
                </c:pt>
                <c:pt idx="72">
                  <c:v>40897</c:v>
                </c:pt>
                <c:pt idx="73">
                  <c:v>40909</c:v>
                </c:pt>
                <c:pt idx="74">
                  <c:v>40909</c:v>
                </c:pt>
                <c:pt idx="75">
                  <c:v>40942</c:v>
                </c:pt>
                <c:pt idx="76">
                  <c:v>40966</c:v>
                </c:pt>
                <c:pt idx="77">
                  <c:v>41093</c:v>
                </c:pt>
                <c:pt idx="78">
                  <c:v>41093</c:v>
                </c:pt>
                <c:pt idx="79">
                  <c:v>41124</c:v>
                </c:pt>
                <c:pt idx="80">
                  <c:v>41134</c:v>
                </c:pt>
                <c:pt idx="81">
                  <c:v>41137</c:v>
                </c:pt>
                <c:pt idx="82">
                  <c:v>41150</c:v>
                </c:pt>
                <c:pt idx="83">
                  <c:v>41152</c:v>
                </c:pt>
                <c:pt idx="84">
                  <c:v>41169</c:v>
                </c:pt>
                <c:pt idx="85">
                  <c:v>41169</c:v>
                </c:pt>
                <c:pt idx="86">
                  <c:v>41199</c:v>
                </c:pt>
                <c:pt idx="87">
                  <c:v>41207</c:v>
                </c:pt>
                <c:pt idx="88">
                  <c:v>41214</c:v>
                </c:pt>
                <c:pt idx="89">
                  <c:v>41228</c:v>
                </c:pt>
                <c:pt idx="90">
                  <c:v>41255</c:v>
                </c:pt>
                <c:pt idx="91">
                  <c:v>41256</c:v>
                </c:pt>
                <c:pt idx="92">
                  <c:v>41309</c:v>
                </c:pt>
                <c:pt idx="93">
                  <c:v>41333</c:v>
                </c:pt>
                <c:pt idx="94">
                  <c:v>41355</c:v>
                </c:pt>
                <c:pt idx="95">
                  <c:v>41355</c:v>
                </c:pt>
                <c:pt idx="96">
                  <c:v>41358</c:v>
                </c:pt>
                <c:pt idx="97">
                  <c:v>41374</c:v>
                </c:pt>
                <c:pt idx="98">
                  <c:v>41380</c:v>
                </c:pt>
                <c:pt idx="99">
                  <c:v>41426</c:v>
                </c:pt>
                <c:pt idx="100">
                  <c:v>41428</c:v>
                </c:pt>
                <c:pt idx="101">
                  <c:v>41428</c:v>
                </c:pt>
                <c:pt idx="102">
                  <c:v>41444</c:v>
                </c:pt>
                <c:pt idx="103">
                  <c:v>41458</c:v>
                </c:pt>
                <c:pt idx="104">
                  <c:v>41465</c:v>
                </c:pt>
                <c:pt idx="105">
                  <c:v>41465</c:v>
                </c:pt>
                <c:pt idx="106">
                  <c:v>41472</c:v>
                </c:pt>
                <c:pt idx="107">
                  <c:v>41472</c:v>
                </c:pt>
                <c:pt idx="108">
                  <c:v>41523</c:v>
                </c:pt>
                <c:pt idx="109">
                  <c:v>41536</c:v>
                </c:pt>
                <c:pt idx="110">
                  <c:v>41544</c:v>
                </c:pt>
                <c:pt idx="111">
                  <c:v>41556</c:v>
                </c:pt>
                <c:pt idx="112">
                  <c:v>41569</c:v>
                </c:pt>
                <c:pt idx="113">
                  <c:v>41609</c:v>
                </c:pt>
                <c:pt idx="114">
                  <c:v>41614</c:v>
                </c:pt>
                <c:pt idx="115">
                  <c:v>41627</c:v>
                </c:pt>
                <c:pt idx="116">
                  <c:v>41669</c:v>
                </c:pt>
                <c:pt idx="117">
                  <c:v>41690</c:v>
                </c:pt>
                <c:pt idx="118">
                  <c:v>41715</c:v>
                </c:pt>
                <c:pt idx="119">
                  <c:v>41724</c:v>
                </c:pt>
                <c:pt idx="120">
                  <c:v>41730</c:v>
                </c:pt>
                <c:pt idx="121">
                  <c:v>41760</c:v>
                </c:pt>
                <c:pt idx="122">
                  <c:v>41786</c:v>
                </c:pt>
                <c:pt idx="123">
                  <c:v>41791</c:v>
                </c:pt>
                <c:pt idx="124">
                  <c:v>41802</c:v>
                </c:pt>
                <c:pt idx="125">
                  <c:v>41838</c:v>
                </c:pt>
                <c:pt idx="126">
                  <c:v>41843</c:v>
                </c:pt>
                <c:pt idx="127">
                  <c:v>41844</c:v>
                </c:pt>
                <c:pt idx="128">
                  <c:v>41844</c:v>
                </c:pt>
                <c:pt idx="129">
                  <c:v>41851</c:v>
                </c:pt>
                <c:pt idx="130">
                  <c:v>41870</c:v>
                </c:pt>
                <c:pt idx="131">
                  <c:v>41876</c:v>
                </c:pt>
                <c:pt idx="132">
                  <c:v>41885</c:v>
                </c:pt>
                <c:pt idx="133">
                  <c:v>41886</c:v>
                </c:pt>
                <c:pt idx="134">
                  <c:v>41886</c:v>
                </c:pt>
                <c:pt idx="135">
                  <c:v>41915</c:v>
                </c:pt>
                <c:pt idx="136">
                  <c:v>41920</c:v>
                </c:pt>
                <c:pt idx="137">
                  <c:v>41920</c:v>
                </c:pt>
                <c:pt idx="138">
                  <c:v>41920</c:v>
                </c:pt>
                <c:pt idx="139">
                  <c:v>41920</c:v>
                </c:pt>
                <c:pt idx="140">
                  <c:v>41920</c:v>
                </c:pt>
                <c:pt idx="141">
                  <c:v>41920</c:v>
                </c:pt>
                <c:pt idx="142">
                  <c:v>41932</c:v>
                </c:pt>
                <c:pt idx="143">
                  <c:v>41933</c:v>
                </c:pt>
                <c:pt idx="144">
                  <c:v>41933</c:v>
                </c:pt>
                <c:pt idx="145">
                  <c:v>41934</c:v>
                </c:pt>
                <c:pt idx="146">
                  <c:v>41934</c:v>
                </c:pt>
                <c:pt idx="147">
                  <c:v>41934</c:v>
                </c:pt>
                <c:pt idx="148">
                  <c:v>41934</c:v>
                </c:pt>
                <c:pt idx="149">
                  <c:v>41934</c:v>
                </c:pt>
                <c:pt idx="150">
                  <c:v>41934</c:v>
                </c:pt>
                <c:pt idx="151">
                  <c:v>41934</c:v>
                </c:pt>
                <c:pt idx="152">
                  <c:v>41934</c:v>
                </c:pt>
                <c:pt idx="153">
                  <c:v>41936</c:v>
                </c:pt>
                <c:pt idx="154">
                  <c:v>41950</c:v>
                </c:pt>
                <c:pt idx="155">
                  <c:v>41950</c:v>
                </c:pt>
                <c:pt idx="156">
                  <c:v>41956</c:v>
                </c:pt>
                <c:pt idx="157">
                  <c:v>41961</c:v>
                </c:pt>
                <c:pt idx="158">
                  <c:v>41982</c:v>
                </c:pt>
                <c:pt idx="159">
                  <c:v>42036</c:v>
                </c:pt>
                <c:pt idx="160">
                  <c:v>42065</c:v>
                </c:pt>
                <c:pt idx="161">
                  <c:v>42065</c:v>
                </c:pt>
                <c:pt idx="162">
                  <c:v>42066</c:v>
                </c:pt>
                <c:pt idx="163">
                  <c:v>42067</c:v>
                </c:pt>
                <c:pt idx="164">
                  <c:v>42067</c:v>
                </c:pt>
                <c:pt idx="165">
                  <c:v>42068</c:v>
                </c:pt>
                <c:pt idx="166">
                  <c:v>42086</c:v>
                </c:pt>
                <c:pt idx="167">
                  <c:v>42088</c:v>
                </c:pt>
                <c:pt idx="168">
                  <c:v>42097</c:v>
                </c:pt>
                <c:pt idx="169">
                  <c:v>42097</c:v>
                </c:pt>
                <c:pt idx="170">
                  <c:v>42108</c:v>
                </c:pt>
                <c:pt idx="171">
                  <c:v>42111</c:v>
                </c:pt>
                <c:pt idx="172">
                  <c:v>42124</c:v>
                </c:pt>
                <c:pt idx="173">
                  <c:v>42124</c:v>
                </c:pt>
                <c:pt idx="174">
                  <c:v>42124</c:v>
                </c:pt>
                <c:pt idx="175">
                  <c:v>42151</c:v>
                </c:pt>
                <c:pt idx="176">
                  <c:v>42156</c:v>
                </c:pt>
                <c:pt idx="177">
                  <c:v>42160</c:v>
                </c:pt>
                <c:pt idx="178">
                  <c:v>42164</c:v>
                </c:pt>
                <c:pt idx="179">
                  <c:v>42174</c:v>
                </c:pt>
                <c:pt idx="180">
                  <c:v>42178</c:v>
                </c:pt>
                <c:pt idx="181">
                  <c:v>42180</c:v>
                </c:pt>
                <c:pt idx="182">
                  <c:v>42185</c:v>
                </c:pt>
                <c:pt idx="183">
                  <c:v>42186</c:v>
                </c:pt>
                <c:pt idx="184">
                  <c:v>42186</c:v>
                </c:pt>
                <c:pt idx="185">
                  <c:v>42186</c:v>
                </c:pt>
                <c:pt idx="186">
                  <c:v>42200</c:v>
                </c:pt>
                <c:pt idx="187">
                  <c:v>42201</c:v>
                </c:pt>
                <c:pt idx="188">
                  <c:v>42201</c:v>
                </c:pt>
                <c:pt idx="189">
                  <c:v>42206</c:v>
                </c:pt>
                <c:pt idx="190">
                  <c:v>42221</c:v>
                </c:pt>
                <c:pt idx="191">
                  <c:v>42225</c:v>
                </c:pt>
                <c:pt idx="192">
                  <c:v>42228</c:v>
                </c:pt>
                <c:pt idx="193">
                  <c:v>42244</c:v>
                </c:pt>
                <c:pt idx="194">
                  <c:v>42250</c:v>
                </c:pt>
                <c:pt idx="195">
                  <c:v>42270</c:v>
                </c:pt>
                <c:pt idx="196">
                  <c:v>42270</c:v>
                </c:pt>
                <c:pt idx="197">
                  <c:v>42271</c:v>
                </c:pt>
                <c:pt idx="198">
                  <c:v>42275</c:v>
                </c:pt>
                <c:pt idx="199">
                  <c:v>42275</c:v>
                </c:pt>
                <c:pt idx="200">
                  <c:v>42278</c:v>
                </c:pt>
                <c:pt idx="201">
                  <c:v>42278</c:v>
                </c:pt>
                <c:pt idx="202">
                  <c:v>42278</c:v>
                </c:pt>
                <c:pt idx="203">
                  <c:v>42285</c:v>
                </c:pt>
                <c:pt idx="204">
                  <c:v>42286</c:v>
                </c:pt>
                <c:pt idx="205">
                  <c:v>42286</c:v>
                </c:pt>
                <c:pt idx="206">
                  <c:v>42292</c:v>
                </c:pt>
                <c:pt idx="207">
                  <c:v>42313</c:v>
                </c:pt>
                <c:pt idx="208">
                  <c:v>42314</c:v>
                </c:pt>
                <c:pt idx="209">
                  <c:v>42317</c:v>
                </c:pt>
                <c:pt idx="210">
                  <c:v>42318</c:v>
                </c:pt>
                <c:pt idx="211">
                  <c:v>42328</c:v>
                </c:pt>
                <c:pt idx="212">
                  <c:v>42338</c:v>
                </c:pt>
                <c:pt idx="213">
                  <c:v>42355</c:v>
                </c:pt>
                <c:pt idx="214">
                  <c:v>42355</c:v>
                </c:pt>
                <c:pt idx="215">
                  <c:v>42356</c:v>
                </c:pt>
                <c:pt idx="216">
                  <c:v>42356</c:v>
                </c:pt>
                <c:pt idx="217">
                  <c:v>42356</c:v>
                </c:pt>
                <c:pt idx="218">
                  <c:v>42356</c:v>
                </c:pt>
                <c:pt idx="219">
                  <c:v>42375</c:v>
                </c:pt>
                <c:pt idx="220">
                  <c:v>42472</c:v>
                </c:pt>
                <c:pt idx="221">
                  <c:v>42472</c:v>
                </c:pt>
                <c:pt idx="222">
                  <c:v>42509</c:v>
                </c:pt>
                <c:pt idx="223">
                  <c:v>42584</c:v>
                </c:pt>
                <c:pt idx="224">
                  <c:v>42586</c:v>
                </c:pt>
                <c:pt idx="225">
                  <c:v>42591</c:v>
                </c:pt>
                <c:pt idx="226">
                  <c:v>42608</c:v>
                </c:pt>
                <c:pt idx="227">
                  <c:v>42611</c:v>
                </c:pt>
                <c:pt idx="228">
                  <c:v>42628</c:v>
                </c:pt>
                <c:pt idx="229">
                  <c:v>42633</c:v>
                </c:pt>
                <c:pt idx="230">
                  <c:v>42635</c:v>
                </c:pt>
                <c:pt idx="231">
                  <c:v>42636</c:v>
                </c:pt>
                <c:pt idx="232">
                  <c:v>42636</c:v>
                </c:pt>
                <c:pt idx="233">
                  <c:v>42636</c:v>
                </c:pt>
                <c:pt idx="234">
                  <c:v>42636</c:v>
                </c:pt>
                <c:pt idx="235">
                  <c:v>42689</c:v>
                </c:pt>
                <c:pt idx="236">
                  <c:v>42692</c:v>
                </c:pt>
                <c:pt idx="237">
                  <c:v>42692</c:v>
                </c:pt>
                <c:pt idx="238">
                  <c:v>42692</c:v>
                </c:pt>
                <c:pt idx="239">
                  <c:v>42717</c:v>
                </c:pt>
                <c:pt idx="240">
                  <c:v>42719</c:v>
                </c:pt>
                <c:pt idx="241">
                  <c:v>42738</c:v>
                </c:pt>
                <c:pt idx="242">
                  <c:v>42747</c:v>
                </c:pt>
                <c:pt idx="243">
                  <c:v>42747</c:v>
                </c:pt>
                <c:pt idx="244">
                  <c:v>42747</c:v>
                </c:pt>
                <c:pt idx="245">
                  <c:v>42752</c:v>
                </c:pt>
                <c:pt idx="246">
                  <c:v>42766</c:v>
                </c:pt>
                <c:pt idx="247">
                  <c:v>42817</c:v>
                </c:pt>
                <c:pt idx="248">
                  <c:v>42825</c:v>
                </c:pt>
                <c:pt idx="249">
                  <c:v>42826</c:v>
                </c:pt>
                <c:pt idx="250">
                  <c:v>42843</c:v>
                </c:pt>
                <c:pt idx="251">
                  <c:v>42877</c:v>
                </c:pt>
                <c:pt idx="252">
                  <c:v>42880</c:v>
                </c:pt>
                <c:pt idx="253">
                  <c:v>42880</c:v>
                </c:pt>
                <c:pt idx="254">
                  <c:v>42880</c:v>
                </c:pt>
                <c:pt idx="255">
                  <c:v>42880</c:v>
                </c:pt>
                <c:pt idx="256">
                  <c:v>42881</c:v>
                </c:pt>
                <c:pt idx="257">
                  <c:v>42887</c:v>
                </c:pt>
                <c:pt idx="258">
                  <c:v>42887</c:v>
                </c:pt>
                <c:pt idx="259">
                  <c:v>42887</c:v>
                </c:pt>
                <c:pt idx="260">
                  <c:v>42893</c:v>
                </c:pt>
                <c:pt idx="261">
                  <c:v>42905</c:v>
                </c:pt>
                <c:pt idx="262">
                  <c:v>42906</c:v>
                </c:pt>
                <c:pt idx="263">
                  <c:v>42906</c:v>
                </c:pt>
                <c:pt idx="264">
                  <c:v>42906</c:v>
                </c:pt>
                <c:pt idx="265">
                  <c:v>42906</c:v>
                </c:pt>
                <c:pt idx="266">
                  <c:v>42912</c:v>
                </c:pt>
                <c:pt idx="267">
                  <c:v>42933</c:v>
                </c:pt>
                <c:pt idx="268">
                  <c:v>42944</c:v>
                </c:pt>
                <c:pt idx="269">
                  <c:v>42944</c:v>
                </c:pt>
                <c:pt idx="270">
                  <c:v>42955</c:v>
                </c:pt>
                <c:pt idx="271">
                  <c:v>42972</c:v>
                </c:pt>
                <c:pt idx="272">
                  <c:v>43001</c:v>
                </c:pt>
                <c:pt idx="273">
                  <c:v>43004</c:v>
                </c:pt>
                <c:pt idx="274">
                  <c:v>43004</c:v>
                </c:pt>
                <c:pt idx="275">
                  <c:v>43014</c:v>
                </c:pt>
                <c:pt idx="276">
                  <c:v>43014</c:v>
                </c:pt>
                <c:pt idx="277">
                  <c:v>43038</c:v>
                </c:pt>
                <c:pt idx="278">
                  <c:v>43047</c:v>
                </c:pt>
                <c:pt idx="279">
                  <c:v>43052</c:v>
                </c:pt>
                <c:pt idx="280">
                  <c:v>43052</c:v>
                </c:pt>
                <c:pt idx="281">
                  <c:v>43053</c:v>
                </c:pt>
                <c:pt idx="282">
                  <c:v>43077</c:v>
                </c:pt>
                <c:pt idx="283">
                  <c:v>43083</c:v>
                </c:pt>
                <c:pt idx="284">
                  <c:v>43084</c:v>
                </c:pt>
                <c:pt idx="285">
                  <c:v>43090</c:v>
                </c:pt>
                <c:pt idx="286">
                  <c:v>43105</c:v>
                </c:pt>
                <c:pt idx="287">
                  <c:v>43109</c:v>
                </c:pt>
                <c:pt idx="288">
                  <c:v>43126</c:v>
                </c:pt>
                <c:pt idx="289">
                  <c:v>43129</c:v>
                </c:pt>
                <c:pt idx="290">
                  <c:v>43129</c:v>
                </c:pt>
                <c:pt idx="291">
                  <c:v>43132</c:v>
                </c:pt>
                <c:pt idx="292">
                  <c:v>43136</c:v>
                </c:pt>
                <c:pt idx="293">
                  <c:v>43152</c:v>
                </c:pt>
                <c:pt idx="294">
                  <c:v>43154</c:v>
                </c:pt>
                <c:pt idx="295">
                  <c:v>43206</c:v>
                </c:pt>
                <c:pt idx="296">
                  <c:v>43227</c:v>
                </c:pt>
                <c:pt idx="297">
                  <c:v>43236</c:v>
                </c:pt>
                <c:pt idx="298">
                  <c:v>43236</c:v>
                </c:pt>
                <c:pt idx="299">
                  <c:v>43250</c:v>
                </c:pt>
                <c:pt idx="300">
                  <c:v>43250</c:v>
                </c:pt>
                <c:pt idx="301">
                  <c:v>43250</c:v>
                </c:pt>
                <c:pt idx="302">
                  <c:v>43250</c:v>
                </c:pt>
                <c:pt idx="303">
                  <c:v>43250</c:v>
                </c:pt>
                <c:pt idx="304">
                  <c:v>43250</c:v>
                </c:pt>
                <c:pt idx="305">
                  <c:v>43251</c:v>
                </c:pt>
                <c:pt idx="306">
                  <c:v>43252</c:v>
                </c:pt>
                <c:pt idx="307">
                  <c:v>43255</c:v>
                </c:pt>
                <c:pt idx="308">
                  <c:v>43257</c:v>
                </c:pt>
                <c:pt idx="309">
                  <c:v>43259</c:v>
                </c:pt>
                <c:pt idx="310">
                  <c:v>43264</c:v>
                </c:pt>
                <c:pt idx="311">
                  <c:v>43264</c:v>
                </c:pt>
                <c:pt idx="312">
                  <c:v>43264</c:v>
                </c:pt>
                <c:pt idx="313">
                  <c:v>43264</c:v>
                </c:pt>
                <c:pt idx="314">
                  <c:v>43266</c:v>
                </c:pt>
                <c:pt idx="315">
                  <c:v>43277</c:v>
                </c:pt>
                <c:pt idx="316">
                  <c:v>43278</c:v>
                </c:pt>
                <c:pt idx="317">
                  <c:v>43281</c:v>
                </c:pt>
                <c:pt idx="318">
                  <c:v>43281</c:v>
                </c:pt>
                <c:pt idx="319">
                  <c:v>43281</c:v>
                </c:pt>
                <c:pt idx="320">
                  <c:v>43291</c:v>
                </c:pt>
                <c:pt idx="321">
                  <c:v>43322</c:v>
                </c:pt>
                <c:pt idx="322">
                  <c:v>43322</c:v>
                </c:pt>
                <c:pt idx="323">
                  <c:v>43334</c:v>
                </c:pt>
                <c:pt idx="324">
                  <c:v>43334</c:v>
                </c:pt>
                <c:pt idx="325">
                  <c:v>43335</c:v>
                </c:pt>
                <c:pt idx="326">
                  <c:v>43343</c:v>
                </c:pt>
                <c:pt idx="327">
                  <c:v>43352</c:v>
                </c:pt>
                <c:pt idx="328">
                  <c:v>43354</c:v>
                </c:pt>
                <c:pt idx="329">
                  <c:v>43362</c:v>
                </c:pt>
                <c:pt idx="330">
                  <c:v>43363</c:v>
                </c:pt>
                <c:pt idx="331">
                  <c:v>43368</c:v>
                </c:pt>
                <c:pt idx="332">
                  <c:v>43374</c:v>
                </c:pt>
                <c:pt idx="333">
                  <c:v>43374</c:v>
                </c:pt>
                <c:pt idx="334">
                  <c:v>43391</c:v>
                </c:pt>
                <c:pt idx="335">
                  <c:v>43391</c:v>
                </c:pt>
                <c:pt idx="336">
                  <c:v>43398</c:v>
                </c:pt>
                <c:pt idx="337">
                  <c:v>43405</c:v>
                </c:pt>
                <c:pt idx="338">
                  <c:v>43445</c:v>
                </c:pt>
                <c:pt idx="339">
                  <c:v>43497</c:v>
                </c:pt>
                <c:pt idx="340">
                  <c:v>43507</c:v>
                </c:pt>
                <c:pt idx="341">
                  <c:v>43510</c:v>
                </c:pt>
                <c:pt idx="342">
                  <c:v>43524</c:v>
                </c:pt>
                <c:pt idx="343">
                  <c:v>43545</c:v>
                </c:pt>
                <c:pt idx="344">
                  <c:v>43546</c:v>
                </c:pt>
                <c:pt idx="345">
                  <c:v>43577</c:v>
                </c:pt>
                <c:pt idx="346">
                  <c:v>43585</c:v>
                </c:pt>
                <c:pt idx="347">
                  <c:v>43613</c:v>
                </c:pt>
                <c:pt idx="348">
                  <c:v>43615</c:v>
                </c:pt>
                <c:pt idx="349">
                  <c:v>43627</c:v>
                </c:pt>
                <c:pt idx="350">
                  <c:v>43634</c:v>
                </c:pt>
                <c:pt idx="351">
                  <c:v>43634</c:v>
                </c:pt>
                <c:pt idx="352">
                  <c:v>43637</c:v>
                </c:pt>
                <c:pt idx="353">
                  <c:v>43643</c:v>
                </c:pt>
                <c:pt idx="354">
                  <c:v>43643</c:v>
                </c:pt>
                <c:pt idx="355">
                  <c:v>43647</c:v>
                </c:pt>
                <c:pt idx="356">
                  <c:v>43647</c:v>
                </c:pt>
                <c:pt idx="357">
                  <c:v>43647</c:v>
                </c:pt>
                <c:pt idx="358">
                  <c:v>43655</c:v>
                </c:pt>
                <c:pt idx="359">
                  <c:v>43671</c:v>
                </c:pt>
                <c:pt idx="360">
                  <c:v>43672</c:v>
                </c:pt>
                <c:pt idx="361">
                  <c:v>43672</c:v>
                </c:pt>
                <c:pt idx="362">
                  <c:v>43683</c:v>
                </c:pt>
                <c:pt idx="363">
                  <c:v>43696</c:v>
                </c:pt>
                <c:pt idx="364">
                  <c:v>43707</c:v>
                </c:pt>
                <c:pt idx="365">
                  <c:v>43720</c:v>
                </c:pt>
                <c:pt idx="366">
                  <c:v>43727</c:v>
                </c:pt>
                <c:pt idx="367">
                  <c:v>43730</c:v>
                </c:pt>
                <c:pt idx="368">
                  <c:v>43730</c:v>
                </c:pt>
                <c:pt idx="369">
                  <c:v>43730</c:v>
                </c:pt>
                <c:pt idx="370">
                  <c:v>43739</c:v>
                </c:pt>
                <c:pt idx="371">
                  <c:v>43755</c:v>
                </c:pt>
                <c:pt idx="372">
                  <c:v>43755</c:v>
                </c:pt>
                <c:pt idx="373">
                  <c:v>43756</c:v>
                </c:pt>
                <c:pt idx="374">
                  <c:v>43761</c:v>
                </c:pt>
                <c:pt idx="375">
                  <c:v>43774</c:v>
                </c:pt>
                <c:pt idx="376">
                  <c:v>43783</c:v>
                </c:pt>
                <c:pt idx="377">
                  <c:v>43783</c:v>
                </c:pt>
                <c:pt idx="378">
                  <c:v>43788</c:v>
                </c:pt>
                <c:pt idx="379">
                  <c:v>43790</c:v>
                </c:pt>
                <c:pt idx="380">
                  <c:v>43795</c:v>
                </c:pt>
                <c:pt idx="381">
                  <c:v>43795</c:v>
                </c:pt>
                <c:pt idx="382">
                  <c:v>43795</c:v>
                </c:pt>
                <c:pt idx="383">
                  <c:v>43804</c:v>
                </c:pt>
                <c:pt idx="384">
                  <c:v>43809</c:v>
                </c:pt>
                <c:pt idx="385">
                  <c:v>43816</c:v>
                </c:pt>
                <c:pt idx="386">
                  <c:v>43819</c:v>
                </c:pt>
                <c:pt idx="387">
                  <c:v>43822</c:v>
                </c:pt>
                <c:pt idx="388">
                  <c:v>43836</c:v>
                </c:pt>
                <c:pt idx="389">
                  <c:v>43875</c:v>
                </c:pt>
                <c:pt idx="390">
                  <c:v>43875</c:v>
                </c:pt>
                <c:pt idx="391">
                  <c:v>43880</c:v>
                </c:pt>
                <c:pt idx="392">
                  <c:v>43887</c:v>
                </c:pt>
                <c:pt idx="393">
                  <c:v>43903</c:v>
                </c:pt>
                <c:pt idx="394">
                  <c:v>43915</c:v>
                </c:pt>
                <c:pt idx="395">
                  <c:v>43929</c:v>
                </c:pt>
                <c:pt idx="396">
                  <c:v>43929</c:v>
                </c:pt>
                <c:pt idx="397">
                  <c:v>43953</c:v>
                </c:pt>
                <c:pt idx="398">
                  <c:v>43957</c:v>
                </c:pt>
                <c:pt idx="399">
                  <c:v>43970</c:v>
                </c:pt>
                <c:pt idx="400">
                  <c:v>43977</c:v>
                </c:pt>
                <c:pt idx="401">
                  <c:v>43983</c:v>
                </c:pt>
                <c:pt idx="402">
                  <c:v>44022</c:v>
                </c:pt>
                <c:pt idx="403">
                  <c:v>44022</c:v>
                </c:pt>
                <c:pt idx="404">
                  <c:v>44036</c:v>
                </c:pt>
                <c:pt idx="405">
                  <c:v>44067</c:v>
                </c:pt>
                <c:pt idx="406">
                  <c:v>44074</c:v>
                </c:pt>
                <c:pt idx="407">
                  <c:v>44088</c:v>
                </c:pt>
                <c:pt idx="408">
                  <c:v>44097</c:v>
                </c:pt>
                <c:pt idx="409">
                  <c:v>44099</c:v>
                </c:pt>
                <c:pt idx="410">
                  <c:v>44104</c:v>
                </c:pt>
                <c:pt idx="411">
                  <c:v>44106</c:v>
                </c:pt>
                <c:pt idx="412">
                  <c:v>44137</c:v>
                </c:pt>
                <c:pt idx="413">
                  <c:v>44140</c:v>
                </c:pt>
                <c:pt idx="414">
                  <c:v>44141</c:v>
                </c:pt>
                <c:pt idx="415">
                  <c:v>44166</c:v>
                </c:pt>
                <c:pt idx="416">
                  <c:v>44187</c:v>
                </c:pt>
                <c:pt idx="417">
                  <c:v>44195</c:v>
                </c:pt>
                <c:pt idx="418">
                  <c:v>44211</c:v>
                </c:pt>
                <c:pt idx="419">
                  <c:v>44211</c:v>
                </c:pt>
                <c:pt idx="420">
                  <c:v>44217</c:v>
                </c:pt>
                <c:pt idx="421">
                  <c:v>44224</c:v>
                </c:pt>
                <c:pt idx="422">
                  <c:v>44228</c:v>
                </c:pt>
                <c:pt idx="423">
                  <c:v>44228</c:v>
                </c:pt>
                <c:pt idx="424">
                  <c:v>44231</c:v>
                </c:pt>
                <c:pt idx="425">
                  <c:v>44250</c:v>
                </c:pt>
                <c:pt idx="426">
                  <c:v>44263</c:v>
                </c:pt>
                <c:pt idx="427">
                  <c:v>44280</c:v>
                </c:pt>
                <c:pt idx="428">
                  <c:v>44287</c:v>
                </c:pt>
                <c:pt idx="429">
                  <c:v>44287</c:v>
                </c:pt>
                <c:pt idx="430">
                  <c:v>44294</c:v>
                </c:pt>
                <c:pt idx="431">
                  <c:v>44323</c:v>
                </c:pt>
                <c:pt idx="432">
                  <c:v>44328</c:v>
                </c:pt>
                <c:pt idx="433">
                  <c:v>44348</c:v>
                </c:pt>
                <c:pt idx="434">
                  <c:v>44348</c:v>
                </c:pt>
                <c:pt idx="435">
                  <c:v>44348</c:v>
                </c:pt>
                <c:pt idx="436">
                  <c:v>44351</c:v>
                </c:pt>
                <c:pt idx="437">
                  <c:v>44364</c:v>
                </c:pt>
                <c:pt idx="438">
                  <c:v>44420</c:v>
                </c:pt>
                <c:pt idx="439">
                  <c:v>44477</c:v>
                </c:pt>
                <c:pt idx="440">
                  <c:v>44483</c:v>
                </c:pt>
                <c:pt idx="441">
                  <c:v>44484</c:v>
                </c:pt>
                <c:pt idx="442">
                  <c:v>44484</c:v>
                </c:pt>
                <c:pt idx="443">
                  <c:v>44547</c:v>
                </c:pt>
                <c:pt idx="444">
                  <c:v>44582</c:v>
                </c:pt>
                <c:pt idx="445">
                  <c:v>44608</c:v>
                </c:pt>
                <c:pt idx="446">
                  <c:v>44613</c:v>
                </c:pt>
                <c:pt idx="447">
                  <c:v>44669</c:v>
                </c:pt>
                <c:pt idx="448">
                  <c:v>44671</c:v>
                </c:pt>
                <c:pt idx="449">
                  <c:v>44679</c:v>
                </c:pt>
                <c:pt idx="450">
                  <c:v>44694</c:v>
                </c:pt>
                <c:pt idx="451">
                  <c:v>44706</c:v>
                </c:pt>
                <c:pt idx="452">
                  <c:v>44735</c:v>
                </c:pt>
                <c:pt idx="453">
                  <c:v>44769</c:v>
                </c:pt>
                <c:pt idx="454">
                  <c:v>44831</c:v>
                </c:pt>
                <c:pt idx="455">
                  <c:v>44833</c:v>
                </c:pt>
                <c:pt idx="456">
                  <c:v>44854</c:v>
                </c:pt>
                <c:pt idx="457">
                  <c:v>44859</c:v>
                </c:pt>
                <c:pt idx="458">
                  <c:v>44862</c:v>
                </c:pt>
                <c:pt idx="459">
                  <c:v>44916</c:v>
                </c:pt>
                <c:pt idx="460">
                  <c:v>44946</c:v>
                </c:pt>
                <c:pt idx="461">
                  <c:v>44950</c:v>
                </c:pt>
                <c:pt idx="462">
                  <c:v>45107</c:v>
                </c:pt>
                <c:pt idx="463">
                  <c:v>45128</c:v>
                </c:pt>
                <c:pt idx="464">
                  <c:v>45223</c:v>
                </c:pt>
                <c:pt idx="465">
                  <c:v>45245</c:v>
                </c:pt>
                <c:pt idx="466">
                  <c:v>45247</c:v>
                </c:pt>
                <c:pt idx="467">
                  <c:v>45322</c:v>
                </c:pt>
                <c:pt idx="468">
                  <c:v>45337</c:v>
                </c:pt>
                <c:pt idx="469">
                  <c:v>45372</c:v>
                </c:pt>
                <c:pt idx="470">
                  <c:v>45415</c:v>
                </c:pt>
                <c:pt idx="471">
                  <c:v>45415</c:v>
                </c:pt>
              </c:numCache>
            </c:numRef>
          </c:xVal>
          <c:yVal>
            <c:numRef>
              <c:f>'PPA Price by Project (PV only)'!$H$26:$H$537</c:f>
              <c:numCache>
                <c:formatCode>0.00</c:formatCode>
                <c:ptCount val="512"/>
                <c:pt idx="0">
                  <c:v>#N/A</c:v>
                </c:pt>
                <c:pt idx="1">
                  <c:v>#N/A</c:v>
                </c:pt>
                <c:pt idx="2">
                  <c:v>#N/A</c:v>
                </c:pt>
                <c:pt idx="3">
                  <c:v>#N/A</c:v>
                </c:pt>
                <c:pt idx="4">
                  <c:v>#N/A</c:v>
                </c:pt>
                <c:pt idx="5">
                  <c:v>#N/A</c:v>
                </c:pt>
                <c:pt idx="6">
                  <c:v>176.34353910042432</c:v>
                </c:pt>
                <c:pt idx="7">
                  <c:v>#N/A</c:v>
                </c:pt>
                <c:pt idx="8">
                  <c:v>#N/A</c:v>
                </c:pt>
                <c:pt idx="9">
                  <c:v>#N/A</c:v>
                </c:pt>
                <c:pt idx="10">
                  <c:v>#N/A</c:v>
                </c:pt>
                <c:pt idx="11">
                  <c:v>221.44020159696274</c:v>
                </c:pt>
                <c:pt idx="12">
                  <c:v>#N/A</c:v>
                </c:pt>
                <c:pt idx="13">
                  <c:v>#N/A</c:v>
                </c:pt>
                <c:pt idx="14">
                  <c:v>#N/A</c:v>
                </c:pt>
                <c:pt idx="15">
                  <c:v>#N/A</c:v>
                </c:pt>
                <c:pt idx="16">
                  <c:v>#N/A</c:v>
                </c:pt>
                <c:pt idx="17">
                  <c:v>#N/A</c:v>
                </c:pt>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#N/A</c:v>
                </c:pt>
                <c:pt idx="42">
                  <c:v>#N/A</c:v>
                </c:pt>
                <c:pt idx="43">
                  <c:v>#N/A</c:v>
                </c:pt>
                <c:pt idx="44">
                  <c:v>#N/A</c:v>
                </c:pt>
                <c:pt idx="45">
                  <c:v>#N/A</c:v>
                </c:pt>
                <c:pt idx="46">
                  <c:v>#N/A</c:v>
                </c:pt>
                <c:pt idx="47">
                  <c:v>#N/A</c:v>
                </c:pt>
                <c:pt idx="48">
                  <c:v>#N/A</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#N/A</c:v>
                </c:pt>
                <c:pt idx="69">
                  <c:v>#N/A</c:v>
                </c:pt>
                <c:pt idx="70">
                  <c:v>#N/A</c:v>
                </c:pt>
                <c:pt idx="71">
                  <c:v>#N/A</c:v>
                </c:pt>
                <c:pt idx="72">
                  <c:v>#N/A</c:v>
                </c:pt>
                <c:pt idx="73">
                  <c:v>#N/A</c:v>
                </c:pt>
                <c:pt idx="74">
                  <c:v>#N/A</c:v>
                </c:pt>
                <c:pt idx="75">
                  <c:v>#N/A</c:v>
                </c:pt>
                <c:pt idx="76">
                  <c:v>#N/A</c:v>
                </c:pt>
                <c:pt idx="77">
                  <c:v>#N/A</c:v>
                </c:pt>
                <c:pt idx="78">
                  <c:v>#N/A</c:v>
                </c:pt>
                <c:pt idx="79">
                  <c:v>#N/A</c:v>
                </c:pt>
                <c:pt idx="80">
                  <c:v>#N/A</c:v>
                </c:pt>
                <c:pt idx="81">
                  <c:v>#N/A</c:v>
                </c:pt>
                <c:pt idx="82">
                  <c:v>#N/A</c:v>
                </c:pt>
                <c:pt idx="83">
                  <c:v>#N/A</c:v>
                </c:pt>
                <c:pt idx="84">
                  <c:v>#N/A</c:v>
                </c:pt>
                <c:pt idx="85">
                  <c:v>#N/A</c:v>
                </c:pt>
                <c:pt idx="86">
                  <c:v>#N/A</c:v>
                </c:pt>
                <c:pt idx="87">
                  <c:v>#N/A</c:v>
                </c:pt>
                <c:pt idx="88">
                  <c:v>#N/A</c:v>
                </c:pt>
                <c:pt idx="89">
                  <c:v>#N/A</c:v>
                </c:pt>
                <c:pt idx="90">
                  <c:v>#N/A</c:v>
                </c:pt>
                <c:pt idx="91">
                  <c:v>#N/A</c:v>
                </c:pt>
                <c:pt idx="92">
                  <c:v>#N/A</c:v>
                </c:pt>
                <c:pt idx="93">
                  <c:v>#N/A</c:v>
                </c:pt>
                <c:pt idx="94">
                  <c:v>#N/A</c:v>
                </c:pt>
                <c:pt idx="95">
                  <c:v>#N/A</c:v>
                </c:pt>
                <c:pt idx="96">
                  <c:v>#N/A</c:v>
                </c:pt>
                <c:pt idx="97">
                  <c:v>#N/A</c:v>
                </c:pt>
                <c:pt idx="98">
                  <c:v>#N/A</c:v>
                </c:pt>
                <c:pt idx="99">
                  <c:v>#N/A</c:v>
                </c:pt>
                <c:pt idx="100">
                  <c:v>#N/A</c:v>
                </c:pt>
                <c:pt idx="101">
                  <c:v>#N/A</c:v>
                </c:pt>
                <c:pt idx="102">
                  <c:v>#N/A</c:v>
                </c:pt>
                <c:pt idx="103">
                  <c:v>#N/A</c:v>
                </c:pt>
                <c:pt idx="104">
                  <c:v>#N/A</c:v>
                </c:pt>
                <c:pt idx="105">
                  <c:v>#N/A</c:v>
                </c:pt>
                <c:pt idx="106">
                  <c:v>#N/A</c:v>
                </c:pt>
                <c:pt idx="107">
                  <c:v>#N/A</c:v>
                </c:pt>
                <c:pt idx="108">
                  <c:v>#N/A</c:v>
                </c:pt>
                <c:pt idx="109">
                  <c:v>#N/A</c:v>
                </c:pt>
                <c:pt idx="110">
                  <c:v>#N/A</c:v>
                </c:pt>
                <c:pt idx="111">
                  <c:v>#N/A</c:v>
                </c:pt>
                <c:pt idx="112">
                  <c:v>#N/A</c:v>
                </c:pt>
                <c:pt idx="113">
                  <c:v>#N/A</c:v>
                </c:pt>
                <c:pt idx="114">
                  <c:v>#N/A</c:v>
                </c:pt>
                <c:pt idx="115">
                  <c:v>#N/A</c:v>
                </c:pt>
                <c:pt idx="116">
                  <c:v>#N/A</c:v>
                </c:pt>
                <c:pt idx="117">
                  <c:v>#N/A</c:v>
                </c:pt>
                <c:pt idx="118">
                  <c:v>#N/A</c:v>
                </c:pt>
                <c:pt idx="119">
                  <c:v>#N/A</c:v>
                </c:pt>
                <c:pt idx="120">
                  <c:v>#N/A</c:v>
                </c:pt>
                <c:pt idx="121">
                  <c:v>47.35384759981288</c:v>
                </c:pt>
                <c:pt idx="122">
                  <c:v>#N/A</c:v>
                </c:pt>
                <c:pt idx="123">
                  <c:v>#N/A</c:v>
                </c:pt>
                <c:pt idx="124">
                  <c:v>#N/A</c:v>
                </c:pt>
                <c:pt idx="125">
                  <c:v>#N/A</c:v>
                </c:pt>
                <c:pt idx="126">
                  <c:v>#N/A</c:v>
                </c:pt>
                <c:pt idx="127">
                  <c:v>#N/A</c:v>
                </c:pt>
                <c:pt idx="128">
                  <c:v>#N/A</c:v>
                </c:pt>
                <c:pt idx="129">
                  <c:v>#N/A</c:v>
                </c:pt>
                <c:pt idx="130">
                  <c:v>#N/A</c:v>
                </c:pt>
                <c:pt idx="131">
                  <c:v>#N/A</c:v>
                </c:pt>
                <c:pt idx="132">
                  <c:v>#N/A</c:v>
                </c:pt>
                <c:pt idx="133">
                  <c:v>#N/A</c:v>
                </c:pt>
                <c:pt idx="134">
                  <c:v>#N/A</c:v>
                </c:pt>
                <c:pt idx="135">
                  <c:v>#N/A</c:v>
                </c:pt>
                <c:pt idx="136">
                  <c:v>#N/A</c:v>
                </c:pt>
                <c:pt idx="137">
                  <c:v>#N/A</c:v>
                </c:pt>
                <c:pt idx="138">
                  <c:v>#N/A</c:v>
                </c:pt>
                <c:pt idx="139">
                  <c:v>#N/A</c:v>
                </c:pt>
                <c:pt idx="140">
                  <c:v>#N/A</c:v>
                </c:pt>
                <c:pt idx="141">
                  <c:v>#N/A</c:v>
                </c:pt>
                <c:pt idx="142">
                  <c:v>#N/A</c:v>
                </c:pt>
                <c:pt idx="143">
                  <c:v>#N/A</c:v>
                </c:pt>
                <c:pt idx="144">
                  <c:v>#N/A</c:v>
                </c:pt>
                <c:pt idx="145">
                  <c:v>#N/A</c:v>
                </c:pt>
                <c:pt idx="146">
                  <c:v>#N/A</c:v>
                </c:pt>
                <c:pt idx="147">
                  <c:v>#N/A</c:v>
                </c:pt>
                <c:pt idx="148">
                  <c:v>#N/A</c:v>
                </c:pt>
                <c:pt idx="149">
                  <c:v>#N/A</c:v>
                </c:pt>
                <c:pt idx="150">
                  <c:v>#N/A</c:v>
                </c:pt>
                <c:pt idx="151">
                  <c:v>#N/A</c:v>
                </c:pt>
                <c:pt idx="152">
                  <c:v>#N/A</c:v>
                </c:pt>
                <c:pt idx="153">
                  <c:v>#N/A</c:v>
                </c:pt>
                <c:pt idx="154">
                  <c:v>#N/A</c:v>
                </c:pt>
                <c:pt idx="155">
                  <c:v>#N/A</c:v>
                </c:pt>
                <c:pt idx="156">
                  <c:v>#N/A</c:v>
                </c:pt>
                <c:pt idx="157">
                  <c:v>#N/A</c:v>
                </c:pt>
                <c:pt idx="158">
                  <c:v>#N/A</c:v>
                </c:pt>
                <c:pt idx="159">
                  <c:v>#N/A</c:v>
                </c:pt>
                <c:pt idx="160">
                  <c:v>#N/A</c:v>
                </c:pt>
                <c:pt idx="161">
                  <c:v>#N/A</c:v>
                </c:pt>
                <c:pt idx="162">
                  <c:v>#N/A</c:v>
                </c:pt>
                <c:pt idx="163">
                  <c:v>#N/A</c:v>
                </c:pt>
                <c:pt idx="164">
                  <c:v>#N/A</c:v>
                </c:pt>
                <c:pt idx="165">
                  <c:v>#N/A</c:v>
                </c:pt>
                <c:pt idx="166">
                  <c:v>#N/A</c:v>
                </c:pt>
                <c:pt idx="167">
                  <c:v>#N/A</c:v>
                </c:pt>
                <c:pt idx="168">
                  <c:v>#N/A</c:v>
                </c:pt>
                <c:pt idx="169">
                  <c:v>#N/A</c:v>
                </c:pt>
                <c:pt idx="170">
                  <c:v>#N/A</c:v>
                </c:pt>
                <c:pt idx="171">
                  <c:v>#N/A</c:v>
                </c:pt>
                <c:pt idx="172">
                  <c:v>#N/A</c:v>
                </c:pt>
                <c:pt idx="173">
                  <c:v>#N/A</c:v>
                </c:pt>
                <c:pt idx="174">
                  <c:v>#N/A</c:v>
                </c:pt>
                <c:pt idx="175">
                  <c:v>#N/A</c:v>
                </c:pt>
                <c:pt idx="176">
                  <c:v>#N/A</c:v>
                </c:pt>
                <c:pt idx="177">
                  <c:v>#N/A</c:v>
                </c:pt>
                <c:pt idx="178">
                  <c:v>#N/A</c:v>
                </c:pt>
                <c:pt idx="179">
                  <c:v>#N/A</c:v>
                </c:pt>
                <c:pt idx="180">
                  <c:v>#N/A</c:v>
                </c:pt>
                <c:pt idx="181">
                  <c:v>#N/A</c:v>
                </c:pt>
                <c:pt idx="182">
                  <c:v>#N/A</c:v>
                </c:pt>
                <c:pt idx="183">
                  <c:v>#N/A</c:v>
                </c:pt>
                <c:pt idx="184">
                  <c:v>#N/A</c:v>
                </c:pt>
                <c:pt idx="185">
                  <c:v>#N/A</c:v>
                </c:pt>
                <c:pt idx="186">
                  <c:v>#N/A</c:v>
                </c:pt>
                <c:pt idx="187">
                  <c:v>#N/A</c:v>
                </c:pt>
                <c:pt idx="188">
                  <c:v>#N/A</c:v>
                </c:pt>
                <c:pt idx="189">
                  <c:v>#N/A</c:v>
                </c:pt>
                <c:pt idx="190">
                  <c:v>#N/A</c:v>
                </c:pt>
                <c:pt idx="191">
                  <c:v>#N/A</c:v>
                </c:pt>
                <c:pt idx="192">
                  <c:v>#N/A</c:v>
                </c:pt>
                <c:pt idx="193">
                  <c:v>#N/A</c:v>
                </c:pt>
                <c:pt idx="194">
                  <c:v>#N/A</c:v>
                </c:pt>
                <c:pt idx="195">
                  <c:v>#N/A</c:v>
                </c:pt>
                <c:pt idx="196">
                  <c:v>#N/A</c:v>
                </c:pt>
                <c:pt idx="197">
                  <c:v>#N/A</c:v>
                </c:pt>
                <c:pt idx="198">
                  <c:v>#N/A</c:v>
                </c:pt>
                <c:pt idx="199">
                  <c:v>#N/A</c:v>
                </c:pt>
                <c:pt idx="200">
                  <c:v>39.196672914637738</c:v>
                </c:pt>
                <c:pt idx="201">
                  <c:v>36.077287277904233</c:v>
                </c:pt>
                <c:pt idx="202">
                  <c:v>#N/A</c:v>
                </c:pt>
                <c:pt idx="203">
                  <c:v>#N/A</c:v>
                </c:pt>
                <c:pt idx="204">
                  <c:v>#N/A</c:v>
                </c:pt>
                <c:pt idx="205">
                  <c:v>#N/A</c:v>
                </c:pt>
                <c:pt idx="206">
                  <c:v>#N/A</c:v>
                </c:pt>
                <c:pt idx="207">
                  <c:v>#N/A</c:v>
                </c:pt>
                <c:pt idx="208">
                  <c:v>#N/A</c:v>
                </c:pt>
                <c:pt idx="209">
                  <c:v>#N/A</c:v>
                </c:pt>
                <c:pt idx="210">
                  <c:v>47.35384759981288</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#N/A</c:v>
                </c:pt>
                <c:pt idx="227">
                  <c:v>#N/A</c:v>
                </c:pt>
                <c:pt idx="228">
                  <c:v>#N/A</c:v>
                </c:pt>
                <c:pt idx="229">
                  <c:v>#N/A</c:v>
                </c:pt>
                <c:pt idx="230">
                  <c:v>#N/A</c:v>
                </c:pt>
                <c:pt idx="231">
                  <c:v>#N/A</c:v>
                </c:pt>
                <c:pt idx="232">
                  <c:v>#N/A</c:v>
                </c:pt>
                <c:pt idx="233">
                  <c:v>#N/A</c:v>
                </c:pt>
                <c:pt idx="234">
                  <c:v>#N/A</c:v>
                </c:pt>
                <c:pt idx="235">
                  <c:v>#N/A</c:v>
                </c:pt>
                <c:pt idx="236">
                  <c:v>36.721411731569063</c:v>
                </c:pt>
                <c:pt idx="237">
                  <c:v>#N/A</c:v>
                </c:pt>
                <c:pt idx="238">
                  <c:v>#N/A</c:v>
                </c:pt>
                <c:pt idx="239">
                  <c:v>#N/A</c:v>
                </c:pt>
                <c:pt idx="240">
                  <c:v>#N/A</c:v>
                </c:pt>
                <c:pt idx="241">
                  <c:v>#N/A</c:v>
                </c:pt>
                <c:pt idx="242">
                  <c:v>#N/A</c:v>
                </c:pt>
                <c:pt idx="243">
                  <c:v>#N/A</c:v>
                </c:pt>
                <c:pt idx="244">
                  <c:v>#N/A</c:v>
                </c:pt>
                <c:pt idx="245">
                  <c:v>#N/A</c:v>
                </c:pt>
                <c:pt idx="246">
                  <c:v>39.441808896677493</c:v>
                </c:pt>
                <c:pt idx="247">
                  <c:v>#N/A</c:v>
                </c:pt>
                <c:pt idx="248">
                  <c:v>#N/A</c:v>
                </c:pt>
                <c:pt idx="249">
                  <c:v>#N/A</c:v>
                </c:pt>
                <c:pt idx="250">
                  <c:v>#N/A</c:v>
                </c:pt>
                <c:pt idx="251">
                  <c:v>#N/A</c:v>
                </c:pt>
                <c:pt idx="252">
                  <c:v>#N/A</c:v>
                </c:pt>
                <c:pt idx="253">
                  <c:v>#N/A</c:v>
                </c:pt>
                <c:pt idx="254">
                  <c:v>#N/A</c:v>
                </c:pt>
                <c:pt idx="255">
                  <c:v>#N/A</c:v>
                </c:pt>
                <c:pt idx="256">
                  <c:v>#N/A</c:v>
                </c:pt>
                <c:pt idx="257">
                  <c:v>#N/A</c:v>
                </c:pt>
                <c:pt idx="258">
                  <c:v>#N/A</c:v>
                </c:pt>
                <c:pt idx="259">
                  <c:v>#N/A</c:v>
                </c:pt>
                <c:pt idx="260">
                  <c:v>#N/A</c:v>
                </c:pt>
                <c:pt idx="261">
                  <c:v>#N/A</c:v>
                </c:pt>
                <c:pt idx="262">
                  <c:v>#N/A</c:v>
                </c:pt>
                <c:pt idx="263">
                  <c:v>#N/A</c:v>
                </c:pt>
                <c:pt idx="264">
                  <c:v>#N/A</c:v>
                </c:pt>
                <c:pt idx="265">
                  <c:v>#N/A</c:v>
                </c:pt>
                <c:pt idx="266">
                  <c:v>#N/A</c:v>
                </c:pt>
                <c:pt idx="267">
                  <c:v>#N/A</c:v>
                </c:pt>
                <c:pt idx="268">
                  <c:v>#N/A</c:v>
                </c:pt>
                <c:pt idx="269">
                  <c:v>#N/A</c:v>
                </c:pt>
                <c:pt idx="270">
                  <c:v>#N/A</c:v>
                </c:pt>
                <c:pt idx="271">
                  <c:v>#N/A</c:v>
                </c:pt>
                <c:pt idx="272">
                  <c:v>#N/A</c:v>
                </c:pt>
                <c:pt idx="273">
                  <c:v>#N/A</c:v>
                </c:pt>
                <c:pt idx="274">
                  <c:v>#N/A</c:v>
                </c:pt>
                <c:pt idx="275">
                  <c:v>#N/A</c:v>
                </c:pt>
                <c:pt idx="276">
                  <c:v>#N/A</c:v>
                </c:pt>
                <c:pt idx="277">
                  <c:v>#N/A</c:v>
                </c:pt>
                <c:pt idx="278">
                  <c:v>#N/A</c:v>
                </c:pt>
                <c:pt idx="279">
                  <c:v>#N/A</c:v>
                </c:pt>
                <c:pt idx="280">
                  <c:v>#N/A</c:v>
                </c:pt>
                <c:pt idx="281">
                  <c:v>#N/A</c:v>
                </c:pt>
                <c:pt idx="282">
                  <c:v>#N/A</c:v>
                </c:pt>
                <c:pt idx="283">
                  <c:v>21.171520512090087</c:v>
                </c:pt>
                <c:pt idx="284">
                  <c:v>#N/A</c:v>
                </c:pt>
                <c:pt idx="285">
                  <c:v>#N/A</c:v>
                </c:pt>
                <c:pt idx="286">
                  <c:v>#N/A</c:v>
                </c:pt>
                <c:pt idx="287">
                  <c:v>#N/A</c:v>
                </c:pt>
                <c:pt idx="288">
                  <c:v>#N/A</c:v>
                </c:pt>
                <c:pt idx="289">
                  <c:v>#N/A</c:v>
                </c:pt>
                <c:pt idx="290">
                  <c:v>#N/A</c:v>
                </c:pt>
                <c:pt idx="291">
                  <c:v>#N/A</c:v>
                </c:pt>
                <c:pt idx="292">
                  <c:v>#N/A</c:v>
                </c:pt>
                <c:pt idx="293">
                  <c:v>#N/A</c:v>
                </c:pt>
                <c:pt idx="294">
                  <c:v>#N/A</c:v>
                </c:pt>
                <c:pt idx="295">
                  <c:v>#N/A</c:v>
                </c:pt>
                <c:pt idx="296">
                  <c:v>#N/A</c:v>
                </c:pt>
                <c:pt idx="297">
                  <c:v>#N/A</c:v>
                </c:pt>
                <c:pt idx="298">
                  <c:v>#N/A</c:v>
                </c:pt>
                <c:pt idx="299">
                  <c:v>#N/A</c:v>
                </c:pt>
                <c:pt idx="300">
                  <c:v>#N/A</c:v>
                </c:pt>
                <c:pt idx="301">
                  <c:v>#N/A</c:v>
                </c:pt>
                <c:pt idx="302">
                  <c:v>#N/A</c:v>
                </c:pt>
                <c:pt idx="303">
                  <c:v>#N/A</c:v>
                </c:pt>
                <c:pt idx="304">
                  <c:v>#N/A</c:v>
                </c:pt>
                <c:pt idx="305">
                  <c:v>#N/A</c:v>
                </c:pt>
                <c:pt idx="306">
                  <c:v>#N/A</c:v>
                </c:pt>
                <c:pt idx="307">
                  <c:v>#N/A</c:v>
                </c:pt>
                <c:pt idx="308">
                  <c:v>#N/A</c:v>
                </c:pt>
                <c:pt idx="309">
                  <c:v>#N/A</c:v>
                </c:pt>
                <c:pt idx="310">
                  <c:v>#N/A</c:v>
                </c:pt>
                <c:pt idx="311">
                  <c:v>#N/A</c:v>
                </c:pt>
                <c:pt idx="312">
                  <c:v>#N/A</c:v>
                </c:pt>
                <c:pt idx="313">
                  <c:v>#N/A</c:v>
                </c:pt>
                <c:pt idx="314">
                  <c:v>#N/A</c:v>
                </c:pt>
                <c:pt idx="315">
                  <c:v>#N/A</c:v>
                </c:pt>
                <c:pt idx="316">
                  <c:v>#N/A</c:v>
                </c:pt>
                <c:pt idx="317">
                  <c:v>#N/A</c:v>
                </c:pt>
                <c:pt idx="318">
                  <c:v>#N/A</c:v>
                </c:pt>
                <c:pt idx="319">
                  <c:v>#N/A</c:v>
                </c:pt>
                <c:pt idx="320">
                  <c:v>#N/A</c:v>
                </c:pt>
                <c:pt idx="321">
                  <c:v>#N/A</c:v>
                </c:pt>
                <c:pt idx="322">
                  <c:v>#N/A</c:v>
                </c:pt>
                <c:pt idx="323">
                  <c:v>#N/A</c:v>
                </c:pt>
                <c:pt idx="324">
                  <c:v>#N/A</c:v>
                </c:pt>
                <c:pt idx="325">
                  <c:v>#N/A</c:v>
                </c:pt>
                <c:pt idx="326">
                  <c:v>#N/A</c:v>
                </c:pt>
                <c:pt idx="327">
                  <c:v>#N/A</c:v>
                </c:pt>
                <c:pt idx="328">
                  <c:v>#N/A</c:v>
                </c:pt>
                <c:pt idx="329">
                  <c:v>#N/A</c:v>
                </c:pt>
                <c:pt idx="330">
                  <c:v>#N/A</c:v>
                </c:pt>
                <c:pt idx="331">
                  <c:v>#N/A</c:v>
                </c:pt>
                <c:pt idx="332">
                  <c:v>#N/A</c:v>
                </c:pt>
                <c:pt idx="333">
                  <c:v>#N/A</c:v>
                </c:pt>
                <c:pt idx="334">
                  <c:v>32.21753121405014</c:v>
                </c:pt>
                <c:pt idx="335">
                  <c:v>#N/A</c:v>
                </c:pt>
                <c:pt idx="336">
                  <c:v>#N/A</c:v>
                </c:pt>
                <c:pt idx="337">
                  <c:v>#N/A</c:v>
                </c:pt>
                <c:pt idx="338">
                  <c:v>#N/A</c:v>
                </c:pt>
                <c:pt idx="339">
                  <c:v>#N/A</c:v>
                </c:pt>
                <c:pt idx="340">
                  <c:v>#N/A</c:v>
                </c:pt>
                <c:pt idx="341">
                  <c:v>#N/A</c:v>
                </c:pt>
                <c:pt idx="342">
                  <c:v>#N/A</c:v>
                </c:pt>
                <c:pt idx="343">
                  <c:v>#N/A</c:v>
                </c:pt>
                <c:pt idx="344">
                  <c:v>#N/A</c:v>
                </c:pt>
                <c:pt idx="345">
                  <c:v>#N/A</c:v>
                </c:pt>
                <c:pt idx="346">
                  <c:v>#N/A</c:v>
                </c:pt>
                <c:pt idx="347">
                  <c:v>#N/A</c:v>
                </c:pt>
                <c:pt idx="348">
                  <c:v>#N/A</c:v>
                </c:pt>
                <c:pt idx="349">
                  <c:v>#N/A</c:v>
                </c:pt>
                <c:pt idx="350">
                  <c:v>#N/A</c:v>
                </c:pt>
                <c:pt idx="351">
                  <c:v>#N/A</c:v>
                </c:pt>
                <c:pt idx="352">
                  <c:v>#N/A</c:v>
                </c:pt>
                <c:pt idx="353">
                  <c:v>#N/A</c:v>
                </c:pt>
                <c:pt idx="354">
                  <c:v>#N/A</c:v>
                </c:pt>
                <c:pt idx="355">
                  <c:v>#N/A</c:v>
                </c:pt>
                <c:pt idx="356">
                  <c:v>#N/A</c:v>
                </c:pt>
                <c:pt idx="357">
                  <c:v>#N/A</c:v>
                </c:pt>
                <c:pt idx="358">
                  <c:v>#N/A</c:v>
                </c:pt>
                <c:pt idx="359">
                  <c:v>#N/A</c:v>
                </c:pt>
                <c:pt idx="360">
                  <c:v>#N/A</c:v>
                </c:pt>
                <c:pt idx="361">
                  <c:v>#N/A</c:v>
                </c:pt>
                <c:pt idx="362">
                  <c:v>#N/A</c:v>
                </c:pt>
                <c:pt idx="363">
                  <c:v>#N/A</c:v>
                </c:pt>
                <c:pt idx="364">
                  <c:v>#N/A</c:v>
                </c:pt>
                <c:pt idx="365">
                  <c:v>#N/A</c:v>
                </c:pt>
                <c:pt idx="366">
                  <c:v>#N/A</c:v>
                </c:pt>
                <c:pt idx="367">
                  <c:v>#N/A</c:v>
                </c:pt>
                <c:pt idx="368">
                  <c:v>#N/A</c:v>
                </c:pt>
                <c:pt idx="369">
                  <c:v>#N/A</c:v>
                </c:pt>
                <c:pt idx="370">
                  <c:v>#N/A</c:v>
                </c:pt>
                <c:pt idx="371">
                  <c:v>#N/A</c:v>
                </c:pt>
                <c:pt idx="372">
                  <c:v>#N/A</c:v>
                </c:pt>
                <c:pt idx="373">
                  <c:v>#N/A</c:v>
                </c:pt>
                <c:pt idx="374">
                  <c:v>#N/A</c:v>
                </c:pt>
                <c:pt idx="375">
                  <c:v>#N/A</c:v>
                </c:pt>
                <c:pt idx="376">
                  <c:v>#N/A</c:v>
                </c:pt>
                <c:pt idx="377">
                  <c:v>#N/A</c:v>
                </c:pt>
                <c:pt idx="378">
                  <c:v>#N/A</c:v>
                </c:pt>
                <c:pt idx="379">
                  <c:v>#N/A</c:v>
                </c:pt>
                <c:pt idx="380">
                  <c:v>#N/A</c:v>
                </c:pt>
                <c:pt idx="381">
                  <c:v>#N/A</c:v>
                </c:pt>
                <c:pt idx="382">
                  <c:v>#N/A</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#N/A</c:v>
                </c:pt>
                <c:pt idx="399">
                  <c:v>#N/A</c:v>
                </c:pt>
                <c:pt idx="400">
                  <c:v>#N/A</c:v>
                </c:pt>
                <c:pt idx="401">
                  <c:v>#N/A</c:v>
                </c:pt>
                <c:pt idx="402">
                  <c:v>#N/A</c:v>
                </c:pt>
                <c:pt idx="403">
                  <c:v>#N/A</c:v>
                </c:pt>
                <c:pt idx="404">
                  <c:v>#N/A</c:v>
                </c:pt>
                <c:pt idx="405">
                  <c:v>#N/A</c:v>
                </c:pt>
                <c:pt idx="406">
                  <c:v>#N/A</c:v>
                </c:pt>
                <c:pt idx="407">
                  <c:v>#N/A</c:v>
                </c:pt>
                <c:pt idx="408">
                  <c:v>#N/A</c:v>
                </c:pt>
                <c:pt idx="409">
                  <c:v>#N/A</c:v>
                </c:pt>
                <c:pt idx="410">
                  <c:v>#N/A</c:v>
                </c:pt>
                <c:pt idx="411">
                  <c:v>#N/A</c:v>
                </c:pt>
                <c:pt idx="412">
                  <c:v>#N/A</c:v>
                </c:pt>
                <c:pt idx="413">
                  <c:v>#N/A</c:v>
                </c:pt>
                <c:pt idx="414">
                  <c:v>#N/A</c:v>
                </c:pt>
                <c:pt idx="415">
                  <c:v>#N/A</c:v>
                </c:pt>
                <c:pt idx="416">
                  <c:v>#N/A</c:v>
                </c:pt>
                <c:pt idx="417">
                  <c:v>#N/A</c:v>
                </c:pt>
                <c:pt idx="418">
                  <c:v>#N/A</c:v>
                </c:pt>
                <c:pt idx="419">
                  <c:v>#N/A</c:v>
                </c:pt>
                <c:pt idx="420">
                  <c:v>#N/A</c:v>
                </c:pt>
                <c:pt idx="421">
                  <c:v>#N/A</c:v>
                </c:pt>
                <c:pt idx="422">
                  <c:v>#N/A</c:v>
                </c:pt>
                <c:pt idx="423">
                  <c:v>#N/A</c:v>
                </c:pt>
                <c:pt idx="424">
                  <c:v>#N/A</c:v>
                </c:pt>
                <c:pt idx="425">
                  <c:v>#N/A</c:v>
                </c:pt>
                <c:pt idx="426">
                  <c:v>#N/A</c:v>
                </c:pt>
                <c:pt idx="427">
                  <c:v>#N/A</c:v>
                </c:pt>
                <c:pt idx="428">
                  <c:v>#N/A</c:v>
                </c:pt>
                <c:pt idx="429">
                  <c:v>#N/A</c:v>
                </c:pt>
                <c:pt idx="430">
                  <c:v>#N/A</c:v>
                </c:pt>
                <c:pt idx="431">
                  <c:v>#N/A</c:v>
                </c:pt>
                <c:pt idx="432">
                  <c:v>#N/A</c:v>
                </c:pt>
                <c:pt idx="433">
                  <c:v>#N/A</c:v>
                </c:pt>
                <c:pt idx="434">
                  <c:v>#N/A</c:v>
                </c:pt>
                <c:pt idx="435">
                  <c:v>#N/A</c:v>
                </c:pt>
                <c:pt idx="436">
                  <c:v>#N/A</c:v>
                </c:pt>
                <c:pt idx="437">
                  <c:v>#N/A</c:v>
                </c:pt>
                <c:pt idx="438">
                  <c:v>#N/A</c:v>
                </c:pt>
                <c:pt idx="439">
                  <c:v>#N/A</c:v>
                </c:pt>
                <c:pt idx="440">
                  <c:v>#N/A</c:v>
                </c:pt>
                <c:pt idx="441">
                  <c:v>#N/A</c:v>
                </c:pt>
                <c:pt idx="442">
                  <c:v>#N/A</c:v>
                </c:pt>
                <c:pt idx="443">
                  <c:v>#N/A</c:v>
                </c:pt>
                <c:pt idx="444">
                  <c:v>#N/A</c:v>
                </c:pt>
                <c:pt idx="445">
                  <c:v>#N/A</c:v>
                </c:pt>
                <c:pt idx="446">
                  <c:v>#N/A</c:v>
                </c:pt>
                <c:pt idx="447">
                  <c:v>#N/A</c:v>
                </c:pt>
                <c:pt idx="448">
                  <c:v>#N/A</c:v>
                </c:pt>
                <c:pt idx="449">
                  <c:v>#N/A</c:v>
                </c:pt>
                <c:pt idx="450">
                  <c:v>#N/A</c:v>
                </c:pt>
                <c:pt idx="451">
                  <c:v>#N/A</c:v>
                </c:pt>
                <c:pt idx="452">
                  <c:v>#N/A</c:v>
                </c:pt>
                <c:pt idx="453">
                  <c:v>#N/A</c:v>
                </c:pt>
                <c:pt idx="454">
                  <c:v>#N/A</c:v>
                </c:pt>
                <c:pt idx="455">
                  <c:v>#N/A</c:v>
                </c:pt>
                <c:pt idx="456">
                  <c:v>#N/A</c:v>
                </c:pt>
                <c:pt idx="457">
                  <c:v>#N/A</c:v>
                </c:pt>
                <c:pt idx="458">
                  <c:v>#N/A</c:v>
                </c:pt>
                <c:pt idx="459">
                  <c:v>#N/A</c:v>
                </c:pt>
                <c:pt idx="460">
                  <c:v>#N/A</c:v>
                </c:pt>
                <c:pt idx="461">
                  <c:v>#N/A</c:v>
                </c:pt>
                <c:pt idx="462">
                  <c:v>#N/A</c:v>
                </c:pt>
                <c:pt idx="463">
                  <c:v>#N/A</c:v>
                </c:pt>
                <c:pt idx="464">
                  <c:v>#N/A</c:v>
                </c:pt>
                <c:pt idx="465">
                  <c:v>#N/A</c:v>
                </c:pt>
                <c:pt idx="466">
                  <c:v>#N/A</c:v>
                </c:pt>
                <c:pt idx="467">
                  <c:v>#N/A</c:v>
                </c:pt>
                <c:pt idx="468">
                  <c:v>#N/A</c:v>
                </c:pt>
                <c:pt idx="469">
                  <c:v>#N/A</c:v>
                </c:pt>
                <c:pt idx="470">
                  <c:v>#N/A</c:v>
                </c:pt>
                <c:pt idx="471">
                  <c:v>#N/A</c:v>
                </c:pt>
              </c:numCache>
            </c:numRef>
          </c:yVal>
          <c:bubbleSize>
            <c:numRef>
              <c:f>'PPA Price by Project (PV only)'!$B$26:$B$537</c:f>
              <c:numCache>
                <c:formatCode>0.0</c:formatCode>
                <c:ptCount val="512"/>
                <c:pt idx="0">
                  <c:v>7</c:v>
                </c:pt>
                <c:pt idx="1">
                  <c:v>5</c:v>
                </c:pt>
                <c:pt idx="2">
                  <c:v>550</c:v>
                </c:pt>
                <c:pt idx="3">
                  <c:v>210</c:v>
                </c:pt>
                <c:pt idx="4">
                  <c:v>10</c:v>
                </c:pt>
                <c:pt idx="5">
                  <c:v>30</c:v>
                </c:pt>
                <c:pt idx="6">
                  <c:v>30</c:v>
                </c:pt>
                <c:pt idx="7">
                  <c:v>19</c:v>
                </c:pt>
                <c:pt idx="8">
                  <c:v>12.6</c:v>
                </c:pt>
                <c:pt idx="9">
                  <c:v>230</c:v>
                </c:pt>
                <c:pt idx="10">
                  <c:v>20</c:v>
                </c:pt>
                <c:pt idx="11">
                  <c:v>14</c:v>
                </c:pt>
                <c:pt idx="12">
                  <c:v>10.08</c:v>
                </c:pt>
                <c:pt idx="13">
                  <c:v>48</c:v>
                </c:pt>
                <c:pt idx="14">
                  <c:v>250</c:v>
                </c:pt>
                <c:pt idx="15">
                  <c:v>250</c:v>
                </c:pt>
                <c:pt idx="16">
                  <c:v>21</c:v>
                </c:pt>
                <c:pt idx="17">
                  <c:v>50</c:v>
                </c:pt>
                <c:pt idx="18">
                  <c:v>6</c:v>
                </c:pt>
                <c:pt idx="19">
                  <c:v>19</c:v>
                </c:pt>
                <c:pt idx="20">
                  <c:v>20</c:v>
                </c:pt>
                <c:pt idx="21">
                  <c:v>50</c:v>
                </c:pt>
                <c:pt idx="22">
                  <c:v>20</c:v>
                </c:pt>
                <c:pt idx="23">
                  <c:v>20</c:v>
                </c:pt>
                <c:pt idx="24">
                  <c:v>50</c:v>
                </c:pt>
                <c:pt idx="25">
                  <c:v>300</c:v>
                </c:pt>
                <c:pt idx="26">
                  <c:v>40</c:v>
                </c:pt>
                <c:pt idx="27">
                  <c:v>29</c:v>
                </c:pt>
                <c:pt idx="28">
                  <c:v>66</c:v>
                </c:pt>
                <c:pt idx="29">
                  <c:v>25</c:v>
                </c:pt>
                <c:pt idx="30">
                  <c:v>125</c:v>
                </c:pt>
                <c:pt idx="31">
                  <c:v>25.8</c:v>
                </c:pt>
                <c:pt idx="32">
                  <c:v>32</c:v>
                </c:pt>
                <c:pt idx="33">
                  <c:v>20</c:v>
                </c:pt>
                <c:pt idx="34">
                  <c:v>23</c:v>
                </c:pt>
                <c:pt idx="35">
                  <c:v>12</c:v>
                </c:pt>
                <c:pt idx="36">
                  <c:v>10</c:v>
                </c:pt>
                <c:pt idx="37">
                  <c:v>20</c:v>
                </c:pt>
                <c:pt idx="38">
                  <c:v>150</c:v>
                </c:pt>
                <c:pt idx="39">
                  <c:v>45</c:v>
                </c:pt>
                <c:pt idx="40">
                  <c:v>30</c:v>
                </c:pt>
                <c:pt idx="41">
                  <c:v>5.5</c:v>
                </c:pt>
                <c:pt idx="42">
                  <c:v>23</c:v>
                </c:pt>
                <c:pt idx="43">
                  <c:v>62.5</c:v>
                </c:pt>
                <c:pt idx="44">
                  <c:v>130</c:v>
                </c:pt>
                <c:pt idx="45">
                  <c:v>14</c:v>
                </c:pt>
                <c:pt idx="46">
                  <c:v>20</c:v>
                </c:pt>
                <c:pt idx="47">
                  <c:v>9</c:v>
                </c:pt>
                <c:pt idx="48">
                  <c:v>7.65</c:v>
                </c:pt>
                <c:pt idx="49">
                  <c:v>60</c:v>
                </c:pt>
                <c:pt idx="50">
                  <c:v>309</c:v>
                </c:pt>
                <c:pt idx="51">
                  <c:v>20</c:v>
                </c:pt>
                <c:pt idx="52">
                  <c:v>270</c:v>
                </c:pt>
                <c:pt idx="53">
                  <c:v>110</c:v>
                </c:pt>
                <c:pt idx="54">
                  <c:v>26</c:v>
                </c:pt>
                <c:pt idx="55">
                  <c:v>250</c:v>
                </c:pt>
                <c:pt idx="56">
                  <c:v>30</c:v>
                </c:pt>
                <c:pt idx="57">
                  <c:v>20</c:v>
                </c:pt>
                <c:pt idx="58">
                  <c:v>150</c:v>
                </c:pt>
                <c:pt idx="59">
                  <c:v>110</c:v>
                </c:pt>
                <c:pt idx="60">
                  <c:v>127</c:v>
                </c:pt>
                <c:pt idx="61">
                  <c:v>150</c:v>
                </c:pt>
                <c:pt idx="62">
                  <c:v>24</c:v>
                </c:pt>
                <c:pt idx="63">
                  <c:v>20</c:v>
                </c:pt>
                <c:pt idx="64">
                  <c:v>6</c:v>
                </c:pt>
                <c:pt idx="65">
                  <c:v>150</c:v>
                </c:pt>
                <c:pt idx="66">
                  <c:v>250</c:v>
                </c:pt>
                <c:pt idx="67">
                  <c:v>9</c:v>
                </c:pt>
                <c:pt idx="68">
                  <c:v>20</c:v>
                </c:pt>
                <c:pt idx="69">
                  <c:v>19</c:v>
                </c:pt>
                <c:pt idx="70">
                  <c:v>20</c:v>
                </c:pt>
                <c:pt idx="71">
                  <c:v>30</c:v>
                </c:pt>
                <c:pt idx="72">
                  <c:v>20</c:v>
                </c:pt>
                <c:pt idx="73">
                  <c:v>15</c:v>
                </c:pt>
                <c:pt idx="74">
                  <c:v>15</c:v>
                </c:pt>
                <c:pt idx="75">
                  <c:v>200</c:v>
                </c:pt>
                <c:pt idx="76">
                  <c:v>20</c:v>
                </c:pt>
                <c:pt idx="77">
                  <c:v>20</c:v>
                </c:pt>
                <c:pt idx="78">
                  <c:v>20</c:v>
                </c:pt>
                <c:pt idx="79">
                  <c:v>20</c:v>
                </c:pt>
                <c:pt idx="80">
                  <c:v>20</c:v>
                </c:pt>
                <c:pt idx="81">
                  <c:v>102</c:v>
                </c:pt>
                <c:pt idx="82">
                  <c:v>20</c:v>
                </c:pt>
                <c:pt idx="83">
                  <c:v>250</c:v>
                </c:pt>
                <c:pt idx="84">
                  <c:v>20</c:v>
                </c:pt>
                <c:pt idx="85">
                  <c:v>20.8</c:v>
                </c:pt>
                <c:pt idx="86">
                  <c:v>10</c:v>
                </c:pt>
                <c:pt idx="87">
                  <c:v>50</c:v>
                </c:pt>
                <c:pt idx="88">
                  <c:v>20</c:v>
                </c:pt>
                <c:pt idx="89">
                  <c:v>20</c:v>
                </c:pt>
                <c:pt idx="90">
                  <c:v>250</c:v>
                </c:pt>
                <c:pt idx="91">
                  <c:v>20</c:v>
                </c:pt>
                <c:pt idx="92">
                  <c:v>28.8</c:v>
                </c:pt>
                <c:pt idx="93">
                  <c:v>45</c:v>
                </c:pt>
                <c:pt idx="94">
                  <c:v>20</c:v>
                </c:pt>
                <c:pt idx="95">
                  <c:v>20</c:v>
                </c:pt>
                <c:pt idx="96">
                  <c:v>20</c:v>
                </c:pt>
                <c:pt idx="97">
                  <c:v>20</c:v>
                </c:pt>
                <c:pt idx="98">
                  <c:v>20</c:v>
                </c:pt>
                <c:pt idx="99">
                  <c:v>20</c:v>
                </c:pt>
                <c:pt idx="100">
                  <c:v>48</c:v>
                </c:pt>
                <c:pt idx="101">
                  <c:v>40</c:v>
                </c:pt>
                <c:pt idx="102">
                  <c:v>12</c:v>
                </c:pt>
                <c:pt idx="103">
                  <c:v>50</c:v>
                </c:pt>
                <c:pt idx="104">
                  <c:v>40</c:v>
                </c:pt>
                <c:pt idx="105">
                  <c:v>20</c:v>
                </c:pt>
                <c:pt idx="106">
                  <c:v>20</c:v>
                </c:pt>
                <c:pt idx="107">
                  <c:v>12</c:v>
                </c:pt>
                <c:pt idx="108">
                  <c:v>15</c:v>
                </c:pt>
                <c:pt idx="109">
                  <c:v>20</c:v>
                </c:pt>
                <c:pt idx="110">
                  <c:v>20</c:v>
                </c:pt>
                <c:pt idx="111">
                  <c:v>20</c:v>
                </c:pt>
                <c:pt idx="112">
                  <c:v>20</c:v>
                </c:pt>
                <c:pt idx="113">
                  <c:v>7.3140000000000001</c:v>
                </c:pt>
                <c:pt idx="114">
                  <c:v>20</c:v>
                </c:pt>
                <c:pt idx="115">
                  <c:v>150</c:v>
                </c:pt>
                <c:pt idx="116">
                  <c:v>7</c:v>
                </c:pt>
                <c:pt idx="117">
                  <c:v>10.416</c:v>
                </c:pt>
                <c:pt idx="118">
                  <c:v>20</c:v>
                </c:pt>
                <c:pt idx="119">
                  <c:v>25</c:v>
                </c:pt>
                <c:pt idx="120">
                  <c:v>10.3</c:v>
                </c:pt>
                <c:pt idx="121">
                  <c:v>150</c:v>
                </c:pt>
                <c:pt idx="122">
                  <c:v>30</c:v>
                </c:pt>
                <c:pt idx="123">
                  <c:v>20</c:v>
                </c:pt>
                <c:pt idx="124">
                  <c:v>30</c:v>
                </c:pt>
                <c:pt idx="125">
                  <c:v>93.6</c:v>
                </c:pt>
                <c:pt idx="126">
                  <c:v>45</c:v>
                </c:pt>
                <c:pt idx="127">
                  <c:v>56</c:v>
                </c:pt>
                <c:pt idx="128">
                  <c:v>56</c:v>
                </c:pt>
                <c:pt idx="129">
                  <c:v>200</c:v>
                </c:pt>
                <c:pt idx="130">
                  <c:v>100</c:v>
                </c:pt>
                <c:pt idx="131">
                  <c:v>60</c:v>
                </c:pt>
                <c:pt idx="132">
                  <c:v>60</c:v>
                </c:pt>
                <c:pt idx="133">
                  <c:v>52</c:v>
                </c:pt>
                <c:pt idx="134">
                  <c:v>120</c:v>
                </c:pt>
                <c:pt idx="135">
                  <c:v>30</c:v>
                </c:pt>
                <c:pt idx="136">
                  <c:v>101.3</c:v>
                </c:pt>
                <c:pt idx="137">
                  <c:v>51</c:v>
                </c:pt>
                <c:pt idx="138">
                  <c:v>76.5</c:v>
                </c:pt>
                <c:pt idx="139">
                  <c:v>30</c:v>
                </c:pt>
                <c:pt idx="140">
                  <c:v>80</c:v>
                </c:pt>
                <c:pt idx="141">
                  <c:v>103</c:v>
                </c:pt>
                <c:pt idx="142">
                  <c:v>40</c:v>
                </c:pt>
                <c:pt idx="143">
                  <c:v>11.4</c:v>
                </c:pt>
                <c:pt idx="144">
                  <c:v>20</c:v>
                </c:pt>
                <c:pt idx="145">
                  <c:v>20</c:v>
                </c:pt>
                <c:pt idx="146">
                  <c:v>20</c:v>
                </c:pt>
                <c:pt idx="147">
                  <c:v>15</c:v>
                </c:pt>
                <c:pt idx="148">
                  <c:v>20</c:v>
                </c:pt>
                <c:pt idx="149">
                  <c:v>20</c:v>
                </c:pt>
                <c:pt idx="150">
                  <c:v>14.7</c:v>
                </c:pt>
                <c:pt idx="151">
                  <c:v>19.5</c:v>
                </c:pt>
                <c:pt idx="152">
                  <c:v>19.5</c:v>
                </c:pt>
                <c:pt idx="153">
                  <c:v>100</c:v>
                </c:pt>
                <c:pt idx="154">
                  <c:v>40</c:v>
                </c:pt>
                <c:pt idx="155">
                  <c:v>50</c:v>
                </c:pt>
                <c:pt idx="156">
                  <c:v>30</c:v>
                </c:pt>
                <c:pt idx="157">
                  <c:v>45</c:v>
                </c:pt>
                <c:pt idx="158">
                  <c:v>130</c:v>
                </c:pt>
                <c:pt idx="159">
                  <c:v>80</c:v>
                </c:pt>
                <c:pt idx="160">
                  <c:v>6</c:v>
                </c:pt>
                <c:pt idx="161">
                  <c:v>25</c:v>
                </c:pt>
                <c:pt idx="162">
                  <c:v>62.25</c:v>
                </c:pt>
                <c:pt idx="163">
                  <c:v>70</c:v>
                </c:pt>
                <c:pt idx="164">
                  <c:v>70</c:v>
                </c:pt>
                <c:pt idx="165">
                  <c:v>10.5</c:v>
                </c:pt>
                <c:pt idx="166">
                  <c:v>20</c:v>
                </c:pt>
                <c:pt idx="167">
                  <c:v>30</c:v>
                </c:pt>
                <c:pt idx="168">
                  <c:v>81</c:v>
                </c:pt>
                <c:pt idx="169">
                  <c:v>54</c:v>
                </c:pt>
                <c:pt idx="170">
                  <c:v>6.8</c:v>
                </c:pt>
                <c:pt idx="171">
                  <c:v>20</c:v>
                </c:pt>
                <c:pt idx="172">
                  <c:v>50.6</c:v>
                </c:pt>
                <c:pt idx="173">
                  <c:v>52</c:v>
                </c:pt>
                <c:pt idx="174">
                  <c:v>80</c:v>
                </c:pt>
                <c:pt idx="175">
                  <c:v>4.9000000000000004</c:v>
                </c:pt>
                <c:pt idx="176">
                  <c:v>3.6</c:v>
                </c:pt>
                <c:pt idx="177">
                  <c:v>100</c:v>
                </c:pt>
                <c:pt idx="178">
                  <c:v>80</c:v>
                </c:pt>
                <c:pt idx="179">
                  <c:v>100</c:v>
                </c:pt>
                <c:pt idx="180">
                  <c:v>46</c:v>
                </c:pt>
                <c:pt idx="181">
                  <c:v>100.815</c:v>
                </c:pt>
                <c:pt idx="182">
                  <c:v>7</c:v>
                </c:pt>
                <c:pt idx="183">
                  <c:v>13</c:v>
                </c:pt>
                <c:pt idx="184">
                  <c:v>20</c:v>
                </c:pt>
                <c:pt idx="185">
                  <c:v>27.6</c:v>
                </c:pt>
                <c:pt idx="186">
                  <c:v>125</c:v>
                </c:pt>
                <c:pt idx="187">
                  <c:v>150</c:v>
                </c:pt>
                <c:pt idx="188">
                  <c:v>180</c:v>
                </c:pt>
                <c:pt idx="189">
                  <c:v>20</c:v>
                </c:pt>
                <c:pt idx="190">
                  <c:v>30</c:v>
                </c:pt>
                <c:pt idx="191">
                  <c:v>30</c:v>
                </c:pt>
                <c:pt idx="192">
                  <c:v>10</c:v>
                </c:pt>
                <c:pt idx="193">
                  <c:v>150</c:v>
                </c:pt>
                <c:pt idx="194">
                  <c:v>10.88</c:v>
                </c:pt>
                <c:pt idx="195">
                  <c:v>52</c:v>
                </c:pt>
                <c:pt idx="196">
                  <c:v>52</c:v>
                </c:pt>
                <c:pt idx="197">
                  <c:v>25</c:v>
                </c:pt>
                <c:pt idx="198">
                  <c:v>46.2</c:v>
                </c:pt>
                <c:pt idx="199">
                  <c:v>71.400000000000006</c:v>
                </c:pt>
                <c:pt idx="200">
                  <c:v>118</c:v>
                </c:pt>
                <c:pt idx="201">
                  <c:v>182</c:v>
                </c:pt>
                <c:pt idx="202">
                  <c:v>146</c:v>
                </c:pt>
                <c:pt idx="203">
                  <c:v>50</c:v>
                </c:pt>
                <c:pt idx="204">
                  <c:v>154.27199999999999</c:v>
                </c:pt>
                <c:pt idx="205">
                  <c:v>103.5</c:v>
                </c:pt>
                <c:pt idx="206">
                  <c:v>125</c:v>
                </c:pt>
                <c:pt idx="207">
                  <c:v>85</c:v>
                </c:pt>
                <c:pt idx="208">
                  <c:v>54</c:v>
                </c:pt>
                <c:pt idx="209">
                  <c:v>72</c:v>
                </c:pt>
                <c:pt idx="210">
                  <c:v>30</c:v>
                </c:pt>
                <c:pt idx="211">
                  <c:v>86</c:v>
                </c:pt>
                <c:pt idx="212">
                  <c:v>50</c:v>
                </c:pt>
                <c:pt idx="213">
                  <c:v>90</c:v>
                </c:pt>
                <c:pt idx="214">
                  <c:v>20</c:v>
                </c:pt>
                <c:pt idx="215">
                  <c:v>20</c:v>
                </c:pt>
                <c:pt idx="216">
                  <c:v>20</c:v>
                </c:pt>
                <c:pt idx="217">
                  <c:v>20</c:v>
                </c:pt>
                <c:pt idx="218">
                  <c:v>20</c:v>
                </c:pt>
                <c:pt idx="219">
                  <c:v>26</c:v>
                </c:pt>
                <c:pt idx="220">
                  <c:v>8.16</c:v>
                </c:pt>
                <c:pt idx="221">
                  <c:v>20.399999999999999</c:v>
                </c:pt>
                <c:pt idx="222">
                  <c:v>100</c:v>
                </c:pt>
                <c:pt idx="223">
                  <c:v>128</c:v>
                </c:pt>
                <c:pt idx="224">
                  <c:v>20</c:v>
                </c:pt>
                <c:pt idx="225">
                  <c:v>16</c:v>
                </c:pt>
                <c:pt idx="226">
                  <c:v>60</c:v>
                </c:pt>
                <c:pt idx="227">
                  <c:v>20</c:v>
                </c:pt>
                <c:pt idx="228">
                  <c:v>100</c:v>
                </c:pt>
                <c:pt idx="229">
                  <c:v>100</c:v>
                </c:pt>
                <c:pt idx="230">
                  <c:v>24.9</c:v>
                </c:pt>
                <c:pt idx="231">
                  <c:v>40</c:v>
                </c:pt>
                <c:pt idx="232">
                  <c:v>20</c:v>
                </c:pt>
                <c:pt idx="233">
                  <c:v>50</c:v>
                </c:pt>
                <c:pt idx="234">
                  <c:v>50</c:v>
                </c:pt>
                <c:pt idx="235">
                  <c:v>105</c:v>
                </c:pt>
                <c:pt idx="236">
                  <c:v>150</c:v>
                </c:pt>
                <c:pt idx="237">
                  <c:v>80</c:v>
                </c:pt>
                <c:pt idx="238">
                  <c:v>125</c:v>
                </c:pt>
                <c:pt idx="239">
                  <c:v>7.8</c:v>
                </c:pt>
                <c:pt idx="240">
                  <c:v>200</c:v>
                </c:pt>
                <c:pt idx="241">
                  <c:v>7.2</c:v>
                </c:pt>
                <c:pt idx="242">
                  <c:v>14.7</c:v>
                </c:pt>
                <c:pt idx="243">
                  <c:v>45.9</c:v>
                </c:pt>
                <c:pt idx="244">
                  <c:v>100</c:v>
                </c:pt>
                <c:pt idx="245">
                  <c:v>60</c:v>
                </c:pt>
                <c:pt idx="246">
                  <c:v>20</c:v>
                </c:pt>
                <c:pt idx="247">
                  <c:v>17</c:v>
                </c:pt>
                <c:pt idx="248">
                  <c:v>49</c:v>
                </c:pt>
                <c:pt idx="249">
                  <c:v>56</c:v>
                </c:pt>
                <c:pt idx="250">
                  <c:v>74.900000000000006</c:v>
                </c:pt>
                <c:pt idx="251">
                  <c:v>100</c:v>
                </c:pt>
                <c:pt idx="252">
                  <c:v>78.400000000000006</c:v>
                </c:pt>
                <c:pt idx="253">
                  <c:v>50</c:v>
                </c:pt>
                <c:pt idx="254">
                  <c:v>9.4959999999999987</c:v>
                </c:pt>
                <c:pt idx="255">
                  <c:v>39.864000000000004</c:v>
                </c:pt>
                <c:pt idx="256">
                  <c:v>52.5</c:v>
                </c:pt>
                <c:pt idx="257">
                  <c:v>40</c:v>
                </c:pt>
                <c:pt idx="258">
                  <c:v>86</c:v>
                </c:pt>
                <c:pt idx="259">
                  <c:v>74</c:v>
                </c:pt>
                <c:pt idx="260">
                  <c:v>50</c:v>
                </c:pt>
                <c:pt idx="261">
                  <c:v>100</c:v>
                </c:pt>
                <c:pt idx="262">
                  <c:v>19.59</c:v>
                </c:pt>
                <c:pt idx="263">
                  <c:v>19.579999999999998</c:v>
                </c:pt>
                <c:pt idx="264">
                  <c:v>19.579999999999998</c:v>
                </c:pt>
                <c:pt idx="265">
                  <c:v>19.600000000000001</c:v>
                </c:pt>
                <c:pt idx="266">
                  <c:v>5</c:v>
                </c:pt>
                <c:pt idx="267">
                  <c:v>40</c:v>
                </c:pt>
                <c:pt idx="268">
                  <c:v>8.4</c:v>
                </c:pt>
                <c:pt idx="269">
                  <c:v>8.4</c:v>
                </c:pt>
                <c:pt idx="270">
                  <c:v>252.32</c:v>
                </c:pt>
                <c:pt idx="271">
                  <c:v>100</c:v>
                </c:pt>
                <c:pt idx="272">
                  <c:v>200</c:v>
                </c:pt>
                <c:pt idx="273">
                  <c:v>62.5</c:v>
                </c:pt>
                <c:pt idx="274">
                  <c:v>50</c:v>
                </c:pt>
                <c:pt idx="275">
                  <c:v>25</c:v>
                </c:pt>
                <c:pt idx="276">
                  <c:v>25</c:v>
                </c:pt>
                <c:pt idx="277">
                  <c:v>50</c:v>
                </c:pt>
                <c:pt idx="278">
                  <c:v>5</c:v>
                </c:pt>
                <c:pt idx="279">
                  <c:v>150</c:v>
                </c:pt>
                <c:pt idx="280">
                  <c:v>200</c:v>
                </c:pt>
                <c:pt idx="281">
                  <c:v>15</c:v>
                </c:pt>
                <c:pt idx="282">
                  <c:v>45</c:v>
                </c:pt>
                <c:pt idx="283">
                  <c:v>150</c:v>
                </c:pt>
                <c:pt idx="284">
                  <c:v>50</c:v>
                </c:pt>
                <c:pt idx="285">
                  <c:v>99</c:v>
                </c:pt>
                <c:pt idx="286">
                  <c:v>50</c:v>
                </c:pt>
                <c:pt idx="287">
                  <c:v>30</c:v>
                </c:pt>
                <c:pt idx="288">
                  <c:v>100</c:v>
                </c:pt>
                <c:pt idx="289">
                  <c:v>57.5</c:v>
                </c:pt>
                <c:pt idx="290">
                  <c:v>120</c:v>
                </c:pt>
                <c:pt idx="291">
                  <c:v>10</c:v>
                </c:pt>
                <c:pt idx="292">
                  <c:v>50</c:v>
                </c:pt>
                <c:pt idx="293">
                  <c:v>106.688</c:v>
                </c:pt>
                <c:pt idx="294">
                  <c:v>99</c:v>
                </c:pt>
                <c:pt idx="295">
                  <c:v>6.3</c:v>
                </c:pt>
                <c:pt idx="296">
                  <c:v>100</c:v>
                </c:pt>
                <c:pt idx="297">
                  <c:v>74.5</c:v>
                </c:pt>
                <c:pt idx="298">
                  <c:v>74.5</c:v>
                </c:pt>
                <c:pt idx="299">
                  <c:v>300</c:v>
                </c:pt>
                <c:pt idx="300">
                  <c:v>250</c:v>
                </c:pt>
                <c:pt idx="301">
                  <c:v>50</c:v>
                </c:pt>
                <c:pt idx="302">
                  <c:v>101</c:v>
                </c:pt>
                <c:pt idx="303">
                  <c:v>200</c:v>
                </c:pt>
                <c:pt idx="304">
                  <c:v>100</c:v>
                </c:pt>
                <c:pt idx="305">
                  <c:v>80</c:v>
                </c:pt>
                <c:pt idx="306">
                  <c:v>5.6814814814814811</c:v>
                </c:pt>
                <c:pt idx="307">
                  <c:v>80</c:v>
                </c:pt>
                <c:pt idx="308">
                  <c:v>60</c:v>
                </c:pt>
                <c:pt idx="309">
                  <c:v>30</c:v>
                </c:pt>
                <c:pt idx="310">
                  <c:v>58</c:v>
                </c:pt>
                <c:pt idx="311">
                  <c:v>122</c:v>
                </c:pt>
                <c:pt idx="312">
                  <c:v>99</c:v>
                </c:pt>
                <c:pt idx="313">
                  <c:v>80</c:v>
                </c:pt>
                <c:pt idx="314">
                  <c:v>20</c:v>
                </c:pt>
                <c:pt idx="315">
                  <c:v>100</c:v>
                </c:pt>
                <c:pt idx="316">
                  <c:v>42</c:v>
                </c:pt>
                <c:pt idx="317">
                  <c:v>68</c:v>
                </c:pt>
                <c:pt idx="318">
                  <c:v>20</c:v>
                </c:pt>
                <c:pt idx="319">
                  <c:v>200</c:v>
                </c:pt>
                <c:pt idx="320">
                  <c:v>35</c:v>
                </c:pt>
                <c:pt idx="321">
                  <c:v>40</c:v>
                </c:pt>
                <c:pt idx="322">
                  <c:v>10</c:v>
                </c:pt>
                <c:pt idx="323">
                  <c:v>50</c:v>
                </c:pt>
                <c:pt idx="324">
                  <c:v>50</c:v>
                </c:pt>
                <c:pt idx="325">
                  <c:v>86</c:v>
                </c:pt>
                <c:pt idx="326">
                  <c:v>102.5</c:v>
                </c:pt>
                <c:pt idx="327">
                  <c:v>100</c:v>
                </c:pt>
                <c:pt idx="328">
                  <c:v>100</c:v>
                </c:pt>
                <c:pt idx="329">
                  <c:v>100</c:v>
                </c:pt>
                <c:pt idx="330">
                  <c:v>100</c:v>
                </c:pt>
                <c:pt idx="331">
                  <c:v>60</c:v>
                </c:pt>
                <c:pt idx="332">
                  <c:v>10.5</c:v>
                </c:pt>
                <c:pt idx="333">
                  <c:v>20</c:v>
                </c:pt>
                <c:pt idx="334">
                  <c:v>144</c:v>
                </c:pt>
                <c:pt idx="335">
                  <c:v>13</c:v>
                </c:pt>
                <c:pt idx="336">
                  <c:v>128</c:v>
                </c:pt>
                <c:pt idx="337">
                  <c:v>70</c:v>
                </c:pt>
                <c:pt idx="338">
                  <c:v>250</c:v>
                </c:pt>
                <c:pt idx="339">
                  <c:v>4.5999999999999996</c:v>
                </c:pt>
                <c:pt idx="340">
                  <c:v>50</c:v>
                </c:pt>
                <c:pt idx="341">
                  <c:v>22</c:v>
                </c:pt>
                <c:pt idx="342">
                  <c:v>50</c:v>
                </c:pt>
                <c:pt idx="343">
                  <c:v>160</c:v>
                </c:pt>
                <c:pt idx="344">
                  <c:v>120</c:v>
                </c:pt>
                <c:pt idx="345">
                  <c:v>100</c:v>
                </c:pt>
                <c:pt idx="346">
                  <c:v>75</c:v>
                </c:pt>
                <c:pt idx="347">
                  <c:v>26</c:v>
                </c:pt>
                <c:pt idx="348">
                  <c:v>50</c:v>
                </c:pt>
                <c:pt idx="349">
                  <c:v>55.83</c:v>
                </c:pt>
                <c:pt idx="350">
                  <c:v>88</c:v>
                </c:pt>
                <c:pt idx="351">
                  <c:v>22</c:v>
                </c:pt>
                <c:pt idx="352">
                  <c:v>100</c:v>
                </c:pt>
                <c:pt idx="353">
                  <c:v>50</c:v>
                </c:pt>
                <c:pt idx="354">
                  <c:v>300</c:v>
                </c:pt>
                <c:pt idx="355">
                  <c:v>40</c:v>
                </c:pt>
                <c:pt idx="356">
                  <c:v>400</c:v>
                </c:pt>
                <c:pt idx="357">
                  <c:v>80</c:v>
                </c:pt>
                <c:pt idx="358">
                  <c:v>62.5</c:v>
                </c:pt>
                <c:pt idx="359">
                  <c:v>17.5</c:v>
                </c:pt>
                <c:pt idx="360">
                  <c:v>112</c:v>
                </c:pt>
                <c:pt idx="361">
                  <c:v>100</c:v>
                </c:pt>
                <c:pt idx="362">
                  <c:v>100</c:v>
                </c:pt>
                <c:pt idx="363">
                  <c:v>100</c:v>
                </c:pt>
                <c:pt idx="364">
                  <c:v>240</c:v>
                </c:pt>
                <c:pt idx="365">
                  <c:v>65</c:v>
                </c:pt>
                <c:pt idx="366">
                  <c:v>9.3076923076923066</c:v>
                </c:pt>
                <c:pt idx="367">
                  <c:v>88</c:v>
                </c:pt>
                <c:pt idx="368">
                  <c:v>90</c:v>
                </c:pt>
                <c:pt idx="369">
                  <c:v>70</c:v>
                </c:pt>
                <c:pt idx="370">
                  <c:v>150</c:v>
                </c:pt>
                <c:pt idx="371">
                  <c:v>100</c:v>
                </c:pt>
                <c:pt idx="372">
                  <c:v>100</c:v>
                </c:pt>
                <c:pt idx="373">
                  <c:v>35</c:v>
                </c:pt>
                <c:pt idx="374">
                  <c:v>107</c:v>
                </c:pt>
                <c:pt idx="375">
                  <c:v>132</c:v>
                </c:pt>
                <c:pt idx="376">
                  <c:v>250</c:v>
                </c:pt>
                <c:pt idx="377">
                  <c:v>88</c:v>
                </c:pt>
                <c:pt idx="378">
                  <c:v>25</c:v>
                </c:pt>
                <c:pt idx="379">
                  <c:v>100</c:v>
                </c:pt>
                <c:pt idx="380">
                  <c:v>44</c:v>
                </c:pt>
                <c:pt idx="381">
                  <c:v>100</c:v>
                </c:pt>
                <c:pt idx="382">
                  <c:v>162</c:v>
                </c:pt>
                <c:pt idx="383">
                  <c:v>100</c:v>
                </c:pt>
                <c:pt idx="384">
                  <c:v>200</c:v>
                </c:pt>
                <c:pt idx="385">
                  <c:v>100</c:v>
                </c:pt>
                <c:pt idx="386">
                  <c:v>50</c:v>
                </c:pt>
                <c:pt idx="387">
                  <c:v>80</c:v>
                </c:pt>
                <c:pt idx="388">
                  <c:v>50.5</c:v>
                </c:pt>
                <c:pt idx="389">
                  <c:v>50</c:v>
                </c:pt>
                <c:pt idx="390">
                  <c:v>160.5</c:v>
                </c:pt>
                <c:pt idx="391">
                  <c:v>75</c:v>
                </c:pt>
                <c:pt idx="392">
                  <c:v>80</c:v>
                </c:pt>
                <c:pt idx="393">
                  <c:v>22.9</c:v>
                </c:pt>
                <c:pt idx="394">
                  <c:v>200</c:v>
                </c:pt>
                <c:pt idx="395">
                  <c:v>127.86</c:v>
                </c:pt>
                <c:pt idx="396">
                  <c:v>100</c:v>
                </c:pt>
                <c:pt idx="397">
                  <c:v>100</c:v>
                </c:pt>
                <c:pt idx="398">
                  <c:v>79</c:v>
                </c:pt>
                <c:pt idx="399">
                  <c:v>75</c:v>
                </c:pt>
                <c:pt idx="400">
                  <c:v>160</c:v>
                </c:pt>
                <c:pt idx="401">
                  <c:v>150</c:v>
                </c:pt>
                <c:pt idx="402">
                  <c:v>20</c:v>
                </c:pt>
                <c:pt idx="403">
                  <c:v>20</c:v>
                </c:pt>
                <c:pt idx="404">
                  <c:v>196</c:v>
                </c:pt>
                <c:pt idx="405">
                  <c:v>50</c:v>
                </c:pt>
                <c:pt idx="406">
                  <c:v>132</c:v>
                </c:pt>
                <c:pt idx="407">
                  <c:v>175</c:v>
                </c:pt>
                <c:pt idx="408">
                  <c:v>100</c:v>
                </c:pt>
                <c:pt idx="409">
                  <c:v>200</c:v>
                </c:pt>
                <c:pt idx="410">
                  <c:v>152.5</c:v>
                </c:pt>
                <c:pt idx="411">
                  <c:v>233</c:v>
                </c:pt>
                <c:pt idx="412">
                  <c:v>63</c:v>
                </c:pt>
                <c:pt idx="413">
                  <c:v>26</c:v>
                </c:pt>
                <c:pt idx="414">
                  <c:v>56</c:v>
                </c:pt>
                <c:pt idx="415">
                  <c:v>50</c:v>
                </c:pt>
                <c:pt idx="416">
                  <c:v>200</c:v>
                </c:pt>
                <c:pt idx="417">
                  <c:v>7.5</c:v>
                </c:pt>
                <c:pt idx="418">
                  <c:v>90</c:v>
                </c:pt>
                <c:pt idx="419">
                  <c:v>500</c:v>
                </c:pt>
                <c:pt idx="420">
                  <c:v>90</c:v>
                </c:pt>
                <c:pt idx="421">
                  <c:v>96</c:v>
                </c:pt>
                <c:pt idx="422" formatCode="General">
                  <c:v>190</c:v>
                </c:pt>
                <c:pt idx="423" formatCode="General">
                  <c:v>190</c:v>
                </c:pt>
                <c:pt idx="424" formatCode="General">
                  <c:v>50</c:v>
                </c:pt>
                <c:pt idx="425" formatCode="General">
                  <c:v>50</c:v>
                </c:pt>
                <c:pt idx="426" formatCode="General">
                  <c:v>74.5</c:v>
                </c:pt>
                <c:pt idx="427" formatCode="General">
                  <c:v>130</c:v>
                </c:pt>
                <c:pt idx="428" formatCode="General">
                  <c:v>150</c:v>
                </c:pt>
                <c:pt idx="429" formatCode="General">
                  <c:v>300</c:v>
                </c:pt>
                <c:pt idx="430" formatCode="General">
                  <c:v>50</c:v>
                </c:pt>
                <c:pt idx="431" formatCode="General">
                  <c:v>30</c:v>
                </c:pt>
                <c:pt idx="432" formatCode="General">
                  <c:v>100</c:v>
                </c:pt>
                <c:pt idx="433" formatCode="General">
                  <c:v>350</c:v>
                </c:pt>
                <c:pt idx="434" formatCode="General">
                  <c:v>250</c:v>
                </c:pt>
                <c:pt idx="435" formatCode="General">
                  <c:v>90</c:v>
                </c:pt>
                <c:pt idx="436" formatCode="General">
                  <c:v>93.5</c:v>
                </c:pt>
                <c:pt idx="437" formatCode="General">
                  <c:v>200</c:v>
                </c:pt>
                <c:pt idx="438" formatCode="General">
                  <c:v>100</c:v>
                </c:pt>
                <c:pt idx="439" formatCode="General">
                  <c:v>100</c:v>
                </c:pt>
                <c:pt idx="440" formatCode="General">
                  <c:v>30</c:v>
                </c:pt>
                <c:pt idx="441" formatCode="General">
                  <c:v>125</c:v>
                </c:pt>
                <c:pt idx="442" formatCode="General">
                  <c:v>102</c:v>
                </c:pt>
                <c:pt idx="443" formatCode="General">
                  <c:v>150</c:v>
                </c:pt>
                <c:pt idx="444" formatCode="General">
                  <c:v>70</c:v>
                </c:pt>
                <c:pt idx="445" formatCode="General">
                  <c:v>40</c:v>
                </c:pt>
                <c:pt idx="446" formatCode="General">
                  <c:v>150</c:v>
                </c:pt>
                <c:pt idx="447" formatCode="General">
                  <c:v>60</c:v>
                </c:pt>
                <c:pt idx="448" formatCode="General">
                  <c:v>190</c:v>
                </c:pt>
                <c:pt idx="449" formatCode="General">
                  <c:v>20</c:v>
                </c:pt>
                <c:pt idx="450" formatCode="General">
                  <c:v>130</c:v>
                </c:pt>
                <c:pt idx="451" formatCode="General">
                  <c:v>80</c:v>
                </c:pt>
                <c:pt idx="452" formatCode="General">
                  <c:v>80</c:v>
                </c:pt>
                <c:pt idx="453" formatCode="General">
                  <c:v>66</c:v>
                </c:pt>
                <c:pt idx="454" formatCode="General">
                  <c:v>107</c:v>
                </c:pt>
                <c:pt idx="455" formatCode="General">
                  <c:v>100</c:v>
                </c:pt>
                <c:pt idx="456" formatCode="General">
                  <c:v>125</c:v>
                </c:pt>
                <c:pt idx="457" formatCode="General">
                  <c:v>30</c:v>
                </c:pt>
                <c:pt idx="458" formatCode="General">
                  <c:v>100</c:v>
                </c:pt>
                <c:pt idx="459" formatCode="General">
                  <c:v>150</c:v>
                </c:pt>
                <c:pt idx="460" formatCode="General">
                  <c:v>100</c:v>
                </c:pt>
                <c:pt idx="461" formatCode="General">
                  <c:v>65</c:v>
                </c:pt>
                <c:pt idx="462" formatCode="General">
                  <c:v>138.80000000000001</c:v>
                </c:pt>
                <c:pt idx="463" formatCode="General">
                  <c:v>140</c:v>
                </c:pt>
                <c:pt idx="464" formatCode="General">
                  <c:v>100</c:v>
                </c:pt>
                <c:pt idx="465" formatCode="General">
                  <c:v>25</c:v>
                </c:pt>
                <c:pt idx="466" formatCode="General">
                  <c:v>300</c:v>
                </c:pt>
                <c:pt idx="467" formatCode="General">
                  <c:v>200</c:v>
                </c:pt>
                <c:pt idx="468" formatCode="General">
                  <c:v>125</c:v>
                </c:pt>
                <c:pt idx="469" formatCode="General">
                  <c:v>35</c:v>
                </c:pt>
                <c:pt idx="470" formatCode="General">
                  <c:v>127.85</c:v>
                </c:pt>
                <c:pt idx="471" formatCode="General">
                  <c:v>700</c:v>
                </c:pt>
              </c:numCache>
            </c:numRef>
          </c:bubbleSize>
          <c:bubble3D val="0"/>
          <c:extLst>
            <c:ext xmlns:c16="http://schemas.microsoft.com/office/drawing/2014/chart" uri="{C3380CC4-5D6E-409C-BE32-E72D297353CC}">
              <c16:uniqueId val="{00000005-29D7-4E3A-AF3E-A87CE37B9ECB}"/>
            </c:ext>
          </c:extLst>
        </c:ser>
        <c:ser>
          <c:idx val="1"/>
          <c:order val="5"/>
          <c:tx>
            <c:v> PJM</c:v>
          </c:tx>
          <c:spPr>
            <a:noFill/>
            <a:ln w="12700">
              <a:solidFill>
                <a:schemeClr val="accent6"/>
              </a:solidFill>
            </a:ln>
          </c:spPr>
          <c:invertIfNegative val="0"/>
          <c:xVal>
            <c:numRef>
              <c:f>'PPA Price by Project (PV only)'!$A$26:$A$537</c:f>
              <c:numCache>
                <c:formatCode>m/d/yyyy</c:formatCode>
                <c:ptCount val="512"/>
                <c:pt idx="0">
                  <c:v>38961</c:v>
                </c:pt>
                <c:pt idx="1">
                  <c:v>39258</c:v>
                </c:pt>
                <c:pt idx="2">
                  <c:v>39630</c:v>
                </c:pt>
                <c:pt idx="3">
                  <c:v>39652</c:v>
                </c:pt>
                <c:pt idx="4">
                  <c:v>39801</c:v>
                </c:pt>
                <c:pt idx="5">
                  <c:v>39867</c:v>
                </c:pt>
                <c:pt idx="6">
                  <c:v>39873</c:v>
                </c:pt>
                <c:pt idx="7">
                  <c:v>39877</c:v>
                </c:pt>
                <c:pt idx="8">
                  <c:v>39934</c:v>
                </c:pt>
                <c:pt idx="9">
                  <c:v>39941</c:v>
                </c:pt>
                <c:pt idx="10">
                  <c:v>39965</c:v>
                </c:pt>
                <c:pt idx="11">
                  <c:v>39965</c:v>
                </c:pt>
                <c:pt idx="12">
                  <c:v>39965</c:v>
                </c:pt>
                <c:pt idx="13">
                  <c:v>39986</c:v>
                </c:pt>
                <c:pt idx="14">
                  <c:v>40042</c:v>
                </c:pt>
                <c:pt idx="15">
                  <c:v>40064</c:v>
                </c:pt>
                <c:pt idx="16">
                  <c:v>40137</c:v>
                </c:pt>
                <c:pt idx="17">
                  <c:v>40170</c:v>
                </c:pt>
                <c:pt idx="18">
                  <c:v>40171</c:v>
                </c:pt>
                <c:pt idx="19">
                  <c:v>40171</c:v>
                </c:pt>
                <c:pt idx="20">
                  <c:v>40171</c:v>
                </c:pt>
                <c:pt idx="21">
                  <c:v>40204</c:v>
                </c:pt>
                <c:pt idx="22">
                  <c:v>40204</c:v>
                </c:pt>
                <c:pt idx="23">
                  <c:v>40204</c:v>
                </c:pt>
                <c:pt idx="24">
                  <c:v>40211</c:v>
                </c:pt>
                <c:pt idx="25">
                  <c:v>40233</c:v>
                </c:pt>
                <c:pt idx="26">
                  <c:v>40243</c:v>
                </c:pt>
                <c:pt idx="27">
                  <c:v>40287</c:v>
                </c:pt>
                <c:pt idx="28">
                  <c:v>40289</c:v>
                </c:pt>
                <c:pt idx="29">
                  <c:v>40297</c:v>
                </c:pt>
                <c:pt idx="30">
                  <c:v>40308</c:v>
                </c:pt>
                <c:pt idx="31">
                  <c:v>40318</c:v>
                </c:pt>
                <c:pt idx="32">
                  <c:v>40330</c:v>
                </c:pt>
                <c:pt idx="33">
                  <c:v>40330</c:v>
                </c:pt>
                <c:pt idx="34">
                  <c:v>40353</c:v>
                </c:pt>
                <c:pt idx="35">
                  <c:v>40359</c:v>
                </c:pt>
                <c:pt idx="36">
                  <c:v>40359</c:v>
                </c:pt>
                <c:pt idx="37">
                  <c:v>40385</c:v>
                </c:pt>
                <c:pt idx="38">
                  <c:v>40388</c:v>
                </c:pt>
                <c:pt idx="39">
                  <c:v>40388</c:v>
                </c:pt>
                <c:pt idx="40">
                  <c:v>40400</c:v>
                </c:pt>
                <c:pt idx="41">
                  <c:v>40400</c:v>
                </c:pt>
                <c:pt idx="42">
                  <c:v>40414</c:v>
                </c:pt>
                <c:pt idx="43">
                  <c:v>40441</c:v>
                </c:pt>
                <c:pt idx="44">
                  <c:v>40492</c:v>
                </c:pt>
                <c:pt idx="45">
                  <c:v>40497</c:v>
                </c:pt>
                <c:pt idx="46">
                  <c:v>40497</c:v>
                </c:pt>
                <c:pt idx="47">
                  <c:v>40513</c:v>
                </c:pt>
                <c:pt idx="48">
                  <c:v>40513</c:v>
                </c:pt>
                <c:pt idx="49">
                  <c:v>40533</c:v>
                </c:pt>
                <c:pt idx="50">
                  <c:v>40542</c:v>
                </c:pt>
                <c:pt idx="51">
                  <c:v>40542</c:v>
                </c:pt>
                <c:pt idx="52">
                  <c:v>40548</c:v>
                </c:pt>
                <c:pt idx="53">
                  <c:v>40550</c:v>
                </c:pt>
                <c:pt idx="54">
                  <c:v>40568</c:v>
                </c:pt>
                <c:pt idx="55">
                  <c:v>40581</c:v>
                </c:pt>
                <c:pt idx="56">
                  <c:v>40585</c:v>
                </c:pt>
                <c:pt idx="57">
                  <c:v>40585</c:v>
                </c:pt>
                <c:pt idx="58">
                  <c:v>40610</c:v>
                </c:pt>
                <c:pt idx="59">
                  <c:v>40697</c:v>
                </c:pt>
                <c:pt idx="60">
                  <c:v>40697</c:v>
                </c:pt>
                <c:pt idx="61">
                  <c:v>40715</c:v>
                </c:pt>
                <c:pt idx="62">
                  <c:v>40732</c:v>
                </c:pt>
                <c:pt idx="63">
                  <c:v>40738</c:v>
                </c:pt>
                <c:pt idx="64">
                  <c:v>40742</c:v>
                </c:pt>
                <c:pt idx="65">
                  <c:v>40745</c:v>
                </c:pt>
                <c:pt idx="66">
                  <c:v>40815</c:v>
                </c:pt>
                <c:pt idx="67">
                  <c:v>40817</c:v>
                </c:pt>
                <c:pt idx="68">
                  <c:v>40878</c:v>
                </c:pt>
                <c:pt idx="69">
                  <c:v>40885</c:v>
                </c:pt>
                <c:pt idx="70">
                  <c:v>40897</c:v>
                </c:pt>
                <c:pt idx="71">
                  <c:v>40897</c:v>
                </c:pt>
                <c:pt idx="72">
                  <c:v>40897</c:v>
                </c:pt>
                <c:pt idx="73">
                  <c:v>40909</c:v>
                </c:pt>
                <c:pt idx="74">
                  <c:v>40909</c:v>
                </c:pt>
                <c:pt idx="75">
                  <c:v>40942</c:v>
                </c:pt>
                <c:pt idx="76">
                  <c:v>40966</c:v>
                </c:pt>
                <c:pt idx="77">
                  <c:v>41093</c:v>
                </c:pt>
                <c:pt idx="78">
                  <c:v>41093</c:v>
                </c:pt>
                <c:pt idx="79">
                  <c:v>41124</c:v>
                </c:pt>
                <c:pt idx="80">
                  <c:v>41134</c:v>
                </c:pt>
                <c:pt idx="81">
                  <c:v>41137</c:v>
                </c:pt>
                <c:pt idx="82">
                  <c:v>41150</c:v>
                </c:pt>
                <c:pt idx="83">
                  <c:v>41152</c:v>
                </c:pt>
                <c:pt idx="84">
                  <c:v>41169</c:v>
                </c:pt>
                <c:pt idx="85">
                  <c:v>41169</c:v>
                </c:pt>
                <c:pt idx="86">
                  <c:v>41199</c:v>
                </c:pt>
                <c:pt idx="87">
                  <c:v>41207</c:v>
                </c:pt>
                <c:pt idx="88">
                  <c:v>41214</c:v>
                </c:pt>
                <c:pt idx="89">
                  <c:v>41228</c:v>
                </c:pt>
                <c:pt idx="90">
                  <c:v>41255</c:v>
                </c:pt>
                <c:pt idx="91">
                  <c:v>41256</c:v>
                </c:pt>
                <c:pt idx="92">
                  <c:v>41309</c:v>
                </c:pt>
                <c:pt idx="93">
                  <c:v>41333</c:v>
                </c:pt>
                <c:pt idx="94">
                  <c:v>41355</c:v>
                </c:pt>
                <c:pt idx="95">
                  <c:v>41355</c:v>
                </c:pt>
                <c:pt idx="96">
                  <c:v>41358</c:v>
                </c:pt>
                <c:pt idx="97">
                  <c:v>41374</c:v>
                </c:pt>
                <c:pt idx="98">
                  <c:v>41380</c:v>
                </c:pt>
                <c:pt idx="99">
                  <c:v>41426</c:v>
                </c:pt>
                <c:pt idx="100">
                  <c:v>41428</c:v>
                </c:pt>
                <c:pt idx="101">
                  <c:v>41428</c:v>
                </c:pt>
                <c:pt idx="102">
                  <c:v>41444</c:v>
                </c:pt>
                <c:pt idx="103">
                  <c:v>41458</c:v>
                </c:pt>
                <c:pt idx="104">
                  <c:v>41465</c:v>
                </c:pt>
                <c:pt idx="105">
                  <c:v>41465</c:v>
                </c:pt>
                <c:pt idx="106">
                  <c:v>41472</c:v>
                </c:pt>
                <c:pt idx="107">
                  <c:v>41472</c:v>
                </c:pt>
                <c:pt idx="108">
                  <c:v>41523</c:v>
                </c:pt>
                <c:pt idx="109">
                  <c:v>41536</c:v>
                </c:pt>
                <c:pt idx="110">
                  <c:v>41544</c:v>
                </c:pt>
                <c:pt idx="111">
                  <c:v>41556</c:v>
                </c:pt>
                <c:pt idx="112">
                  <c:v>41569</c:v>
                </c:pt>
                <c:pt idx="113">
                  <c:v>41609</c:v>
                </c:pt>
                <c:pt idx="114">
                  <c:v>41614</c:v>
                </c:pt>
                <c:pt idx="115">
                  <c:v>41627</c:v>
                </c:pt>
                <c:pt idx="116">
                  <c:v>41669</c:v>
                </c:pt>
                <c:pt idx="117">
                  <c:v>41690</c:v>
                </c:pt>
                <c:pt idx="118">
                  <c:v>41715</c:v>
                </c:pt>
                <c:pt idx="119">
                  <c:v>41724</c:v>
                </c:pt>
                <c:pt idx="120">
                  <c:v>41730</c:v>
                </c:pt>
                <c:pt idx="121">
                  <c:v>41760</c:v>
                </c:pt>
                <c:pt idx="122">
                  <c:v>41786</c:v>
                </c:pt>
                <c:pt idx="123">
                  <c:v>41791</c:v>
                </c:pt>
                <c:pt idx="124">
                  <c:v>41802</c:v>
                </c:pt>
                <c:pt idx="125">
                  <c:v>41838</c:v>
                </c:pt>
                <c:pt idx="126">
                  <c:v>41843</c:v>
                </c:pt>
                <c:pt idx="127">
                  <c:v>41844</c:v>
                </c:pt>
                <c:pt idx="128">
                  <c:v>41844</c:v>
                </c:pt>
                <c:pt idx="129">
                  <c:v>41851</c:v>
                </c:pt>
                <c:pt idx="130">
                  <c:v>41870</c:v>
                </c:pt>
                <c:pt idx="131">
                  <c:v>41876</c:v>
                </c:pt>
                <c:pt idx="132">
                  <c:v>41885</c:v>
                </c:pt>
                <c:pt idx="133">
                  <c:v>41886</c:v>
                </c:pt>
                <c:pt idx="134">
                  <c:v>41886</c:v>
                </c:pt>
                <c:pt idx="135">
                  <c:v>41915</c:v>
                </c:pt>
                <c:pt idx="136">
                  <c:v>41920</c:v>
                </c:pt>
                <c:pt idx="137">
                  <c:v>41920</c:v>
                </c:pt>
                <c:pt idx="138">
                  <c:v>41920</c:v>
                </c:pt>
                <c:pt idx="139">
                  <c:v>41920</c:v>
                </c:pt>
                <c:pt idx="140">
                  <c:v>41920</c:v>
                </c:pt>
                <c:pt idx="141">
                  <c:v>41920</c:v>
                </c:pt>
                <c:pt idx="142">
                  <c:v>41932</c:v>
                </c:pt>
                <c:pt idx="143">
                  <c:v>41933</c:v>
                </c:pt>
                <c:pt idx="144">
                  <c:v>41933</c:v>
                </c:pt>
                <c:pt idx="145">
                  <c:v>41934</c:v>
                </c:pt>
                <c:pt idx="146">
                  <c:v>41934</c:v>
                </c:pt>
                <c:pt idx="147">
                  <c:v>41934</c:v>
                </c:pt>
                <c:pt idx="148">
                  <c:v>41934</c:v>
                </c:pt>
                <c:pt idx="149">
                  <c:v>41934</c:v>
                </c:pt>
                <c:pt idx="150">
                  <c:v>41934</c:v>
                </c:pt>
                <c:pt idx="151">
                  <c:v>41934</c:v>
                </c:pt>
                <c:pt idx="152">
                  <c:v>41934</c:v>
                </c:pt>
                <c:pt idx="153">
                  <c:v>41936</c:v>
                </c:pt>
                <c:pt idx="154">
                  <c:v>41950</c:v>
                </c:pt>
                <c:pt idx="155">
                  <c:v>41950</c:v>
                </c:pt>
                <c:pt idx="156">
                  <c:v>41956</c:v>
                </c:pt>
                <c:pt idx="157">
                  <c:v>41961</c:v>
                </c:pt>
                <c:pt idx="158">
                  <c:v>41982</c:v>
                </c:pt>
                <c:pt idx="159">
                  <c:v>42036</c:v>
                </c:pt>
                <c:pt idx="160">
                  <c:v>42065</c:v>
                </c:pt>
                <c:pt idx="161">
                  <c:v>42065</c:v>
                </c:pt>
                <c:pt idx="162">
                  <c:v>42066</c:v>
                </c:pt>
                <c:pt idx="163">
                  <c:v>42067</c:v>
                </c:pt>
                <c:pt idx="164">
                  <c:v>42067</c:v>
                </c:pt>
                <c:pt idx="165">
                  <c:v>42068</c:v>
                </c:pt>
                <c:pt idx="166">
                  <c:v>42086</c:v>
                </c:pt>
                <c:pt idx="167">
                  <c:v>42088</c:v>
                </c:pt>
                <c:pt idx="168">
                  <c:v>42097</c:v>
                </c:pt>
                <c:pt idx="169">
                  <c:v>42097</c:v>
                </c:pt>
                <c:pt idx="170">
                  <c:v>42108</c:v>
                </c:pt>
                <c:pt idx="171">
                  <c:v>42111</c:v>
                </c:pt>
                <c:pt idx="172">
                  <c:v>42124</c:v>
                </c:pt>
                <c:pt idx="173">
                  <c:v>42124</c:v>
                </c:pt>
                <c:pt idx="174">
                  <c:v>42124</c:v>
                </c:pt>
                <c:pt idx="175">
                  <c:v>42151</c:v>
                </c:pt>
                <c:pt idx="176">
                  <c:v>42156</c:v>
                </c:pt>
                <c:pt idx="177">
                  <c:v>42160</c:v>
                </c:pt>
                <c:pt idx="178">
                  <c:v>42164</c:v>
                </c:pt>
                <c:pt idx="179">
                  <c:v>42174</c:v>
                </c:pt>
                <c:pt idx="180">
                  <c:v>42178</c:v>
                </c:pt>
                <c:pt idx="181">
                  <c:v>42180</c:v>
                </c:pt>
                <c:pt idx="182">
                  <c:v>42185</c:v>
                </c:pt>
                <c:pt idx="183">
                  <c:v>42186</c:v>
                </c:pt>
                <c:pt idx="184">
                  <c:v>42186</c:v>
                </c:pt>
                <c:pt idx="185">
                  <c:v>42186</c:v>
                </c:pt>
                <c:pt idx="186">
                  <c:v>42200</c:v>
                </c:pt>
                <c:pt idx="187">
                  <c:v>42201</c:v>
                </c:pt>
                <c:pt idx="188">
                  <c:v>42201</c:v>
                </c:pt>
                <c:pt idx="189">
                  <c:v>42206</c:v>
                </c:pt>
                <c:pt idx="190">
                  <c:v>42221</c:v>
                </c:pt>
                <c:pt idx="191">
                  <c:v>42225</c:v>
                </c:pt>
                <c:pt idx="192">
                  <c:v>42228</c:v>
                </c:pt>
                <c:pt idx="193">
                  <c:v>42244</c:v>
                </c:pt>
                <c:pt idx="194">
                  <c:v>42250</c:v>
                </c:pt>
                <c:pt idx="195">
                  <c:v>42270</c:v>
                </c:pt>
                <c:pt idx="196">
                  <c:v>42270</c:v>
                </c:pt>
                <c:pt idx="197">
                  <c:v>42271</c:v>
                </c:pt>
                <c:pt idx="198">
                  <c:v>42275</c:v>
                </c:pt>
                <c:pt idx="199">
                  <c:v>42275</c:v>
                </c:pt>
                <c:pt idx="200">
                  <c:v>42278</c:v>
                </c:pt>
                <c:pt idx="201">
                  <c:v>42278</c:v>
                </c:pt>
                <c:pt idx="202">
                  <c:v>42278</c:v>
                </c:pt>
                <c:pt idx="203">
                  <c:v>42285</c:v>
                </c:pt>
                <c:pt idx="204">
                  <c:v>42286</c:v>
                </c:pt>
                <c:pt idx="205">
                  <c:v>42286</c:v>
                </c:pt>
                <c:pt idx="206">
                  <c:v>42292</c:v>
                </c:pt>
                <c:pt idx="207">
                  <c:v>42313</c:v>
                </c:pt>
                <c:pt idx="208">
                  <c:v>42314</c:v>
                </c:pt>
                <c:pt idx="209">
                  <c:v>42317</c:v>
                </c:pt>
                <c:pt idx="210">
                  <c:v>42318</c:v>
                </c:pt>
                <c:pt idx="211">
                  <c:v>42328</c:v>
                </c:pt>
                <c:pt idx="212">
                  <c:v>42338</c:v>
                </c:pt>
                <c:pt idx="213">
                  <c:v>42355</c:v>
                </c:pt>
                <c:pt idx="214">
                  <c:v>42355</c:v>
                </c:pt>
                <c:pt idx="215">
                  <c:v>42356</c:v>
                </c:pt>
                <c:pt idx="216">
                  <c:v>42356</c:v>
                </c:pt>
                <c:pt idx="217">
                  <c:v>42356</c:v>
                </c:pt>
                <c:pt idx="218">
                  <c:v>42356</c:v>
                </c:pt>
                <c:pt idx="219">
                  <c:v>42375</c:v>
                </c:pt>
                <c:pt idx="220">
                  <c:v>42472</c:v>
                </c:pt>
                <c:pt idx="221">
                  <c:v>42472</c:v>
                </c:pt>
                <c:pt idx="222">
                  <c:v>42509</c:v>
                </c:pt>
                <c:pt idx="223">
                  <c:v>42584</c:v>
                </c:pt>
                <c:pt idx="224">
                  <c:v>42586</c:v>
                </c:pt>
                <c:pt idx="225">
                  <c:v>42591</c:v>
                </c:pt>
                <c:pt idx="226">
                  <c:v>42608</c:v>
                </c:pt>
                <c:pt idx="227">
                  <c:v>42611</c:v>
                </c:pt>
                <c:pt idx="228">
                  <c:v>42628</c:v>
                </c:pt>
                <c:pt idx="229">
                  <c:v>42633</c:v>
                </c:pt>
                <c:pt idx="230">
                  <c:v>42635</c:v>
                </c:pt>
                <c:pt idx="231">
                  <c:v>42636</c:v>
                </c:pt>
                <c:pt idx="232">
                  <c:v>42636</c:v>
                </c:pt>
                <c:pt idx="233">
                  <c:v>42636</c:v>
                </c:pt>
                <c:pt idx="234">
                  <c:v>42636</c:v>
                </c:pt>
                <c:pt idx="235">
                  <c:v>42689</c:v>
                </c:pt>
                <c:pt idx="236">
                  <c:v>42692</c:v>
                </c:pt>
                <c:pt idx="237">
                  <c:v>42692</c:v>
                </c:pt>
                <c:pt idx="238">
                  <c:v>42692</c:v>
                </c:pt>
                <c:pt idx="239">
                  <c:v>42717</c:v>
                </c:pt>
                <c:pt idx="240">
                  <c:v>42719</c:v>
                </c:pt>
                <c:pt idx="241">
                  <c:v>42738</c:v>
                </c:pt>
                <c:pt idx="242">
                  <c:v>42747</c:v>
                </c:pt>
                <c:pt idx="243">
                  <c:v>42747</c:v>
                </c:pt>
                <c:pt idx="244">
                  <c:v>42747</c:v>
                </c:pt>
                <c:pt idx="245">
                  <c:v>42752</c:v>
                </c:pt>
                <c:pt idx="246">
                  <c:v>42766</c:v>
                </c:pt>
                <c:pt idx="247">
                  <c:v>42817</c:v>
                </c:pt>
                <c:pt idx="248">
                  <c:v>42825</c:v>
                </c:pt>
                <c:pt idx="249">
                  <c:v>42826</c:v>
                </c:pt>
                <c:pt idx="250">
                  <c:v>42843</c:v>
                </c:pt>
                <c:pt idx="251">
                  <c:v>42877</c:v>
                </c:pt>
                <c:pt idx="252">
                  <c:v>42880</c:v>
                </c:pt>
                <c:pt idx="253">
                  <c:v>42880</c:v>
                </c:pt>
                <c:pt idx="254">
                  <c:v>42880</c:v>
                </c:pt>
                <c:pt idx="255">
                  <c:v>42880</c:v>
                </c:pt>
                <c:pt idx="256">
                  <c:v>42881</c:v>
                </c:pt>
                <c:pt idx="257">
                  <c:v>42887</c:v>
                </c:pt>
                <c:pt idx="258">
                  <c:v>42887</c:v>
                </c:pt>
                <c:pt idx="259">
                  <c:v>42887</c:v>
                </c:pt>
                <c:pt idx="260">
                  <c:v>42893</c:v>
                </c:pt>
                <c:pt idx="261">
                  <c:v>42905</c:v>
                </c:pt>
                <c:pt idx="262">
                  <c:v>42906</c:v>
                </c:pt>
                <c:pt idx="263">
                  <c:v>42906</c:v>
                </c:pt>
                <c:pt idx="264">
                  <c:v>42906</c:v>
                </c:pt>
                <c:pt idx="265">
                  <c:v>42906</c:v>
                </c:pt>
                <c:pt idx="266">
                  <c:v>42912</c:v>
                </c:pt>
                <c:pt idx="267">
                  <c:v>42933</c:v>
                </c:pt>
                <c:pt idx="268">
                  <c:v>42944</c:v>
                </c:pt>
                <c:pt idx="269">
                  <c:v>42944</c:v>
                </c:pt>
                <c:pt idx="270">
                  <c:v>42955</c:v>
                </c:pt>
                <c:pt idx="271">
                  <c:v>42972</c:v>
                </c:pt>
                <c:pt idx="272">
                  <c:v>43001</c:v>
                </c:pt>
                <c:pt idx="273">
                  <c:v>43004</c:v>
                </c:pt>
                <c:pt idx="274">
                  <c:v>43004</c:v>
                </c:pt>
                <c:pt idx="275">
                  <c:v>43014</c:v>
                </c:pt>
                <c:pt idx="276">
                  <c:v>43014</c:v>
                </c:pt>
                <c:pt idx="277">
                  <c:v>43038</c:v>
                </c:pt>
                <c:pt idx="278">
                  <c:v>43047</c:v>
                </c:pt>
                <c:pt idx="279">
                  <c:v>43052</c:v>
                </c:pt>
                <c:pt idx="280">
                  <c:v>43052</c:v>
                </c:pt>
                <c:pt idx="281">
                  <c:v>43053</c:v>
                </c:pt>
                <c:pt idx="282">
                  <c:v>43077</c:v>
                </c:pt>
                <c:pt idx="283">
                  <c:v>43083</c:v>
                </c:pt>
                <c:pt idx="284">
                  <c:v>43084</c:v>
                </c:pt>
                <c:pt idx="285">
                  <c:v>43090</c:v>
                </c:pt>
                <c:pt idx="286">
                  <c:v>43105</c:v>
                </c:pt>
                <c:pt idx="287">
                  <c:v>43109</c:v>
                </c:pt>
                <c:pt idx="288">
                  <c:v>43126</c:v>
                </c:pt>
                <c:pt idx="289">
                  <c:v>43129</c:v>
                </c:pt>
                <c:pt idx="290">
                  <c:v>43129</c:v>
                </c:pt>
                <c:pt idx="291">
                  <c:v>43132</c:v>
                </c:pt>
                <c:pt idx="292">
                  <c:v>43136</c:v>
                </c:pt>
                <c:pt idx="293">
                  <c:v>43152</c:v>
                </c:pt>
                <c:pt idx="294">
                  <c:v>43154</c:v>
                </c:pt>
                <c:pt idx="295">
                  <c:v>43206</c:v>
                </c:pt>
                <c:pt idx="296">
                  <c:v>43227</c:v>
                </c:pt>
                <c:pt idx="297">
                  <c:v>43236</c:v>
                </c:pt>
                <c:pt idx="298">
                  <c:v>43236</c:v>
                </c:pt>
                <c:pt idx="299">
                  <c:v>43250</c:v>
                </c:pt>
                <c:pt idx="300">
                  <c:v>43250</c:v>
                </c:pt>
                <c:pt idx="301">
                  <c:v>43250</c:v>
                </c:pt>
                <c:pt idx="302">
                  <c:v>43250</c:v>
                </c:pt>
                <c:pt idx="303">
                  <c:v>43250</c:v>
                </c:pt>
                <c:pt idx="304">
                  <c:v>43250</c:v>
                </c:pt>
                <c:pt idx="305">
                  <c:v>43251</c:v>
                </c:pt>
                <c:pt idx="306">
                  <c:v>43252</c:v>
                </c:pt>
                <c:pt idx="307">
                  <c:v>43255</c:v>
                </c:pt>
                <c:pt idx="308">
                  <c:v>43257</c:v>
                </c:pt>
                <c:pt idx="309">
                  <c:v>43259</c:v>
                </c:pt>
                <c:pt idx="310">
                  <c:v>43264</c:v>
                </c:pt>
                <c:pt idx="311">
                  <c:v>43264</c:v>
                </c:pt>
                <c:pt idx="312">
                  <c:v>43264</c:v>
                </c:pt>
                <c:pt idx="313">
                  <c:v>43264</c:v>
                </c:pt>
                <c:pt idx="314">
                  <c:v>43266</c:v>
                </c:pt>
                <c:pt idx="315">
                  <c:v>43277</c:v>
                </c:pt>
                <c:pt idx="316">
                  <c:v>43278</c:v>
                </c:pt>
                <c:pt idx="317">
                  <c:v>43281</c:v>
                </c:pt>
                <c:pt idx="318">
                  <c:v>43281</c:v>
                </c:pt>
                <c:pt idx="319">
                  <c:v>43281</c:v>
                </c:pt>
                <c:pt idx="320">
                  <c:v>43291</c:v>
                </c:pt>
                <c:pt idx="321">
                  <c:v>43322</c:v>
                </c:pt>
                <c:pt idx="322">
                  <c:v>43322</c:v>
                </c:pt>
                <c:pt idx="323">
                  <c:v>43334</c:v>
                </c:pt>
                <c:pt idx="324">
                  <c:v>43334</c:v>
                </c:pt>
                <c:pt idx="325">
                  <c:v>43335</c:v>
                </c:pt>
                <c:pt idx="326">
                  <c:v>43343</c:v>
                </c:pt>
                <c:pt idx="327">
                  <c:v>43352</c:v>
                </c:pt>
                <c:pt idx="328">
                  <c:v>43354</c:v>
                </c:pt>
                <c:pt idx="329">
                  <c:v>43362</c:v>
                </c:pt>
                <c:pt idx="330">
                  <c:v>43363</c:v>
                </c:pt>
                <c:pt idx="331">
                  <c:v>43368</c:v>
                </c:pt>
                <c:pt idx="332">
                  <c:v>43374</c:v>
                </c:pt>
                <c:pt idx="333">
                  <c:v>43374</c:v>
                </c:pt>
                <c:pt idx="334">
                  <c:v>43391</c:v>
                </c:pt>
                <c:pt idx="335">
                  <c:v>43391</c:v>
                </c:pt>
                <c:pt idx="336">
                  <c:v>43398</c:v>
                </c:pt>
                <c:pt idx="337">
                  <c:v>43405</c:v>
                </c:pt>
                <c:pt idx="338">
                  <c:v>43445</c:v>
                </c:pt>
                <c:pt idx="339">
                  <c:v>43497</c:v>
                </c:pt>
                <c:pt idx="340">
                  <c:v>43507</c:v>
                </c:pt>
                <c:pt idx="341">
                  <c:v>43510</c:v>
                </c:pt>
                <c:pt idx="342">
                  <c:v>43524</c:v>
                </c:pt>
                <c:pt idx="343">
                  <c:v>43545</c:v>
                </c:pt>
                <c:pt idx="344">
                  <c:v>43546</c:v>
                </c:pt>
                <c:pt idx="345">
                  <c:v>43577</c:v>
                </c:pt>
                <c:pt idx="346">
                  <c:v>43585</c:v>
                </c:pt>
                <c:pt idx="347">
                  <c:v>43613</c:v>
                </c:pt>
                <c:pt idx="348">
                  <c:v>43615</c:v>
                </c:pt>
                <c:pt idx="349">
                  <c:v>43627</c:v>
                </c:pt>
                <c:pt idx="350">
                  <c:v>43634</c:v>
                </c:pt>
                <c:pt idx="351">
                  <c:v>43634</c:v>
                </c:pt>
                <c:pt idx="352">
                  <c:v>43637</c:v>
                </c:pt>
                <c:pt idx="353">
                  <c:v>43643</c:v>
                </c:pt>
                <c:pt idx="354">
                  <c:v>43643</c:v>
                </c:pt>
                <c:pt idx="355">
                  <c:v>43647</c:v>
                </c:pt>
                <c:pt idx="356">
                  <c:v>43647</c:v>
                </c:pt>
                <c:pt idx="357">
                  <c:v>43647</c:v>
                </c:pt>
                <c:pt idx="358">
                  <c:v>43655</c:v>
                </c:pt>
                <c:pt idx="359">
                  <c:v>43671</c:v>
                </c:pt>
                <c:pt idx="360">
                  <c:v>43672</c:v>
                </c:pt>
                <c:pt idx="361">
                  <c:v>43672</c:v>
                </c:pt>
                <c:pt idx="362">
                  <c:v>43683</c:v>
                </c:pt>
                <c:pt idx="363">
                  <c:v>43696</c:v>
                </c:pt>
                <c:pt idx="364">
                  <c:v>43707</c:v>
                </c:pt>
                <c:pt idx="365">
                  <c:v>43720</c:v>
                </c:pt>
                <c:pt idx="366">
                  <c:v>43727</c:v>
                </c:pt>
                <c:pt idx="367">
                  <c:v>43730</c:v>
                </c:pt>
                <c:pt idx="368">
                  <c:v>43730</c:v>
                </c:pt>
                <c:pt idx="369">
                  <c:v>43730</c:v>
                </c:pt>
                <c:pt idx="370">
                  <c:v>43739</c:v>
                </c:pt>
                <c:pt idx="371">
                  <c:v>43755</c:v>
                </c:pt>
                <c:pt idx="372">
                  <c:v>43755</c:v>
                </c:pt>
                <c:pt idx="373">
                  <c:v>43756</c:v>
                </c:pt>
                <c:pt idx="374">
                  <c:v>43761</c:v>
                </c:pt>
                <c:pt idx="375">
                  <c:v>43774</c:v>
                </c:pt>
                <c:pt idx="376">
                  <c:v>43783</c:v>
                </c:pt>
                <c:pt idx="377">
                  <c:v>43783</c:v>
                </c:pt>
                <c:pt idx="378">
                  <c:v>43788</c:v>
                </c:pt>
                <c:pt idx="379">
                  <c:v>43790</c:v>
                </c:pt>
                <c:pt idx="380">
                  <c:v>43795</c:v>
                </c:pt>
                <c:pt idx="381">
                  <c:v>43795</c:v>
                </c:pt>
                <c:pt idx="382">
                  <c:v>43795</c:v>
                </c:pt>
                <c:pt idx="383">
                  <c:v>43804</c:v>
                </c:pt>
                <c:pt idx="384">
                  <c:v>43809</c:v>
                </c:pt>
                <c:pt idx="385">
                  <c:v>43816</c:v>
                </c:pt>
                <c:pt idx="386">
                  <c:v>43819</c:v>
                </c:pt>
                <c:pt idx="387">
                  <c:v>43822</c:v>
                </c:pt>
                <c:pt idx="388">
                  <c:v>43836</c:v>
                </c:pt>
                <c:pt idx="389">
                  <c:v>43875</c:v>
                </c:pt>
                <c:pt idx="390">
                  <c:v>43875</c:v>
                </c:pt>
                <c:pt idx="391">
                  <c:v>43880</c:v>
                </c:pt>
                <c:pt idx="392">
                  <c:v>43887</c:v>
                </c:pt>
                <c:pt idx="393">
                  <c:v>43903</c:v>
                </c:pt>
                <c:pt idx="394">
                  <c:v>43915</c:v>
                </c:pt>
                <c:pt idx="395">
                  <c:v>43929</c:v>
                </c:pt>
                <c:pt idx="396">
                  <c:v>43929</c:v>
                </c:pt>
                <c:pt idx="397">
                  <c:v>43953</c:v>
                </c:pt>
                <c:pt idx="398">
                  <c:v>43957</c:v>
                </c:pt>
                <c:pt idx="399">
                  <c:v>43970</c:v>
                </c:pt>
                <c:pt idx="400">
                  <c:v>43977</c:v>
                </c:pt>
                <c:pt idx="401">
                  <c:v>43983</c:v>
                </c:pt>
                <c:pt idx="402">
                  <c:v>44022</c:v>
                </c:pt>
                <c:pt idx="403">
                  <c:v>44022</c:v>
                </c:pt>
                <c:pt idx="404">
                  <c:v>44036</c:v>
                </c:pt>
                <c:pt idx="405">
                  <c:v>44067</c:v>
                </c:pt>
                <c:pt idx="406">
                  <c:v>44074</c:v>
                </c:pt>
                <c:pt idx="407">
                  <c:v>44088</c:v>
                </c:pt>
                <c:pt idx="408">
                  <c:v>44097</c:v>
                </c:pt>
                <c:pt idx="409">
                  <c:v>44099</c:v>
                </c:pt>
                <c:pt idx="410">
                  <c:v>44104</c:v>
                </c:pt>
                <c:pt idx="411">
                  <c:v>44106</c:v>
                </c:pt>
                <c:pt idx="412">
                  <c:v>44137</c:v>
                </c:pt>
                <c:pt idx="413">
                  <c:v>44140</c:v>
                </c:pt>
                <c:pt idx="414">
                  <c:v>44141</c:v>
                </c:pt>
                <c:pt idx="415">
                  <c:v>44166</c:v>
                </c:pt>
                <c:pt idx="416">
                  <c:v>44187</c:v>
                </c:pt>
                <c:pt idx="417">
                  <c:v>44195</c:v>
                </c:pt>
                <c:pt idx="418">
                  <c:v>44211</c:v>
                </c:pt>
                <c:pt idx="419">
                  <c:v>44211</c:v>
                </c:pt>
                <c:pt idx="420">
                  <c:v>44217</c:v>
                </c:pt>
                <c:pt idx="421">
                  <c:v>44224</c:v>
                </c:pt>
                <c:pt idx="422">
                  <c:v>44228</c:v>
                </c:pt>
                <c:pt idx="423">
                  <c:v>44228</c:v>
                </c:pt>
                <c:pt idx="424">
                  <c:v>44231</c:v>
                </c:pt>
                <c:pt idx="425">
                  <c:v>44250</c:v>
                </c:pt>
                <c:pt idx="426">
                  <c:v>44263</c:v>
                </c:pt>
                <c:pt idx="427">
                  <c:v>44280</c:v>
                </c:pt>
                <c:pt idx="428">
                  <c:v>44287</c:v>
                </c:pt>
                <c:pt idx="429">
                  <c:v>44287</c:v>
                </c:pt>
                <c:pt idx="430">
                  <c:v>44294</c:v>
                </c:pt>
                <c:pt idx="431">
                  <c:v>44323</c:v>
                </c:pt>
                <c:pt idx="432">
                  <c:v>44328</c:v>
                </c:pt>
                <c:pt idx="433">
                  <c:v>44348</c:v>
                </c:pt>
                <c:pt idx="434">
                  <c:v>44348</c:v>
                </c:pt>
                <c:pt idx="435">
                  <c:v>44348</c:v>
                </c:pt>
                <c:pt idx="436">
                  <c:v>44351</c:v>
                </c:pt>
                <c:pt idx="437">
                  <c:v>44364</c:v>
                </c:pt>
                <c:pt idx="438">
                  <c:v>44420</c:v>
                </c:pt>
                <c:pt idx="439">
                  <c:v>44477</c:v>
                </c:pt>
                <c:pt idx="440">
                  <c:v>44483</c:v>
                </c:pt>
                <c:pt idx="441">
                  <c:v>44484</c:v>
                </c:pt>
                <c:pt idx="442">
                  <c:v>44484</c:v>
                </c:pt>
                <c:pt idx="443">
                  <c:v>44547</c:v>
                </c:pt>
                <c:pt idx="444">
                  <c:v>44582</c:v>
                </c:pt>
                <c:pt idx="445">
                  <c:v>44608</c:v>
                </c:pt>
                <c:pt idx="446">
                  <c:v>44613</c:v>
                </c:pt>
                <c:pt idx="447">
                  <c:v>44669</c:v>
                </c:pt>
                <c:pt idx="448">
                  <c:v>44671</c:v>
                </c:pt>
                <c:pt idx="449">
                  <c:v>44679</c:v>
                </c:pt>
                <c:pt idx="450">
                  <c:v>44694</c:v>
                </c:pt>
                <c:pt idx="451">
                  <c:v>44706</c:v>
                </c:pt>
                <c:pt idx="452">
                  <c:v>44735</c:v>
                </c:pt>
                <c:pt idx="453">
                  <c:v>44769</c:v>
                </c:pt>
                <c:pt idx="454">
                  <c:v>44831</c:v>
                </c:pt>
                <c:pt idx="455">
                  <c:v>44833</c:v>
                </c:pt>
                <c:pt idx="456">
                  <c:v>44854</c:v>
                </c:pt>
                <c:pt idx="457">
                  <c:v>44859</c:v>
                </c:pt>
                <c:pt idx="458">
                  <c:v>44862</c:v>
                </c:pt>
                <c:pt idx="459">
                  <c:v>44916</c:v>
                </c:pt>
                <c:pt idx="460">
                  <c:v>44946</c:v>
                </c:pt>
                <c:pt idx="461">
                  <c:v>44950</c:v>
                </c:pt>
                <c:pt idx="462">
                  <c:v>45107</c:v>
                </c:pt>
                <c:pt idx="463">
                  <c:v>45128</c:v>
                </c:pt>
                <c:pt idx="464">
                  <c:v>45223</c:v>
                </c:pt>
                <c:pt idx="465">
                  <c:v>45245</c:v>
                </c:pt>
                <c:pt idx="466">
                  <c:v>45247</c:v>
                </c:pt>
                <c:pt idx="467">
                  <c:v>45322</c:v>
                </c:pt>
                <c:pt idx="468">
                  <c:v>45337</c:v>
                </c:pt>
                <c:pt idx="469">
                  <c:v>45372</c:v>
                </c:pt>
                <c:pt idx="470">
                  <c:v>45415</c:v>
                </c:pt>
                <c:pt idx="471">
                  <c:v>45415</c:v>
                </c:pt>
              </c:numCache>
            </c:numRef>
          </c:xVal>
          <c:yVal>
            <c:numRef>
              <c:f>'PPA Price by Project (PV only)'!$I$26:$I$537</c:f>
              <c:numCache>
                <c:formatCode>0.00</c:formatCode>
                <c:ptCount val="512"/>
                <c:pt idx="0">
                  <c:v>#N/A</c:v>
                </c:pt>
                <c:pt idx="1">
                  <c:v>#N/A</c:v>
                </c:pt>
                <c:pt idx="2">
                  <c:v>#N/A</c:v>
                </c:pt>
                <c:pt idx="3">
                  <c:v>#N/A</c:v>
                </c:pt>
                <c:pt idx="4">
                  <c:v>#N/A</c:v>
                </c:pt>
                <c:pt idx="5">
                  <c:v>#N/A</c:v>
                </c:pt>
                <c:pt idx="6">
                  <c:v>#N/A</c:v>
                </c:pt>
                <c:pt idx="7">
                  <c:v>#N/A</c:v>
                </c:pt>
                <c:pt idx="8">
                  <c:v>#N/A</c:v>
                </c:pt>
                <c:pt idx="9">
                  <c:v>#N/A</c:v>
                </c:pt>
                <c:pt idx="10">
                  <c:v>#N/A</c:v>
                </c:pt>
                <c:pt idx="11">
                  <c:v>#N/A</c:v>
                </c:pt>
                <c:pt idx="12">
                  <c:v>253.49365295430985</c:v>
                </c:pt>
                <c:pt idx="13">
                  <c:v>#N/A</c:v>
                </c:pt>
                <c:pt idx="14">
                  <c:v>#N/A</c:v>
                </c:pt>
                <c:pt idx="15">
                  <c:v>#N/A</c:v>
                </c:pt>
                <c:pt idx="16">
                  <c:v>#N/A</c:v>
                </c:pt>
                <c:pt idx="17">
                  <c:v>#N/A</c:v>
                </c:pt>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#N/A</c:v>
                </c:pt>
                <c:pt idx="42">
                  <c:v>#N/A</c:v>
                </c:pt>
                <c:pt idx="43">
                  <c:v>#N/A</c:v>
                </c:pt>
                <c:pt idx="44">
                  <c:v>#N/A</c:v>
                </c:pt>
                <c:pt idx="45">
                  <c:v>#N/A</c:v>
                </c:pt>
                <c:pt idx="46">
                  <c:v>#N/A</c:v>
                </c:pt>
                <c:pt idx="47">
                  <c:v>#N/A</c:v>
                </c:pt>
                <c:pt idx="48">
                  <c:v>#N/A</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249.98827175801034</c:v>
                </c:pt>
                <c:pt idx="69">
                  <c:v>#N/A</c:v>
                </c:pt>
                <c:pt idx="70">
                  <c:v>#N/A</c:v>
                </c:pt>
                <c:pt idx="71">
                  <c:v>#N/A</c:v>
                </c:pt>
                <c:pt idx="72">
                  <c:v>#N/A</c:v>
                </c:pt>
                <c:pt idx="73">
                  <c:v>#N/A</c:v>
                </c:pt>
                <c:pt idx="74">
                  <c:v>#N/A</c:v>
                </c:pt>
                <c:pt idx="75">
                  <c:v>#N/A</c:v>
                </c:pt>
                <c:pt idx="76">
                  <c:v>#N/A</c:v>
                </c:pt>
                <c:pt idx="77">
                  <c:v>#N/A</c:v>
                </c:pt>
                <c:pt idx="78">
                  <c:v>#N/A</c:v>
                </c:pt>
                <c:pt idx="79">
                  <c:v>#N/A</c:v>
                </c:pt>
                <c:pt idx="80">
                  <c:v>#N/A</c:v>
                </c:pt>
                <c:pt idx="81">
                  <c:v>#N/A</c:v>
                </c:pt>
                <c:pt idx="82">
                  <c:v>#N/A</c:v>
                </c:pt>
                <c:pt idx="83">
                  <c:v>#N/A</c:v>
                </c:pt>
                <c:pt idx="84">
                  <c:v>#N/A</c:v>
                </c:pt>
                <c:pt idx="85">
                  <c:v>#N/A</c:v>
                </c:pt>
                <c:pt idx="86">
                  <c:v>#N/A</c:v>
                </c:pt>
                <c:pt idx="87">
                  <c:v>#N/A</c:v>
                </c:pt>
                <c:pt idx="88">
                  <c:v>#N/A</c:v>
                </c:pt>
                <c:pt idx="89">
                  <c:v>#N/A</c:v>
                </c:pt>
                <c:pt idx="90">
                  <c:v>#N/A</c:v>
                </c:pt>
                <c:pt idx="91">
                  <c:v>#N/A</c:v>
                </c:pt>
                <c:pt idx="92">
                  <c:v>#N/A</c:v>
                </c:pt>
                <c:pt idx="93">
                  <c:v>#N/A</c:v>
                </c:pt>
                <c:pt idx="94">
                  <c:v>#N/A</c:v>
                </c:pt>
                <c:pt idx="95">
                  <c:v>#N/A</c:v>
                </c:pt>
                <c:pt idx="96">
                  <c:v>#N/A</c:v>
                </c:pt>
                <c:pt idx="97">
                  <c:v>#N/A</c:v>
                </c:pt>
                <c:pt idx="98">
                  <c:v>#N/A</c:v>
                </c:pt>
                <c:pt idx="99">
                  <c:v>#N/A</c:v>
                </c:pt>
                <c:pt idx="100">
                  <c:v>#N/A</c:v>
                </c:pt>
                <c:pt idx="101">
                  <c:v>#N/A</c:v>
                </c:pt>
                <c:pt idx="102">
                  <c:v>#N/A</c:v>
                </c:pt>
                <c:pt idx="103">
                  <c:v>#N/A</c:v>
                </c:pt>
                <c:pt idx="104">
                  <c:v>#N/A</c:v>
                </c:pt>
                <c:pt idx="105">
                  <c:v>#N/A</c:v>
                </c:pt>
                <c:pt idx="106">
                  <c:v>#N/A</c:v>
                </c:pt>
                <c:pt idx="107">
                  <c:v>#N/A</c:v>
                </c:pt>
                <c:pt idx="108">
                  <c:v>#N/A</c:v>
                </c:pt>
                <c:pt idx="109">
                  <c:v>#N/A</c:v>
                </c:pt>
                <c:pt idx="110">
                  <c:v>#N/A</c:v>
                </c:pt>
                <c:pt idx="111">
                  <c:v>#N/A</c:v>
                </c:pt>
                <c:pt idx="112">
                  <c:v>#N/A</c:v>
                </c:pt>
                <c:pt idx="113">
                  <c:v>#N/A</c:v>
                </c:pt>
                <c:pt idx="114">
                  <c:v>#N/A</c:v>
                </c:pt>
                <c:pt idx="115">
                  <c:v>#N/A</c:v>
                </c:pt>
                <c:pt idx="116">
                  <c:v>#N/A</c:v>
                </c:pt>
                <c:pt idx="117">
                  <c:v>#N/A</c:v>
                </c:pt>
                <c:pt idx="118">
                  <c:v>#N/A</c:v>
                </c:pt>
                <c:pt idx="119">
                  <c:v>#N/A</c:v>
                </c:pt>
                <c:pt idx="120">
                  <c:v>71.155809792578211</c:v>
                </c:pt>
                <c:pt idx="121">
                  <c:v>#N/A</c:v>
                </c:pt>
                <c:pt idx="122">
                  <c:v>#N/A</c:v>
                </c:pt>
                <c:pt idx="123">
                  <c:v>#N/A</c:v>
                </c:pt>
                <c:pt idx="124">
                  <c:v>#N/A</c:v>
                </c:pt>
                <c:pt idx="125">
                  <c:v>#N/A</c:v>
                </c:pt>
                <c:pt idx="126">
                  <c:v>#N/A</c:v>
                </c:pt>
                <c:pt idx="127">
                  <c:v>#N/A</c:v>
                </c:pt>
                <c:pt idx="128">
                  <c:v>#N/A</c:v>
                </c:pt>
                <c:pt idx="129">
                  <c:v>#N/A</c:v>
                </c:pt>
                <c:pt idx="130">
                  <c:v>#N/A</c:v>
                </c:pt>
                <c:pt idx="131">
                  <c:v>#N/A</c:v>
                </c:pt>
                <c:pt idx="132">
                  <c:v>#N/A</c:v>
                </c:pt>
                <c:pt idx="133">
                  <c:v>#N/A</c:v>
                </c:pt>
                <c:pt idx="134">
                  <c:v>#N/A</c:v>
                </c:pt>
                <c:pt idx="135">
                  <c:v>#N/A</c:v>
                </c:pt>
                <c:pt idx="136">
                  <c:v>#N/A</c:v>
                </c:pt>
                <c:pt idx="137">
                  <c:v>#N/A</c:v>
                </c:pt>
                <c:pt idx="138">
                  <c:v>#N/A</c:v>
                </c:pt>
                <c:pt idx="139">
                  <c:v>#N/A</c:v>
                </c:pt>
                <c:pt idx="140">
                  <c:v>#N/A</c:v>
                </c:pt>
                <c:pt idx="141">
                  <c:v>#N/A</c:v>
                </c:pt>
                <c:pt idx="142">
                  <c:v>#N/A</c:v>
                </c:pt>
                <c:pt idx="143">
                  <c:v>#N/A</c:v>
                </c:pt>
                <c:pt idx="144">
                  <c:v>#N/A</c:v>
                </c:pt>
                <c:pt idx="145">
                  <c:v>#N/A</c:v>
                </c:pt>
                <c:pt idx="146">
                  <c:v>#N/A</c:v>
                </c:pt>
                <c:pt idx="147">
                  <c:v>#N/A</c:v>
                </c:pt>
                <c:pt idx="148">
                  <c:v>#N/A</c:v>
                </c:pt>
                <c:pt idx="149">
                  <c:v>#N/A</c:v>
                </c:pt>
                <c:pt idx="150">
                  <c:v>#N/A</c:v>
                </c:pt>
                <c:pt idx="151">
                  <c:v>#N/A</c:v>
                </c:pt>
                <c:pt idx="152">
                  <c:v>#N/A</c:v>
                </c:pt>
                <c:pt idx="153">
                  <c:v>#N/A</c:v>
                </c:pt>
                <c:pt idx="154">
                  <c:v>#N/A</c:v>
                </c:pt>
                <c:pt idx="155">
                  <c:v>#N/A</c:v>
                </c:pt>
                <c:pt idx="156">
                  <c:v>#N/A</c:v>
                </c:pt>
                <c:pt idx="157">
                  <c:v>#N/A</c:v>
                </c:pt>
                <c:pt idx="158">
                  <c:v>#N/A</c:v>
                </c:pt>
                <c:pt idx="159">
                  <c:v>#N/A</c:v>
                </c:pt>
                <c:pt idx="160">
                  <c:v>#N/A</c:v>
                </c:pt>
                <c:pt idx="161">
                  <c:v>#N/A</c:v>
                </c:pt>
                <c:pt idx="162">
                  <c:v>#N/A</c:v>
                </c:pt>
                <c:pt idx="163">
                  <c:v>#N/A</c:v>
                </c:pt>
                <c:pt idx="164">
                  <c:v>#N/A</c:v>
                </c:pt>
                <c:pt idx="165">
                  <c:v>#N/A</c:v>
                </c:pt>
                <c:pt idx="166">
                  <c:v>#N/A</c:v>
                </c:pt>
                <c:pt idx="167">
                  <c:v>#N/A</c:v>
                </c:pt>
                <c:pt idx="168">
                  <c:v>#N/A</c:v>
                </c:pt>
                <c:pt idx="169">
                  <c:v>#N/A</c:v>
                </c:pt>
                <c:pt idx="170">
                  <c:v>#N/A</c:v>
                </c:pt>
                <c:pt idx="171">
                  <c:v>#N/A</c:v>
                </c:pt>
                <c:pt idx="172">
                  <c:v>#N/A</c:v>
                </c:pt>
                <c:pt idx="173">
                  <c:v>#N/A</c:v>
                </c:pt>
                <c:pt idx="174">
                  <c:v>#N/A</c:v>
                </c:pt>
                <c:pt idx="175">
                  <c:v>#N/A</c:v>
                </c:pt>
                <c:pt idx="176">
                  <c:v>#N/A</c:v>
                </c:pt>
                <c:pt idx="177">
                  <c:v>#N/A</c:v>
                </c:pt>
                <c:pt idx="178">
                  <c:v>73.139491928139137</c:v>
                </c:pt>
                <c:pt idx="179">
                  <c:v>#N/A</c:v>
                </c:pt>
                <c:pt idx="180">
                  <c:v>#N/A</c:v>
                </c:pt>
                <c:pt idx="181">
                  <c:v>#N/A</c:v>
                </c:pt>
                <c:pt idx="182">
                  <c:v>#N/A</c:v>
                </c:pt>
                <c:pt idx="183">
                  <c:v>#N/A</c:v>
                </c:pt>
                <c:pt idx="184">
                  <c:v>#N/A</c:v>
                </c:pt>
                <c:pt idx="185">
                  <c:v>#N/A</c:v>
                </c:pt>
                <c:pt idx="186">
                  <c:v>#N/A</c:v>
                </c:pt>
                <c:pt idx="187">
                  <c:v>#N/A</c:v>
                </c:pt>
                <c:pt idx="188">
                  <c:v>#N/A</c:v>
                </c:pt>
                <c:pt idx="189">
                  <c:v>#N/A</c:v>
                </c:pt>
                <c:pt idx="190">
                  <c:v>#N/A</c:v>
                </c:pt>
                <c:pt idx="191">
                  <c:v>#N/A</c:v>
                </c:pt>
                <c:pt idx="192">
                  <c:v>#N/A</c:v>
                </c:pt>
                <c:pt idx="193">
                  <c:v>#N/A</c:v>
                </c:pt>
                <c:pt idx="194">
                  <c:v>#N/A</c:v>
                </c:pt>
                <c:pt idx="195">
                  <c:v>#N/A</c:v>
                </c:pt>
                <c:pt idx="196">
                  <c:v>#N/A</c:v>
                </c:pt>
                <c:pt idx="197">
                  <c:v>#N/A</c:v>
                </c:pt>
                <c:pt idx="198">
                  <c:v>#N/A</c:v>
                </c:pt>
                <c:pt idx="199">
                  <c:v>#N/A</c:v>
                </c:pt>
                <c:pt idx="200">
                  <c:v>#N/A</c:v>
                </c:pt>
                <c:pt idx="201">
                  <c:v>#N/A</c:v>
                </c:pt>
                <c:pt idx="202">
                  <c:v>#N/A</c:v>
                </c:pt>
                <c:pt idx="203">
                  <c:v>#N/A</c:v>
                </c:pt>
                <c:pt idx="204">
                  <c:v>#N/A</c:v>
                </c:pt>
                <c:pt idx="205">
                  <c:v>#N/A</c:v>
                </c:pt>
                <c:pt idx="206">
                  <c:v>#N/A</c:v>
                </c:pt>
                <c:pt idx="207">
                  <c:v>#N/A</c:v>
                </c:pt>
                <c:pt idx="208">
                  <c:v>#N/A</c:v>
                </c:pt>
                <c:pt idx="209">
                  <c:v>#N/A</c:v>
                </c:pt>
                <c:pt idx="210">
                  <c:v>#N/A</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55.468923112446923</c:v>
                </c:pt>
                <c:pt idx="227">
                  <c:v>45.891602345308783</c:v>
                </c:pt>
                <c:pt idx="228">
                  <c:v>#N/A</c:v>
                </c:pt>
                <c:pt idx="229">
                  <c:v>44.942744360187817</c:v>
                </c:pt>
                <c:pt idx="230">
                  <c:v>#N/A</c:v>
                </c:pt>
                <c:pt idx="231">
                  <c:v>#N/A</c:v>
                </c:pt>
                <c:pt idx="232">
                  <c:v>#N/A</c:v>
                </c:pt>
                <c:pt idx="233">
                  <c:v>#N/A</c:v>
                </c:pt>
                <c:pt idx="234">
                  <c:v>#N/A</c:v>
                </c:pt>
                <c:pt idx="235">
                  <c:v>#N/A</c:v>
                </c:pt>
                <c:pt idx="236">
                  <c:v>#N/A</c:v>
                </c:pt>
                <c:pt idx="237">
                  <c:v>#N/A</c:v>
                </c:pt>
                <c:pt idx="238">
                  <c:v>#N/A</c:v>
                </c:pt>
                <c:pt idx="239">
                  <c:v>#N/A</c:v>
                </c:pt>
                <c:pt idx="240">
                  <c:v>#N/A</c:v>
                </c:pt>
                <c:pt idx="241">
                  <c:v>#N/A</c:v>
                </c:pt>
                <c:pt idx="242">
                  <c:v>#N/A</c:v>
                </c:pt>
                <c:pt idx="243">
                  <c:v>#N/A</c:v>
                </c:pt>
                <c:pt idx="244">
                  <c:v>#N/A</c:v>
                </c:pt>
                <c:pt idx="245">
                  <c:v>#N/A</c:v>
                </c:pt>
                <c:pt idx="246">
                  <c:v>#N/A</c:v>
                </c:pt>
                <c:pt idx="247">
                  <c:v>#N/A</c:v>
                </c:pt>
                <c:pt idx="248">
                  <c:v>#N/A</c:v>
                </c:pt>
                <c:pt idx="249">
                  <c:v>#N/A</c:v>
                </c:pt>
                <c:pt idx="250">
                  <c:v>#N/A</c:v>
                </c:pt>
                <c:pt idx="251">
                  <c:v>#N/A</c:v>
                </c:pt>
                <c:pt idx="252">
                  <c:v>#N/A</c:v>
                </c:pt>
                <c:pt idx="253">
                  <c:v>#N/A</c:v>
                </c:pt>
                <c:pt idx="254">
                  <c:v>#N/A</c:v>
                </c:pt>
                <c:pt idx="255">
                  <c:v>#N/A</c:v>
                </c:pt>
                <c:pt idx="256">
                  <c:v>#N/A</c:v>
                </c:pt>
                <c:pt idx="257">
                  <c:v>#N/A</c:v>
                </c:pt>
                <c:pt idx="258">
                  <c:v>#N/A</c:v>
                </c:pt>
                <c:pt idx="259">
                  <c:v>#N/A</c:v>
                </c:pt>
                <c:pt idx="260">
                  <c:v>#N/A</c:v>
                </c:pt>
                <c:pt idx="261">
                  <c:v>#N/A</c:v>
                </c:pt>
                <c:pt idx="262">
                  <c:v>#N/A</c:v>
                </c:pt>
                <c:pt idx="263">
                  <c:v>#N/A</c:v>
                </c:pt>
                <c:pt idx="264">
                  <c:v>#N/A</c:v>
                </c:pt>
                <c:pt idx="265">
                  <c:v>#N/A</c:v>
                </c:pt>
                <c:pt idx="266">
                  <c:v>#N/A</c:v>
                </c:pt>
                <c:pt idx="267">
                  <c:v>#N/A</c:v>
                </c:pt>
                <c:pt idx="268">
                  <c:v>88.540283583558093</c:v>
                </c:pt>
                <c:pt idx="269">
                  <c:v>88.113048857869387</c:v>
                </c:pt>
                <c:pt idx="270">
                  <c:v>#N/A</c:v>
                </c:pt>
                <c:pt idx="271">
                  <c:v>#N/A</c:v>
                </c:pt>
                <c:pt idx="272">
                  <c:v>#N/A</c:v>
                </c:pt>
                <c:pt idx="273">
                  <c:v>#N/A</c:v>
                </c:pt>
                <c:pt idx="274">
                  <c:v>#N/A</c:v>
                </c:pt>
                <c:pt idx="275">
                  <c:v>#N/A</c:v>
                </c:pt>
                <c:pt idx="276">
                  <c:v>#N/A</c:v>
                </c:pt>
                <c:pt idx="277">
                  <c:v>#N/A</c:v>
                </c:pt>
                <c:pt idx="278">
                  <c:v>#N/A</c:v>
                </c:pt>
                <c:pt idx="279">
                  <c:v>#N/A</c:v>
                </c:pt>
                <c:pt idx="280">
                  <c:v>#N/A</c:v>
                </c:pt>
                <c:pt idx="281">
                  <c:v>#N/A</c:v>
                </c:pt>
                <c:pt idx="282">
                  <c:v>#N/A</c:v>
                </c:pt>
                <c:pt idx="283">
                  <c:v>#N/A</c:v>
                </c:pt>
                <c:pt idx="284">
                  <c:v>#N/A</c:v>
                </c:pt>
                <c:pt idx="285">
                  <c:v>#N/A</c:v>
                </c:pt>
                <c:pt idx="286">
                  <c:v>#N/A</c:v>
                </c:pt>
                <c:pt idx="287">
                  <c:v>#N/A</c:v>
                </c:pt>
                <c:pt idx="288">
                  <c:v>#N/A</c:v>
                </c:pt>
                <c:pt idx="289">
                  <c:v>#N/A</c:v>
                </c:pt>
                <c:pt idx="290">
                  <c:v>#N/A</c:v>
                </c:pt>
                <c:pt idx="291">
                  <c:v>#N/A</c:v>
                </c:pt>
                <c:pt idx="292">
                  <c:v>#N/A</c:v>
                </c:pt>
                <c:pt idx="293">
                  <c:v>#N/A</c:v>
                </c:pt>
                <c:pt idx="294">
                  <c:v>#N/A</c:v>
                </c:pt>
                <c:pt idx="295">
                  <c:v>#N/A</c:v>
                </c:pt>
                <c:pt idx="296">
                  <c:v>#N/A</c:v>
                </c:pt>
                <c:pt idx="297">
                  <c:v>#N/A</c:v>
                </c:pt>
                <c:pt idx="298">
                  <c:v>#N/A</c:v>
                </c:pt>
                <c:pt idx="299">
                  <c:v>#N/A</c:v>
                </c:pt>
                <c:pt idx="300">
                  <c:v>#N/A</c:v>
                </c:pt>
                <c:pt idx="301">
                  <c:v>#N/A</c:v>
                </c:pt>
                <c:pt idx="302">
                  <c:v>#N/A</c:v>
                </c:pt>
                <c:pt idx="303">
                  <c:v>#N/A</c:v>
                </c:pt>
                <c:pt idx="304">
                  <c:v>#N/A</c:v>
                </c:pt>
                <c:pt idx="305">
                  <c:v>32.116465890440026</c:v>
                </c:pt>
                <c:pt idx="306">
                  <c:v>#N/A</c:v>
                </c:pt>
                <c:pt idx="307">
                  <c:v>#N/A</c:v>
                </c:pt>
                <c:pt idx="308">
                  <c:v>#N/A</c:v>
                </c:pt>
                <c:pt idx="309">
                  <c:v>#N/A</c:v>
                </c:pt>
                <c:pt idx="310">
                  <c:v>#N/A</c:v>
                </c:pt>
                <c:pt idx="311">
                  <c:v>#N/A</c:v>
                </c:pt>
                <c:pt idx="312">
                  <c:v>#N/A</c:v>
                </c:pt>
                <c:pt idx="313">
                  <c:v>#N/A</c:v>
                </c:pt>
                <c:pt idx="314">
                  <c:v>#N/A</c:v>
                </c:pt>
                <c:pt idx="315">
                  <c:v>#N/A</c:v>
                </c:pt>
                <c:pt idx="316">
                  <c:v>#N/A</c:v>
                </c:pt>
                <c:pt idx="317">
                  <c:v>#N/A</c:v>
                </c:pt>
                <c:pt idx="318">
                  <c:v>#N/A</c:v>
                </c:pt>
                <c:pt idx="319">
                  <c:v>#N/A</c:v>
                </c:pt>
                <c:pt idx="320">
                  <c:v>#N/A</c:v>
                </c:pt>
                <c:pt idx="321">
                  <c:v>#N/A</c:v>
                </c:pt>
                <c:pt idx="322">
                  <c:v>#N/A</c:v>
                </c:pt>
                <c:pt idx="323">
                  <c:v>#N/A</c:v>
                </c:pt>
                <c:pt idx="324">
                  <c:v>#N/A</c:v>
                </c:pt>
                <c:pt idx="325">
                  <c:v>29.345103654602685</c:v>
                </c:pt>
                <c:pt idx="326">
                  <c:v>#N/A</c:v>
                </c:pt>
                <c:pt idx="327">
                  <c:v>#N/A</c:v>
                </c:pt>
                <c:pt idx="328">
                  <c:v>#N/A</c:v>
                </c:pt>
                <c:pt idx="329">
                  <c:v>#N/A</c:v>
                </c:pt>
                <c:pt idx="330">
                  <c:v>#N/A</c:v>
                </c:pt>
                <c:pt idx="331">
                  <c:v>#N/A</c:v>
                </c:pt>
                <c:pt idx="332">
                  <c:v>#N/A</c:v>
                </c:pt>
                <c:pt idx="333">
                  <c:v>#N/A</c:v>
                </c:pt>
                <c:pt idx="334">
                  <c:v>#N/A</c:v>
                </c:pt>
                <c:pt idx="335">
                  <c:v>#N/A</c:v>
                </c:pt>
                <c:pt idx="336">
                  <c:v>#N/A</c:v>
                </c:pt>
                <c:pt idx="337">
                  <c:v>39.311774348304709</c:v>
                </c:pt>
                <c:pt idx="338">
                  <c:v>#N/A</c:v>
                </c:pt>
                <c:pt idx="339">
                  <c:v>#N/A</c:v>
                </c:pt>
                <c:pt idx="340">
                  <c:v>#N/A</c:v>
                </c:pt>
                <c:pt idx="341">
                  <c:v>#N/A</c:v>
                </c:pt>
                <c:pt idx="342">
                  <c:v>#N/A</c:v>
                </c:pt>
                <c:pt idx="343">
                  <c:v>#N/A</c:v>
                </c:pt>
                <c:pt idx="344">
                  <c:v>#N/A</c:v>
                </c:pt>
                <c:pt idx="345">
                  <c:v>#N/A</c:v>
                </c:pt>
                <c:pt idx="346">
                  <c:v>#N/A</c:v>
                </c:pt>
                <c:pt idx="347">
                  <c:v>#N/A</c:v>
                </c:pt>
                <c:pt idx="348">
                  <c:v>#N/A</c:v>
                </c:pt>
                <c:pt idx="349">
                  <c:v>#N/A</c:v>
                </c:pt>
                <c:pt idx="350">
                  <c:v>#N/A</c:v>
                </c:pt>
                <c:pt idx="351">
                  <c:v>#N/A</c:v>
                </c:pt>
                <c:pt idx="352">
                  <c:v>#N/A</c:v>
                </c:pt>
                <c:pt idx="353">
                  <c:v>#N/A</c:v>
                </c:pt>
                <c:pt idx="354">
                  <c:v>#N/A</c:v>
                </c:pt>
                <c:pt idx="355">
                  <c:v>#N/A</c:v>
                </c:pt>
                <c:pt idx="356">
                  <c:v>#N/A</c:v>
                </c:pt>
                <c:pt idx="357">
                  <c:v>#N/A</c:v>
                </c:pt>
                <c:pt idx="358">
                  <c:v>#N/A</c:v>
                </c:pt>
                <c:pt idx="359">
                  <c:v>25.309715395032121</c:v>
                </c:pt>
                <c:pt idx="360">
                  <c:v>#N/A</c:v>
                </c:pt>
                <c:pt idx="361">
                  <c:v>#N/A</c:v>
                </c:pt>
                <c:pt idx="362">
                  <c:v>#N/A</c:v>
                </c:pt>
                <c:pt idx="363">
                  <c:v>#N/A</c:v>
                </c:pt>
                <c:pt idx="364">
                  <c:v>#N/A</c:v>
                </c:pt>
                <c:pt idx="365">
                  <c:v>26.844041371187945</c:v>
                </c:pt>
                <c:pt idx="366">
                  <c:v>#N/A</c:v>
                </c:pt>
                <c:pt idx="367">
                  <c:v>33.824655566889959</c:v>
                </c:pt>
                <c:pt idx="368">
                  <c:v>32.929694743795139</c:v>
                </c:pt>
                <c:pt idx="369">
                  <c:v>32.929694743795139</c:v>
                </c:pt>
                <c:pt idx="370">
                  <c:v>#N/A</c:v>
                </c:pt>
                <c:pt idx="371">
                  <c:v>#N/A</c:v>
                </c:pt>
                <c:pt idx="372">
                  <c:v>#N/A</c:v>
                </c:pt>
                <c:pt idx="373">
                  <c:v>31.679277850877224</c:v>
                </c:pt>
                <c:pt idx="374">
                  <c:v>#N/A</c:v>
                </c:pt>
                <c:pt idx="375">
                  <c:v>#N/A</c:v>
                </c:pt>
                <c:pt idx="376">
                  <c:v>#N/A</c:v>
                </c:pt>
                <c:pt idx="377">
                  <c:v>#N/A</c:v>
                </c:pt>
                <c:pt idx="378">
                  <c:v>#N/A</c:v>
                </c:pt>
                <c:pt idx="379">
                  <c:v>#N/A</c:v>
                </c:pt>
                <c:pt idx="380">
                  <c:v>#N/A</c:v>
                </c:pt>
                <c:pt idx="381">
                  <c:v>#N/A</c:v>
                </c:pt>
                <c:pt idx="382">
                  <c:v>#N/A</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#N/A</c:v>
                </c:pt>
                <c:pt idx="399">
                  <c:v>#N/A</c:v>
                </c:pt>
                <c:pt idx="400">
                  <c:v>#N/A</c:v>
                </c:pt>
                <c:pt idx="401">
                  <c:v>#N/A</c:v>
                </c:pt>
                <c:pt idx="402">
                  <c:v>32.363407846459744</c:v>
                </c:pt>
                <c:pt idx="403">
                  <c:v>32.904189526445251</c:v>
                </c:pt>
                <c:pt idx="404">
                  <c:v>29.978005986503277</c:v>
                </c:pt>
                <c:pt idx="405">
                  <c:v>#N/A</c:v>
                </c:pt>
                <c:pt idx="406">
                  <c:v>32.177752370332563</c:v>
                </c:pt>
                <c:pt idx="407">
                  <c:v>#N/A</c:v>
                </c:pt>
                <c:pt idx="408">
                  <c:v>#N/A</c:v>
                </c:pt>
                <c:pt idx="409">
                  <c:v>#N/A</c:v>
                </c:pt>
                <c:pt idx="410">
                  <c:v>30.584622840501989</c:v>
                </c:pt>
                <c:pt idx="411">
                  <c:v>#N/A</c:v>
                </c:pt>
                <c:pt idx="412">
                  <c:v>#N/A</c:v>
                </c:pt>
                <c:pt idx="413">
                  <c:v>#N/A</c:v>
                </c:pt>
                <c:pt idx="414">
                  <c:v>#N/A</c:v>
                </c:pt>
                <c:pt idx="415">
                  <c:v>#N/A</c:v>
                </c:pt>
                <c:pt idx="416">
                  <c:v>#N/A</c:v>
                </c:pt>
                <c:pt idx="417">
                  <c:v>#N/A</c:v>
                </c:pt>
                <c:pt idx="418">
                  <c:v>#N/A</c:v>
                </c:pt>
                <c:pt idx="419">
                  <c:v>#N/A</c:v>
                </c:pt>
                <c:pt idx="420">
                  <c:v>#N/A</c:v>
                </c:pt>
                <c:pt idx="421">
                  <c:v>41.894870355266519</c:v>
                </c:pt>
                <c:pt idx="422">
                  <c:v>#N/A</c:v>
                </c:pt>
                <c:pt idx="423">
                  <c:v>#N/A</c:v>
                </c:pt>
                <c:pt idx="424">
                  <c:v>#N/A</c:v>
                </c:pt>
                <c:pt idx="425">
                  <c:v>#N/A</c:v>
                </c:pt>
                <c:pt idx="426">
                  <c:v>#N/A</c:v>
                </c:pt>
                <c:pt idx="427">
                  <c:v>#N/A</c:v>
                </c:pt>
                <c:pt idx="428">
                  <c:v>#N/A</c:v>
                </c:pt>
                <c:pt idx="429">
                  <c:v>#N/A</c:v>
                </c:pt>
                <c:pt idx="430">
                  <c:v>#N/A</c:v>
                </c:pt>
                <c:pt idx="431">
                  <c:v>#N/A</c:v>
                </c:pt>
                <c:pt idx="432">
                  <c:v>#N/A</c:v>
                </c:pt>
                <c:pt idx="433">
                  <c:v>#N/A</c:v>
                </c:pt>
                <c:pt idx="434">
                  <c:v>#N/A</c:v>
                </c:pt>
                <c:pt idx="435">
                  <c:v>#N/A</c:v>
                </c:pt>
                <c:pt idx="436">
                  <c:v>#N/A</c:v>
                </c:pt>
                <c:pt idx="437">
                  <c:v>#N/A</c:v>
                </c:pt>
                <c:pt idx="438">
                  <c:v>#N/A</c:v>
                </c:pt>
                <c:pt idx="439">
                  <c:v>#N/A</c:v>
                </c:pt>
                <c:pt idx="440">
                  <c:v>#N/A</c:v>
                </c:pt>
                <c:pt idx="441">
                  <c:v>#N/A</c:v>
                </c:pt>
                <c:pt idx="442">
                  <c:v>#N/A</c:v>
                </c:pt>
                <c:pt idx="443">
                  <c:v>#N/A</c:v>
                </c:pt>
                <c:pt idx="444">
                  <c:v>#N/A</c:v>
                </c:pt>
                <c:pt idx="445">
                  <c:v>#N/A</c:v>
                </c:pt>
                <c:pt idx="446">
                  <c:v>#N/A</c:v>
                </c:pt>
                <c:pt idx="447">
                  <c:v>#N/A</c:v>
                </c:pt>
                <c:pt idx="448">
                  <c:v>#N/A</c:v>
                </c:pt>
                <c:pt idx="449">
                  <c:v>#N/A</c:v>
                </c:pt>
                <c:pt idx="450">
                  <c:v>#N/A</c:v>
                </c:pt>
                <c:pt idx="451">
                  <c:v>#N/A</c:v>
                </c:pt>
                <c:pt idx="452">
                  <c:v>#N/A</c:v>
                </c:pt>
                <c:pt idx="453">
                  <c:v>#N/A</c:v>
                </c:pt>
                <c:pt idx="454">
                  <c:v>36.868265387658738</c:v>
                </c:pt>
                <c:pt idx="455">
                  <c:v>#N/A</c:v>
                </c:pt>
                <c:pt idx="456">
                  <c:v>#N/A</c:v>
                </c:pt>
                <c:pt idx="457">
                  <c:v>#N/A</c:v>
                </c:pt>
                <c:pt idx="458">
                  <c:v>#N/A</c:v>
                </c:pt>
                <c:pt idx="459">
                  <c:v>48.726617552448126</c:v>
                </c:pt>
                <c:pt idx="460">
                  <c:v>#N/A</c:v>
                </c:pt>
                <c:pt idx="461">
                  <c:v>#N/A</c:v>
                </c:pt>
                <c:pt idx="462">
                  <c:v>#N/A</c:v>
                </c:pt>
                <c:pt idx="463">
                  <c:v>#N/A</c:v>
                </c:pt>
                <c:pt idx="464">
                  <c:v>#N/A</c:v>
                </c:pt>
                <c:pt idx="465">
                  <c:v>#N/A</c:v>
                </c:pt>
                <c:pt idx="466">
                  <c:v>#N/A</c:v>
                </c:pt>
                <c:pt idx="467">
                  <c:v>#N/A</c:v>
                </c:pt>
                <c:pt idx="468">
                  <c:v>#N/A</c:v>
                </c:pt>
                <c:pt idx="469">
                  <c:v>#N/A</c:v>
                </c:pt>
                <c:pt idx="470">
                  <c:v>#N/A</c:v>
                </c:pt>
                <c:pt idx="471">
                  <c:v>#N/A</c:v>
                </c:pt>
              </c:numCache>
            </c:numRef>
          </c:yVal>
          <c:bubbleSize>
            <c:numRef>
              <c:f>'PPA Price by Project (PV only)'!$B$26:$B$537</c:f>
              <c:numCache>
                <c:formatCode>0.0</c:formatCode>
                <c:ptCount val="512"/>
                <c:pt idx="0">
                  <c:v>7</c:v>
                </c:pt>
                <c:pt idx="1">
                  <c:v>5</c:v>
                </c:pt>
                <c:pt idx="2">
                  <c:v>550</c:v>
                </c:pt>
                <c:pt idx="3">
                  <c:v>210</c:v>
                </c:pt>
                <c:pt idx="4">
                  <c:v>10</c:v>
                </c:pt>
                <c:pt idx="5">
                  <c:v>30</c:v>
                </c:pt>
                <c:pt idx="6">
                  <c:v>30</c:v>
                </c:pt>
                <c:pt idx="7">
                  <c:v>19</c:v>
                </c:pt>
                <c:pt idx="8">
                  <c:v>12.6</c:v>
                </c:pt>
                <c:pt idx="9">
                  <c:v>230</c:v>
                </c:pt>
                <c:pt idx="10">
                  <c:v>20</c:v>
                </c:pt>
                <c:pt idx="11">
                  <c:v>14</c:v>
                </c:pt>
                <c:pt idx="12">
                  <c:v>10.08</c:v>
                </c:pt>
                <c:pt idx="13">
                  <c:v>48</c:v>
                </c:pt>
                <c:pt idx="14">
                  <c:v>250</c:v>
                </c:pt>
                <c:pt idx="15">
                  <c:v>250</c:v>
                </c:pt>
                <c:pt idx="16">
                  <c:v>21</c:v>
                </c:pt>
                <c:pt idx="17">
                  <c:v>50</c:v>
                </c:pt>
                <c:pt idx="18">
                  <c:v>6</c:v>
                </c:pt>
                <c:pt idx="19">
                  <c:v>19</c:v>
                </c:pt>
                <c:pt idx="20">
                  <c:v>20</c:v>
                </c:pt>
                <c:pt idx="21">
                  <c:v>50</c:v>
                </c:pt>
                <c:pt idx="22">
                  <c:v>20</c:v>
                </c:pt>
                <c:pt idx="23">
                  <c:v>20</c:v>
                </c:pt>
                <c:pt idx="24">
                  <c:v>50</c:v>
                </c:pt>
                <c:pt idx="25">
                  <c:v>300</c:v>
                </c:pt>
                <c:pt idx="26">
                  <c:v>40</c:v>
                </c:pt>
                <c:pt idx="27">
                  <c:v>29</c:v>
                </c:pt>
                <c:pt idx="28">
                  <c:v>66</c:v>
                </c:pt>
                <c:pt idx="29">
                  <c:v>25</c:v>
                </c:pt>
                <c:pt idx="30">
                  <c:v>125</c:v>
                </c:pt>
                <c:pt idx="31">
                  <c:v>25.8</c:v>
                </c:pt>
                <c:pt idx="32">
                  <c:v>32</c:v>
                </c:pt>
                <c:pt idx="33">
                  <c:v>20</c:v>
                </c:pt>
                <c:pt idx="34">
                  <c:v>23</c:v>
                </c:pt>
                <c:pt idx="35">
                  <c:v>12</c:v>
                </c:pt>
                <c:pt idx="36">
                  <c:v>10</c:v>
                </c:pt>
                <c:pt idx="37">
                  <c:v>20</c:v>
                </c:pt>
                <c:pt idx="38">
                  <c:v>150</c:v>
                </c:pt>
                <c:pt idx="39">
                  <c:v>45</c:v>
                </c:pt>
                <c:pt idx="40">
                  <c:v>30</c:v>
                </c:pt>
                <c:pt idx="41">
                  <c:v>5.5</c:v>
                </c:pt>
                <c:pt idx="42">
                  <c:v>23</c:v>
                </c:pt>
                <c:pt idx="43">
                  <c:v>62.5</c:v>
                </c:pt>
                <c:pt idx="44">
                  <c:v>130</c:v>
                </c:pt>
                <c:pt idx="45">
                  <c:v>14</c:v>
                </c:pt>
                <c:pt idx="46">
                  <c:v>20</c:v>
                </c:pt>
                <c:pt idx="47">
                  <c:v>9</c:v>
                </c:pt>
                <c:pt idx="48">
                  <c:v>7.65</c:v>
                </c:pt>
                <c:pt idx="49">
                  <c:v>60</c:v>
                </c:pt>
                <c:pt idx="50">
                  <c:v>309</c:v>
                </c:pt>
                <c:pt idx="51">
                  <c:v>20</c:v>
                </c:pt>
                <c:pt idx="52">
                  <c:v>270</c:v>
                </c:pt>
                <c:pt idx="53">
                  <c:v>110</c:v>
                </c:pt>
                <c:pt idx="54">
                  <c:v>26</c:v>
                </c:pt>
                <c:pt idx="55">
                  <c:v>250</c:v>
                </c:pt>
                <c:pt idx="56">
                  <c:v>30</c:v>
                </c:pt>
                <c:pt idx="57">
                  <c:v>20</c:v>
                </c:pt>
                <c:pt idx="58">
                  <c:v>150</c:v>
                </c:pt>
                <c:pt idx="59">
                  <c:v>110</c:v>
                </c:pt>
                <c:pt idx="60">
                  <c:v>127</c:v>
                </c:pt>
                <c:pt idx="61">
                  <c:v>150</c:v>
                </c:pt>
                <c:pt idx="62">
                  <c:v>24</c:v>
                </c:pt>
                <c:pt idx="63">
                  <c:v>20</c:v>
                </c:pt>
                <c:pt idx="64">
                  <c:v>6</c:v>
                </c:pt>
                <c:pt idx="65">
                  <c:v>150</c:v>
                </c:pt>
                <c:pt idx="66">
                  <c:v>250</c:v>
                </c:pt>
                <c:pt idx="67">
                  <c:v>9</c:v>
                </c:pt>
                <c:pt idx="68">
                  <c:v>20</c:v>
                </c:pt>
                <c:pt idx="69">
                  <c:v>19</c:v>
                </c:pt>
                <c:pt idx="70">
                  <c:v>20</c:v>
                </c:pt>
                <c:pt idx="71">
                  <c:v>30</c:v>
                </c:pt>
                <c:pt idx="72">
                  <c:v>20</c:v>
                </c:pt>
                <c:pt idx="73">
                  <c:v>15</c:v>
                </c:pt>
                <c:pt idx="74">
                  <c:v>15</c:v>
                </c:pt>
                <c:pt idx="75">
                  <c:v>200</c:v>
                </c:pt>
                <c:pt idx="76">
                  <c:v>20</c:v>
                </c:pt>
                <c:pt idx="77">
                  <c:v>20</c:v>
                </c:pt>
                <c:pt idx="78">
                  <c:v>20</c:v>
                </c:pt>
                <c:pt idx="79">
                  <c:v>20</c:v>
                </c:pt>
                <c:pt idx="80">
                  <c:v>20</c:v>
                </c:pt>
                <c:pt idx="81">
                  <c:v>102</c:v>
                </c:pt>
                <c:pt idx="82">
                  <c:v>20</c:v>
                </c:pt>
                <c:pt idx="83">
                  <c:v>250</c:v>
                </c:pt>
                <c:pt idx="84">
                  <c:v>20</c:v>
                </c:pt>
                <c:pt idx="85">
                  <c:v>20.8</c:v>
                </c:pt>
                <c:pt idx="86">
                  <c:v>10</c:v>
                </c:pt>
                <c:pt idx="87">
                  <c:v>50</c:v>
                </c:pt>
                <c:pt idx="88">
                  <c:v>20</c:v>
                </c:pt>
                <c:pt idx="89">
                  <c:v>20</c:v>
                </c:pt>
                <c:pt idx="90">
                  <c:v>250</c:v>
                </c:pt>
                <c:pt idx="91">
                  <c:v>20</c:v>
                </c:pt>
                <c:pt idx="92">
                  <c:v>28.8</c:v>
                </c:pt>
                <c:pt idx="93">
                  <c:v>45</c:v>
                </c:pt>
                <c:pt idx="94">
                  <c:v>20</c:v>
                </c:pt>
                <c:pt idx="95">
                  <c:v>20</c:v>
                </c:pt>
                <c:pt idx="96">
                  <c:v>20</c:v>
                </c:pt>
                <c:pt idx="97">
                  <c:v>20</c:v>
                </c:pt>
                <c:pt idx="98">
                  <c:v>20</c:v>
                </c:pt>
                <c:pt idx="99">
                  <c:v>20</c:v>
                </c:pt>
                <c:pt idx="100">
                  <c:v>48</c:v>
                </c:pt>
                <c:pt idx="101">
                  <c:v>40</c:v>
                </c:pt>
                <c:pt idx="102">
                  <c:v>12</c:v>
                </c:pt>
                <c:pt idx="103">
                  <c:v>50</c:v>
                </c:pt>
                <c:pt idx="104">
                  <c:v>40</c:v>
                </c:pt>
                <c:pt idx="105">
                  <c:v>20</c:v>
                </c:pt>
                <c:pt idx="106">
                  <c:v>20</c:v>
                </c:pt>
                <c:pt idx="107">
                  <c:v>12</c:v>
                </c:pt>
                <c:pt idx="108">
                  <c:v>15</c:v>
                </c:pt>
                <c:pt idx="109">
                  <c:v>20</c:v>
                </c:pt>
                <c:pt idx="110">
                  <c:v>20</c:v>
                </c:pt>
                <c:pt idx="111">
                  <c:v>20</c:v>
                </c:pt>
                <c:pt idx="112">
                  <c:v>20</c:v>
                </c:pt>
                <c:pt idx="113">
                  <c:v>7.3140000000000001</c:v>
                </c:pt>
                <c:pt idx="114">
                  <c:v>20</c:v>
                </c:pt>
                <c:pt idx="115">
                  <c:v>150</c:v>
                </c:pt>
                <c:pt idx="116">
                  <c:v>7</c:v>
                </c:pt>
                <c:pt idx="117">
                  <c:v>10.416</c:v>
                </c:pt>
                <c:pt idx="118">
                  <c:v>20</c:v>
                </c:pt>
                <c:pt idx="119">
                  <c:v>25</c:v>
                </c:pt>
                <c:pt idx="120">
                  <c:v>10.3</c:v>
                </c:pt>
                <c:pt idx="121">
                  <c:v>150</c:v>
                </c:pt>
                <c:pt idx="122">
                  <c:v>30</c:v>
                </c:pt>
                <c:pt idx="123">
                  <c:v>20</c:v>
                </c:pt>
                <c:pt idx="124">
                  <c:v>30</c:v>
                </c:pt>
                <c:pt idx="125">
                  <c:v>93.6</c:v>
                </c:pt>
                <c:pt idx="126">
                  <c:v>45</c:v>
                </c:pt>
                <c:pt idx="127">
                  <c:v>56</c:v>
                </c:pt>
                <c:pt idx="128">
                  <c:v>56</c:v>
                </c:pt>
                <c:pt idx="129">
                  <c:v>200</c:v>
                </c:pt>
                <c:pt idx="130">
                  <c:v>100</c:v>
                </c:pt>
                <c:pt idx="131">
                  <c:v>60</c:v>
                </c:pt>
                <c:pt idx="132">
                  <c:v>60</c:v>
                </c:pt>
                <c:pt idx="133">
                  <c:v>52</c:v>
                </c:pt>
                <c:pt idx="134">
                  <c:v>120</c:v>
                </c:pt>
                <c:pt idx="135">
                  <c:v>30</c:v>
                </c:pt>
                <c:pt idx="136">
                  <c:v>101.3</c:v>
                </c:pt>
                <c:pt idx="137">
                  <c:v>51</c:v>
                </c:pt>
                <c:pt idx="138">
                  <c:v>76.5</c:v>
                </c:pt>
                <c:pt idx="139">
                  <c:v>30</c:v>
                </c:pt>
                <c:pt idx="140">
                  <c:v>80</c:v>
                </c:pt>
                <c:pt idx="141">
                  <c:v>103</c:v>
                </c:pt>
                <c:pt idx="142">
                  <c:v>40</c:v>
                </c:pt>
                <c:pt idx="143">
                  <c:v>11.4</c:v>
                </c:pt>
                <c:pt idx="144">
                  <c:v>20</c:v>
                </c:pt>
                <c:pt idx="145">
                  <c:v>20</c:v>
                </c:pt>
                <c:pt idx="146">
                  <c:v>20</c:v>
                </c:pt>
                <c:pt idx="147">
                  <c:v>15</c:v>
                </c:pt>
                <c:pt idx="148">
                  <c:v>20</c:v>
                </c:pt>
                <c:pt idx="149">
                  <c:v>20</c:v>
                </c:pt>
                <c:pt idx="150">
                  <c:v>14.7</c:v>
                </c:pt>
                <c:pt idx="151">
                  <c:v>19.5</c:v>
                </c:pt>
                <c:pt idx="152">
                  <c:v>19.5</c:v>
                </c:pt>
                <c:pt idx="153">
                  <c:v>100</c:v>
                </c:pt>
                <c:pt idx="154">
                  <c:v>40</c:v>
                </c:pt>
                <c:pt idx="155">
                  <c:v>50</c:v>
                </c:pt>
                <c:pt idx="156">
                  <c:v>30</c:v>
                </c:pt>
                <c:pt idx="157">
                  <c:v>45</c:v>
                </c:pt>
                <c:pt idx="158">
                  <c:v>130</c:v>
                </c:pt>
                <c:pt idx="159">
                  <c:v>80</c:v>
                </c:pt>
                <c:pt idx="160">
                  <c:v>6</c:v>
                </c:pt>
                <c:pt idx="161">
                  <c:v>25</c:v>
                </c:pt>
                <c:pt idx="162">
                  <c:v>62.25</c:v>
                </c:pt>
                <c:pt idx="163">
                  <c:v>70</c:v>
                </c:pt>
                <c:pt idx="164">
                  <c:v>70</c:v>
                </c:pt>
                <c:pt idx="165">
                  <c:v>10.5</c:v>
                </c:pt>
                <c:pt idx="166">
                  <c:v>20</c:v>
                </c:pt>
                <c:pt idx="167">
                  <c:v>30</c:v>
                </c:pt>
                <c:pt idx="168">
                  <c:v>81</c:v>
                </c:pt>
                <c:pt idx="169">
                  <c:v>54</c:v>
                </c:pt>
                <c:pt idx="170">
                  <c:v>6.8</c:v>
                </c:pt>
                <c:pt idx="171">
                  <c:v>20</c:v>
                </c:pt>
                <c:pt idx="172">
                  <c:v>50.6</c:v>
                </c:pt>
                <c:pt idx="173">
                  <c:v>52</c:v>
                </c:pt>
                <c:pt idx="174">
                  <c:v>80</c:v>
                </c:pt>
                <c:pt idx="175">
                  <c:v>4.9000000000000004</c:v>
                </c:pt>
                <c:pt idx="176">
                  <c:v>3.6</c:v>
                </c:pt>
                <c:pt idx="177">
                  <c:v>100</c:v>
                </c:pt>
                <c:pt idx="178">
                  <c:v>80</c:v>
                </c:pt>
                <c:pt idx="179">
                  <c:v>100</c:v>
                </c:pt>
                <c:pt idx="180">
                  <c:v>46</c:v>
                </c:pt>
                <c:pt idx="181">
                  <c:v>100.815</c:v>
                </c:pt>
                <c:pt idx="182">
                  <c:v>7</c:v>
                </c:pt>
                <c:pt idx="183">
                  <c:v>13</c:v>
                </c:pt>
                <c:pt idx="184">
                  <c:v>20</c:v>
                </c:pt>
                <c:pt idx="185">
                  <c:v>27.6</c:v>
                </c:pt>
                <c:pt idx="186">
                  <c:v>125</c:v>
                </c:pt>
                <c:pt idx="187">
                  <c:v>150</c:v>
                </c:pt>
                <c:pt idx="188">
                  <c:v>180</c:v>
                </c:pt>
                <c:pt idx="189">
                  <c:v>20</c:v>
                </c:pt>
                <c:pt idx="190">
                  <c:v>30</c:v>
                </c:pt>
                <c:pt idx="191">
                  <c:v>30</c:v>
                </c:pt>
                <c:pt idx="192">
                  <c:v>10</c:v>
                </c:pt>
                <c:pt idx="193">
                  <c:v>150</c:v>
                </c:pt>
                <c:pt idx="194">
                  <c:v>10.88</c:v>
                </c:pt>
                <c:pt idx="195">
                  <c:v>52</c:v>
                </c:pt>
                <c:pt idx="196">
                  <c:v>52</c:v>
                </c:pt>
                <c:pt idx="197">
                  <c:v>25</c:v>
                </c:pt>
                <c:pt idx="198">
                  <c:v>46.2</c:v>
                </c:pt>
                <c:pt idx="199">
                  <c:v>71.400000000000006</c:v>
                </c:pt>
                <c:pt idx="200">
                  <c:v>118</c:v>
                </c:pt>
                <c:pt idx="201">
                  <c:v>182</c:v>
                </c:pt>
                <c:pt idx="202">
                  <c:v>146</c:v>
                </c:pt>
                <c:pt idx="203">
                  <c:v>50</c:v>
                </c:pt>
                <c:pt idx="204">
                  <c:v>154.27199999999999</c:v>
                </c:pt>
                <c:pt idx="205">
                  <c:v>103.5</c:v>
                </c:pt>
                <c:pt idx="206">
                  <c:v>125</c:v>
                </c:pt>
                <c:pt idx="207">
                  <c:v>85</c:v>
                </c:pt>
                <c:pt idx="208">
                  <c:v>54</c:v>
                </c:pt>
                <c:pt idx="209">
                  <c:v>72</c:v>
                </c:pt>
                <c:pt idx="210">
                  <c:v>30</c:v>
                </c:pt>
                <c:pt idx="211">
                  <c:v>86</c:v>
                </c:pt>
                <c:pt idx="212">
                  <c:v>50</c:v>
                </c:pt>
                <c:pt idx="213">
                  <c:v>90</c:v>
                </c:pt>
                <c:pt idx="214">
                  <c:v>20</c:v>
                </c:pt>
                <c:pt idx="215">
                  <c:v>20</c:v>
                </c:pt>
                <c:pt idx="216">
                  <c:v>20</c:v>
                </c:pt>
                <c:pt idx="217">
                  <c:v>20</c:v>
                </c:pt>
                <c:pt idx="218">
                  <c:v>20</c:v>
                </c:pt>
                <c:pt idx="219">
                  <c:v>26</c:v>
                </c:pt>
                <c:pt idx="220">
                  <c:v>8.16</c:v>
                </c:pt>
                <c:pt idx="221">
                  <c:v>20.399999999999999</c:v>
                </c:pt>
                <c:pt idx="222">
                  <c:v>100</c:v>
                </c:pt>
                <c:pt idx="223">
                  <c:v>128</c:v>
                </c:pt>
                <c:pt idx="224">
                  <c:v>20</c:v>
                </c:pt>
                <c:pt idx="225">
                  <c:v>16</c:v>
                </c:pt>
                <c:pt idx="226">
                  <c:v>60</c:v>
                </c:pt>
                <c:pt idx="227">
                  <c:v>20</c:v>
                </c:pt>
                <c:pt idx="228">
                  <c:v>100</c:v>
                </c:pt>
                <c:pt idx="229">
                  <c:v>100</c:v>
                </c:pt>
                <c:pt idx="230">
                  <c:v>24.9</c:v>
                </c:pt>
                <c:pt idx="231">
                  <c:v>40</c:v>
                </c:pt>
                <c:pt idx="232">
                  <c:v>20</c:v>
                </c:pt>
                <c:pt idx="233">
                  <c:v>50</c:v>
                </c:pt>
                <c:pt idx="234">
                  <c:v>50</c:v>
                </c:pt>
                <c:pt idx="235">
                  <c:v>105</c:v>
                </c:pt>
                <c:pt idx="236">
                  <c:v>150</c:v>
                </c:pt>
                <c:pt idx="237">
                  <c:v>80</c:v>
                </c:pt>
                <c:pt idx="238">
                  <c:v>125</c:v>
                </c:pt>
                <c:pt idx="239">
                  <c:v>7.8</c:v>
                </c:pt>
                <c:pt idx="240">
                  <c:v>200</c:v>
                </c:pt>
                <c:pt idx="241">
                  <c:v>7.2</c:v>
                </c:pt>
                <c:pt idx="242">
                  <c:v>14.7</c:v>
                </c:pt>
                <c:pt idx="243">
                  <c:v>45.9</c:v>
                </c:pt>
                <c:pt idx="244">
                  <c:v>100</c:v>
                </c:pt>
                <c:pt idx="245">
                  <c:v>60</c:v>
                </c:pt>
                <c:pt idx="246">
                  <c:v>20</c:v>
                </c:pt>
                <c:pt idx="247">
                  <c:v>17</c:v>
                </c:pt>
                <c:pt idx="248">
                  <c:v>49</c:v>
                </c:pt>
                <c:pt idx="249">
                  <c:v>56</c:v>
                </c:pt>
                <c:pt idx="250">
                  <c:v>74.900000000000006</c:v>
                </c:pt>
                <c:pt idx="251">
                  <c:v>100</c:v>
                </c:pt>
                <c:pt idx="252">
                  <c:v>78.400000000000006</c:v>
                </c:pt>
                <c:pt idx="253">
                  <c:v>50</c:v>
                </c:pt>
                <c:pt idx="254">
                  <c:v>9.4959999999999987</c:v>
                </c:pt>
                <c:pt idx="255">
                  <c:v>39.864000000000004</c:v>
                </c:pt>
                <c:pt idx="256">
                  <c:v>52.5</c:v>
                </c:pt>
                <c:pt idx="257">
                  <c:v>40</c:v>
                </c:pt>
                <c:pt idx="258">
                  <c:v>86</c:v>
                </c:pt>
                <c:pt idx="259">
                  <c:v>74</c:v>
                </c:pt>
                <c:pt idx="260">
                  <c:v>50</c:v>
                </c:pt>
                <c:pt idx="261">
                  <c:v>100</c:v>
                </c:pt>
                <c:pt idx="262">
                  <c:v>19.59</c:v>
                </c:pt>
                <c:pt idx="263">
                  <c:v>19.579999999999998</c:v>
                </c:pt>
                <c:pt idx="264">
                  <c:v>19.579999999999998</c:v>
                </c:pt>
                <c:pt idx="265">
                  <c:v>19.600000000000001</c:v>
                </c:pt>
                <c:pt idx="266">
                  <c:v>5</c:v>
                </c:pt>
                <c:pt idx="267">
                  <c:v>40</c:v>
                </c:pt>
                <c:pt idx="268">
                  <c:v>8.4</c:v>
                </c:pt>
                <c:pt idx="269">
                  <c:v>8.4</c:v>
                </c:pt>
                <c:pt idx="270">
                  <c:v>252.32</c:v>
                </c:pt>
                <c:pt idx="271">
                  <c:v>100</c:v>
                </c:pt>
                <c:pt idx="272">
                  <c:v>200</c:v>
                </c:pt>
                <c:pt idx="273">
                  <c:v>62.5</c:v>
                </c:pt>
                <c:pt idx="274">
                  <c:v>50</c:v>
                </c:pt>
                <c:pt idx="275">
                  <c:v>25</c:v>
                </c:pt>
                <c:pt idx="276">
                  <c:v>25</c:v>
                </c:pt>
                <c:pt idx="277">
                  <c:v>50</c:v>
                </c:pt>
                <c:pt idx="278">
                  <c:v>5</c:v>
                </c:pt>
                <c:pt idx="279">
                  <c:v>150</c:v>
                </c:pt>
                <c:pt idx="280">
                  <c:v>200</c:v>
                </c:pt>
                <c:pt idx="281">
                  <c:v>15</c:v>
                </c:pt>
                <c:pt idx="282">
                  <c:v>45</c:v>
                </c:pt>
                <c:pt idx="283">
                  <c:v>150</c:v>
                </c:pt>
                <c:pt idx="284">
                  <c:v>50</c:v>
                </c:pt>
                <c:pt idx="285">
                  <c:v>99</c:v>
                </c:pt>
                <c:pt idx="286">
                  <c:v>50</c:v>
                </c:pt>
                <c:pt idx="287">
                  <c:v>30</c:v>
                </c:pt>
                <c:pt idx="288">
                  <c:v>100</c:v>
                </c:pt>
                <c:pt idx="289">
                  <c:v>57.5</c:v>
                </c:pt>
                <c:pt idx="290">
                  <c:v>120</c:v>
                </c:pt>
                <c:pt idx="291">
                  <c:v>10</c:v>
                </c:pt>
                <c:pt idx="292">
                  <c:v>50</c:v>
                </c:pt>
                <c:pt idx="293">
                  <c:v>106.688</c:v>
                </c:pt>
                <c:pt idx="294">
                  <c:v>99</c:v>
                </c:pt>
                <c:pt idx="295">
                  <c:v>6.3</c:v>
                </c:pt>
                <c:pt idx="296">
                  <c:v>100</c:v>
                </c:pt>
                <c:pt idx="297">
                  <c:v>74.5</c:v>
                </c:pt>
                <c:pt idx="298">
                  <c:v>74.5</c:v>
                </c:pt>
                <c:pt idx="299">
                  <c:v>300</c:v>
                </c:pt>
                <c:pt idx="300">
                  <c:v>250</c:v>
                </c:pt>
                <c:pt idx="301">
                  <c:v>50</c:v>
                </c:pt>
                <c:pt idx="302">
                  <c:v>101</c:v>
                </c:pt>
                <c:pt idx="303">
                  <c:v>200</c:v>
                </c:pt>
                <c:pt idx="304">
                  <c:v>100</c:v>
                </c:pt>
                <c:pt idx="305">
                  <c:v>80</c:v>
                </c:pt>
                <c:pt idx="306">
                  <c:v>5.6814814814814811</c:v>
                </c:pt>
                <c:pt idx="307">
                  <c:v>80</c:v>
                </c:pt>
                <c:pt idx="308">
                  <c:v>60</c:v>
                </c:pt>
                <c:pt idx="309">
                  <c:v>30</c:v>
                </c:pt>
                <c:pt idx="310">
                  <c:v>58</c:v>
                </c:pt>
                <c:pt idx="311">
                  <c:v>122</c:v>
                </c:pt>
                <c:pt idx="312">
                  <c:v>99</c:v>
                </c:pt>
                <c:pt idx="313">
                  <c:v>80</c:v>
                </c:pt>
                <c:pt idx="314">
                  <c:v>20</c:v>
                </c:pt>
                <c:pt idx="315">
                  <c:v>100</c:v>
                </c:pt>
                <c:pt idx="316">
                  <c:v>42</c:v>
                </c:pt>
                <c:pt idx="317">
                  <c:v>68</c:v>
                </c:pt>
                <c:pt idx="318">
                  <c:v>20</c:v>
                </c:pt>
                <c:pt idx="319">
                  <c:v>200</c:v>
                </c:pt>
                <c:pt idx="320">
                  <c:v>35</c:v>
                </c:pt>
                <c:pt idx="321">
                  <c:v>40</c:v>
                </c:pt>
                <c:pt idx="322">
                  <c:v>10</c:v>
                </c:pt>
                <c:pt idx="323">
                  <c:v>50</c:v>
                </c:pt>
                <c:pt idx="324">
                  <c:v>50</c:v>
                </c:pt>
                <c:pt idx="325">
                  <c:v>86</c:v>
                </c:pt>
                <c:pt idx="326">
                  <c:v>102.5</c:v>
                </c:pt>
                <c:pt idx="327">
                  <c:v>100</c:v>
                </c:pt>
                <c:pt idx="328">
                  <c:v>100</c:v>
                </c:pt>
                <c:pt idx="329">
                  <c:v>100</c:v>
                </c:pt>
                <c:pt idx="330">
                  <c:v>100</c:v>
                </c:pt>
                <c:pt idx="331">
                  <c:v>60</c:v>
                </c:pt>
                <c:pt idx="332">
                  <c:v>10.5</c:v>
                </c:pt>
                <c:pt idx="333">
                  <c:v>20</c:v>
                </c:pt>
                <c:pt idx="334">
                  <c:v>144</c:v>
                </c:pt>
                <c:pt idx="335">
                  <c:v>13</c:v>
                </c:pt>
                <c:pt idx="336">
                  <c:v>128</c:v>
                </c:pt>
                <c:pt idx="337">
                  <c:v>70</c:v>
                </c:pt>
                <c:pt idx="338">
                  <c:v>250</c:v>
                </c:pt>
                <c:pt idx="339">
                  <c:v>4.5999999999999996</c:v>
                </c:pt>
                <c:pt idx="340">
                  <c:v>50</c:v>
                </c:pt>
                <c:pt idx="341">
                  <c:v>22</c:v>
                </c:pt>
                <c:pt idx="342">
                  <c:v>50</c:v>
                </c:pt>
                <c:pt idx="343">
                  <c:v>160</c:v>
                </c:pt>
                <c:pt idx="344">
                  <c:v>120</c:v>
                </c:pt>
                <c:pt idx="345">
                  <c:v>100</c:v>
                </c:pt>
                <c:pt idx="346">
                  <c:v>75</c:v>
                </c:pt>
                <c:pt idx="347">
                  <c:v>26</c:v>
                </c:pt>
                <c:pt idx="348">
                  <c:v>50</c:v>
                </c:pt>
                <c:pt idx="349">
                  <c:v>55.83</c:v>
                </c:pt>
                <c:pt idx="350">
                  <c:v>88</c:v>
                </c:pt>
                <c:pt idx="351">
                  <c:v>22</c:v>
                </c:pt>
                <c:pt idx="352">
                  <c:v>100</c:v>
                </c:pt>
                <c:pt idx="353">
                  <c:v>50</c:v>
                </c:pt>
                <c:pt idx="354">
                  <c:v>300</c:v>
                </c:pt>
                <c:pt idx="355">
                  <c:v>40</c:v>
                </c:pt>
                <c:pt idx="356">
                  <c:v>400</c:v>
                </c:pt>
                <c:pt idx="357">
                  <c:v>80</c:v>
                </c:pt>
                <c:pt idx="358">
                  <c:v>62.5</c:v>
                </c:pt>
                <c:pt idx="359">
                  <c:v>17.5</c:v>
                </c:pt>
                <c:pt idx="360">
                  <c:v>112</c:v>
                </c:pt>
                <c:pt idx="361">
                  <c:v>100</c:v>
                </c:pt>
                <c:pt idx="362">
                  <c:v>100</c:v>
                </c:pt>
                <c:pt idx="363">
                  <c:v>100</c:v>
                </c:pt>
                <c:pt idx="364">
                  <c:v>240</c:v>
                </c:pt>
                <c:pt idx="365">
                  <c:v>65</c:v>
                </c:pt>
                <c:pt idx="366">
                  <c:v>9.3076923076923066</c:v>
                </c:pt>
                <c:pt idx="367">
                  <c:v>88</c:v>
                </c:pt>
                <c:pt idx="368">
                  <c:v>90</c:v>
                </c:pt>
                <c:pt idx="369">
                  <c:v>70</c:v>
                </c:pt>
                <c:pt idx="370">
                  <c:v>150</c:v>
                </c:pt>
                <c:pt idx="371">
                  <c:v>100</c:v>
                </c:pt>
                <c:pt idx="372">
                  <c:v>100</c:v>
                </c:pt>
                <c:pt idx="373">
                  <c:v>35</c:v>
                </c:pt>
                <c:pt idx="374">
                  <c:v>107</c:v>
                </c:pt>
                <c:pt idx="375">
                  <c:v>132</c:v>
                </c:pt>
                <c:pt idx="376">
                  <c:v>250</c:v>
                </c:pt>
                <c:pt idx="377">
                  <c:v>88</c:v>
                </c:pt>
                <c:pt idx="378">
                  <c:v>25</c:v>
                </c:pt>
                <c:pt idx="379">
                  <c:v>100</c:v>
                </c:pt>
                <c:pt idx="380">
                  <c:v>44</c:v>
                </c:pt>
                <c:pt idx="381">
                  <c:v>100</c:v>
                </c:pt>
                <c:pt idx="382">
                  <c:v>162</c:v>
                </c:pt>
                <c:pt idx="383">
                  <c:v>100</c:v>
                </c:pt>
                <c:pt idx="384">
                  <c:v>200</c:v>
                </c:pt>
                <c:pt idx="385">
                  <c:v>100</c:v>
                </c:pt>
                <c:pt idx="386">
                  <c:v>50</c:v>
                </c:pt>
                <c:pt idx="387">
                  <c:v>80</c:v>
                </c:pt>
                <c:pt idx="388">
                  <c:v>50.5</c:v>
                </c:pt>
                <c:pt idx="389">
                  <c:v>50</c:v>
                </c:pt>
                <c:pt idx="390">
                  <c:v>160.5</c:v>
                </c:pt>
                <c:pt idx="391">
                  <c:v>75</c:v>
                </c:pt>
                <c:pt idx="392">
                  <c:v>80</c:v>
                </c:pt>
                <c:pt idx="393">
                  <c:v>22.9</c:v>
                </c:pt>
                <c:pt idx="394">
                  <c:v>200</c:v>
                </c:pt>
                <c:pt idx="395">
                  <c:v>127.86</c:v>
                </c:pt>
                <c:pt idx="396">
                  <c:v>100</c:v>
                </c:pt>
                <c:pt idx="397">
                  <c:v>100</c:v>
                </c:pt>
                <c:pt idx="398">
                  <c:v>79</c:v>
                </c:pt>
                <c:pt idx="399">
                  <c:v>75</c:v>
                </c:pt>
                <c:pt idx="400">
                  <c:v>160</c:v>
                </c:pt>
                <c:pt idx="401">
                  <c:v>150</c:v>
                </c:pt>
                <c:pt idx="402">
                  <c:v>20</c:v>
                </c:pt>
                <c:pt idx="403">
                  <c:v>20</c:v>
                </c:pt>
                <c:pt idx="404">
                  <c:v>196</c:v>
                </c:pt>
                <c:pt idx="405">
                  <c:v>50</c:v>
                </c:pt>
                <c:pt idx="406">
                  <c:v>132</c:v>
                </c:pt>
                <c:pt idx="407">
                  <c:v>175</c:v>
                </c:pt>
                <c:pt idx="408">
                  <c:v>100</c:v>
                </c:pt>
                <c:pt idx="409">
                  <c:v>200</c:v>
                </c:pt>
                <c:pt idx="410">
                  <c:v>152.5</c:v>
                </c:pt>
                <c:pt idx="411">
                  <c:v>233</c:v>
                </c:pt>
                <c:pt idx="412">
                  <c:v>63</c:v>
                </c:pt>
                <c:pt idx="413">
                  <c:v>26</c:v>
                </c:pt>
                <c:pt idx="414">
                  <c:v>56</c:v>
                </c:pt>
                <c:pt idx="415">
                  <c:v>50</c:v>
                </c:pt>
                <c:pt idx="416">
                  <c:v>200</c:v>
                </c:pt>
                <c:pt idx="417">
                  <c:v>7.5</c:v>
                </c:pt>
                <c:pt idx="418">
                  <c:v>90</c:v>
                </c:pt>
                <c:pt idx="419">
                  <c:v>500</c:v>
                </c:pt>
                <c:pt idx="420">
                  <c:v>90</c:v>
                </c:pt>
                <c:pt idx="421">
                  <c:v>96</c:v>
                </c:pt>
                <c:pt idx="422" formatCode="General">
                  <c:v>190</c:v>
                </c:pt>
                <c:pt idx="423" formatCode="General">
                  <c:v>190</c:v>
                </c:pt>
                <c:pt idx="424" formatCode="General">
                  <c:v>50</c:v>
                </c:pt>
                <c:pt idx="425" formatCode="General">
                  <c:v>50</c:v>
                </c:pt>
                <c:pt idx="426" formatCode="General">
                  <c:v>74.5</c:v>
                </c:pt>
                <c:pt idx="427" formatCode="General">
                  <c:v>130</c:v>
                </c:pt>
                <c:pt idx="428" formatCode="General">
                  <c:v>150</c:v>
                </c:pt>
                <c:pt idx="429" formatCode="General">
                  <c:v>300</c:v>
                </c:pt>
                <c:pt idx="430" formatCode="General">
                  <c:v>50</c:v>
                </c:pt>
                <c:pt idx="431" formatCode="General">
                  <c:v>30</c:v>
                </c:pt>
                <c:pt idx="432" formatCode="General">
                  <c:v>100</c:v>
                </c:pt>
                <c:pt idx="433" formatCode="General">
                  <c:v>350</c:v>
                </c:pt>
                <c:pt idx="434" formatCode="General">
                  <c:v>250</c:v>
                </c:pt>
                <c:pt idx="435" formatCode="General">
                  <c:v>90</c:v>
                </c:pt>
                <c:pt idx="436" formatCode="General">
                  <c:v>93.5</c:v>
                </c:pt>
                <c:pt idx="437" formatCode="General">
                  <c:v>200</c:v>
                </c:pt>
                <c:pt idx="438" formatCode="General">
                  <c:v>100</c:v>
                </c:pt>
                <c:pt idx="439" formatCode="General">
                  <c:v>100</c:v>
                </c:pt>
                <c:pt idx="440" formatCode="General">
                  <c:v>30</c:v>
                </c:pt>
                <c:pt idx="441" formatCode="General">
                  <c:v>125</c:v>
                </c:pt>
                <c:pt idx="442" formatCode="General">
                  <c:v>102</c:v>
                </c:pt>
                <c:pt idx="443" formatCode="General">
                  <c:v>150</c:v>
                </c:pt>
                <c:pt idx="444" formatCode="General">
                  <c:v>70</c:v>
                </c:pt>
                <c:pt idx="445" formatCode="General">
                  <c:v>40</c:v>
                </c:pt>
                <c:pt idx="446" formatCode="General">
                  <c:v>150</c:v>
                </c:pt>
                <c:pt idx="447" formatCode="General">
                  <c:v>60</c:v>
                </c:pt>
                <c:pt idx="448" formatCode="General">
                  <c:v>190</c:v>
                </c:pt>
                <c:pt idx="449" formatCode="General">
                  <c:v>20</c:v>
                </c:pt>
                <c:pt idx="450" formatCode="General">
                  <c:v>130</c:v>
                </c:pt>
                <c:pt idx="451" formatCode="General">
                  <c:v>80</c:v>
                </c:pt>
                <c:pt idx="452" formatCode="General">
                  <c:v>80</c:v>
                </c:pt>
                <c:pt idx="453" formatCode="General">
                  <c:v>66</c:v>
                </c:pt>
                <c:pt idx="454" formatCode="General">
                  <c:v>107</c:v>
                </c:pt>
                <c:pt idx="455" formatCode="General">
                  <c:v>100</c:v>
                </c:pt>
                <c:pt idx="456" formatCode="General">
                  <c:v>125</c:v>
                </c:pt>
                <c:pt idx="457" formatCode="General">
                  <c:v>30</c:v>
                </c:pt>
                <c:pt idx="458" formatCode="General">
                  <c:v>100</c:v>
                </c:pt>
                <c:pt idx="459" formatCode="General">
                  <c:v>150</c:v>
                </c:pt>
                <c:pt idx="460" formatCode="General">
                  <c:v>100</c:v>
                </c:pt>
                <c:pt idx="461" formatCode="General">
                  <c:v>65</c:v>
                </c:pt>
                <c:pt idx="462" formatCode="General">
                  <c:v>138.80000000000001</c:v>
                </c:pt>
                <c:pt idx="463" formatCode="General">
                  <c:v>140</c:v>
                </c:pt>
                <c:pt idx="464" formatCode="General">
                  <c:v>100</c:v>
                </c:pt>
                <c:pt idx="465" formatCode="General">
                  <c:v>25</c:v>
                </c:pt>
                <c:pt idx="466" formatCode="General">
                  <c:v>300</c:v>
                </c:pt>
                <c:pt idx="467" formatCode="General">
                  <c:v>200</c:v>
                </c:pt>
                <c:pt idx="468" formatCode="General">
                  <c:v>125</c:v>
                </c:pt>
                <c:pt idx="469" formatCode="General">
                  <c:v>35</c:v>
                </c:pt>
                <c:pt idx="470" formatCode="General">
                  <c:v>127.85</c:v>
                </c:pt>
                <c:pt idx="471" formatCode="General">
                  <c:v>700</c:v>
                </c:pt>
              </c:numCache>
            </c:numRef>
          </c:bubbleSize>
          <c:bubble3D val="0"/>
          <c:extLst>
            <c:ext xmlns:c16="http://schemas.microsoft.com/office/drawing/2014/chart" uri="{C3380CC4-5D6E-409C-BE32-E72D297353CC}">
              <c16:uniqueId val="{00000006-29D7-4E3A-AF3E-A87CE37B9ECB}"/>
            </c:ext>
          </c:extLst>
        </c:ser>
        <c:ser>
          <c:idx val="6"/>
          <c:order val="6"/>
          <c:tx>
            <c:v> NYISO</c:v>
          </c:tx>
          <c:spPr>
            <a:solidFill>
              <a:schemeClr val="accent4">
                <a:lumMod val="60000"/>
                <a:lumOff val="40000"/>
              </a:schemeClr>
            </a:solidFill>
            <a:ln w="6350">
              <a:solidFill>
                <a:schemeClr val="accent4"/>
              </a:solidFill>
            </a:ln>
          </c:spPr>
          <c:invertIfNegative val="0"/>
          <c:xVal>
            <c:numRef>
              <c:f>'PPA Price by Project (PV only)'!$A$26:$A$537</c:f>
              <c:numCache>
                <c:formatCode>m/d/yyyy</c:formatCode>
                <c:ptCount val="512"/>
                <c:pt idx="0">
                  <c:v>38961</c:v>
                </c:pt>
                <c:pt idx="1">
                  <c:v>39258</c:v>
                </c:pt>
                <c:pt idx="2">
                  <c:v>39630</c:v>
                </c:pt>
                <c:pt idx="3">
                  <c:v>39652</c:v>
                </c:pt>
                <c:pt idx="4">
                  <c:v>39801</c:v>
                </c:pt>
                <c:pt idx="5">
                  <c:v>39867</c:v>
                </c:pt>
                <c:pt idx="6">
                  <c:v>39873</c:v>
                </c:pt>
                <c:pt idx="7">
                  <c:v>39877</c:v>
                </c:pt>
                <c:pt idx="8">
                  <c:v>39934</c:v>
                </c:pt>
                <c:pt idx="9">
                  <c:v>39941</c:v>
                </c:pt>
                <c:pt idx="10">
                  <c:v>39965</c:v>
                </c:pt>
                <c:pt idx="11">
                  <c:v>39965</c:v>
                </c:pt>
                <c:pt idx="12">
                  <c:v>39965</c:v>
                </c:pt>
                <c:pt idx="13">
                  <c:v>39986</c:v>
                </c:pt>
                <c:pt idx="14">
                  <c:v>40042</c:v>
                </c:pt>
                <c:pt idx="15">
                  <c:v>40064</c:v>
                </c:pt>
                <c:pt idx="16">
                  <c:v>40137</c:v>
                </c:pt>
                <c:pt idx="17">
                  <c:v>40170</c:v>
                </c:pt>
                <c:pt idx="18">
                  <c:v>40171</c:v>
                </c:pt>
                <c:pt idx="19">
                  <c:v>40171</c:v>
                </c:pt>
                <c:pt idx="20">
                  <c:v>40171</c:v>
                </c:pt>
                <c:pt idx="21">
                  <c:v>40204</c:v>
                </c:pt>
                <c:pt idx="22">
                  <c:v>40204</c:v>
                </c:pt>
                <c:pt idx="23">
                  <c:v>40204</c:v>
                </c:pt>
                <c:pt idx="24">
                  <c:v>40211</c:v>
                </c:pt>
                <c:pt idx="25">
                  <c:v>40233</c:v>
                </c:pt>
                <c:pt idx="26">
                  <c:v>40243</c:v>
                </c:pt>
                <c:pt idx="27">
                  <c:v>40287</c:v>
                </c:pt>
                <c:pt idx="28">
                  <c:v>40289</c:v>
                </c:pt>
                <c:pt idx="29">
                  <c:v>40297</c:v>
                </c:pt>
                <c:pt idx="30">
                  <c:v>40308</c:v>
                </c:pt>
                <c:pt idx="31">
                  <c:v>40318</c:v>
                </c:pt>
                <c:pt idx="32">
                  <c:v>40330</c:v>
                </c:pt>
                <c:pt idx="33">
                  <c:v>40330</c:v>
                </c:pt>
                <c:pt idx="34">
                  <c:v>40353</c:v>
                </c:pt>
                <c:pt idx="35">
                  <c:v>40359</c:v>
                </c:pt>
                <c:pt idx="36">
                  <c:v>40359</c:v>
                </c:pt>
                <c:pt idx="37">
                  <c:v>40385</c:v>
                </c:pt>
                <c:pt idx="38">
                  <c:v>40388</c:v>
                </c:pt>
                <c:pt idx="39">
                  <c:v>40388</c:v>
                </c:pt>
                <c:pt idx="40">
                  <c:v>40400</c:v>
                </c:pt>
                <c:pt idx="41">
                  <c:v>40400</c:v>
                </c:pt>
                <c:pt idx="42">
                  <c:v>40414</c:v>
                </c:pt>
                <c:pt idx="43">
                  <c:v>40441</c:v>
                </c:pt>
                <c:pt idx="44">
                  <c:v>40492</c:v>
                </c:pt>
                <c:pt idx="45">
                  <c:v>40497</c:v>
                </c:pt>
                <c:pt idx="46">
                  <c:v>40497</c:v>
                </c:pt>
                <c:pt idx="47">
                  <c:v>40513</c:v>
                </c:pt>
                <c:pt idx="48">
                  <c:v>40513</c:v>
                </c:pt>
                <c:pt idx="49">
                  <c:v>40533</c:v>
                </c:pt>
                <c:pt idx="50">
                  <c:v>40542</c:v>
                </c:pt>
                <c:pt idx="51">
                  <c:v>40542</c:v>
                </c:pt>
                <c:pt idx="52">
                  <c:v>40548</c:v>
                </c:pt>
                <c:pt idx="53">
                  <c:v>40550</c:v>
                </c:pt>
                <c:pt idx="54">
                  <c:v>40568</c:v>
                </c:pt>
                <c:pt idx="55">
                  <c:v>40581</c:v>
                </c:pt>
                <c:pt idx="56">
                  <c:v>40585</c:v>
                </c:pt>
                <c:pt idx="57">
                  <c:v>40585</c:v>
                </c:pt>
                <c:pt idx="58">
                  <c:v>40610</c:v>
                </c:pt>
                <c:pt idx="59">
                  <c:v>40697</c:v>
                </c:pt>
                <c:pt idx="60">
                  <c:v>40697</c:v>
                </c:pt>
                <c:pt idx="61">
                  <c:v>40715</c:v>
                </c:pt>
                <c:pt idx="62">
                  <c:v>40732</c:v>
                </c:pt>
                <c:pt idx="63">
                  <c:v>40738</c:v>
                </c:pt>
                <c:pt idx="64">
                  <c:v>40742</c:v>
                </c:pt>
                <c:pt idx="65">
                  <c:v>40745</c:v>
                </c:pt>
                <c:pt idx="66">
                  <c:v>40815</c:v>
                </c:pt>
                <c:pt idx="67">
                  <c:v>40817</c:v>
                </c:pt>
                <c:pt idx="68">
                  <c:v>40878</c:v>
                </c:pt>
                <c:pt idx="69">
                  <c:v>40885</c:v>
                </c:pt>
                <c:pt idx="70">
                  <c:v>40897</c:v>
                </c:pt>
                <c:pt idx="71">
                  <c:v>40897</c:v>
                </c:pt>
                <c:pt idx="72">
                  <c:v>40897</c:v>
                </c:pt>
                <c:pt idx="73">
                  <c:v>40909</c:v>
                </c:pt>
                <c:pt idx="74">
                  <c:v>40909</c:v>
                </c:pt>
                <c:pt idx="75">
                  <c:v>40942</c:v>
                </c:pt>
                <c:pt idx="76">
                  <c:v>40966</c:v>
                </c:pt>
                <c:pt idx="77">
                  <c:v>41093</c:v>
                </c:pt>
                <c:pt idx="78">
                  <c:v>41093</c:v>
                </c:pt>
                <c:pt idx="79">
                  <c:v>41124</c:v>
                </c:pt>
                <c:pt idx="80">
                  <c:v>41134</c:v>
                </c:pt>
                <c:pt idx="81">
                  <c:v>41137</c:v>
                </c:pt>
                <c:pt idx="82">
                  <c:v>41150</c:v>
                </c:pt>
                <c:pt idx="83">
                  <c:v>41152</c:v>
                </c:pt>
                <c:pt idx="84">
                  <c:v>41169</c:v>
                </c:pt>
                <c:pt idx="85">
                  <c:v>41169</c:v>
                </c:pt>
                <c:pt idx="86">
                  <c:v>41199</c:v>
                </c:pt>
                <c:pt idx="87">
                  <c:v>41207</c:v>
                </c:pt>
                <c:pt idx="88">
                  <c:v>41214</c:v>
                </c:pt>
                <c:pt idx="89">
                  <c:v>41228</c:v>
                </c:pt>
                <c:pt idx="90">
                  <c:v>41255</c:v>
                </c:pt>
                <c:pt idx="91">
                  <c:v>41256</c:v>
                </c:pt>
                <c:pt idx="92">
                  <c:v>41309</c:v>
                </c:pt>
                <c:pt idx="93">
                  <c:v>41333</c:v>
                </c:pt>
                <c:pt idx="94">
                  <c:v>41355</c:v>
                </c:pt>
                <c:pt idx="95">
                  <c:v>41355</c:v>
                </c:pt>
                <c:pt idx="96">
                  <c:v>41358</c:v>
                </c:pt>
                <c:pt idx="97">
                  <c:v>41374</c:v>
                </c:pt>
                <c:pt idx="98">
                  <c:v>41380</c:v>
                </c:pt>
                <c:pt idx="99">
                  <c:v>41426</c:v>
                </c:pt>
                <c:pt idx="100">
                  <c:v>41428</c:v>
                </c:pt>
                <c:pt idx="101">
                  <c:v>41428</c:v>
                </c:pt>
                <c:pt idx="102">
                  <c:v>41444</c:v>
                </c:pt>
                <c:pt idx="103">
                  <c:v>41458</c:v>
                </c:pt>
                <c:pt idx="104">
                  <c:v>41465</c:v>
                </c:pt>
                <c:pt idx="105">
                  <c:v>41465</c:v>
                </c:pt>
                <c:pt idx="106">
                  <c:v>41472</c:v>
                </c:pt>
                <c:pt idx="107">
                  <c:v>41472</c:v>
                </c:pt>
                <c:pt idx="108">
                  <c:v>41523</c:v>
                </c:pt>
                <c:pt idx="109">
                  <c:v>41536</c:v>
                </c:pt>
                <c:pt idx="110">
                  <c:v>41544</c:v>
                </c:pt>
                <c:pt idx="111">
                  <c:v>41556</c:v>
                </c:pt>
                <c:pt idx="112">
                  <c:v>41569</c:v>
                </c:pt>
                <c:pt idx="113">
                  <c:v>41609</c:v>
                </c:pt>
                <c:pt idx="114">
                  <c:v>41614</c:v>
                </c:pt>
                <c:pt idx="115">
                  <c:v>41627</c:v>
                </c:pt>
                <c:pt idx="116">
                  <c:v>41669</c:v>
                </c:pt>
                <c:pt idx="117">
                  <c:v>41690</c:v>
                </c:pt>
                <c:pt idx="118">
                  <c:v>41715</c:v>
                </c:pt>
                <c:pt idx="119">
                  <c:v>41724</c:v>
                </c:pt>
                <c:pt idx="120">
                  <c:v>41730</c:v>
                </c:pt>
                <c:pt idx="121">
                  <c:v>41760</c:v>
                </c:pt>
                <c:pt idx="122">
                  <c:v>41786</c:v>
                </c:pt>
                <c:pt idx="123">
                  <c:v>41791</c:v>
                </c:pt>
                <c:pt idx="124">
                  <c:v>41802</c:v>
                </c:pt>
                <c:pt idx="125">
                  <c:v>41838</c:v>
                </c:pt>
                <c:pt idx="126">
                  <c:v>41843</c:v>
                </c:pt>
                <c:pt idx="127">
                  <c:v>41844</c:v>
                </c:pt>
                <c:pt idx="128">
                  <c:v>41844</c:v>
                </c:pt>
                <c:pt idx="129">
                  <c:v>41851</c:v>
                </c:pt>
                <c:pt idx="130">
                  <c:v>41870</c:v>
                </c:pt>
                <c:pt idx="131">
                  <c:v>41876</c:v>
                </c:pt>
                <c:pt idx="132">
                  <c:v>41885</c:v>
                </c:pt>
                <c:pt idx="133">
                  <c:v>41886</c:v>
                </c:pt>
                <c:pt idx="134">
                  <c:v>41886</c:v>
                </c:pt>
                <c:pt idx="135">
                  <c:v>41915</c:v>
                </c:pt>
                <c:pt idx="136">
                  <c:v>41920</c:v>
                </c:pt>
                <c:pt idx="137">
                  <c:v>41920</c:v>
                </c:pt>
                <c:pt idx="138">
                  <c:v>41920</c:v>
                </c:pt>
                <c:pt idx="139">
                  <c:v>41920</c:v>
                </c:pt>
                <c:pt idx="140">
                  <c:v>41920</c:v>
                </c:pt>
                <c:pt idx="141">
                  <c:v>41920</c:v>
                </c:pt>
                <c:pt idx="142">
                  <c:v>41932</c:v>
                </c:pt>
                <c:pt idx="143">
                  <c:v>41933</c:v>
                </c:pt>
                <c:pt idx="144">
                  <c:v>41933</c:v>
                </c:pt>
                <c:pt idx="145">
                  <c:v>41934</c:v>
                </c:pt>
                <c:pt idx="146">
                  <c:v>41934</c:v>
                </c:pt>
                <c:pt idx="147">
                  <c:v>41934</c:v>
                </c:pt>
                <c:pt idx="148">
                  <c:v>41934</c:v>
                </c:pt>
                <c:pt idx="149">
                  <c:v>41934</c:v>
                </c:pt>
                <c:pt idx="150">
                  <c:v>41934</c:v>
                </c:pt>
                <c:pt idx="151">
                  <c:v>41934</c:v>
                </c:pt>
                <c:pt idx="152">
                  <c:v>41934</c:v>
                </c:pt>
                <c:pt idx="153">
                  <c:v>41936</c:v>
                </c:pt>
                <c:pt idx="154">
                  <c:v>41950</c:v>
                </c:pt>
                <c:pt idx="155">
                  <c:v>41950</c:v>
                </c:pt>
                <c:pt idx="156">
                  <c:v>41956</c:v>
                </c:pt>
                <c:pt idx="157">
                  <c:v>41961</c:v>
                </c:pt>
                <c:pt idx="158">
                  <c:v>41982</c:v>
                </c:pt>
                <c:pt idx="159">
                  <c:v>42036</c:v>
                </c:pt>
                <c:pt idx="160">
                  <c:v>42065</c:v>
                </c:pt>
                <c:pt idx="161">
                  <c:v>42065</c:v>
                </c:pt>
                <c:pt idx="162">
                  <c:v>42066</c:v>
                </c:pt>
                <c:pt idx="163">
                  <c:v>42067</c:v>
                </c:pt>
                <c:pt idx="164">
                  <c:v>42067</c:v>
                </c:pt>
                <c:pt idx="165">
                  <c:v>42068</c:v>
                </c:pt>
                <c:pt idx="166">
                  <c:v>42086</c:v>
                </c:pt>
                <c:pt idx="167">
                  <c:v>42088</c:v>
                </c:pt>
                <c:pt idx="168">
                  <c:v>42097</c:v>
                </c:pt>
                <c:pt idx="169">
                  <c:v>42097</c:v>
                </c:pt>
                <c:pt idx="170">
                  <c:v>42108</c:v>
                </c:pt>
                <c:pt idx="171">
                  <c:v>42111</c:v>
                </c:pt>
                <c:pt idx="172">
                  <c:v>42124</c:v>
                </c:pt>
                <c:pt idx="173">
                  <c:v>42124</c:v>
                </c:pt>
                <c:pt idx="174">
                  <c:v>42124</c:v>
                </c:pt>
                <c:pt idx="175">
                  <c:v>42151</c:v>
                </c:pt>
                <c:pt idx="176">
                  <c:v>42156</c:v>
                </c:pt>
                <c:pt idx="177">
                  <c:v>42160</c:v>
                </c:pt>
                <c:pt idx="178">
                  <c:v>42164</c:v>
                </c:pt>
                <c:pt idx="179">
                  <c:v>42174</c:v>
                </c:pt>
                <c:pt idx="180">
                  <c:v>42178</c:v>
                </c:pt>
                <c:pt idx="181">
                  <c:v>42180</c:v>
                </c:pt>
                <c:pt idx="182">
                  <c:v>42185</c:v>
                </c:pt>
                <c:pt idx="183">
                  <c:v>42186</c:v>
                </c:pt>
                <c:pt idx="184">
                  <c:v>42186</c:v>
                </c:pt>
                <c:pt idx="185">
                  <c:v>42186</c:v>
                </c:pt>
                <c:pt idx="186">
                  <c:v>42200</c:v>
                </c:pt>
                <c:pt idx="187">
                  <c:v>42201</c:v>
                </c:pt>
                <c:pt idx="188">
                  <c:v>42201</c:v>
                </c:pt>
                <c:pt idx="189">
                  <c:v>42206</c:v>
                </c:pt>
                <c:pt idx="190">
                  <c:v>42221</c:v>
                </c:pt>
                <c:pt idx="191">
                  <c:v>42225</c:v>
                </c:pt>
                <c:pt idx="192">
                  <c:v>42228</c:v>
                </c:pt>
                <c:pt idx="193">
                  <c:v>42244</c:v>
                </c:pt>
                <c:pt idx="194">
                  <c:v>42250</c:v>
                </c:pt>
                <c:pt idx="195">
                  <c:v>42270</c:v>
                </c:pt>
                <c:pt idx="196">
                  <c:v>42270</c:v>
                </c:pt>
                <c:pt idx="197">
                  <c:v>42271</c:v>
                </c:pt>
                <c:pt idx="198">
                  <c:v>42275</c:v>
                </c:pt>
                <c:pt idx="199">
                  <c:v>42275</c:v>
                </c:pt>
                <c:pt idx="200">
                  <c:v>42278</c:v>
                </c:pt>
                <c:pt idx="201">
                  <c:v>42278</c:v>
                </c:pt>
                <c:pt idx="202">
                  <c:v>42278</c:v>
                </c:pt>
                <c:pt idx="203">
                  <c:v>42285</c:v>
                </c:pt>
                <c:pt idx="204">
                  <c:v>42286</c:v>
                </c:pt>
                <c:pt idx="205">
                  <c:v>42286</c:v>
                </c:pt>
                <c:pt idx="206">
                  <c:v>42292</c:v>
                </c:pt>
                <c:pt idx="207">
                  <c:v>42313</c:v>
                </c:pt>
                <c:pt idx="208">
                  <c:v>42314</c:v>
                </c:pt>
                <c:pt idx="209">
                  <c:v>42317</c:v>
                </c:pt>
                <c:pt idx="210">
                  <c:v>42318</c:v>
                </c:pt>
                <c:pt idx="211">
                  <c:v>42328</c:v>
                </c:pt>
                <c:pt idx="212">
                  <c:v>42338</c:v>
                </c:pt>
                <c:pt idx="213">
                  <c:v>42355</c:v>
                </c:pt>
                <c:pt idx="214">
                  <c:v>42355</c:v>
                </c:pt>
                <c:pt idx="215">
                  <c:v>42356</c:v>
                </c:pt>
                <c:pt idx="216">
                  <c:v>42356</c:v>
                </c:pt>
                <c:pt idx="217">
                  <c:v>42356</c:v>
                </c:pt>
                <c:pt idx="218">
                  <c:v>42356</c:v>
                </c:pt>
                <c:pt idx="219">
                  <c:v>42375</c:v>
                </c:pt>
                <c:pt idx="220">
                  <c:v>42472</c:v>
                </c:pt>
                <c:pt idx="221">
                  <c:v>42472</c:v>
                </c:pt>
                <c:pt idx="222">
                  <c:v>42509</c:v>
                </c:pt>
                <c:pt idx="223">
                  <c:v>42584</c:v>
                </c:pt>
                <c:pt idx="224">
                  <c:v>42586</c:v>
                </c:pt>
                <c:pt idx="225">
                  <c:v>42591</c:v>
                </c:pt>
                <c:pt idx="226">
                  <c:v>42608</c:v>
                </c:pt>
                <c:pt idx="227">
                  <c:v>42611</c:v>
                </c:pt>
                <c:pt idx="228">
                  <c:v>42628</c:v>
                </c:pt>
                <c:pt idx="229">
                  <c:v>42633</c:v>
                </c:pt>
                <c:pt idx="230">
                  <c:v>42635</c:v>
                </c:pt>
                <c:pt idx="231">
                  <c:v>42636</c:v>
                </c:pt>
                <c:pt idx="232">
                  <c:v>42636</c:v>
                </c:pt>
                <c:pt idx="233">
                  <c:v>42636</c:v>
                </c:pt>
                <c:pt idx="234">
                  <c:v>42636</c:v>
                </c:pt>
                <c:pt idx="235">
                  <c:v>42689</c:v>
                </c:pt>
                <c:pt idx="236">
                  <c:v>42692</c:v>
                </c:pt>
                <c:pt idx="237">
                  <c:v>42692</c:v>
                </c:pt>
                <c:pt idx="238">
                  <c:v>42692</c:v>
                </c:pt>
                <c:pt idx="239">
                  <c:v>42717</c:v>
                </c:pt>
                <c:pt idx="240">
                  <c:v>42719</c:v>
                </c:pt>
                <c:pt idx="241">
                  <c:v>42738</c:v>
                </c:pt>
                <c:pt idx="242">
                  <c:v>42747</c:v>
                </c:pt>
                <c:pt idx="243">
                  <c:v>42747</c:v>
                </c:pt>
                <c:pt idx="244">
                  <c:v>42747</c:v>
                </c:pt>
                <c:pt idx="245">
                  <c:v>42752</c:v>
                </c:pt>
                <c:pt idx="246">
                  <c:v>42766</c:v>
                </c:pt>
                <c:pt idx="247">
                  <c:v>42817</c:v>
                </c:pt>
                <c:pt idx="248">
                  <c:v>42825</c:v>
                </c:pt>
                <c:pt idx="249">
                  <c:v>42826</c:v>
                </c:pt>
                <c:pt idx="250">
                  <c:v>42843</c:v>
                </c:pt>
                <c:pt idx="251">
                  <c:v>42877</c:v>
                </c:pt>
                <c:pt idx="252">
                  <c:v>42880</c:v>
                </c:pt>
                <c:pt idx="253">
                  <c:v>42880</c:v>
                </c:pt>
                <c:pt idx="254">
                  <c:v>42880</c:v>
                </c:pt>
                <c:pt idx="255">
                  <c:v>42880</c:v>
                </c:pt>
                <c:pt idx="256">
                  <c:v>42881</c:v>
                </c:pt>
                <c:pt idx="257">
                  <c:v>42887</c:v>
                </c:pt>
                <c:pt idx="258">
                  <c:v>42887</c:v>
                </c:pt>
                <c:pt idx="259">
                  <c:v>42887</c:v>
                </c:pt>
                <c:pt idx="260">
                  <c:v>42893</c:v>
                </c:pt>
                <c:pt idx="261">
                  <c:v>42905</c:v>
                </c:pt>
                <c:pt idx="262">
                  <c:v>42906</c:v>
                </c:pt>
                <c:pt idx="263">
                  <c:v>42906</c:v>
                </c:pt>
                <c:pt idx="264">
                  <c:v>42906</c:v>
                </c:pt>
                <c:pt idx="265">
                  <c:v>42906</c:v>
                </c:pt>
                <c:pt idx="266">
                  <c:v>42912</c:v>
                </c:pt>
                <c:pt idx="267">
                  <c:v>42933</c:v>
                </c:pt>
                <c:pt idx="268">
                  <c:v>42944</c:v>
                </c:pt>
                <c:pt idx="269">
                  <c:v>42944</c:v>
                </c:pt>
                <c:pt idx="270">
                  <c:v>42955</c:v>
                </c:pt>
                <c:pt idx="271">
                  <c:v>42972</c:v>
                </c:pt>
                <c:pt idx="272">
                  <c:v>43001</c:v>
                </c:pt>
                <c:pt idx="273">
                  <c:v>43004</c:v>
                </c:pt>
                <c:pt idx="274">
                  <c:v>43004</c:v>
                </c:pt>
                <c:pt idx="275">
                  <c:v>43014</c:v>
                </c:pt>
                <c:pt idx="276">
                  <c:v>43014</c:v>
                </c:pt>
                <c:pt idx="277">
                  <c:v>43038</c:v>
                </c:pt>
                <c:pt idx="278">
                  <c:v>43047</c:v>
                </c:pt>
                <c:pt idx="279">
                  <c:v>43052</c:v>
                </c:pt>
                <c:pt idx="280">
                  <c:v>43052</c:v>
                </c:pt>
                <c:pt idx="281">
                  <c:v>43053</c:v>
                </c:pt>
                <c:pt idx="282">
                  <c:v>43077</c:v>
                </c:pt>
                <c:pt idx="283">
                  <c:v>43083</c:v>
                </c:pt>
                <c:pt idx="284">
                  <c:v>43084</c:v>
                </c:pt>
                <c:pt idx="285">
                  <c:v>43090</c:v>
                </c:pt>
                <c:pt idx="286">
                  <c:v>43105</c:v>
                </c:pt>
                <c:pt idx="287">
                  <c:v>43109</c:v>
                </c:pt>
                <c:pt idx="288">
                  <c:v>43126</c:v>
                </c:pt>
                <c:pt idx="289">
                  <c:v>43129</c:v>
                </c:pt>
                <c:pt idx="290">
                  <c:v>43129</c:v>
                </c:pt>
                <c:pt idx="291">
                  <c:v>43132</c:v>
                </c:pt>
                <c:pt idx="292">
                  <c:v>43136</c:v>
                </c:pt>
                <c:pt idx="293">
                  <c:v>43152</c:v>
                </c:pt>
                <c:pt idx="294">
                  <c:v>43154</c:v>
                </c:pt>
                <c:pt idx="295">
                  <c:v>43206</c:v>
                </c:pt>
                <c:pt idx="296">
                  <c:v>43227</c:v>
                </c:pt>
                <c:pt idx="297">
                  <c:v>43236</c:v>
                </c:pt>
                <c:pt idx="298">
                  <c:v>43236</c:v>
                </c:pt>
                <c:pt idx="299">
                  <c:v>43250</c:v>
                </c:pt>
                <c:pt idx="300">
                  <c:v>43250</c:v>
                </c:pt>
                <c:pt idx="301">
                  <c:v>43250</c:v>
                </c:pt>
                <c:pt idx="302">
                  <c:v>43250</c:v>
                </c:pt>
                <c:pt idx="303">
                  <c:v>43250</c:v>
                </c:pt>
                <c:pt idx="304">
                  <c:v>43250</c:v>
                </c:pt>
                <c:pt idx="305">
                  <c:v>43251</c:v>
                </c:pt>
                <c:pt idx="306">
                  <c:v>43252</c:v>
                </c:pt>
                <c:pt idx="307">
                  <c:v>43255</c:v>
                </c:pt>
                <c:pt idx="308">
                  <c:v>43257</c:v>
                </c:pt>
                <c:pt idx="309">
                  <c:v>43259</c:v>
                </c:pt>
                <c:pt idx="310">
                  <c:v>43264</c:v>
                </c:pt>
                <c:pt idx="311">
                  <c:v>43264</c:v>
                </c:pt>
                <c:pt idx="312">
                  <c:v>43264</c:v>
                </c:pt>
                <c:pt idx="313">
                  <c:v>43264</c:v>
                </c:pt>
                <c:pt idx="314">
                  <c:v>43266</c:v>
                </c:pt>
                <c:pt idx="315">
                  <c:v>43277</c:v>
                </c:pt>
                <c:pt idx="316">
                  <c:v>43278</c:v>
                </c:pt>
                <c:pt idx="317">
                  <c:v>43281</c:v>
                </c:pt>
                <c:pt idx="318">
                  <c:v>43281</c:v>
                </c:pt>
                <c:pt idx="319">
                  <c:v>43281</c:v>
                </c:pt>
                <c:pt idx="320">
                  <c:v>43291</c:v>
                </c:pt>
                <c:pt idx="321">
                  <c:v>43322</c:v>
                </c:pt>
                <c:pt idx="322">
                  <c:v>43322</c:v>
                </c:pt>
                <c:pt idx="323">
                  <c:v>43334</c:v>
                </c:pt>
                <c:pt idx="324">
                  <c:v>43334</c:v>
                </c:pt>
                <c:pt idx="325">
                  <c:v>43335</c:v>
                </c:pt>
                <c:pt idx="326">
                  <c:v>43343</c:v>
                </c:pt>
                <c:pt idx="327">
                  <c:v>43352</c:v>
                </c:pt>
                <c:pt idx="328">
                  <c:v>43354</c:v>
                </c:pt>
                <c:pt idx="329">
                  <c:v>43362</c:v>
                </c:pt>
                <c:pt idx="330">
                  <c:v>43363</c:v>
                </c:pt>
                <c:pt idx="331">
                  <c:v>43368</c:v>
                </c:pt>
                <c:pt idx="332">
                  <c:v>43374</c:v>
                </c:pt>
                <c:pt idx="333">
                  <c:v>43374</c:v>
                </c:pt>
                <c:pt idx="334">
                  <c:v>43391</c:v>
                </c:pt>
                <c:pt idx="335">
                  <c:v>43391</c:v>
                </c:pt>
                <c:pt idx="336">
                  <c:v>43398</c:v>
                </c:pt>
                <c:pt idx="337">
                  <c:v>43405</c:v>
                </c:pt>
                <c:pt idx="338">
                  <c:v>43445</c:v>
                </c:pt>
                <c:pt idx="339">
                  <c:v>43497</c:v>
                </c:pt>
                <c:pt idx="340">
                  <c:v>43507</c:v>
                </c:pt>
                <c:pt idx="341">
                  <c:v>43510</c:v>
                </c:pt>
                <c:pt idx="342">
                  <c:v>43524</c:v>
                </c:pt>
                <c:pt idx="343">
                  <c:v>43545</c:v>
                </c:pt>
                <c:pt idx="344">
                  <c:v>43546</c:v>
                </c:pt>
                <c:pt idx="345">
                  <c:v>43577</c:v>
                </c:pt>
                <c:pt idx="346">
                  <c:v>43585</c:v>
                </c:pt>
                <c:pt idx="347">
                  <c:v>43613</c:v>
                </c:pt>
                <c:pt idx="348">
                  <c:v>43615</c:v>
                </c:pt>
                <c:pt idx="349">
                  <c:v>43627</c:v>
                </c:pt>
                <c:pt idx="350">
                  <c:v>43634</c:v>
                </c:pt>
                <c:pt idx="351">
                  <c:v>43634</c:v>
                </c:pt>
                <c:pt idx="352">
                  <c:v>43637</c:v>
                </c:pt>
                <c:pt idx="353">
                  <c:v>43643</c:v>
                </c:pt>
                <c:pt idx="354">
                  <c:v>43643</c:v>
                </c:pt>
                <c:pt idx="355">
                  <c:v>43647</c:v>
                </c:pt>
                <c:pt idx="356">
                  <c:v>43647</c:v>
                </c:pt>
                <c:pt idx="357">
                  <c:v>43647</c:v>
                </c:pt>
                <c:pt idx="358">
                  <c:v>43655</c:v>
                </c:pt>
                <c:pt idx="359">
                  <c:v>43671</c:v>
                </c:pt>
                <c:pt idx="360">
                  <c:v>43672</c:v>
                </c:pt>
                <c:pt idx="361">
                  <c:v>43672</c:v>
                </c:pt>
                <c:pt idx="362">
                  <c:v>43683</c:v>
                </c:pt>
                <c:pt idx="363">
                  <c:v>43696</c:v>
                </c:pt>
                <c:pt idx="364">
                  <c:v>43707</c:v>
                </c:pt>
                <c:pt idx="365">
                  <c:v>43720</c:v>
                </c:pt>
                <c:pt idx="366">
                  <c:v>43727</c:v>
                </c:pt>
                <c:pt idx="367">
                  <c:v>43730</c:v>
                </c:pt>
                <c:pt idx="368">
                  <c:v>43730</c:v>
                </c:pt>
                <c:pt idx="369">
                  <c:v>43730</c:v>
                </c:pt>
                <c:pt idx="370">
                  <c:v>43739</c:v>
                </c:pt>
                <c:pt idx="371">
                  <c:v>43755</c:v>
                </c:pt>
                <c:pt idx="372">
                  <c:v>43755</c:v>
                </c:pt>
                <c:pt idx="373">
                  <c:v>43756</c:v>
                </c:pt>
                <c:pt idx="374">
                  <c:v>43761</c:v>
                </c:pt>
                <c:pt idx="375">
                  <c:v>43774</c:v>
                </c:pt>
                <c:pt idx="376">
                  <c:v>43783</c:v>
                </c:pt>
                <c:pt idx="377">
                  <c:v>43783</c:v>
                </c:pt>
                <c:pt idx="378">
                  <c:v>43788</c:v>
                </c:pt>
                <c:pt idx="379">
                  <c:v>43790</c:v>
                </c:pt>
                <c:pt idx="380">
                  <c:v>43795</c:v>
                </c:pt>
                <c:pt idx="381">
                  <c:v>43795</c:v>
                </c:pt>
                <c:pt idx="382">
                  <c:v>43795</c:v>
                </c:pt>
                <c:pt idx="383">
                  <c:v>43804</c:v>
                </c:pt>
                <c:pt idx="384">
                  <c:v>43809</c:v>
                </c:pt>
                <c:pt idx="385">
                  <c:v>43816</c:v>
                </c:pt>
                <c:pt idx="386">
                  <c:v>43819</c:v>
                </c:pt>
                <c:pt idx="387">
                  <c:v>43822</c:v>
                </c:pt>
                <c:pt idx="388">
                  <c:v>43836</c:v>
                </c:pt>
                <c:pt idx="389">
                  <c:v>43875</c:v>
                </c:pt>
                <c:pt idx="390">
                  <c:v>43875</c:v>
                </c:pt>
                <c:pt idx="391">
                  <c:v>43880</c:v>
                </c:pt>
                <c:pt idx="392">
                  <c:v>43887</c:v>
                </c:pt>
                <c:pt idx="393">
                  <c:v>43903</c:v>
                </c:pt>
                <c:pt idx="394">
                  <c:v>43915</c:v>
                </c:pt>
                <c:pt idx="395">
                  <c:v>43929</c:v>
                </c:pt>
                <c:pt idx="396">
                  <c:v>43929</c:v>
                </c:pt>
                <c:pt idx="397">
                  <c:v>43953</c:v>
                </c:pt>
                <c:pt idx="398">
                  <c:v>43957</c:v>
                </c:pt>
                <c:pt idx="399">
                  <c:v>43970</c:v>
                </c:pt>
                <c:pt idx="400">
                  <c:v>43977</c:v>
                </c:pt>
                <c:pt idx="401">
                  <c:v>43983</c:v>
                </c:pt>
                <c:pt idx="402">
                  <c:v>44022</c:v>
                </c:pt>
                <c:pt idx="403">
                  <c:v>44022</c:v>
                </c:pt>
                <c:pt idx="404">
                  <c:v>44036</c:v>
                </c:pt>
                <c:pt idx="405">
                  <c:v>44067</c:v>
                </c:pt>
                <c:pt idx="406">
                  <c:v>44074</c:v>
                </c:pt>
                <c:pt idx="407">
                  <c:v>44088</c:v>
                </c:pt>
                <c:pt idx="408">
                  <c:v>44097</c:v>
                </c:pt>
                <c:pt idx="409">
                  <c:v>44099</c:v>
                </c:pt>
                <c:pt idx="410">
                  <c:v>44104</c:v>
                </c:pt>
                <c:pt idx="411">
                  <c:v>44106</c:v>
                </c:pt>
                <c:pt idx="412">
                  <c:v>44137</c:v>
                </c:pt>
                <c:pt idx="413">
                  <c:v>44140</c:v>
                </c:pt>
                <c:pt idx="414">
                  <c:v>44141</c:v>
                </c:pt>
                <c:pt idx="415">
                  <c:v>44166</c:v>
                </c:pt>
                <c:pt idx="416">
                  <c:v>44187</c:v>
                </c:pt>
                <c:pt idx="417">
                  <c:v>44195</c:v>
                </c:pt>
                <c:pt idx="418">
                  <c:v>44211</c:v>
                </c:pt>
                <c:pt idx="419">
                  <c:v>44211</c:v>
                </c:pt>
                <c:pt idx="420">
                  <c:v>44217</c:v>
                </c:pt>
                <c:pt idx="421">
                  <c:v>44224</c:v>
                </c:pt>
                <c:pt idx="422">
                  <c:v>44228</c:v>
                </c:pt>
                <c:pt idx="423">
                  <c:v>44228</c:v>
                </c:pt>
                <c:pt idx="424">
                  <c:v>44231</c:v>
                </c:pt>
                <c:pt idx="425">
                  <c:v>44250</c:v>
                </c:pt>
                <c:pt idx="426">
                  <c:v>44263</c:v>
                </c:pt>
                <c:pt idx="427">
                  <c:v>44280</c:v>
                </c:pt>
                <c:pt idx="428">
                  <c:v>44287</c:v>
                </c:pt>
                <c:pt idx="429">
                  <c:v>44287</c:v>
                </c:pt>
                <c:pt idx="430">
                  <c:v>44294</c:v>
                </c:pt>
                <c:pt idx="431">
                  <c:v>44323</c:v>
                </c:pt>
                <c:pt idx="432">
                  <c:v>44328</c:v>
                </c:pt>
                <c:pt idx="433">
                  <c:v>44348</c:v>
                </c:pt>
                <c:pt idx="434">
                  <c:v>44348</c:v>
                </c:pt>
                <c:pt idx="435">
                  <c:v>44348</c:v>
                </c:pt>
                <c:pt idx="436">
                  <c:v>44351</c:v>
                </c:pt>
                <c:pt idx="437">
                  <c:v>44364</c:v>
                </c:pt>
                <c:pt idx="438">
                  <c:v>44420</c:v>
                </c:pt>
                <c:pt idx="439">
                  <c:v>44477</c:v>
                </c:pt>
                <c:pt idx="440">
                  <c:v>44483</c:v>
                </c:pt>
                <c:pt idx="441">
                  <c:v>44484</c:v>
                </c:pt>
                <c:pt idx="442">
                  <c:v>44484</c:v>
                </c:pt>
                <c:pt idx="443">
                  <c:v>44547</c:v>
                </c:pt>
                <c:pt idx="444">
                  <c:v>44582</c:v>
                </c:pt>
                <c:pt idx="445">
                  <c:v>44608</c:v>
                </c:pt>
                <c:pt idx="446">
                  <c:v>44613</c:v>
                </c:pt>
                <c:pt idx="447">
                  <c:v>44669</c:v>
                </c:pt>
                <c:pt idx="448">
                  <c:v>44671</c:v>
                </c:pt>
                <c:pt idx="449">
                  <c:v>44679</c:v>
                </c:pt>
                <c:pt idx="450">
                  <c:v>44694</c:v>
                </c:pt>
                <c:pt idx="451">
                  <c:v>44706</c:v>
                </c:pt>
                <c:pt idx="452">
                  <c:v>44735</c:v>
                </c:pt>
                <c:pt idx="453">
                  <c:v>44769</c:v>
                </c:pt>
                <c:pt idx="454">
                  <c:v>44831</c:v>
                </c:pt>
                <c:pt idx="455">
                  <c:v>44833</c:v>
                </c:pt>
                <c:pt idx="456">
                  <c:v>44854</c:v>
                </c:pt>
                <c:pt idx="457">
                  <c:v>44859</c:v>
                </c:pt>
                <c:pt idx="458">
                  <c:v>44862</c:v>
                </c:pt>
                <c:pt idx="459">
                  <c:v>44916</c:v>
                </c:pt>
                <c:pt idx="460">
                  <c:v>44946</c:v>
                </c:pt>
                <c:pt idx="461">
                  <c:v>44950</c:v>
                </c:pt>
                <c:pt idx="462">
                  <c:v>45107</c:v>
                </c:pt>
                <c:pt idx="463">
                  <c:v>45128</c:v>
                </c:pt>
                <c:pt idx="464">
                  <c:v>45223</c:v>
                </c:pt>
                <c:pt idx="465">
                  <c:v>45245</c:v>
                </c:pt>
                <c:pt idx="466">
                  <c:v>45247</c:v>
                </c:pt>
                <c:pt idx="467">
                  <c:v>45322</c:v>
                </c:pt>
                <c:pt idx="468">
                  <c:v>45337</c:v>
                </c:pt>
                <c:pt idx="469">
                  <c:v>45372</c:v>
                </c:pt>
                <c:pt idx="470">
                  <c:v>45415</c:v>
                </c:pt>
                <c:pt idx="471">
                  <c:v>45415</c:v>
                </c:pt>
              </c:numCache>
            </c:numRef>
          </c:xVal>
          <c:yVal>
            <c:numRef>
              <c:f>'PPA Price by Project (PV only)'!$J$26:$J$537</c:f>
              <c:numCache>
                <c:formatCode>0.00</c:formatCode>
                <c:ptCount val="512"/>
                <c:pt idx="0">
                  <c:v>#N/A</c:v>
                </c:pt>
                <c:pt idx="1">
                  <c:v>#N/A</c:v>
                </c:pt>
                <c:pt idx="2">
                  <c:v>#N/A</c:v>
                </c:pt>
                <c:pt idx="3">
                  <c:v>#N/A</c:v>
                </c:pt>
                <c:pt idx="4">
                  <c:v>#N/A</c:v>
                </c:pt>
                <c:pt idx="5">
                  <c:v>#N/A</c:v>
                </c:pt>
                <c:pt idx="6">
                  <c:v>#N/A</c:v>
                </c:pt>
                <c:pt idx="7">
                  <c:v>#N/A</c:v>
                </c:pt>
                <c:pt idx="8">
                  <c:v>#N/A</c:v>
                </c:pt>
                <c:pt idx="9">
                  <c:v>#N/A</c:v>
                </c:pt>
                <c:pt idx="10">
                  <c:v>#N/A</c:v>
                </c:pt>
                <c:pt idx="11">
                  <c:v>#N/A</c:v>
                </c:pt>
                <c:pt idx="12">
                  <c:v>#N/A</c:v>
                </c:pt>
                <c:pt idx="13">
                  <c:v>#N/A</c:v>
                </c:pt>
                <c:pt idx="14">
                  <c:v>#N/A</c:v>
                </c:pt>
                <c:pt idx="15">
                  <c:v>#N/A</c:v>
                </c:pt>
                <c:pt idx="16">
                  <c:v>#N/A</c:v>
                </c:pt>
                <c:pt idx="17">
                  <c:v>#N/A</c:v>
                </c:pt>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354.11475419560912</c:v>
                </c:pt>
                <c:pt idx="33">
                  <c:v>#N/A</c:v>
                </c:pt>
                <c:pt idx="34">
                  <c:v>#N/A</c:v>
                </c:pt>
                <c:pt idx="35">
                  <c:v>#N/A</c:v>
                </c:pt>
                <c:pt idx="36">
                  <c:v>#N/A</c:v>
                </c:pt>
                <c:pt idx="37">
                  <c:v>#N/A</c:v>
                </c:pt>
                <c:pt idx="38">
                  <c:v>#N/A</c:v>
                </c:pt>
                <c:pt idx="39">
                  <c:v>#N/A</c:v>
                </c:pt>
                <c:pt idx="40">
                  <c:v>#N/A</c:v>
                </c:pt>
                <c:pt idx="41">
                  <c:v>#N/A</c:v>
                </c:pt>
                <c:pt idx="42">
                  <c:v>#N/A</c:v>
                </c:pt>
                <c:pt idx="43">
                  <c:v>#N/A</c:v>
                </c:pt>
                <c:pt idx="44">
                  <c:v>#N/A</c:v>
                </c:pt>
                <c:pt idx="45">
                  <c:v>#N/A</c:v>
                </c:pt>
                <c:pt idx="46">
                  <c:v>#N/A</c:v>
                </c:pt>
                <c:pt idx="47">
                  <c:v>#N/A</c:v>
                </c:pt>
                <c:pt idx="48">
                  <c:v>#N/A</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#N/A</c:v>
                </c:pt>
                <c:pt idx="69">
                  <c:v>#N/A</c:v>
                </c:pt>
                <c:pt idx="70">
                  <c:v>#N/A</c:v>
                </c:pt>
                <c:pt idx="71">
                  <c:v>#N/A</c:v>
                </c:pt>
                <c:pt idx="72">
                  <c:v>#N/A</c:v>
                </c:pt>
                <c:pt idx="73">
                  <c:v>#N/A</c:v>
                </c:pt>
                <c:pt idx="74">
                  <c:v>#N/A</c:v>
                </c:pt>
                <c:pt idx="75">
                  <c:v>#N/A</c:v>
                </c:pt>
                <c:pt idx="76">
                  <c:v>#N/A</c:v>
                </c:pt>
                <c:pt idx="77">
                  <c:v>#N/A</c:v>
                </c:pt>
                <c:pt idx="78">
                  <c:v>#N/A</c:v>
                </c:pt>
                <c:pt idx="79">
                  <c:v>#N/A</c:v>
                </c:pt>
                <c:pt idx="80">
                  <c:v>#N/A</c:v>
                </c:pt>
                <c:pt idx="81">
                  <c:v>#N/A</c:v>
                </c:pt>
                <c:pt idx="82">
                  <c:v>#N/A</c:v>
                </c:pt>
                <c:pt idx="83">
                  <c:v>#N/A</c:v>
                </c:pt>
                <c:pt idx="84">
                  <c:v>#N/A</c:v>
                </c:pt>
                <c:pt idx="85">
                  <c:v>#N/A</c:v>
                </c:pt>
                <c:pt idx="86">
                  <c:v>#N/A</c:v>
                </c:pt>
                <c:pt idx="87">
                  <c:v>#N/A</c:v>
                </c:pt>
                <c:pt idx="88">
                  <c:v>#N/A</c:v>
                </c:pt>
                <c:pt idx="89">
                  <c:v>#N/A</c:v>
                </c:pt>
                <c:pt idx="90">
                  <c:v>#N/A</c:v>
                </c:pt>
                <c:pt idx="91">
                  <c:v>#N/A</c:v>
                </c:pt>
                <c:pt idx="92">
                  <c:v>#N/A</c:v>
                </c:pt>
                <c:pt idx="93">
                  <c:v>#N/A</c:v>
                </c:pt>
                <c:pt idx="94">
                  <c:v>#N/A</c:v>
                </c:pt>
                <c:pt idx="95">
                  <c:v>#N/A</c:v>
                </c:pt>
                <c:pt idx="96">
                  <c:v>#N/A</c:v>
                </c:pt>
                <c:pt idx="97">
                  <c:v>#N/A</c:v>
                </c:pt>
                <c:pt idx="98">
                  <c:v>#N/A</c:v>
                </c:pt>
                <c:pt idx="99">
                  <c:v>#N/A</c:v>
                </c:pt>
                <c:pt idx="100">
                  <c:v>#N/A</c:v>
                </c:pt>
                <c:pt idx="101">
                  <c:v>#N/A</c:v>
                </c:pt>
                <c:pt idx="102">
                  <c:v>#N/A</c:v>
                </c:pt>
                <c:pt idx="103">
                  <c:v>#N/A</c:v>
                </c:pt>
                <c:pt idx="104">
                  <c:v>#N/A</c:v>
                </c:pt>
                <c:pt idx="105">
                  <c:v>#N/A</c:v>
                </c:pt>
                <c:pt idx="106">
                  <c:v>#N/A</c:v>
                </c:pt>
                <c:pt idx="107">
                  <c:v>#N/A</c:v>
                </c:pt>
                <c:pt idx="108">
                  <c:v>#N/A</c:v>
                </c:pt>
                <c:pt idx="109">
                  <c:v>#N/A</c:v>
                </c:pt>
                <c:pt idx="110">
                  <c:v>#N/A</c:v>
                </c:pt>
                <c:pt idx="111">
                  <c:v>#N/A</c:v>
                </c:pt>
                <c:pt idx="112">
                  <c:v>#N/A</c:v>
                </c:pt>
                <c:pt idx="113">
                  <c:v>#N/A</c:v>
                </c:pt>
                <c:pt idx="114">
                  <c:v>#N/A</c:v>
                </c:pt>
                <c:pt idx="115">
                  <c:v>#N/A</c:v>
                </c:pt>
                <c:pt idx="116">
                  <c:v>#N/A</c:v>
                </c:pt>
                <c:pt idx="117">
                  <c:v>#N/A</c:v>
                </c:pt>
                <c:pt idx="118">
                  <c:v>#N/A</c:v>
                </c:pt>
                <c:pt idx="119">
                  <c:v>#N/A</c:v>
                </c:pt>
                <c:pt idx="120">
                  <c:v>#N/A</c:v>
                </c:pt>
                <c:pt idx="121">
                  <c:v>#N/A</c:v>
                </c:pt>
                <c:pt idx="122">
                  <c:v>#N/A</c:v>
                </c:pt>
                <c:pt idx="123">
                  <c:v>#N/A</c:v>
                </c:pt>
                <c:pt idx="124">
                  <c:v>#N/A</c:v>
                </c:pt>
                <c:pt idx="125">
                  <c:v>#N/A</c:v>
                </c:pt>
                <c:pt idx="126">
                  <c:v>#N/A</c:v>
                </c:pt>
                <c:pt idx="127">
                  <c:v>#N/A</c:v>
                </c:pt>
                <c:pt idx="128">
                  <c:v>#N/A</c:v>
                </c:pt>
                <c:pt idx="129">
                  <c:v>#N/A</c:v>
                </c:pt>
                <c:pt idx="130">
                  <c:v>#N/A</c:v>
                </c:pt>
                <c:pt idx="131">
                  <c:v>#N/A</c:v>
                </c:pt>
                <c:pt idx="132">
                  <c:v>#N/A</c:v>
                </c:pt>
                <c:pt idx="133">
                  <c:v>#N/A</c:v>
                </c:pt>
                <c:pt idx="134">
                  <c:v>#N/A</c:v>
                </c:pt>
                <c:pt idx="135">
                  <c:v>#N/A</c:v>
                </c:pt>
                <c:pt idx="136">
                  <c:v>#N/A</c:v>
                </c:pt>
                <c:pt idx="137">
                  <c:v>#N/A</c:v>
                </c:pt>
                <c:pt idx="138">
                  <c:v>#N/A</c:v>
                </c:pt>
                <c:pt idx="139">
                  <c:v>#N/A</c:v>
                </c:pt>
                <c:pt idx="140">
                  <c:v>#N/A</c:v>
                </c:pt>
                <c:pt idx="141">
                  <c:v>#N/A</c:v>
                </c:pt>
                <c:pt idx="142">
                  <c:v>#N/A</c:v>
                </c:pt>
                <c:pt idx="143">
                  <c:v>#N/A</c:v>
                </c:pt>
                <c:pt idx="144">
                  <c:v>#N/A</c:v>
                </c:pt>
                <c:pt idx="145">
                  <c:v>#N/A</c:v>
                </c:pt>
                <c:pt idx="146">
                  <c:v>#N/A</c:v>
                </c:pt>
                <c:pt idx="147">
                  <c:v>#N/A</c:v>
                </c:pt>
                <c:pt idx="148">
                  <c:v>#N/A</c:v>
                </c:pt>
                <c:pt idx="149">
                  <c:v>#N/A</c:v>
                </c:pt>
                <c:pt idx="150">
                  <c:v>#N/A</c:v>
                </c:pt>
                <c:pt idx="151">
                  <c:v>#N/A</c:v>
                </c:pt>
                <c:pt idx="152">
                  <c:v>#N/A</c:v>
                </c:pt>
                <c:pt idx="153">
                  <c:v>#N/A</c:v>
                </c:pt>
                <c:pt idx="154">
                  <c:v>#N/A</c:v>
                </c:pt>
                <c:pt idx="155">
                  <c:v>#N/A</c:v>
                </c:pt>
                <c:pt idx="156">
                  <c:v>#N/A</c:v>
                </c:pt>
                <c:pt idx="157">
                  <c:v>#N/A</c:v>
                </c:pt>
                <c:pt idx="158">
                  <c:v>#N/A</c:v>
                </c:pt>
                <c:pt idx="159">
                  <c:v>#N/A</c:v>
                </c:pt>
                <c:pt idx="160">
                  <c:v>#N/A</c:v>
                </c:pt>
                <c:pt idx="161">
                  <c:v>#N/A</c:v>
                </c:pt>
                <c:pt idx="162">
                  <c:v>#N/A</c:v>
                </c:pt>
                <c:pt idx="163">
                  <c:v>#N/A</c:v>
                </c:pt>
                <c:pt idx="164">
                  <c:v>#N/A</c:v>
                </c:pt>
                <c:pt idx="165">
                  <c:v>#N/A</c:v>
                </c:pt>
                <c:pt idx="166">
                  <c:v>#N/A</c:v>
                </c:pt>
                <c:pt idx="167">
                  <c:v>#N/A</c:v>
                </c:pt>
                <c:pt idx="168">
                  <c:v>#N/A</c:v>
                </c:pt>
                <c:pt idx="169">
                  <c:v>#N/A</c:v>
                </c:pt>
                <c:pt idx="170">
                  <c:v>#N/A</c:v>
                </c:pt>
                <c:pt idx="171">
                  <c:v>#N/A</c:v>
                </c:pt>
                <c:pt idx="172">
                  <c:v>#N/A</c:v>
                </c:pt>
                <c:pt idx="173">
                  <c:v>#N/A</c:v>
                </c:pt>
                <c:pt idx="174">
                  <c:v>#N/A</c:v>
                </c:pt>
                <c:pt idx="175">
                  <c:v>#N/A</c:v>
                </c:pt>
                <c:pt idx="176">
                  <c:v>#N/A</c:v>
                </c:pt>
                <c:pt idx="177">
                  <c:v>#N/A</c:v>
                </c:pt>
                <c:pt idx="178">
                  <c:v>#N/A</c:v>
                </c:pt>
                <c:pt idx="179">
                  <c:v>#N/A</c:v>
                </c:pt>
                <c:pt idx="180">
                  <c:v>#N/A</c:v>
                </c:pt>
                <c:pt idx="181">
                  <c:v>#N/A</c:v>
                </c:pt>
                <c:pt idx="182">
                  <c:v>#N/A</c:v>
                </c:pt>
                <c:pt idx="183">
                  <c:v>#N/A</c:v>
                </c:pt>
                <c:pt idx="184">
                  <c:v>#N/A</c:v>
                </c:pt>
                <c:pt idx="185">
                  <c:v>#N/A</c:v>
                </c:pt>
                <c:pt idx="186">
                  <c:v>#N/A</c:v>
                </c:pt>
                <c:pt idx="187">
                  <c:v>#N/A</c:v>
                </c:pt>
                <c:pt idx="188">
                  <c:v>#N/A</c:v>
                </c:pt>
                <c:pt idx="189">
                  <c:v>#N/A</c:v>
                </c:pt>
                <c:pt idx="190">
                  <c:v>#N/A</c:v>
                </c:pt>
                <c:pt idx="191">
                  <c:v>#N/A</c:v>
                </c:pt>
                <c:pt idx="192">
                  <c:v>#N/A</c:v>
                </c:pt>
                <c:pt idx="193">
                  <c:v>#N/A</c:v>
                </c:pt>
                <c:pt idx="194">
                  <c:v>#N/A</c:v>
                </c:pt>
                <c:pt idx="195">
                  <c:v>#N/A</c:v>
                </c:pt>
                <c:pt idx="196">
                  <c:v>#N/A</c:v>
                </c:pt>
                <c:pt idx="197">
                  <c:v>#N/A</c:v>
                </c:pt>
                <c:pt idx="198">
                  <c:v>#N/A</c:v>
                </c:pt>
                <c:pt idx="199">
                  <c:v>#N/A</c:v>
                </c:pt>
                <c:pt idx="200">
                  <c:v>#N/A</c:v>
                </c:pt>
                <c:pt idx="201">
                  <c:v>#N/A</c:v>
                </c:pt>
                <c:pt idx="202">
                  <c:v>#N/A</c:v>
                </c:pt>
                <c:pt idx="203">
                  <c:v>#N/A</c:v>
                </c:pt>
                <c:pt idx="204">
                  <c:v>#N/A</c:v>
                </c:pt>
                <c:pt idx="205">
                  <c:v>#N/A</c:v>
                </c:pt>
                <c:pt idx="206">
                  <c:v>#N/A</c:v>
                </c:pt>
                <c:pt idx="207">
                  <c:v>#N/A</c:v>
                </c:pt>
                <c:pt idx="208">
                  <c:v>#N/A</c:v>
                </c:pt>
                <c:pt idx="209">
                  <c:v>#N/A</c:v>
                </c:pt>
                <c:pt idx="210">
                  <c:v>#N/A</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#N/A</c:v>
                </c:pt>
                <c:pt idx="227">
                  <c:v>#N/A</c:v>
                </c:pt>
                <c:pt idx="228">
                  <c:v>#N/A</c:v>
                </c:pt>
                <c:pt idx="229">
                  <c:v>#N/A</c:v>
                </c:pt>
                <c:pt idx="230">
                  <c:v>159.82564271774476</c:v>
                </c:pt>
                <c:pt idx="231">
                  <c:v>#N/A</c:v>
                </c:pt>
                <c:pt idx="232">
                  <c:v>#N/A</c:v>
                </c:pt>
                <c:pt idx="233">
                  <c:v>#N/A</c:v>
                </c:pt>
                <c:pt idx="234">
                  <c:v>#N/A</c:v>
                </c:pt>
                <c:pt idx="235">
                  <c:v>#N/A</c:v>
                </c:pt>
                <c:pt idx="236">
                  <c:v>#N/A</c:v>
                </c:pt>
                <c:pt idx="237">
                  <c:v>#N/A</c:v>
                </c:pt>
                <c:pt idx="238">
                  <c:v>#N/A</c:v>
                </c:pt>
                <c:pt idx="239">
                  <c:v>#N/A</c:v>
                </c:pt>
                <c:pt idx="240">
                  <c:v>#N/A</c:v>
                </c:pt>
                <c:pt idx="241">
                  <c:v>#N/A</c:v>
                </c:pt>
                <c:pt idx="242">
                  <c:v>#N/A</c:v>
                </c:pt>
                <c:pt idx="243">
                  <c:v>#N/A</c:v>
                </c:pt>
                <c:pt idx="244">
                  <c:v>#N/A</c:v>
                </c:pt>
                <c:pt idx="245">
                  <c:v>#N/A</c:v>
                </c:pt>
                <c:pt idx="246">
                  <c:v>#N/A</c:v>
                </c:pt>
                <c:pt idx="247">
                  <c:v>#N/A</c:v>
                </c:pt>
                <c:pt idx="248">
                  <c:v>#N/A</c:v>
                </c:pt>
                <c:pt idx="249">
                  <c:v>#N/A</c:v>
                </c:pt>
                <c:pt idx="250">
                  <c:v>#N/A</c:v>
                </c:pt>
                <c:pt idx="251">
                  <c:v>#N/A</c:v>
                </c:pt>
                <c:pt idx="252">
                  <c:v>#N/A</c:v>
                </c:pt>
                <c:pt idx="253">
                  <c:v>#N/A</c:v>
                </c:pt>
                <c:pt idx="254">
                  <c:v>#N/A</c:v>
                </c:pt>
                <c:pt idx="255">
                  <c:v>#N/A</c:v>
                </c:pt>
                <c:pt idx="256">
                  <c:v>#N/A</c:v>
                </c:pt>
                <c:pt idx="257">
                  <c:v>#N/A</c:v>
                </c:pt>
                <c:pt idx="258">
                  <c:v>#N/A</c:v>
                </c:pt>
                <c:pt idx="259">
                  <c:v>#N/A</c:v>
                </c:pt>
                <c:pt idx="260">
                  <c:v>#N/A</c:v>
                </c:pt>
                <c:pt idx="261">
                  <c:v>#N/A</c:v>
                </c:pt>
                <c:pt idx="262">
                  <c:v>#N/A</c:v>
                </c:pt>
                <c:pt idx="263">
                  <c:v>#N/A</c:v>
                </c:pt>
                <c:pt idx="264">
                  <c:v>#N/A</c:v>
                </c:pt>
                <c:pt idx="265">
                  <c:v>#N/A</c:v>
                </c:pt>
                <c:pt idx="266">
                  <c:v>#N/A</c:v>
                </c:pt>
                <c:pt idx="267">
                  <c:v>#N/A</c:v>
                </c:pt>
                <c:pt idx="268">
                  <c:v>#N/A</c:v>
                </c:pt>
                <c:pt idx="269">
                  <c:v>#N/A</c:v>
                </c:pt>
                <c:pt idx="270">
                  <c:v>#N/A</c:v>
                </c:pt>
                <c:pt idx="271">
                  <c:v>#N/A</c:v>
                </c:pt>
                <c:pt idx="272">
                  <c:v>#N/A</c:v>
                </c:pt>
                <c:pt idx="273">
                  <c:v>#N/A</c:v>
                </c:pt>
                <c:pt idx="274">
                  <c:v>#N/A</c:v>
                </c:pt>
                <c:pt idx="275">
                  <c:v>#N/A</c:v>
                </c:pt>
                <c:pt idx="276">
                  <c:v>#N/A</c:v>
                </c:pt>
                <c:pt idx="277">
                  <c:v>#N/A</c:v>
                </c:pt>
                <c:pt idx="278">
                  <c:v>#N/A</c:v>
                </c:pt>
                <c:pt idx="279">
                  <c:v>#N/A</c:v>
                </c:pt>
                <c:pt idx="280">
                  <c:v>#N/A</c:v>
                </c:pt>
                <c:pt idx="281">
                  <c:v>#N/A</c:v>
                </c:pt>
                <c:pt idx="282">
                  <c:v>#N/A</c:v>
                </c:pt>
                <c:pt idx="283">
                  <c:v>#N/A</c:v>
                </c:pt>
                <c:pt idx="284">
                  <c:v>#N/A</c:v>
                </c:pt>
                <c:pt idx="285">
                  <c:v>#N/A</c:v>
                </c:pt>
                <c:pt idx="286">
                  <c:v>#N/A</c:v>
                </c:pt>
                <c:pt idx="287">
                  <c:v>#N/A</c:v>
                </c:pt>
                <c:pt idx="288">
                  <c:v>#N/A</c:v>
                </c:pt>
                <c:pt idx="289">
                  <c:v>#N/A</c:v>
                </c:pt>
                <c:pt idx="290">
                  <c:v>#N/A</c:v>
                </c:pt>
                <c:pt idx="291">
                  <c:v>#N/A</c:v>
                </c:pt>
                <c:pt idx="292">
                  <c:v>#N/A</c:v>
                </c:pt>
                <c:pt idx="293">
                  <c:v>#N/A</c:v>
                </c:pt>
                <c:pt idx="294">
                  <c:v>#N/A</c:v>
                </c:pt>
                <c:pt idx="295">
                  <c:v>168.88736511400134</c:v>
                </c:pt>
                <c:pt idx="296">
                  <c:v>#N/A</c:v>
                </c:pt>
                <c:pt idx="297">
                  <c:v>#N/A</c:v>
                </c:pt>
                <c:pt idx="298">
                  <c:v>#N/A</c:v>
                </c:pt>
                <c:pt idx="299">
                  <c:v>#N/A</c:v>
                </c:pt>
                <c:pt idx="300">
                  <c:v>#N/A</c:v>
                </c:pt>
                <c:pt idx="301">
                  <c:v>#N/A</c:v>
                </c:pt>
                <c:pt idx="302">
                  <c:v>#N/A</c:v>
                </c:pt>
                <c:pt idx="303">
                  <c:v>#N/A</c:v>
                </c:pt>
                <c:pt idx="304">
                  <c:v>#N/A</c:v>
                </c:pt>
                <c:pt idx="305">
                  <c:v>#N/A</c:v>
                </c:pt>
                <c:pt idx="306">
                  <c:v>#N/A</c:v>
                </c:pt>
                <c:pt idx="307">
                  <c:v>#N/A</c:v>
                </c:pt>
                <c:pt idx="308">
                  <c:v>#N/A</c:v>
                </c:pt>
                <c:pt idx="309">
                  <c:v>#N/A</c:v>
                </c:pt>
                <c:pt idx="310">
                  <c:v>#N/A</c:v>
                </c:pt>
                <c:pt idx="311">
                  <c:v>#N/A</c:v>
                </c:pt>
                <c:pt idx="312">
                  <c:v>#N/A</c:v>
                </c:pt>
                <c:pt idx="313">
                  <c:v>#N/A</c:v>
                </c:pt>
                <c:pt idx="314">
                  <c:v>#N/A</c:v>
                </c:pt>
                <c:pt idx="315">
                  <c:v>#N/A</c:v>
                </c:pt>
                <c:pt idx="316">
                  <c:v>#N/A</c:v>
                </c:pt>
                <c:pt idx="317">
                  <c:v>#N/A</c:v>
                </c:pt>
                <c:pt idx="318">
                  <c:v>#N/A</c:v>
                </c:pt>
                <c:pt idx="319">
                  <c:v>#N/A</c:v>
                </c:pt>
                <c:pt idx="320">
                  <c:v>#N/A</c:v>
                </c:pt>
                <c:pt idx="321">
                  <c:v>#N/A</c:v>
                </c:pt>
                <c:pt idx="322">
                  <c:v>#N/A</c:v>
                </c:pt>
                <c:pt idx="323">
                  <c:v>#N/A</c:v>
                </c:pt>
                <c:pt idx="324">
                  <c:v>#N/A</c:v>
                </c:pt>
                <c:pt idx="325">
                  <c:v>#N/A</c:v>
                </c:pt>
                <c:pt idx="326">
                  <c:v>#N/A</c:v>
                </c:pt>
                <c:pt idx="327">
                  <c:v>#N/A</c:v>
                </c:pt>
                <c:pt idx="328">
                  <c:v>#N/A</c:v>
                </c:pt>
                <c:pt idx="329">
                  <c:v>#N/A</c:v>
                </c:pt>
                <c:pt idx="330">
                  <c:v>#N/A</c:v>
                </c:pt>
                <c:pt idx="331">
                  <c:v>#N/A</c:v>
                </c:pt>
                <c:pt idx="332">
                  <c:v>#N/A</c:v>
                </c:pt>
                <c:pt idx="333">
                  <c:v>#N/A</c:v>
                </c:pt>
                <c:pt idx="334">
                  <c:v>#N/A</c:v>
                </c:pt>
                <c:pt idx="335">
                  <c:v>#N/A</c:v>
                </c:pt>
                <c:pt idx="336">
                  <c:v>#N/A</c:v>
                </c:pt>
                <c:pt idx="337">
                  <c:v>#N/A</c:v>
                </c:pt>
                <c:pt idx="338">
                  <c:v>#N/A</c:v>
                </c:pt>
                <c:pt idx="339">
                  <c:v>#N/A</c:v>
                </c:pt>
                <c:pt idx="340">
                  <c:v>#N/A</c:v>
                </c:pt>
                <c:pt idx="341">
                  <c:v>#N/A</c:v>
                </c:pt>
                <c:pt idx="342">
                  <c:v>#N/A</c:v>
                </c:pt>
                <c:pt idx="343">
                  <c:v>#N/A</c:v>
                </c:pt>
                <c:pt idx="344">
                  <c:v>#N/A</c:v>
                </c:pt>
                <c:pt idx="345">
                  <c:v>#N/A</c:v>
                </c:pt>
                <c:pt idx="346">
                  <c:v>#N/A</c:v>
                </c:pt>
                <c:pt idx="347">
                  <c:v>#N/A</c:v>
                </c:pt>
                <c:pt idx="348">
                  <c:v>#N/A</c:v>
                </c:pt>
                <c:pt idx="349">
                  <c:v>#N/A</c:v>
                </c:pt>
                <c:pt idx="350">
                  <c:v>#N/A</c:v>
                </c:pt>
                <c:pt idx="351">
                  <c:v>#N/A</c:v>
                </c:pt>
                <c:pt idx="352">
                  <c:v>#N/A</c:v>
                </c:pt>
                <c:pt idx="353">
                  <c:v>#N/A</c:v>
                </c:pt>
                <c:pt idx="354">
                  <c:v>#N/A</c:v>
                </c:pt>
                <c:pt idx="355">
                  <c:v>#N/A</c:v>
                </c:pt>
                <c:pt idx="356">
                  <c:v>#N/A</c:v>
                </c:pt>
                <c:pt idx="357">
                  <c:v>#N/A</c:v>
                </c:pt>
                <c:pt idx="358">
                  <c:v>#N/A</c:v>
                </c:pt>
                <c:pt idx="359">
                  <c:v>#N/A</c:v>
                </c:pt>
                <c:pt idx="360">
                  <c:v>#N/A</c:v>
                </c:pt>
                <c:pt idx="361">
                  <c:v>#N/A</c:v>
                </c:pt>
                <c:pt idx="362">
                  <c:v>#N/A</c:v>
                </c:pt>
                <c:pt idx="363">
                  <c:v>#N/A</c:v>
                </c:pt>
                <c:pt idx="364">
                  <c:v>#N/A</c:v>
                </c:pt>
                <c:pt idx="365">
                  <c:v>#N/A</c:v>
                </c:pt>
                <c:pt idx="366">
                  <c:v>#N/A</c:v>
                </c:pt>
                <c:pt idx="367">
                  <c:v>#N/A</c:v>
                </c:pt>
                <c:pt idx="368">
                  <c:v>#N/A</c:v>
                </c:pt>
                <c:pt idx="369">
                  <c:v>#N/A</c:v>
                </c:pt>
                <c:pt idx="370">
                  <c:v>#N/A</c:v>
                </c:pt>
                <c:pt idx="371">
                  <c:v>#N/A</c:v>
                </c:pt>
                <c:pt idx="372">
                  <c:v>#N/A</c:v>
                </c:pt>
                <c:pt idx="373">
                  <c:v>#N/A</c:v>
                </c:pt>
                <c:pt idx="374">
                  <c:v>#N/A</c:v>
                </c:pt>
                <c:pt idx="375">
                  <c:v>#N/A</c:v>
                </c:pt>
                <c:pt idx="376">
                  <c:v>#N/A</c:v>
                </c:pt>
                <c:pt idx="377">
                  <c:v>#N/A</c:v>
                </c:pt>
                <c:pt idx="378">
                  <c:v>#N/A</c:v>
                </c:pt>
                <c:pt idx="379">
                  <c:v>#N/A</c:v>
                </c:pt>
                <c:pt idx="380">
                  <c:v>#N/A</c:v>
                </c:pt>
                <c:pt idx="381">
                  <c:v>#N/A</c:v>
                </c:pt>
                <c:pt idx="382">
                  <c:v>#N/A</c:v>
                </c:pt>
                <c:pt idx="383">
                  <c:v>#N/A</c:v>
                </c:pt>
                <c:pt idx="384">
                  <c:v>#N/A</c:v>
                </c:pt>
                <c:pt idx="385">
                  <c:v>#N/A</c:v>
                </c:pt>
                <c:pt idx="386">
                  <c:v>#N/A</c:v>
                </c:pt>
                <c:pt idx="387">
                  <c:v>#N/A</c:v>
                </c:pt>
                <c:pt idx="388">
                  <c:v>#N/A</c:v>
                </c:pt>
                <c:pt idx="389">
                  <c:v>#N/A</c:v>
                </c:pt>
                <c:pt idx="390">
                  <c:v>#N/A</c:v>
                </c:pt>
                <c:pt idx="391">
                  <c:v>#N/A</c:v>
                </c:pt>
                <c:pt idx="392">
                  <c:v>#N/A</c:v>
                </c:pt>
                <c:pt idx="393">
                  <c:v>122.95627978629315</c:v>
                </c:pt>
                <c:pt idx="394">
                  <c:v>#N/A</c:v>
                </c:pt>
                <c:pt idx="395">
                  <c:v>#N/A</c:v>
                </c:pt>
                <c:pt idx="396">
                  <c:v>#N/A</c:v>
                </c:pt>
                <c:pt idx="397">
                  <c:v>#N/A</c:v>
                </c:pt>
                <c:pt idx="398">
                  <c:v>#N/A</c:v>
                </c:pt>
                <c:pt idx="399">
                  <c:v>#N/A</c:v>
                </c:pt>
                <c:pt idx="400">
                  <c:v>#N/A</c:v>
                </c:pt>
                <c:pt idx="401">
                  <c:v>#N/A</c:v>
                </c:pt>
                <c:pt idx="402">
                  <c:v>#N/A</c:v>
                </c:pt>
                <c:pt idx="403">
                  <c:v>#N/A</c:v>
                </c:pt>
                <c:pt idx="404">
                  <c:v>#N/A</c:v>
                </c:pt>
                <c:pt idx="405">
                  <c:v>#N/A</c:v>
                </c:pt>
                <c:pt idx="406">
                  <c:v>#N/A</c:v>
                </c:pt>
                <c:pt idx="407">
                  <c:v>#N/A</c:v>
                </c:pt>
                <c:pt idx="408">
                  <c:v>#N/A</c:v>
                </c:pt>
                <c:pt idx="409">
                  <c:v>#N/A</c:v>
                </c:pt>
                <c:pt idx="410">
                  <c:v>#N/A</c:v>
                </c:pt>
                <c:pt idx="411">
                  <c:v>#N/A</c:v>
                </c:pt>
                <c:pt idx="412">
                  <c:v>#N/A</c:v>
                </c:pt>
                <c:pt idx="413">
                  <c:v>#N/A</c:v>
                </c:pt>
                <c:pt idx="414">
                  <c:v>#N/A</c:v>
                </c:pt>
                <c:pt idx="415">
                  <c:v>#N/A</c:v>
                </c:pt>
                <c:pt idx="416">
                  <c:v>#N/A</c:v>
                </c:pt>
                <c:pt idx="417">
                  <c:v>#N/A</c:v>
                </c:pt>
                <c:pt idx="418">
                  <c:v>49.234325003207545</c:v>
                </c:pt>
                <c:pt idx="419">
                  <c:v>41.15964875138296</c:v>
                </c:pt>
                <c:pt idx="420">
                  <c:v>#N/A</c:v>
                </c:pt>
                <c:pt idx="421">
                  <c:v>#N/A</c:v>
                </c:pt>
                <c:pt idx="422">
                  <c:v>#N/A</c:v>
                </c:pt>
                <c:pt idx="423">
                  <c:v>#N/A</c:v>
                </c:pt>
                <c:pt idx="424">
                  <c:v>#N/A</c:v>
                </c:pt>
                <c:pt idx="425">
                  <c:v>#N/A</c:v>
                </c:pt>
                <c:pt idx="426">
                  <c:v>#N/A</c:v>
                </c:pt>
                <c:pt idx="427">
                  <c:v>#N/A</c:v>
                </c:pt>
                <c:pt idx="428">
                  <c:v>#N/A</c:v>
                </c:pt>
                <c:pt idx="429">
                  <c:v>#N/A</c:v>
                </c:pt>
                <c:pt idx="430">
                  <c:v>#N/A</c:v>
                </c:pt>
                <c:pt idx="431">
                  <c:v>#N/A</c:v>
                </c:pt>
                <c:pt idx="432">
                  <c:v>#N/A</c:v>
                </c:pt>
                <c:pt idx="433">
                  <c:v>#N/A</c:v>
                </c:pt>
                <c:pt idx="434">
                  <c:v>#N/A</c:v>
                </c:pt>
                <c:pt idx="435">
                  <c:v>#N/A</c:v>
                </c:pt>
                <c:pt idx="436">
                  <c:v>#N/A</c:v>
                </c:pt>
                <c:pt idx="437">
                  <c:v>#N/A</c:v>
                </c:pt>
                <c:pt idx="438">
                  <c:v>#N/A</c:v>
                </c:pt>
                <c:pt idx="439">
                  <c:v>#N/A</c:v>
                </c:pt>
                <c:pt idx="440">
                  <c:v>#N/A</c:v>
                </c:pt>
                <c:pt idx="441">
                  <c:v>#N/A</c:v>
                </c:pt>
                <c:pt idx="442">
                  <c:v>#N/A</c:v>
                </c:pt>
                <c:pt idx="443">
                  <c:v>#N/A</c:v>
                </c:pt>
                <c:pt idx="444">
                  <c:v>#N/A</c:v>
                </c:pt>
                <c:pt idx="445">
                  <c:v>#N/A</c:v>
                </c:pt>
                <c:pt idx="446">
                  <c:v>#N/A</c:v>
                </c:pt>
                <c:pt idx="447">
                  <c:v>#N/A</c:v>
                </c:pt>
                <c:pt idx="448">
                  <c:v>#N/A</c:v>
                </c:pt>
                <c:pt idx="449">
                  <c:v>#N/A</c:v>
                </c:pt>
                <c:pt idx="450">
                  <c:v>#N/A</c:v>
                </c:pt>
                <c:pt idx="451">
                  <c:v>#N/A</c:v>
                </c:pt>
                <c:pt idx="452">
                  <c:v>#N/A</c:v>
                </c:pt>
                <c:pt idx="453">
                  <c:v>#N/A</c:v>
                </c:pt>
                <c:pt idx="454">
                  <c:v>#N/A</c:v>
                </c:pt>
                <c:pt idx="455">
                  <c:v>#N/A</c:v>
                </c:pt>
                <c:pt idx="456">
                  <c:v>#N/A</c:v>
                </c:pt>
                <c:pt idx="457">
                  <c:v>#N/A</c:v>
                </c:pt>
                <c:pt idx="458">
                  <c:v>#N/A</c:v>
                </c:pt>
                <c:pt idx="459">
                  <c:v>#N/A</c:v>
                </c:pt>
                <c:pt idx="460">
                  <c:v>#N/A</c:v>
                </c:pt>
                <c:pt idx="461">
                  <c:v>#N/A</c:v>
                </c:pt>
                <c:pt idx="462">
                  <c:v>#N/A</c:v>
                </c:pt>
                <c:pt idx="463">
                  <c:v>#N/A</c:v>
                </c:pt>
                <c:pt idx="464">
                  <c:v>#N/A</c:v>
                </c:pt>
                <c:pt idx="465">
                  <c:v>#N/A</c:v>
                </c:pt>
                <c:pt idx="466">
                  <c:v>#N/A</c:v>
                </c:pt>
                <c:pt idx="467">
                  <c:v>#N/A</c:v>
                </c:pt>
                <c:pt idx="468">
                  <c:v>#N/A</c:v>
                </c:pt>
                <c:pt idx="469">
                  <c:v>#N/A</c:v>
                </c:pt>
                <c:pt idx="470">
                  <c:v>#N/A</c:v>
                </c:pt>
                <c:pt idx="471">
                  <c:v>#N/A</c:v>
                </c:pt>
              </c:numCache>
            </c:numRef>
          </c:yVal>
          <c:bubbleSize>
            <c:numRef>
              <c:f>'PPA Price by Project (PV only)'!$B$26:$B$537</c:f>
              <c:numCache>
                <c:formatCode>0.0</c:formatCode>
                <c:ptCount val="512"/>
                <c:pt idx="0">
                  <c:v>7</c:v>
                </c:pt>
                <c:pt idx="1">
                  <c:v>5</c:v>
                </c:pt>
                <c:pt idx="2">
                  <c:v>550</c:v>
                </c:pt>
                <c:pt idx="3">
                  <c:v>210</c:v>
                </c:pt>
                <c:pt idx="4">
                  <c:v>10</c:v>
                </c:pt>
                <c:pt idx="5">
                  <c:v>30</c:v>
                </c:pt>
                <c:pt idx="6">
                  <c:v>30</c:v>
                </c:pt>
                <c:pt idx="7">
                  <c:v>19</c:v>
                </c:pt>
                <c:pt idx="8">
                  <c:v>12.6</c:v>
                </c:pt>
                <c:pt idx="9">
                  <c:v>230</c:v>
                </c:pt>
                <c:pt idx="10">
                  <c:v>20</c:v>
                </c:pt>
                <c:pt idx="11">
                  <c:v>14</c:v>
                </c:pt>
                <c:pt idx="12">
                  <c:v>10.08</c:v>
                </c:pt>
                <c:pt idx="13">
                  <c:v>48</c:v>
                </c:pt>
                <c:pt idx="14">
                  <c:v>250</c:v>
                </c:pt>
                <c:pt idx="15">
                  <c:v>250</c:v>
                </c:pt>
                <c:pt idx="16">
                  <c:v>21</c:v>
                </c:pt>
                <c:pt idx="17">
                  <c:v>50</c:v>
                </c:pt>
                <c:pt idx="18">
                  <c:v>6</c:v>
                </c:pt>
                <c:pt idx="19">
                  <c:v>19</c:v>
                </c:pt>
                <c:pt idx="20">
                  <c:v>20</c:v>
                </c:pt>
                <c:pt idx="21">
                  <c:v>50</c:v>
                </c:pt>
                <c:pt idx="22">
                  <c:v>20</c:v>
                </c:pt>
                <c:pt idx="23">
                  <c:v>20</c:v>
                </c:pt>
                <c:pt idx="24">
                  <c:v>50</c:v>
                </c:pt>
                <c:pt idx="25">
                  <c:v>300</c:v>
                </c:pt>
                <c:pt idx="26">
                  <c:v>40</c:v>
                </c:pt>
                <c:pt idx="27">
                  <c:v>29</c:v>
                </c:pt>
                <c:pt idx="28">
                  <c:v>66</c:v>
                </c:pt>
                <c:pt idx="29">
                  <c:v>25</c:v>
                </c:pt>
                <c:pt idx="30">
                  <c:v>125</c:v>
                </c:pt>
                <c:pt idx="31">
                  <c:v>25.8</c:v>
                </c:pt>
                <c:pt idx="32">
                  <c:v>32</c:v>
                </c:pt>
                <c:pt idx="33">
                  <c:v>20</c:v>
                </c:pt>
                <c:pt idx="34">
                  <c:v>23</c:v>
                </c:pt>
                <c:pt idx="35">
                  <c:v>12</c:v>
                </c:pt>
                <c:pt idx="36">
                  <c:v>10</c:v>
                </c:pt>
                <c:pt idx="37">
                  <c:v>20</c:v>
                </c:pt>
                <c:pt idx="38">
                  <c:v>150</c:v>
                </c:pt>
                <c:pt idx="39">
                  <c:v>45</c:v>
                </c:pt>
                <c:pt idx="40">
                  <c:v>30</c:v>
                </c:pt>
                <c:pt idx="41">
                  <c:v>5.5</c:v>
                </c:pt>
                <c:pt idx="42">
                  <c:v>23</c:v>
                </c:pt>
                <c:pt idx="43">
                  <c:v>62.5</c:v>
                </c:pt>
                <c:pt idx="44">
                  <c:v>130</c:v>
                </c:pt>
                <c:pt idx="45">
                  <c:v>14</c:v>
                </c:pt>
                <c:pt idx="46">
                  <c:v>20</c:v>
                </c:pt>
                <c:pt idx="47">
                  <c:v>9</c:v>
                </c:pt>
                <c:pt idx="48">
                  <c:v>7.65</c:v>
                </c:pt>
                <c:pt idx="49">
                  <c:v>60</c:v>
                </c:pt>
                <c:pt idx="50">
                  <c:v>309</c:v>
                </c:pt>
                <c:pt idx="51">
                  <c:v>20</c:v>
                </c:pt>
                <c:pt idx="52">
                  <c:v>270</c:v>
                </c:pt>
                <c:pt idx="53">
                  <c:v>110</c:v>
                </c:pt>
                <c:pt idx="54">
                  <c:v>26</c:v>
                </c:pt>
                <c:pt idx="55">
                  <c:v>250</c:v>
                </c:pt>
                <c:pt idx="56">
                  <c:v>30</c:v>
                </c:pt>
                <c:pt idx="57">
                  <c:v>20</c:v>
                </c:pt>
                <c:pt idx="58">
                  <c:v>150</c:v>
                </c:pt>
                <c:pt idx="59">
                  <c:v>110</c:v>
                </c:pt>
                <c:pt idx="60">
                  <c:v>127</c:v>
                </c:pt>
                <c:pt idx="61">
                  <c:v>150</c:v>
                </c:pt>
                <c:pt idx="62">
                  <c:v>24</c:v>
                </c:pt>
                <c:pt idx="63">
                  <c:v>20</c:v>
                </c:pt>
                <c:pt idx="64">
                  <c:v>6</c:v>
                </c:pt>
                <c:pt idx="65">
                  <c:v>150</c:v>
                </c:pt>
                <c:pt idx="66">
                  <c:v>250</c:v>
                </c:pt>
                <c:pt idx="67">
                  <c:v>9</c:v>
                </c:pt>
                <c:pt idx="68">
                  <c:v>20</c:v>
                </c:pt>
                <c:pt idx="69">
                  <c:v>19</c:v>
                </c:pt>
                <c:pt idx="70">
                  <c:v>20</c:v>
                </c:pt>
                <c:pt idx="71">
                  <c:v>30</c:v>
                </c:pt>
                <c:pt idx="72">
                  <c:v>20</c:v>
                </c:pt>
                <c:pt idx="73">
                  <c:v>15</c:v>
                </c:pt>
                <c:pt idx="74">
                  <c:v>15</c:v>
                </c:pt>
                <c:pt idx="75">
                  <c:v>200</c:v>
                </c:pt>
                <c:pt idx="76">
                  <c:v>20</c:v>
                </c:pt>
                <c:pt idx="77">
                  <c:v>20</c:v>
                </c:pt>
                <c:pt idx="78">
                  <c:v>20</c:v>
                </c:pt>
                <c:pt idx="79">
                  <c:v>20</c:v>
                </c:pt>
                <c:pt idx="80">
                  <c:v>20</c:v>
                </c:pt>
                <c:pt idx="81">
                  <c:v>102</c:v>
                </c:pt>
                <c:pt idx="82">
                  <c:v>20</c:v>
                </c:pt>
                <c:pt idx="83">
                  <c:v>250</c:v>
                </c:pt>
                <c:pt idx="84">
                  <c:v>20</c:v>
                </c:pt>
                <c:pt idx="85">
                  <c:v>20.8</c:v>
                </c:pt>
                <c:pt idx="86">
                  <c:v>10</c:v>
                </c:pt>
                <c:pt idx="87">
                  <c:v>50</c:v>
                </c:pt>
                <c:pt idx="88">
                  <c:v>20</c:v>
                </c:pt>
                <c:pt idx="89">
                  <c:v>20</c:v>
                </c:pt>
                <c:pt idx="90">
                  <c:v>250</c:v>
                </c:pt>
                <c:pt idx="91">
                  <c:v>20</c:v>
                </c:pt>
                <c:pt idx="92">
                  <c:v>28.8</c:v>
                </c:pt>
                <c:pt idx="93">
                  <c:v>45</c:v>
                </c:pt>
                <c:pt idx="94">
                  <c:v>20</c:v>
                </c:pt>
                <c:pt idx="95">
                  <c:v>20</c:v>
                </c:pt>
                <c:pt idx="96">
                  <c:v>20</c:v>
                </c:pt>
                <c:pt idx="97">
                  <c:v>20</c:v>
                </c:pt>
                <c:pt idx="98">
                  <c:v>20</c:v>
                </c:pt>
                <c:pt idx="99">
                  <c:v>20</c:v>
                </c:pt>
                <c:pt idx="100">
                  <c:v>48</c:v>
                </c:pt>
                <c:pt idx="101">
                  <c:v>40</c:v>
                </c:pt>
                <c:pt idx="102">
                  <c:v>12</c:v>
                </c:pt>
                <c:pt idx="103">
                  <c:v>50</c:v>
                </c:pt>
                <c:pt idx="104">
                  <c:v>40</c:v>
                </c:pt>
                <c:pt idx="105">
                  <c:v>20</c:v>
                </c:pt>
                <c:pt idx="106">
                  <c:v>20</c:v>
                </c:pt>
                <c:pt idx="107">
                  <c:v>12</c:v>
                </c:pt>
                <c:pt idx="108">
                  <c:v>15</c:v>
                </c:pt>
                <c:pt idx="109">
                  <c:v>20</c:v>
                </c:pt>
                <c:pt idx="110">
                  <c:v>20</c:v>
                </c:pt>
                <c:pt idx="111">
                  <c:v>20</c:v>
                </c:pt>
                <c:pt idx="112">
                  <c:v>20</c:v>
                </c:pt>
                <c:pt idx="113">
                  <c:v>7.3140000000000001</c:v>
                </c:pt>
                <c:pt idx="114">
                  <c:v>20</c:v>
                </c:pt>
                <c:pt idx="115">
                  <c:v>150</c:v>
                </c:pt>
                <c:pt idx="116">
                  <c:v>7</c:v>
                </c:pt>
                <c:pt idx="117">
                  <c:v>10.416</c:v>
                </c:pt>
                <c:pt idx="118">
                  <c:v>20</c:v>
                </c:pt>
                <c:pt idx="119">
                  <c:v>25</c:v>
                </c:pt>
                <c:pt idx="120">
                  <c:v>10.3</c:v>
                </c:pt>
                <c:pt idx="121">
                  <c:v>150</c:v>
                </c:pt>
                <c:pt idx="122">
                  <c:v>30</c:v>
                </c:pt>
                <c:pt idx="123">
                  <c:v>20</c:v>
                </c:pt>
                <c:pt idx="124">
                  <c:v>30</c:v>
                </c:pt>
                <c:pt idx="125">
                  <c:v>93.6</c:v>
                </c:pt>
                <c:pt idx="126">
                  <c:v>45</c:v>
                </c:pt>
                <c:pt idx="127">
                  <c:v>56</c:v>
                </c:pt>
                <c:pt idx="128">
                  <c:v>56</c:v>
                </c:pt>
                <c:pt idx="129">
                  <c:v>200</c:v>
                </c:pt>
                <c:pt idx="130">
                  <c:v>100</c:v>
                </c:pt>
                <c:pt idx="131">
                  <c:v>60</c:v>
                </c:pt>
                <c:pt idx="132">
                  <c:v>60</c:v>
                </c:pt>
                <c:pt idx="133">
                  <c:v>52</c:v>
                </c:pt>
                <c:pt idx="134">
                  <c:v>120</c:v>
                </c:pt>
                <c:pt idx="135">
                  <c:v>30</c:v>
                </c:pt>
                <c:pt idx="136">
                  <c:v>101.3</c:v>
                </c:pt>
                <c:pt idx="137">
                  <c:v>51</c:v>
                </c:pt>
                <c:pt idx="138">
                  <c:v>76.5</c:v>
                </c:pt>
                <c:pt idx="139">
                  <c:v>30</c:v>
                </c:pt>
                <c:pt idx="140">
                  <c:v>80</c:v>
                </c:pt>
                <c:pt idx="141">
                  <c:v>103</c:v>
                </c:pt>
                <c:pt idx="142">
                  <c:v>40</c:v>
                </c:pt>
                <c:pt idx="143">
                  <c:v>11.4</c:v>
                </c:pt>
                <c:pt idx="144">
                  <c:v>20</c:v>
                </c:pt>
                <c:pt idx="145">
                  <c:v>20</c:v>
                </c:pt>
                <c:pt idx="146">
                  <c:v>20</c:v>
                </c:pt>
                <c:pt idx="147">
                  <c:v>15</c:v>
                </c:pt>
                <c:pt idx="148">
                  <c:v>20</c:v>
                </c:pt>
                <c:pt idx="149">
                  <c:v>20</c:v>
                </c:pt>
                <c:pt idx="150">
                  <c:v>14.7</c:v>
                </c:pt>
                <c:pt idx="151">
                  <c:v>19.5</c:v>
                </c:pt>
                <c:pt idx="152">
                  <c:v>19.5</c:v>
                </c:pt>
                <c:pt idx="153">
                  <c:v>100</c:v>
                </c:pt>
                <c:pt idx="154">
                  <c:v>40</c:v>
                </c:pt>
                <c:pt idx="155">
                  <c:v>50</c:v>
                </c:pt>
                <c:pt idx="156">
                  <c:v>30</c:v>
                </c:pt>
                <c:pt idx="157">
                  <c:v>45</c:v>
                </c:pt>
                <c:pt idx="158">
                  <c:v>130</c:v>
                </c:pt>
                <c:pt idx="159">
                  <c:v>80</c:v>
                </c:pt>
                <c:pt idx="160">
                  <c:v>6</c:v>
                </c:pt>
                <c:pt idx="161">
                  <c:v>25</c:v>
                </c:pt>
                <c:pt idx="162">
                  <c:v>62.25</c:v>
                </c:pt>
                <c:pt idx="163">
                  <c:v>70</c:v>
                </c:pt>
                <c:pt idx="164">
                  <c:v>70</c:v>
                </c:pt>
                <c:pt idx="165">
                  <c:v>10.5</c:v>
                </c:pt>
                <c:pt idx="166">
                  <c:v>20</c:v>
                </c:pt>
                <c:pt idx="167">
                  <c:v>30</c:v>
                </c:pt>
                <c:pt idx="168">
                  <c:v>81</c:v>
                </c:pt>
                <c:pt idx="169">
                  <c:v>54</c:v>
                </c:pt>
                <c:pt idx="170">
                  <c:v>6.8</c:v>
                </c:pt>
                <c:pt idx="171">
                  <c:v>20</c:v>
                </c:pt>
                <c:pt idx="172">
                  <c:v>50.6</c:v>
                </c:pt>
                <c:pt idx="173">
                  <c:v>52</c:v>
                </c:pt>
                <c:pt idx="174">
                  <c:v>80</c:v>
                </c:pt>
                <c:pt idx="175">
                  <c:v>4.9000000000000004</c:v>
                </c:pt>
                <c:pt idx="176">
                  <c:v>3.6</c:v>
                </c:pt>
                <c:pt idx="177">
                  <c:v>100</c:v>
                </c:pt>
                <c:pt idx="178">
                  <c:v>80</c:v>
                </c:pt>
                <c:pt idx="179">
                  <c:v>100</c:v>
                </c:pt>
                <c:pt idx="180">
                  <c:v>46</c:v>
                </c:pt>
                <c:pt idx="181">
                  <c:v>100.815</c:v>
                </c:pt>
                <c:pt idx="182">
                  <c:v>7</c:v>
                </c:pt>
                <c:pt idx="183">
                  <c:v>13</c:v>
                </c:pt>
                <c:pt idx="184">
                  <c:v>20</c:v>
                </c:pt>
                <c:pt idx="185">
                  <c:v>27.6</c:v>
                </c:pt>
                <c:pt idx="186">
                  <c:v>125</c:v>
                </c:pt>
                <c:pt idx="187">
                  <c:v>150</c:v>
                </c:pt>
                <c:pt idx="188">
                  <c:v>180</c:v>
                </c:pt>
                <c:pt idx="189">
                  <c:v>20</c:v>
                </c:pt>
                <c:pt idx="190">
                  <c:v>30</c:v>
                </c:pt>
                <c:pt idx="191">
                  <c:v>30</c:v>
                </c:pt>
                <c:pt idx="192">
                  <c:v>10</c:v>
                </c:pt>
                <c:pt idx="193">
                  <c:v>150</c:v>
                </c:pt>
                <c:pt idx="194">
                  <c:v>10.88</c:v>
                </c:pt>
                <c:pt idx="195">
                  <c:v>52</c:v>
                </c:pt>
                <c:pt idx="196">
                  <c:v>52</c:v>
                </c:pt>
                <c:pt idx="197">
                  <c:v>25</c:v>
                </c:pt>
                <c:pt idx="198">
                  <c:v>46.2</c:v>
                </c:pt>
                <c:pt idx="199">
                  <c:v>71.400000000000006</c:v>
                </c:pt>
                <c:pt idx="200">
                  <c:v>118</c:v>
                </c:pt>
                <c:pt idx="201">
                  <c:v>182</c:v>
                </c:pt>
                <c:pt idx="202">
                  <c:v>146</c:v>
                </c:pt>
                <c:pt idx="203">
                  <c:v>50</c:v>
                </c:pt>
                <c:pt idx="204">
                  <c:v>154.27199999999999</c:v>
                </c:pt>
                <c:pt idx="205">
                  <c:v>103.5</c:v>
                </c:pt>
                <c:pt idx="206">
                  <c:v>125</c:v>
                </c:pt>
                <c:pt idx="207">
                  <c:v>85</c:v>
                </c:pt>
                <c:pt idx="208">
                  <c:v>54</c:v>
                </c:pt>
                <c:pt idx="209">
                  <c:v>72</c:v>
                </c:pt>
                <c:pt idx="210">
                  <c:v>30</c:v>
                </c:pt>
                <c:pt idx="211">
                  <c:v>86</c:v>
                </c:pt>
                <c:pt idx="212">
                  <c:v>50</c:v>
                </c:pt>
                <c:pt idx="213">
                  <c:v>90</c:v>
                </c:pt>
                <c:pt idx="214">
                  <c:v>20</c:v>
                </c:pt>
                <c:pt idx="215">
                  <c:v>20</c:v>
                </c:pt>
                <c:pt idx="216">
                  <c:v>20</c:v>
                </c:pt>
                <c:pt idx="217">
                  <c:v>20</c:v>
                </c:pt>
                <c:pt idx="218">
                  <c:v>20</c:v>
                </c:pt>
                <c:pt idx="219">
                  <c:v>26</c:v>
                </c:pt>
                <c:pt idx="220">
                  <c:v>8.16</c:v>
                </c:pt>
                <c:pt idx="221">
                  <c:v>20.399999999999999</c:v>
                </c:pt>
                <c:pt idx="222">
                  <c:v>100</c:v>
                </c:pt>
                <c:pt idx="223">
                  <c:v>128</c:v>
                </c:pt>
                <c:pt idx="224">
                  <c:v>20</c:v>
                </c:pt>
                <c:pt idx="225">
                  <c:v>16</c:v>
                </c:pt>
                <c:pt idx="226">
                  <c:v>60</c:v>
                </c:pt>
                <c:pt idx="227">
                  <c:v>20</c:v>
                </c:pt>
                <c:pt idx="228">
                  <c:v>100</c:v>
                </c:pt>
                <c:pt idx="229">
                  <c:v>100</c:v>
                </c:pt>
                <c:pt idx="230">
                  <c:v>24.9</c:v>
                </c:pt>
                <c:pt idx="231">
                  <c:v>40</c:v>
                </c:pt>
                <c:pt idx="232">
                  <c:v>20</c:v>
                </c:pt>
                <c:pt idx="233">
                  <c:v>50</c:v>
                </c:pt>
                <c:pt idx="234">
                  <c:v>50</c:v>
                </c:pt>
                <c:pt idx="235">
                  <c:v>105</c:v>
                </c:pt>
                <c:pt idx="236">
                  <c:v>150</c:v>
                </c:pt>
                <c:pt idx="237">
                  <c:v>80</c:v>
                </c:pt>
                <c:pt idx="238">
                  <c:v>125</c:v>
                </c:pt>
                <c:pt idx="239">
                  <c:v>7.8</c:v>
                </c:pt>
                <c:pt idx="240">
                  <c:v>200</c:v>
                </c:pt>
                <c:pt idx="241">
                  <c:v>7.2</c:v>
                </c:pt>
                <c:pt idx="242">
                  <c:v>14.7</c:v>
                </c:pt>
                <c:pt idx="243">
                  <c:v>45.9</c:v>
                </c:pt>
                <c:pt idx="244">
                  <c:v>100</c:v>
                </c:pt>
                <c:pt idx="245">
                  <c:v>60</c:v>
                </c:pt>
                <c:pt idx="246">
                  <c:v>20</c:v>
                </c:pt>
                <c:pt idx="247">
                  <c:v>17</c:v>
                </c:pt>
                <c:pt idx="248">
                  <c:v>49</c:v>
                </c:pt>
                <c:pt idx="249">
                  <c:v>56</c:v>
                </c:pt>
                <c:pt idx="250">
                  <c:v>74.900000000000006</c:v>
                </c:pt>
                <c:pt idx="251">
                  <c:v>100</c:v>
                </c:pt>
                <c:pt idx="252">
                  <c:v>78.400000000000006</c:v>
                </c:pt>
                <c:pt idx="253">
                  <c:v>50</c:v>
                </c:pt>
                <c:pt idx="254">
                  <c:v>9.4959999999999987</c:v>
                </c:pt>
                <c:pt idx="255">
                  <c:v>39.864000000000004</c:v>
                </c:pt>
                <c:pt idx="256">
                  <c:v>52.5</c:v>
                </c:pt>
                <c:pt idx="257">
                  <c:v>40</c:v>
                </c:pt>
                <c:pt idx="258">
                  <c:v>86</c:v>
                </c:pt>
                <c:pt idx="259">
                  <c:v>74</c:v>
                </c:pt>
                <c:pt idx="260">
                  <c:v>50</c:v>
                </c:pt>
                <c:pt idx="261">
                  <c:v>100</c:v>
                </c:pt>
                <c:pt idx="262">
                  <c:v>19.59</c:v>
                </c:pt>
                <c:pt idx="263">
                  <c:v>19.579999999999998</c:v>
                </c:pt>
                <c:pt idx="264">
                  <c:v>19.579999999999998</c:v>
                </c:pt>
                <c:pt idx="265">
                  <c:v>19.600000000000001</c:v>
                </c:pt>
                <c:pt idx="266">
                  <c:v>5</c:v>
                </c:pt>
                <c:pt idx="267">
                  <c:v>40</c:v>
                </c:pt>
                <c:pt idx="268">
                  <c:v>8.4</c:v>
                </c:pt>
                <c:pt idx="269">
                  <c:v>8.4</c:v>
                </c:pt>
                <c:pt idx="270">
                  <c:v>252.32</c:v>
                </c:pt>
                <c:pt idx="271">
                  <c:v>100</c:v>
                </c:pt>
                <c:pt idx="272">
                  <c:v>200</c:v>
                </c:pt>
                <c:pt idx="273">
                  <c:v>62.5</c:v>
                </c:pt>
                <c:pt idx="274">
                  <c:v>50</c:v>
                </c:pt>
                <c:pt idx="275">
                  <c:v>25</c:v>
                </c:pt>
                <c:pt idx="276">
                  <c:v>25</c:v>
                </c:pt>
                <c:pt idx="277">
                  <c:v>50</c:v>
                </c:pt>
                <c:pt idx="278">
                  <c:v>5</c:v>
                </c:pt>
                <c:pt idx="279">
                  <c:v>150</c:v>
                </c:pt>
                <c:pt idx="280">
                  <c:v>200</c:v>
                </c:pt>
                <c:pt idx="281">
                  <c:v>15</c:v>
                </c:pt>
                <c:pt idx="282">
                  <c:v>45</c:v>
                </c:pt>
                <c:pt idx="283">
                  <c:v>150</c:v>
                </c:pt>
                <c:pt idx="284">
                  <c:v>50</c:v>
                </c:pt>
                <c:pt idx="285">
                  <c:v>99</c:v>
                </c:pt>
                <c:pt idx="286">
                  <c:v>50</c:v>
                </c:pt>
                <c:pt idx="287">
                  <c:v>30</c:v>
                </c:pt>
                <c:pt idx="288">
                  <c:v>100</c:v>
                </c:pt>
                <c:pt idx="289">
                  <c:v>57.5</c:v>
                </c:pt>
                <c:pt idx="290">
                  <c:v>120</c:v>
                </c:pt>
                <c:pt idx="291">
                  <c:v>10</c:v>
                </c:pt>
                <c:pt idx="292">
                  <c:v>50</c:v>
                </c:pt>
                <c:pt idx="293">
                  <c:v>106.688</c:v>
                </c:pt>
                <c:pt idx="294">
                  <c:v>99</c:v>
                </c:pt>
                <c:pt idx="295">
                  <c:v>6.3</c:v>
                </c:pt>
                <c:pt idx="296">
                  <c:v>100</c:v>
                </c:pt>
                <c:pt idx="297">
                  <c:v>74.5</c:v>
                </c:pt>
                <c:pt idx="298">
                  <c:v>74.5</c:v>
                </c:pt>
                <c:pt idx="299">
                  <c:v>300</c:v>
                </c:pt>
                <c:pt idx="300">
                  <c:v>250</c:v>
                </c:pt>
                <c:pt idx="301">
                  <c:v>50</c:v>
                </c:pt>
                <c:pt idx="302">
                  <c:v>101</c:v>
                </c:pt>
                <c:pt idx="303">
                  <c:v>200</c:v>
                </c:pt>
                <c:pt idx="304">
                  <c:v>100</c:v>
                </c:pt>
                <c:pt idx="305">
                  <c:v>80</c:v>
                </c:pt>
                <c:pt idx="306">
                  <c:v>5.6814814814814811</c:v>
                </c:pt>
                <c:pt idx="307">
                  <c:v>80</c:v>
                </c:pt>
                <c:pt idx="308">
                  <c:v>60</c:v>
                </c:pt>
                <c:pt idx="309">
                  <c:v>30</c:v>
                </c:pt>
                <c:pt idx="310">
                  <c:v>58</c:v>
                </c:pt>
                <c:pt idx="311">
                  <c:v>122</c:v>
                </c:pt>
                <c:pt idx="312">
                  <c:v>99</c:v>
                </c:pt>
                <c:pt idx="313">
                  <c:v>80</c:v>
                </c:pt>
                <c:pt idx="314">
                  <c:v>20</c:v>
                </c:pt>
                <c:pt idx="315">
                  <c:v>100</c:v>
                </c:pt>
                <c:pt idx="316">
                  <c:v>42</c:v>
                </c:pt>
                <c:pt idx="317">
                  <c:v>68</c:v>
                </c:pt>
                <c:pt idx="318">
                  <c:v>20</c:v>
                </c:pt>
                <c:pt idx="319">
                  <c:v>200</c:v>
                </c:pt>
                <c:pt idx="320">
                  <c:v>35</c:v>
                </c:pt>
                <c:pt idx="321">
                  <c:v>40</c:v>
                </c:pt>
                <c:pt idx="322">
                  <c:v>10</c:v>
                </c:pt>
                <c:pt idx="323">
                  <c:v>50</c:v>
                </c:pt>
                <c:pt idx="324">
                  <c:v>50</c:v>
                </c:pt>
                <c:pt idx="325">
                  <c:v>86</c:v>
                </c:pt>
                <c:pt idx="326">
                  <c:v>102.5</c:v>
                </c:pt>
                <c:pt idx="327">
                  <c:v>100</c:v>
                </c:pt>
                <c:pt idx="328">
                  <c:v>100</c:v>
                </c:pt>
                <c:pt idx="329">
                  <c:v>100</c:v>
                </c:pt>
                <c:pt idx="330">
                  <c:v>100</c:v>
                </c:pt>
                <c:pt idx="331">
                  <c:v>60</c:v>
                </c:pt>
                <c:pt idx="332">
                  <c:v>10.5</c:v>
                </c:pt>
                <c:pt idx="333">
                  <c:v>20</c:v>
                </c:pt>
                <c:pt idx="334">
                  <c:v>144</c:v>
                </c:pt>
                <c:pt idx="335">
                  <c:v>13</c:v>
                </c:pt>
                <c:pt idx="336">
                  <c:v>128</c:v>
                </c:pt>
                <c:pt idx="337">
                  <c:v>70</c:v>
                </c:pt>
                <c:pt idx="338">
                  <c:v>250</c:v>
                </c:pt>
                <c:pt idx="339">
                  <c:v>4.5999999999999996</c:v>
                </c:pt>
                <c:pt idx="340">
                  <c:v>50</c:v>
                </c:pt>
                <c:pt idx="341">
                  <c:v>22</c:v>
                </c:pt>
                <c:pt idx="342">
                  <c:v>50</c:v>
                </c:pt>
                <c:pt idx="343">
                  <c:v>160</c:v>
                </c:pt>
                <c:pt idx="344">
                  <c:v>120</c:v>
                </c:pt>
                <c:pt idx="345">
                  <c:v>100</c:v>
                </c:pt>
                <c:pt idx="346">
                  <c:v>75</c:v>
                </c:pt>
                <c:pt idx="347">
                  <c:v>26</c:v>
                </c:pt>
                <c:pt idx="348">
                  <c:v>50</c:v>
                </c:pt>
                <c:pt idx="349">
                  <c:v>55.83</c:v>
                </c:pt>
                <c:pt idx="350">
                  <c:v>88</c:v>
                </c:pt>
                <c:pt idx="351">
                  <c:v>22</c:v>
                </c:pt>
                <c:pt idx="352">
                  <c:v>100</c:v>
                </c:pt>
                <c:pt idx="353">
                  <c:v>50</c:v>
                </c:pt>
                <c:pt idx="354">
                  <c:v>300</c:v>
                </c:pt>
                <c:pt idx="355">
                  <c:v>40</c:v>
                </c:pt>
                <c:pt idx="356">
                  <c:v>400</c:v>
                </c:pt>
                <c:pt idx="357">
                  <c:v>80</c:v>
                </c:pt>
                <c:pt idx="358">
                  <c:v>62.5</c:v>
                </c:pt>
                <c:pt idx="359">
                  <c:v>17.5</c:v>
                </c:pt>
                <c:pt idx="360">
                  <c:v>112</c:v>
                </c:pt>
                <c:pt idx="361">
                  <c:v>100</c:v>
                </c:pt>
                <c:pt idx="362">
                  <c:v>100</c:v>
                </c:pt>
                <c:pt idx="363">
                  <c:v>100</c:v>
                </c:pt>
                <c:pt idx="364">
                  <c:v>240</c:v>
                </c:pt>
                <c:pt idx="365">
                  <c:v>65</c:v>
                </c:pt>
                <c:pt idx="366">
                  <c:v>9.3076923076923066</c:v>
                </c:pt>
                <c:pt idx="367">
                  <c:v>88</c:v>
                </c:pt>
                <c:pt idx="368">
                  <c:v>90</c:v>
                </c:pt>
                <c:pt idx="369">
                  <c:v>70</c:v>
                </c:pt>
                <c:pt idx="370">
                  <c:v>150</c:v>
                </c:pt>
                <c:pt idx="371">
                  <c:v>100</c:v>
                </c:pt>
                <c:pt idx="372">
                  <c:v>100</c:v>
                </c:pt>
                <c:pt idx="373">
                  <c:v>35</c:v>
                </c:pt>
                <c:pt idx="374">
                  <c:v>107</c:v>
                </c:pt>
                <c:pt idx="375">
                  <c:v>132</c:v>
                </c:pt>
                <c:pt idx="376">
                  <c:v>250</c:v>
                </c:pt>
                <c:pt idx="377">
                  <c:v>88</c:v>
                </c:pt>
                <c:pt idx="378">
                  <c:v>25</c:v>
                </c:pt>
                <c:pt idx="379">
                  <c:v>100</c:v>
                </c:pt>
                <c:pt idx="380">
                  <c:v>44</c:v>
                </c:pt>
                <c:pt idx="381">
                  <c:v>100</c:v>
                </c:pt>
                <c:pt idx="382">
                  <c:v>162</c:v>
                </c:pt>
                <c:pt idx="383">
                  <c:v>100</c:v>
                </c:pt>
                <c:pt idx="384">
                  <c:v>200</c:v>
                </c:pt>
                <c:pt idx="385">
                  <c:v>100</c:v>
                </c:pt>
                <c:pt idx="386">
                  <c:v>50</c:v>
                </c:pt>
                <c:pt idx="387">
                  <c:v>80</c:v>
                </c:pt>
                <c:pt idx="388">
                  <c:v>50.5</c:v>
                </c:pt>
                <c:pt idx="389">
                  <c:v>50</c:v>
                </c:pt>
                <c:pt idx="390">
                  <c:v>160.5</c:v>
                </c:pt>
                <c:pt idx="391">
                  <c:v>75</c:v>
                </c:pt>
                <c:pt idx="392">
                  <c:v>80</c:v>
                </c:pt>
                <c:pt idx="393">
                  <c:v>22.9</c:v>
                </c:pt>
                <c:pt idx="394">
                  <c:v>200</c:v>
                </c:pt>
                <c:pt idx="395">
                  <c:v>127.86</c:v>
                </c:pt>
                <c:pt idx="396">
                  <c:v>100</c:v>
                </c:pt>
                <c:pt idx="397">
                  <c:v>100</c:v>
                </c:pt>
                <c:pt idx="398">
                  <c:v>79</c:v>
                </c:pt>
                <c:pt idx="399">
                  <c:v>75</c:v>
                </c:pt>
                <c:pt idx="400">
                  <c:v>160</c:v>
                </c:pt>
                <c:pt idx="401">
                  <c:v>150</c:v>
                </c:pt>
                <c:pt idx="402">
                  <c:v>20</c:v>
                </c:pt>
                <c:pt idx="403">
                  <c:v>20</c:v>
                </c:pt>
                <c:pt idx="404">
                  <c:v>196</c:v>
                </c:pt>
                <c:pt idx="405">
                  <c:v>50</c:v>
                </c:pt>
                <c:pt idx="406">
                  <c:v>132</c:v>
                </c:pt>
                <c:pt idx="407">
                  <c:v>175</c:v>
                </c:pt>
                <c:pt idx="408">
                  <c:v>100</c:v>
                </c:pt>
                <c:pt idx="409">
                  <c:v>200</c:v>
                </c:pt>
                <c:pt idx="410">
                  <c:v>152.5</c:v>
                </c:pt>
                <c:pt idx="411">
                  <c:v>233</c:v>
                </c:pt>
                <c:pt idx="412">
                  <c:v>63</c:v>
                </c:pt>
                <c:pt idx="413">
                  <c:v>26</c:v>
                </c:pt>
                <c:pt idx="414">
                  <c:v>56</c:v>
                </c:pt>
                <c:pt idx="415">
                  <c:v>50</c:v>
                </c:pt>
                <c:pt idx="416">
                  <c:v>200</c:v>
                </c:pt>
                <c:pt idx="417">
                  <c:v>7.5</c:v>
                </c:pt>
                <c:pt idx="418">
                  <c:v>90</c:v>
                </c:pt>
                <c:pt idx="419">
                  <c:v>500</c:v>
                </c:pt>
                <c:pt idx="420">
                  <c:v>90</c:v>
                </c:pt>
                <c:pt idx="421">
                  <c:v>96</c:v>
                </c:pt>
                <c:pt idx="422" formatCode="General">
                  <c:v>190</c:v>
                </c:pt>
                <c:pt idx="423" formatCode="General">
                  <c:v>190</c:v>
                </c:pt>
                <c:pt idx="424" formatCode="General">
                  <c:v>50</c:v>
                </c:pt>
                <c:pt idx="425" formatCode="General">
                  <c:v>50</c:v>
                </c:pt>
                <c:pt idx="426" formatCode="General">
                  <c:v>74.5</c:v>
                </c:pt>
                <c:pt idx="427" formatCode="General">
                  <c:v>130</c:v>
                </c:pt>
                <c:pt idx="428" formatCode="General">
                  <c:v>150</c:v>
                </c:pt>
                <c:pt idx="429" formatCode="General">
                  <c:v>300</c:v>
                </c:pt>
                <c:pt idx="430" formatCode="General">
                  <c:v>50</c:v>
                </c:pt>
                <c:pt idx="431" formatCode="General">
                  <c:v>30</c:v>
                </c:pt>
                <c:pt idx="432" formatCode="General">
                  <c:v>100</c:v>
                </c:pt>
                <c:pt idx="433" formatCode="General">
                  <c:v>350</c:v>
                </c:pt>
                <c:pt idx="434" formatCode="General">
                  <c:v>250</c:v>
                </c:pt>
                <c:pt idx="435" formatCode="General">
                  <c:v>90</c:v>
                </c:pt>
                <c:pt idx="436" formatCode="General">
                  <c:v>93.5</c:v>
                </c:pt>
                <c:pt idx="437" formatCode="General">
                  <c:v>200</c:v>
                </c:pt>
                <c:pt idx="438" formatCode="General">
                  <c:v>100</c:v>
                </c:pt>
                <c:pt idx="439" formatCode="General">
                  <c:v>100</c:v>
                </c:pt>
                <c:pt idx="440" formatCode="General">
                  <c:v>30</c:v>
                </c:pt>
                <c:pt idx="441" formatCode="General">
                  <c:v>125</c:v>
                </c:pt>
                <c:pt idx="442" formatCode="General">
                  <c:v>102</c:v>
                </c:pt>
                <c:pt idx="443" formatCode="General">
                  <c:v>150</c:v>
                </c:pt>
                <c:pt idx="444" formatCode="General">
                  <c:v>70</c:v>
                </c:pt>
                <c:pt idx="445" formatCode="General">
                  <c:v>40</c:v>
                </c:pt>
                <c:pt idx="446" formatCode="General">
                  <c:v>150</c:v>
                </c:pt>
                <c:pt idx="447" formatCode="General">
                  <c:v>60</c:v>
                </c:pt>
                <c:pt idx="448" formatCode="General">
                  <c:v>190</c:v>
                </c:pt>
                <c:pt idx="449" formatCode="General">
                  <c:v>20</c:v>
                </c:pt>
                <c:pt idx="450" formatCode="General">
                  <c:v>130</c:v>
                </c:pt>
                <c:pt idx="451" formatCode="General">
                  <c:v>80</c:v>
                </c:pt>
                <c:pt idx="452" formatCode="General">
                  <c:v>80</c:v>
                </c:pt>
                <c:pt idx="453" formatCode="General">
                  <c:v>66</c:v>
                </c:pt>
                <c:pt idx="454" formatCode="General">
                  <c:v>107</c:v>
                </c:pt>
                <c:pt idx="455" formatCode="General">
                  <c:v>100</c:v>
                </c:pt>
                <c:pt idx="456" formatCode="General">
                  <c:v>125</c:v>
                </c:pt>
                <c:pt idx="457" formatCode="General">
                  <c:v>30</c:v>
                </c:pt>
                <c:pt idx="458" formatCode="General">
                  <c:v>100</c:v>
                </c:pt>
                <c:pt idx="459" formatCode="General">
                  <c:v>150</c:v>
                </c:pt>
                <c:pt idx="460" formatCode="General">
                  <c:v>100</c:v>
                </c:pt>
                <c:pt idx="461" formatCode="General">
                  <c:v>65</c:v>
                </c:pt>
                <c:pt idx="462" formatCode="General">
                  <c:v>138.80000000000001</c:v>
                </c:pt>
                <c:pt idx="463" formatCode="General">
                  <c:v>140</c:v>
                </c:pt>
                <c:pt idx="464" formatCode="General">
                  <c:v>100</c:v>
                </c:pt>
                <c:pt idx="465" formatCode="General">
                  <c:v>25</c:v>
                </c:pt>
                <c:pt idx="466" formatCode="General">
                  <c:v>300</c:v>
                </c:pt>
                <c:pt idx="467" formatCode="General">
                  <c:v>200</c:v>
                </c:pt>
                <c:pt idx="468" formatCode="General">
                  <c:v>125</c:v>
                </c:pt>
                <c:pt idx="469" formatCode="General">
                  <c:v>35</c:v>
                </c:pt>
                <c:pt idx="470" formatCode="General">
                  <c:v>127.85</c:v>
                </c:pt>
                <c:pt idx="471" formatCode="General">
                  <c:v>700</c:v>
                </c:pt>
              </c:numCache>
            </c:numRef>
          </c:bubbleSize>
          <c:bubble3D val="0"/>
          <c:extLst>
            <c:ext xmlns:c16="http://schemas.microsoft.com/office/drawing/2014/chart" uri="{C3380CC4-5D6E-409C-BE32-E72D297353CC}">
              <c16:uniqueId val="{00000007-29D7-4E3A-AF3E-A87CE37B9ECB}"/>
            </c:ext>
          </c:extLst>
        </c:ser>
        <c:ser>
          <c:idx val="8"/>
          <c:order val="7"/>
          <c:tx>
            <c:v> Southeast (non-ISO)</c:v>
          </c:tx>
          <c:spPr>
            <a:noFill/>
            <a:ln w="12700">
              <a:solidFill>
                <a:schemeClr val="bg1">
                  <a:lumMod val="50000"/>
                </a:schemeClr>
              </a:solidFill>
            </a:ln>
          </c:spPr>
          <c:invertIfNegative val="0"/>
          <c:xVal>
            <c:numRef>
              <c:f>'PPA Price by Project (PV only)'!$A$26:$A$537</c:f>
              <c:numCache>
                <c:formatCode>m/d/yyyy</c:formatCode>
                <c:ptCount val="512"/>
                <c:pt idx="0">
                  <c:v>38961</c:v>
                </c:pt>
                <c:pt idx="1">
                  <c:v>39258</c:v>
                </c:pt>
                <c:pt idx="2">
                  <c:v>39630</c:v>
                </c:pt>
                <c:pt idx="3">
                  <c:v>39652</c:v>
                </c:pt>
                <c:pt idx="4">
                  <c:v>39801</c:v>
                </c:pt>
                <c:pt idx="5">
                  <c:v>39867</c:v>
                </c:pt>
                <c:pt idx="6">
                  <c:v>39873</c:v>
                </c:pt>
                <c:pt idx="7">
                  <c:v>39877</c:v>
                </c:pt>
                <c:pt idx="8">
                  <c:v>39934</c:v>
                </c:pt>
                <c:pt idx="9">
                  <c:v>39941</c:v>
                </c:pt>
                <c:pt idx="10">
                  <c:v>39965</c:v>
                </c:pt>
                <c:pt idx="11">
                  <c:v>39965</c:v>
                </c:pt>
                <c:pt idx="12">
                  <c:v>39965</c:v>
                </c:pt>
                <c:pt idx="13">
                  <c:v>39986</c:v>
                </c:pt>
                <c:pt idx="14">
                  <c:v>40042</c:v>
                </c:pt>
                <c:pt idx="15">
                  <c:v>40064</c:v>
                </c:pt>
                <c:pt idx="16">
                  <c:v>40137</c:v>
                </c:pt>
                <c:pt idx="17">
                  <c:v>40170</c:v>
                </c:pt>
                <c:pt idx="18">
                  <c:v>40171</c:v>
                </c:pt>
                <c:pt idx="19">
                  <c:v>40171</c:v>
                </c:pt>
                <c:pt idx="20">
                  <c:v>40171</c:v>
                </c:pt>
                <c:pt idx="21">
                  <c:v>40204</c:v>
                </c:pt>
                <c:pt idx="22">
                  <c:v>40204</c:v>
                </c:pt>
                <c:pt idx="23">
                  <c:v>40204</c:v>
                </c:pt>
                <c:pt idx="24">
                  <c:v>40211</c:v>
                </c:pt>
                <c:pt idx="25">
                  <c:v>40233</c:v>
                </c:pt>
                <c:pt idx="26">
                  <c:v>40243</c:v>
                </c:pt>
                <c:pt idx="27">
                  <c:v>40287</c:v>
                </c:pt>
                <c:pt idx="28">
                  <c:v>40289</c:v>
                </c:pt>
                <c:pt idx="29">
                  <c:v>40297</c:v>
                </c:pt>
                <c:pt idx="30">
                  <c:v>40308</c:v>
                </c:pt>
                <c:pt idx="31">
                  <c:v>40318</c:v>
                </c:pt>
                <c:pt idx="32">
                  <c:v>40330</c:v>
                </c:pt>
                <c:pt idx="33">
                  <c:v>40330</c:v>
                </c:pt>
                <c:pt idx="34">
                  <c:v>40353</c:v>
                </c:pt>
                <c:pt idx="35">
                  <c:v>40359</c:v>
                </c:pt>
                <c:pt idx="36">
                  <c:v>40359</c:v>
                </c:pt>
                <c:pt idx="37">
                  <c:v>40385</c:v>
                </c:pt>
                <c:pt idx="38">
                  <c:v>40388</c:v>
                </c:pt>
                <c:pt idx="39">
                  <c:v>40388</c:v>
                </c:pt>
                <c:pt idx="40">
                  <c:v>40400</c:v>
                </c:pt>
                <c:pt idx="41">
                  <c:v>40400</c:v>
                </c:pt>
                <c:pt idx="42">
                  <c:v>40414</c:v>
                </c:pt>
                <c:pt idx="43">
                  <c:v>40441</c:v>
                </c:pt>
                <c:pt idx="44">
                  <c:v>40492</c:v>
                </c:pt>
                <c:pt idx="45">
                  <c:v>40497</c:v>
                </c:pt>
                <c:pt idx="46">
                  <c:v>40497</c:v>
                </c:pt>
                <c:pt idx="47">
                  <c:v>40513</c:v>
                </c:pt>
                <c:pt idx="48">
                  <c:v>40513</c:v>
                </c:pt>
                <c:pt idx="49">
                  <c:v>40533</c:v>
                </c:pt>
                <c:pt idx="50">
                  <c:v>40542</c:v>
                </c:pt>
                <c:pt idx="51">
                  <c:v>40542</c:v>
                </c:pt>
                <c:pt idx="52">
                  <c:v>40548</c:v>
                </c:pt>
                <c:pt idx="53">
                  <c:v>40550</c:v>
                </c:pt>
                <c:pt idx="54">
                  <c:v>40568</c:v>
                </c:pt>
                <c:pt idx="55">
                  <c:v>40581</c:v>
                </c:pt>
                <c:pt idx="56">
                  <c:v>40585</c:v>
                </c:pt>
                <c:pt idx="57">
                  <c:v>40585</c:v>
                </c:pt>
                <c:pt idx="58">
                  <c:v>40610</c:v>
                </c:pt>
                <c:pt idx="59">
                  <c:v>40697</c:v>
                </c:pt>
                <c:pt idx="60">
                  <c:v>40697</c:v>
                </c:pt>
                <c:pt idx="61">
                  <c:v>40715</c:v>
                </c:pt>
                <c:pt idx="62">
                  <c:v>40732</c:v>
                </c:pt>
                <c:pt idx="63">
                  <c:v>40738</c:v>
                </c:pt>
                <c:pt idx="64">
                  <c:v>40742</c:v>
                </c:pt>
                <c:pt idx="65">
                  <c:v>40745</c:v>
                </c:pt>
                <c:pt idx="66">
                  <c:v>40815</c:v>
                </c:pt>
                <c:pt idx="67">
                  <c:v>40817</c:v>
                </c:pt>
                <c:pt idx="68">
                  <c:v>40878</c:v>
                </c:pt>
                <c:pt idx="69">
                  <c:v>40885</c:v>
                </c:pt>
                <c:pt idx="70">
                  <c:v>40897</c:v>
                </c:pt>
                <c:pt idx="71">
                  <c:v>40897</c:v>
                </c:pt>
                <c:pt idx="72">
                  <c:v>40897</c:v>
                </c:pt>
                <c:pt idx="73">
                  <c:v>40909</c:v>
                </c:pt>
                <c:pt idx="74">
                  <c:v>40909</c:v>
                </c:pt>
                <c:pt idx="75">
                  <c:v>40942</c:v>
                </c:pt>
                <c:pt idx="76">
                  <c:v>40966</c:v>
                </c:pt>
                <c:pt idx="77">
                  <c:v>41093</c:v>
                </c:pt>
                <c:pt idx="78">
                  <c:v>41093</c:v>
                </c:pt>
                <c:pt idx="79">
                  <c:v>41124</c:v>
                </c:pt>
                <c:pt idx="80">
                  <c:v>41134</c:v>
                </c:pt>
                <c:pt idx="81">
                  <c:v>41137</c:v>
                </c:pt>
                <c:pt idx="82">
                  <c:v>41150</c:v>
                </c:pt>
                <c:pt idx="83">
                  <c:v>41152</c:v>
                </c:pt>
                <c:pt idx="84">
                  <c:v>41169</c:v>
                </c:pt>
                <c:pt idx="85">
                  <c:v>41169</c:v>
                </c:pt>
                <c:pt idx="86">
                  <c:v>41199</c:v>
                </c:pt>
                <c:pt idx="87">
                  <c:v>41207</c:v>
                </c:pt>
                <c:pt idx="88">
                  <c:v>41214</c:v>
                </c:pt>
                <c:pt idx="89">
                  <c:v>41228</c:v>
                </c:pt>
                <c:pt idx="90">
                  <c:v>41255</c:v>
                </c:pt>
                <c:pt idx="91">
                  <c:v>41256</c:v>
                </c:pt>
                <c:pt idx="92">
                  <c:v>41309</c:v>
                </c:pt>
                <c:pt idx="93">
                  <c:v>41333</c:v>
                </c:pt>
                <c:pt idx="94">
                  <c:v>41355</c:v>
                </c:pt>
                <c:pt idx="95">
                  <c:v>41355</c:v>
                </c:pt>
                <c:pt idx="96">
                  <c:v>41358</c:v>
                </c:pt>
                <c:pt idx="97">
                  <c:v>41374</c:v>
                </c:pt>
                <c:pt idx="98">
                  <c:v>41380</c:v>
                </c:pt>
                <c:pt idx="99">
                  <c:v>41426</c:v>
                </c:pt>
                <c:pt idx="100">
                  <c:v>41428</c:v>
                </c:pt>
                <c:pt idx="101">
                  <c:v>41428</c:v>
                </c:pt>
                <c:pt idx="102">
                  <c:v>41444</c:v>
                </c:pt>
                <c:pt idx="103">
                  <c:v>41458</c:v>
                </c:pt>
                <c:pt idx="104">
                  <c:v>41465</c:v>
                </c:pt>
                <c:pt idx="105">
                  <c:v>41465</c:v>
                </c:pt>
                <c:pt idx="106">
                  <c:v>41472</c:v>
                </c:pt>
                <c:pt idx="107">
                  <c:v>41472</c:v>
                </c:pt>
                <c:pt idx="108">
                  <c:v>41523</c:v>
                </c:pt>
                <c:pt idx="109">
                  <c:v>41536</c:v>
                </c:pt>
                <c:pt idx="110">
                  <c:v>41544</c:v>
                </c:pt>
                <c:pt idx="111">
                  <c:v>41556</c:v>
                </c:pt>
                <c:pt idx="112">
                  <c:v>41569</c:v>
                </c:pt>
                <c:pt idx="113">
                  <c:v>41609</c:v>
                </c:pt>
                <c:pt idx="114">
                  <c:v>41614</c:v>
                </c:pt>
                <c:pt idx="115">
                  <c:v>41627</c:v>
                </c:pt>
                <c:pt idx="116">
                  <c:v>41669</c:v>
                </c:pt>
                <c:pt idx="117">
                  <c:v>41690</c:v>
                </c:pt>
                <c:pt idx="118">
                  <c:v>41715</c:v>
                </c:pt>
                <c:pt idx="119">
                  <c:v>41724</c:v>
                </c:pt>
                <c:pt idx="120">
                  <c:v>41730</c:v>
                </c:pt>
                <c:pt idx="121">
                  <c:v>41760</c:v>
                </c:pt>
                <c:pt idx="122">
                  <c:v>41786</c:v>
                </c:pt>
                <c:pt idx="123">
                  <c:v>41791</c:v>
                </c:pt>
                <c:pt idx="124">
                  <c:v>41802</c:v>
                </c:pt>
                <c:pt idx="125">
                  <c:v>41838</c:v>
                </c:pt>
                <c:pt idx="126">
                  <c:v>41843</c:v>
                </c:pt>
                <c:pt idx="127">
                  <c:v>41844</c:v>
                </c:pt>
                <c:pt idx="128">
                  <c:v>41844</c:v>
                </c:pt>
                <c:pt idx="129">
                  <c:v>41851</c:v>
                </c:pt>
                <c:pt idx="130">
                  <c:v>41870</c:v>
                </c:pt>
                <c:pt idx="131">
                  <c:v>41876</c:v>
                </c:pt>
                <c:pt idx="132">
                  <c:v>41885</c:v>
                </c:pt>
                <c:pt idx="133">
                  <c:v>41886</c:v>
                </c:pt>
                <c:pt idx="134">
                  <c:v>41886</c:v>
                </c:pt>
                <c:pt idx="135">
                  <c:v>41915</c:v>
                </c:pt>
                <c:pt idx="136">
                  <c:v>41920</c:v>
                </c:pt>
                <c:pt idx="137">
                  <c:v>41920</c:v>
                </c:pt>
                <c:pt idx="138">
                  <c:v>41920</c:v>
                </c:pt>
                <c:pt idx="139">
                  <c:v>41920</c:v>
                </c:pt>
                <c:pt idx="140">
                  <c:v>41920</c:v>
                </c:pt>
                <c:pt idx="141">
                  <c:v>41920</c:v>
                </c:pt>
                <c:pt idx="142">
                  <c:v>41932</c:v>
                </c:pt>
                <c:pt idx="143">
                  <c:v>41933</c:v>
                </c:pt>
                <c:pt idx="144">
                  <c:v>41933</c:v>
                </c:pt>
                <c:pt idx="145">
                  <c:v>41934</c:v>
                </c:pt>
                <c:pt idx="146">
                  <c:v>41934</c:v>
                </c:pt>
                <c:pt idx="147">
                  <c:v>41934</c:v>
                </c:pt>
                <c:pt idx="148">
                  <c:v>41934</c:v>
                </c:pt>
                <c:pt idx="149">
                  <c:v>41934</c:v>
                </c:pt>
                <c:pt idx="150">
                  <c:v>41934</c:v>
                </c:pt>
                <c:pt idx="151">
                  <c:v>41934</c:v>
                </c:pt>
                <c:pt idx="152">
                  <c:v>41934</c:v>
                </c:pt>
                <c:pt idx="153">
                  <c:v>41936</c:v>
                </c:pt>
                <c:pt idx="154">
                  <c:v>41950</c:v>
                </c:pt>
                <c:pt idx="155">
                  <c:v>41950</c:v>
                </c:pt>
                <c:pt idx="156">
                  <c:v>41956</c:v>
                </c:pt>
                <c:pt idx="157">
                  <c:v>41961</c:v>
                </c:pt>
                <c:pt idx="158">
                  <c:v>41982</c:v>
                </c:pt>
                <c:pt idx="159">
                  <c:v>42036</c:v>
                </c:pt>
                <c:pt idx="160">
                  <c:v>42065</c:v>
                </c:pt>
                <c:pt idx="161">
                  <c:v>42065</c:v>
                </c:pt>
                <c:pt idx="162">
                  <c:v>42066</c:v>
                </c:pt>
                <c:pt idx="163">
                  <c:v>42067</c:v>
                </c:pt>
                <c:pt idx="164">
                  <c:v>42067</c:v>
                </c:pt>
                <c:pt idx="165">
                  <c:v>42068</c:v>
                </c:pt>
                <c:pt idx="166">
                  <c:v>42086</c:v>
                </c:pt>
                <c:pt idx="167">
                  <c:v>42088</c:v>
                </c:pt>
                <c:pt idx="168">
                  <c:v>42097</c:v>
                </c:pt>
                <c:pt idx="169">
                  <c:v>42097</c:v>
                </c:pt>
                <c:pt idx="170">
                  <c:v>42108</c:v>
                </c:pt>
                <c:pt idx="171">
                  <c:v>42111</c:v>
                </c:pt>
                <c:pt idx="172">
                  <c:v>42124</c:v>
                </c:pt>
                <c:pt idx="173">
                  <c:v>42124</c:v>
                </c:pt>
                <c:pt idx="174">
                  <c:v>42124</c:v>
                </c:pt>
                <c:pt idx="175">
                  <c:v>42151</c:v>
                </c:pt>
                <c:pt idx="176">
                  <c:v>42156</c:v>
                </c:pt>
                <c:pt idx="177">
                  <c:v>42160</c:v>
                </c:pt>
                <c:pt idx="178">
                  <c:v>42164</c:v>
                </c:pt>
                <c:pt idx="179">
                  <c:v>42174</c:v>
                </c:pt>
                <c:pt idx="180">
                  <c:v>42178</c:v>
                </c:pt>
                <c:pt idx="181">
                  <c:v>42180</c:v>
                </c:pt>
                <c:pt idx="182">
                  <c:v>42185</c:v>
                </c:pt>
                <c:pt idx="183">
                  <c:v>42186</c:v>
                </c:pt>
                <c:pt idx="184">
                  <c:v>42186</c:v>
                </c:pt>
                <c:pt idx="185">
                  <c:v>42186</c:v>
                </c:pt>
                <c:pt idx="186">
                  <c:v>42200</c:v>
                </c:pt>
                <c:pt idx="187">
                  <c:v>42201</c:v>
                </c:pt>
                <c:pt idx="188">
                  <c:v>42201</c:v>
                </c:pt>
                <c:pt idx="189">
                  <c:v>42206</c:v>
                </c:pt>
                <c:pt idx="190">
                  <c:v>42221</c:v>
                </c:pt>
                <c:pt idx="191">
                  <c:v>42225</c:v>
                </c:pt>
                <c:pt idx="192">
                  <c:v>42228</c:v>
                </c:pt>
                <c:pt idx="193">
                  <c:v>42244</c:v>
                </c:pt>
                <c:pt idx="194">
                  <c:v>42250</c:v>
                </c:pt>
                <c:pt idx="195">
                  <c:v>42270</c:v>
                </c:pt>
                <c:pt idx="196">
                  <c:v>42270</c:v>
                </c:pt>
                <c:pt idx="197">
                  <c:v>42271</c:v>
                </c:pt>
                <c:pt idx="198">
                  <c:v>42275</c:v>
                </c:pt>
                <c:pt idx="199">
                  <c:v>42275</c:v>
                </c:pt>
                <c:pt idx="200">
                  <c:v>42278</c:v>
                </c:pt>
                <c:pt idx="201">
                  <c:v>42278</c:v>
                </c:pt>
                <c:pt idx="202">
                  <c:v>42278</c:v>
                </c:pt>
                <c:pt idx="203">
                  <c:v>42285</c:v>
                </c:pt>
                <c:pt idx="204">
                  <c:v>42286</c:v>
                </c:pt>
                <c:pt idx="205">
                  <c:v>42286</c:v>
                </c:pt>
                <c:pt idx="206">
                  <c:v>42292</c:v>
                </c:pt>
                <c:pt idx="207">
                  <c:v>42313</c:v>
                </c:pt>
                <c:pt idx="208">
                  <c:v>42314</c:v>
                </c:pt>
                <c:pt idx="209">
                  <c:v>42317</c:v>
                </c:pt>
                <c:pt idx="210">
                  <c:v>42318</c:v>
                </c:pt>
                <c:pt idx="211">
                  <c:v>42328</c:v>
                </c:pt>
                <c:pt idx="212">
                  <c:v>42338</c:v>
                </c:pt>
                <c:pt idx="213">
                  <c:v>42355</c:v>
                </c:pt>
                <c:pt idx="214">
                  <c:v>42355</c:v>
                </c:pt>
                <c:pt idx="215">
                  <c:v>42356</c:v>
                </c:pt>
                <c:pt idx="216">
                  <c:v>42356</c:v>
                </c:pt>
                <c:pt idx="217">
                  <c:v>42356</c:v>
                </c:pt>
                <c:pt idx="218">
                  <c:v>42356</c:v>
                </c:pt>
                <c:pt idx="219">
                  <c:v>42375</c:v>
                </c:pt>
                <c:pt idx="220">
                  <c:v>42472</c:v>
                </c:pt>
                <c:pt idx="221">
                  <c:v>42472</c:v>
                </c:pt>
                <c:pt idx="222">
                  <c:v>42509</c:v>
                </c:pt>
                <c:pt idx="223">
                  <c:v>42584</c:v>
                </c:pt>
                <c:pt idx="224">
                  <c:v>42586</c:v>
                </c:pt>
                <c:pt idx="225">
                  <c:v>42591</c:v>
                </c:pt>
                <c:pt idx="226">
                  <c:v>42608</c:v>
                </c:pt>
                <c:pt idx="227">
                  <c:v>42611</c:v>
                </c:pt>
                <c:pt idx="228">
                  <c:v>42628</c:v>
                </c:pt>
                <c:pt idx="229">
                  <c:v>42633</c:v>
                </c:pt>
                <c:pt idx="230">
                  <c:v>42635</c:v>
                </c:pt>
                <c:pt idx="231">
                  <c:v>42636</c:v>
                </c:pt>
                <c:pt idx="232">
                  <c:v>42636</c:v>
                </c:pt>
                <c:pt idx="233">
                  <c:v>42636</c:v>
                </c:pt>
                <c:pt idx="234">
                  <c:v>42636</c:v>
                </c:pt>
                <c:pt idx="235">
                  <c:v>42689</c:v>
                </c:pt>
                <c:pt idx="236">
                  <c:v>42692</c:v>
                </c:pt>
                <c:pt idx="237">
                  <c:v>42692</c:v>
                </c:pt>
                <c:pt idx="238">
                  <c:v>42692</c:v>
                </c:pt>
                <c:pt idx="239">
                  <c:v>42717</c:v>
                </c:pt>
                <c:pt idx="240">
                  <c:v>42719</c:v>
                </c:pt>
                <c:pt idx="241">
                  <c:v>42738</c:v>
                </c:pt>
                <c:pt idx="242">
                  <c:v>42747</c:v>
                </c:pt>
                <c:pt idx="243">
                  <c:v>42747</c:v>
                </c:pt>
                <c:pt idx="244">
                  <c:v>42747</c:v>
                </c:pt>
                <c:pt idx="245">
                  <c:v>42752</c:v>
                </c:pt>
                <c:pt idx="246">
                  <c:v>42766</c:v>
                </c:pt>
                <c:pt idx="247">
                  <c:v>42817</c:v>
                </c:pt>
                <c:pt idx="248">
                  <c:v>42825</c:v>
                </c:pt>
                <c:pt idx="249">
                  <c:v>42826</c:v>
                </c:pt>
                <c:pt idx="250">
                  <c:v>42843</c:v>
                </c:pt>
                <c:pt idx="251">
                  <c:v>42877</c:v>
                </c:pt>
                <c:pt idx="252">
                  <c:v>42880</c:v>
                </c:pt>
                <c:pt idx="253">
                  <c:v>42880</c:v>
                </c:pt>
                <c:pt idx="254">
                  <c:v>42880</c:v>
                </c:pt>
                <c:pt idx="255">
                  <c:v>42880</c:v>
                </c:pt>
                <c:pt idx="256">
                  <c:v>42881</c:v>
                </c:pt>
                <c:pt idx="257">
                  <c:v>42887</c:v>
                </c:pt>
                <c:pt idx="258">
                  <c:v>42887</c:v>
                </c:pt>
                <c:pt idx="259">
                  <c:v>42887</c:v>
                </c:pt>
                <c:pt idx="260">
                  <c:v>42893</c:v>
                </c:pt>
                <c:pt idx="261">
                  <c:v>42905</c:v>
                </c:pt>
                <c:pt idx="262">
                  <c:v>42906</c:v>
                </c:pt>
                <c:pt idx="263">
                  <c:v>42906</c:v>
                </c:pt>
                <c:pt idx="264">
                  <c:v>42906</c:v>
                </c:pt>
                <c:pt idx="265">
                  <c:v>42906</c:v>
                </c:pt>
                <c:pt idx="266">
                  <c:v>42912</c:v>
                </c:pt>
                <c:pt idx="267">
                  <c:v>42933</c:v>
                </c:pt>
                <c:pt idx="268">
                  <c:v>42944</c:v>
                </c:pt>
                <c:pt idx="269">
                  <c:v>42944</c:v>
                </c:pt>
                <c:pt idx="270">
                  <c:v>42955</c:v>
                </c:pt>
                <c:pt idx="271">
                  <c:v>42972</c:v>
                </c:pt>
                <c:pt idx="272">
                  <c:v>43001</c:v>
                </c:pt>
                <c:pt idx="273">
                  <c:v>43004</c:v>
                </c:pt>
                <c:pt idx="274">
                  <c:v>43004</c:v>
                </c:pt>
                <c:pt idx="275">
                  <c:v>43014</c:v>
                </c:pt>
                <c:pt idx="276">
                  <c:v>43014</c:v>
                </c:pt>
                <c:pt idx="277">
                  <c:v>43038</c:v>
                </c:pt>
                <c:pt idx="278">
                  <c:v>43047</c:v>
                </c:pt>
                <c:pt idx="279">
                  <c:v>43052</c:v>
                </c:pt>
                <c:pt idx="280">
                  <c:v>43052</c:v>
                </c:pt>
                <c:pt idx="281">
                  <c:v>43053</c:v>
                </c:pt>
                <c:pt idx="282">
                  <c:v>43077</c:v>
                </c:pt>
                <c:pt idx="283">
                  <c:v>43083</c:v>
                </c:pt>
                <c:pt idx="284">
                  <c:v>43084</c:v>
                </c:pt>
                <c:pt idx="285">
                  <c:v>43090</c:v>
                </c:pt>
                <c:pt idx="286">
                  <c:v>43105</c:v>
                </c:pt>
                <c:pt idx="287">
                  <c:v>43109</c:v>
                </c:pt>
                <c:pt idx="288">
                  <c:v>43126</c:v>
                </c:pt>
                <c:pt idx="289">
                  <c:v>43129</c:v>
                </c:pt>
                <c:pt idx="290">
                  <c:v>43129</c:v>
                </c:pt>
                <c:pt idx="291">
                  <c:v>43132</c:v>
                </c:pt>
                <c:pt idx="292">
                  <c:v>43136</c:v>
                </c:pt>
                <c:pt idx="293">
                  <c:v>43152</c:v>
                </c:pt>
                <c:pt idx="294">
                  <c:v>43154</c:v>
                </c:pt>
                <c:pt idx="295">
                  <c:v>43206</c:v>
                </c:pt>
                <c:pt idx="296">
                  <c:v>43227</c:v>
                </c:pt>
                <c:pt idx="297">
                  <c:v>43236</c:v>
                </c:pt>
                <c:pt idx="298">
                  <c:v>43236</c:v>
                </c:pt>
                <c:pt idx="299">
                  <c:v>43250</c:v>
                </c:pt>
                <c:pt idx="300">
                  <c:v>43250</c:v>
                </c:pt>
                <c:pt idx="301">
                  <c:v>43250</c:v>
                </c:pt>
                <c:pt idx="302">
                  <c:v>43250</c:v>
                </c:pt>
                <c:pt idx="303">
                  <c:v>43250</c:v>
                </c:pt>
                <c:pt idx="304">
                  <c:v>43250</c:v>
                </c:pt>
                <c:pt idx="305">
                  <c:v>43251</c:v>
                </c:pt>
                <c:pt idx="306">
                  <c:v>43252</c:v>
                </c:pt>
                <c:pt idx="307">
                  <c:v>43255</c:v>
                </c:pt>
                <c:pt idx="308">
                  <c:v>43257</c:v>
                </c:pt>
                <c:pt idx="309">
                  <c:v>43259</c:v>
                </c:pt>
                <c:pt idx="310">
                  <c:v>43264</c:v>
                </c:pt>
                <c:pt idx="311">
                  <c:v>43264</c:v>
                </c:pt>
                <c:pt idx="312">
                  <c:v>43264</c:v>
                </c:pt>
                <c:pt idx="313">
                  <c:v>43264</c:v>
                </c:pt>
                <c:pt idx="314">
                  <c:v>43266</c:v>
                </c:pt>
                <c:pt idx="315">
                  <c:v>43277</c:v>
                </c:pt>
                <c:pt idx="316">
                  <c:v>43278</c:v>
                </c:pt>
                <c:pt idx="317">
                  <c:v>43281</c:v>
                </c:pt>
                <c:pt idx="318">
                  <c:v>43281</c:v>
                </c:pt>
                <c:pt idx="319">
                  <c:v>43281</c:v>
                </c:pt>
                <c:pt idx="320">
                  <c:v>43291</c:v>
                </c:pt>
                <c:pt idx="321">
                  <c:v>43322</c:v>
                </c:pt>
                <c:pt idx="322">
                  <c:v>43322</c:v>
                </c:pt>
                <c:pt idx="323">
                  <c:v>43334</c:v>
                </c:pt>
                <c:pt idx="324">
                  <c:v>43334</c:v>
                </c:pt>
                <c:pt idx="325">
                  <c:v>43335</c:v>
                </c:pt>
                <c:pt idx="326">
                  <c:v>43343</c:v>
                </c:pt>
                <c:pt idx="327">
                  <c:v>43352</c:v>
                </c:pt>
                <c:pt idx="328">
                  <c:v>43354</c:v>
                </c:pt>
                <c:pt idx="329">
                  <c:v>43362</c:v>
                </c:pt>
                <c:pt idx="330">
                  <c:v>43363</c:v>
                </c:pt>
                <c:pt idx="331">
                  <c:v>43368</c:v>
                </c:pt>
                <c:pt idx="332">
                  <c:v>43374</c:v>
                </c:pt>
                <c:pt idx="333">
                  <c:v>43374</c:v>
                </c:pt>
                <c:pt idx="334">
                  <c:v>43391</c:v>
                </c:pt>
                <c:pt idx="335">
                  <c:v>43391</c:v>
                </c:pt>
                <c:pt idx="336">
                  <c:v>43398</c:v>
                </c:pt>
                <c:pt idx="337">
                  <c:v>43405</c:v>
                </c:pt>
                <c:pt idx="338">
                  <c:v>43445</c:v>
                </c:pt>
                <c:pt idx="339">
                  <c:v>43497</c:v>
                </c:pt>
                <c:pt idx="340">
                  <c:v>43507</c:v>
                </c:pt>
                <c:pt idx="341">
                  <c:v>43510</c:v>
                </c:pt>
                <c:pt idx="342">
                  <c:v>43524</c:v>
                </c:pt>
                <c:pt idx="343">
                  <c:v>43545</c:v>
                </c:pt>
                <c:pt idx="344">
                  <c:v>43546</c:v>
                </c:pt>
                <c:pt idx="345">
                  <c:v>43577</c:v>
                </c:pt>
                <c:pt idx="346">
                  <c:v>43585</c:v>
                </c:pt>
                <c:pt idx="347">
                  <c:v>43613</c:v>
                </c:pt>
                <c:pt idx="348">
                  <c:v>43615</c:v>
                </c:pt>
                <c:pt idx="349">
                  <c:v>43627</c:v>
                </c:pt>
                <c:pt idx="350">
                  <c:v>43634</c:v>
                </c:pt>
                <c:pt idx="351">
                  <c:v>43634</c:v>
                </c:pt>
                <c:pt idx="352">
                  <c:v>43637</c:v>
                </c:pt>
                <c:pt idx="353">
                  <c:v>43643</c:v>
                </c:pt>
                <c:pt idx="354">
                  <c:v>43643</c:v>
                </c:pt>
                <c:pt idx="355">
                  <c:v>43647</c:v>
                </c:pt>
                <c:pt idx="356">
                  <c:v>43647</c:v>
                </c:pt>
                <c:pt idx="357">
                  <c:v>43647</c:v>
                </c:pt>
                <c:pt idx="358">
                  <c:v>43655</c:v>
                </c:pt>
                <c:pt idx="359">
                  <c:v>43671</c:v>
                </c:pt>
                <c:pt idx="360">
                  <c:v>43672</c:v>
                </c:pt>
                <c:pt idx="361">
                  <c:v>43672</c:v>
                </c:pt>
                <c:pt idx="362">
                  <c:v>43683</c:v>
                </c:pt>
                <c:pt idx="363">
                  <c:v>43696</c:v>
                </c:pt>
                <c:pt idx="364">
                  <c:v>43707</c:v>
                </c:pt>
                <c:pt idx="365">
                  <c:v>43720</c:v>
                </c:pt>
                <c:pt idx="366">
                  <c:v>43727</c:v>
                </c:pt>
                <c:pt idx="367">
                  <c:v>43730</c:v>
                </c:pt>
                <c:pt idx="368">
                  <c:v>43730</c:v>
                </c:pt>
                <c:pt idx="369">
                  <c:v>43730</c:v>
                </c:pt>
                <c:pt idx="370">
                  <c:v>43739</c:v>
                </c:pt>
                <c:pt idx="371">
                  <c:v>43755</c:v>
                </c:pt>
                <c:pt idx="372">
                  <c:v>43755</c:v>
                </c:pt>
                <c:pt idx="373">
                  <c:v>43756</c:v>
                </c:pt>
                <c:pt idx="374">
                  <c:v>43761</c:v>
                </c:pt>
                <c:pt idx="375">
                  <c:v>43774</c:v>
                </c:pt>
                <c:pt idx="376">
                  <c:v>43783</c:v>
                </c:pt>
                <c:pt idx="377">
                  <c:v>43783</c:v>
                </c:pt>
                <c:pt idx="378">
                  <c:v>43788</c:v>
                </c:pt>
                <c:pt idx="379">
                  <c:v>43790</c:v>
                </c:pt>
                <c:pt idx="380">
                  <c:v>43795</c:v>
                </c:pt>
                <c:pt idx="381">
                  <c:v>43795</c:v>
                </c:pt>
                <c:pt idx="382">
                  <c:v>43795</c:v>
                </c:pt>
                <c:pt idx="383">
                  <c:v>43804</c:v>
                </c:pt>
                <c:pt idx="384">
                  <c:v>43809</c:v>
                </c:pt>
                <c:pt idx="385">
                  <c:v>43816</c:v>
                </c:pt>
                <c:pt idx="386">
                  <c:v>43819</c:v>
                </c:pt>
                <c:pt idx="387">
                  <c:v>43822</c:v>
                </c:pt>
                <c:pt idx="388">
                  <c:v>43836</c:v>
                </c:pt>
                <c:pt idx="389">
                  <c:v>43875</c:v>
                </c:pt>
                <c:pt idx="390">
                  <c:v>43875</c:v>
                </c:pt>
                <c:pt idx="391">
                  <c:v>43880</c:v>
                </c:pt>
                <c:pt idx="392">
                  <c:v>43887</c:v>
                </c:pt>
                <c:pt idx="393">
                  <c:v>43903</c:v>
                </c:pt>
                <c:pt idx="394">
                  <c:v>43915</c:v>
                </c:pt>
                <c:pt idx="395">
                  <c:v>43929</c:v>
                </c:pt>
                <c:pt idx="396">
                  <c:v>43929</c:v>
                </c:pt>
                <c:pt idx="397">
                  <c:v>43953</c:v>
                </c:pt>
                <c:pt idx="398">
                  <c:v>43957</c:v>
                </c:pt>
                <c:pt idx="399">
                  <c:v>43970</c:v>
                </c:pt>
                <c:pt idx="400">
                  <c:v>43977</c:v>
                </c:pt>
                <c:pt idx="401">
                  <c:v>43983</c:v>
                </c:pt>
                <c:pt idx="402">
                  <c:v>44022</c:v>
                </c:pt>
                <c:pt idx="403">
                  <c:v>44022</c:v>
                </c:pt>
                <c:pt idx="404">
                  <c:v>44036</c:v>
                </c:pt>
                <c:pt idx="405">
                  <c:v>44067</c:v>
                </c:pt>
                <c:pt idx="406">
                  <c:v>44074</c:v>
                </c:pt>
                <c:pt idx="407">
                  <c:v>44088</c:v>
                </c:pt>
                <c:pt idx="408">
                  <c:v>44097</c:v>
                </c:pt>
                <c:pt idx="409">
                  <c:v>44099</c:v>
                </c:pt>
                <c:pt idx="410">
                  <c:v>44104</c:v>
                </c:pt>
                <c:pt idx="411">
                  <c:v>44106</c:v>
                </c:pt>
                <c:pt idx="412">
                  <c:v>44137</c:v>
                </c:pt>
                <c:pt idx="413">
                  <c:v>44140</c:v>
                </c:pt>
                <c:pt idx="414">
                  <c:v>44141</c:v>
                </c:pt>
                <c:pt idx="415">
                  <c:v>44166</c:v>
                </c:pt>
                <c:pt idx="416">
                  <c:v>44187</c:v>
                </c:pt>
                <c:pt idx="417">
                  <c:v>44195</c:v>
                </c:pt>
                <c:pt idx="418">
                  <c:v>44211</c:v>
                </c:pt>
                <c:pt idx="419">
                  <c:v>44211</c:v>
                </c:pt>
                <c:pt idx="420">
                  <c:v>44217</c:v>
                </c:pt>
                <c:pt idx="421">
                  <c:v>44224</c:v>
                </c:pt>
                <c:pt idx="422">
                  <c:v>44228</c:v>
                </c:pt>
                <c:pt idx="423">
                  <c:v>44228</c:v>
                </c:pt>
                <c:pt idx="424">
                  <c:v>44231</c:v>
                </c:pt>
                <c:pt idx="425">
                  <c:v>44250</c:v>
                </c:pt>
                <c:pt idx="426">
                  <c:v>44263</c:v>
                </c:pt>
                <c:pt idx="427">
                  <c:v>44280</c:v>
                </c:pt>
                <c:pt idx="428">
                  <c:v>44287</c:v>
                </c:pt>
                <c:pt idx="429">
                  <c:v>44287</c:v>
                </c:pt>
                <c:pt idx="430">
                  <c:v>44294</c:v>
                </c:pt>
                <c:pt idx="431">
                  <c:v>44323</c:v>
                </c:pt>
                <c:pt idx="432">
                  <c:v>44328</c:v>
                </c:pt>
                <c:pt idx="433">
                  <c:v>44348</c:v>
                </c:pt>
                <c:pt idx="434">
                  <c:v>44348</c:v>
                </c:pt>
                <c:pt idx="435">
                  <c:v>44348</c:v>
                </c:pt>
                <c:pt idx="436">
                  <c:v>44351</c:v>
                </c:pt>
                <c:pt idx="437">
                  <c:v>44364</c:v>
                </c:pt>
                <c:pt idx="438">
                  <c:v>44420</c:v>
                </c:pt>
                <c:pt idx="439">
                  <c:v>44477</c:v>
                </c:pt>
                <c:pt idx="440">
                  <c:v>44483</c:v>
                </c:pt>
                <c:pt idx="441">
                  <c:v>44484</c:v>
                </c:pt>
                <c:pt idx="442">
                  <c:v>44484</c:v>
                </c:pt>
                <c:pt idx="443">
                  <c:v>44547</c:v>
                </c:pt>
                <c:pt idx="444">
                  <c:v>44582</c:v>
                </c:pt>
                <c:pt idx="445">
                  <c:v>44608</c:v>
                </c:pt>
                <c:pt idx="446">
                  <c:v>44613</c:v>
                </c:pt>
                <c:pt idx="447">
                  <c:v>44669</c:v>
                </c:pt>
                <c:pt idx="448">
                  <c:v>44671</c:v>
                </c:pt>
                <c:pt idx="449">
                  <c:v>44679</c:v>
                </c:pt>
                <c:pt idx="450">
                  <c:v>44694</c:v>
                </c:pt>
                <c:pt idx="451">
                  <c:v>44706</c:v>
                </c:pt>
                <c:pt idx="452">
                  <c:v>44735</c:v>
                </c:pt>
                <c:pt idx="453">
                  <c:v>44769</c:v>
                </c:pt>
                <c:pt idx="454">
                  <c:v>44831</c:v>
                </c:pt>
                <c:pt idx="455">
                  <c:v>44833</c:v>
                </c:pt>
                <c:pt idx="456">
                  <c:v>44854</c:v>
                </c:pt>
                <c:pt idx="457">
                  <c:v>44859</c:v>
                </c:pt>
                <c:pt idx="458">
                  <c:v>44862</c:v>
                </c:pt>
                <c:pt idx="459">
                  <c:v>44916</c:v>
                </c:pt>
                <c:pt idx="460">
                  <c:v>44946</c:v>
                </c:pt>
                <c:pt idx="461">
                  <c:v>44950</c:v>
                </c:pt>
                <c:pt idx="462">
                  <c:v>45107</c:v>
                </c:pt>
                <c:pt idx="463">
                  <c:v>45128</c:v>
                </c:pt>
                <c:pt idx="464">
                  <c:v>45223</c:v>
                </c:pt>
                <c:pt idx="465">
                  <c:v>45245</c:v>
                </c:pt>
                <c:pt idx="466">
                  <c:v>45247</c:v>
                </c:pt>
                <c:pt idx="467">
                  <c:v>45322</c:v>
                </c:pt>
                <c:pt idx="468">
                  <c:v>45337</c:v>
                </c:pt>
                <c:pt idx="469">
                  <c:v>45372</c:v>
                </c:pt>
                <c:pt idx="470">
                  <c:v>45415</c:v>
                </c:pt>
                <c:pt idx="471">
                  <c:v>45415</c:v>
                </c:pt>
              </c:numCache>
            </c:numRef>
          </c:xVal>
          <c:yVal>
            <c:numRef>
              <c:f>'PPA Price by Project (PV only)'!$L$26:$L$537</c:f>
              <c:numCache>
                <c:formatCode>0.00</c:formatCode>
                <c:ptCount val="512"/>
                <c:pt idx="0">
                  <c:v>#N/A</c:v>
                </c:pt>
                <c:pt idx="1">
                  <c:v>#N/A</c:v>
                </c:pt>
                <c:pt idx="2">
                  <c:v>#N/A</c:v>
                </c:pt>
                <c:pt idx="3">
                  <c:v>#N/A</c:v>
                </c:pt>
                <c:pt idx="4">
                  <c:v>#N/A</c:v>
                </c:pt>
                <c:pt idx="5">
                  <c:v>#N/A</c:v>
                </c:pt>
                <c:pt idx="6">
                  <c:v>#N/A</c:v>
                </c:pt>
                <c:pt idx="7">
                  <c:v>#N/A</c:v>
                </c:pt>
                <c:pt idx="8">
                  <c:v>230.05272436345837</c:v>
                </c:pt>
                <c:pt idx="9">
                  <c:v>#N/A</c:v>
                </c:pt>
                <c:pt idx="10">
                  <c:v>#N/A</c:v>
                </c:pt>
                <c:pt idx="11">
                  <c:v>#N/A</c:v>
                </c:pt>
                <c:pt idx="12">
                  <c:v>#N/A</c:v>
                </c:pt>
                <c:pt idx="13">
                  <c:v>#N/A</c:v>
                </c:pt>
                <c:pt idx="14">
                  <c:v>#N/A</c:v>
                </c:pt>
                <c:pt idx="15">
                  <c:v>#N/A</c:v>
                </c:pt>
                <c:pt idx="16">
                  <c:v>#N/A</c:v>
                </c:pt>
                <c:pt idx="17">
                  <c:v>#N/A</c:v>
                </c:pt>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215.68371031542037</c:v>
                </c:pt>
                <c:pt idx="42">
                  <c:v>#N/A</c:v>
                </c:pt>
                <c:pt idx="43">
                  <c:v>#N/A</c:v>
                </c:pt>
                <c:pt idx="44">
                  <c:v>#N/A</c:v>
                </c:pt>
                <c:pt idx="45">
                  <c:v>#N/A</c:v>
                </c:pt>
                <c:pt idx="46">
                  <c:v>#N/A</c:v>
                </c:pt>
                <c:pt idx="47">
                  <c:v>#N/A</c:v>
                </c:pt>
                <c:pt idx="48">
                  <c:v>162.45684660440611</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#N/A</c:v>
                </c:pt>
                <c:pt idx="69">
                  <c:v>#N/A</c:v>
                </c:pt>
                <c:pt idx="70">
                  <c:v>#N/A</c:v>
                </c:pt>
                <c:pt idx="71">
                  <c:v>125.83087280437236</c:v>
                </c:pt>
                <c:pt idx="72">
                  <c:v>#N/A</c:v>
                </c:pt>
                <c:pt idx="73">
                  <c:v>#N/A</c:v>
                </c:pt>
                <c:pt idx="74">
                  <c:v>#N/A</c:v>
                </c:pt>
                <c:pt idx="75">
                  <c:v>#N/A</c:v>
                </c:pt>
                <c:pt idx="76">
                  <c:v>#N/A</c:v>
                </c:pt>
                <c:pt idx="77">
                  <c:v>#N/A</c:v>
                </c:pt>
                <c:pt idx="78">
                  <c:v>#N/A</c:v>
                </c:pt>
                <c:pt idx="79">
                  <c:v>#N/A</c:v>
                </c:pt>
                <c:pt idx="80">
                  <c:v>#N/A</c:v>
                </c:pt>
                <c:pt idx="81">
                  <c:v>#N/A</c:v>
                </c:pt>
                <c:pt idx="82">
                  <c:v>#N/A</c:v>
                </c:pt>
                <c:pt idx="83">
                  <c:v>#N/A</c:v>
                </c:pt>
                <c:pt idx="84">
                  <c:v>#N/A</c:v>
                </c:pt>
                <c:pt idx="85">
                  <c:v>#N/A</c:v>
                </c:pt>
                <c:pt idx="86">
                  <c:v>#N/A</c:v>
                </c:pt>
                <c:pt idx="87">
                  <c:v>#N/A</c:v>
                </c:pt>
                <c:pt idx="88">
                  <c:v>#N/A</c:v>
                </c:pt>
                <c:pt idx="89">
                  <c:v>#N/A</c:v>
                </c:pt>
                <c:pt idx="90">
                  <c:v>#N/A</c:v>
                </c:pt>
                <c:pt idx="91">
                  <c:v>#N/A</c:v>
                </c:pt>
                <c:pt idx="92">
                  <c:v>#N/A</c:v>
                </c:pt>
                <c:pt idx="93">
                  <c:v>#N/A</c:v>
                </c:pt>
                <c:pt idx="94">
                  <c:v>#N/A</c:v>
                </c:pt>
                <c:pt idx="95">
                  <c:v>#N/A</c:v>
                </c:pt>
                <c:pt idx="96">
                  <c:v>#N/A</c:v>
                </c:pt>
                <c:pt idx="97">
                  <c:v>#N/A</c:v>
                </c:pt>
                <c:pt idx="98">
                  <c:v>#N/A</c:v>
                </c:pt>
                <c:pt idx="99">
                  <c:v>#N/A</c:v>
                </c:pt>
                <c:pt idx="100">
                  <c:v>#N/A</c:v>
                </c:pt>
                <c:pt idx="101">
                  <c:v>#N/A</c:v>
                </c:pt>
                <c:pt idx="102">
                  <c:v>#N/A</c:v>
                </c:pt>
                <c:pt idx="103">
                  <c:v>#N/A</c:v>
                </c:pt>
                <c:pt idx="104">
                  <c:v>#N/A</c:v>
                </c:pt>
                <c:pt idx="105">
                  <c:v>#N/A</c:v>
                </c:pt>
                <c:pt idx="106">
                  <c:v>#N/A</c:v>
                </c:pt>
                <c:pt idx="107">
                  <c:v>#N/A</c:v>
                </c:pt>
                <c:pt idx="108">
                  <c:v>#N/A</c:v>
                </c:pt>
                <c:pt idx="109">
                  <c:v>#N/A</c:v>
                </c:pt>
                <c:pt idx="110">
                  <c:v>#N/A</c:v>
                </c:pt>
                <c:pt idx="111">
                  <c:v>#N/A</c:v>
                </c:pt>
                <c:pt idx="112">
                  <c:v>#N/A</c:v>
                </c:pt>
                <c:pt idx="113">
                  <c:v>#N/A</c:v>
                </c:pt>
                <c:pt idx="114">
                  <c:v>72.616032124833012</c:v>
                </c:pt>
                <c:pt idx="115">
                  <c:v>#N/A</c:v>
                </c:pt>
                <c:pt idx="116">
                  <c:v>#N/A</c:v>
                </c:pt>
                <c:pt idx="117">
                  <c:v>#N/A</c:v>
                </c:pt>
                <c:pt idx="118">
                  <c:v>#N/A</c:v>
                </c:pt>
                <c:pt idx="119">
                  <c:v>#N/A</c:v>
                </c:pt>
                <c:pt idx="120">
                  <c:v>#N/A</c:v>
                </c:pt>
                <c:pt idx="121">
                  <c:v>#N/A</c:v>
                </c:pt>
                <c:pt idx="122">
                  <c:v>#N/A</c:v>
                </c:pt>
                <c:pt idx="123">
                  <c:v>71.10485839379227</c:v>
                </c:pt>
                <c:pt idx="124">
                  <c:v>#N/A</c:v>
                </c:pt>
                <c:pt idx="125">
                  <c:v>#N/A</c:v>
                </c:pt>
                <c:pt idx="126">
                  <c:v>#N/A</c:v>
                </c:pt>
                <c:pt idx="127">
                  <c:v>#N/A</c:v>
                </c:pt>
                <c:pt idx="128">
                  <c:v>#N/A</c:v>
                </c:pt>
                <c:pt idx="129">
                  <c:v>#N/A</c:v>
                </c:pt>
                <c:pt idx="130">
                  <c:v>#N/A</c:v>
                </c:pt>
                <c:pt idx="131">
                  <c:v>#N/A</c:v>
                </c:pt>
                <c:pt idx="132">
                  <c:v>#N/A</c:v>
                </c:pt>
                <c:pt idx="133">
                  <c:v>#N/A</c:v>
                </c:pt>
                <c:pt idx="134">
                  <c:v>#N/A</c:v>
                </c:pt>
                <c:pt idx="135">
                  <c:v>#N/A</c:v>
                </c:pt>
                <c:pt idx="136">
                  <c:v>56.367677455698548</c:v>
                </c:pt>
                <c:pt idx="137">
                  <c:v>57.185526776292207</c:v>
                </c:pt>
                <c:pt idx="138">
                  <c:v>57.124929847214624</c:v>
                </c:pt>
                <c:pt idx="139">
                  <c:v>61.311119274033842</c:v>
                </c:pt>
                <c:pt idx="140">
                  <c:v>64.409334834049417</c:v>
                </c:pt>
                <c:pt idx="141">
                  <c:v>61.606081014055761</c:v>
                </c:pt>
                <c:pt idx="142">
                  <c:v>#N/A</c:v>
                </c:pt>
                <c:pt idx="143">
                  <c:v>#N/A</c:v>
                </c:pt>
                <c:pt idx="144">
                  <c:v>#N/A</c:v>
                </c:pt>
                <c:pt idx="145">
                  <c:v>#N/A</c:v>
                </c:pt>
                <c:pt idx="146">
                  <c:v>#N/A</c:v>
                </c:pt>
                <c:pt idx="147">
                  <c:v>#N/A</c:v>
                </c:pt>
                <c:pt idx="148">
                  <c:v>#N/A</c:v>
                </c:pt>
                <c:pt idx="149">
                  <c:v>#N/A</c:v>
                </c:pt>
                <c:pt idx="150">
                  <c:v>#N/A</c:v>
                </c:pt>
                <c:pt idx="151">
                  <c:v>#N/A</c:v>
                </c:pt>
                <c:pt idx="152">
                  <c:v>#N/A</c:v>
                </c:pt>
                <c:pt idx="153">
                  <c:v>#N/A</c:v>
                </c:pt>
                <c:pt idx="154">
                  <c:v>74.857227255091331</c:v>
                </c:pt>
                <c:pt idx="155">
                  <c:v>74.857227255091303</c:v>
                </c:pt>
                <c:pt idx="156">
                  <c:v>#N/A</c:v>
                </c:pt>
                <c:pt idx="157">
                  <c:v>#N/A</c:v>
                </c:pt>
                <c:pt idx="158">
                  <c:v>#N/A</c:v>
                </c:pt>
                <c:pt idx="159">
                  <c:v>62.582874983348312</c:v>
                </c:pt>
                <c:pt idx="160">
                  <c:v>109.59888584204808</c:v>
                </c:pt>
                <c:pt idx="161">
                  <c:v>#N/A</c:v>
                </c:pt>
                <c:pt idx="162">
                  <c:v>#N/A</c:v>
                </c:pt>
                <c:pt idx="163">
                  <c:v>#N/A</c:v>
                </c:pt>
                <c:pt idx="164">
                  <c:v>#N/A</c:v>
                </c:pt>
                <c:pt idx="165">
                  <c:v>#N/A</c:v>
                </c:pt>
                <c:pt idx="166">
                  <c:v>#N/A</c:v>
                </c:pt>
                <c:pt idx="167">
                  <c:v>#N/A</c:v>
                </c:pt>
                <c:pt idx="168">
                  <c:v>#N/A</c:v>
                </c:pt>
                <c:pt idx="169">
                  <c:v>#N/A</c:v>
                </c:pt>
                <c:pt idx="170">
                  <c:v>#N/A</c:v>
                </c:pt>
                <c:pt idx="171">
                  <c:v>#N/A</c:v>
                </c:pt>
                <c:pt idx="172">
                  <c:v>48.059589433054498</c:v>
                </c:pt>
                <c:pt idx="173">
                  <c:v>63.608177026249422</c:v>
                </c:pt>
                <c:pt idx="174">
                  <c:v>21.058996030966156</c:v>
                </c:pt>
                <c:pt idx="175">
                  <c:v>73.030400440121255</c:v>
                </c:pt>
                <c:pt idx="176">
                  <c:v>#N/A</c:v>
                </c:pt>
                <c:pt idx="177">
                  <c:v>#N/A</c:v>
                </c:pt>
                <c:pt idx="178">
                  <c:v>#N/A</c:v>
                </c:pt>
                <c:pt idx="179">
                  <c:v>#N/A</c:v>
                </c:pt>
                <c:pt idx="180">
                  <c:v>#N/A</c:v>
                </c:pt>
                <c:pt idx="181">
                  <c:v>#N/A</c:v>
                </c:pt>
                <c:pt idx="182">
                  <c:v>65.793579167335835</c:v>
                </c:pt>
                <c:pt idx="183">
                  <c:v>69.057694416393787</c:v>
                </c:pt>
                <c:pt idx="184">
                  <c:v>#N/A</c:v>
                </c:pt>
                <c:pt idx="185">
                  <c:v>#N/A</c:v>
                </c:pt>
                <c:pt idx="186">
                  <c:v>#N/A</c:v>
                </c:pt>
                <c:pt idx="187">
                  <c:v>#N/A</c:v>
                </c:pt>
                <c:pt idx="188">
                  <c:v>#N/A</c:v>
                </c:pt>
                <c:pt idx="189">
                  <c:v>48.83648214218519</c:v>
                </c:pt>
                <c:pt idx="190">
                  <c:v>#N/A</c:v>
                </c:pt>
                <c:pt idx="191">
                  <c:v>#N/A</c:v>
                </c:pt>
                <c:pt idx="192">
                  <c:v>#N/A</c:v>
                </c:pt>
                <c:pt idx="193">
                  <c:v>#N/A</c:v>
                </c:pt>
                <c:pt idx="194">
                  <c:v>#N/A</c:v>
                </c:pt>
                <c:pt idx="195">
                  <c:v>#N/A</c:v>
                </c:pt>
                <c:pt idx="196">
                  <c:v>50.503365996862783</c:v>
                </c:pt>
                <c:pt idx="197">
                  <c:v>#N/A</c:v>
                </c:pt>
                <c:pt idx="198">
                  <c:v>#N/A</c:v>
                </c:pt>
                <c:pt idx="199">
                  <c:v>#N/A</c:v>
                </c:pt>
                <c:pt idx="200">
                  <c:v>#N/A</c:v>
                </c:pt>
                <c:pt idx="201">
                  <c:v>#N/A</c:v>
                </c:pt>
                <c:pt idx="202">
                  <c:v>63.351747947007617</c:v>
                </c:pt>
                <c:pt idx="203">
                  <c:v>#N/A</c:v>
                </c:pt>
                <c:pt idx="204">
                  <c:v>#N/A</c:v>
                </c:pt>
                <c:pt idx="205">
                  <c:v>#N/A</c:v>
                </c:pt>
                <c:pt idx="206">
                  <c:v>#N/A</c:v>
                </c:pt>
                <c:pt idx="207">
                  <c:v>#N/A</c:v>
                </c:pt>
                <c:pt idx="208">
                  <c:v>#N/A</c:v>
                </c:pt>
                <c:pt idx="209">
                  <c:v>40.97581561471997</c:v>
                </c:pt>
                <c:pt idx="210">
                  <c:v>#N/A</c:v>
                </c:pt>
                <c:pt idx="211">
                  <c:v>#N/A</c:v>
                </c:pt>
                <c:pt idx="212">
                  <c:v>#N/A</c:v>
                </c:pt>
                <c:pt idx="213">
                  <c:v>#N/A</c:v>
                </c:pt>
                <c:pt idx="214">
                  <c:v>#N/A</c:v>
                </c:pt>
                <c:pt idx="215">
                  <c:v>#N/A</c:v>
                </c:pt>
                <c:pt idx="216">
                  <c:v>#N/A</c:v>
                </c:pt>
                <c:pt idx="217">
                  <c:v>#N/A</c:v>
                </c:pt>
                <c:pt idx="218">
                  <c:v>#N/A</c:v>
                </c:pt>
                <c:pt idx="219">
                  <c:v>#N/A</c:v>
                </c:pt>
                <c:pt idx="220">
                  <c:v>52.193676367983748</c:v>
                </c:pt>
                <c:pt idx="221">
                  <c:v>49.182502731369297</c:v>
                </c:pt>
                <c:pt idx="222">
                  <c:v>#N/A</c:v>
                </c:pt>
                <c:pt idx="223">
                  <c:v>#N/A</c:v>
                </c:pt>
                <c:pt idx="224">
                  <c:v>#N/A</c:v>
                </c:pt>
                <c:pt idx="225">
                  <c:v>#N/A</c:v>
                </c:pt>
                <c:pt idx="226">
                  <c:v>#N/A</c:v>
                </c:pt>
                <c:pt idx="227">
                  <c:v>#N/A</c:v>
                </c:pt>
                <c:pt idx="228">
                  <c:v>#N/A</c:v>
                </c:pt>
                <c:pt idx="229">
                  <c:v>#N/A</c:v>
                </c:pt>
                <c:pt idx="230">
                  <c:v>#N/A</c:v>
                </c:pt>
                <c:pt idx="231">
                  <c:v>#N/A</c:v>
                </c:pt>
                <c:pt idx="232">
                  <c:v>#N/A</c:v>
                </c:pt>
                <c:pt idx="233">
                  <c:v>#N/A</c:v>
                </c:pt>
                <c:pt idx="234">
                  <c:v>#N/A</c:v>
                </c:pt>
                <c:pt idx="235">
                  <c:v>#N/A</c:v>
                </c:pt>
                <c:pt idx="236">
                  <c:v>#N/A</c:v>
                </c:pt>
                <c:pt idx="237">
                  <c:v>#N/A</c:v>
                </c:pt>
                <c:pt idx="238">
                  <c:v>#N/A</c:v>
                </c:pt>
                <c:pt idx="239">
                  <c:v>#N/A</c:v>
                </c:pt>
                <c:pt idx="240">
                  <c:v>#N/A</c:v>
                </c:pt>
                <c:pt idx="241">
                  <c:v>55.489493550063365</c:v>
                </c:pt>
                <c:pt idx="242">
                  <c:v>#N/A</c:v>
                </c:pt>
                <c:pt idx="243">
                  <c:v>#N/A</c:v>
                </c:pt>
                <c:pt idx="244">
                  <c:v>#N/A</c:v>
                </c:pt>
                <c:pt idx="245">
                  <c:v>#N/A</c:v>
                </c:pt>
                <c:pt idx="246">
                  <c:v>#N/A</c:v>
                </c:pt>
                <c:pt idx="247">
                  <c:v>#N/A</c:v>
                </c:pt>
                <c:pt idx="248">
                  <c:v>#N/A</c:v>
                </c:pt>
                <c:pt idx="249">
                  <c:v>#N/A</c:v>
                </c:pt>
                <c:pt idx="250">
                  <c:v>33.40751325867781</c:v>
                </c:pt>
                <c:pt idx="251">
                  <c:v>#N/A</c:v>
                </c:pt>
                <c:pt idx="252">
                  <c:v>#N/A</c:v>
                </c:pt>
                <c:pt idx="253">
                  <c:v>#N/A</c:v>
                </c:pt>
                <c:pt idx="254">
                  <c:v>#N/A</c:v>
                </c:pt>
                <c:pt idx="255">
                  <c:v>#N/A</c:v>
                </c:pt>
                <c:pt idx="256">
                  <c:v>39.878841277519989</c:v>
                </c:pt>
                <c:pt idx="257">
                  <c:v>29.689369468809844</c:v>
                </c:pt>
                <c:pt idx="258">
                  <c:v>28.867127312510725</c:v>
                </c:pt>
                <c:pt idx="259">
                  <c:v>28.867127312510735</c:v>
                </c:pt>
                <c:pt idx="260">
                  <c:v>#N/A</c:v>
                </c:pt>
                <c:pt idx="261">
                  <c:v>#N/A</c:v>
                </c:pt>
                <c:pt idx="262">
                  <c:v>#N/A</c:v>
                </c:pt>
                <c:pt idx="263">
                  <c:v>#N/A</c:v>
                </c:pt>
                <c:pt idx="264">
                  <c:v>#N/A</c:v>
                </c:pt>
                <c:pt idx="265">
                  <c:v>#N/A</c:v>
                </c:pt>
                <c:pt idx="266">
                  <c:v>51.890314533266491</c:v>
                </c:pt>
                <c:pt idx="267">
                  <c:v>#N/A</c:v>
                </c:pt>
                <c:pt idx="268">
                  <c:v>#N/A</c:v>
                </c:pt>
                <c:pt idx="269">
                  <c:v>#N/A</c:v>
                </c:pt>
                <c:pt idx="270">
                  <c:v>#N/A</c:v>
                </c:pt>
                <c:pt idx="271">
                  <c:v>#N/A</c:v>
                </c:pt>
                <c:pt idx="272">
                  <c:v>#N/A</c:v>
                </c:pt>
                <c:pt idx="273">
                  <c:v>#N/A</c:v>
                </c:pt>
                <c:pt idx="274">
                  <c:v>#N/A</c:v>
                </c:pt>
                <c:pt idx="275">
                  <c:v>#N/A</c:v>
                </c:pt>
                <c:pt idx="276">
                  <c:v>#N/A</c:v>
                </c:pt>
                <c:pt idx="277">
                  <c:v>#N/A</c:v>
                </c:pt>
                <c:pt idx="278">
                  <c:v>#N/A</c:v>
                </c:pt>
                <c:pt idx="279">
                  <c:v>27.861400590749103</c:v>
                </c:pt>
                <c:pt idx="280">
                  <c:v>26.368058862313379</c:v>
                </c:pt>
                <c:pt idx="281">
                  <c:v>#N/A</c:v>
                </c:pt>
                <c:pt idx="282">
                  <c:v>#N/A</c:v>
                </c:pt>
                <c:pt idx="283">
                  <c:v>#N/A</c:v>
                </c:pt>
                <c:pt idx="284">
                  <c:v>37.166841461538084</c:v>
                </c:pt>
                <c:pt idx="285">
                  <c:v>#N/A</c:v>
                </c:pt>
                <c:pt idx="286">
                  <c:v>#N/A</c:v>
                </c:pt>
                <c:pt idx="287">
                  <c:v>#N/A</c:v>
                </c:pt>
                <c:pt idx="288">
                  <c:v>#N/A</c:v>
                </c:pt>
                <c:pt idx="289">
                  <c:v>25.134171924595311</c:v>
                </c:pt>
                <c:pt idx="290">
                  <c:v>27.721868936134314</c:v>
                </c:pt>
                <c:pt idx="291">
                  <c:v>#N/A</c:v>
                </c:pt>
                <c:pt idx="292">
                  <c:v>#N/A</c:v>
                </c:pt>
                <c:pt idx="293">
                  <c:v>#N/A</c:v>
                </c:pt>
                <c:pt idx="294">
                  <c:v>#N/A</c:v>
                </c:pt>
                <c:pt idx="295">
                  <c:v>#N/A</c:v>
                </c:pt>
                <c:pt idx="296">
                  <c:v>#N/A</c:v>
                </c:pt>
                <c:pt idx="297">
                  <c:v>31.479418457160293</c:v>
                </c:pt>
                <c:pt idx="298">
                  <c:v>31.479418457160293</c:v>
                </c:pt>
                <c:pt idx="299">
                  <c:v>#N/A</c:v>
                </c:pt>
                <c:pt idx="300">
                  <c:v>#N/A</c:v>
                </c:pt>
                <c:pt idx="301">
                  <c:v>#N/A</c:v>
                </c:pt>
                <c:pt idx="302">
                  <c:v>#N/A</c:v>
                </c:pt>
                <c:pt idx="303">
                  <c:v>#N/A</c:v>
                </c:pt>
                <c:pt idx="304">
                  <c:v>#N/A</c:v>
                </c:pt>
                <c:pt idx="305">
                  <c:v>#N/A</c:v>
                </c:pt>
                <c:pt idx="306">
                  <c:v>#N/A</c:v>
                </c:pt>
                <c:pt idx="307">
                  <c:v>#N/A</c:v>
                </c:pt>
                <c:pt idx="308">
                  <c:v>#N/A</c:v>
                </c:pt>
                <c:pt idx="309">
                  <c:v>#N/A</c:v>
                </c:pt>
                <c:pt idx="310">
                  <c:v>#N/A</c:v>
                </c:pt>
                <c:pt idx="311">
                  <c:v>#N/A</c:v>
                </c:pt>
                <c:pt idx="312">
                  <c:v>#N/A</c:v>
                </c:pt>
                <c:pt idx="313">
                  <c:v>#N/A</c:v>
                </c:pt>
                <c:pt idx="314">
                  <c:v>#N/A</c:v>
                </c:pt>
                <c:pt idx="315">
                  <c:v>#N/A</c:v>
                </c:pt>
                <c:pt idx="316">
                  <c:v>42.642156614876377</c:v>
                </c:pt>
                <c:pt idx="317">
                  <c:v>26.351900612716165</c:v>
                </c:pt>
                <c:pt idx="318">
                  <c:v>23.649068708165277</c:v>
                </c:pt>
                <c:pt idx="319">
                  <c:v>#N/A</c:v>
                </c:pt>
                <c:pt idx="320">
                  <c:v>#N/A</c:v>
                </c:pt>
                <c:pt idx="321">
                  <c:v>#N/A</c:v>
                </c:pt>
                <c:pt idx="322">
                  <c:v>#N/A</c:v>
                </c:pt>
                <c:pt idx="323">
                  <c:v>#N/A</c:v>
                </c:pt>
                <c:pt idx="324">
                  <c:v>#N/A</c:v>
                </c:pt>
                <c:pt idx="325">
                  <c:v>#N/A</c:v>
                </c:pt>
                <c:pt idx="326">
                  <c:v>23.977628005532829</c:v>
                </c:pt>
                <c:pt idx="327">
                  <c:v>#N/A</c:v>
                </c:pt>
                <c:pt idx="328">
                  <c:v>#N/A</c:v>
                </c:pt>
                <c:pt idx="329">
                  <c:v>#N/A</c:v>
                </c:pt>
                <c:pt idx="330">
                  <c:v>#N/A</c:v>
                </c:pt>
                <c:pt idx="331">
                  <c:v>#N/A</c:v>
                </c:pt>
                <c:pt idx="332">
                  <c:v>#N/A</c:v>
                </c:pt>
                <c:pt idx="333">
                  <c:v>22.552271849835083</c:v>
                </c:pt>
                <c:pt idx="334">
                  <c:v>#N/A</c:v>
                </c:pt>
                <c:pt idx="335">
                  <c:v>#N/A</c:v>
                </c:pt>
                <c:pt idx="336">
                  <c:v>#N/A</c:v>
                </c:pt>
                <c:pt idx="337">
                  <c:v>#N/A</c:v>
                </c:pt>
                <c:pt idx="338">
                  <c:v>26.951409243017121</c:v>
                </c:pt>
                <c:pt idx="339">
                  <c:v>#N/A</c:v>
                </c:pt>
                <c:pt idx="340">
                  <c:v>#N/A</c:v>
                </c:pt>
                <c:pt idx="341">
                  <c:v>#N/A</c:v>
                </c:pt>
                <c:pt idx="342">
                  <c:v>#N/A</c:v>
                </c:pt>
                <c:pt idx="343">
                  <c:v>#N/A</c:v>
                </c:pt>
                <c:pt idx="344">
                  <c:v>#N/A</c:v>
                </c:pt>
                <c:pt idx="345">
                  <c:v>21.410590649280916</c:v>
                </c:pt>
                <c:pt idx="346">
                  <c:v>27.547980708582177</c:v>
                </c:pt>
                <c:pt idx="347">
                  <c:v>#N/A</c:v>
                </c:pt>
                <c:pt idx="348">
                  <c:v>#N/A</c:v>
                </c:pt>
                <c:pt idx="349">
                  <c:v>#N/A</c:v>
                </c:pt>
                <c:pt idx="350">
                  <c:v>#N/A</c:v>
                </c:pt>
                <c:pt idx="351">
                  <c:v>#N/A</c:v>
                </c:pt>
                <c:pt idx="352">
                  <c:v>#N/A</c:v>
                </c:pt>
                <c:pt idx="353">
                  <c:v>#N/A</c:v>
                </c:pt>
                <c:pt idx="354">
                  <c:v>#N/A</c:v>
                </c:pt>
                <c:pt idx="355">
                  <c:v>#N/A</c:v>
                </c:pt>
                <c:pt idx="356">
                  <c:v>#N/A</c:v>
                </c:pt>
                <c:pt idx="357">
                  <c:v>#N/A</c:v>
                </c:pt>
                <c:pt idx="358">
                  <c:v>#N/A</c:v>
                </c:pt>
                <c:pt idx="359">
                  <c:v>#N/A</c:v>
                </c:pt>
                <c:pt idx="360">
                  <c:v>#N/A</c:v>
                </c:pt>
                <c:pt idx="361">
                  <c:v>#N/A</c:v>
                </c:pt>
                <c:pt idx="362">
                  <c:v>#N/A</c:v>
                </c:pt>
                <c:pt idx="363">
                  <c:v>#N/A</c:v>
                </c:pt>
                <c:pt idx="364">
                  <c:v>#N/A</c:v>
                </c:pt>
                <c:pt idx="365">
                  <c:v>#N/A</c:v>
                </c:pt>
                <c:pt idx="366">
                  <c:v>#N/A</c:v>
                </c:pt>
                <c:pt idx="367">
                  <c:v>#N/A</c:v>
                </c:pt>
                <c:pt idx="368">
                  <c:v>#N/A</c:v>
                </c:pt>
                <c:pt idx="369">
                  <c:v>#N/A</c:v>
                </c:pt>
                <c:pt idx="370">
                  <c:v>21.581418838198768</c:v>
                </c:pt>
                <c:pt idx="371">
                  <c:v>#N/A</c:v>
                </c:pt>
                <c:pt idx="372">
                  <c:v>#N/A</c:v>
                </c:pt>
                <c:pt idx="373">
                  <c:v>#N/A</c:v>
                </c:pt>
                <c:pt idx="374">
                  <c:v>21.475233096950355</c:v>
                </c:pt>
                <c:pt idx="375">
                  <c:v>#N/A</c:v>
                </c:pt>
                <c:pt idx="376">
                  <c:v>#N/A</c:v>
                </c:pt>
                <c:pt idx="377">
                  <c:v>#N/A</c:v>
                </c:pt>
                <c:pt idx="378">
                  <c:v>22.552271849835094</c:v>
                </c:pt>
                <c:pt idx="379">
                  <c:v>23.912704880876678</c:v>
                </c:pt>
                <c:pt idx="380">
                  <c:v>#N/A</c:v>
                </c:pt>
                <c:pt idx="381">
                  <c:v>#N/A</c:v>
                </c:pt>
                <c:pt idx="382">
                  <c:v>#N/A</c:v>
                </c:pt>
                <c:pt idx="383">
                  <c:v>#N/A</c:v>
                </c:pt>
                <c:pt idx="384">
                  <c:v>#N/A</c:v>
                </c:pt>
                <c:pt idx="385">
                  <c:v>21.475233096950355</c:v>
                </c:pt>
                <c:pt idx="386">
                  <c:v>#N/A</c:v>
                </c:pt>
                <c:pt idx="387">
                  <c:v>#N/A</c:v>
                </c:pt>
                <c:pt idx="388">
                  <c:v>#N/A</c:v>
                </c:pt>
                <c:pt idx="389">
                  <c:v>#N/A</c:v>
                </c:pt>
                <c:pt idx="390">
                  <c:v>#N/A</c:v>
                </c:pt>
                <c:pt idx="391">
                  <c:v>#N/A</c:v>
                </c:pt>
                <c:pt idx="392">
                  <c:v>19.9496326990947</c:v>
                </c:pt>
                <c:pt idx="393">
                  <c:v>#N/A</c:v>
                </c:pt>
                <c:pt idx="394">
                  <c:v>#N/A</c:v>
                </c:pt>
                <c:pt idx="395">
                  <c:v>#N/A</c:v>
                </c:pt>
                <c:pt idx="396">
                  <c:v>#N/A</c:v>
                </c:pt>
                <c:pt idx="397">
                  <c:v>#N/A</c:v>
                </c:pt>
                <c:pt idx="398">
                  <c:v>#N/A</c:v>
                </c:pt>
                <c:pt idx="399">
                  <c:v>30.011121736184037</c:v>
                </c:pt>
                <c:pt idx="400">
                  <c:v>#N/A</c:v>
                </c:pt>
                <c:pt idx="401">
                  <c:v>#N/A</c:v>
                </c:pt>
                <c:pt idx="402">
                  <c:v>#N/A</c:v>
                </c:pt>
                <c:pt idx="403">
                  <c:v>#N/A</c:v>
                </c:pt>
                <c:pt idx="404">
                  <c:v>#N/A</c:v>
                </c:pt>
                <c:pt idx="405">
                  <c:v>#N/A</c:v>
                </c:pt>
                <c:pt idx="406">
                  <c:v>#N/A</c:v>
                </c:pt>
                <c:pt idx="407">
                  <c:v>#N/A</c:v>
                </c:pt>
                <c:pt idx="408">
                  <c:v>#N/A</c:v>
                </c:pt>
                <c:pt idx="409">
                  <c:v>#N/A</c:v>
                </c:pt>
                <c:pt idx="410">
                  <c:v>#N/A</c:v>
                </c:pt>
                <c:pt idx="411">
                  <c:v>#N/A</c:v>
                </c:pt>
                <c:pt idx="412">
                  <c:v>#N/A</c:v>
                </c:pt>
                <c:pt idx="413">
                  <c:v>#N/A</c:v>
                </c:pt>
                <c:pt idx="414">
                  <c:v>#N/A</c:v>
                </c:pt>
                <c:pt idx="415">
                  <c:v>#N/A</c:v>
                </c:pt>
                <c:pt idx="416">
                  <c:v>#N/A</c:v>
                </c:pt>
                <c:pt idx="417">
                  <c:v>38.146610005501145</c:v>
                </c:pt>
                <c:pt idx="418">
                  <c:v>#N/A</c:v>
                </c:pt>
                <c:pt idx="419">
                  <c:v>#N/A</c:v>
                </c:pt>
                <c:pt idx="420">
                  <c:v>#N/A</c:v>
                </c:pt>
                <c:pt idx="421">
                  <c:v>#N/A</c:v>
                </c:pt>
                <c:pt idx="422">
                  <c:v>#N/A</c:v>
                </c:pt>
                <c:pt idx="423">
                  <c:v>#N/A</c:v>
                </c:pt>
                <c:pt idx="424">
                  <c:v>#N/A</c:v>
                </c:pt>
                <c:pt idx="425">
                  <c:v>#N/A</c:v>
                </c:pt>
                <c:pt idx="426">
                  <c:v>27.885218097213603</c:v>
                </c:pt>
                <c:pt idx="427">
                  <c:v>#N/A</c:v>
                </c:pt>
                <c:pt idx="428">
                  <c:v>#N/A</c:v>
                </c:pt>
                <c:pt idx="429">
                  <c:v>#N/A</c:v>
                </c:pt>
                <c:pt idx="430">
                  <c:v>#N/A</c:v>
                </c:pt>
                <c:pt idx="431">
                  <c:v>#N/A</c:v>
                </c:pt>
                <c:pt idx="432">
                  <c:v>#N/A</c:v>
                </c:pt>
                <c:pt idx="433">
                  <c:v>#N/A</c:v>
                </c:pt>
                <c:pt idx="434">
                  <c:v>#N/A</c:v>
                </c:pt>
                <c:pt idx="435">
                  <c:v>#N/A</c:v>
                </c:pt>
                <c:pt idx="436">
                  <c:v>#N/A</c:v>
                </c:pt>
                <c:pt idx="437">
                  <c:v>#N/A</c:v>
                </c:pt>
                <c:pt idx="438">
                  <c:v>#N/A</c:v>
                </c:pt>
                <c:pt idx="439">
                  <c:v>#N/A</c:v>
                </c:pt>
                <c:pt idx="440">
                  <c:v>#N/A</c:v>
                </c:pt>
                <c:pt idx="441">
                  <c:v>#N/A</c:v>
                </c:pt>
                <c:pt idx="442">
                  <c:v>#N/A</c:v>
                </c:pt>
                <c:pt idx="443">
                  <c:v>#N/A</c:v>
                </c:pt>
                <c:pt idx="444">
                  <c:v>#N/A</c:v>
                </c:pt>
                <c:pt idx="445">
                  <c:v>#N/A</c:v>
                </c:pt>
                <c:pt idx="446">
                  <c:v>#N/A</c:v>
                </c:pt>
                <c:pt idx="447">
                  <c:v>#N/A</c:v>
                </c:pt>
                <c:pt idx="448">
                  <c:v>#N/A</c:v>
                </c:pt>
                <c:pt idx="449">
                  <c:v>#N/A</c:v>
                </c:pt>
                <c:pt idx="450">
                  <c:v>#N/A</c:v>
                </c:pt>
                <c:pt idx="451">
                  <c:v>#N/A</c:v>
                </c:pt>
                <c:pt idx="452">
                  <c:v>#N/A</c:v>
                </c:pt>
                <c:pt idx="453">
                  <c:v>#N/A</c:v>
                </c:pt>
                <c:pt idx="454">
                  <c:v>#N/A</c:v>
                </c:pt>
                <c:pt idx="455">
                  <c:v>#N/A</c:v>
                </c:pt>
                <c:pt idx="456">
                  <c:v>#N/A</c:v>
                </c:pt>
                <c:pt idx="457">
                  <c:v>#N/A</c:v>
                </c:pt>
                <c:pt idx="458">
                  <c:v>#N/A</c:v>
                </c:pt>
                <c:pt idx="459">
                  <c:v>#N/A</c:v>
                </c:pt>
                <c:pt idx="460">
                  <c:v>#N/A</c:v>
                </c:pt>
                <c:pt idx="461">
                  <c:v>#N/A</c:v>
                </c:pt>
                <c:pt idx="462">
                  <c:v>45.212050614188165</c:v>
                </c:pt>
                <c:pt idx="463">
                  <c:v>#N/A</c:v>
                </c:pt>
                <c:pt idx="464">
                  <c:v>#N/A</c:v>
                </c:pt>
                <c:pt idx="465">
                  <c:v>#N/A</c:v>
                </c:pt>
                <c:pt idx="466">
                  <c:v>#N/A</c:v>
                </c:pt>
                <c:pt idx="467">
                  <c:v>#N/A</c:v>
                </c:pt>
                <c:pt idx="468">
                  <c:v>#N/A</c:v>
                </c:pt>
                <c:pt idx="469">
                  <c:v>#N/A</c:v>
                </c:pt>
                <c:pt idx="470">
                  <c:v>#N/A</c:v>
                </c:pt>
                <c:pt idx="471">
                  <c:v>#N/A</c:v>
                </c:pt>
              </c:numCache>
            </c:numRef>
          </c:yVal>
          <c:bubbleSize>
            <c:numRef>
              <c:f>'PPA Price by Project (PV only)'!$B$26:$B$537</c:f>
              <c:numCache>
                <c:formatCode>0.0</c:formatCode>
                <c:ptCount val="512"/>
                <c:pt idx="0">
                  <c:v>7</c:v>
                </c:pt>
                <c:pt idx="1">
                  <c:v>5</c:v>
                </c:pt>
                <c:pt idx="2">
                  <c:v>550</c:v>
                </c:pt>
                <c:pt idx="3">
                  <c:v>210</c:v>
                </c:pt>
                <c:pt idx="4">
                  <c:v>10</c:v>
                </c:pt>
                <c:pt idx="5">
                  <c:v>30</c:v>
                </c:pt>
                <c:pt idx="6">
                  <c:v>30</c:v>
                </c:pt>
                <c:pt idx="7">
                  <c:v>19</c:v>
                </c:pt>
                <c:pt idx="8">
                  <c:v>12.6</c:v>
                </c:pt>
                <c:pt idx="9">
                  <c:v>230</c:v>
                </c:pt>
                <c:pt idx="10">
                  <c:v>20</c:v>
                </c:pt>
                <c:pt idx="11">
                  <c:v>14</c:v>
                </c:pt>
                <c:pt idx="12">
                  <c:v>10.08</c:v>
                </c:pt>
                <c:pt idx="13">
                  <c:v>48</c:v>
                </c:pt>
                <c:pt idx="14">
                  <c:v>250</c:v>
                </c:pt>
                <c:pt idx="15">
                  <c:v>250</c:v>
                </c:pt>
                <c:pt idx="16">
                  <c:v>21</c:v>
                </c:pt>
                <c:pt idx="17">
                  <c:v>50</c:v>
                </c:pt>
                <c:pt idx="18">
                  <c:v>6</c:v>
                </c:pt>
                <c:pt idx="19">
                  <c:v>19</c:v>
                </c:pt>
                <c:pt idx="20">
                  <c:v>20</c:v>
                </c:pt>
                <c:pt idx="21">
                  <c:v>50</c:v>
                </c:pt>
                <c:pt idx="22">
                  <c:v>20</c:v>
                </c:pt>
                <c:pt idx="23">
                  <c:v>20</c:v>
                </c:pt>
                <c:pt idx="24">
                  <c:v>50</c:v>
                </c:pt>
                <c:pt idx="25">
                  <c:v>300</c:v>
                </c:pt>
                <c:pt idx="26">
                  <c:v>40</c:v>
                </c:pt>
                <c:pt idx="27">
                  <c:v>29</c:v>
                </c:pt>
                <c:pt idx="28">
                  <c:v>66</c:v>
                </c:pt>
                <c:pt idx="29">
                  <c:v>25</c:v>
                </c:pt>
                <c:pt idx="30">
                  <c:v>125</c:v>
                </c:pt>
                <c:pt idx="31">
                  <c:v>25.8</c:v>
                </c:pt>
                <c:pt idx="32">
                  <c:v>32</c:v>
                </c:pt>
                <c:pt idx="33">
                  <c:v>20</c:v>
                </c:pt>
                <c:pt idx="34">
                  <c:v>23</c:v>
                </c:pt>
                <c:pt idx="35">
                  <c:v>12</c:v>
                </c:pt>
                <c:pt idx="36">
                  <c:v>10</c:v>
                </c:pt>
                <c:pt idx="37">
                  <c:v>20</c:v>
                </c:pt>
                <c:pt idx="38">
                  <c:v>150</c:v>
                </c:pt>
                <c:pt idx="39">
                  <c:v>45</c:v>
                </c:pt>
                <c:pt idx="40">
                  <c:v>30</c:v>
                </c:pt>
                <c:pt idx="41">
                  <c:v>5.5</c:v>
                </c:pt>
                <c:pt idx="42">
                  <c:v>23</c:v>
                </c:pt>
                <c:pt idx="43">
                  <c:v>62.5</c:v>
                </c:pt>
                <c:pt idx="44">
                  <c:v>130</c:v>
                </c:pt>
                <c:pt idx="45">
                  <c:v>14</c:v>
                </c:pt>
                <c:pt idx="46">
                  <c:v>20</c:v>
                </c:pt>
                <c:pt idx="47">
                  <c:v>9</c:v>
                </c:pt>
                <c:pt idx="48">
                  <c:v>7.65</c:v>
                </c:pt>
                <c:pt idx="49">
                  <c:v>60</c:v>
                </c:pt>
                <c:pt idx="50">
                  <c:v>309</c:v>
                </c:pt>
                <c:pt idx="51">
                  <c:v>20</c:v>
                </c:pt>
                <c:pt idx="52">
                  <c:v>270</c:v>
                </c:pt>
                <c:pt idx="53">
                  <c:v>110</c:v>
                </c:pt>
                <c:pt idx="54">
                  <c:v>26</c:v>
                </c:pt>
                <c:pt idx="55">
                  <c:v>250</c:v>
                </c:pt>
                <c:pt idx="56">
                  <c:v>30</c:v>
                </c:pt>
                <c:pt idx="57">
                  <c:v>20</c:v>
                </c:pt>
                <c:pt idx="58">
                  <c:v>150</c:v>
                </c:pt>
                <c:pt idx="59">
                  <c:v>110</c:v>
                </c:pt>
                <c:pt idx="60">
                  <c:v>127</c:v>
                </c:pt>
                <c:pt idx="61">
                  <c:v>150</c:v>
                </c:pt>
                <c:pt idx="62">
                  <c:v>24</c:v>
                </c:pt>
                <c:pt idx="63">
                  <c:v>20</c:v>
                </c:pt>
                <c:pt idx="64">
                  <c:v>6</c:v>
                </c:pt>
                <c:pt idx="65">
                  <c:v>150</c:v>
                </c:pt>
                <c:pt idx="66">
                  <c:v>250</c:v>
                </c:pt>
                <c:pt idx="67">
                  <c:v>9</c:v>
                </c:pt>
                <c:pt idx="68">
                  <c:v>20</c:v>
                </c:pt>
                <c:pt idx="69">
                  <c:v>19</c:v>
                </c:pt>
                <c:pt idx="70">
                  <c:v>20</c:v>
                </c:pt>
                <c:pt idx="71">
                  <c:v>30</c:v>
                </c:pt>
                <c:pt idx="72">
                  <c:v>20</c:v>
                </c:pt>
                <c:pt idx="73">
                  <c:v>15</c:v>
                </c:pt>
                <c:pt idx="74">
                  <c:v>15</c:v>
                </c:pt>
                <c:pt idx="75">
                  <c:v>200</c:v>
                </c:pt>
                <c:pt idx="76">
                  <c:v>20</c:v>
                </c:pt>
                <c:pt idx="77">
                  <c:v>20</c:v>
                </c:pt>
                <c:pt idx="78">
                  <c:v>20</c:v>
                </c:pt>
                <c:pt idx="79">
                  <c:v>20</c:v>
                </c:pt>
                <c:pt idx="80">
                  <c:v>20</c:v>
                </c:pt>
                <c:pt idx="81">
                  <c:v>102</c:v>
                </c:pt>
                <c:pt idx="82">
                  <c:v>20</c:v>
                </c:pt>
                <c:pt idx="83">
                  <c:v>250</c:v>
                </c:pt>
                <c:pt idx="84">
                  <c:v>20</c:v>
                </c:pt>
                <c:pt idx="85">
                  <c:v>20.8</c:v>
                </c:pt>
                <c:pt idx="86">
                  <c:v>10</c:v>
                </c:pt>
                <c:pt idx="87">
                  <c:v>50</c:v>
                </c:pt>
                <c:pt idx="88">
                  <c:v>20</c:v>
                </c:pt>
                <c:pt idx="89">
                  <c:v>20</c:v>
                </c:pt>
                <c:pt idx="90">
                  <c:v>250</c:v>
                </c:pt>
                <c:pt idx="91">
                  <c:v>20</c:v>
                </c:pt>
                <c:pt idx="92">
                  <c:v>28.8</c:v>
                </c:pt>
                <c:pt idx="93">
                  <c:v>45</c:v>
                </c:pt>
                <c:pt idx="94">
                  <c:v>20</c:v>
                </c:pt>
                <c:pt idx="95">
                  <c:v>20</c:v>
                </c:pt>
                <c:pt idx="96">
                  <c:v>20</c:v>
                </c:pt>
                <c:pt idx="97">
                  <c:v>20</c:v>
                </c:pt>
                <c:pt idx="98">
                  <c:v>20</c:v>
                </c:pt>
                <c:pt idx="99">
                  <c:v>20</c:v>
                </c:pt>
                <c:pt idx="100">
                  <c:v>48</c:v>
                </c:pt>
                <c:pt idx="101">
                  <c:v>40</c:v>
                </c:pt>
                <c:pt idx="102">
                  <c:v>12</c:v>
                </c:pt>
                <c:pt idx="103">
                  <c:v>50</c:v>
                </c:pt>
                <c:pt idx="104">
                  <c:v>40</c:v>
                </c:pt>
                <c:pt idx="105">
                  <c:v>20</c:v>
                </c:pt>
                <c:pt idx="106">
                  <c:v>20</c:v>
                </c:pt>
                <c:pt idx="107">
                  <c:v>12</c:v>
                </c:pt>
                <c:pt idx="108">
                  <c:v>15</c:v>
                </c:pt>
                <c:pt idx="109">
                  <c:v>20</c:v>
                </c:pt>
                <c:pt idx="110">
                  <c:v>20</c:v>
                </c:pt>
                <c:pt idx="111">
                  <c:v>20</c:v>
                </c:pt>
                <c:pt idx="112">
                  <c:v>20</c:v>
                </c:pt>
                <c:pt idx="113">
                  <c:v>7.3140000000000001</c:v>
                </c:pt>
                <c:pt idx="114">
                  <c:v>20</c:v>
                </c:pt>
                <c:pt idx="115">
                  <c:v>150</c:v>
                </c:pt>
                <c:pt idx="116">
                  <c:v>7</c:v>
                </c:pt>
                <c:pt idx="117">
                  <c:v>10.416</c:v>
                </c:pt>
                <c:pt idx="118">
                  <c:v>20</c:v>
                </c:pt>
                <c:pt idx="119">
                  <c:v>25</c:v>
                </c:pt>
                <c:pt idx="120">
                  <c:v>10.3</c:v>
                </c:pt>
                <c:pt idx="121">
                  <c:v>150</c:v>
                </c:pt>
                <c:pt idx="122">
                  <c:v>30</c:v>
                </c:pt>
                <c:pt idx="123">
                  <c:v>20</c:v>
                </c:pt>
                <c:pt idx="124">
                  <c:v>30</c:v>
                </c:pt>
                <c:pt idx="125">
                  <c:v>93.6</c:v>
                </c:pt>
                <c:pt idx="126">
                  <c:v>45</c:v>
                </c:pt>
                <c:pt idx="127">
                  <c:v>56</c:v>
                </c:pt>
                <c:pt idx="128">
                  <c:v>56</c:v>
                </c:pt>
                <c:pt idx="129">
                  <c:v>200</c:v>
                </c:pt>
                <c:pt idx="130">
                  <c:v>100</c:v>
                </c:pt>
                <c:pt idx="131">
                  <c:v>60</c:v>
                </c:pt>
                <c:pt idx="132">
                  <c:v>60</c:v>
                </c:pt>
                <c:pt idx="133">
                  <c:v>52</c:v>
                </c:pt>
                <c:pt idx="134">
                  <c:v>120</c:v>
                </c:pt>
                <c:pt idx="135">
                  <c:v>30</c:v>
                </c:pt>
                <c:pt idx="136">
                  <c:v>101.3</c:v>
                </c:pt>
                <c:pt idx="137">
                  <c:v>51</c:v>
                </c:pt>
                <c:pt idx="138">
                  <c:v>76.5</c:v>
                </c:pt>
                <c:pt idx="139">
                  <c:v>30</c:v>
                </c:pt>
                <c:pt idx="140">
                  <c:v>80</c:v>
                </c:pt>
                <c:pt idx="141">
                  <c:v>103</c:v>
                </c:pt>
                <c:pt idx="142">
                  <c:v>40</c:v>
                </c:pt>
                <c:pt idx="143">
                  <c:v>11.4</c:v>
                </c:pt>
                <c:pt idx="144">
                  <c:v>20</c:v>
                </c:pt>
                <c:pt idx="145">
                  <c:v>20</c:v>
                </c:pt>
                <c:pt idx="146">
                  <c:v>20</c:v>
                </c:pt>
                <c:pt idx="147">
                  <c:v>15</c:v>
                </c:pt>
                <c:pt idx="148">
                  <c:v>20</c:v>
                </c:pt>
                <c:pt idx="149">
                  <c:v>20</c:v>
                </c:pt>
                <c:pt idx="150">
                  <c:v>14.7</c:v>
                </c:pt>
                <c:pt idx="151">
                  <c:v>19.5</c:v>
                </c:pt>
                <c:pt idx="152">
                  <c:v>19.5</c:v>
                </c:pt>
                <c:pt idx="153">
                  <c:v>100</c:v>
                </c:pt>
                <c:pt idx="154">
                  <c:v>40</c:v>
                </c:pt>
                <c:pt idx="155">
                  <c:v>50</c:v>
                </c:pt>
                <c:pt idx="156">
                  <c:v>30</c:v>
                </c:pt>
                <c:pt idx="157">
                  <c:v>45</c:v>
                </c:pt>
                <c:pt idx="158">
                  <c:v>130</c:v>
                </c:pt>
                <c:pt idx="159">
                  <c:v>80</c:v>
                </c:pt>
                <c:pt idx="160">
                  <c:v>6</c:v>
                </c:pt>
                <c:pt idx="161">
                  <c:v>25</c:v>
                </c:pt>
                <c:pt idx="162">
                  <c:v>62.25</c:v>
                </c:pt>
                <c:pt idx="163">
                  <c:v>70</c:v>
                </c:pt>
                <c:pt idx="164">
                  <c:v>70</c:v>
                </c:pt>
                <c:pt idx="165">
                  <c:v>10.5</c:v>
                </c:pt>
                <c:pt idx="166">
                  <c:v>20</c:v>
                </c:pt>
                <c:pt idx="167">
                  <c:v>30</c:v>
                </c:pt>
                <c:pt idx="168">
                  <c:v>81</c:v>
                </c:pt>
                <c:pt idx="169">
                  <c:v>54</c:v>
                </c:pt>
                <c:pt idx="170">
                  <c:v>6.8</c:v>
                </c:pt>
                <c:pt idx="171">
                  <c:v>20</c:v>
                </c:pt>
                <c:pt idx="172">
                  <c:v>50.6</c:v>
                </c:pt>
                <c:pt idx="173">
                  <c:v>52</c:v>
                </c:pt>
                <c:pt idx="174">
                  <c:v>80</c:v>
                </c:pt>
                <c:pt idx="175">
                  <c:v>4.9000000000000004</c:v>
                </c:pt>
                <c:pt idx="176">
                  <c:v>3.6</c:v>
                </c:pt>
                <c:pt idx="177">
                  <c:v>100</c:v>
                </c:pt>
                <c:pt idx="178">
                  <c:v>80</c:v>
                </c:pt>
                <c:pt idx="179">
                  <c:v>100</c:v>
                </c:pt>
                <c:pt idx="180">
                  <c:v>46</c:v>
                </c:pt>
                <c:pt idx="181">
                  <c:v>100.815</c:v>
                </c:pt>
                <c:pt idx="182">
                  <c:v>7</c:v>
                </c:pt>
                <c:pt idx="183">
                  <c:v>13</c:v>
                </c:pt>
                <c:pt idx="184">
                  <c:v>20</c:v>
                </c:pt>
                <c:pt idx="185">
                  <c:v>27.6</c:v>
                </c:pt>
                <c:pt idx="186">
                  <c:v>125</c:v>
                </c:pt>
                <c:pt idx="187">
                  <c:v>150</c:v>
                </c:pt>
                <c:pt idx="188">
                  <c:v>180</c:v>
                </c:pt>
                <c:pt idx="189">
                  <c:v>20</c:v>
                </c:pt>
                <c:pt idx="190">
                  <c:v>30</c:v>
                </c:pt>
                <c:pt idx="191">
                  <c:v>30</c:v>
                </c:pt>
                <c:pt idx="192">
                  <c:v>10</c:v>
                </c:pt>
                <c:pt idx="193">
                  <c:v>150</c:v>
                </c:pt>
                <c:pt idx="194">
                  <c:v>10.88</c:v>
                </c:pt>
                <c:pt idx="195">
                  <c:v>52</c:v>
                </c:pt>
                <c:pt idx="196">
                  <c:v>52</c:v>
                </c:pt>
                <c:pt idx="197">
                  <c:v>25</c:v>
                </c:pt>
                <c:pt idx="198">
                  <c:v>46.2</c:v>
                </c:pt>
                <c:pt idx="199">
                  <c:v>71.400000000000006</c:v>
                </c:pt>
                <c:pt idx="200">
                  <c:v>118</c:v>
                </c:pt>
                <c:pt idx="201">
                  <c:v>182</c:v>
                </c:pt>
                <c:pt idx="202">
                  <c:v>146</c:v>
                </c:pt>
                <c:pt idx="203">
                  <c:v>50</c:v>
                </c:pt>
                <c:pt idx="204">
                  <c:v>154.27199999999999</c:v>
                </c:pt>
                <c:pt idx="205">
                  <c:v>103.5</c:v>
                </c:pt>
                <c:pt idx="206">
                  <c:v>125</c:v>
                </c:pt>
                <c:pt idx="207">
                  <c:v>85</c:v>
                </c:pt>
                <c:pt idx="208">
                  <c:v>54</c:v>
                </c:pt>
                <c:pt idx="209">
                  <c:v>72</c:v>
                </c:pt>
                <c:pt idx="210">
                  <c:v>30</c:v>
                </c:pt>
                <c:pt idx="211">
                  <c:v>86</c:v>
                </c:pt>
                <c:pt idx="212">
                  <c:v>50</c:v>
                </c:pt>
                <c:pt idx="213">
                  <c:v>90</c:v>
                </c:pt>
                <c:pt idx="214">
                  <c:v>20</c:v>
                </c:pt>
                <c:pt idx="215">
                  <c:v>20</c:v>
                </c:pt>
                <c:pt idx="216">
                  <c:v>20</c:v>
                </c:pt>
                <c:pt idx="217">
                  <c:v>20</c:v>
                </c:pt>
                <c:pt idx="218">
                  <c:v>20</c:v>
                </c:pt>
                <c:pt idx="219">
                  <c:v>26</c:v>
                </c:pt>
                <c:pt idx="220">
                  <c:v>8.16</c:v>
                </c:pt>
                <c:pt idx="221">
                  <c:v>20.399999999999999</c:v>
                </c:pt>
                <c:pt idx="222">
                  <c:v>100</c:v>
                </c:pt>
                <c:pt idx="223">
                  <c:v>128</c:v>
                </c:pt>
                <c:pt idx="224">
                  <c:v>20</c:v>
                </c:pt>
                <c:pt idx="225">
                  <c:v>16</c:v>
                </c:pt>
                <c:pt idx="226">
                  <c:v>60</c:v>
                </c:pt>
                <c:pt idx="227">
                  <c:v>20</c:v>
                </c:pt>
                <c:pt idx="228">
                  <c:v>100</c:v>
                </c:pt>
                <c:pt idx="229">
                  <c:v>100</c:v>
                </c:pt>
                <c:pt idx="230">
                  <c:v>24.9</c:v>
                </c:pt>
                <c:pt idx="231">
                  <c:v>40</c:v>
                </c:pt>
                <c:pt idx="232">
                  <c:v>20</c:v>
                </c:pt>
                <c:pt idx="233">
                  <c:v>50</c:v>
                </c:pt>
                <c:pt idx="234">
                  <c:v>50</c:v>
                </c:pt>
                <c:pt idx="235">
                  <c:v>105</c:v>
                </c:pt>
                <c:pt idx="236">
                  <c:v>150</c:v>
                </c:pt>
                <c:pt idx="237">
                  <c:v>80</c:v>
                </c:pt>
                <c:pt idx="238">
                  <c:v>125</c:v>
                </c:pt>
                <c:pt idx="239">
                  <c:v>7.8</c:v>
                </c:pt>
                <c:pt idx="240">
                  <c:v>200</c:v>
                </c:pt>
                <c:pt idx="241">
                  <c:v>7.2</c:v>
                </c:pt>
                <c:pt idx="242">
                  <c:v>14.7</c:v>
                </c:pt>
                <c:pt idx="243">
                  <c:v>45.9</c:v>
                </c:pt>
                <c:pt idx="244">
                  <c:v>100</c:v>
                </c:pt>
                <c:pt idx="245">
                  <c:v>60</c:v>
                </c:pt>
                <c:pt idx="246">
                  <c:v>20</c:v>
                </c:pt>
                <c:pt idx="247">
                  <c:v>17</c:v>
                </c:pt>
                <c:pt idx="248">
                  <c:v>49</c:v>
                </c:pt>
                <c:pt idx="249">
                  <c:v>56</c:v>
                </c:pt>
                <c:pt idx="250">
                  <c:v>74.900000000000006</c:v>
                </c:pt>
                <c:pt idx="251">
                  <c:v>100</c:v>
                </c:pt>
                <c:pt idx="252">
                  <c:v>78.400000000000006</c:v>
                </c:pt>
                <c:pt idx="253">
                  <c:v>50</c:v>
                </c:pt>
                <c:pt idx="254">
                  <c:v>9.4959999999999987</c:v>
                </c:pt>
                <c:pt idx="255">
                  <c:v>39.864000000000004</c:v>
                </c:pt>
                <c:pt idx="256">
                  <c:v>52.5</c:v>
                </c:pt>
                <c:pt idx="257">
                  <c:v>40</c:v>
                </c:pt>
                <c:pt idx="258">
                  <c:v>86</c:v>
                </c:pt>
                <c:pt idx="259">
                  <c:v>74</c:v>
                </c:pt>
                <c:pt idx="260">
                  <c:v>50</c:v>
                </c:pt>
                <c:pt idx="261">
                  <c:v>100</c:v>
                </c:pt>
                <c:pt idx="262">
                  <c:v>19.59</c:v>
                </c:pt>
                <c:pt idx="263">
                  <c:v>19.579999999999998</c:v>
                </c:pt>
                <c:pt idx="264">
                  <c:v>19.579999999999998</c:v>
                </c:pt>
                <c:pt idx="265">
                  <c:v>19.600000000000001</c:v>
                </c:pt>
                <c:pt idx="266">
                  <c:v>5</c:v>
                </c:pt>
                <c:pt idx="267">
                  <c:v>40</c:v>
                </c:pt>
                <c:pt idx="268">
                  <c:v>8.4</c:v>
                </c:pt>
                <c:pt idx="269">
                  <c:v>8.4</c:v>
                </c:pt>
                <c:pt idx="270">
                  <c:v>252.32</c:v>
                </c:pt>
                <c:pt idx="271">
                  <c:v>100</c:v>
                </c:pt>
                <c:pt idx="272">
                  <c:v>200</c:v>
                </c:pt>
                <c:pt idx="273">
                  <c:v>62.5</c:v>
                </c:pt>
                <c:pt idx="274">
                  <c:v>50</c:v>
                </c:pt>
                <c:pt idx="275">
                  <c:v>25</c:v>
                </c:pt>
                <c:pt idx="276">
                  <c:v>25</c:v>
                </c:pt>
                <c:pt idx="277">
                  <c:v>50</c:v>
                </c:pt>
                <c:pt idx="278">
                  <c:v>5</c:v>
                </c:pt>
                <c:pt idx="279">
                  <c:v>150</c:v>
                </c:pt>
                <c:pt idx="280">
                  <c:v>200</c:v>
                </c:pt>
                <c:pt idx="281">
                  <c:v>15</c:v>
                </c:pt>
                <c:pt idx="282">
                  <c:v>45</c:v>
                </c:pt>
                <c:pt idx="283">
                  <c:v>150</c:v>
                </c:pt>
                <c:pt idx="284">
                  <c:v>50</c:v>
                </c:pt>
                <c:pt idx="285">
                  <c:v>99</c:v>
                </c:pt>
                <c:pt idx="286">
                  <c:v>50</c:v>
                </c:pt>
                <c:pt idx="287">
                  <c:v>30</c:v>
                </c:pt>
                <c:pt idx="288">
                  <c:v>100</c:v>
                </c:pt>
                <c:pt idx="289">
                  <c:v>57.5</c:v>
                </c:pt>
                <c:pt idx="290">
                  <c:v>120</c:v>
                </c:pt>
                <c:pt idx="291">
                  <c:v>10</c:v>
                </c:pt>
                <c:pt idx="292">
                  <c:v>50</c:v>
                </c:pt>
                <c:pt idx="293">
                  <c:v>106.688</c:v>
                </c:pt>
                <c:pt idx="294">
                  <c:v>99</c:v>
                </c:pt>
                <c:pt idx="295">
                  <c:v>6.3</c:v>
                </c:pt>
                <c:pt idx="296">
                  <c:v>100</c:v>
                </c:pt>
                <c:pt idx="297">
                  <c:v>74.5</c:v>
                </c:pt>
                <c:pt idx="298">
                  <c:v>74.5</c:v>
                </c:pt>
                <c:pt idx="299">
                  <c:v>300</c:v>
                </c:pt>
                <c:pt idx="300">
                  <c:v>250</c:v>
                </c:pt>
                <c:pt idx="301">
                  <c:v>50</c:v>
                </c:pt>
                <c:pt idx="302">
                  <c:v>101</c:v>
                </c:pt>
                <c:pt idx="303">
                  <c:v>200</c:v>
                </c:pt>
                <c:pt idx="304">
                  <c:v>100</c:v>
                </c:pt>
                <c:pt idx="305">
                  <c:v>80</c:v>
                </c:pt>
                <c:pt idx="306">
                  <c:v>5.6814814814814811</c:v>
                </c:pt>
                <c:pt idx="307">
                  <c:v>80</c:v>
                </c:pt>
                <c:pt idx="308">
                  <c:v>60</c:v>
                </c:pt>
                <c:pt idx="309">
                  <c:v>30</c:v>
                </c:pt>
                <c:pt idx="310">
                  <c:v>58</c:v>
                </c:pt>
                <c:pt idx="311">
                  <c:v>122</c:v>
                </c:pt>
                <c:pt idx="312">
                  <c:v>99</c:v>
                </c:pt>
                <c:pt idx="313">
                  <c:v>80</c:v>
                </c:pt>
                <c:pt idx="314">
                  <c:v>20</c:v>
                </c:pt>
                <c:pt idx="315">
                  <c:v>100</c:v>
                </c:pt>
                <c:pt idx="316">
                  <c:v>42</c:v>
                </c:pt>
                <c:pt idx="317">
                  <c:v>68</c:v>
                </c:pt>
                <c:pt idx="318">
                  <c:v>20</c:v>
                </c:pt>
                <c:pt idx="319">
                  <c:v>200</c:v>
                </c:pt>
                <c:pt idx="320">
                  <c:v>35</c:v>
                </c:pt>
                <c:pt idx="321">
                  <c:v>40</c:v>
                </c:pt>
                <c:pt idx="322">
                  <c:v>10</c:v>
                </c:pt>
                <c:pt idx="323">
                  <c:v>50</c:v>
                </c:pt>
                <c:pt idx="324">
                  <c:v>50</c:v>
                </c:pt>
                <c:pt idx="325">
                  <c:v>86</c:v>
                </c:pt>
                <c:pt idx="326">
                  <c:v>102.5</c:v>
                </c:pt>
                <c:pt idx="327">
                  <c:v>100</c:v>
                </c:pt>
                <c:pt idx="328">
                  <c:v>100</c:v>
                </c:pt>
                <c:pt idx="329">
                  <c:v>100</c:v>
                </c:pt>
                <c:pt idx="330">
                  <c:v>100</c:v>
                </c:pt>
                <c:pt idx="331">
                  <c:v>60</c:v>
                </c:pt>
                <c:pt idx="332">
                  <c:v>10.5</c:v>
                </c:pt>
                <c:pt idx="333">
                  <c:v>20</c:v>
                </c:pt>
                <c:pt idx="334">
                  <c:v>144</c:v>
                </c:pt>
                <c:pt idx="335">
                  <c:v>13</c:v>
                </c:pt>
                <c:pt idx="336">
                  <c:v>128</c:v>
                </c:pt>
                <c:pt idx="337">
                  <c:v>70</c:v>
                </c:pt>
                <c:pt idx="338">
                  <c:v>250</c:v>
                </c:pt>
                <c:pt idx="339">
                  <c:v>4.5999999999999996</c:v>
                </c:pt>
                <c:pt idx="340">
                  <c:v>50</c:v>
                </c:pt>
                <c:pt idx="341">
                  <c:v>22</c:v>
                </c:pt>
                <c:pt idx="342">
                  <c:v>50</c:v>
                </c:pt>
                <c:pt idx="343">
                  <c:v>160</c:v>
                </c:pt>
                <c:pt idx="344">
                  <c:v>120</c:v>
                </c:pt>
                <c:pt idx="345">
                  <c:v>100</c:v>
                </c:pt>
                <c:pt idx="346">
                  <c:v>75</c:v>
                </c:pt>
                <c:pt idx="347">
                  <c:v>26</c:v>
                </c:pt>
                <c:pt idx="348">
                  <c:v>50</c:v>
                </c:pt>
                <c:pt idx="349">
                  <c:v>55.83</c:v>
                </c:pt>
                <c:pt idx="350">
                  <c:v>88</c:v>
                </c:pt>
                <c:pt idx="351">
                  <c:v>22</c:v>
                </c:pt>
                <c:pt idx="352">
                  <c:v>100</c:v>
                </c:pt>
                <c:pt idx="353">
                  <c:v>50</c:v>
                </c:pt>
                <c:pt idx="354">
                  <c:v>300</c:v>
                </c:pt>
                <c:pt idx="355">
                  <c:v>40</c:v>
                </c:pt>
                <c:pt idx="356">
                  <c:v>400</c:v>
                </c:pt>
                <c:pt idx="357">
                  <c:v>80</c:v>
                </c:pt>
                <c:pt idx="358">
                  <c:v>62.5</c:v>
                </c:pt>
                <c:pt idx="359">
                  <c:v>17.5</c:v>
                </c:pt>
                <c:pt idx="360">
                  <c:v>112</c:v>
                </c:pt>
                <c:pt idx="361">
                  <c:v>100</c:v>
                </c:pt>
                <c:pt idx="362">
                  <c:v>100</c:v>
                </c:pt>
                <c:pt idx="363">
                  <c:v>100</c:v>
                </c:pt>
                <c:pt idx="364">
                  <c:v>240</c:v>
                </c:pt>
                <c:pt idx="365">
                  <c:v>65</c:v>
                </c:pt>
                <c:pt idx="366">
                  <c:v>9.3076923076923066</c:v>
                </c:pt>
                <c:pt idx="367">
                  <c:v>88</c:v>
                </c:pt>
                <c:pt idx="368">
                  <c:v>90</c:v>
                </c:pt>
                <c:pt idx="369">
                  <c:v>70</c:v>
                </c:pt>
                <c:pt idx="370">
                  <c:v>150</c:v>
                </c:pt>
                <c:pt idx="371">
                  <c:v>100</c:v>
                </c:pt>
                <c:pt idx="372">
                  <c:v>100</c:v>
                </c:pt>
                <c:pt idx="373">
                  <c:v>35</c:v>
                </c:pt>
                <c:pt idx="374">
                  <c:v>107</c:v>
                </c:pt>
                <c:pt idx="375">
                  <c:v>132</c:v>
                </c:pt>
                <c:pt idx="376">
                  <c:v>250</c:v>
                </c:pt>
                <c:pt idx="377">
                  <c:v>88</c:v>
                </c:pt>
                <c:pt idx="378">
                  <c:v>25</c:v>
                </c:pt>
                <c:pt idx="379">
                  <c:v>100</c:v>
                </c:pt>
                <c:pt idx="380">
                  <c:v>44</c:v>
                </c:pt>
                <c:pt idx="381">
                  <c:v>100</c:v>
                </c:pt>
                <c:pt idx="382">
                  <c:v>162</c:v>
                </c:pt>
                <c:pt idx="383">
                  <c:v>100</c:v>
                </c:pt>
                <c:pt idx="384">
                  <c:v>200</c:v>
                </c:pt>
                <c:pt idx="385">
                  <c:v>100</c:v>
                </c:pt>
                <c:pt idx="386">
                  <c:v>50</c:v>
                </c:pt>
                <c:pt idx="387">
                  <c:v>80</c:v>
                </c:pt>
                <c:pt idx="388">
                  <c:v>50.5</c:v>
                </c:pt>
                <c:pt idx="389">
                  <c:v>50</c:v>
                </c:pt>
                <c:pt idx="390">
                  <c:v>160.5</c:v>
                </c:pt>
                <c:pt idx="391">
                  <c:v>75</c:v>
                </c:pt>
                <c:pt idx="392">
                  <c:v>80</c:v>
                </c:pt>
                <c:pt idx="393">
                  <c:v>22.9</c:v>
                </c:pt>
                <c:pt idx="394">
                  <c:v>200</c:v>
                </c:pt>
                <c:pt idx="395">
                  <c:v>127.86</c:v>
                </c:pt>
                <c:pt idx="396">
                  <c:v>100</c:v>
                </c:pt>
                <c:pt idx="397">
                  <c:v>100</c:v>
                </c:pt>
                <c:pt idx="398">
                  <c:v>79</c:v>
                </c:pt>
                <c:pt idx="399">
                  <c:v>75</c:v>
                </c:pt>
                <c:pt idx="400">
                  <c:v>160</c:v>
                </c:pt>
                <c:pt idx="401">
                  <c:v>150</c:v>
                </c:pt>
                <c:pt idx="402">
                  <c:v>20</c:v>
                </c:pt>
                <c:pt idx="403">
                  <c:v>20</c:v>
                </c:pt>
                <c:pt idx="404">
                  <c:v>196</c:v>
                </c:pt>
                <c:pt idx="405">
                  <c:v>50</c:v>
                </c:pt>
                <c:pt idx="406">
                  <c:v>132</c:v>
                </c:pt>
                <c:pt idx="407">
                  <c:v>175</c:v>
                </c:pt>
                <c:pt idx="408">
                  <c:v>100</c:v>
                </c:pt>
                <c:pt idx="409">
                  <c:v>200</c:v>
                </c:pt>
                <c:pt idx="410">
                  <c:v>152.5</c:v>
                </c:pt>
                <c:pt idx="411">
                  <c:v>233</c:v>
                </c:pt>
                <c:pt idx="412">
                  <c:v>63</c:v>
                </c:pt>
                <c:pt idx="413">
                  <c:v>26</c:v>
                </c:pt>
                <c:pt idx="414">
                  <c:v>56</c:v>
                </c:pt>
                <c:pt idx="415">
                  <c:v>50</c:v>
                </c:pt>
                <c:pt idx="416">
                  <c:v>200</c:v>
                </c:pt>
                <c:pt idx="417">
                  <c:v>7.5</c:v>
                </c:pt>
                <c:pt idx="418">
                  <c:v>90</c:v>
                </c:pt>
                <c:pt idx="419">
                  <c:v>500</c:v>
                </c:pt>
                <c:pt idx="420">
                  <c:v>90</c:v>
                </c:pt>
                <c:pt idx="421">
                  <c:v>96</c:v>
                </c:pt>
                <c:pt idx="422" formatCode="General">
                  <c:v>190</c:v>
                </c:pt>
                <c:pt idx="423" formatCode="General">
                  <c:v>190</c:v>
                </c:pt>
                <c:pt idx="424" formatCode="General">
                  <c:v>50</c:v>
                </c:pt>
                <c:pt idx="425" formatCode="General">
                  <c:v>50</c:v>
                </c:pt>
                <c:pt idx="426" formatCode="General">
                  <c:v>74.5</c:v>
                </c:pt>
                <c:pt idx="427" formatCode="General">
                  <c:v>130</c:v>
                </c:pt>
                <c:pt idx="428" formatCode="General">
                  <c:v>150</c:v>
                </c:pt>
                <c:pt idx="429" formatCode="General">
                  <c:v>300</c:v>
                </c:pt>
                <c:pt idx="430" formatCode="General">
                  <c:v>50</c:v>
                </c:pt>
                <c:pt idx="431" formatCode="General">
                  <c:v>30</c:v>
                </c:pt>
                <c:pt idx="432" formatCode="General">
                  <c:v>100</c:v>
                </c:pt>
                <c:pt idx="433" formatCode="General">
                  <c:v>350</c:v>
                </c:pt>
                <c:pt idx="434" formatCode="General">
                  <c:v>250</c:v>
                </c:pt>
                <c:pt idx="435" formatCode="General">
                  <c:v>90</c:v>
                </c:pt>
                <c:pt idx="436" formatCode="General">
                  <c:v>93.5</c:v>
                </c:pt>
                <c:pt idx="437" formatCode="General">
                  <c:v>200</c:v>
                </c:pt>
                <c:pt idx="438" formatCode="General">
                  <c:v>100</c:v>
                </c:pt>
                <c:pt idx="439" formatCode="General">
                  <c:v>100</c:v>
                </c:pt>
                <c:pt idx="440" formatCode="General">
                  <c:v>30</c:v>
                </c:pt>
                <c:pt idx="441" formatCode="General">
                  <c:v>125</c:v>
                </c:pt>
                <c:pt idx="442" formatCode="General">
                  <c:v>102</c:v>
                </c:pt>
                <c:pt idx="443" formatCode="General">
                  <c:v>150</c:v>
                </c:pt>
                <c:pt idx="444" formatCode="General">
                  <c:v>70</c:v>
                </c:pt>
                <c:pt idx="445" formatCode="General">
                  <c:v>40</c:v>
                </c:pt>
                <c:pt idx="446" formatCode="General">
                  <c:v>150</c:v>
                </c:pt>
                <c:pt idx="447" formatCode="General">
                  <c:v>60</c:v>
                </c:pt>
                <c:pt idx="448" formatCode="General">
                  <c:v>190</c:v>
                </c:pt>
                <c:pt idx="449" formatCode="General">
                  <c:v>20</c:v>
                </c:pt>
                <c:pt idx="450" formatCode="General">
                  <c:v>130</c:v>
                </c:pt>
                <c:pt idx="451" formatCode="General">
                  <c:v>80</c:v>
                </c:pt>
                <c:pt idx="452" formatCode="General">
                  <c:v>80</c:v>
                </c:pt>
                <c:pt idx="453" formatCode="General">
                  <c:v>66</c:v>
                </c:pt>
                <c:pt idx="454" formatCode="General">
                  <c:v>107</c:v>
                </c:pt>
                <c:pt idx="455" formatCode="General">
                  <c:v>100</c:v>
                </c:pt>
                <c:pt idx="456" formatCode="General">
                  <c:v>125</c:v>
                </c:pt>
                <c:pt idx="457" formatCode="General">
                  <c:v>30</c:v>
                </c:pt>
                <c:pt idx="458" formatCode="General">
                  <c:v>100</c:v>
                </c:pt>
                <c:pt idx="459" formatCode="General">
                  <c:v>150</c:v>
                </c:pt>
                <c:pt idx="460" formatCode="General">
                  <c:v>100</c:v>
                </c:pt>
                <c:pt idx="461" formatCode="General">
                  <c:v>65</c:v>
                </c:pt>
                <c:pt idx="462" formatCode="General">
                  <c:v>138.80000000000001</c:v>
                </c:pt>
                <c:pt idx="463" formatCode="General">
                  <c:v>140</c:v>
                </c:pt>
                <c:pt idx="464" formatCode="General">
                  <c:v>100</c:v>
                </c:pt>
                <c:pt idx="465" formatCode="General">
                  <c:v>25</c:v>
                </c:pt>
                <c:pt idx="466" formatCode="General">
                  <c:v>300</c:v>
                </c:pt>
                <c:pt idx="467" formatCode="General">
                  <c:v>200</c:v>
                </c:pt>
                <c:pt idx="468" formatCode="General">
                  <c:v>125</c:v>
                </c:pt>
                <c:pt idx="469" formatCode="General">
                  <c:v>35</c:v>
                </c:pt>
                <c:pt idx="470" formatCode="General">
                  <c:v>127.85</c:v>
                </c:pt>
                <c:pt idx="471" formatCode="General">
                  <c:v>700</c:v>
                </c:pt>
              </c:numCache>
            </c:numRef>
          </c:bubbleSize>
          <c:bubble3D val="0"/>
          <c:extLst>
            <c:ext xmlns:c16="http://schemas.microsoft.com/office/drawing/2014/chart" uri="{C3380CC4-5D6E-409C-BE32-E72D297353CC}">
              <c16:uniqueId val="{00000008-29D7-4E3A-AF3E-A87CE37B9ECB}"/>
            </c:ext>
          </c:extLst>
        </c:ser>
        <c:ser>
          <c:idx val="7"/>
          <c:order val="8"/>
          <c:tx>
            <c:v> ISO-NE</c:v>
          </c:tx>
          <c:spPr>
            <a:pattFill prst="dkUpDiag">
              <a:fgClr>
                <a:schemeClr val="accent3">
                  <a:lumMod val="75000"/>
                </a:schemeClr>
              </a:fgClr>
              <a:bgClr>
                <a:schemeClr val="bg1"/>
              </a:bgClr>
            </a:pattFill>
            <a:ln w="6350">
              <a:solidFill>
                <a:schemeClr val="accent3">
                  <a:lumMod val="75000"/>
                </a:schemeClr>
              </a:solidFill>
            </a:ln>
          </c:spPr>
          <c:invertIfNegative val="0"/>
          <c:xVal>
            <c:numRef>
              <c:f>'PPA Price by Project (PV only)'!$A$26:$A$537</c:f>
              <c:numCache>
                <c:formatCode>m/d/yyyy</c:formatCode>
                <c:ptCount val="512"/>
                <c:pt idx="0">
                  <c:v>38961</c:v>
                </c:pt>
                <c:pt idx="1">
                  <c:v>39258</c:v>
                </c:pt>
                <c:pt idx="2">
                  <c:v>39630</c:v>
                </c:pt>
                <c:pt idx="3">
                  <c:v>39652</c:v>
                </c:pt>
                <c:pt idx="4">
                  <c:v>39801</c:v>
                </c:pt>
                <c:pt idx="5">
                  <c:v>39867</c:v>
                </c:pt>
                <c:pt idx="6">
                  <c:v>39873</c:v>
                </c:pt>
                <c:pt idx="7">
                  <c:v>39877</c:v>
                </c:pt>
                <c:pt idx="8">
                  <c:v>39934</c:v>
                </c:pt>
                <c:pt idx="9">
                  <c:v>39941</c:v>
                </c:pt>
                <c:pt idx="10">
                  <c:v>39965</c:v>
                </c:pt>
                <c:pt idx="11">
                  <c:v>39965</c:v>
                </c:pt>
                <c:pt idx="12">
                  <c:v>39965</c:v>
                </c:pt>
                <c:pt idx="13">
                  <c:v>39986</c:v>
                </c:pt>
                <c:pt idx="14">
                  <c:v>40042</c:v>
                </c:pt>
                <c:pt idx="15">
                  <c:v>40064</c:v>
                </c:pt>
                <c:pt idx="16">
                  <c:v>40137</c:v>
                </c:pt>
                <c:pt idx="17">
                  <c:v>40170</c:v>
                </c:pt>
                <c:pt idx="18">
                  <c:v>40171</c:v>
                </c:pt>
                <c:pt idx="19">
                  <c:v>40171</c:v>
                </c:pt>
                <c:pt idx="20">
                  <c:v>40171</c:v>
                </c:pt>
                <c:pt idx="21">
                  <c:v>40204</c:v>
                </c:pt>
                <c:pt idx="22">
                  <c:v>40204</c:v>
                </c:pt>
                <c:pt idx="23">
                  <c:v>40204</c:v>
                </c:pt>
                <c:pt idx="24">
                  <c:v>40211</c:v>
                </c:pt>
                <c:pt idx="25">
                  <c:v>40233</c:v>
                </c:pt>
                <c:pt idx="26">
                  <c:v>40243</c:v>
                </c:pt>
                <c:pt idx="27">
                  <c:v>40287</c:v>
                </c:pt>
                <c:pt idx="28">
                  <c:v>40289</c:v>
                </c:pt>
                <c:pt idx="29">
                  <c:v>40297</c:v>
                </c:pt>
                <c:pt idx="30">
                  <c:v>40308</c:v>
                </c:pt>
                <c:pt idx="31">
                  <c:v>40318</c:v>
                </c:pt>
                <c:pt idx="32">
                  <c:v>40330</c:v>
                </c:pt>
                <c:pt idx="33">
                  <c:v>40330</c:v>
                </c:pt>
                <c:pt idx="34">
                  <c:v>40353</c:v>
                </c:pt>
                <c:pt idx="35">
                  <c:v>40359</c:v>
                </c:pt>
                <c:pt idx="36">
                  <c:v>40359</c:v>
                </c:pt>
                <c:pt idx="37">
                  <c:v>40385</c:v>
                </c:pt>
                <c:pt idx="38">
                  <c:v>40388</c:v>
                </c:pt>
                <c:pt idx="39">
                  <c:v>40388</c:v>
                </c:pt>
                <c:pt idx="40">
                  <c:v>40400</c:v>
                </c:pt>
                <c:pt idx="41">
                  <c:v>40400</c:v>
                </c:pt>
                <c:pt idx="42">
                  <c:v>40414</c:v>
                </c:pt>
                <c:pt idx="43">
                  <c:v>40441</c:v>
                </c:pt>
                <c:pt idx="44">
                  <c:v>40492</c:v>
                </c:pt>
                <c:pt idx="45">
                  <c:v>40497</c:v>
                </c:pt>
                <c:pt idx="46">
                  <c:v>40497</c:v>
                </c:pt>
                <c:pt idx="47">
                  <c:v>40513</c:v>
                </c:pt>
                <c:pt idx="48">
                  <c:v>40513</c:v>
                </c:pt>
                <c:pt idx="49">
                  <c:v>40533</c:v>
                </c:pt>
                <c:pt idx="50">
                  <c:v>40542</c:v>
                </c:pt>
                <c:pt idx="51">
                  <c:v>40542</c:v>
                </c:pt>
                <c:pt idx="52">
                  <c:v>40548</c:v>
                </c:pt>
                <c:pt idx="53">
                  <c:v>40550</c:v>
                </c:pt>
                <c:pt idx="54">
                  <c:v>40568</c:v>
                </c:pt>
                <c:pt idx="55">
                  <c:v>40581</c:v>
                </c:pt>
                <c:pt idx="56">
                  <c:v>40585</c:v>
                </c:pt>
                <c:pt idx="57">
                  <c:v>40585</c:v>
                </c:pt>
                <c:pt idx="58">
                  <c:v>40610</c:v>
                </c:pt>
                <c:pt idx="59">
                  <c:v>40697</c:v>
                </c:pt>
                <c:pt idx="60">
                  <c:v>40697</c:v>
                </c:pt>
                <c:pt idx="61">
                  <c:v>40715</c:v>
                </c:pt>
                <c:pt idx="62">
                  <c:v>40732</c:v>
                </c:pt>
                <c:pt idx="63">
                  <c:v>40738</c:v>
                </c:pt>
                <c:pt idx="64">
                  <c:v>40742</c:v>
                </c:pt>
                <c:pt idx="65">
                  <c:v>40745</c:v>
                </c:pt>
                <c:pt idx="66">
                  <c:v>40815</c:v>
                </c:pt>
                <c:pt idx="67">
                  <c:v>40817</c:v>
                </c:pt>
                <c:pt idx="68">
                  <c:v>40878</c:v>
                </c:pt>
                <c:pt idx="69">
                  <c:v>40885</c:v>
                </c:pt>
                <c:pt idx="70">
                  <c:v>40897</c:v>
                </c:pt>
                <c:pt idx="71">
                  <c:v>40897</c:v>
                </c:pt>
                <c:pt idx="72">
                  <c:v>40897</c:v>
                </c:pt>
                <c:pt idx="73">
                  <c:v>40909</c:v>
                </c:pt>
                <c:pt idx="74">
                  <c:v>40909</c:v>
                </c:pt>
                <c:pt idx="75">
                  <c:v>40942</c:v>
                </c:pt>
                <c:pt idx="76">
                  <c:v>40966</c:v>
                </c:pt>
                <c:pt idx="77">
                  <c:v>41093</c:v>
                </c:pt>
                <c:pt idx="78">
                  <c:v>41093</c:v>
                </c:pt>
                <c:pt idx="79">
                  <c:v>41124</c:v>
                </c:pt>
                <c:pt idx="80">
                  <c:v>41134</c:v>
                </c:pt>
                <c:pt idx="81">
                  <c:v>41137</c:v>
                </c:pt>
                <c:pt idx="82">
                  <c:v>41150</c:v>
                </c:pt>
                <c:pt idx="83">
                  <c:v>41152</c:v>
                </c:pt>
                <c:pt idx="84">
                  <c:v>41169</c:v>
                </c:pt>
                <c:pt idx="85">
                  <c:v>41169</c:v>
                </c:pt>
                <c:pt idx="86">
                  <c:v>41199</c:v>
                </c:pt>
                <c:pt idx="87">
                  <c:v>41207</c:v>
                </c:pt>
                <c:pt idx="88">
                  <c:v>41214</c:v>
                </c:pt>
                <c:pt idx="89">
                  <c:v>41228</c:v>
                </c:pt>
                <c:pt idx="90">
                  <c:v>41255</c:v>
                </c:pt>
                <c:pt idx="91">
                  <c:v>41256</c:v>
                </c:pt>
                <c:pt idx="92">
                  <c:v>41309</c:v>
                </c:pt>
                <c:pt idx="93">
                  <c:v>41333</c:v>
                </c:pt>
                <c:pt idx="94">
                  <c:v>41355</c:v>
                </c:pt>
                <c:pt idx="95">
                  <c:v>41355</c:v>
                </c:pt>
                <c:pt idx="96">
                  <c:v>41358</c:v>
                </c:pt>
                <c:pt idx="97">
                  <c:v>41374</c:v>
                </c:pt>
                <c:pt idx="98">
                  <c:v>41380</c:v>
                </c:pt>
                <c:pt idx="99">
                  <c:v>41426</c:v>
                </c:pt>
                <c:pt idx="100">
                  <c:v>41428</c:v>
                </c:pt>
                <c:pt idx="101">
                  <c:v>41428</c:v>
                </c:pt>
                <c:pt idx="102">
                  <c:v>41444</c:v>
                </c:pt>
                <c:pt idx="103">
                  <c:v>41458</c:v>
                </c:pt>
                <c:pt idx="104">
                  <c:v>41465</c:v>
                </c:pt>
                <c:pt idx="105">
                  <c:v>41465</c:v>
                </c:pt>
                <c:pt idx="106">
                  <c:v>41472</c:v>
                </c:pt>
                <c:pt idx="107">
                  <c:v>41472</c:v>
                </c:pt>
                <c:pt idx="108">
                  <c:v>41523</c:v>
                </c:pt>
                <c:pt idx="109">
                  <c:v>41536</c:v>
                </c:pt>
                <c:pt idx="110">
                  <c:v>41544</c:v>
                </c:pt>
                <c:pt idx="111">
                  <c:v>41556</c:v>
                </c:pt>
                <c:pt idx="112">
                  <c:v>41569</c:v>
                </c:pt>
                <c:pt idx="113">
                  <c:v>41609</c:v>
                </c:pt>
                <c:pt idx="114">
                  <c:v>41614</c:v>
                </c:pt>
                <c:pt idx="115">
                  <c:v>41627</c:v>
                </c:pt>
                <c:pt idx="116">
                  <c:v>41669</c:v>
                </c:pt>
                <c:pt idx="117">
                  <c:v>41690</c:v>
                </c:pt>
                <c:pt idx="118">
                  <c:v>41715</c:v>
                </c:pt>
                <c:pt idx="119">
                  <c:v>41724</c:v>
                </c:pt>
                <c:pt idx="120">
                  <c:v>41730</c:v>
                </c:pt>
                <c:pt idx="121">
                  <c:v>41760</c:v>
                </c:pt>
                <c:pt idx="122">
                  <c:v>41786</c:v>
                </c:pt>
                <c:pt idx="123">
                  <c:v>41791</c:v>
                </c:pt>
                <c:pt idx="124">
                  <c:v>41802</c:v>
                </c:pt>
                <c:pt idx="125">
                  <c:v>41838</c:v>
                </c:pt>
                <c:pt idx="126">
                  <c:v>41843</c:v>
                </c:pt>
                <c:pt idx="127">
                  <c:v>41844</c:v>
                </c:pt>
                <c:pt idx="128">
                  <c:v>41844</c:v>
                </c:pt>
                <c:pt idx="129">
                  <c:v>41851</c:v>
                </c:pt>
                <c:pt idx="130">
                  <c:v>41870</c:v>
                </c:pt>
                <c:pt idx="131">
                  <c:v>41876</c:v>
                </c:pt>
                <c:pt idx="132">
                  <c:v>41885</c:v>
                </c:pt>
                <c:pt idx="133">
                  <c:v>41886</c:v>
                </c:pt>
                <c:pt idx="134">
                  <c:v>41886</c:v>
                </c:pt>
                <c:pt idx="135">
                  <c:v>41915</c:v>
                </c:pt>
                <c:pt idx="136">
                  <c:v>41920</c:v>
                </c:pt>
                <c:pt idx="137">
                  <c:v>41920</c:v>
                </c:pt>
                <c:pt idx="138">
                  <c:v>41920</c:v>
                </c:pt>
                <c:pt idx="139">
                  <c:v>41920</c:v>
                </c:pt>
                <c:pt idx="140">
                  <c:v>41920</c:v>
                </c:pt>
                <c:pt idx="141">
                  <c:v>41920</c:v>
                </c:pt>
                <c:pt idx="142">
                  <c:v>41932</c:v>
                </c:pt>
                <c:pt idx="143">
                  <c:v>41933</c:v>
                </c:pt>
                <c:pt idx="144">
                  <c:v>41933</c:v>
                </c:pt>
                <c:pt idx="145">
                  <c:v>41934</c:v>
                </c:pt>
                <c:pt idx="146">
                  <c:v>41934</c:v>
                </c:pt>
                <c:pt idx="147">
                  <c:v>41934</c:v>
                </c:pt>
                <c:pt idx="148">
                  <c:v>41934</c:v>
                </c:pt>
                <c:pt idx="149">
                  <c:v>41934</c:v>
                </c:pt>
                <c:pt idx="150">
                  <c:v>41934</c:v>
                </c:pt>
                <c:pt idx="151">
                  <c:v>41934</c:v>
                </c:pt>
                <c:pt idx="152">
                  <c:v>41934</c:v>
                </c:pt>
                <c:pt idx="153">
                  <c:v>41936</c:v>
                </c:pt>
                <c:pt idx="154">
                  <c:v>41950</c:v>
                </c:pt>
                <c:pt idx="155">
                  <c:v>41950</c:v>
                </c:pt>
                <c:pt idx="156">
                  <c:v>41956</c:v>
                </c:pt>
                <c:pt idx="157">
                  <c:v>41961</c:v>
                </c:pt>
                <c:pt idx="158">
                  <c:v>41982</c:v>
                </c:pt>
                <c:pt idx="159">
                  <c:v>42036</c:v>
                </c:pt>
                <c:pt idx="160">
                  <c:v>42065</c:v>
                </c:pt>
                <c:pt idx="161">
                  <c:v>42065</c:v>
                </c:pt>
                <c:pt idx="162">
                  <c:v>42066</c:v>
                </c:pt>
                <c:pt idx="163">
                  <c:v>42067</c:v>
                </c:pt>
                <c:pt idx="164">
                  <c:v>42067</c:v>
                </c:pt>
                <c:pt idx="165">
                  <c:v>42068</c:v>
                </c:pt>
                <c:pt idx="166">
                  <c:v>42086</c:v>
                </c:pt>
                <c:pt idx="167">
                  <c:v>42088</c:v>
                </c:pt>
                <c:pt idx="168">
                  <c:v>42097</c:v>
                </c:pt>
                <c:pt idx="169">
                  <c:v>42097</c:v>
                </c:pt>
                <c:pt idx="170">
                  <c:v>42108</c:v>
                </c:pt>
                <c:pt idx="171">
                  <c:v>42111</c:v>
                </c:pt>
                <c:pt idx="172">
                  <c:v>42124</c:v>
                </c:pt>
                <c:pt idx="173">
                  <c:v>42124</c:v>
                </c:pt>
                <c:pt idx="174">
                  <c:v>42124</c:v>
                </c:pt>
                <c:pt idx="175">
                  <c:v>42151</c:v>
                </c:pt>
                <c:pt idx="176">
                  <c:v>42156</c:v>
                </c:pt>
                <c:pt idx="177">
                  <c:v>42160</c:v>
                </c:pt>
                <c:pt idx="178">
                  <c:v>42164</c:v>
                </c:pt>
                <c:pt idx="179">
                  <c:v>42174</c:v>
                </c:pt>
                <c:pt idx="180">
                  <c:v>42178</c:v>
                </c:pt>
                <c:pt idx="181">
                  <c:v>42180</c:v>
                </c:pt>
                <c:pt idx="182">
                  <c:v>42185</c:v>
                </c:pt>
                <c:pt idx="183">
                  <c:v>42186</c:v>
                </c:pt>
                <c:pt idx="184">
                  <c:v>42186</c:v>
                </c:pt>
                <c:pt idx="185">
                  <c:v>42186</c:v>
                </c:pt>
                <c:pt idx="186">
                  <c:v>42200</c:v>
                </c:pt>
                <c:pt idx="187">
                  <c:v>42201</c:v>
                </c:pt>
                <c:pt idx="188">
                  <c:v>42201</c:v>
                </c:pt>
                <c:pt idx="189">
                  <c:v>42206</c:v>
                </c:pt>
                <c:pt idx="190">
                  <c:v>42221</c:v>
                </c:pt>
                <c:pt idx="191">
                  <c:v>42225</c:v>
                </c:pt>
                <c:pt idx="192">
                  <c:v>42228</c:v>
                </c:pt>
                <c:pt idx="193">
                  <c:v>42244</c:v>
                </c:pt>
                <c:pt idx="194">
                  <c:v>42250</c:v>
                </c:pt>
                <c:pt idx="195">
                  <c:v>42270</c:v>
                </c:pt>
                <c:pt idx="196">
                  <c:v>42270</c:v>
                </c:pt>
                <c:pt idx="197">
                  <c:v>42271</c:v>
                </c:pt>
                <c:pt idx="198">
                  <c:v>42275</c:v>
                </c:pt>
                <c:pt idx="199">
                  <c:v>42275</c:v>
                </c:pt>
                <c:pt idx="200">
                  <c:v>42278</c:v>
                </c:pt>
                <c:pt idx="201">
                  <c:v>42278</c:v>
                </c:pt>
                <c:pt idx="202">
                  <c:v>42278</c:v>
                </c:pt>
                <c:pt idx="203">
                  <c:v>42285</c:v>
                </c:pt>
                <c:pt idx="204">
                  <c:v>42286</c:v>
                </c:pt>
                <c:pt idx="205">
                  <c:v>42286</c:v>
                </c:pt>
                <c:pt idx="206">
                  <c:v>42292</c:v>
                </c:pt>
                <c:pt idx="207">
                  <c:v>42313</c:v>
                </c:pt>
                <c:pt idx="208">
                  <c:v>42314</c:v>
                </c:pt>
                <c:pt idx="209">
                  <c:v>42317</c:v>
                </c:pt>
                <c:pt idx="210">
                  <c:v>42318</c:v>
                </c:pt>
                <c:pt idx="211">
                  <c:v>42328</c:v>
                </c:pt>
                <c:pt idx="212">
                  <c:v>42338</c:v>
                </c:pt>
                <c:pt idx="213">
                  <c:v>42355</c:v>
                </c:pt>
                <c:pt idx="214">
                  <c:v>42355</c:v>
                </c:pt>
                <c:pt idx="215">
                  <c:v>42356</c:v>
                </c:pt>
                <c:pt idx="216">
                  <c:v>42356</c:v>
                </c:pt>
                <c:pt idx="217">
                  <c:v>42356</c:v>
                </c:pt>
                <c:pt idx="218">
                  <c:v>42356</c:v>
                </c:pt>
                <c:pt idx="219">
                  <c:v>42375</c:v>
                </c:pt>
                <c:pt idx="220">
                  <c:v>42472</c:v>
                </c:pt>
                <c:pt idx="221">
                  <c:v>42472</c:v>
                </c:pt>
                <c:pt idx="222">
                  <c:v>42509</c:v>
                </c:pt>
                <c:pt idx="223">
                  <c:v>42584</c:v>
                </c:pt>
                <c:pt idx="224">
                  <c:v>42586</c:v>
                </c:pt>
                <c:pt idx="225">
                  <c:v>42591</c:v>
                </c:pt>
                <c:pt idx="226">
                  <c:v>42608</c:v>
                </c:pt>
                <c:pt idx="227">
                  <c:v>42611</c:v>
                </c:pt>
                <c:pt idx="228">
                  <c:v>42628</c:v>
                </c:pt>
                <c:pt idx="229">
                  <c:v>42633</c:v>
                </c:pt>
                <c:pt idx="230">
                  <c:v>42635</c:v>
                </c:pt>
                <c:pt idx="231">
                  <c:v>42636</c:v>
                </c:pt>
                <c:pt idx="232">
                  <c:v>42636</c:v>
                </c:pt>
                <c:pt idx="233">
                  <c:v>42636</c:v>
                </c:pt>
                <c:pt idx="234">
                  <c:v>42636</c:v>
                </c:pt>
                <c:pt idx="235">
                  <c:v>42689</c:v>
                </c:pt>
                <c:pt idx="236">
                  <c:v>42692</c:v>
                </c:pt>
                <c:pt idx="237">
                  <c:v>42692</c:v>
                </c:pt>
                <c:pt idx="238">
                  <c:v>42692</c:v>
                </c:pt>
                <c:pt idx="239">
                  <c:v>42717</c:v>
                </c:pt>
                <c:pt idx="240">
                  <c:v>42719</c:v>
                </c:pt>
                <c:pt idx="241">
                  <c:v>42738</c:v>
                </c:pt>
                <c:pt idx="242">
                  <c:v>42747</c:v>
                </c:pt>
                <c:pt idx="243">
                  <c:v>42747</c:v>
                </c:pt>
                <c:pt idx="244">
                  <c:v>42747</c:v>
                </c:pt>
                <c:pt idx="245">
                  <c:v>42752</c:v>
                </c:pt>
                <c:pt idx="246">
                  <c:v>42766</c:v>
                </c:pt>
                <c:pt idx="247">
                  <c:v>42817</c:v>
                </c:pt>
                <c:pt idx="248">
                  <c:v>42825</c:v>
                </c:pt>
                <c:pt idx="249">
                  <c:v>42826</c:v>
                </c:pt>
                <c:pt idx="250">
                  <c:v>42843</c:v>
                </c:pt>
                <c:pt idx="251">
                  <c:v>42877</c:v>
                </c:pt>
                <c:pt idx="252">
                  <c:v>42880</c:v>
                </c:pt>
                <c:pt idx="253">
                  <c:v>42880</c:v>
                </c:pt>
                <c:pt idx="254">
                  <c:v>42880</c:v>
                </c:pt>
                <c:pt idx="255">
                  <c:v>42880</c:v>
                </c:pt>
                <c:pt idx="256">
                  <c:v>42881</c:v>
                </c:pt>
                <c:pt idx="257">
                  <c:v>42887</c:v>
                </c:pt>
                <c:pt idx="258">
                  <c:v>42887</c:v>
                </c:pt>
                <c:pt idx="259">
                  <c:v>42887</c:v>
                </c:pt>
                <c:pt idx="260">
                  <c:v>42893</c:v>
                </c:pt>
                <c:pt idx="261">
                  <c:v>42905</c:v>
                </c:pt>
                <c:pt idx="262">
                  <c:v>42906</c:v>
                </c:pt>
                <c:pt idx="263">
                  <c:v>42906</c:v>
                </c:pt>
                <c:pt idx="264">
                  <c:v>42906</c:v>
                </c:pt>
                <c:pt idx="265">
                  <c:v>42906</c:v>
                </c:pt>
                <c:pt idx="266">
                  <c:v>42912</c:v>
                </c:pt>
                <c:pt idx="267">
                  <c:v>42933</c:v>
                </c:pt>
                <c:pt idx="268">
                  <c:v>42944</c:v>
                </c:pt>
                <c:pt idx="269">
                  <c:v>42944</c:v>
                </c:pt>
                <c:pt idx="270">
                  <c:v>42955</c:v>
                </c:pt>
                <c:pt idx="271">
                  <c:v>42972</c:v>
                </c:pt>
                <c:pt idx="272">
                  <c:v>43001</c:v>
                </c:pt>
                <c:pt idx="273">
                  <c:v>43004</c:v>
                </c:pt>
                <c:pt idx="274">
                  <c:v>43004</c:v>
                </c:pt>
                <c:pt idx="275">
                  <c:v>43014</c:v>
                </c:pt>
                <c:pt idx="276">
                  <c:v>43014</c:v>
                </c:pt>
                <c:pt idx="277">
                  <c:v>43038</c:v>
                </c:pt>
                <c:pt idx="278">
                  <c:v>43047</c:v>
                </c:pt>
                <c:pt idx="279">
                  <c:v>43052</c:v>
                </c:pt>
                <c:pt idx="280">
                  <c:v>43052</c:v>
                </c:pt>
                <c:pt idx="281">
                  <c:v>43053</c:v>
                </c:pt>
                <c:pt idx="282">
                  <c:v>43077</c:v>
                </c:pt>
                <c:pt idx="283">
                  <c:v>43083</c:v>
                </c:pt>
                <c:pt idx="284">
                  <c:v>43084</c:v>
                </c:pt>
                <c:pt idx="285">
                  <c:v>43090</c:v>
                </c:pt>
                <c:pt idx="286">
                  <c:v>43105</c:v>
                </c:pt>
                <c:pt idx="287">
                  <c:v>43109</c:v>
                </c:pt>
                <c:pt idx="288">
                  <c:v>43126</c:v>
                </c:pt>
                <c:pt idx="289">
                  <c:v>43129</c:v>
                </c:pt>
                <c:pt idx="290">
                  <c:v>43129</c:v>
                </c:pt>
                <c:pt idx="291">
                  <c:v>43132</c:v>
                </c:pt>
                <c:pt idx="292">
                  <c:v>43136</c:v>
                </c:pt>
                <c:pt idx="293">
                  <c:v>43152</c:v>
                </c:pt>
                <c:pt idx="294">
                  <c:v>43154</c:v>
                </c:pt>
                <c:pt idx="295">
                  <c:v>43206</c:v>
                </c:pt>
                <c:pt idx="296">
                  <c:v>43227</c:v>
                </c:pt>
                <c:pt idx="297">
                  <c:v>43236</c:v>
                </c:pt>
                <c:pt idx="298">
                  <c:v>43236</c:v>
                </c:pt>
                <c:pt idx="299">
                  <c:v>43250</c:v>
                </c:pt>
                <c:pt idx="300">
                  <c:v>43250</c:v>
                </c:pt>
                <c:pt idx="301">
                  <c:v>43250</c:v>
                </c:pt>
                <c:pt idx="302">
                  <c:v>43250</c:v>
                </c:pt>
                <c:pt idx="303">
                  <c:v>43250</c:v>
                </c:pt>
                <c:pt idx="304">
                  <c:v>43250</c:v>
                </c:pt>
                <c:pt idx="305">
                  <c:v>43251</c:v>
                </c:pt>
                <c:pt idx="306">
                  <c:v>43252</c:v>
                </c:pt>
                <c:pt idx="307">
                  <c:v>43255</c:v>
                </c:pt>
                <c:pt idx="308">
                  <c:v>43257</c:v>
                </c:pt>
                <c:pt idx="309">
                  <c:v>43259</c:v>
                </c:pt>
                <c:pt idx="310">
                  <c:v>43264</c:v>
                </c:pt>
                <c:pt idx="311">
                  <c:v>43264</c:v>
                </c:pt>
                <c:pt idx="312">
                  <c:v>43264</c:v>
                </c:pt>
                <c:pt idx="313">
                  <c:v>43264</c:v>
                </c:pt>
                <c:pt idx="314">
                  <c:v>43266</c:v>
                </c:pt>
                <c:pt idx="315">
                  <c:v>43277</c:v>
                </c:pt>
                <c:pt idx="316">
                  <c:v>43278</c:v>
                </c:pt>
                <c:pt idx="317">
                  <c:v>43281</c:v>
                </c:pt>
                <c:pt idx="318">
                  <c:v>43281</c:v>
                </c:pt>
                <c:pt idx="319">
                  <c:v>43281</c:v>
                </c:pt>
                <c:pt idx="320">
                  <c:v>43291</c:v>
                </c:pt>
                <c:pt idx="321">
                  <c:v>43322</c:v>
                </c:pt>
                <c:pt idx="322">
                  <c:v>43322</c:v>
                </c:pt>
                <c:pt idx="323">
                  <c:v>43334</c:v>
                </c:pt>
                <c:pt idx="324">
                  <c:v>43334</c:v>
                </c:pt>
                <c:pt idx="325">
                  <c:v>43335</c:v>
                </c:pt>
                <c:pt idx="326">
                  <c:v>43343</c:v>
                </c:pt>
                <c:pt idx="327">
                  <c:v>43352</c:v>
                </c:pt>
                <c:pt idx="328">
                  <c:v>43354</c:v>
                </c:pt>
                <c:pt idx="329">
                  <c:v>43362</c:v>
                </c:pt>
                <c:pt idx="330">
                  <c:v>43363</c:v>
                </c:pt>
                <c:pt idx="331">
                  <c:v>43368</c:v>
                </c:pt>
                <c:pt idx="332">
                  <c:v>43374</c:v>
                </c:pt>
                <c:pt idx="333">
                  <c:v>43374</c:v>
                </c:pt>
                <c:pt idx="334">
                  <c:v>43391</c:v>
                </c:pt>
                <c:pt idx="335">
                  <c:v>43391</c:v>
                </c:pt>
                <c:pt idx="336">
                  <c:v>43398</c:v>
                </c:pt>
                <c:pt idx="337">
                  <c:v>43405</c:v>
                </c:pt>
                <c:pt idx="338">
                  <c:v>43445</c:v>
                </c:pt>
                <c:pt idx="339">
                  <c:v>43497</c:v>
                </c:pt>
                <c:pt idx="340">
                  <c:v>43507</c:v>
                </c:pt>
                <c:pt idx="341">
                  <c:v>43510</c:v>
                </c:pt>
                <c:pt idx="342">
                  <c:v>43524</c:v>
                </c:pt>
                <c:pt idx="343">
                  <c:v>43545</c:v>
                </c:pt>
                <c:pt idx="344">
                  <c:v>43546</c:v>
                </c:pt>
                <c:pt idx="345">
                  <c:v>43577</c:v>
                </c:pt>
                <c:pt idx="346">
                  <c:v>43585</c:v>
                </c:pt>
                <c:pt idx="347">
                  <c:v>43613</c:v>
                </c:pt>
                <c:pt idx="348">
                  <c:v>43615</c:v>
                </c:pt>
                <c:pt idx="349">
                  <c:v>43627</c:v>
                </c:pt>
                <c:pt idx="350">
                  <c:v>43634</c:v>
                </c:pt>
                <c:pt idx="351">
                  <c:v>43634</c:v>
                </c:pt>
                <c:pt idx="352">
                  <c:v>43637</c:v>
                </c:pt>
                <c:pt idx="353">
                  <c:v>43643</c:v>
                </c:pt>
                <c:pt idx="354">
                  <c:v>43643</c:v>
                </c:pt>
                <c:pt idx="355">
                  <c:v>43647</c:v>
                </c:pt>
                <c:pt idx="356">
                  <c:v>43647</c:v>
                </c:pt>
                <c:pt idx="357">
                  <c:v>43647</c:v>
                </c:pt>
                <c:pt idx="358">
                  <c:v>43655</c:v>
                </c:pt>
                <c:pt idx="359">
                  <c:v>43671</c:v>
                </c:pt>
                <c:pt idx="360">
                  <c:v>43672</c:v>
                </c:pt>
                <c:pt idx="361">
                  <c:v>43672</c:v>
                </c:pt>
                <c:pt idx="362">
                  <c:v>43683</c:v>
                </c:pt>
                <c:pt idx="363">
                  <c:v>43696</c:v>
                </c:pt>
                <c:pt idx="364">
                  <c:v>43707</c:v>
                </c:pt>
                <c:pt idx="365">
                  <c:v>43720</c:v>
                </c:pt>
                <c:pt idx="366">
                  <c:v>43727</c:v>
                </c:pt>
                <c:pt idx="367">
                  <c:v>43730</c:v>
                </c:pt>
                <c:pt idx="368">
                  <c:v>43730</c:v>
                </c:pt>
                <c:pt idx="369">
                  <c:v>43730</c:v>
                </c:pt>
                <c:pt idx="370">
                  <c:v>43739</c:v>
                </c:pt>
                <c:pt idx="371">
                  <c:v>43755</c:v>
                </c:pt>
                <c:pt idx="372">
                  <c:v>43755</c:v>
                </c:pt>
                <c:pt idx="373">
                  <c:v>43756</c:v>
                </c:pt>
                <c:pt idx="374">
                  <c:v>43761</c:v>
                </c:pt>
                <c:pt idx="375">
                  <c:v>43774</c:v>
                </c:pt>
                <c:pt idx="376">
                  <c:v>43783</c:v>
                </c:pt>
                <c:pt idx="377">
                  <c:v>43783</c:v>
                </c:pt>
                <c:pt idx="378">
                  <c:v>43788</c:v>
                </c:pt>
                <c:pt idx="379">
                  <c:v>43790</c:v>
                </c:pt>
                <c:pt idx="380">
                  <c:v>43795</c:v>
                </c:pt>
                <c:pt idx="381">
                  <c:v>43795</c:v>
                </c:pt>
                <c:pt idx="382">
                  <c:v>43795</c:v>
                </c:pt>
                <c:pt idx="383">
                  <c:v>43804</c:v>
                </c:pt>
                <c:pt idx="384">
                  <c:v>43809</c:v>
                </c:pt>
                <c:pt idx="385">
                  <c:v>43816</c:v>
                </c:pt>
                <c:pt idx="386">
                  <c:v>43819</c:v>
                </c:pt>
                <c:pt idx="387">
                  <c:v>43822</c:v>
                </c:pt>
                <c:pt idx="388">
                  <c:v>43836</c:v>
                </c:pt>
                <c:pt idx="389">
                  <c:v>43875</c:v>
                </c:pt>
                <c:pt idx="390">
                  <c:v>43875</c:v>
                </c:pt>
                <c:pt idx="391">
                  <c:v>43880</c:v>
                </c:pt>
                <c:pt idx="392">
                  <c:v>43887</c:v>
                </c:pt>
                <c:pt idx="393">
                  <c:v>43903</c:v>
                </c:pt>
                <c:pt idx="394">
                  <c:v>43915</c:v>
                </c:pt>
                <c:pt idx="395">
                  <c:v>43929</c:v>
                </c:pt>
                <c:pt idx="396">
                  <c:v>43929</c:v>
                </c:pt>
                <c:pt idx="397">
                  <c:v>43953</c:v>
                </c:pt>
                <c:pt idx="398">
                  <c:v>43957</c:v>
                </c:pt>
                <c:pt idx="399">
                  <c:v>43970</c:v>
                </c:pt>
                <c:pt idx="400">
                  <c:v>43977</c:v>
                </c:pt>
                <c:pt idx="401">
                  <c:v>43983</c:v>
                </c:pt>
                <c:pt idx="402">
                  <c:v>44022</c:v>
                </c:pt>
                <c:pt idx="403">
                  <c:v>44022</c:v>
                </c:pt>
                <c:pt idx="404">
                  <c:v>44036</c:v>
                </c:pt>
                <c:pt idx="405">
                  <c:v>44067</c:v>
                </c:pt>
                <c:pt idx="406">
                  <c:v>44074</c:v>
                </c:pt>
                <c:pt idx="407">
                  <c:v>44088</c:v>
                </c:pt>
                <c:pt idx="408">
                  <c:v>44097</c:v>
                </c:pt>
                <c:pt idx="409">
                  <c:v>44099</c:v>
                </c:pt>
                <c:pt idx="410">
                  <c:v>44104</c:v>
                </c:pt>
                <c:pt idx="411">
                  <c:v>44106</c:v>
                </c:pt>
                <c:pt idx="412">
                  <c:v>44137</c:v>
                </c:pt>
                <c:pt idx="413">
                  <c:v>44140</c:v>
                </c:pt>
                <c:pt idx="414">
                  <c:v>44141</c:v>
                </c:pt>
                <c:pt idx="415">
                  <c:v>44166</c:v>
                </c:pt>
                <c:pt idx="416">
                  <c:v>44187</c:v>
                </c:pt>
                <c:pt idx="417">
                  <c:v>44195</c:v>
                </c:pt>
                <c:pt idx="418">
                  <c:v>44211</c:v>
                </c:pt>
                <c:pt idx="419">
                  <c:v>44211</c:v>
                </c:pt>
                <c:pt idx="420">
                  <c:v>44217</c:v>
                </c:pt>
                <c:pt idx="421">
                  <c:v>44224</c:v>
                </c:pt>
                <c:pt idx="422">
                  <c:v>44228</c:v>
                </c:pt>
                <c:pt idx="423">
                  <c:v>44228</c:v>
                </c:pt>
                <c:pt idx="424">
                  <c:v>44231</c:v>
                </c:pt>
                <c:pt idx="425">
                  <c:v>44250</c:v>
                </c:pt>
                <c:pt idx="426">
                  <c:v>44263</c:v>
                </c:pt>
                <c:pt idx="427">
                  <c:v>44280</c:v>
                </c:pt>
                <c:pt idx="428">
                  <c:v>44287</c:v>
                </c:pt>
                <c:pt idx="429">
                  <c:v>44287</c:v>
                </c:pt>
                <c:pt idx="430">
                  <c:v>44294</c:v>
                </c:pt>
                <c:pt idx="431">
                  <c:v>44323</c:v>
                </c:pt>
                <c:pt idx="432">
                  <c:v>44328</c:v>
                </c:pt>
                <c:pt idx="433">
                  <c:v>44348</c:v>
                </c:pt>
                <c:pt idx="434">
                  <c:v>44348</c:v>
                </c:pt>
                <c:pt idx="435">
                  <c:v>44348</c:v>
                </c:pt>
                <c:pt idx="436">
                  <c:v>44351</c:v>
                </c:pt>
                <c:pt idx="437">
                  <c:v>44364</c:v>
                </c:pt>
                <c:pt idx="438">
                  <c:v>44420</c:v>
                </c:pt>
                <c:pt idx="439">
                  <c:v>44477</c:v>
                </c:pt>
                <c:pt idx="440">
                  <c:v>44483</c:v>
                </c:pt>
                <c:pt idx="441">
                  <c:v>44484</c:v>
                </c:pt>
                <c:pt idx="442">
                  <c:v>44484</c:v>
                </c:pt>
                <c:pt idx="443">
                  <c:v>44547</c:v>
                </c:pt>
                <c:pt idx="444">
                  <c:v>44582</c:v>
                </c:pt>
                <c:pt idx="445">
                  <c:v>44608</c:v>
                </c:pt>
                <c:pt idx="446">
                  <c:v>44613</c:v>
                </c:pt>
                <c:pt idx="447">
                  <c:v>44669</c:v>
                </c:pt>
                <c:pt idx="448">
                  <c:v>44671</c:v>
                </c:pt>
                <c:pt idx="449">
                  <c:v>44679</c:v>
                </c:pt>
                <c:pt idx="450">
                  <c:v>44694</c:v>
                </c:pt>
                <c:pt idx="451">
                  <c:v>44706</c:v>
                </c:pt>
                <c:pt idx="452">
                  <c:v>44735</c:v>
                </c:pt>
                <c:pt idx="453">
                  <c:v>44769</c:v>
                </c:pt>
                <c:pt idx="454">
                  <c:v>44831</c:v>
                </c:pt>
                <c:pt idx="455">
                  <c:v>44833</c:v>
                </c:pt>
                <c:pt idx="456">
                  <c:v>44854</c:v>
                </c:pt>
                <c:pt idx="457">
                  <c:v>44859</c:v>
                </c:pt>
                <c:pt idx="458">
                  <c:v>44862</c:v>
                </c:pt>
                <c:pt idx="459">
                  <c:v>44916</c:v>
                </c:pt>
                <c:pt idx="460">
                  <c:v>44946</c:v>
                </c:pt>
                <c:pt idx="461">
                  <c:v>44950</c:v>
                </c:pt>
                <c:pt idx="462">
                  <c:v>45107</c:v>
                </c:pt>
                <c:pt idx="463">
                  <c:v>45128</c:v>
                </c:pt>
                <c:pt idx="464">
                  <c:v>45223</c:v>
                </c:pt>
                <c:pt idx="465">
                  <c:v>45245</c:v>
                </c:pt>
                <c:pt idx="466">
                  <c:v>45247</c:v>
                </c:pt>
                <c:pt idx="467">
                  <c:v>45322</c:v>
                </c:pt>
                <c:pt idx="468">
                  <c:v>45337</c:v>
                </c:pt>
                <c:pt idx="469">
                  <c:v>45372</c:v>
                </c:pt>
                <c:pt idx="470">
                  <c:v>45415</c:v>
                </c:pt>
                <c:pt idx="471">
                  <c:v>45415</c:v>
                </c:pt>
              </c:numCache>
            </c:numRef>
          </c:xVal>
          <c:yVal>
            <c:numRef>
              <c:f>'PPA Price by Project (PV only)'!$K$26:$K$537</c:f>
              <c:numCache>
                <c:formatCode>0.00</c:formatCode>
                <c:ptCount val="512"/>
                <c:pt idx="0">
                  <c:v>#N/A</c:v>
                </c:pt>
                <c:pt idx="1">
                  <c:v>#N/A</c:v>
                </c:pt>
                <c:pt idx="2">
                  <c:v>#N/A</c:v>
                </c:pt>
                <c:pt idx="3">
                  <c:v>#N/A</c:v>
                </c:pt>
                <c:pt idx="4">
                  <c:v>#N/A</c:v>
                </c:pt>
                <c:pt idx="5">
                  <c:v>#N/A</c:v>
                </c:pt>
                <c:pt idx="6">
                  <c:v>#N/A</c:v>
                </c:pt>
                <c:pt idx="7">
                  <c:v>#N/A</c:v>
                </c:pt>
                <c:pt idx="8">
                  <c:v>#N/A</c:v>
                </c:pt>
                <c:pt idx="9">
                  <c:v>#N/A</c:v>
                </c:pt>
                <c:pt idx="10">
                  <c:v>#N/A</c:v>
                </c:pt>
                <c:pt idx="11">
                  <c:v>#N/A</c:v>
                </c:pt>
                <c:pt idx="12">
                  <c:v>#N/A</c:v>
                </c:pt>
                <c:pt idx="13">
                  <c:v>#N/A</c:v>
                </c:pt>
                <c:pt idx="14">
                  <c:v>#N/A</c:v>
                </c:pt>
                <c:pt idx="15">
                  <c:v>#N/A</c:v>
                </c:pt>
                <c:pt idx="16">
                  <c:v>#N/A</c:v>
                </c:pt>
                <c:pt idx="17">
                  <c:v>#N/A</c:v>
                </c:pt>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#N/A</c:v>
                </c:pt>
                <c:pt idx="42">
                  <c:v>#N/A</c:v>
                </c:pt>
                <c:pt idx="43">
                  <c:v>#N/A</c:v>
                </c:pt>
                <c:pt idx="44">
                  <c:v>#N/A</c:v>
                </c:pt>
                <c:pt idx="45">
                  <c:v>#N/A</c:v>
                </c:pt>
                <c:pt idx="46">
                  <c:v>#N/A</c:v>
                </c:pt>
                <c:pt idx="47">
                  <c:v>#N/A</c:v>
                </c:pt>
                <c:pt idx="48">
                  <c:v>#N/A</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#N/A</c:v>
                </c:pt>
                <c:pt idx="69">
                  <c:v>#N/A</c:v>
                </c:pt>
                <c:pt idx="70">
                  <c:v>#N/A</c:v>
                </c:pt>
                <c:pt idx="71">
                  <c:v>#N/A</c:v>
                </c:pt>
                <c:pt idx="72">
                  <c:v>#N/A</c:v>
                </c:pt>
                <c:pt idx="73">
                  <c:v>#N/A</c:v>
                </c:pt>
                <c:pt idx="74">
                  <c:v>#N/A</c:v>
                </c:pt>
                <c:pt idx="75">
                  <c:v>#N/A</c:v>
                </c:pt>
                <c:pt idx="76">
                  <c:v>#N/A</c:v>
                </c:pt>
                <c:pt idx="77">
                  <c:v>#N/A</c:v>
                </c:pt>
                <c:pt idx="78">
                  <c:v>#N/A</c:v>
                </c:pt>
                <c:pt idx="79">
                  <c:v>#N/A</c:v>
                </c:pt>
                <c:pt idx="80">
                  <c:v>#N/A</c:v>
                </c:pt>
                <c:pt idx="81">
                  <c:v>#N/A</c:v>
                </c:pt>
                <c:pt idx="82">
                  <c:v>#N/A</c:v>
                </c:pt>
                <c:pt idx="83">
                  <c:v>#N/A</c:v>
                </c:pt>
                <c:pt idx="84">
                  <c:v>#N/A</c:v>
                </c:pt>
                <c:pt idx="85">
                  <c:v>#N/A</c:v>
                </c:pt>
                <c:pt idx="86">
                  <c:v>#N/A</c:v>
                </c:pt>
                <c:pt idx="87">
                  <c:v>#N/A</c:v>
                </c:pt>
                <c:pt idx="88">
                  <c:v>#N/A</c:v>
                </c:pt>
                <c:pt idx="89">
                  <c:v>#N/A</c:v>
                </c:pt>
                <c:pt idx="90">
                  <c:v>#N/A</c:v>
                </c:pt>
                <c:pt idx="91">
                  <c:v>#N/A</c:v>
                </c:pt>
                <c:pt idx="92">
                  <c:v>#N/A</c:v>
                </c:pt>
                <c:pt idx="93">
                  <c:v>#N/A</c:v>
                </c:pt>
                <c:pt idx="94">
                  <c:v>#N/A</c:v>
                </c:pt>
                <c:pt idx="95">
                  <c:v>#N/A</c:v>
                </c:pt>
                <c:pt idx="96">
                  <c:v>#N/A</c:v>
                </c:pt>
                <c:pt idx="97">
                  <c:v>#N/A</c:v>
                </c:pt>
                <c:pt idx="98">
                  <c:v>#N/A</c:v>
                </c:pt>
                <c:pt idx="99">
                  <c:v>#N/A</c:v>
                </c:pt>
                <c:pt idx="100">
                  <c:v>#N/A</c:v>
                </c:pt>
                <c:pt idx="101">
                  <c:v>#N/A</c:v>
                </c:pt>
                <c:pt idx="102">
                  <c:v>#N/A</c:v>
                </c:pt>
                <c:pt idx="103">
                  <c:v>#N/A</c:v>
                </c:pt>
                <c:pt idx="104">
                  <c:v>#N/A</c:v>
                </c:pt>
                <c:pt idx="105">
                  <c:v>#N/A</c:v>
                </c:pt>
                <c:pt idx="106">
                  <c:v>#N/A</c:v>
                </c:pt>
                <c:pt idx="107">
                  <c:v>#N/A</c:v>
                </c:pt>
                <c:pt idx="108">
                  <c:v>#N/A</c:v>
                </c:pt>
                <c:pt idx="109">
                  <c:v>107.70403841478497</c:v>
                </c:pt>
                <c:pt idx="110">
                  <c:v>#N/A</c:v>
                </c:pt>
                <c:pt idx="111">
                  <c:v>#N/A</c:v>
                </c:pt>
                <c:pt idx="112">
                  <c:v>#N/A</c:v>
                </c:pt>
                <c:pt idx="113">
                  <c:v>#N/A</c:v>
                </c:pt>
                <c:pt idx="114">
                  <c:v>#N/A</c:v>
                </c:pt>
                <c:pt idx="115">
                  <c:v>#N/A</c:v>
                </c:pt>
                <c:pt idx="116">
                  <c:v>#N/A</c:v>
                </c:pt>
                <c:pt idx="117">
                  <c:v>#N/A</c:v>
                </c:pt>
                <c:pt idx="118">
                  <c:v>#N/A</c:v>
                </c:pt>
                <c:pt idx="119">
                  <c:v>#N/A</c:v>
                </c:pt>
                <c:pt idx="120">
                  <c:v>#N/A</c:v>
                </c:pt>
                <c:pt idx="121">
                  <c:v>#N/A</c:v>
                </c:pt>
                <c:pt idx="122">
                  <c:v>#N/A</c:v>
                </c:pt>
                <c:pt idx="123">
                  <c:v>#N/A</c:v>
                </c:pt>
                <c:pt idx="124">
                  <c:v>#N/A</c:v>
                </c:pt>
                <c:pt idx="125">
                  <c:v>#N/A</c:v>
                </c:pt>
                <c:pt idx="126">
                  <c:v>#N/A</c:v>
                </c:pt>
                <c:pt idx="127">
                  <c:v>#N/A</c:v>
                </c:pt>
                <c:pt idx="128">
                  <c:v>#N/A</c:v>
                </c:pt>
                <c:pt idx="129">
                  <c:v>#N/A</c:v>
                </c:pt>
                <c:pt idx="130">
                  <c:v>#N/A</c:v>
                </c:pt>
                <c:pt idx="131">
                  <c:v>#N/A</c:v>
                </c:pt>
                <c:pt idx="132">
                  <c:v>#N/A</c:v>
                </c:pt>
                <c:pt idx="133">
                  <c:v>#N/A</c:v>
                </c:pt>
                <c:pt idx="134">
                  <c:v>#N/A</c:v>
                </c:pt>
                <c:pt idx="135">
                  <c:v>#N/A</c:v>
                </c:pt>
                <c:pt idx="136">
                  <c:v>#N/A</c:v>
                </c:pt>
                <c:pt idx="137">
                  <c:v>#N/A</c:v>
                </c:pt>
                <c:pt idx="138">
                  <c:v>#N/A</c:v>
                </c:pt>
                <c:pt idx="139">
                  <c:v>#N/A</c:v>
                </c:pt>
                <c:pt idx="140">
                  <c:v>#N/A</c:v>
                </c:pt>
                <c:pt idx="141">
                  <c:v>#N/A</c:v>
                </c:pt>
                <c:pt idx="142">
                  <c:v>#N/A</c:v>
                </c:pt>
                <c:pt idx="143">
                  <c:v>#N/A</c:v>
                </c:pt>
                <c:pt idx="144">
                  <c:v>#N/A</c:v>
                </c:pt>
                <c:pt idx="145">
                  <c:v>#N/A</c:v>
                </c:pt>
                <c:pt idx="146">
                  <c:v>#N/A</c:v>
                </c:pt>
                <c:pt idx="147">
                  <c:v>#N/A</c:v>
                </c:pt>
                <c:pt idx="148">
                  <c:v>#N/A</c:v>
                </c:pt>
                <c:pt idx="149">
                  <c:v>#N/A</c:v>
                </c:pt>
                <c:pt idx="150">
                  <c:v>#N/A</c:v>
                </c:pt>
                <c:pt idx="151">
                  <c:v>#N/A</c:v>
                </c:pt>
                <c:pt idx="152">
                  <c:v>#N/A</c:v>
                </c:pt>
                <c:pt idx="153">
                  <c:v>#N/A</c:v>
                </c:pt>
                <c:pt idx="154">
                  <c:v>#N/A</c:v>
                </c:pt>
                <c:pt idx="155">
                  <c:v>#N/A</c:v>
                </c:pt>
                <c:pt idx="156">
                  <c:v>#N/A</c:v>
                </c:pt>
                <c:pt idx="157">
                  <c:v>#N/A</c:v>
                </c:pt>
                <c:pt idx="158">
                  <c:v>#N/A</c:v>
                </c:pt>
                <c:pt idx="159">
                  <c:v>#N/A</c:v>
                </c:pt>
                <c:pt idx="160">
                  <c:v>#N/A</c:v>
                </c:pt>
                <c:pt idx="161">
                  <c:v>#N/A</c:v>
                </c:pt>
                <c:pt idx="162">
                  <c:v>#N/A</c:v>
                </c:pt>
                <c:pt idx="163">
                  <c:v>#N/A</c:v>
                </c:pt>
                <c:pt idx="164">
                  <c:v>#N/A</c:v>
                </c:pt>
                <c:pt idx="165">
                  <c:v>#N/A</c:v>
                </c:pt>
                <c:pt idx="166">
                  <c:v>#N/A</c:v>
                </c:pt>
                <c:pt idx="167">
                  <c:v>#N/A</c:v>
                </c:pt>
                <c:pt idx="168">
                  <c:v>#N/A</c:v>
                </c:pt>
                <c:pt idx="169">
                  <c:v>#N/A</c:v>
                </c:pt>
                <c:pt idx="170">
                  <c:v>#N/A</c:v>
                </c:pt>
                <c:pt idx="171">
                  <c:v>#N/A</c:v>
                </c:pt>
                <c:pt idx="172">
                  <c:v>#N/A</c:v>
                </c:pt>
                <c:pt idx="173">
                  <c:v>#N/A</c:v>
                </c:pt>
                <c:pt idx="174">
                  <c:v>#N/A</c:v>
                </c:pt>
                <c:pt idx="175">
                  <c:v>#N/A</c:v>
                </c:pt>
                <c:pt idx="176">
                  <c:v>#N/A</c:v>
                </c:pt>
                <c:pt idx="177">
                  <c:v>#N/A</c:v>
                </c:pt>
                <c:pt idx="178">
                  <c:v>#N/A</c:v>
                </c:pt>
                <c:pt idx="179">
                  <c:v>#N/A</c:v>
                </c:pt>
                <c:pt idx="180">
                  <c:v>#N/A</c:v>
                </c:pt>
                <c:pt idx="181">
                  <c:v>#N/A</c:v>
                </c:pt>
                <c:pt idx="182">
                  <c:v>#N/A</c:v>
                </c:pt>
                <c:pt idx="183">
                  <c:v>#N/A</c:v>
                </c:pt>
                <c:pt idx="184">
                  <c:v>#N/A</c:v>
                </c:pt>
                <c:pt idx="185">
                  <c:v>#N/A</c:v>
                </c:pt>
                <c:pt idx="186">
                  <c:v>#N/A</c:v>
                </c:pt>
                <c:pt idx="187">
                  <c:v>#N/A</c:v>
                </c:pt>
                <c:pt idx="188">
                  <c:v>#N/A</c:v>
                </c:pt>
                <c:pt idx="189">
                  <c:v>#N/A</c:v>
                </c:pt>
                <c:pt idx="190">
                  <c:v>#N/A</c:v>
                </c:pt>
                <c:pt idx="191">
                  <c:v>#N/A</c:v>
                </c:pt>
                <c:pt idx="192">
                  <c:v>#N/A</c:v>
                </c:pt>
                <c:pt idx="193">
                  <c:v>#N/A</c:v>
                </c:pt>
                <c:pt idx="194">
                  <c:v>#N/A</c:v>
                </c:pt>
                <c:pt idx="195">
                  <c:v>#N/A</c:v>
                </c:pt>
                <c:pt idx="196">
                  <c:v>#N/A</c:v>
                </c:pt>
                <c:pt idx="197">
                  <c:v>#N/A</c:v>
                </c:pt>
                <c:pt idx="198">
                  <c:v>#N/A</c:v>
                </c:pt>
                <c:pt idx="199">
                  <c:v>#N/A</c:v>
                </c:pt>
                <c:pt idx="200">
                  <c:v>#N/A</c:v>
                </c:pt>
                <c:pt idx="201">
                  <c:v>#N/A</c:v>
                </c:pt>
                <c:pt idx="202">
                  <c:v>#N/A</c:v>
                </c:pt>
                <c:pt idx="203">
                  <c:v>#N/A</c:v>
                </c:pt>
                <c:pt idx="204">
                  <c:v>#N/A</c:v>
                </c:pt>
                <c:pt idx="205">
                  <c:v>#N/A</c:v>
                </c:pt>
                <c:pt idx="206">
                  <c:v>#N/A</c:v>
                </c:pt>
                <c:pt idx="207">
                  <c:v>#N/A</c:v>
                </c:pt>
                <c:pt idx="208">
                  <c:v>#N/A</c:v>
                </c:pt>
                <c:pt idx="209">
                  <c:v>#N/A</c:v>
                </c:pt>
                <c:pt idx="210">
                  <c:v>#N/A</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#N/A</c:v>
                </c:pt>
                <c:pt idx="227">
                  <c:v>#N/A</c:v>
                </c:pt>
                <c:pt idx="228">
                  <c:v>#N/A</c:v>
                </c:pt>
                <c:pt idx="229">
                  <c:v>#N/A</c:v>
                </c:pt>
                <c:pt idx="230">
                  <c:v>#N/A</c:v>
                </c:pt>
                <c:pt idx="231">
                  <c:v>#N/A</c:v>
                </c:pt>
                <c:pt idx="232">
                  <c:v>#N/A</c:v>
                </c:pt>
                <c:pt idx="233">
                  <c:v>#N/A</c:v>
                </c:pt>
                <c:pt idx="234">
                  <c:v>#N/A</c:v>
                </c:pt>
                <c:pt idx="235">
                  <c:v>#N/A</c:v>
                </c:pt>
                <c:pt idx="236">
                  <c:v>#N/A</c:v>
                </c:pt>
                <c:pt idx="237">
                  <c:v>#N/A</c:v>
                </c:pt>
                <c:pt idx="238">
                  <c:v>#N/A</c:v>
                </c:pt>
                <c:pt idx="239">
                  <c:v>#N/A</c:v>
                </c:pt>
                <c:pt idx="240">
                  <c:v>#N/A</c:v>
                </c:pt>
                <c:pt idx="241">
                  <c:v>#N/A</c:v>
                </c:pt>
                <c:pt idx="242">
                  <c:v>#N/A</c:v>
                </c:pt>
                <c:pt idx="243">
                  <c:v>#N/A</c:v>
                </c:pt>
                <c:pt idx="244">
                  <c:v>#N/A</c:v>
                </c:pt>
                <c:pt idx="245">
                  <c:v>#N/A</c:v>
                </c:pt>
                <c:pt idx="246">
                  <c:v>#N/A</c:v>
                </c:pt>
                <c:pt idx="247">
                  <c:v>#N/A</c:v>
                </c:pt>
                <c:pt idx="248">
                  <c:v>#N/A</c:v>
                </c:pt>
                <c:pt idx="249">
                  <c:v>#N/A</c:v>
                </c:pt>
                <c:pt idx="250">
                  <c:v>#N/A</c:v>
                </c:pt>
                <c:pt idx="251">
                  <c:v>#N/A</c:v>
                </c:pt>
                <c:pt idx="252">
                  <c:v>77.165817157251325</c:v>
                </c:pt>
                <c:pt idx="253">
                  <c:v>71.800132758573895</c:v>
                </c:pt>
                <c:pt idx="254">
                  <c:v>67.857544289449294</c:v>
                </c:pt>
                <c:pt idx="255">
                  <c:v>76.641636786449581</c:v>
                </c:pt>
                <c:pt idx="256">
                  <c:v>#N/A</c:v>
                </c:pt>
                <c:pt idx="257">
                  <c:v>#N/A</c:v>
                </c:pt>
                <c:pt idx="258">
                  <c:v>#N/A</c:v>
                </c:pt>
                <c:pt idx="259">
                  <c:v>#N/A</c:v>
                </c:pt>
                <c:pt idx="260">
                  <c:v>#N/A</c:v>
                </c:pt>
                <c:pt idx="261">
                  <c:v>#N/A</c:v>
                </c:pt>
                <c:pt idx="262">
                  <c:v>95.281136991051852</c:v>
                </c:pt>
                <c:pt idx="263">
                  <c:v>86.896804117564741</c:v>
                </c:pt>
                <c:pt idx="264">
                  <c:v>86.323858156350056</c:v>
                </c:pt>
                <c:pt idx="265">
                  <c:v>87.35164601259261</c:v>
                </c:pt>
                <c:pt idx="266">
                  <c:v>#N/A</c:v>
                </c:pt>
                <c:pt idx="267">
                  <c:v>#N/A</c:v>
                </c:pt>
                <c:pt idx="268">
                  <c:v>#N/A</c:v>
                </c:pt>
                <c:pt idx="269">
                  <c:v>#N/A</c:v>
                </c:pt>
                <c:pt idx="270">
                  <c:v>#N/A</c:v>
                </c:pt>
                <c:pt idx="271">
                  <c:v>#N/A</c:v>
                </c:pt>
                <c:pt idx="272">
                  <c:v>#N/A</c:v>
                </c:pt>
                <c:pt idx="273">
                  <c:v>#N/A</c:v>
                </c:pt>
                <c:pt idx="274">
                  <c:v>#N/A</c:v>
                </c:pt>
                <c:pt idx="275">
                  <c:v>#N/A</c:v>
                </c:pt>
                <c:pt idx="276">
                  <c:v>#N/A</c:v>
                </c:pt>
                <c:pt idx="277">
                  <c:v>#N/A</c:v>
                </c:pt>
                <c:pt idx="278">
                  <c:v>#N/A</c:v>
                </c:pt>
                <c:pt idx="279">
                  <c:v>#N/A</c:v>
                </c:pt>
                <c:pt idx="280">
                  <c:v>#N/A</c:v>
                </c:pt>
                <c:pt idx="281">
                  <c:v>#N/A</c:v>
                </c:pt>
                <c:pt idx="282">
                  <c:v>#N/A</c:v>
                </c:pt>
                <c:pt idx="283">
                  <c:v>#N/A</c:v>
                </c:pt>
                <c:pt idx="284">
                  <c:v>#N/A</c:v>
                </c:pt>
                <c:pt idx="285">
                  <c:v>#N/A</c:v>
                </c:pt>
                <c:pt idx="286">
                  <c:v>#N/A</c:v>
                </c:pt>
                <c:pt idx="287">
                  <c:v>#N/A</c:v>
                </c:pt>
                <c:pt idx="288">
                  <c:v>#N/A</c:v>
                </c:pt>
                <c:pt idx="289">
                  <c:v>#N/A</c:v>
                </c:pt>
                <c:pt idx="290">
                  <c:v>#N/A</c:v>
                </c:pt>
                <c:pt idx="291">
                  <c:v>#N/A</c:v>
                </c:pt>
                <c:pt idx="292">
                  <c:v>#N/A</c:v>
                </c:pt>
                <c:pt idx="293">
                  <c:v>#N/A</c:v>
                </c:pt>
                <c:pt idx="294">
                  <c:v>#N/A</c:v>
                </c:pt>
                <c:pt idx="295">
                  <c:v>#N/A</c:v>
                </c:pt>
                <c:pt idx="296">
                  <c:v>#N/A</c:v>
                </c:pt>
                <c:pt idx="297">
                  <c:v>#N/A</c:v>
                </c:pt>
                <c:pt idx="298">
                  <c:v>#N/A</c:v>
                </c:pt>
                <c:pt idx="299">
                  <c:v>#N/A</c:v>
                </c:pt>
                <c:pt idx="300">
                  <c:v>#N/A</c:v>
                </c:pt>
                <c:pt idx="301">
                  <c:v>#N/A</c:v>
                </c:pt>
                <c:pt idx="302">
                  <c:v>#N/A</c:v>
                </c:pt>
                <c:pt idx="303">
                  <c:v>#N/A</c:v>
                </c:pt>
                <c:pt idx="304">
                  <c:v>#N/A</c:v>
                </c:pt>
                <c:pt idx="305">
                  <c:v>#N/A</c:v>
                </c:pt>
                <c:pt idx="306">
                  <c:v>#N/A</c:v>
                </c:pt>
                <c:pt idx="307">
                  <c:v>#N/A</c:v>
                </c:pt>
                <c:pt idx="308">
                  <c:v>#N/A</c:v>
                </c:pt>
                <c:pt idx="309">
                  <c:v>#N/A</c:v>
                </c:pt>
                <c:pt idx="310">
                  <c:v>#N/A</c:v>
                </c:pt>
                <c:pt idx="311">
                  <c:v>#N/A</c:v>
                </c:pt>
                <c:pt idx="312">
                  <c:v>#N/A</c:v>
                </c:pt>
                <c:pt idx="313">
                  <c:v>#N/A</c:v>
                </c:pt>
                <c:pt idx="314">
                  <c:v>#N/A</c:v>
                </c:pt>
                <c:pt idx="315">
                  <c:v>#N/A</c:v>
                </c:pt>
                <c:pt idx="316">
                  <c:v>#N/A</c:v>
                </c:pt>
                <c:pt idx="317">
                  <c:v>#N/A</c:v>
                </c:pt>
                <c:pt idx="318">
                  <c:v>#N/A</c:v>
                </c:pt>
                <c:pt idx="319">
                  <c:v>#N/A</c:v>
                </c:pt>
                <c:pt idx="320">
                  <c:v>#N/A</c:v>
                </c:pt>
                <c:pt idx="321">
                  <c:v>#N/A</c:v>
                </c:pt>
                <c:pt idx="322">
                  <c:v>#N/A</c:v>
                </c:pt>
                <c:pt idx="323">
                  <c:v>#N/A</c:v>
                </c:pt>
                <c:pt idx="324">
                  <c:v>#N/A</c:v>
                </c:pt>
                <c:pt idx="325">
                  <c:v>#N/A</c:v>
                </c:pt>
                <c:pt idx="326">
                  <c:v>#N/A</c:v>
                </c:pt>
                <c:pt idx="327">
                  <c:v>#N/A</c:v>
                </c:pt>
                <c:pt idx="328">
                  <c:v>#N/A</c:v>
                </c:pt>
                <c:pt idx="329">
                  <c:v>#N/A</c:v>
                </c:pt>
                <c:pt idx="330">
                  <c:v>#N/A</c:v>
                </c:pt>
                <c:pt idx="331">
                  <c:v>#N/A</c:v>
                </c:pt>
                <c:pt idx="332">
                  <c:v>#N/A</c:v>
                </c:pt>
                <c:pt idx="333">
                  <c:v>#N/A</c:v>
                </c:pt>
                <c:pt idx="334">
                  <c:v>#N/A</c:v>
                </c:pt>
                <c:pt idx="335">
                  <c:v>#N/A</c:v>
                </c:pt>
                <c:pt idx="336">
                  <c:v>#N/A</c:v>
                </c:pt>
                <c:pt idx="337">
                  <c:v>#N/A</c:v>
                </c:pt>
                <c:pt idx="338">
                  <c:v>#N/A</c:v>
                </c:pt>
                <c:pt idx="339">
                  <c:v>#N/A</c:v>
                </c:pt>
                <c:pt idx="340">
                  <c:v>#N/A</c:v>
                </c:pt>
                <c:pt idx="341">
                  <c:v>#N/A</c:v>
                </c:pt>
                <c:pt idx="342">
                  <c:v>#N/A</c:v>
                </c:pt>
                <c:pt idx="343">
                  <c:v>#N/A</c:v>
                </c:pt>
                <c:pt idx="344">
                  <c:v>#N/A</c:v>
                </c:pt>
                <c:pt idx="345">
                  <c:v>#N/A</c:v>
                </c:pt>
                <c:pt idx="346">
                  <c:v>#N/A</c:v>
                </c:pt>
                <c:pt idx="347">
                  <c:v>#N/A</c:v>
                </c:pt>
                <c:pt idx="348">
                  <c:v>#N/A</c:v>
                </c:pt>
                <c:pt idx="349">
                  <c:v>#N/A</c:v>
                </c:pt>
                <c:pt idx="350">
                  <c:v>#N/A</c:v>
                </c:pt>
                <c:pt idx="351">
                  <c:v>#N/A</c:v>
                </c:pt>
                <c:pt idx="352">
                  <c:v>#N/A</c:v>
                </c:pt>
                <c:pt idx="353">
                  <c:v>#N/A</c:v>
                </c:pt>
                <c:pt idx="354">
                  <c:v>#N/A</c:v>
                </c:pt>
                <c:pt idx="355">
                  <c:v>#N/A</c:v>
                </c:pt>
                <c:pt idx="356">
                  <c:v>#N/A</c:v>
                </c:pt>
                <c:pt idx="357">
                  <c:v>#N/A</c:v>
                </c:pt>
                <c:pt idx="358">
                  <c:v>#N/A</c:v>
                </c:pt>
                <c:pt idx="359">
                  <c:v>#N/A</c:v>
                </c:pt>
                <c:pt idx="360">
                  <c:v>#N/A</c:v>
                </c:pt>
                <c:pt idx="361">
                  <c:v>#N/A</c:v>
                </c:pt>
                <c:pt idx="362">
                  <c:v>#N/A</c:v>
                </c:pt>
                <c:pt idx="363">
                  <c:v>#N/A</c:v>
                </c:pt>
                <c:pt idx="364">
                  <c:v>#N/A</c:v>
                </c:pt>
                <c:pt idx="365">
                  <c:v>#N/A</c:v>
                </c:pt>
                <c:pt idx="366">
                  <c:v>#N/A</c:v>
                </c:pt>
                <c:pt idx="367">
                  <c:v>#N/A</c:v>
                </c:pt>
                <c:pt idx="368">
                  <c:v>#N/A</c:v>
                </c:pt>
                <c:pt idx="369">
                  <c:v>#N/A</c:v>
                </c:pt>
                <c:pt idx="370">
                  <c:v>#N/A</c:v>
                </c:pt>
                <c:pt idx="371">
                  <c:v>#N/A</c:v>
                </c:pt>
                <c:pt idx="372">
                  <c:v>#N/A</c:v>
                </c:pt>
                <c:pt idx="373">
                  <c:v>#N/A</c:v>
                </c:pt>
                <c:pt idx="374">
                  <c:v>#N/A</c:v>
                </c:pt>
                <c:pt idx="375">
                  <c:v>#N/A</c:v>
                </c:pt>
                <c:pt idx="376">
                  <c:v>#N/A</c:v>
                </c:pt>
                <c:pt idx="377">
                  <c:v>#N/A</c:v>
                </c:pt>
                <c:pt idx="378">
                  <c:v>#N/A</c:v>
                </c:pt>
                <c:pt idx="379">
                  <c:v>#N/A</c:v>
                </c:pt>
                <c:pt idx="380">
                  <c:v>#N/A</c:v>
                </c:pt>
                <c:pt idx="381">
                  <c:v>#N/A</c:v>
                </c:pt>
                <c:pt idx="382">
                  <c:v>#N/A</c:v>
                </c:pt>
                <c:pt idx="383">
                  <c:v>#N/A</c:v>
                </c:pt>
                <c:pt idx="384">
                  <c:v>#N/A</c:v>
                </c:pt>
                <c:pt idx="385">
                  <c:v>#N/A</c:v>
                </c:pt>
                <c:pt idx="386">
                  <c:v>44.458461759977453</c:v>
                </c:pt>
                <c:pt idx="387">
                  <c:v>#N/A</c:v>
                </c:pt>
                <c:pt idx="388">
                  <c:v>#N/A</c:v>
                </c:pt>
                <c:pt idx="389">
                  <c:v>#N/A</c:v>
                </c:pt>
                <c:pt idx="390">
                  <c:v>#N/A</c:v>
                </c:pt>
                <c:pt idx="391">
                  <c:v>#N/A</c:v>
                </c:pt>
                <c:pt idx="392">
                  <c:v>#N/A</c:v>
                </c:pt>
                <c:pt idx="393">
                  <c:v>#N/A</c:v>
                </c:pt>
                <c:pt idx="394">
                  <c:v>#N/A</c:v>
                </c:pt>
                <c:pt idx="395">
                  <c:v>#N/A</c:v>
                </c:pt>
                <c:pt idx="396">
                  <c:v>#N/A</c:v>
                </c:pt>
                <c:pt idx="397">
                  <c:v>#N/A</c:v>
                </c:pt>
                <c:pt idx="398">
                  <c:v>#N/A</c:v>
                </c:pt>
                <c:pt idx="399">
                  <c:v>#N/A</c:v>
                </c:pt>
                <c:pt idx="400">
                  <c:v>#N/A</c:v>
                </c:pt>
                <c:pt idx="401">
                  <c:v>#N/A</c:v>
                </c:pt>
                <c:pt idx="402">
                  <c:v>#N/A</c:v>
                </c:pt>
                <c:pt idx="403">
                  <c:v>#N/A</c:v>
                </c:pt>
                <c:pt idx="404">
                  <c:v>#N/A</c:v>
                </c:pt>
                <c:pt idx="405">
                  <c:v>44.053060981022071</c:v>
                </c:pt>
                <c:pt idx="406">
                  <c:v>#N/A</c:v>
                </c:pt>
                <c:pt idx="407">
                  <c:v>#N/A</c:v>
                </c:pt>
                <c:pt idx="408">
                  <c:v>#N/A</c:v>
                </c:pt>
                <c:pt idx="409">
                  <c:v>#N/A</c:v>
                </c:pt>
                <c:pt idx="410">
                  <c:v>#N/A</c:v>
                </c:pt>
                <c:pt idx="411">
                  <c:v>#N/A</c:v>
                </c:pt>
                <c:pt idx="412">
                  <c:v>#N/A</c:v>
                </c:pt>
                <c:pt idx="413">
                  <c:v>#N/A</c:v>
                </c:pt>
                <c:pt idx="414">
                  <c:v>#N/A</c:v>
                </c:pt>
                <c:pt idx="415">
                  <c:v>#N/A</c:v>
                </c:pt>
                <c:pt idx="416">
                  <c:v>#N/A</c:v>
                </c:pt>
                <c:pt idx="417">
                  <c:v>#N/A</c:v>
                </c:pt>
                <c:pt idx="418">
                  <c:v>#N/A</c:v>
                </c:pt>
                <c:pt idx="419">
                  <c:v>#N/A</c:v>
                </c:pt>
                <c:pt idx="420">
                  <c:v>#N/A</c:v>
                </c:pt>
                <c:pt idx="421">
                  <c:v>#N/A</c:v>
                </c:pt>
                <c:pt idx="422">
                  <c:v>#N/A</c:v>
                </c:pt>
                <c:pt idx="423">
                  <c:v>#N/A</c:v>
                </c:pt>
                <c:pt idx="424">
                  <c:v>#N/A</c:v>
                </c:pt>
                <c:pt idx="425">
                  <c:v>#N/A</c:v>
                </c:pt>
                <c:pt idx="426">
                  <c:v>#N/A</c:v>
                </c:pt>
                <c:pt idx="427">
                  <c:v>#N/A</c:v>
                </c:pt>
                <c:pt idx="428">
                  <c:v>#N/A</c:v>
                </c:pt>
                <c:pt idx="429">
                  <c:v>#N/A</c:v>
                </c:pt>
                <c:pt idx="430">
                  <c:v>#N/A</c:v>
                </c:pt>
                <c:pt idx="431">
                  <c:v>#N/A</c:v>
                </c:pt>
                <c:pt idx="432">
                  <c:v>#N/A</c:v>
                </c:pt>
                <c:pt idx="433">
                  <c:v>#N/A</c:v>
                </c:pt>
                <c:pt idx="434">
                  <c:v>#N/A</c:v>
                </c:pt>
                <c:pt idx="435">
                  <c:v>#N/A</c:v>
                </c:pt>
                <c:pt idx="436">
                  <c:v>#N/A</c:v>
                </c:pt>
                <c:pt idx="437">
                  <c:v>#N/A</c:v>
                </c:pt>
                <c:pt idx="438">
                  <c:v>#N/A</c:v>
                </c:pt>
                <c:pt idx="439">
                  <c:v>#N/A</c:v>
                </c:pt>
                <c:pt idx="440">
                  <c:v>#N/A</c:v>
                </c:pt>
                <c:pt idx="441">
                  <c:v>#N/A</c:v>
                </c:pt>
                <c:pt idx="442">
                  <c:v>#N/A</c:v>
                </c:pt>
                <c:pt idx="443">
                  <c:v>#N/A</c:v>
                </c:pt>
                <c:pt idx="444">
                  <c:v>#N/A</c:v>
                </c:pt>
                <c:pt idx="445">
                  <c:v>#N/A</c:v>
                </c:pt>
                <c:pt idx="446">
                  <c:v>#N/A</c:v>
                </c:pt>
                <c:pt idx="447">
                  <c:v>#N/A</c:v>
                </c:pt>
                <c:pt idx="448">
                  <c:v>#N/A</c:v>
                </c:pt>
                <c:pt idx="449">
                  <c:v>#N/A</c:v>
                </c:pt>
                <c:pt idx="450">
                  <c:v>#N/A</c:v>
                </c:pt>
                <c:pt idx="451">
                  <c:v>#N/A</c:v>
                </c:pt>
                <c:pt idx="452">
                  <c:v>#N/A</c:v>
                </c:pt>
                <c:pt idx="453">
                  <c:v>#N/A</c:v>
                </c:pt>
                <c:pt idx="454">
                  <c:v>#N/A</c:v>
                </c:pt>
                <c:pt idx="455">
                  <c:v>#N/A</c:v>
                </c:pt>
                <c:pt idx="456">
                  <c:v>#N/A</c:v>
                </c:pt>
                <c:pt idx="457">
                  <c:v>#N/A</c:v>
                </c:pt>
                <c:pt idx="458">
                  <c:v>#N/A</c:v>
                </c:pt>
                <c:pt idx="459">
                  <c:v>#N/A</c:v>
                </c:pt>
                <c:pt idx="460">
                  <c:v>#N/A</c:v>
                </c:pt>
                <c:pt idx="461">
                  <c:v>#N/A</c:v>
                </c:pt>
                <c:pt idx="462">
                  <c:v>#N/A</c:v>
                </c:pt>
                <c:pt idx="463">
                  <c:v>#N/A</c:v>
                </c:pt>
                <c:pt idx="464">
                  <c:v>#N/A</c:v>
                </c:pt>
                <c:pt idx="465">
                  <c:v>#N/A</c:v>
                </c:pt>
                <c:pt idx="466">
                  <c:v>#N/A</c:v>
                </c:pt>
                <c:pt idx="467">
                  <c:v>#N/A</c:v>
                </c:pt>
                <c:pt idx="468">
                  <c:v>#N/A</c:v>
                </c:pt>
                <c:pt idx="469">
                  <c:v>#N/A</c:v>
                </c:pt>
                <c:pt idx="470">
                  <c:v>#N/A</c:v>
                </c:pt>
                <c:pt idx="471">
                  <c:v>#N/A</c:v>
                </c:pt>
              </c:numCache>
            </c:numRef>
          </c:yVal>
          <c:bubbleSize>
            <c:numRef>
              <c:f>'PPA Price by Project (PV only)'!$B$26:$B$537</c:f>
              <c:numCache>
                <c:formatCode>0.0</c:formatCode>
                <c:ptCount val="512"/>
                <c:pt idx="0">
                  <c:v>7</c:v>
                </c:pt>
                <c:pt idx="1">
                  <c:v>5</c:v>
                </c:pt>
                <c:pt idx="2">
                  <c:v>550</c:v>
                </c:pt>
                <c:pt idx="3">
                  <c:v>210</c:v>
                </c:pt>
                <c:pt idx="4">
                  <c:v>10</c:v>
                </c:pt>
                <c:pt idx="5">
                  <c:v>30</c:v>
                </c:pt>
                <c:pt idx="6">
                  <c:v>30</c:v>
                </c:pt>
                <c:pt idx="7">
                  <c:v>19</c:v>
                </c:pt>
                <c:pt idx="8">
                  <c:v>12.6</c:v>
                </c:pt>
                <c:pt idx="9">
                  <c:v>230</c:v>
                </c:pt>
                <c:pt idx="10">
                  <c:v>20</c:v>
                </c:pt>
                <c:pt idx="11">
                  <c:v>14</c:v>
                </c:pt>
                <c:pt idx="12">
                  <c:v>10.08</c:v>
                </c:pt>
                <c:pt idx="13">
                  <c:v>48</c:v>
                </c:pt>
                <c:pt idx="14">
                  <c:v>250</c:v>
                </c:pt>
                <c:pt idx="15">
                  <c:v>250</c:v>
                </c:pt>
                <c:pt idx="16">
                  <c:v>21</c:v>
                </c:pt>
                <c:pt idx="17">
                  <c:v>50</c:v>
                </c:pt>
                <c:pt idx="18">
                  <c:v>6</c:v>
                </c:pt>
                <c:pt idx="19">
                  <c:v>19</c:v>
                </c:pt>
                <c:pt idx="20">
                  <c:v>20</c:v>
                </c:pt>
                <c:pt idx="21">
                  <c:v>50</c:v>
                </c:pt>
                <c:pt idx="22">
                  <c:v>20</c:v>
                </c:pt>
                <c:pt idx="23">
                  <c:v>20</c:v>
                </c:pt>
                <c:pt idx="24">
                  <c:v>50</c:v>
                </c:pt>
                <c:pt idx="25">
                  <c:v>300</c:v>
                </c:pt>
                <c:pt idx="26">
                  <c:v>40</c:v>
                </c:pt>
                <c:pt idx="27">
                  <c:v>29</c:v>
                </c:pt>
                <c:pt idx="28">
                  <c:v>66</c:v>
                </c:pt>
                <c:pt idx="29">
                  <c:v>25</c:v>
                </c:pt>
                <c:pt idx="30">
                  <c:v>125</c:v>
                </c:pt>
                <c:pt idx="31">
                  <c:v>25.8</c:v>
                </c:pt>
                <c:pt idx="32">
                  <c:v>32</c:v>
                </c:pt>
                <c:pt idx="33">
                  <c:v>20</c:v>
                </c:pt>
                <c:pt idx="34">
                  <c:v>23</c:v>
                </c:pt>
                <c:pt idx="35">
                  <c:v>12</c:v>
                </c:pt>
                <c:pt idx="36">
                  <c:v>10</c:v>
                </c:pt>
                <c:pt idx="37">
                  <c:v>20</c:v>
                </c:pt>
                <c:pt idx="38">
                  <c:v>150</c:v>
                </c:pt>
                <c:pt idx="39">
                  <c:v>45</c:v>
                </c:pt>
                <c:pt idx="40">
                  <c:v>30</c:v>
                </c:pt>
                <c:pt idx="41">
                  <c:v>5.5</c:v>
                </c:pt>
                <c:pt idx="42">
                  <c:v>23</c:v>
                </c:pt>
                <c:pt idx="43">
                  <c:v>62.5</c:v>
                </c:pt>
                <c:pt idx="44">
                  <c:v>130</c:v>
                </c:pt>
                <c:pt idx="45">
                  <c:v>14</c:v>
                </c:pt>
                <c:pt idx="46">
                  <c:v>20</c:v>
                </c:pt>
                <c:pt idx="47">
                  <c:v>9</c:v>
                </c:pt>
                <c:pt idx="48">
                  <c:v>7.65</c:v>
                </c:pt>
                <c:pt idx="49">
                  <c:v>60</c:v>
                </c:pt>
                <c:pt idx="50">
                  <c:v>309</c:v>
                </c:pt>
                <c:pt idx="51">
                  <c:v>20</c:v>
                </c:pt>
                <c:pt idx="52">
                  <c:v>270</c:v>
                </c:pt>
                <c:pt idx="53">
                  <c:v>110</c:v>
                </c:pt>
                <c:pt idx="54">
                  <c:v>26</c:v>
                </c:pt>
                <c:pt idx="55">
                  <c:v>250</c:v>
                </c:pt>
                <c:pt idx="56">
                  <c:v>30</c:v>
                </c:pt>
                <c:pt idx="57">
                  <c:v>20</c:v>
                </c:pt>
                <c:pt idx="58">
                  <c:v>150</c:v>
                </c:pt>
                <c:pt idx="59">
                  <c:v>110</c:v>
                </c:pt>
                <c:pt idx="60">
                  <c:v>127</c:v>
                </c:pt>
                <c:pt idx="61">
                  <c:v>150</c:v>
                </c:pt>
                <c:pt idx="62">
                  <c:v>24</c:v>
                </c:pt>
                <c:pt idx="63">
                  <c:v>20</c:v>
                </c:pt>
                <c:pt idx="64">
                  <c:v>6</c:v>
                </c:pt>
                <c:pt idx="65">
                  <c:v>150</c:v>
                </c:pt>
                <c:pt idx="66">
                  <c:v>250</c:v>
                </c:pt>
                <c:pt idx="67">
                  <c:v>9</c:v>
                </c:pt>
                <c:pt idx="68">
                  <c:v>20</c:v>
                </c:pt>
                <c:pt idx="69">
                  <c:v>19</c:v>
                </c:pt>
                <c:pt idx="70">
                  <c:v>20</c:v>
                </c:pt>
                <c:pt idx="71">
                  <c:v>30</c:v>
                </c:pt>
                <c:pt idx="72">
                  <c:v>20</c:v>
                </c:pt>
                <c:pt idx="73">
                  <c:v>15</c:v>
                </c:pt>
                <c:pt idx="74">
                  <c:v>15</c:v>
                </c:pt>
                <c:pt idx="75">
                  <c:v>200</c:v>
                </c:pt>
                <c:pt idx="76">
                  <c:v>20</c:v>
                </c:pt>
                <c:pt idx="77">
                  <c:v>20</c:v>
                </c:pt>
                <c:pt idx="78">
                  <c:v>20</c:v>
                </c:pt>
                <c:pt idx="79">
                  <c:v>20</c:v>
                </c:pt>
                <c:pt idx="80">
                  <c:v>20</c:v>
                </c:pt>
                <c:pt idx="81">
                  <c:v>102</c:v>
                </c:pt>
                <c:pt idx="82">
                  <c:v>20</c:v>
                </c:pt>
                <c:pt idx="83">
                  <c:v>250</c:v>
                </c:pt>
                <c:pt idx="84">
                  <c:v>20</c:v>
                </c:pt>
                <c:pt idx="85">
                  <c:v>20.8</c:v>
                </c:pt>
                <c:pt idx="86">
                  <c:v>10</c:v>
                </c:pt>
                <c:pt idx="87">
                  <c:v>50</c:v>
                </c:pt>
                <c:pt idx="88">
                  <c:v>20</c:v>
                </c:pt>
                <c:pt idx="89">
                  <c:v>20</c:v>
                </c:pt>
                <c:pt idx="90">
                  <c:v>250</c:v>
                </c:pt>
                <c:pt idx="91">
                  <c:v>20</c:v>
                </c:pt>
                <c:pt idx="92">
                  <c:v>28.8</c:v>
                </c:pt>
                <c:pt idx="93">
                  <c:v>45</c:v>
                </c:pt>
                <c:pt idx="94">
                  <c:v>20</c:v>
                </c:pt>
                <c:pt idx="95">
                  <c:v>20</c:v>
                </c:pt>
                <c:pt idx="96">
                  <c:v>20</c:v>
                </c:pt>
                <c:pt idx="97">
                  <c:v>20</c:v>
                </c:pt>
                <c:pt idx="98">
                  <c:v>20</c:v>
                </c:pt>
                <c:pt idx="99">
                  <c:v>20</c:v>
                </c:pt>
                <c:pt idx="100">
                  <c:v>48</c:v>
                </c:pt>
                <c:pt idx="101">
                  <c:v>40</c:v>
                </c:pt>
                <c:pt idx="102">
                  <c:v>12</c:v>
                </c:pt>
                <c:pt idx="103">
                  <c:v>50</c:v>
                </c:pt>
                <c:pt idx="104">
                  <c:v>40</c:v>
                </c:pt>
                <c:pt idx="105">
                  <c:v>20</c:v>
                </c:pt>
                <c:pt idx="106">
                  <c:v>20</c:v>
                </c:pt>
                <c:pt idx="107">
                  <c:v>12</c:v>
                </c:pt>
                <c:pt idx="108">
                  <c:v>15</c:v>
                </c:pt>
                <c:pt idx="109">
                  <c:v>20</c:v>
                </c:pt>
                <c:pt idx="110">
                  <c:v>20</c:v>
                </c:pt>
                <c:pt idx="111">
                  <c:v>20</c:v>
                </c:pt>
                <c:pt idx="112">
                  <c:v>20</c:v>
                </c:pt>
                <c:pt idx="113">
                  <c:v>7.3140000000000001</c:v>
                </c:pt>
                <c:pt idx="114">
                  <c:v>20</c:v>
                </c:pt>
                <c:pt idx="115">
                  <c:v>150</c:v>
                </c:pt>
                <c:pt idx="116">
                  <c:v>7</c:v>
                </c:pt>
                <c:pt idx="117">
                  <c:v>10.416</c:v>
                </c:pt>
                <c:pt idx="118">
                  <c:v>20</c:v>
                </c:pt>
                <c:pt idx="119">
                  <c:v>25</c:v>
                </c:pt>
                <c:pt idx="120">
                  <c:v>10.3</c:v>
                </c:pt>
                <c:pt idx="121">
                  <c:v>150</c:v>
                </c:pt>
                <c:pt idx="122">
                  <c:v>30</c:v>
                </c:pt>
                <c:pt idx="123">
                  <c:v>20</c:v>
                </c:pt>
                <c:pt idx="124">
                  <c:v>30</c:v>
                </c:pt>
                <c:pt idx="125">
                  <c:v>93.6</c:v>
                </c:pt>
                <c:pt idx="126">
                  <c:v>45</c:v>
                </c:pt>
                <c:pt idx="127">
                  <c:v>56</c:v>
                </c:pt>
                <c:pt idx="128">
                  <c:v>56</c:v>
                </c:pt>
                <c:pt idx="129">
                  <c:v>200</c:v>
                </c:pt>
                <c:pt idx="130">
                  <c:v>100</c:v>
                </c:pt>
                <c:pt idx="131">
                  <c:v>60</c:v>
                </c:pt>
                <c:pt idx="132">
                  <c:v>60</c:v>
                </c:pt>
                <c:pt idx="133">
                  <c:v>52</c:v>
                </c:pt>
                <c:pt idx="134">
                  <c:v>120</c:v>
                </c:pt>
                <c:pt idx="135">
                  <c:v>30</c:v>
                </c:pt>
                <c:pt idx="136">
                  <c:v>101.3</c:v>
                </c:pt>
                <c:pt idx="137">
                  <c:v>51</c:v>
                </c:pt>
                <c:pt idx="138">
                  <c:v>76.5</c:v>
                </c:pt>
                <c:pt idx="139">
                  <c:v>30</c:v>
                </c:pt>
                <c:pt idx="140">
                  <c:v>80</c:v>
                </c:pt>
                <c:pt idx="141">
                  <c:v>103</c:v>
                </c:pt>
                <c:pt idx="142">
                  <c:v>40</c:v>
                </c:pt>
                <c:pt idx="143">
                  <c:v>11.4</c:v>
                </c:pt>
                <c:pt idx="144">
                  <c:v>20</c:v>
                </c:pt>
                <c:pt idx="145">
                  <c:v>20</c:v>
                </c:pt>
                <c:pt idx="146">
                  <c:v>20</c:v>
                </c:pt>
                <c:pt idx="147">
                  <c:v>15</c:v>
                </c:pt>
                <c:pt idx="148">
                  <c:v>20</c:v>
                </c:pt>
                <c:pt idx="149">
                  <c:v>20</c:v>
                </c:pt>
                <c:pt idx="150">
                  <c:v>14.7</c:v>
                </c:pt>
                <c:pt idx="151">
                  <c:v>19.5</c:v>
                </c:pt>
                <c:pt idx="152">
                  <c:v>19.5</c:v>
                </c:pt>
                <c:pt idx="153">
                  <c:v>100</c:v>
                </c:pt>
                <c:pt idx="154">
                  <c:v>40</c:v>
                </c:pt>
                <c:pt idx="155">
                  <c:v>50</c:v>
                </c:pt>
                <c:pt idx="156">
                  <c:v>30</c:v>
                </c:pt>
                <c:pt idx="157">
                  <c:v>45</c:v>
                </c:pt>
                <c:pt idx="158">
                  <c:v>130</c:v>
                </c:pt>
                <c:pt idx="159">
                  <c:v>80</c:v>
                </c:pt>
                <c:pt idx="160">
                  <c:v>6</c:v>
                </c:pt>
                <c:pt idx="161">
                  <c:v>25</c:v>
                </c:pt>
                <c:pt idx="162">
                  <c:v>62.25</c:v>
                </c:pt>
                <c:pt idx="163">
                  <c:v>70</c:v>
                </c:pt>
                <c:pt idx="164">
                  <c:v>70</c:v>
                </c:pt>
                <c:pt idx="165">
                  <c:v>10.5</c:v>
                </c:pt>
                <c:pt idx="166">
                  <c:v>20</c:v>
                </c:pt>
                <c:pt idx="167">
                  <c:v>30</c:v>
                </c:pt>
                <c:pt idx="168">
                  <c:v>81</c:v>
                </c:pt>
                <c:pt idx="169">
                  <c:v>54</c:v>
                </c:pt>
                <c:pt idx="170">
                  <c:v>6.8</c:v>
                </c:pt>
                <c:pt idx="171">
                  <c:v>20</c:v>
                </c:pt>
                <c:pt idx="172">
                  <c:v>50.6</c:v>
                </c:pt>
                <c:pt idx="173">
                  <c:v>52</c:v>
                </c:pt>
                <c:pt idx="174">
                  <c:v>80</c:v>
                </c:pt>
                <c:pt idx="175">
                  <c:v>4.9000000000000004</c:v>
                </c:pt>
                <c:pt idx="176">
                  <c:v>3.6</c:v>
                </c:pt>
                <c:pt idx="177">
                  <c:v>100</c:v>
                </c:pt>
                <c:pt idx="178">
                  <c:v>80</c:v>
                </c:pt>
                <c:pt idx="179">
                  <c:v>100</c:v>
                </c:pt>
                <c:pt idx="180">
                  <c:v>46</c:v>
                </c:pt>
                <c:pt idx="181">
                  <c:v>100.815</c:v>
                </c:pt>
                <c:pt idx="182">
                  <c:v>7</c:v>
                </c:pt>
                <c:pt idx="183">
                  <c:v>13</c:v>
                </c:pt>
                <c:pt idx="184">
                  <c:v>20</c:v>
                </c:pt>
                <c:pt idx="185">
                  <c:v>27.6</c:v>
                </c:pt>
                <c:pt idx="186">
                  <c:v>125</c:v>
                </c:pt>
                <c:pt idx="187">
                  <c:v>150</c:v>
                </c:pt>
                <c:pt idx="188">
                  <c:v>180</c:v>
                </c:pt>
                <c:pt idx="189">
                  <c:v>20</c:v>
                </c:pt>
                <c:pt idx="190">
                  <c:v>30</c:v>
                </c:pt>
                <c:pt idx="191">
                  <c:v>30</c:v>
                </c:pt>
                <c:pt idx="192">
                  <c:v>10</c:v>
                </c:pt>
                <c:pt idx="193">
                  <c:v>150</c:v>
                </c:pt>
                <c:pt idx="194">
                  <c:v>10.88</c:v>
                </c:pt>
                <c:pt idx="195">
                  <c:v>52</c:v>
                </c:pt>
                <c:pt idx="196">
                  <c:v>52</c:v>
                </c:pt>
                <c:pt idx="197">
                  <c:v>25</c:v>
                </c:pt>
                <c:pt idx="198">
                  <c:v>46.2</c:v>
                </c:pt>
                <c:pt idx="199">
                  <c:v>71.400000000000006</c:v>
                </c:pt>
                <c:pt idx="200">
                  <c:v>118</c:v>
                </c:pt>
                <c:pt idx="201">
                  <c:v>182</c:v>
                </c:pt>
                <c:pt idx="202">
                  <c:v>146</c:v>
                </c:pt>
                <c:pt idx="203">
                  <c:v>50</c:v>
                </c:pt>
                <c:pt idx="204">
                  <c:v>154.27199999999999</c:v>
                </c:pt>
                <c:pt idx="205">
                  <c:v>103.5</c:v>
                </c:pt>
                <c:pt idx="206">
                  <c:v>125</c:v>
                </c:pt>
                <c:pt idx="207">
                  <c:v>85</c:v>
                </c:pt>
                <c:pt idx="208">
                  <c:v>54</c:v>
                </c:pt>
                <c:pt idx="209">
                  <c:v>72</c:v>
                </c:pt>
                <c:pt idx="210">
                  <c:v>30</c:v>
                </c:pt>
                <c:pt idx="211">
                  <c:v>86</c:v>
                </c:pt>
                <c:pt idx="212">
                  <c:v>50</c:v>
                </c:pt>
                <c:pt idx="213">
                  <c:v>90</c:v>
                </c:pt>
                <c:pt idx="214">
                  <c:v>20</c:v>
                </c:pt>
                <c:pt idx="215">
                  <c:v>20</c:v>
                </c:pt>
                <c:pt idx="216">
                  <c:v>20</c:v>
                </c:pt>
                <c:pt idx="217">
                  <c:v>20</c:v>
                </c:pt>
                <c:pt idx="218">
                  <c:v>20</c:v>
                </c:pt>
                <c:pt idx="219">
                  <c:v>26</c:v>
                </c:pt>
                <c:pt idx="220">
                  <c:v>8.16</c:v>
                </c:pt>
                <c:pt idx="221">
                  <c:v>20.399999999999999</c:v>
                </c:pt>
                <c:pt idx="222">
                  <c:v>100</c:v>
                </c:pt>
                <c:pt idx="223">
                  <c:v>128</c:v>
                </c:pt>
                <c:pt idx="224">
                  <c:v>20</c:v>
                </c:pt>
                <c:pt idx="225">
                  <c:v>16</c:v>
                </c:pt>
                <c:pt idx="226">
                  <c:v>60</c:v>
                </c:pt>
                <c:pt idx="227">
                  <c:v>20</c:v>
                </c:pt>
                <c:pt idx="228">
                  <c:v>100</c:v>
                </c:pt>
                <c:pt idx="229">
                  <c:v>100</c:v>
                </c:pt>
                <c:pt idx="230">
                  <c:v>24.9</c:v>
                </c:pt>
                <c:pt idx="231">
                  <c:v>40</c:v>
                </c:pt>
                <c:pt idx="232">
                  <c:v>20</c:v>
                </c:pt>
                <c:pt idx="233">
                  <c:v>50</c:v>
                </c:pt>
                <c:pt idx="234">
                  <c:v>50</c:v>
                </c:pt>
                <c:pt idx="235">
                  <c:v>105</c:v>
                </c:pt>
                <c:pt idx="236">
                  <c:v>150</c:v>
                </c:pt>
                <c:pt idx="237">
                  <c:v>80</c:v>
                </c:pt>
                <c:pt idx="238">
                  <c:v>125</c:v>
                </c:pt>
                <c:pt idx="239">
                  <c:v>7.8</c:v>
                </c:pt>
                <c:pt idx="240">
                  <c:v>200</c:v>
                </c:pt>
                <c:pt idx="241">
                  <c:v>7.2</c:v>
                </c:pt>
                <c:pt idx="242">
                  <c:v>14.7</c:v>
                </c:pt>
                <c:pt idx="243">
                  <c:v>45.9</c:v>
                </c:pt>
                <c:pt idx="244">
                  <c:v>100</c:v>
                </c:pt>
                <c:pt idx="245">
                  <c:v>60</c:v>
                </c:pt>
                <c:pt idx="246">
                  <c:v>20</c:v>
                </c:pt>
                <c:pt idx="247">
                  <c:v>17</c:v>
                </c:pt>
                <c:pt idx="248">
                  <c:v>49</c:v>
                </c:pt>
                <c:pt idx="249">
                  <c:v>56</c:v>
                </c:pt>
                <c:pt idx="250">
                  <c:v>74.900000000000006</c:v>
                </c:pt>
                <c:pt idx="251">
                  <c:v>100</c:v>
                </c:pt>
                <c:pt idx="252">
                  <c:v>78.400000000000006</c:v>
                </c:pt>
                <c:pt idx="253">
                  <c:v>50</c:v>
                </c:pt>
                <c:pt idx="254">
                  <c:v>9.4959999999999987</c:v>
                </c:pt>
                <c:pt idx="255">
                  <c:v>39.864000000000004</c:v>
                </c:pt>
                <c:pt idx="256">
                  <c:v>52.5</c:v>
                </c:pt>
                <c:pt idx="257">
                  <c:v>40</c:v>
                </c:pt>
                <c:pt idx="258">
                  <c:v>86</c:v>
                </c:pt>
                <c:pt idx="259">
                  <c:v>74</c:v>
                </c:pt>
                <c:pt idx="260">
                  <c:v>50</c:v>
                </c:pt>
                <c:pt idx="261">
                  <c:v>100</c:v>
                </c:pt>
                <c:pt idx="262">
                  <c:v>19.59</c:v>
                </c:pt>
                <c:pt idx="263">
                  <c:v>19.579999999999998</c:v>
                </c:pt>
                <c:pt idx="264">
                  <c:v>19.579999999999998</c:v>
                </c:pt>
                <c:pt idx="265">
                  <c:v>19.600000000000001</c:v>
                </c:pt>
                <c:pt idx="266">
                  <c:v>5</c:v>
                </c:pt>
                <c:pt idx="267">
                  <c:v>40</c:v>
                </c:pt>
                <c:pt idx="268">
                  <c:v>8.4</c:v>
                </c:pt>
                <c:pt idx="269">
                  <c:v>8.4</c:v>
                </c:pt>
                <c:pt idx="270">
                  <c:v>252.32</c:v>
                </c:pt>
                <c:pt idx="271">
                  <c:v>100</c:v>
                </c:pt>
                <c:pt idx="272">
                  <c:v>200</c:v>
                </c:pt>
                <c:pt idx="273">
                  <c:v>62.5</c:v>
                </c:pt>
                <c:pt idx="274">
                  <c:v>50</c:v>
                </c:pt>
                <c:pt idx="275">
                  <c:v>25</c:v>
                </c:pt>
                <c:pt idx="276">
                  <c:v>25</c:v>
                </c:pt>
                <c:pt idx="277">
                  <c:v>50</c:v>
                </c:pt>
                <c:pt idx="278">
                  <c:v>5</c:v>
                </c:pt>
                <c:pt idx="279">
                  <c:v>150</c:v>
                </c:pt>
                <c:pt idx="280">
                  <c:v>200</c:v>
                </c:pt>
                <c:pt idx="281">
                  <c:v>15</c:v>
                </c:pt>
                <c:pt idx="282">
                  <c:v>45</c:v>
                </c:pt>
                <c:pt idx="283">
                  <c:v>150</c:v>
                </c:pt>
                <c:pt idx="284">
                  <c:v>50</c:v>
                </c:pt>
                <c:pt idx="285">
                  <c:v>99</c:v>
                </c:pt>
                <c:pt idx="286">
                  <c:v>50</c:v>
                </c:pt>
                <c:pt idx="287">
                  <c:v>30</c:v>
                </c:pt>
                <c:pt idx="288">
                  <c:v>100</c:v>
                </c:pt>
                <c:pt idx="289">
                  <c:v>57.5</c:v>
                </c:pt>
                <c:pt idx="290">
                  <c:v>120</c:v>
                </c:pt>
                <c:pt idx="291">
                  <c:v>10</c:v>
                </c:pt>
                <c:pt idx="292">
                  <c:v>50</c:v>
                </c:pt>
                <c:pt idx="293">
                  <c:v>106.688</c:v>
                </c:pt>
                <c:pt idx="294">
                  <c:v>99</c:v>
                </c:pt>
                <c:pt idx="295">
                  <c:v>6.3</c:v>
                </c:pt>
                <c:pt idx="296">
                  <c:v>100</c:v>
                </c:pt>
                <c:pt idx="297">
                  <c:v>74.5</c:v>
                </c:pt>
                <c:pt idx="298">
                  <c:v>74.5</c:v>
                </c:pt>
                <c:pt idx="299">
                  <c:v>300</c:v>
                </c:pt>
                <c:pt idx="300">
                  <c:v>250</c:v>
                </c:pt>
                <c:pt idx="301">
                  <c:v>50</c:v>
                </c:pt>
                <c:pt idx="302">
                  <c:v>101</c:v>
                </c:pt>
                <c:pt idx="303">
                  <c:v>200</c:v>
                </c:pt>
                <c:pt idx="304">
                  <c:v>100</c:v>
                </c:pt>
                <c:pt idx="305">
                  <c:v>80</c:v>
                </c:pt>
                <c:pt idx="306">
                  <c:v>5.6814814814814811</c:v>
                </c:pt>
                <c:pt idx="307">
                  <c:v>80</c:v>
                </c:pt>
                <c:pt idx="308">
                  <c:v>60</c:v>
                </c:pt>
                <c:pt idx="309">
                  <c:v>30</c:v>
                </c:pt>
                <c:pt idx="310">
                  <c:v>58</c:v>
                </c:pt>
                <c:pt idx="311">
                  <c:v>122</c:v>
                </c:pt>
                <c:pt idx="312">
                  <c:v>99</c:v>
                </c:pt>
                <c:pt idx="313">
                  <c:v>80</c:v>
                </c:pt>
                <c:pt idx="314">
                  <c:v>20</c:v>
                </c:pt>
                <c:pt idx="315">
                  <c:v>100</c:v>
                </c:pt>
                <c:pt idx="316">
                  <c:v>42</c:v>
                </c:pt>
                <c:pt idx="317">
                  <c:v>68</c:v>
                </c:pt>
                <c:pt idx="318">
                  <c:v>20</c:v>
                </c:pt>
                <c:pt idx="319">
                  <c:v>200</c:v>
                </c:pt>
                <c:pt idx="320">
                  <c:v>35</c:v>
                </c:pt>
                <c:pt idx="321">
                  <c:v>40</c:v>
                </c:pt>
                <c:pt idx="322">
                  <c:v>10</c:v>
                </c:pt>
                <c:pt idx="323">
                  <c:v>50</c:v>
                </c:pt>
                <c:pt idx="324">
                  <c:v>50</c:v>
                </c:pt>
                <c:pt idx="325">
                  <c:v>86</c:v>
                </c:pt>
                <c:pt idx="326">
                  <c:v>102.5</c:v>
                </c:pt>
                <c:pt idx="327">
                  <c:v>100</c:v>
                </c:pt>
                <c:pt idx="328">
                  <c:v>100</c:v>
                </c:pt>
                <c:pt idx="329">
                  <c:v>100</c:v>
                </c:pt>
                <c:pt idx="330">
                  <c:v>100</c:v>
                </c:pt>
                <c:pt idx="331">
                  <c:v>60</c:v>
                </c:pt>
                <c:pt idx="332">
                  <c:v>10.5</c:v>
                </c:pt>
                <c:pt idx="333">
                  <c:v>20</c:v>
                </c:pt>
                <c:pt idx="334">
                  <c:v>144</c:v>
                </c:pt>
                <c:pt idx="335">
                  <c:v>13</c:v>
                </c:pt>
                <c:pt idx="336">
                  <c:v>128</c:v>
                </c:pt>
                <c:pt idx="337">
                  <c:v>70</c:v>
                </c:pt>
                <c:pt idx="338">
                  <c:v>250</c:v>
                </c:pt>
                <c:pt idx="339">
                  <c:v>4.5999999999999996</c:v>
                </c:pt>
                <c:pt idx="340">
                  <c:v>50</c:v>
                </c:pt>
                <c:pt idx="341">
                  <c:v>22</c:v>
                </c:pt>
                <c:pt idx="342">
                  <c:v>50</c:v>
                </c:pt>
                <c:pt idx="343">
                  <c:v>160</c:v>
                </c:pt>
                <c:pt idx="344">
                  <c:v>120</c:v>
                </c:pt>
                <c:pt idx="345">
                  <c:v>100</c:v>
                </c:pt>
                <c:pt idx="346">
                  <c:v>75</c:v>
                </c:pt>
                <c:pt idx="347">
                  <c:v>26</c:v>
                </c:pt>
                <c:pt idx="348">
                  <c:v>50</c:v>
                </c:pt>
                <c:pt idx="349">
                  <c:v>55.83</c:v>
                </c:pt>
                <c:pt idx="350">
                  <c:v>88</c:v>
                </c:pt>
                <c:pt idx="351">
                  <c:v>22</c:v>
                </c:pt>
                <c:pt idx="352">
                  <c:v>100</c:v>
                </c:pt>
                <c:pt idx="353">
                  <c:v>50</c:v>
                </c:pt>
                <c:pt idx="354">
                  <c:v>300</c:v>
                </c:pt>
                <c:pt idx="355">
                  <c:v>40</c:v>
                </c:pt>
                <c:pt idx="356">
                  <c:v>400</c:v>
                </c:pt>
                <c:pt idx="357">
                  <c:v>80</c:v>
                </c:pt>
                <c:pt idx="358">
                  <c:v>62.5</c:v>
                </c:pt>
                <c:pt idx="359">
                  <c:v>17.5</c:v>
                </c:pt>
                <c:pt idx="360">
                  <c:v>112</c:v>
                </c:pt>
                <c:pt idx="361">
                  <c:v>100</c:v>
                </c:pt>
                <c:pt idx="362">
                  <c:v>100</c:v>
                </c:pt>
                <c:pt idx="363">
                  <c:v>100</c:v>
                </c:pt>
                <c:pt idx="364">
                  <c:v>240</c:v>
                </c:pt>
                <c:pt idx="365">
                  <c:v>65</c:v>
                </c:pt>
                <c:pt idx="366">
                  <c:v>9.3076923076923066</c:v>
                </c:pt>
                <c:pt idx="367">
                  <c:v>88</c:v>
                </c:pt>
                <c:pt idx="368">
                  <c:v>90</c:v>
                </c:pt>
                <c:pt idx="369">
                  <c:v>70</c:v>
                </c:pt>
                <c:pt idx="370">
                  <c:v>150</c:v>
                </c:pt>
                <c:pt idx="371">
                  <c:v>100</c:v>
                </c:pt>
                <c:pt idx="372">
                  <c:v>100</c:v>
                </c:pt>
                <c:pt idx="373">
                  <c:v>35</c:v>
                </c:pt>
                <c:pt idx="374">
                  <c:v>107</c:v>
                </c:pt>
                <c:pt idx="375">
                  <c:v>132</c:v>
                </c:pt>
                <c:pt idx="376">
                  <c:v>250</c:v>
                </c:pt>
                <c:pt idx="377">
                  <c:v>88</c:v>
                </c:pt>
                <c:pt idx="378">
                  <c:v>25</c:v>
                </c:pt>
                <c:pt idx="379">
                  <c:v>100</c:v>
                </c:pt>
                <c:pt idx="380">
                  <c:v>44</c:v>
                </c:pt>
                <c:pt idx="381">
                  <c:v>100</c:v>
                </c:pt>
                <c:pt idx="382">
                  <c:v>162</c:v>
                </c:pt>
                <c:pt idx="383">
                  <c:v>100</c:v>
                </c:pt>
                <c:pt idx="384">
                  <c:v>200</c:v>
                </c:pt>
                <c:pt idx="385">
                  <c:v>100</c:v>
                </c:pt>
                <c:pt idx="386">
                  <c:v>50</c:v>
                </c:pt>
                <c:pt idx="387">
                  <c:v>80</c:v>
                </c:pt>
                <c:pt idx="388">
                  <c:v>50.5</c:v>
                </c:pt>
                <c:pt idx="389">
                  <c:v>50</c:v>
                </c:pt>
                <c:pt idx="390">
                  <c:v>160.5</c:v>
                </c:pt>
                <c:pt idx="391">
                  <c:v>75</c:v>
                </c:pt>
                <c:pt idx="392">
                  <c:v>80</c:v>
                </c:pt>
                <c:pt idx="393">
                  <c:v>22.9</c:v>
                </c:pt>
                <c:pt idx="394">
                  <c:v>200</c:v>
                </c:pt>
                <c:pt idx="395">
                  <c:v>127.86</c:v>
                </c:pt>
                <c:pt idx="396">
                  <c:v>100</c:v>
                </c:pt>
                <c:pt idx="397">
                  <c:v>100</c:v>
                </c:pt>
                <c:pt idx="398">
                  <c:v>79</c:v>
                </c:pt>
                <c:pt idx="399">
                  <c:v>75</c:v>
                </c:pt>
                <c:pt idx="400">
                  <c:v>160</c:v>
                </c:pt>
                <c:pt idx="401">
                  <c:v>150</c:v>
                </c:pt>
                <c:pt idx="402">
                  <c:v>20</c:v>
                </c:pt>
                <c:pt idx="403">
                  <c:v>20</c:v>
                </c:pt>
                <c:pt idx="404">
                  <c:v>196</c:v>
                </c:pt>
                <c:pt idx="405">
                  <c:v>50</c:v>
                </c:pt>
                <c:pt idx="406">
                  <c:v>132</c:v>
                </c:pt>
                <c:pt idx="407">
                  <c:v>175</c:v>
                </c:pt>
                <c:pt idx="408">
                  <c:v>100</c:v>
                </c:pt>
                <c:pt idx="409">
                  <c:v>200</c:v>
                </c:pt>
                <c:pt idx="410">
                  <c:v>152.5</c:v>
                </c:pt>
                <c:pt idx="411">
                  <c:v>233</c:v>
                </c:pt>
                <c:pt idx="412">
                  <c:v>63</c:v>
                </c:pt>
                <c:pt idx="413">
                  <c:v>26</c:v>
                </c:pt>
                <c:pt idx="414">
                  <c:v>56</c:v>
                </c:pt>
                <c:pt idx="415">
                  <c:v>50</c:v>
                </c:pt>
                <c:pt idx="416">
                  <c:v>200</c:v>
                </c:pt>
                <c:pt idx="417">
                  <c:v>7.5</c:v>
                </c:pt>
                <c:pt idx="418">
                  <c:v>90</c:v>
                </c:pt>
                <c:pt idx="419">
                  <c:v>500</c:v>
                </c:pt>
                <c:pt idx="420">
                  <c:v>90</c:v>
                </c:pt>
                <c:pt idx="421">
                  <c:v>96</c:v>
                </c:pt>
                <c:pt idx="422" formatCode="General">
                  <c:v>190</c:v>
                </c:pt>
                <c:pt idx="423" formatCode="General">
                  <c:v>190</c:v>
                </c:pt>
                <c:pt idx="424" formatCode="General">
                  <c:v>50</c:v>
                </c:pt>
                <c:pt idx="425" formatCode="General">
                  <c:v>50</c:v>
                </c:pt>
                <c:pt idx="426" formatCode="General">
                  <c:v>74.5</c:v>
                </c:pt>
                <c:pt idx="427" formatCode="General">
                  <c:v>130</c:v>
                </c:pt>
                <c:pt idx="428" formatCode="General">
                  <c:v>150</c:v>
                </c:pt>
                <c:pt idx="429" formatCode="General">
                  <c:v>300</c:v>
                </c:pt>
                <c:pt idx="430" formatCode="General">
                  <c:v>50</c:v>
                </c:pt>
                <c:pt idx="431" formatCode="General">
                  <c:v>30</c:v>
                </c:pt>
                <c:pt idx="432" formatCode="General">
                  <c:v>100</c:v>
                </c:pt>
                <c:pt idx="433" formatCode="General">
                  <c:v>350</c:v>
                </c:pt>
                <c:pt idx="434" formatCode="General">
                  <c:v>250</c:v>
                </c:pt>
                <c:pt idx="435" formatCode="General">
                  <c:v>90</c:v>
                </c:pt>
                <c:pt idx="436" formatCode="General">
                  <c:v>93.5</c:v>
                </c:pt>
                <c:pt idx="437" formatCode="General">
                  <c:v>200</c:v>
                </c:pt>
                <c:pt idx="438" formatCode="General">
                  <c:v>100</c:v>
                </c:pt>
                <c:pt idx="439" formatCode="General">
                  <c:v>100</c:v>
                </c:pt>
                <c:pt idx="440" formatCode="General">
                  <c:v>30</c:v>
                </c:pt>
                <c:pt idx="441" formatCode="General">
                  <c:v>125</c:v>
                </c:pt>
                <c:pt idx="442" formatCode="General">
                  <c:v>102</c:v>
                </c:pt>
                <c:pt idx="443" formatCode="General">
                  <c:v>150</c:v>
                </c:pt>
                <c:pt idx="444" formatCode="General">
                  <c:v>70</c:v>
                </c:pt>
                <c:pt idx="445" formatCode="General">
                  <c:v>40</c:v>
                </c:pt>
                <c:pt idx="446" formatCode="General">
                  <c:v>150</c:v>
                </c:pt>
                <c:pt idx="447" formatCode="General">
                  <c:v>60</c:v>
                </c:pt>
                <c:pt idx="448" formatCode="General">
                  <c:v>190</c:v>
                </c:pt>
                <c:pt idx="449" formatCode="General">
                  <c:v>20</c:v>
                </c:pt>
                <c:pt idx="450" formatCode="General">
                  <c:v>130</c:v>
                </c:pt>
                <c:pt idx="451" formatCode="General">
                  <c:v>80</c:v>
                </c:pt>
                <c:pt idx="452" formatCode="General">
                  <c:v>80</c:v>
                </c:pt>
                <c:pt idx="453" formatCode="General">
                  <c:v>66</c:v>
                </c:pt>
                <c:pt idx="454" formatCode="General">
                  <c:v>107</c:v>
                </c:pt>
                <c:pt idx="455" formatCode="General">
                  <c:v>100</c:v>
                </c:pt>
                <c:pt idx="456" formatCode="General">
                  <c:v>125</c:v>
                </c:pt>
                <c:pt idx="457" formatCode="General">
                  <c:v>30</c:v>
                </c:pt>
                <c:pt idx="458" formatCode="General">
                  <c:v>100</c:v>
                </c:pt>
                <c:pt idx="459" formatCode="General">
                  <c:v>150</c:v>
                </c:pt>
                <c:pt idx="460" formatCode="General">
                  <c:v>100</c:v>
                </c:pt>
                <c:pt idx="461" formatCode="General">
                  <c:v>65</c:v>
                </c:pt>
                <c:pt idx="462" formatCode="General">
                  <c:v>138.80000000000001</c:v>
                </c:pt>
                <c:pt idx="463" formatCode="General">
                  <c:v>140</c:v>
                </c:pt>
                <c:pt idx="464" formatCode="General">
                  <c:v>100</c:v>
                </c:pt>
                <c:pt idx="465" formatCode="General">
                  <c:v>25</c:v>
                </c:pt>
                <c:pt idx="466" formatCode="General">
                  <c:v>300</c:v>
                </c:pt>
                <c:pt idx="467" formatCode="General">
                  <c:v>200</c:v>
                </c:pt>
                <c:pt idx="468" formatCode="General">
                  <c:v>125</c:v>
                </c:pt>
                <c:pt idx="469" formatCode="General">
                  <c:v>35</c:v>
                </c:pt>
                <c:pt idx="470" formatCode="General">
                  <c:v>127.85</c:v>
                </c:pt>
                <c:pt idx="471" formatCode="General">
                  <c:v>700</c:v>
                </c:pt>
              </c:numCache>
            </c:numRef>
          </c:bubbleSize>
          <c:bubble3D val="0"/>
          <c:extLst>
            <c:ext xmlns:c16="http://schemas.microsoft.com/office/drawing/2014/chart" uri="{C3380CC4-5D6E-409C-BE32-E72D297353CC}">
              <c16:uniqueId val="{00000009-29D7-4E3A-AF3E-A87CE37B9ECB}"/>
            </c:ext>
          </c:extLst>
        </c:ser>
        <c:ser>
          <c:idx val="9"/>
          <c:order val="9"/>
          <c:tx>
            <c:v> Hawaii</c:v>
          </c:tx>
          <c:spPr>
            <a:noFill/>
            <a:ln w="6350">
              <a:solidFill>
                <a:schemeClr val="tx1"/>
              </a:solidFill>
              <a:prstDash val="dash"/>
            </a:ln>
          </c:spPr>
          <c:invertIfNegative val="0"/>
          <c:xVal>
            <c:numRef>
              <c:f>'PPA Price by Project (PV only)'!$A$26:$A$537</c:f>
              <c:numCache>
                <c:formatCode>m/d/yyyy</c:formatCode>
                <c:ptCount val="512"/>
                <c:pt idx="0">
                  <c:v>38961</c:v>
                </c:pt>
                <c:pt idx="1">
                  <c:v>39258</c:v>
                </c:pt>
                <c:pt idx="2">
                  <c:v>39630</c:v>
                </c:pt>
                <c:pt idx="3">
                  <c:v>39652</c:v>
                </c:pt>
                <c:pt idx="4">
                  <c:v>39801</c:v>
                </c:pt>
                <c:pt idx="5">
                  <c:v>39867</c:v>
                </c:pt>
                <c:pt idx="6">
                  <c:v>39873</c:v>
                </c:pt>
                <c:pt idx="7">
                  <c:v>39877</c:v>
                </c:pt>
                <c:pt idx="8">
                  <c:v>39934</c:v>
                </c:pt>
                <c:pt idx="9">
                  <c:v>39941</c:v>
                </c:pt>
                <c:pt idx="10">
                  <c:v>39965</c:v>
                </c:pt>
                <c:pt idx="11">
                  <c:v>39965</c:v>
                </c:pt>
                <c:pt idx="12">
                  <c:v>39965</c:v>
                </c:pt>
                <c:pt idx="13">
                  <c:v>39986</c:v>
                </c:pt>
                <c:pt idx="14">
                  <c:v>40042</c:v>
                </c:pt>
                <c:pt idx="15">
                  <c:v>40064</c:v>
                </c:pt>
                <c:pt idx="16">
                  <c:v>40137</c:v>
                </c:pt>
                <c:pt idx="17">
                  <c:v>40170</c:v>
                </c:pt>
                <c:pt idx="18">
                  <c:v>40171</c:v>
                </c:pt>
                <c:pt idx="19">
                  <c:v>40171</c:v>
                </c:pt>
                <c:pt idx="20">
                  <c:v>40171</c:v>
                </c:pt>
                <c:pt idx="21">
                  <c:v>40204</c:v>
                </c:pt>
                <c:pt idx="22">
                  <c:v>40204</c:v>
                </c:pt>
                <c:pt idx="23">
                  <c:v>40204</c:v>
                </c:pt>
                <c:pt idx="24">
                  <c:v>40211</c:v>
                </c:pt>
                <c:pt idx="25">
                  <c:v>40233</c:v>
                </c:pt>
                <c:pt idx="26">
                  <c:v>40243</c:v>
                </c:pt>
                <c:pt idx="27">
                  <c:v>40287</c:v>
                </c:pt>
                <c:pt idx="28">
                  <c:v>40289</c:v>
                </c:pt>
                <c:pt idx="29">
                  <c:v>40297</c:v>
                </c:pt>
                <c:pt idx="30">
                  <c:v>40308</c:v>
                </c:pt>
                <c:pt idx="31">
                  <c:v>40318</c:v>
                </c:pt>
                <c:pt idx="32">
                  <c:v>40330</c:v>
                </c:pt>
                <c:pt idx="33">
                  <c:v>40330</c:v>
                </c:pt>
                <c:pt idx="34">
                  <c:v>40353</c:v>
                </c:pt>
                <c:pt idx="35">
                  <c:v>40359</c:v>
                </c:pt>
                <c:pt idx="36">
                  <c:v>40359</c:v>
                </c:pt>
                <c:pt idx="37">
                  <c:v>40385</c:v>
                </c:pt>
                <c:pt idx="38">
                  <c:v>40388</c:v>
                </c:pt>
                <c:pt idx="39">
                  <c:v>40388</c:v>
                </c:pt>
                <c:pt idx="40">
                  <c:v>40400</c:v>
                </c:pt>
                <c:pt idx="41">
                  <c:v>40400</c:v>
                </c:pt>
                <c:pt idx="42">
                  <c:v>40414</c:v>
                </c:pt>
                <c:pt idx="43">
                  <c:v>40441</c:v>
                </c:pt>
                <c:pt idx="44">
                  <c:v>40492</c:v>
                </c:pt>
                <c:pt idx="45">
                  <c:v>40497</c:v>
                </c:pt>
                <c:pt idx="46">
                  <c:v>40497</c:v>
                </c:pt>
                <c:pt idx="47">
                  <c:v>40513</c:v>
                </c:pt>
                <c:pt idx="48">
                  <c:v>40513</c:v>
                </c:pt>
                <c:pt idx="49">
                  <c:v>40533</c:v>
                </c:pt>
                <c:pt idx="50">
                  <c:v>40542</c:v>
                </c:pt>
                <c:pt idx="51">
                  <c:v>40542</c:v>
                </c:pt>
                <c:pt idx="52">
                  <c:v>40548</c:v>
                </c:pt>
                <c:pt idx="53">
                  <c:v>40550</c:v>
                </c:pt>
                <c:pt idx="54">
                  <c:v>40568</c:v>
                </c:pt>
                <c:pt idx="55">
                  <c:v>40581</c:v>
                </c:pt>
                <c:pt idx="56">
                  <c:v>40585</c:v>
                </c:pt>
                <c:pt idx="57">
                  <c:v>40585</c:v>
                </c:pt>
                <c:pt idx="58">
                  <c:v>40610</c:v>
                </c:pt>
                <c:pt idx="59">
                  <c:v>40697</c:v>
                </c:pt>
                <c:pt idx="60">
                  <c:v>40697</c:v>
                </c:pt>
                <c:pt idx="61">
                  <c:v>40715</c:v>
                </c:pt>
                <c:pt idx="62">
                  <c:v>40732</c:v>
                </c:pt>
                <c:pt idx="63">
                  <c:v>40738</c:v>
                </c:pt>
                <c:pt idx="64">
                  <c:v>40742</c:v>
                </c:pt>
                <c:pt idx="65">
                  <c:v>40745</c:v>
                </c:pt>
                <c:pt idx="66">
                  <c:v>40815</c:v>
                </c:pt>
                <c:pt idx="67">
                  <c:v>40817</c:v>
                </c:pt>
                <c:pt idx="68">
                  <c:v>40878</c:v>
                </c:pt>
                <c:pt idx="69">
                  <c:v>40885</c:v>
                </c:pt>
                <c:pt idx="70">
                  <c:v>40897</c:v>
                </c:pt>
                <c:pt idx="71">
                  <c:v>40897</c:v>
                </c:pt>
                <c:pt idx="72">
                  <c:v>40897</c:v>
                </c:pt>
                <c:pt idx="73">
                  <c:v>40909</c:v>
                </c:pt>
                <c:pt idx="74">
                  <c:v>40909</c:v>
                </c:pt>
                <c:pt idx="75">
                  <c:v>40942</c:v>
                </c:pt>
                <c:pt idx="76">
                  <c:v>40966</c:v>
                </c:pt>
                <c:pt idx="77">
                  <c:v>41093</c:v>
                </c:pt>
                <c:pt idx="78">
                  <c:v>41093</c:v>
                </c:pt>
                <c:pt idx="79">
                  <c:v>41124</c:v>
                </c:pt>
                <c:pt idx="80">
                  <c:v>41134</c:v>
                </c:pt>
                <c:pt idx="81">
                  <c:v>41137</c:v>
                </c:pt>
                <c:pt idx="82">
                  <c:v>41150</c:v>
                </c:pt>
                <c:pt idx="83">
                  <c:v>41152</c:v>
                </c:pt>
                <c:pt idx="84">
                  <c:v>41169</c:v>
                </c:pt>
                <c:pt idx="85">
                  <c:v>41169</c:v>
                </c:pt>
                <c:pt idx="86">
                  <c:v>41199</c:v>
                </c:pt>
                <c:pt idx="87">
                  <c:v>41207</c:v>
                </c:pt>
                <c:pt idx="88">
                  <c:v>41214</c:v>
                </c:pt>
                <c:pt idx="89">
                  <c:v>41228</c:v>
                </c:pt>
                <c:pt idx="90">
                  <c:v>41255</c:v>
                </c:pt>
                <c:pt idx="91">
                  <c:v>41256</c:v>
                </c:pt>
                <c:pt idx="92">
                  <c:v>41309</c:v>
                </c:pt>
                <c:pt idx="93">
                  <c:v>41333</c:v>
                </c:pt>
                <c:pt idx="94">
                  <c:v>41355</c:v>
                </c:pt>
                <c:pt idx="95">
                  <c:v>41355</c:v>
                </c:pt>
                <c:pt idx="96">
                  <c:v>41358</c:v>
                </c:pt>
                <c:pt idx="97">
                  <c:v>41374</c:v>
                </c:pt>
                <c:pt idx="98">
                  <c:v>41380</c:v>
                </c:pt>
                <c:pt idx="99">
                  <c:v>41426</c:v>
                </c:pt>
                <c:pt idx="100">
                  <c:v>41428</c:v>
                </c:pt>
                <c:pt idx="101">
                  <c:v>41428</c:v>
                </c:pt>
                <c:pt idx="102">
                  <c:v>41444</c:v>
                </c:pt>
                <c:pt idx="103">
                  <c:v>41458</c:v>
                </c:pt>
                <c:pt idx="104">
                  <c:v>41465</c:v>
                </c:pt>
                <c:pt idx="105">
                  <c:v>41465</c:v>
                </c:pt>
                <c:pt idx="106">
                  <c:v>41472</c:v>
                </c:pt>
                <c:pt idx="107">
                  <c:v>41472</c:v>
                </c:pt>
                <c:pt idx="108">
                  <c:v>41523</c:v>
                </c:pt>
                <c:pt idx="109">
                  <c:v>41536</c:v>
                </c:pt>
                <c:pt idx="110">
                  <c:v>41544</c:v>
                </c:pt>
                <c:pt idx="111">
                  <c:v>41556</c:v>
                </c:pt>
                <c:pt idx="112">
                  <c:v>41569</c:v>
                </c:pt>
                <c:pt idx="113">
                  <c:v>41609</c:v>
                </c:pt>
                <c:pt idx="114">
                  <c:v>41614</c:v>
                </c:pt>
                <c:pt idx="115">
                  <c:v>41627</c:v>
                </c:pt>
                <c:pt idx="116">
                  <c:v>41669</c:v>
                </c:pt>
                <c:pt idx="117">
                  <c:v>41690</c:v>
                </c:pt>
                <c:pt idx="118">
                  <c:v>41715</c:v>
                </c:pt>
                <c:pt idx="119">
                  <c:v>41724</c:v>
                </c:pt>
                <c:pt idx="120">
                  <c:v>41730</c:v>
                </c:pt>
                <c:pt idx="121">
                  <c:v>41760</c:v>
                </c:pt>
                <c:pt idx="122">
                  <c:v>41786</c:v>
                </c:pt>
                <c:pt idx="123">
                  <c:v>41791</c:v>
                </c:pt>
                <c:pt idx="124">
                  <c:v>41802</c:v>
                </c:pt>
                <c:pt idx="125">
                  <c:v>41838</c:v>
                </c:pt>
                <c:pt idx="126">
                  <c:v>41843</c:v>
                </c:pt>
                <c:pt idx="127">
                  <c:v>41844</c:v>
                </c:pt>
                <c:pt idx="128">
                  <c:v>41844</c:v>
                </c:pt>
                <c:pt idx="129">
                  <c:v>41851</c:v>
                </c:pt>
                <c:pt idx="130">
                  <c:v>41870</c:v>
                </c:pt>
                <c:pt idx="131">
                  <c:v>41876</c:v>
                </c:pt>
                <c:pt idx="132">
                  <c:v>41885</c:v>
                </c:pt>
                <c:pt idx="133">
                  <c:v>41886</c:v>
                </c:pt>
                <c:pt idx="134">
                  <c:v>41886</c:v>
                </c:pt>
                <c:pt idx="135">
                  <c:v>41915</c:v>
                </c:pt>
                <c:pt idx="136">
                  <c:v>41920</c:v>
                </c:pt>
                <c:pt idx="137">
                  <c:v>41920</c:v>
                </c:pt>
                <c:pt idx="138">
                  <c:v>41920</c:v>
                </c:pt>
                <c:pt idx="139">
                  <c:v>41920</c:v>
                </c:pt>
                <c:pt idx="140">
                  <c:v>41920</c:v>
                </c:pt>
                <c:pt idx="141">
                  <c:v>41920</c:v>
                </c:pt>
                <c:pt idx="142">
                  <c:v>41932</c:v>
                </c:pt>
                <c:pt idx="143">
                  <c:v>41933</c:v>
                </c:pt>
                <c:pt idx="144">
                  <c:v>41933</c:v>
                </c:pt>
                <c:pt idx="145">
                  <c:v>41934</c:v>
                </c:pt>
                <c:pt idx="146">
                  <c:v>41934</c:v>
                </c:pt>
                <c:pt idx="147">
                  <c:v>41934</c:v>
                </c:pt>
                <c:pt idx="148">
                  <c:v>41934</c:v>
                </c:pt>
                <c:pt idx="149">
                  <c:v>41934</c:v>
                </c:pt>
                <c:pt idx="150">
                  <c:v>41934</c:v>
                </c:pt>
                <c:pt idx="151">
                  <c:v>41934</c:v>
                </c:pt>
                <c:pt idx="152">
                  <c:v>41934</c:v>
                </c:pt>
                <c:pt idx="153">
                  <c:v>41936</c:v>
                </c:pt>
                <c:pt idx="154">
                  <c:v>41950</c:v>
                </c:pt>
                <c:pt idx="155">
                  <c:v>41950</c:v>
                </c:pt>
                <c:pt idx="156">
                  <c:v>41956</c:v>
                </c:pt>
                <c:pt idx="157">
                  <c:v>41961</c:v>
                </c:pt>
                <c:pt idx="158">
                  <c:v>41982</c:v>
                </c:pt>
                <c:pt idx="159">
                  <c:v>42036</c:v>
                </c:pt>
                <c:pt idx="160">
                  <c:v>42065</c:v>
                </c:pt>
                <c:pt idx="161">
                  <c:v>42065</c:v>
                </c:pt>
                <c:pt idx="162">
                  <c:v>42066</c:v>
                </c:pt>
                <c:pt idx="163">
                  <c:v>42067</c:v>
                </c:pt>
                <c:pt idx="164">
                  <c:v>42067</c:v>
                </c:pt>
                <c:pt idx="165">
                  <c:v>42068</c:v>
                </c:pt>
                <c:pt idx="166">
                  <c:v>42086</c:v>
                </c:pt>
                <c:pt idx="167">
                  <c:v>42088</c:v>
                </c:pt>
                <c:pt idx="168">
                  <c:v>42097</c:v>
                </c:pt>
                <c:pt idx="169">
                  <c:v>42097</c:v>
                </c:pt>
                <c:pt idx="170">
                  <c:v>42108</c:v>
                </c:pt>
                <c:pt idx="171">
                  <c:v>42111</c:v>
                </c:pt>
                <c:pt idx="172">
                  <c:v>42124</c:v>
                </c:pt>
                <c:pt idx="173">
                  <c:v>42124</c:v>
                </c:pt>
                <c:pt idx="174">
                  <c:v>42124</c:v>
                </c:pt>
                <c:pt idx="175">
                  <c:v>42151</c:v>
                </c:pt>
                <c:pt idx="176">
                  <c:v>42156</c:v>
                </c:pt>
                <c:pt idx="177">
                  <c:v>42160</c:v>
                </c:pt>
                <c:pt idx="178">
                  <c:v>42164</c:v>
                </c:pt>
                <c:pt idx="179">
                  <c:v>42174</c:v>
                </c:pt>
                <c:pt idx="180">
                  <c:v>42178</c:v>
                </c:pt>
                <c:pt idx="181">
                  <c:v>42180</c:v>
                </c:pt>
                <c:pt idx="182">
                  <c:v>42185</c:v>
                </c:pt>
                <c:pt idx="183">
                  <c:v>42186</c:v>
                </c:pt>
                <c:pt idx="184">
                  <c:v>42186</c:v>
                </c:pt>
                <c:pt idx="185">
                  <c:v>42186</c:v>
                </c:pt>
                <c:pt idx="186">
                  <c:v>42200</c:v>
                </c:pt>
                <c:pt idx="187">
                  <c:v>42201</c:v>
                </c:pt>
                <c:pt idx="188">
                  <c:v>42201</c:v>
                </c:pt>
                <c:pt idx="189">
                  <c:v>42206</c:v>
                </c:pt>
                <c:pt idx="190">
                  <c:v>42221</c:v>
                </c:pt>
                <c:pt idx="191">
                  <c:v>42225</c:v>
                </c:pt>
                <c:pt idx="192">
                  <c:v>42228</c:v>
                </c:pt>
                <c:pt idx="193">
                  <c:v>42244</c:v>
                </c:pt>
                <c:pt idx="194">
                  <c:v>42250</c:v>
                </c:pt>
                <c:pt idx="195">
                  <c:v>42270</c:v>
                </c:pt>
                <c:pt idx="196">
                  <c:v>42270</c:v>
                </c:pt>
                <c:pt idx="197">
                  <c:v>42271</c:v>
                </c:pt>
                <c:pt idx="198">
                  <c:v>42275</c:v>
                </c:pt>
                <c:pt idx="199">
                  <c:v>42275</c:v>
                </c:pt>
                <c:pt idx="200">
                  <c:v>42278</c:v>
                </c:pt>
                <c:pt idx="201">
                  <c:v>42278</c:v>
                </c:pt>
                <c:pt idx="202">
                  <c:v>42278</c:v>
                </c:pt>
                <c:pt idx="203">
                  <c:v>42285</c:v>
                </c:pt>
                <c:pt idx="204">
                  <c:v>42286</c:v>
                </c:pt>
                <c:pt idx="205">
                  <c:v>42286</c:v>
                </c:pt>
                <c:pt idx="206">
                  <c:v>42292</c:v>
                </c:pt>
                <c:pt idx="207">
                  <c:v>42313</c:v>
                </c:pt>
                <c:pt idx="208">
                  <c:v>42314</c:v>
                </c:pt>
                <c:pt idx="209">
                  <c:v>42317</c:v>
                </c:pt>
                <c:pt idx="210">
                  <c:v>42318</c:v>
                </c:pt>
                <c:pt idx="211">
                  <c:v>42328</c:v>
                </c:pt>
                <c:pt idx="212">
                  <c:v>42338</c:v>
                </c:pt>
                <c:pt idx="213">
                  <c:v>42355</c:v>
                </c:pt>
                <c:pt idx="214">
                  <c:v>42355</c:v>
                </c:pt>
                <c:pt idx="215">
                  <c:v>42356</c:v>
                </c:pt>
                <c:pt idx="216">
                  <c:v>42356</c:v>
                </c:pt>
                <c:pt idx="217">
                  <c:v>42356</c:v>
                </c:pt>
                <c:pt idx="218">
                  <c:v>42356</c:v>
                </c:pt>
                <c:pt idx="219">
                  <c:v>42375</c:v>
                </c:pt>
                <c:pt idx="220">
                  <c:v>42472</c:v>
                </c:pt>
                <c:pt idx="221">
                  <c:v>42472</c:v>
                </c:pt>
                <c:pt idx="222">
                  <c:v>42509</c:v>
                </c:pt>
                <c:pt idx="223">
                  <c:v>42584</c:v>
                </c:pt>
                <c:pt idx="224">
                  <c:v>42586</c:v>
                </c:pt>
                <c:pt idx="225">
                  <c:v>42591</c:v>
                </c:pt>
                <c:pt idx="226">
                  <c:v>42608</c:v>
                </c:pt>
                <c:pt idx="227">
                  <c:v>42611</c:v>
                </c:pt>
                <c:pt idx="228">
                  <c:v>42628</c:v>
                </c:pt>
                <c:pt idx="229">
                  <c:v>42633</c:v>
                </c:pt>
                <c:pt idx="230">
                  <c:v>42635</c:v>
                </c:pt>
                <c:pt idx="231">
                  <c:v>42636</c:v>
                </c:pt>
                <c:pt idx="232">
                  <c:v>42636</c:v>
                </c:pt>
                <c:pt idx="233">
                  <c:v>42636</c:v>
                </c:pt>
                <c:pt idx="234">
                  <c:v>42636</c:v>
                </c:pt>
                <c:pt idx="235">
                  <c:v>42689</c:v>
                </c:pt>
                <c:pt idx="236">
                  <c:v>42692</c:v>
                </c:pt>
                <c:pt idx="237">
                  <c:v>42692</c:v>
                </c:pt>
                <c:pt idx="238">
                  <c:v>42692</c:v>
                </c:pt>
                <c:pt idx="239">
                  <c:v>42717</c:v>
                </c:pt>
                <c:pt idx="240">
                  <c:v>42719</c:v>
                </c:pt>
                <c:pt idx="241">
                  <c:v>42738</c:v>
                </c:pt>
                <c:pt idx="242">
                  <c:v>42747</c:v>
                </c:pt>
                <c:pt idx="243">
                  <c:v>42747</c:v>
                </c:pt>
                <c:pt idx="244">
                  <c:v>42747</c:v>
                </c:pt>
                <c:pt idx="245">
                  <c:v>42752</c:v>
                </c:pt>
                <c:pt idx="246">
                  <c:v>42766</c:v>
                </c:pt>
                <c:pt idx="247">
                  <c:v>42817</c:v>
                </c:pt>
                <c:pt idx="248">
                  <c:v>42825</c:v>
                </c:pt>
                <c:pt idx="249">
                  <c:v>42826</c:v>
                </c:pt>
                <c:pt idx="250">
                  <c:v>42843</c:v>
                </c:pt>
                <c:pt idx="251">
                  <c:v>42877</c:v>
                </c:pt>
                <c:pt idx="252">
                  <c:v>42880</c:v>
                </c:pt>
                <c:pt idx="253">
                  <c:v>42880</c:v>
                </c:pt>
                <c:pt idx="254">
                  <c:v>42880</c:v>
                </c:pt>
                <c:pt idx="255">
                  <c:v>42880</c:v>
                </c:pt>
                <c:pt idx="256">
                  <c:v>42881</c:v>
                </c:pt>
                <c:pt idx="257">
                  <c:v>42887</c:v>
                </c:pt>
                <c:pt idx="258">
                  <c:v>42887</c:v>
                </c:pt>
                <c:pt idx="259">
                  <c:v>42887</c:v>
                </c:pt>
                <c:pt idx="260">
                  <c:v>42893</c:v>
                </c:pt>
                <c:pt idx="261">
                  <c:v>42905</c:v>
                </c:pt>
                <c:pt idx="262">
                  <c:v>42906</c:v>
                </c:pt>
                <c:pt idx="263">
                  <c:v>42906</c:v>
                </c:pt>
                <c:pt idx="264">
                  <c:v>42906</c:v>
                </c:pt>
                <c:pt idx="265">
                  <c:v>42906</c:v>
                </c:pt>
                <c:pt idx="266">
                  <c:v>42912</c:v>
                </c:pt>
                <c:pt idx="267">
                  <c:v>42933</c:v>
                </c:pt>
                <c:pt idx="268">
                  <c:v>42944</c:v>
                </c:pt>
                <c:pt idx="269">
                  <c:v>42944</c:v>
                </c:pt>
                <c:pt idx="270">
                  <c:v>42955</c:v>
                </c:pt>
                <c:pt idx="271">
                  <c:v>42972</c:v>
                </c:pt>
                <c:pt idx="272">
                  <c:v>43001</c:v>
                </c:pt>
                <c:pt idx="273">
                  <c:v>43004</c:v>
                </c:pt>
                <c:pt idx="274">
                  <c:v>43004</c:v>
                </c:pt>
                <c:pt idx="275">
                  <c:v>43014</c:v>
                </c:pt>
                <c:pt idx="276">
                  <c:v>43014</c:v>
                </c:pt>
                <c:pt idx="277">
                  <c:v>43038</c:v>
                </c:pt>
                <c:pt idx="278">
                  <c:v>43047</c:v>
                </c:pt>
                <c:pt idx="279">
                  <c:v>43052</c:v>
                </c:pt>
                <c:pt idx="280">
                  <c:v>43052</c:v>
                </c:pt>
                <c:pt idx="281">
                  <c:v>43053</c:v>
                </c:pt>
                <c:pt idx="282">
                  <c:v>43077</c:v>
                </c:pt>
                <c:pt idx="283">
                  <c:v>43083</c:v>
                </c:pt>
                <c:pt idx="284">
                  <c:v>43084</c:v>
                </c:pt>
                <c:pt idx="285">
                  <c:v>43090</c:v>
                </c:pt>
                <c:pt idx="286">
                  <c:v>43105</c:v>
                </c:pt>
                <c:pt idx="287">
                  <c:v>43109</c:v>
                </c:pt>
                <c:pt idx="288">
                  <c:v>43126</c:v>
                </c:pt>
                <c:pt idx="289">
                  <c:v>43129</c:v>
                </c:pt>
                <c:pt idx="290">
                  <c:v>43129</c:v>
                </c:pt>
                <c:pt idx="291">
                  <c:v>43132</c:v>
                </c:pt>
                <c:pt idx="292">
                  <c:v>43136</c:v>
                </c:pt>
                <c:pt idx="293">
                  <c:v>43152</c:v>
                </c:pt>
                <c:pt idx="294">
                  <c:v>43154</c:v>
                </c:pt>
                <c:pt idx="295">
                  <c:v>43206</c:v>
                </c:pt>
                <c:pt idx="296">
                  <c:v>43227</c:v>
                </c:pt>
                <c:pt idx="297">
                  <c:v>43236</c:v>
                </c:pt>
                <c:pt idx="298">
                  <c:v>43236</c:v>
                </c:pt>
                <c:pt idx="299">
                  <c:v>43250</c:v>
                </c:pt>
                <c:pt idx="300">
                  <c:v>43250</c:v>
                </c:pt>
                <c:pt idx="301">
                  <c:v>43250</c:v>
                </c:pt>
                <c:pt idx="302">
                  <c:v>43250</c:v>
                </c:pt>
                <c:pt idx="303">
                  <c:v>43250</c:v>
                </c:pt>
                <c:pt idx="304">
                  <c:v>43250</c:v>
                </c:pt>
                <c:pt idx="305">
                  <c:v>43251</c:v>
                </c:pt>
                <c:pt idx="306">
                  <c:v>43252</c:v>
                </c:pt>
                <c:pt idx="307">
                  <c:v>43255</c:v>
                </c:pt>
                <c:pt idx="308">
                  <c:v>43257</c:v>
                </c:pt>
                <c:pt idx="309">
                  <c:v>43259</c:v>
                </c:pt>
                <c:pt idx="310">
                  <c:v>43264</c:v>
                </c:pt>
                <c:pt idx="311">
                  <c:v>43264</c:v>
                </c:pt>
                <c:pt idx="312">
                  <c:v>43264</c:v>
                </c:pt>
                <c:pt idx="313">
                  <c:v>43264</c:v>
                </c:pt>
                <c:pt idx="314">
                  <c:v>43266</c:v>
                </c:pt>
                <c:pt idx="315">
                  <c:v>43277</c:v>
                </c:pt>
                <c:pt idx="316">
                  <c:v>43278</c:v>
                </c:pt>
                <c:pt idx="317">
                  <c:v>43281</c:v>
                </c:pt>
                <c:pt idx="318">
                  <c:v>43281</c:v>
                </c:pt>
                <c:pt idx="319">
                  <c:v>43281</c:v>
                </c:pt>
                <c:pt idx="320">
                  <c:v>43291</c:v>
                </c:pt>
                <c:pt idx="321">
                  <c:v>43322</c:v>
                </c:pt>
                <c:pt idx="322">
                  <c:v>43322</c:v>
                </c:pt>
                <c:pt idx="323">
                  <c:v>43334</c:v>
                </c:pt>
                <c:pt idx="324">
                  <c:v>43334</c:v>
                </c:pt>
                <c:pt idx="325">
                  <c:v>43335</c:v>
                </c:pt>
                <c:pt idx="326">
                  <c:v>43343</c:v>
                </c:pt>
                <c:pt idx="327">
                  <c:v>43352</c:v>
                </c:pt>
                <c:pt idx="328">
                  <c:v>43354</c:v>
                </c:pt>
                <c:pt idx="329">
                  <c:v>43362</c:v>
                </c:pt>
                <c:pt idx="330">
                  <c:v>43363</c:v>
                </c:pt>
                <c:pt idx="331">
                  <c:v>43368</c:v>
                </c:pt>
                <c:pt idx="332">
                  <c:v>43374</c:v>
                </c:pt>
                <c:pt idx="333">
                  <c:v>43374</c:v>
                </c:pt>
                <c:pt idx="334">
                  <c:v>43391</c:v>
                </c:pt>
                <c:pt idx="335">
                  <c:v>43391</c:v>
                </c:pt>
                <c:pt idx="336">
                  <c:v>43398</c:v>
                </c:pt>
                <c:pt idx="337">
                  <c:v>43405</c:v>
                </c:pt>
                <c:pt idx="338">
                  <c:v>43445</c:v>
                </c:pt>
                <c:pt idx="339">
                  <c:v>43497</c:v>
                </c:pt>
                <c:pt idx="340">
                  <c:v>43507</c:v>
                </c:pt>
                <c:pt idx="341">
                  <c:v>43510</c:v>
                </c:pt>
                <c:pt idx="342">
                  <c:v>43524</c:v>
                </c:pt>
                <c:pt idx="343">
                  <c:v>43545</c:v>
                </c:pt>
                <c:pt idx="344">
                  <c:v>43546</c:v>
                </c:pt>
                <c:pt idx="345">
                  <c:v>43577</c:v>
                </c:pt>
                <c:pt idx="346">
                  <c:v>43585</c:v>
                </c:pt>
                <c:pt idx="347">
                  <c:v>43613</c:v>
                </c:pt>
                <c:pt idx="348">
                  <c:v>43615</c:v>
                </c:pt>
                <c:pt idx="349">
                  <c:v>43627</c:v>
                </c:pt>
                <c:pt idx="350">
                  <c:v>43634</c:v>
                </c:pt>
                <c:pt idx="351">
                  <c:v>43634</c:v>
                </c:pt>
                <c:pt idx="352">
                  <c:v>43637</c:v>
                </c:pt>
                <c:pt idx="353">
                  <c:v>43643</c:v>
                </c:pt>
                <c:pt idx="354">
                  <c:v>43643</c:v>
                </c:pt>
                <c:pt idx="355">
                  <c:v>43647</c:v>
                </c:pt>
                <c:pt idx="356">
                  <c:v>43647</c:v>
                </c:pt>
                <c:pt idx="357">
                  <c:v>43647</c:v>
                </c:pt>
                <c:pt idx="358">
                  <c:v>43655</c:v>
                </c:pt>
                <c:pt idx="359">
                  <c:v>43671</c:v>
                </c:pt>
                <c:pt idx="360">
                  <c:v>43672</c:v>
                </c:pt>
                <c:pt idx="361">
                  <c:v>43672</c:v>
                </c:pt>
                <c:pt idx="362">
                  <c:v>43683</c:v>
                </c:pt>
                <c:pt idx="363">
                  <c:v>43696</c:v>
                </c:pt>
                <c:pt idx="364">
                  <c:v>43707</c:v>
                </c:pt>
                <c:pt idx="365">
                  <c:v>43720</c:v>
                </c:pt>
                <c:pt idx="366">
                  <c:v>43727</c:v>
                </c:pt>
                <c:pt idx="367">
                  <c:v>43730</c:v>
                </c:pt>
                <c:pt idx="368">
                  <c:v>43730</c:v>
                </c:pt>
                <c:pt idx="369">
                  <c:v>43730</c:v>
                </c:pt>
                <c:pt idx="370">
                  <c:v>43739</c:v>
                </c:pt>
                <c:pt idx="371">
                  <c:v>43755</c:v>
                </c:pt>
                <c:pt idx="372">
                  <c:v>43755</c:v>
                </c:pt>
                <c:pt idx="373">
                  <c:v>43756</c:v>
                </c:pt>
                <c:pt idx="374">
                  <c:v>43761</c:v>
                </c:pt>
                <c:pt idx="375">
                  <c:v>43774</c:v>
                </c:pt>
                <c:pt idx="376">
                  <c:v>43783</c:v>
                </c:pt>
                <c:pt idx="377">
                  <c:v>43783</c:v>
                </c:pt>
                <c:pt idx="378">
                  <c:v>43788</c:v>
                </c:pt>
                <c:pt idx="379">
                  <c:v>43790</c:v>
                </c:pt>
                <c:pt idx="380">
                  <c:v>43795</c:v>
                </c:pt>
                <c:pt idx="381">
                  <c:v>43795</c:v>
                </c:pt>
                <c:pt idx="382">
                  <c:v>43795</c:v>
                </c:pt>
                <c:pt idx="383">
                  <c:v>43804</c:v>
                </c:pt>
                <c:pt idx="384">
                  <c:v>43809</c:v>
                </c:pt>
                <c:pt idx="385">
                  <c:v>43816</c:v>
                </c:pt>
                <c:pt idx="386">
                  <c:v>43819</c:v>
                </c:pt>
                <c:pt idx="387">
                  <c:v>43822</c:v>
                </c:pt>
                <c:pt idx="388">
                  <c:v>43836</c:v>
                </c:pt>
                <c:pt idx="389">
                  <c:v>43875</c:v>
                </c:pt>
                <c:pt idx="390">
                  <c:v>43875</c:v>
                </c:pt>
                <c:pt idx="391">
                  <c:v>43880</c:v>
                </c:pt>
                <c:pt idx="392">
                  <c:v>43887</c:v>
                </c:pt>
                <c:pt idx="393">
                  <c:v>43903</c:v>
                </c:pt>
                <c:pt idx="394">
                  <c:v>43915</c:v>
                </c:pt>
                <c:pt idx="395">
                  <c:v>43929</c:v>
                </c:pt>
                <c:pt idx="396">
                  <c:v>43929</c:v>
                </c:pt>
                <c:pt idx="397">
                  <c:v>43953</c:v>
                </c:pt>
                <c:pt idx="398">
                  <c:v>43957</c:v>
                </c:pt>
                <c:pt idx="399">
                  <c:v>43970</c:v>
                </c:pt>
                <c:pt idx="400">
                  <c:v>43977</c:v>
                </c:pt>
                <c:pt idx="401">
                  <c:v>43983</c:v>
                </c:pt>
                <c:pt idx="402">
                  <c:v>44022</c:v>
                </c:pt>
                <c:pt idx="403">
                  <c:v>44022</c:v>
                </c:pt>
                <c:pt idx="404">
                  <c:v>44036</c:v>
                </c:pt>
                <c:pt idx="405">
                  <c:v>44067</c:v>
                </c:pt>
                <c:pt idx="406">
                  <c:v>44074</c:v>
                </c:pt>
                <c:pt idx="407">
                  <c:v>44088</c:v>
                </c:pt>
                <c:pt idx="408">
                  <c:v>44097</c:v>
                </c:pt>
                <c:pt idx="409">
                  <c:v>44099</c:v>
                </c:pt>
                <c:pt idx="410">
                  <c:v>44104</c:v>
                </c:pt>
                <c:pt idx="411">
                  <c:v>44106</c:v>
                </c:pt>
                <c:pt idx="412">
                  <c:v>44137</c:v>
                </c:pt>
                <c:pt idx="413">
                  <c:v>44140</c:v>
                </c:pt>
                <c:pt idx="414">
                  <c:v>44141</c:v>
                </c:pt>
                <c:pt idx="415">
                  <c:v>44166</c:v>
                </c:pt>
                <c:pt idx="416">
                  <c:v>44187</c:v>
                </c:pt>
                <c:pt idx="417">
                  <c:v>44195</c:v>
                </c:pt>
                <c:pt idx="418">
                  <c:v>44211</c:v>
                </c:pt>
                <c:pt idx="419">
                  <c:v>44211</c:v>
                </c:pt>
                <c:pt idx="420">
                  <c:v>44217</c:v>
                </c:pt>
                <c:pt idx="421">
                  <c:v>44224</c:v>
                </c:pt>
                <c:pt idx="422">
                  <c:v>44228</c:v>
                </c:pt>
                <c:pt idx="423">
                  <c:v>44228</c:v>
                </c:pt>
                <c:pt idx="424">
                  <c:v>44231</c:v>
                </c:pt>
                <c:pt idx="425">
                  <c:v>44250</c:v>
                </c:pt>
                <c:pt idx="426">
                  <c:v>44263</c:v>
                </c:pt>
                <c:pt idx="427">
                  <c:v>44280</c:v>
                </c:pt>
                <c:pt idx="428">
                  <c:v>44287</c:v>
                </c:pt>
                <c:pt idx="429">
                  <c:v>44287</c:v>
                </c:pt>
                <c:pt idx="430">
                  <c:v>44294</c:v>
                </c:pt>
                <c:pt idx="431">
                  <c:v>44323</c:v>
                </c:pt>
                <c:pt idx="432">
                  <c:v>44328</c:v>
                </c:pt>
                <c:pt idx="433">
                  <c:v>44348</c:v>
                </c:pt>
                <c:pt idx="434">
                  <c:v>44348</c:v>
                </c:pt>
                <c:pt idx="435">
                  <c:v>44348</c:v>
                </c:pt>
                <c:pt idx="436">
                  <c:v>44351</c:v>
                </c:pt>
                <c:pt idx="437">
                  <c:v>44364</c:v>
                </c:pt>
                <c:pt idx="438">
                  <c:v>44420</c:v>
                </c:pt>
                <c:pt idx="439">
                  <c:v>44477</c:v>
                </c:pt>
                <c:pt idx="440">
                  <c:v>44483</c:v>
                </c:pt>
                <c:pt idx="441">
                  <c:v>44484</c:v>
                </c:pt>
                <c:pt idx="442">
                  <c:v>44484</c:v>
                </c:pt>
                <c:pt idx="443">
                  <c:v>44547</c:v>
                </c:pt>
                <c:pt idx="444">
                  <c:v>44582</c:v>
                </c:pt>
                <c:pt idx="445">
                  <c:v>44608</c:v>
                </c:pt>
                <c:pt idx="446">
                  <c:v>44613</c:v>
                </c:pt>
                <c:pt idx="447">
                  <c:v>44669</c:v>
                </c:pt>
                <c:pt idx="448">
                  <c:v>44671</c:v>
                </c:pt>
                <c:pt idx="449">
                  <c:v>44679</c:v>
                </c:pt>
                <c:pt idx="450">
                  <c:v>44694</c:v>
                </c:pt>
                <c:pt idx="451">
                  <c:v>44706</c:v>
                </c:pt>
                <c:pt idx="452">
                  <c:v>44735</c:v>
                </c:pt>
                <c:pt idx="453">
                  <c:v>44769</c:v>
                </c:pt>
                <c:pt idx="454">
                  <c:v>44831</c:v>
                </c:pt>
                <c:pt idx="455">
                  <c:v>44833</c:v>
                </c:pt>
                <c:pt idx="456">
                  <c:v>44854</c:v>
                </c:pt>
                <c:pt idx="457">
                  <c:v>44859</c:v>
                </c:pt>
                <c:pt idx="458">
                  <c:v>44862</c:v>
                </c:pt>
                <c:pt idx="459">
                  <c:v>44916</c:v>
                </c:pt>
                <c:pt idx="460">
                  <c:v>44946</c:v>
                </c:pt>
                <c:pt idx="461">
                  <c:v>44950</c:v>
                </c:pt>
                <c:pt idx="462">
                  <c:v>45107</c:v>
                </c:pt>
                <c:pt idx="463">
                  <c:v>45128</c:v>
                </c:pt>
                <c:pt idx="464">
                  <c:v>45223</c:v>
                </c:pt>
                <c:pt idx="465">
                  <c:v>45245</c:v>
                </c:pt>
                <c:pt idx="466">
                  <c:v>45247</c:v>
                </c:pt>
                <c:pt idx="467">
                  <c:v>45322</c:v>
                </c:pt>
                <c:pt idx="468">
                  <c:v>45337</c:v>
                </c:pt>
                <c:pt idx="469">
                  <c:v>45372</c:v>
                </c:pt>
                <c:pt idx="470">
                  <c:v>45415</c:v>
                </c:pt>
                <c:pt idx="471">
                  <c:v>45415</c:v>
                </c:pt>
              </c:numCache>
            </c:numRef>
          </c:xVal>
          <c:yVal>
            <c:numRef>
              <c:f>'PPA Price by Project (PV only)'!$M$26:$M$537</c:f>
              <c:numCache>
                <c:formatCode>0.00</c:formatCode>
                <c:ptCount val="512"/>
                <c:pt idx="0">
                  <c:v>#N/A</c:v>
                </c:pt>
                <c:pt idx="1">
                  <c:v>#N/A</c:v>
                </c:pt>
                <c:pt idx="2">
                  <c:v>#N/A</c:v>
                </c:pt>
                <c:pt idx="3">
                  <c:v>#N/A</c:v>
                </c:pt>
                <c:pt idx="4">
                  <c:v>#N/A</c:v>
                </c:pt>
                <c:pt idx="5">
                  <c:v>#N/A</c:v>
                </c:pt>
                <c:pt idx="6">
                  <c:v>#N/A</c:v>
                </c:pt>
                <c:pt idx="7">
                  <c:v>#N/A</c:v>
                </c:pt>
                <c:pt idx="8">
                  <c:v>#N/A</c:v>
                </c:pt>
                <c:pt idx="9">
                  <c:v>#N/A</c:v>
                </c:pt>
                <c:pt idx="10">
                  <c:v>#N/A</c:v>
                </c:pt>
                <c:pt idx="11">
                  <c:v>#N/A</c:v>
                </c:pt>
                <c:pt idx="12">
                  <c:v>#N/A</c:v>
                </c:pt>
                <c:pt idx="13">
                  <c:v>#N/A</c:v>
                </c:pt>
                <c:pt idx="14">
                  <c:v>#N/A</c:v>
                </c:pt>
                <c:pt idx="15">
                  <c:v>#N/A</c:v>
                </c:pt>
                <c:pt idx="16">
                  <c:v>#N/A</c:v>
                </c:pt>
                <c:pt idx="17">
                  <c:v>#N/A</c:v>
                </c:pt>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#N/A</c:v>
                </c:pt>
                <c:pt idx="42">
                  <c:v>#N/A</c:v>
                </c:pt>
                <c:pt idx="43">
                  <c:v>#N/A</c:v>
                </c:pt>
                <c:pt idx="44">
                  <c:v>#N/A</c:v>
                </c:pt>
                <c:pt idx="45">
                  <c:v>#N/A</c:v>
                </c:pt>
                <c:pt idx="46">
                  <c:v>#N/A</c:v>
                </c:pt>
                <c:pt idx="47">
                  <c:v>#N/A</c:v>
                </c:pt>
                <c:pt idx="48">
                  <c:v>#N/A</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217.38110587653057</c:v>
                </c:pt>
                <c:pt idx="65">
                  <c:v>#N/A</c:v>
                </c:pt>
                <c:pt idx="66">
                  <c:v>#N/A</c:v>
                </c:pt>
                <c:pt idx="67">
                  <c:v>#N/A</c:v>
                </c:pt>
                <c:pt idx="68">
                  <c:v>#N/A</c:v>
                </c:pt>
                <c:pt idx="69">
                  <c:v>#N/A</c:v>
                </c:pt>
                <c:pt idx="70">
                  <c:v>#N/A</c:v>
                </c:pt>
                <c:pt idx="71">
                  <c:v>#N/A</c:v>
                </c:pt>
                <c:pt idx="72">
                  <c:v>#N/A</c:v>
                </c:pt>
                <c:pt idx="73">
                  <c:v>#N/A</c:v>
                </c:pt>
                <c:pt idx="74">
                  <c:v>#N/A</c:v>
                </c:pt>
                <c:pt idx="75">
                  <c:v>#N/A</c:v>
                </c:pt>
                <c:pt idx="76">
                  <c:v>#N/A</c:v>
                </c:pt>
                <c:pt idx="77">
                  <c:v>#N/A</c:v>
                </c:pt>
                <c:pt idx="78">
                  <c:v>#N/A</c:v>
                </c:pt>
                <c:pt idx="79">
                  <c:v>#N/A</c:v>
                </c:pt>
                <c:pt idx="80">
                  <c:v>#N/A</c:v>
                </c:pt>
                <c:pt idx="81">
                  <c:v>#N/A</c:v>
                </c:pt>
                <c:pt idx="82">
                  <c:v>#N/A</c:v>
                </c:pt>
                <c:pt idx="83">
                  <c:v>#N/A</c:v>
                </c:pt>
                <c:pt idx="84">
                  <c:v>#N/A</c:v>
                </c:pt>
                <c:pt idx="85">
                  <c:v>#N/A</c:v>
                </c:pt>
                <c:pt idx="86">
                  <c:v>#N/A</c:v>
                </c:pt>
                <c:pt idx="87">
                  <c:v>#N/A</c:v>
                </c:pt>
                <c:pt idx="88">
                  <c:v>#N/A</c:v>
                </c:pt>
                <c:pt idx="89">
                  <c:v>#N/A</c:v>
                </c:pt>
                <c:pt idx="90">
                  <c:v>#N/A</c:v>
                </c:pt>
                <c:pt idx="91">
                  <c:v>#N/A</c:v>
                </c:pt>
                <c:pt idx="92">
                  <c:v>#N/A</c:v>
                </c:pt>
                <c:pt idx="93">
                  <c:v>#N/A</c:v>
                </c:pt>
                <c:pt idx="94">
                  <c:v>#N/A</c:v>
                </c:pt>
                <c:pt idx="95">
                  <c:v>#N/A</c:v>
                </c:pt>
                <c:pt idx="96">
                  <c:v>#N/A</c:v>
                </c:pt>
                <c:pt idx="97">
                  <c:v>#N/A</c:v>
                </c:pt>
                <c:pt idx="98">
                  <c:v>#N/A</c:v>
                </c:pt>
                <c:pt idx="99">
                  <c:v>#N/A</c:v>
                </c:pt>
                <c:pt idx="100">
                  <c:v>#N/A</c:v>
                </c:pt>
                <c:pt idx="101">
                  <c:v>#N/A</c:v>
                </c:pt>
                <c:pt idx="102">
                  <c:v>167.32002997165498</c:v>
                </c:pt>
                <c:pt idx="103">
                  <c:v>#N/A</c:v>
                </c:pt>
                <c:pt idx="104">
                  <c:v>#N/A</c:v>
                </c:pt>
                <c:pt idx="105">
                  <c:v>#N/A</c:v>
                </c:pt>
                <c:pt idx="106">
                  <c:v>#N/A</c:v>
                </c:pt>
                <c:pt idx="107">
                  <c:v>#N/A</c:v>
                </c:pt>
                <c:pt idx="108">
                  <c:v>#N/A</c:v>
                </c:pt>
                <c:pt idx="109">
                  <c:v>#N/A</c:v>
                </c:pt>
                <c:pt idx="110">
                  <c:v>#N/A</c:v>
                </c:pt>
                <c:pt idx="111">
                  <c:v>#N/A</c:v>
                </c:pt>
                <c:pt idx="112">
                  <c:v>#N/A</c:v>
                </c:pt>
                <c:pt idx="113">
                  <c:v>#N/A</c:v>
                </c:pt>
                <c:pt idx="114">
                  <c:v>#N/A</c:v>
                </c:pt>
                <c:pt idx="115">
                  <c:v>#N/A</c:v>
                </c:pt>
                <c:pt idx="116">
                  <c:v>#N/A</c:v>
                </c:pt>
                <c:pt idx="117">
                  <c:v>#N/A</c:v>
                </c:pt>
                <c:pt idx="118">
                  <c:v>#N/A</c:v>
                </c:pt>
                <c:pt idx="119">
                  <c:v>#N/A</c:v>
                </c:pt>
                <c:pt idx="120">
                  <c:v>#N/A</c:v>
                </c:pt>
                <c:pt idx="121">
                  <c:v>#N/A</c:v>
                </c:pt>
                <c:pt idx="122">
                  <c:v>#N/A</c:v>
                </c:pt>
                <c:pt idx="123">
                  <c:v>#N/A</c:v>
                </c:pt>
                <c:pt idx="124">
                  <c:v>#N/A</c:v>
                </c:pt>
                <c:pt idx="125">
                  <c:v>#N/A</c:v>
                </c:pt>
                <c:pt idx="126">
                  <c:v>#N/A</c:v>
                </c:pt>
                <c:pt idx="127">
                  <c:v>#N/A</c:v>
                </c:pt>
                <c:pt idx="128">
                  <c:v>#N/A</c:v>
                </c:pt>
                <c:pt idx="129">
                  <c:v>#N/A</c:v>
                </c:pt>
                <c:pt idx="130">
                  <c:v>#N/A</c:v>
                </c:pt>
                <c:pt idx="131">
                  <c:v>#N/A</c:v>
                </c:pt>
                <c:pt idx="132">
                  <c:v>#N/A</c:v>
                </c:pt>
                <c:pt idx="133">
                  <c:v>#N/A</c:v>
                </c:pt>
                <c:pt idx="134">
                  <c:v>#N/A</c:v>
                </c:pt>
                <c:pt idx="135">
                  <c:v>#N/A</c:v>
                </c:pt>
                <c:pt idx="136">
                  <c:v>#N/A</c:v>
                </c:pt>
                <c:pt idx="137">
                  <c:v>#N/A</c:v>
                </c:pt>
                <c:pt idx="138">
                  <c:v>#N/A</c:v>
                </c:pt>
                <c:pt idx="139">
                  <c:v>#N/A</c:v>
                </c:pt>
                <c:pt idx="140">
                  <c:v>#N/A</c:v>
                </c:pt>
                <c:pt idx="141">
                  <c:v>#N/A</c:v>
                </c:pt>
                <c:pt idx="142">
                  <c:v>#N/A</c:v>
                </c:pt>
                <c:pt idx="143">
                  <c:v>#N/A</c:v>
                </c:pt>
                <c:pt idx="144">
                  <c:v>#N/A</c:v>
                </c:pt>
                <c:pt idx="145">
                  <c:v>#N/A</c:v>
                </c:pt>
                <c:pt idx="146">
                  <c:v>#N/A</c:v>
                </c:pt>
                <c:pt idx="147">
                  <c:v>#N/A</c:v>
                </c:pt>
                <c:pt idx="148">
                  <c:v>#N/A</c:v>
                </c:pt>
                <c:pt idx="149">
                  <c:v>#N/A</c:v>
                </c:pt>
                <c:pt idx="150">
                  <c:v>#N/A</c:v>
                </c:pt>
                <c:pt idx="151">
                  <c:v>#N/A</c:v>
                </c:pt>
                <c:pt idx="152">
                  <c:v>#N/A</c:v>
                </c:pt>
                <c:pt idx="153">
                  <c:v>#N/A</c:v>
                </c:pt>
                <c:pt idx="154">
                  <c:v>#N/A</c:v>
                </c:pt>
                <c:pt idx="155">
                  <c:v>#N/A</c:v>
                </c:pt>
                <c:pt idx="156">
                  <c:v>#N/A</c:v>
                </c:pt>
                <c:pt idx="157">
                  <c:v>#N/A</c:v>
                </c:pt>
                <c:pt idx="158">
                  <c:v>#N/A</c:v>
                </c:pt>
                <c:pt idx="159">
                  <c:v>#N/A</c:v>
                </c:pt>
                <c:pt idx="160">
                  <c:v>#N/A</c:v>
                </c:pt>
                <c:pt idx="161">
                  <c:v>#N/A</c:v>
                </c:pt>
                <c:pt idx="162">
                  <c:v>#N/A</c:v>
                </c:pt>
                <c:pt idx="163">
                  <c:v>#N/A</c:v>
                </c:pt>
                <c:pt idx="164">
                  <c:v>#N/A</c:v>
                </c:pt>
                <c:pt idx="165">
                  <c:v>#N/A</c:v>
                </c:pt>
                <c:pt idx="166">
                  <c:v>#N/A</c:v>
                </c:pt>
                <c:pt idx="167">
                  <c:v>#N/A</c:v>
                </c:pt>
                <c:pt idx="168">
                  <c:v>#N/A</c:v>
                </c:pt>
                <c:pt idx="169">
                  <c:v>#N/A</c:v>
                </c:pt>
                <c:pt idx="170">
                  <c:v>#N/A</c:v>
                </c:pt>
                <c:pt idx="171">
                  <c:v>#N/A</c:v>
                </c:pt>
                <c:pt idx="172">
                  <c:v>#N/A</c:v>
                </c:pt>
                <c:pt idx="173">
                  <c:v>#N/A</c:v>
                </c:pt>
                <c:pt idx="174">
                  <c:v>#N/A</c:v>
                </c:pt>
                <c:pt idx="175">
                  <c:v>#N/A</c:v>
                </c:pt>
                <c:pt idx="176">
                  <c:v>#N/A</c:v>
                </c:pt>
                <c:pt idx="177">
                  <c:v>#N/A</c:v>
                </c:pt>
                <c:pt idx="178">
                  <c:v>#N/A</c:v>
                </c:pt>
                <c:pt idx="179">
                  <c:v>#N/A</c:v>
                </c:pt>
                <c:pt idx="180">
                  <c:v>#N/A</c:v>
                </c:pt>
                <c:pt idx="181">
                  <c:v>#N/A</c:v>
                </c:pt>
                <c:pt idx="182">
                  <c:v>#N/A</c:v>
                </c:pt>
                <c:pt idx="183">
                  <c:v>#N/A</c:v>
                </c:pt>
                <c:pt idx="184">
                  <c:v>#N/A</c:v>
                </c:pt>
                <c:pt idx="185">
                  <c:v>140.7720524881596</c:v>
                </c:pt>
                <c:pt idx="186">
                  <c:v>#N/A</c:v>
                </c:pt>
                <c:pt idx="187">
                  <c:v>#N/A</c:v>
                </c:pt>
                <c:pt idx="188">
                  <c:v>#N/A</c:v>
                </c:pt>
                <c:pt idx="189">
                  <c:v>#N/A</c:v>
                </c:pt>
                <c:pt idx="190">
                  <c:v>#N/A</c:v>
                </c:pt>
                <c:pt idx="191">
                  <c:v>#N/A</c:v>
                </c:pt>
                <c:pt idx="192">
                  <c:v>#N/A</c:v>
                </c:pt>
                <c:pt idx="193">
                  <c:v>#N/A</c:v>
                </c:pt>
                <c:pt idx="194">
                  <c:v>#N/A</c:v>
                </c:pt>
                <c:pt idx="195">
                  <c:v>#N/A</c:v>
                </c:pt>
                <c:pt idx="196">
                  <c:v>#N/A</c:v>
                </c:pt>
                <c:pt idx="197">
                  <c:v>#N/A</c:v>
                </c:pt>
                <c:pt idx="198">
                  <c:v>#N/A</c:v>
                </c:pt>
                <c:pt idx="199">
                  <c:v>#N/A</c:v>
                </c:pt>
                <c:pt idx="200">
                  <c:v>#N/A</c:v>
                </c:pt>
                <c:pt idx="201">
                  <c:v>#N/A</c:v>
                </c:pt>
                <c:pt idx="202">
                  <c:v>#N/A</c:v>
                </c:pt>
                <c:pt idx="203">
                  <c:v>#N/A</c:v>
                </c:pt>
                <c:pt idx="204">
                  <c:v>#N/A</c:v>
                </c:pt>
                <c:pt idx="205">
                  <c:v>#N/A</c:v>
                </c:pt>
                <c:pt idx="206">
                  <c:v>#N/A</c:v>
                </c:pt>
                <c:pt idx="207">
                  <c:v>#N/A</c:v>
                </c:pt>
                <c:pt idx="208">
                  <c:v>#N/A</c:v>
                </c:pt>
                <c:pt idx="209">
                  <c:v>#N/A</c:v>
                </c:pt>
                <c:pt idx="210">
                  <c:v>#N/A</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#N/A</c:v>
                </c:pt>
                <c:pt idx="227">
                  <c:v>#N/A</c:v>
                </c:pt>
                <c:pt idx="228">
                  <c:v>#N/A</c:v>
                </c:pt>
                <c:pt idx="229">
                  <c:v>#N/A</c:v>
                </c:pt>
                <c:pt idx="230">
                  <c:v>#N/A</c:v>
                </c:pt>
                <c:pt idx="231">
                  <c:v>#N/A</c:v>
                </c:pt>
                <c:pt idx="232">
                  <c:v>#N/A</c:v>
                </c:pt>
                <c:pt idx="233">
                  <c:v>#N/A</c:v>
                </c:pt>
                <c:pt idx="234">
                  <c:v>#N/A</c:v>
                </c:pt>
                <c:pt idx="235">
                  <c:v>#N/A</c:v>
                </c:pt>
                <c:pt idx="236">
                  <c:v>#N/A</c:v>
                </c:pt>
                <c:pt idx="237">
                  <c:v>#N/A</c:v>
                </c:pt>
                <c:pt idx="238">
                  <c:v>#N/A</c:v>
                </c:pt>
                <c:pt idx="239">
                  <c:v>#N/A</c:v>
                </c:pt>
                <c:pt idx="240">
                  <c:v>#N/A</c:v>
                </c:pt>
                <c:pt idx="241">
                  <c:v>#N/A</c:v>
                </c:pt>
                <c:pt idx="242">
                  <c:v>105.01000518355075</c:v>
                </c:pt>
                <c:pt idx="243">
                  <c:v>96.089632164977843</c:v>
                </c:pt>
                <c:pt idx="244">
                  <c:v>#N/A</c:v>
                </c:pt>
                <c:pt idx="245">
                  <c:v>#N/A</c:v>
                </c:pt>
                <c:pt idx="246">
                  <c:v>#N/A</c:v>
                </c:pt>
                <c:pt idx="247">
                  <c:v>#N/A</c:v>
                </c:pt>
                <c:pt idx="248">
                  <c:v>101.17120688763237</c:v>
                </c:pt>
                <c:pt idx="249">
                  <c:v>#N/A</c:v>
                </c:pt>
                <c:pt idx="250">
                  <c:v>#N/A</c:v>
                </c:pt>
                <c:pt idx="251">
                  <c:v>#N/A</c:v>
                </c:pt>
                <c:pt idx="252">
                  <c:v>#N/A</c:v>
                </c:pt>
                <c:pt idx="253">
                  <c:v>#N/A</c:v>
                </c:pt>
                <c:pt idx="254">
                  <c:v>#N/A</c:v>
                </c:pt>
                <c:pt idx="255">
                  <c:v>#N/A</c:v>
                </c:pt>
                <c:pt idx="256">
                  <c:v>#N/A</c:v>
                </c:pt>
                <c:pt idx="257">
                  <c:v>#N/A</c:v>
                </c:pt>
                <c:pt idx="258">
                  <c:v>#N/A</c:v>
                </c:pt>
                <c:pt idx="259">
                  <c:v>#N/A</c:v>
                </c:pt>
                <c:pt idx="260">
                  <c:v>#N/A</c:v>
                </c:pt>
                <c:pt idx="261">
                  <c:v>#N/A</c:v>
                </c:pt>
                <c:pt idx="262">
                  <c:v>#N/A</c:v>
                </c:pt>
                <c:pt idx="263">
                  <c:v>#N/A</c:v>
                </c:pt>
                <c:pt idx="264">
                  <c:v>#N/A</c:v>
                </c:pt>
                <c:pt idx="265">
                  <c:v>#N/A</c:v>
                </c:pt>
                <c:pt idx="266">
                  <c:v>#N/A</c:v>
                </c:pt>
                <c:pt idx="267">
                  <c:v>#N/A</c:v>
                </c:pt>
                <c:pt idx="268">
                  <c:v>#N/A</c:v>
                </c:pt>
                <c:pt idx="269">
                  <c:v>#N/A</c:v>
                </c:pt>
                <c:pt idx="270">
                  <c:v>#N/A</c:v>
                </c:pt>
                <c:pt idx="271">
                  <c:v>#N/A</c:v>
                </c:pt>
                <c:pt idx="272">
                  <c:v>#N/A</c:v>
                </c:pt>
                <c:pt idx="273">
                  <c:v>#N/A</c:v>
                </c:pt>
                <c:pt idx="274">
                  <c:v>#N/A</c:v>
                </c:pt>
                <c:pt idx="275">
                  <c:v>#N/A</c:v>
                </c:pt>
                <c:pt idx="276">
                  <c:v>#N/A</c:v>
                </c:pt>
                <c:pt idx="277">
                  <c:v>#N/A</c:v>
                </c:pt>
                <c:pt idx="278">
                  <c:v>#N/A</c:v>
                </c:pt>
                <c:pt idx="279">
                  <c:v>#N/A</c:v>
                </c:pt>
                <c:pt idx="280">
                  <c:v>#N/A</c:v>
                </c:pt>
                <c:pt idx="281">
                  <c:v>#N/A</c:v>
                </c:pt>
                <c:pt idx="282">
                  <c:v>#N/A</c:v>
                </c:pt>
                <c:pt idx="283">
                  <c:v>#N/A</c:v>
                </c:pt>
                <c:pt idx="284">
                  <c:v>#N/A</c:v>
                </c:pt>
                <c:pt idx="285">
                  <c:v>#N/A</c:v>
                </c:pt>
                <c:pt idx="286">
                  <c:v>#N/A</c:v>
                </c:pt>
                <c:pt idx="287">
                  <c:v>#N/A</c:v>
                </c:pt>
                <c:pt idx="288">
                  <c:v>#N/A</c:v>
                </c:pt>
                <c:pt idx="289">
                  <c:v>#N/A</c:v>
                </c:pt>
                <c:pt idx="290">
                  <c:v>#N/A</c:v>
                </c:pt>
                <c:pt idx="291">
                  <c:v>#N/A</c:v>
                </c:pt>
                <c:pt idx="292">
                  <c:v>#N/A</c:v>
                </c:pt>
                <c:pt idx="293">
                  <c:v>#N/A</c:v>
                </c:pt>
                <c:pt idx="294">
                  <c:v>#N/A</c:v>
                </c:pt>
                <c:pt idx="295">
                  <c:v>#N/A</c:v>
                </c:pt>
                <c:pt idx="296">
                  <c:v>#N/A</c:v>
                </c:pt>
                <c:pt idx="297">
                  <c:v>#N/A</c:v>
                </c:pt>
                <c:pt idx="298">
                  <c:v>#N/A</c:v>
                </c:pt>
                <c:pt idx="299">
                  <c:v>#N/A</c:v>
                </c:pt>
                <c:pt idx="300">
                  <c:v>#N/A</c:v>
                </c:pt>
                <c:pt idx="301">
                  <c:v>#N/A</c:v>
                </c:pt>
                <c:pt idx="302">
                  <c:v>#N/A</c:v>
                </c:pt>
                <c:pt idx="303">
                  <c:v>#N/A</c:v>
                </c:pt>
                <c:pt idx="304">
                  <c:v>#N/A</c:v>
                </c:pt>
                <c:pt idx="305">
                  <c:v>#N/A</c:v>
                </c:pt>
                <c:pt idx="306">
                  <c:v>#N/A</c:v>
                </c:pt>
                <c:pt idx="307">
                  <c:v>#N/A</c:v>
                </c:pt>
                <c:pt idx="308">
                  <c:v>#N/A</c:v>
                </c:pt>
                <c:pt idx="309">
                  <c:v>#N/A</c:v>
                </c:pt>
                <c:pt idx="310">
                  <c:v>#N/A</c:v>
                </c:pt>
                <c:pt idx="311">
                  <c:v>#N/A</c:v>
                </c:pt>
                <c:pt idx="312">
                  <c:v>#N/A</c:v>
                </c:pt>
                <c:pt idx="313">
                  <c:v>#N/A</c:v>
                </c:pt>
                <c:pt idx="314">
                  <c:v>#N/A</c:v>
                </c:pt>
                <c:pt idx="315">
                  <c:v>#N/A</c:v>
                </c:pt>
                <c:pt idx="316">
                  <c:v>#N/A</c:v>
                </c:pt>
                <c:pt idx="317">
                  <c:v>#N/A</c:v>
                </c:pt>
                <c:pt idx="318">
                  <c:v>#N/A</c:v>
                </c:pt>
                <c:pt idx="319">
                  <c:v>#N/A</c:v>
                </c:pt>
                <c:pt idx="320">
                  <c:v>#N/A</c:v>
                </c:pt>
                <c:pt idx="321">
                  <c:v>#N/A</c:v>
                </c:pt>
                <c:pt idx="322">
                  <c:v>#N/A</c:v>
                </c:pt>
                <c:pt idx="323">
                  <c:v>#N/A</c:v>
                </c:pt>
                <c:pt idx="324">
                  <c:v>#N/A</c:v>
                </c:pt>
                <c:pt idx="325">
                  <c:v>#N/A</c:v>
                </c:pt>
                <c:pt idx="326">
                  <c:v>#N/A</c:v>
                </c:pt>
                <c:pt idx="327">
                  <c:v>#N/A</c:v>
                </c:pt>
                <c:pt idx="328">
                  <c:v>#N/A</c:v>
                </c:pt>
                <c:pt idx="329">
                  <c:v>#N/A</c:v>
                </c:pt>
                <c:pt idx="330">
                  <c:v>#N/A</c:v>
                </c:pt>
                <c:pt idx="331">
                  <c:v>#N/A</c:v>
                </c:pt>
                <c:pt idx="332">
                  <c:v>#N/A</c:v>
                </c:pt>
                <c:pt idx="333">
                  <c:v>#N/A</c:v>
                </c:pt>
                <c:pt idx="334">
                  <c:v>#N/A</c:v>
                </c:pt>
                <c:pt idx="335">
                  <c:v>#N/A</c:v>
                </c:pt>
                <c:pt idx="336">
                  <c:v>#N/A</c:v>
                </c:pt>
                <c:pt idx="337">
                  <c:v>#N/A</c:v>
                </c:pt>
                <c:pt idx="338">
                  <c:v>#N/A</c:v>
                </c:pt>
                <c:pt idx="339">
                  <c:v>#N/A</c:v>
                </c:pt>
                <c:pt idx="340">
                  <c:v>#N/A</c:v>
                </c:pt>
                <c:pt idx="341">
                  <c:v>#N/A</c:v>
                </c:pt>
                <c:pt idx="342">
                  <c:v>#N/A</c:v>
                </c:pt>
                <c:pt idx="343">
                  <c:v>#N/A</c:v>
                </c:pt>
                <c:pt idx="344">
                  <c:v>#N/A</c:v>
                </c:pt>
                <c:pt idx="345">
                  <c:v>#N/A</c:v>
                </c:pt>
                <c:pt idx="346">
                  <c:v>#N/A</c:v>
                </c:pt>
                <c:pt idx="347">
                  <c:v>#N/A</c:v>
                </c:pt>
                <c:pt idx="348">
                  <c:v>#N/A</c:v>
                </c:pt>
                <c:pt idx="349">
                  <c:v>#N/A</c:v>
                </c:pt>
                <c:pt idx="350">
                  <c:v>#N/A</c:v>
                </c:pt>
                <c:pt idx="351">
                  <c:v>#N/A</c:v>
                </c:pt>
                <c:pt idx="352">
                  <c:v>#N/A</c:v>
                </c:pt>
                <c:pt idx="353">
                  <c:v>#N/A</c:v>
                </c:pt>
                <c:pt idx="354">
                  <c:v>#N/A</c:v>
                </c:pt>
                <c:pt idx="355">
                  <c:v>#N/A</c:v>
                </c:pt>
                <c:pt idx="356">
                  <c:v>#N/A</c:v>
                </c:pt>
                <c:pt idx="357">
                  <c:v>#N/A</c:v>
                </c:pt>
                <c:pt idx="358">
                  <c:v>#N/A</c:v>
                </c:pt>
                <c:pt idx="359">
                  <c:v>#N/A</c:v>
                </c:pt>
                <c:pt idx="360">
                  <c:v>#N/A</c:v>
                </c:pt>
                <c:pt idx="361">
                  <c:v>#N/A</c:v>
                </c:pt>
                <c:pt idx="362">
                  <c:v>#N/A</c:v>
                </c:pt>
                <c:pt idx="363">
                  <c:v>#N/A</c:v>
                </c:pt>
                <c:pt idx="364">
                  <c:v>#N/A</c:v>
                </c:pt>
                <c:pt idx="365">
                  <c:v>#N/A</c:v>
                </c:pt>
                <c:pt idx="366">
                  <c:v>#N/A</c:v>
                </c:pt>
                <c:pt idx="367">
                  <c:v>#N/A</c:v>
                </c:pt>
                <c:pt idx="368">
                  <c:v>#N/A</c:v>
                </c:pt>
                <c:pt idx="369">
                  <c:v>#N/A</c:v>
                </c:pt>
                <c:pt idx="370">
                  <c:v>#N/A</c:v>
                </c:pt>
                <c:pt idx="371">
                  <c:v>#N/A</c:v>
                </c:pt>
                <c:pt idx="372">
                  <c:v>#N/A</c:v>
                </c:pt>
                <c:pt idx="373">
                  <c:v>#N/A</c:v>
                </c:pt>
                <c:pt idx="374">
                  <c:v>#N/A</c:v>
                </c:pt>
                <c:pt idx="375">
                  <c:v>#N/A</c:v>
                </c:pt>
                <c:pt idx="376">
                  <c:v>#N/A</c:v>
                </c:pt>
                <c:pt idx="377">
                  <c:v>#N/A</c:v>
                </c:pt>
                <c:pt idx="378">
                  <c:v>#N/A</c:v>
                </c:pt>
                <c:pt idx="379">
                  <c:v>#N/A</c:v>
                </c:pt>
                <c:pt idx="380">
                  <c:v>#N/A</c:v>
                </c:pt>
                <c:pt idx="381">
                  <c:v>#N/A</c:v>
                </c:pt>
                <c:pt idx="382">
                  <c:v>#N/A</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#N/A</c:v>
                </c:pt>
                <c:pt idx="399">
                  <c:v>#N/A</c:v>
                </c:pt>
                <c:pt idx="400">
                  <c:v>#N/A</c:v>
                </c:pt>
                <c:pt idx="401">
                  <c:v>#N/A</c:v>
                </c:pt>
                <c:pt idx="402">
                  <c:v>#N/A</c:v>
                </c:pt>
                <c:pt idx="403">
                  <c:v>#N/A</c:v>
                </c:pt>
                <c:pt idx="404">
                  <c:v>#N/A</c:v>
                </c:pt>
                <c:pt idx="405">
                  <c:v>#N/A</c:v>
                </c:pt>
                <c:pt idx="406">
                  <c:v>#N/A</c:v>
                </c:pt>
                <c:pt idx="407">
                  <c:v>#N/A</c:v>
                </c:pt>
                <c:pt idx="408">
                  <c:v>#N/A</c:v>
                </c:pt>
                <c:pt idx="409">
                  <c:v>#N/A</c:v>
                </c:pt>
                <c:pt idx="410">
                  <c:v>#N/A</c:v>
                </c:pt>
                <c:pt idx="411">
                  <c:v>#N/A</c:v>
                </c:pt>
                <c:pt idx="412">
                  <c:v>#N/A</c:v>
                </c:pt>
                <c:pt idx="413">
                  <c:v>#N/A</c:v>
                </c:pt>
                <c:pt idx="414">
                  <c:v>#N/A</c:v>
                </c:pt>
                <c:pt idx="415">
                  <c:v>#N/A</c:v>
                </c:pt>
                <c:pt idx="416">
                  <c:v>#N/A</c:v>
                </c:pt>
                <c:pt idx="417">
                  <c:v>#N/A</c:v>
                </c:pt>
                <c:pt idx="418">
                  <c:v>#N/A</c:v>
                </c:pt>
                <c:pt idx="419">
                  <c:v>#N/A</c:v>
                </c:pt>
                <c:pt idx="420">
                  <c:v>#N/A</c:v>
                </c:pt>
                <c:pt idx="421">
                  <c:v>#N/A</c:v>
                </c:pt>
                <c:pt idx="422">
                  <c:v>#N/A</c:v>
                </c:pt>
                <c:pt idx="423">
                  <c:v>#N/A</c:v>
                </c:pt>
                <c:pt idx="424">
                  <c:v>#N/A</c:v>
                </c:pt>
                <c:pt idx="425">
                  <c:v>#N/A</c:v>
                </c:pt>
                <c:pt idx="426">
                  <c:v>#N/A</c:v>
                </c:pt>
                <c:pt idx="427">
                  <c:v>#N/A</c:v>
                </c:pt>
                <c:pt idx="428">
                  <c:v>#N/A</c:v>
                </c:pt>
                <c:pt idx="429">
                  <c:v>#N/A</c:v>
                </c:pt>
                <c:pt idx="430">
                  <c:v>#N/A</c:v>
                </c:pt>
                <c:pt idx="431">
                  <c:v>#N/A</c:v>
                </c:pt>
                <c:pt idx="432">
                  <c:v>#N/A</c:v>
                </c:pt>
                <c:pt idx="433">
                  <c:v>#N/A</c:v>
                </c:pt>
                <c:pt idx="434">
                  <c:v>#N/A</c:v>
                </c:pt>
                <c:pt idx="435">
                  <c:v>#N/A</c:v>
                </c:pt>
                <c:pt idx="436">
                  <c:v>#N/A</c:v>
                </c:pt>
                <c:pt idx="437">
                  <c:v>#N/A</c:v>
                </c:pt>
                <c:pt idx="438">
                  <c:v>#N/A</c:v>
                </c:pt>
                <c:pt idx="439">
                  <c:v>#N/A</c:v>
                </c:pt>
                <c:pt idx="440">
                  <c:v>#N/A</c:v>
                </c:pt>
                <c:pt idx="441">
                  <c:v>#N/A</c:v>
                </c:pt>
                <c:pt idx="442">
                  <c:v>#N/A</c:v>
                </c:pt>
                <c:pt idx="443">
                  <c:v>#N/A</c:v>
                </c:pt>
                <c:pt idx="444">
                  <c:v>#N/A</c:v>
                </c:pt>
                <c:pt idx="445">
                  <c:v>#N/A</c:v>
                </c:pt>
                <c:pt idx="446">
                  <c:v>#N/A</c:v>
                </c:pt>
                <c:pt idx="447">
                  <c:v>#N/A</c:v>
                </c:pt>
                <c:pt idx="448">
                  <c:v>#N/A</c:v>
                </c:pt>
                <c:pt idx="449">
                  <c:v>#N/A</c:v>
                </c:pt>
                <c:pt idx="450">
                  <c:v>#N/A</c:v>
                </c:pt>
                <c:pt idx="451">
                  <c:v>#N/A</c:v>
                </c:pt>
                <c:pt idx="452">
                  <c:v>#N/A</c:v>
                </c:pt>
                <c:pt idx="453">
                  <c:v>#N/A</c:v>
                </c:pt>
                <c:pt idx="454">
                  <c:v>#N/A</c:v>
                </c:pt>
                <c:pt idx="455">
                  <c:v>#N/A</c:v>
                </c:pt>
                <c:pt idx="456">
                  <c:v>#N/A</c:v>
                </c:pt>
                <c:pt idx="457">
                  <c:v>#N/A</c:v>
                </c:pt>
                <c:pt idx="458">
                  <c:v>#N/A</c:v>
                </c:pt>
                <c:pt idx="459">
                  <c:v>#N/A</c:v>
                </c:pt>
                <c:pt idx="460">
                  <c:v>#N/A</c:v>
                </c:pt>
                <c:pt idx="461">
                  <c:v>#N/A</c:v>
                </c:pt>
                <c:pt idx="462">
                  <c:v>#N/A</c:v>
                </c:pt>
                <c:pt idx="463">
                  <c:v>#N/A</c:v>
                </c:pt>
                <c:pt idx="464">
                  <c:v>#N/A</c:v>
                </c:pt>
                <c:pt idx="465">
                  <c:v>#N/A</c:v>
                </c:pt>
                <c:pt idx="466">
                  <c:v>#N/A</c:v>
                </c:pt>
                <c:pt idx="467">
                  <c:v>#N/A</c:v>
                </c:pt>
                <c:pt idx="468">
                  <c:v>#N/A</c:v>
                </c:pt>
                <c:pt idx="469">
                  <c:v>#N/A</c:v>
                </c:pt>
                <c:pt idx="470">
                  <c:v>#N/A</c:v>
                </c:pt>
                <c:pt idx="471">
                  <c:v>#N/A</c:v>
                </c:pt>
              </c:numCache>
            </c:numRef>
          </c:yVal>
          <c:bubbleSize>
            <c:numRef>
              <c:f>'PPA Price by Project (PV only)'!$B$26:$B$537</c:f>
              <c:numCache>
                <c:formatCode>0.0</c:formatCode>
                <c:ptCount val="512"/>
                <c:pt idx="0">
                  <c:v>7</c:v>
                </c:pt>
                <c:pt idx="1">
                  <c:v>5</c:v>
                </c:pt>
                <c:pt idx="2">
                  <c:v>550</c:v>
                </c:pt>
                <c:pt idx="3">
                  <c:v>210</c:v>
                </c:pt>
                <c:pt idx="4">
                  <c:v>10</c:v>
                </c:pt>
                <c:pt idx="5">
                  <c:v>30</c:v>
                </c:pt>
                <c:pt idx="6">
                  <c:v>30</c:v>
                </c:pt>
                <c:pt idx="7">
                  <c:v>19</c:v>
                </c:pt>
                <c:pt idx="8">
                  <c:v>12.6</c:v>
                </c:pt>
                <c:pt idx="9">
                  <c:v>230</c:v>
                </c:pt>
                <c:pt idx="10">
                  <c:v>20</c:v>
                </c:pt>
                <c:pt idx="11">
                  <c:v>14</c:v>
                </c:pt>
                <c:pt idx="12">
                  <c:v>10.08</c:v>
                </c:pt>
                <c:pt idx="13">
                  <c:v>48</c:v>
                </c:pt>
                <c:pt idx="14">
                  <c:v>250</c:v>
                </c:pt>
                <c:pt idx="15">
                  <c:v>250</c:v>
                </c:pt>
                <c:pt idx="16">
                  <c:v>21</c:v>
                </c:pt>
                <c:pt idx="17">
                  <c:v>50</c:v>
                </c:pt>
                <c:pt idx="18">
                  <c:v>6</c:v>
                </c:pt>
                <c:pt idx="19">
                  <c:v>19</c:v>
                </c:pt>
                <c:pt idx="20">
                  <c:v>20</c:v>
                </c:pt>
                <c:pt idx="21">
                  <c:v>50</c:v>
                </c:pt>
                <c:pt idx="22">
                  <c:v>20</c:v>
                </c:pt>
                <c:pt idx="23">
                  <c:v>20</c:v>
                </c:pt>
                <c:pt idx="24">
                  <c:v>50</c:v>
                </c:pt>
                <c:pt idx="25">
                  <c:v>300</c:v>
                </c:pt>
                <c:pt idx="26">
                  <c:v>40</c:v>
                </c:pt>
                <c:pt idx="27">
                  <c:v>29</c:v>
                </c:pt>
                <c:pt idx="28">
                  <c:v>66</c:v>
                </c:pt>
                <c:pt idx="29">
                  <c:v>25</c:v>
                </c:pt>
                <c:pt idx="30">
                  <c:v>125</c:v>
                </c:pt>
                <c:pt idx="31">
                  <c:v>25.8</c:v>
                </c:pt>
                <c:pt idx="32">
                  <c:v>32</c:v>
                </c:pt>
                <c:pt idx="33">
                  <c:v>20</c:v>
                </c:pt>
                <c:pt idx="34">
                  <c:v>23</c:v>
                </c:pt>
                <c:pt idx="35">
                  <c:v>12</c:v>
                </c:pt>
                <c:pt idx="36">
                  <c:v>10</c:v>
                </c:pt>
                <c:pt idx="37">
                  <c:v>20</c:v>
                </c:pt>
                <c:pt idx="38">
                  <c:v>150</c:v>
                </c:pt>
                <c:pt idx="39">
                  <c:v>45</c:v>
                </c:pt>
                <c:pt idx="40">
                  <c:v>30</c:v>
                </c:pt>
                <c:pt idx="41">
                  <c:v>5.5</c:v>
                </c:pt>
                <c:pt idx="42">
                  <c:v>23</c:v>
                </c:pt>
                <c:pt idx="43">
                  <c:v>62.5</c:v>
                </c:pt>
                <c:pt idx="44">
                  <c:v>130</c:v>
                </c:pt>
                <c:pt idx="45">
                  <c:v>14</c:v>
                </c:pt>
                <c:pt idx="46">
                  <c:v>20</c:v>
                </c:pt>
                <c:pt idx="47">
                  <c:v>9</c:v>
                </c:pt>
                <c:pt idx="48">
                  <c:v>7.65</c:v>
                </c:pt>
                <c:pt idx="49">
                  <c:v>60</c:v>
                </c:pt>
                <c:pt idx="50">
                  <c:v>309</c:v>
                </c:pt>
                <c:pt idx="51">
                  <c:v>20</c:v>
                </c:pt>
                <c:pt idx="52">
                  <c:v>270</c:v>
                </c:pt>
                <c:pt idx="53">
                  <c:v>110</c:v>
                </c:pt>
                <c:pt idx="54">
                  <c:v>26</c:v>
                </c:pt>
                <c:pt idx="55">
                  <c:v>250</c:v>
                </c:pt>
                <c:pt idx="56">
                  <c:v>30</c:v>
                </c:pt>
                <c:pt idx="57">
                  <c:v>20</c:v>
                </c:pt>
                <c:pt idx="58">
                  <c:v>150</c:v>
                </c:pt>
                <c:pt idx="59">
                  <c:v>110</c:v>
                </c:pt>
                <c:pt idx="60">
                  <c:v>127</c:v>
                </c:pt>
                <c:pt idx="61">
                  <c:v>150</c:v>
                </c:pt>
                <c:pt idx="62">
                  <c:v>24</c:v>
                </c:pt>
                <c:pt idx="63">
                  <c:v>20</c:v>
                </c:pt>
                <c:pt idx="64">
                  <c:v>6</c:v>
                </c:pt>
                <c:pt idx="65">
                  <c:v>150</c:v>
                </c:pt>
                <c:pt idx="66">
                  <c:v>250</c:v>
                </c:pt>
                <c:pt idx="67">
                  <c:v>9</c:v>
                </c:pt>
                <c:pt idx="68">
                  <c:v>20</c:v>
                </c:pt>
                <c:pt idx="69">
                  <c:v>19</c:v>
                </c:pt>
                <c:pt idx="70">
                  <c:v>20</c:v>
                </c:pt>
                <c:pt idx="71">
                  <c:v>30</c:v>
                </c:pt>
                <c:pt idx="72">
                  <c:v>20</c:v>
                </c:pt>
                <c:pt idx="73">
                  <c:v>15</c:v>
                </c:pt>
                <c:pt idx="74">
                  <c:v>15</c:v>
                </c:pt>
                <c:pt idx="75">
                  <c:v>200</c:v>
                </c:pt>
                <c:pt idx="76">
                  <c:v>20</c:v>
                </c:pt>
                <c:pt idx="77">
                  <c:v>20</c:v>
                </c:pt>
                <c:pt idx="78">
                  <c:v>20</c:v>
                </c:pt>
                <c:pt idx="79">
                  <c:v>20</c:v>
                </c:pt>
                <c:pt idx="80">
                  <c:v>20</c:v>
                </c:pt>
                <c:pt idx="81">
                  <c:v>102</c:v>
                </c:pt>
                <c:pt idx="82">
                  <c:v>20</c:v>
                </c:pt>
                <c:pt idx="83">
                  <c:v>250</c:v>
                </c:pt>
                <c:pt idx="84">
                  <c:v>20</c:v>
                </c:pt>
                <c:pt idx="85">
                  <c:v>20.8</c:v>
                </c:pt>
                <c:pt idx="86">
                  <c:v>10</c:v>
                </c:pt>
                <c:pt idx="87">
                  <c:v>50</c:v>
                </c:pt>
                <c:pt idx="88">
                  <c:v>20</c:v>
                </c:pt>
                <c:pt idx="89">
                  <c:v>20</c:v>
                </c:pt>
                <c:pt idx="90">
                  <c:v>250</c:v>
                </c:pt>
                <c:pt idx="91">
                  <c:v>20</c:v>
                </c:pt>
                <c:pt idx="92">
                  <c:v>28.8</c:v>
                </c:pt>
                <c:pt idx="93">
                  <c:v>45</c:v>
                </c:pt>
                <c:pt idx="94">
                  <c:v>20</c:v>
                </c:pt>
                <c:pt idx="95">
                  <c:v>20</c:v>
                </c:pt>
                <c:pt idx="96">
                  <c:v>20</c:v>
                </c:pt>
                <c:pt idx="97">
                  <c:v>20</c:v>
                </c:pt>
                <c:pt idx="98">
                  <c:v>20</c:v>
                </c:pt>
                <c:pt idx="99">
                  <c:v>20</c:v>
                </c:pt>
                <c:pt idx="100">
                  <c:v>48</c:v>
                </c:pt>
                <c:pt idx="101">
                  <c:v>40</c:v>
                </c:pt>
                <c:pt idx="102">
                  <c:v>12</c:v>
                </c:pt>
                <c:pt idx="103">
                  <c:v>50</c:v>
                </c:pt>
                <c:pt idx="104">
                  <c:v>40</c:v>
                </c:pt>
                <c:pt idx="105">
                  <c:v>20</c:v>
                </c:pt>
                <c:pt idx="106">
                  <c:v>20</c:v>
                </c:pt>
                <c:pt idx="107">
                  <c:v>12</c:v>
                </c:pt>
                <c:pt idx="108">
                  <c:v>15</c:v>
                </c:pt>
                <c:pt idx="109">
                  <c:v>20</c:v>
                </c:pt>
                <c:pt idx="110">
                  <c:v>20</c:v>
                </c:pt>
                <c:pt idx="111">
                  <c:v>20</c:v>
                </c:pt>
                <c:pt idx="112">
                  <c:v>20</c:v>
                </c:pt>
                <c:pt idx="113">
                  <c:v>7.3140000000000001</c:v>
                </c:pt>
                <c:pt idx="114">
                  <c:v>20</c:v>
                </c:pt>
                <c:pt idx="115">
                  <c:v>150</c:v>
                </c:pt>
                <c:pt idx="116">
                  <c:v>7</c:v>
                </c:pt>
                <c:pt idx="117">
                  <c:v>10.416</c:v>
                </c:pt>
                <c:pt idx="118">
                  <c:v>20</c:v>
                </c:pt>
                <c:pt idx="119">
                  <c:v>25</c:v>
                </c:pt>
                <c:pt idx="120">
                  <c:v>10.3</c:v>
                </c:pt>
                <c:pt idx="121">
                  <c:v>150</c:v>
                </c:pt>
                <c:pt idx="122">
                  <c:v>30</c:v>
                </c:pt>
                <c:pt idx="123">
                  <c:v>20</c:v>
                </c:pt>
                <c:pt idx="124">
                  <c:v>30</c:v>
                </c:pt>
                <c:pt idx="125">
                  <c:v>93.6</c:v>
                </c:pt>
                <c:pt idx="126">
                  <c:v>45</c:v>
                </c:pt>
                <c:pt idx="127">
                  <c:v>56</c:v>
                </c:pt>
                <c:pt idx="128">
                  <c:v>56</c:v>
                </c:pt>
                <c:pt idx="129">
                  <c:v>200</c:v>
                </c:pt>
                <c:pt idx="130">
                  <c:v>100</c:v>
                </c:pt>
                <c:pt idx="131">
                  <c:v>60</c:v>
                </c:pt>
                <c:pt idx="132">
                  <c:v>60</c:v>
                </c:pt>
                <c:pt idx="133">
                  <c:v>52</c:v>
                </c:pt>
                <c:pt idx="134">
                  <c:v>120</c:v>
                </c:pt>
                <c:pt idx="135">
                  <c:v>30</c:v>
                </c:pt>
                <c:pt idx="136">
                  <c:v>101.3</c:v>
                </c:pt>
                <c:pt idx="137">
                  <c:v>51</c:v>
                </c:pt>
                <c:pt idx="138">
                  <c:v>76.5</c:v>
                </c:pt>
                <c:pt idx="139">
                  <c:v>30</c:v>
                </c:pt>
                <c:pt idx="140">
                  <c:v>80</c:v>
                </c:pt>
                <c:pt idx="141">
                  <c:v>103</c:v>
                </c:pt>
                <c:pt idx="142">
                  <c:v>40</c:v>
                </c:pt>
                <c:pt idx="143">
                  <c:v>11.4</c:v>
                </c:pt>
                <c:pt idx="144">
                  <c:v>20</c:v>
                </c:pt>
                <c:pt idx="145">
                  <c:v>20</c:v>
                </c:pt>
                <c:pt idx="146">
                  <c:v>20</c:v>
                </c:pt>
                <c:pt idx="147">
                  <c:v>15</c:v>
                </c:pt>
                <c:pt idx="148">
                  <c:v>20</c:v>
                </c:pt>
                <c:pt idx="149">
                  <c:v>20</c:v>
                </c:pt>
                <c:pt idx="150">
                  <c:v>14.7</c:v>
                </c:pt>
                <c:pt idx="151">
                  <c:v>19.5</c:v>
                </c:pt>
                <c:pt idx="152">
                  <c:v>19.5</c:v>
                </c:pt>
                <c:pt idx="153">
                  <c:v>100</c:v>
                </c:pt>
                <c:pt idx="154">
                  <c:v>40</c:v>
                </c:pt>
                <c:pt idx="155">
                  <c:v>50</c:v>
                </c:pt>
                <c:pt idx="156">
                  <c:v>30</c:v>
                </c:pt>
                <c:pt idx="157">
                  <c:v>45</c:v>
                </c:pt>
                <c:pt idx="158">
                  <c:v>130</c:v>
                </c:pt>
                <c:pt idx="159">
                  <c:v>80</c:v>
                </c:pt>
                <c:pt idx="160">
                  <c:v>6</c:v>
                </c:pt>
                <c:pt idx="161">
                  <c:v>25</c:v>
                </c:pt>
                <c:pt idx="162">
                  <c:v>62.25</c:v>
                </c:pt>
                <c:pt idx="163">
                  <c:v>70</c:v>
                </c:pt>
                <c:pt idx="164">
                  <c:v>70</c:v>
                </c:pt>
                <c:pt idx="165">
                  <c:v>10.5</c:v>
                </c:pt>
                <c:pt idx="166">
                  <c:v>20</c:v>
                </c:pt>
                <c:pt idx="167">
                  <c:v>30</c:v>
                </c:pt>
                <c:pt idx="168">
                  <c:v>81</c:v>
                </c:pt>
                <c:pt idx="169">
                  <c:v>54</c:v>
                </c:pt>
                <c:pt idx="170">
                  <c:v>6.8</c:v>
                </c:pt>
                <c:pt idx="171">
                  <c:v>20</c:v>
                </c:pt>
                <c:pt idx="172">
                  <c:v>50.6</c:v>
                </c:pt>
                <c:pt idx="173">
                  <c:v>52</c:v>
                </c:pt>
                <c:pt idx="174">
                  <c:v>80</c:v>
                </c:pt>
                <c:pt idx="175">
                  <c:v>4.9000000000000004</c:v>
                </c:pt>
                <c:pt idx="176">
                  <c:v>3.6</c:v>
                </c:pt>
                <c:pt idx="177">
                  <c:v>100</c:v>
                </c:pt>
                <c:pt idx="178">
                  <c:v>80</c:v>
                </c:pt>
                <c:pt idx="179">
                  <c:v>100</c:v>
                </c:pt>
                <c:pt idx="180">
                  <c:v>46</c:v>
                </c:pt>
                <c:pt idx="181">
                  <c:v>100.815</c:v>
                </c:pt>
                <c:pt idx="182">
                  <c:v>7</c:v>
                </c:pt>
                <c:pt idx="183">
                  <c:v>13</c:v>
                </c:pt>
                <c:pt idx="184">
                  <c:v>20</c:v>
                </c:pt>
                <c:pt idx="185">
                  <c:v>27.6</c:v>
                </c:pt>
                <c:pt idx="186">
                  <c:v>125</c:v>
                </c:pt>
                <c:pt idx="187">
                  <c:v>150</c:v>
                </c:pt>
                <c:pt idx="188">
                  <c:v>180</c:v>
                </c:pt>
                <c:pt idx="189">
                  <c:v>20</c:v>
                </c:pt>
                <c:pt idx="190">
                  <c:v>30</c:v>
                </c:pt>
                <c:pt idx="191">
                  <c:v>30</c:v>
                </c:pt>
                <c:pt idx="192">
                  <c:v>10</c:v>
                </c:pt>
                <c:pt idx="193">
                  <c:v>150</c:v>
                </c:pt>
                <c:pt idx="194">
                  <c:v>10.88</c:v>
                </c:pt>
                <c:pt idx="195">
                  <c:v>52</c:v>
                </c:pt>
                <c:pt idx="196">
                  <c:v>52</c:v>
                </c:pt>
                <c:pt idx="197">
                  <c:v>25</c:v>
                </c:pt>
                <c:pt idx="198">
                  <c:v>46.2</c:v>
                </c:pt>
                <c:pt idx="199">
                  <c:v>71.400000000000006</c:v>
                </c:pt>
                <c:pt idx="200">
                  <c:v>118</c:v>
                </c:pt>
                <c:pt idx="201">
                  <c:v>182</c:v>
                </c:pt>
                <c:pt idx="202">
                  <c:v>146</c:v>
                </c:pt>
                <c:pt idx="203">
                  <c:v>50</c:v>
                </c:pt>
                <c:pt idx="204">
                  <c:v>154.27199999999999</c:v>
                </c:pt>
                <c:pt idx="205">
                  <c:v>103.5</c:v>
                </c:pt>
                <c:pt idx="206">
                  <c:v>125</c:v>
                </c:pt>
                <c:pt idx="207">
                  <c:v>85</c:v>
                </c:pt>
                <c:pt idx="208">
                  <c:v>54</c:v>
                </c:pt>
                <c:pt idx="209">
                  <c:v>72</c:v>
                </c:pt>
                <c:pt idx="210">
                  <c:v>30</c:v>
                </c:pt>
                <c:pt idx="211">
                  <c:v>86</c:v>
                </c:pt>
                <c:pt idx="212">
                  <c:v>50</c:v>
                </c:pt>
                <c:pt idx="213">
                  <c:v>90</c:v>
                </c:pt>
                <c:pt idx="214">
                  <c:v>20</c:v>
                </c:pt>
                <c:pt idx="215">
                  <c:v>20</c:v>
                </c:pt>
                <c:pt idx="216">
                  <c:v>20</c:v>
                </c:pt>
                <c:pt idx="217">
                  <c:v>20</c:v>
                </c:pt>
                <c:pt idx="218">
                  <c:v>20</c:v>
                </c:pt>
                <c:pt idx="219">
                  <c:v>26</c:v>
                </c:pt>
                <c:pt idx="220">
                  <c:v>8.16</c:v>
                </c:pt>
                <c:pt idx="221">
                  <c:v>20.399999999999999</c:v>
                </c:pt>
                <c:pt idx="222">
                  <c:v>100</c:v>
                </c:pt>
                <c:pt idx="223">
                  <c:v>128</c:v>
                </c:pt>
                <c:pt idx="224">
                  <c:v>20</c:v>
                </c:pt>
                <c:pt idx="225">
                  <c:v>16</c:v>
                </c:pt>
                <c:pt idx="226">
                  <c:v>60</c:v>
                </c:pt>
                <c:pt idx="227">
                  <c:v>20</c:v>
                </c:pt>
                <c:pt idx="228">
                  <c:v>100</c:v>
                </c:pt>
                <c:pt idx="229">
                  <c:v>100</c:v>
                </c:pt>
                <c:pt idx="230">
                  <c:v>24.9</c:v>
                </c:pt>
                <c:pt idx="231">
                  <c:v>40</c:v>
                </c:pt>
                <c:pt idx="232">
                  <c:v>20</c:v>
                </c:pt>
                <c:pt idx="233">
                  <c:v>50</c:v>
                </c:pt>
                <c:pt idx="234">
                  <c:v>50</c:v>
                </c:pt>
                <c:pt idx="235">
                  <c:v>105</c:v>
                </c:pt>
                <c:pt idx="236">
                  <c:v>150</c:v>
                </c:pt>
                <c:pt idx="237">
                  <c:v>80</c:v>
                </c:pt>
                <c:pt idx="238">
                  <c:v>125</c:v>
                </c:pt>
                <c:pt idx="239">
                  <c:v>7.8</c:v>
                </c:pt>
                <c:pt idx="240">
                  <c:v>200</c:v>
                </c:pt>
                <c:pt idx="241">
                  <c:v>7.2</c:v>
                </c:pt>
                <c:pt idx="242">
                  <c:v>14.7</c:v>
                </c:pt>
                <c:pt idx="243">
                  <c:v>45.9</c:v>
                </c:pt>
                <c:pt idx="244">
                  <c:v>100</c:v>
                </c:pt>
                <c:pt idx="245">
                  <c:v>60</c:v>
                </c:pt>
                <c:pt idx="246">
                  <c:v>20</c:v>
                </c:pt>
                <c:pt idx="247">
                  <c:v>17</c:v>
                </c:pt>
                <c:pt idx="248">
                  <c:v>49</c:v>
                </c:pt>
                <c:pt idx="249">
                  <c:v>56</c:v>
                </c:pt>
                <c:pt idx="250">
                  <c:v>74.900000000000006</c:v>
                </c:pt>
                <c:pt idx="251">
                  <c:v>100</c:v>
                </c:pt>
                <c:pt idx="252">
                  <c:v>78.400000000000006</c:v>
                </c:pt>
                <c:pt idx="253">
                  <c:v>50</c:v>
                </c:pt>
                <c:pt idx="254">
                  <c:v>9.4959999999999987</c:v>
                </c:pt>
                <c:pt idx="255">
                  <c:v>39.864000000000004</c:v>
                </c:pt>
                <c:pt idx="256">
                  <c:v>52.5</c:v>
                </c:pt>
                <c:pt idx="257">
                  <c:v>40</c:v>
                </c:pt>
                <c:pt idx="258">
                  <c:v>86</c:v>
                </c:pt>
                <c:pt idx="259">
                  <c:v>74</c:v>
                </c:pt>
                <c:pt idx="260">
                  <c:v>50</c:v>
                </c:pt>
                <c:pt idx="261">
                  <c:v>100</c:v>
                </c:pt>
                <c:pt idx="262">
                  <c:v>19.59</c:v>
                </c:pt>
                <c:pt idx="263">
                  <c:v>19.579999999999998</c:v>
                </c:pt>
                <c:pt idx="264">
                  <c:v>19.579999999999998</c:v>
                </c:pt>
                <c:pt idx="265">
                  <c:v>19.600000000000001</c:v>
                </c:pt>
                <c:pt idx="266">
                  <c:v>5</c:v>
                </c:pt>
                <c:pt idx="267">
                  <c:v>40</c:v>
                </c:pt>
                <c:pt idx="268">
                  <c:v>8.4</c:v>
                </c:pt>
                <c:pt idx="269">
                  <c:v>8.4</c:v>
                </c:pt>
                <c:pt idx="270">
                  <c:v>252.32</c:v>
                </c:pt>
                <c:pt idx="271">
                  <c:v>100</c:v>
                </c:pt>
                <c:pt idx="272">
                  <c:v>200</c:v>
                </c:pt>
                <c:pt idx="273">
                  <c:v>62.5</c:v>
                </c:pt>
                <c:pt idx="274">
                  <c:v>50</c:v>
                </c:pt>
                <c:pt idx="275">
                  <c:v>25</c:v>
                </c:pt>
                <c:pt idx="276">
                  <c:v>25</c:v>
                </c:pt>
                <c:pt idx="277">
                  <c:v>50</c:v>
                </c:pt>
                <c:pt idx="278">
                  <c:v>5</c:v>
                </c:pt>
                <c:pt idx="279">
                  <c:v>150</c:v>
                </c:pt>
                <c:pt idx="280">
                  <c:v>200</c:v>
                </c:pt>
                <c:pt idx="281">
                  <c:v>15</c:v>
                </c:pt>
                <c:pt idx="282">
                  <c:v>45</c:v>
                </c:pt>
                <c:pt idx="283">
                  <c:v>150</c:v>
                </c:pt>
                <c:pt idx="284">
                  <c:v>50</c:v>
                </c:pt>
                <c:pt idx="285">
                  <c:v>99</c:v>
                </c:pt>
                <c:pt idx="286">
                  <c:v>50</c:v>
                </c:pt>
                <c:pt idx="287">
                  <c:v>30</c:v>
                </c:pt>
                <c:pt idx="288">
                  <c:v>100</c:v>
                </c:pt>
                <c:pt idx="289">
                  <c:v>57.5</c:v>
                </c:pt>
                <c:pt idx="290">
                  <c:v>120</c:v>
                </c:pt>
                <c:pt idx="291">
                  <c:v>10</c:v>
                </c:pt>
                <c:pt idx="292">
                  <c:v>50</c:v>
                </c:pt>
                <c:pt idx="293">
                  <c:v>106.688</c:v>
                </c:pt>
                <c:pt idx="294">
                  <c:v>99</c:v>
                </c:pt>
                <c:pt idx="295">
                  <c:v>6.3</c:v>
                </c:pt>
                <c:pt idx="296">
                  <c:v>100</c:v>
                </c:pt>
                <c:pt idx="297">
                  <c:v>74.5</c:v>
                </c:pt>
                <c:pt idx="298">
                  <c:v>74.5</c:v>
                </c:pt>
                <c:pt idx="299">
                  <c:v>300</c:v>
                </c:pt>
                <c:pt idx="300">
                  <c:v>250</c:v>
                </c:pt>
                <c:pt idx="301">
                  <c:v>50</c:v>
                </c:pt>
                <c:pt idx="302">
                  <c:v>101</c:v>
                </c:pt>
                <c:pt idx="303">
                  <c:v>200</c:v>
                </c:pt>
                <c:pt idx="304">
                  <c:v>100</c:v>
                </c:pt>
                <c:pt idx="305">
                  <c:v>80</c:v>
                </c:pt>
                <c:pt idx="306">
                  <c:v>5.6814814814814811</c:v>
                </c:pt>
                <c:pt idx="307">
                  <c:v>80</c:v>
                </c:pt>
                <c:pt idx="308">
                  <c:v>60</c:v>
                </c:pt>
                <c:pt idx="309">
                  <c:v>30</c:v>
                </c:pt>
                <c:pt idx="310">
                  <c:v>58</c:v>
                </c:pt>
                <c:pt idx="311">
                  <c:v>122</c:v>
                </c:pt>
                <c:pt idx="312">
                  <c:v>99</c:v>
                </c:pt>
                <c:pt idx="313">
                  <c:v>80</c:v>
                </c:pt>
                <c:pt idx="314">
                  <c:v>20</c:v>
                </c:pt>
                <c:pt idx="315">
                  <c:v>100</c:v>
                </c:pt>
                <c:pt idx="316">
                  <c:v>42</c:v>
                </c:pt>
                <c:pt idx="317">
                  <c:v>68</c:v>
                </c:pt>
                <c:pt idx="318">
                  <c:v>20</c:v>
                </c:pt>
                <c:pt idx="319">
                  <c:v>200</c:v>
                </c:pt>
                <c:pt idx="320">
                  <c:v>35</c:v>
                </c:pt>
                <c:pt idx="321">
                  <c:v>40</c:v>
                </c:pt>
                <c:pt idx="322">
                  <c:v>10</c:v>
                </c:pt>
                <c:pt idx="323">
                  <c:v>50</c:v>
                </c:pt>
                <c:pt idx="324">
                  <c:v>50</c:v>
                </c:pt>
                <c:pt idx="325">
                  <c:v>86</c:v>
                </c:pt>
                <c:pt idx="326">
                  <c:v>102.5</c:v>
                </c:pt>
                <c:pt idx="327">
                  <c:v>100</c:v>
                </c:pt>
                <c:pt idx="328">
                  <c:v>100</c:v>
                </c:pt>
                <c:pt idx="329">
                  <c:v>100</c:v>
                </c:pt>
                <c:pt idx="330">
                  <c:v>100</c:v>
                </c:pt>
                <c:pt idx="331">
                  <c:v>60</c:v>
                </c:pt>
                <c:pt idx="332">
                  <c:v>10.5</c:v>
                </c:pt>
                <c:pt idx="333">
                  <c:v>20</c:v>
                </c:pt>
                <c:pt idx="334">
                  <c:v>144</c:v>
                </c:pt>
                <c:pt idx="335">
                  <c:v>13</c:v>
                </c:pt>
                <c:pt idx="336">
                  <c:v>128</c:v>
                </c:pt>
                <c:pt idx="337">
                  <c:v>70</c:v>
                </c:pt>
                <c:pt idx="338">
                  <c:v>250</c:v>
                </c:pt>
                <c:pt idx="339">
                  <c:v>4.5999999999999996</c:v>
                </c:pt>
                <c:pt idx="340">
                  <c:v>50</c:v>
                </c:pt>
                <c:pt idx="341">
                  <c:v>22</c:v>
                </c:pt>
                <c:pt idx="342">
                  <c:v>50</c:v>
                </c:pt>
                <c:pt idx="343">
                  <c:v>160</c:v>
                </c:pt>
                <c:pt idx="344">
                  <c:v>120</c:v>
                </c:pt>
                <c:pt idx="345">
                  <c:v>100</c:v>
                </c:pt>
                <c:pt idx="346">
                  <c:v>75</c:v>
                </c:pt>
                <c:pt idx="347">
                  <c:v>26</c:v>
                </c:pt>
                <c:pt idx="348">
                  <c:v>50</c:v>
                </c:pt>
                <c:pt idx="349">
                  <c:v>55.83</c:v>
                </c:pt>
                <c:pt idx="350">
                  <c:v>88</c:v>
                </c:pt>
                <c:pt idx="351">
                  <c:v>22</c:v>
                </c:pt>
                <c:pt idx="352">
                  <c:v>100</c:v>
                </c:pt>
                <c:pt idx="353">
                  <c:v>50</c:v>
                </c:pt>
                <c:pt idx="354">
                  <c:v>300</c:v>
                </c:pt>
                <c:pt idx="355">
                  <c:v>40</c:v>
                </c:pt>
                <c:pt idx="356">
                  <c:v>400</c:v>
                </c:pt>
                <c:pt idx="357">
                  <c:v>80</c:v>
                </c:pt>
                <c:pt idx="358">
                  <c:v>62.5</c:v>
                </c:pt>
                <c:pt idx="359">
                  <c:v>17.5</c:v>
                </c:pt>
                <c:pt idx="360">
                  <c:v>112</c:v>
                </c:pt>
                <c:pt idx="361">
                  <c:v>100</c:v>
                </c:pt>
                <c:pt idx="362">
                  <c:v>100</c:v>
                </c:pt>
                <c:pt idx="363">
                  <c:v>100</c:v>
                </c:pt>
                <c:pt idx="364">
                  <c:v>240</c:v>
                </c:pt>
                <c:pt idx="365">
                  <c:v>65</c:v>
                </c:pt>
                <c:pt idx="366">
                  <c:v>9.3076923076923066</c:v>
                </c:pt>
                <c:pt idx="367">
                  <c:v>88</c:v>
                </c:pt>
                <c:pt idx="368">
                  <c:v>90</c:v>
                </c:pt>
                <c:pt idx="369">
                  <c:v>70</c:v>
                </c:pt>
                <c:pt idx="370">
                  <c:v>150</c:v>
                </c:pt>
                <c:pt idx="371">
                  <c:v>100</c:v>
                </c:pt>
                <c:pt idx="372">
                  <c:v>100</c:v>
                </c:pt>
                <c:pt idx="373">
                  <c:v>35</c:v>
                </c:pt>
                <c:pt idx="374">
                  <c:v>107</c:v>
                </c:pt>
                <c:pt idx="375">
                  <c:v>132</c:v>
                </c:pt>
                <c:pt idx="376">
                  <c:v>250</c:v>
                </c:pt>
                <c:pt idx="377">
                  <c:v>88</c:v>
                </c:pt>
                <c:pt idx="378">
                  <c:v>25</c:v>
                </c:pt>
                <c:pt idx="379">
                  <c:v>100</c:v>
                </c:pt>
                <c:pt idx="380">
                  <c:v>44</c:v>
                </c:pt>
                <c:pt idx="381">
                  <c:v>100</c:v>
                </c:pt>
                <c:pt idx="382">
                  <c:v>162</c:v>
                </c:pt>
                <c:pt idx="383">
                  <c:v>100</c:v>
                </c:pt>
                <c:pt idx="384">
                  <c:v>200</c:v>
                </c:pt>
                <c:pt idx="385">
                  <c:v>100</c:v>
                </c:pt>
                <c:pt idx="386">
                  <c:v>50</c:v>
                </c:pt>
                <c:pt idx="387">
                  <c:v>80</c:v>
                </c:pt>
                <c:pt idx="388">
                  <c:v>50.5</c:v>
                </c:pt>
                <c:pt idx="389">
                  <c:v>50</c:v>
                </c:pt>
                <c:pt idx="390">
                  <c:v>160.5</c:v>
                </c:pt>
                <c:pt idx="391">
                  <c:v>75</c:v>
                </c:pt>
                <c:pt idx="392">
                  <c:v>80</c:v>
                </c:pt>
                <c:pt idx="393">
                  <c:v>22.9</c:v>
                </c:pt>
                <c:pt idx="394">
                  <c:v>200</c:v>
                </c:pt>
                <c:pt idx="395">
                  <c:v>127.86</c:v>
                </c:pt>
                <c:pt idx="396">
                  <c:v>100</c:v>
                </c:pt>
                <c:pt idx="397">
                  <c:v>100</c:v>
                </c:pt>
                <c:pt idx="398">
                  <c:v>79</c:v>
                </c:pt>
                <c:pt idx="399">
                  <c:v>75</c:v>
                </c:pt>
                <c:pt idx="400">
                  <c:v>160</c:v>
                </c:pt>
                <c:pt idx="401">
                  <c:v>150</c:v>
                </c:pt>
                <c:pt idx="402">
                  <c:v>20</c:v>
                </c:pt>
                <c:pt idx="403">
                  <c:v>20</c:v>
                </c:pt>
                <c:pt idx="404">
                  <c:v>196</c:v>
                </c:pt>
                <c:pt idx="405">
                  <c:v>50</c:v>
                </c:pt>
                <c:pt idx="406">
                  <c:v>132</c:v>
                </c:pt>
                <c:pt idx="407">
                  <c:v>175</c:v>
                </c:pt>
                <c:pt idx="408">
                  <c:v>100</c:v>
                </c:pt>
                <c:pt idx="409">
                  <c:v>200</c:v>
                </c:pt>
                <c:pt idx="410">
                  <c:v>152.5</c:v>
                </c:pt>
                <c:pt idx="411">
                  <c:v>233</c:v>
                </c:pt>
                <c:pt idx="412">
                  <c:v>63</c:v>
                </c:pt>
                <c:pt idx="413">
                  <c:v>26</c:v>
                </c:pt>
                <c:pt idx="414">
                  <c:v>56</c:v>
                </c:pt>
                <c:pt idx="415">
                  <c:v>50</c:v>
                </c:pt>
                <c:pt idx="416">
                  <c:v>200</c:v>
                </c:pt>
                <c:pt idx="417">
                  <c:v>7.5</c:v>
                </c:pt>
                <c:pt idx="418">
                  <c:v>90</c:v>
                </c:pt>
                <c:pt idx="419">
                  <c:v>500</c:v>
                </c:pt>
                <c:pt idx="420">
                  <c:v>90</c:v>
                </c:pt>
                <c:pt idx="421">
                  <c:v>96</c:v>
                </c:pt>
                <c:pt idx="422" formatCode="General">
                  <c:v>190</c:v>
                </c:pt>
                <c:pt idx="423" formatCode="General">
                  <c:v>190</c:v>
                </c:pt>
                <c:pt idx="424" formatCode="General">
                  <c:v>50</c:v>
                </c:pt>
                <c:pt idx="425" formatCode="General">
                  <c:v>50</c:v>
                </c:pt>
                <c:pt idx="426" formatCode="General">
                  <c:v>74.5</c:v>
                </c:pt>
                <c:pt idx="427" formatCode="General">
                  <c:v>130</c:v>
                </c:pt>
                <c:pt idx="428" formatCode="General">
                  <c:v>150</c:v>
                </c:pt>
                <c:pt idx="429" formatCode="General">
                  <c:v>300</c:v>
                </c:pt>
                <c:pt idx="430" formatCode="General">
                  <c:v>50</c:v>
                </c:pt>
                <c:pt idx="431" formatCode="General">
                  <c:v>30</c:v>
                </c:pt>
                <c:pt idx="432" formatCode="General">
                  <c:v>100</c:v>
                </c:pt>
                <c:pt idx="433" formatCode="General">
                  <c:v>350</c:v>
                </c:pt>
                <c:pt idx="434" formatCode="General">
                  <c:v>250</c:v>
                </c:pt>
                <c:pt idx="435" formatCode="General">
                  <c:v>90</c:v>
                </c:pt>
                <c:pt idx="436" formatCode="General">
                  <c:v>93.5</c:v>
                </c:pt>
                <c:pt idx="437" formatCode="General">
                  <c:v>200</c:v>
                </c:pt>
                <c:pt idx="438" formatCode="General">
                  <c:v>100</c:v>
                </c:pt>
                <c:pt idx="439" formatCode="General">
                  <c:v>100</c:v>
                </c:pt>
                <c:pt idx="440" formatCode="General">
                  <c:v>30</c:v>
                </c:pt>
                <c:pt idx="441" formatCode="General">
                  <c:v>125</c:v>
                </c:pt>
                <c:pt idx="442" formatCode="General">
                  <c:v>102</c:v>
                </c:pt>
                <c:pt idx="443" formatCode="General">
                  <c:v>150</c:v>
                </c:pt>
                <c:pt idx="444" formatCode="General">
                  <c:v>70</c:v>
                </c:pt>
                <c:pt idx="445" formatCode="General">
                  <c:v>40</c:v>
                </c:pt>
                <c:pt idx="446" formatCode="General">
                  <c:v>150</c:v>
                </c:pt>
                <c:pt idx="447" formatCode="General">
                  <c:v>60</c:v>
                </c:pt>
                <c:pt idx="448" formatCode="General">
                  <c:v>190</c:v>
                </c:pt>
                <c:pt idx="449" formatCode="General">
                  <c:v>20</c:v>
                </c:pt>
                <c:pt idx="450" formatCode="General">
                  <c:v>130</c:v>
                </c:pt>
                <c:pt idx="451" formatCode="General">
                  <c:v>80</c:v>
                </c:pt>
                <c:pt idx="452" formatCode="General">
                  <c:v>80</c:v>
                </c:pt>
                <c:pt idx="453" formatCode="General">
                  <c:v>66</c:v>
                </c:pt>
                <c:pt idx="454" formatCode="General">
                  <c:v>107</c:v>
                </c:pt>
                <c:pt idx="455" formatCode="General">
                  <c:v>100</c:v>
                </c:pt>
                <c:pt idx="456" formatCode="General">
                  <c:v>125</c:v>
                </c:pt>
                <c:pt idx="457" formatCode="General">
                  <c:v>30</c:v>
                </c:pt>
                <c:pt idx="458" formatCode="General">
                  <c:v>100</c:v>
                </c:pt>
                <c:pt idx="459" formatCode="General">
                  <c:v>150</c:v>
                </c:pt>
                <c:pt idx="460" formatCode="General">
                  <c:v>100</c:v>
                </c:pt>
                <c:pt idx="461" formatCode="General">
                  <c:v>65</c:v>
                </c:pt>
                <c:pt idx="462" formatCode="General">
                  <c:v>138.80000000000001</c:v>
                </c:pt>
                <c:pt idx="463" formatCode="General">
                  <c:v>140</c:v>
                </c:pt>
                <c:pt idx="464" formatCode="General">
                  <c:v>100</c:v>
                </c:pt>
                <c:pt idx="465" formatCode="General">
                  <c:v>25</c:v>
                </c:pt>
                <c:pt idx="466" formatCode="General">
                  <c:v>300</c:v>
                </c:pt>
                <c:pt idx="467" formatCode="General">
                  <c:v>200</c:v>
                </c:pt>
                <c:pt idx="468" formatCode="General">
                  <c:v>125</c:v>
                </c:pt>
                <c:pt idx="469" formatCode="General">
                  <c:v>35</c:v>
                </c:pt>
                <c:pt idx="470" formatCode="General">
                  <c:v>127.85</c:v>
                </c:pt>
                <c:pt idx="471" formatCode="General">
                  <c:v>700</c:v>
                </c:pt>
              </c:numCache>
            </c:numRef>
          </c:bubbleSize>
          <c:bubble3D val="0"/>
          <c:extLst>
            <c:ext xmlns:c16="http://schemas.microsoft.com/office/drawing/2014/chart" uri="{C3380CC4-5D6E-409C-BE32-E72D297353CC}">
              <c16:uniqueId val="{0000000A-29D7-4E3A-AF3E-A87CE37B9ECB}"/>
            </c:ext>
          </c:extLst>
        </c:ser>
        <c:dLbls>
          <c:showLegendKey val="0"/>
          <c:showVal val="0"/>
          <c:showCatName val="0"/>
          <c:showSerName val="0"/>
          <c:showPercent val="0"/>
          <c:showBubbleSize val="0"/>
        </c:dLbls>
        <c:bubbleScale val="60"/>
        <c:showNegBubbles val="0"/>
        <c:axId val="555884864"/>
        <c:axId val="555877024"/>
      </c:bubbleChart>
      <c:valAx>
        <c:axId val="555884864"/>
        <c:scaling>
          <c:orientation val="minMax"/>
          <c:max val="45400"/>
          <c:min val="39814"/>
        </c:scaling>
        <c:delete val="0"/>
        <c:axPos val="b"/>
        <c:title>
          <c:tx>
            <c:rich>
              <a:bodyPr/>
              <a:lstStyle/>
              <a:p>
                <a:pPr>
                  <a:defRPr b="1"/>
                </a:pPr>
                <a:r>
                  <a:rPr lang="en-US" b="1"/>
                  <a:t>PPA Execution Date</a:t>
                </a:r>
              </a:p>
            </c:rich>
          </c:tx>
          <c:layout>
            <c:manualLayout>
              <c:xMode val="edge"/>
              <c:yMode val="edge"/>
              <c:x val="0.39832362761583157"/>
              <c:y val="0.9308453984445284"/>
            </c:manualLayout>
          </c:layout>
          <c:overlay val="0"/>
          <c:spPr>
            <a:noFill/>
            <a:ln w="25400">
              <a:noFill/>
            </a:ln>
          </c:spPr>
        </c:title>
        <c:numFmt formatCode="yyyy" sourceLinked="0"/>
        <c:majorTickMark val="out"/>
        <c:minorTickMark val="none"/>
        <c:tickLblPos val="nextTo"/>
        <c:spPr>
          <a:ln w="3175">
            <a:noFill/>
            <a:prstDash val="solid"/>
          </a:ln>
        </c:spPr>
        <c:txPr>
          <a:bodyPr rot="0" vert="horz"/>
          <a:lstStyle/>
          <a:p>
            <a:pPr>
              <a:defRPr b="1">
                <a:solidFill>
                  <a:sysClr val="windowText" lastClr="000000"/>
                </a:solidFill>
              </a:defRPr>
            </a:pPr>
            <a:endParaRPr lang="en-US"/>
          </a:p>
        </c:txPr>
        <c:crossAx val="555877024"/>
        <c:crosses val="autoZero"/>
        <c:crossBetween val="midCat"/>
        <c:majorUnit val="366"/>
        <c:minorUnit val="366"/>
      </c:valAx>
      <c:valAx>
        <c:axId val="555877024"/>
        <c:scaling>
          <c:orientation val="minMax"/>
          <c:max val="250"/>
          <c:min val="0"/>
        </c:scaling>
        <c:delete val="0"/>
        <c:axPos val="l"/>
        <c:majorGridlines>
          <c:spPr>
            <a:ln w="3175">
              <a:solidFill>
                <a:schemeClr val="bg1">
                  <a:lumMod val="75000"/>
                </a:schemeClr>
              </a:solidFill>
            </a:ln>
          </c:spPr>
        </c:majorGridlines>
        <c:numFmt formatCode="General" sourceLinked="0"/>
        <c:majorTickMark val="out"/>
        <c:minorTickMark val="none"/>
        <c:tickLblPos val="nextTo"/>
        <c:spPr>
          <a:ln w="3175">
            <a:noFill/>
            <a:prstDash val="solid"/>
          </a:ln>
        </c:spPr>
        <c:txPr>
          <a:bodyPr rot="0" vert="horz"/>
          <a:lstStyle/>
          <a:p>
            <a:pPr>
              <a:defRPr b="1"/>
            </a:pPr>
            <a:endParaRPr lang="en-US"/>
          </a:p>
        </c:txPr>
        <c:crossAx val="555884864"/>
        <c:crosses val="autoZero"/>
        <c:crossBetween val="midCat"/>
      </c:valAx>
      <c:spPr>
        <a:noFill/>
        <a:ln w="25400">
          <a:noFill/>
        </a:ln>
      </c:spPr>
    </c:plotArea>
    <c:legend>
      <c:legendPos val="r"/>
      <c:layout>
        <c:manualLayout>
          <c:xMode val="edge"/>
          <c:yMode val="edge"/>
          <c:x val="0.77207895720538766"/>
          <c:y val="1.6656011392509728E-2"/>
          <c:w val="0.22078208973878266"/>
          <c:h val="0.5191265849689618"/>
        </c:manualLayout>
      </c:layout>
      <c:overlay val="0"/>
      <c:spPr>
        <a:solidFill>
          <a:srgbClr val="FFFFFF"/>
        </a:solidFill>
        <a:ln w="3175">
          <a:solidFill>
            <a:schemeClr val="bg1">
              <a:lumMod val="75000"/>
            </a:schemeClr>
          </a:solidFill>
          <a:prstDash val="solid"/>
        </a:ln>
      </c:spPr>
    </c:legend>
    <c:plotVisOnly val="1"/>
    <c:dispBlanksAs val="gap"/>
    <c:showDLblsOverMax val="0"/>
  </c:chart>
  <c:spPr>
    <a:solidFill>
      <a:schemeClr val="bg1"/>
    </a:solidFill>
    <a:ln w="9525">
      <a:noFill/>
    </a:ln>
  </c:spPr>
  <c:txPr>
    <a:bodyPr/>
    <a:lstStyle/>
    <a:p>
      <a:pPr>
        <a:defRPr sz="1000" b="0" i="0" u="none" strike="noStrike" baseline="0">
          <a:solidFill>
            <a:srgbClr val="000000"/>
          </a:solidFill>
          <a:latin typeface="Arial" panose="020B0604020202020204" pitchFamily="34" charset="0"/>
          <a:ea typeface="Arial"/>
          <a:cs typeface="Arial" panose="020B0604020202020204" pitchFamily="34" charset="0"/>
        </a:defRPr>
      </a:pPr>
      <a:endParaRPr lang="en-US"/>
    </a:p>
  </c:txPr>
  <c:printSettings>
    <c:headerFooter alignWithMargins="0"/>
    <c:pageMargins b="1" l="0.75" r="0.75" t="1" header="0.5" footer="0.5"/>
    <c:pageSetup/>
  </c:printSettings>
  <c:userShapes r:id="rId1"/>
</c:chartSpace>
</file>

<file path=xl/charts/chart2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5.7489063867016625E-2"/>
          <c:y val="0.1132180352455943"/>
          <c:w val="0.90854268216472944"/>
          <c:h val="0.73389638795150602"/>
        </c:manualLayout>
      </c:layout>
      <c:bubbleChart>
        <c:varyColors val="0"/>
        <c:ser>
          <c:idx val="3"/>
          <c:order val="0"/>
          <c:tx>
            <c:v> CAISO</c:v>
          </c:tx>
          <c:spPr>
            <a:solidFill>
              <a:srgbClr val="DBEEF4"/>
            </a:solidFill>
            <a:ln w="6350">
              <a:solidFill>
                <a:schemeClr val="accent5"/>
              </a:solidFill>
              <a:prstDash val="solid"/>
            </a:ln>
          </c:spPr>
          <c:invertIfNegative val="1"/>
          <c:dPt>
            <c:idx val="205"/>
            <c:invertIfNegative val="1"/>
            <c:bubble3D val="0"/>
            <c:extLst>
              <c:ext xmlns:c16="http://schemas.microsoft.com/office/drawing/2014/chart" uri="{C3380CC4-5D6E-409C-BE32-E72D297353CC}">
                <c16:uniqueId val="{00000000-EFA9-4DCA-AAA1-5313EC7F1410}"/>
              </c:ext>
            </c:extLst>
          </c:dPt>
          <c:xVal>
            <c:numRef>
              <c:f>'PPA Price by Project (PV only)'!$A$26:$A$537</c:f>
              <c:numCache>
                <c:formatCode>m/d/yyyy</c:formatCode>
                <c:ptCount val="512"/>
                <c:pt idx="0">
                  <c:v>38961</c:v>
                </c:pt>
                <c:pt idx="1">
                  <c:v>39258</c:v>
                </c:pt>
                <c:pt idx="2">
                  <c:v>39630</c:v>
                </c:pt>
                <c:pt idx="3">
                  <c:v>39652</c:v>
                </c:pt>
                <c:pt idx="4">
                  <c:v>39801</c:v>
                </c:pt>
                <c:pt idx="5">
                  <c:v>39867</c:v>
                </c:pt>
                <c:pt idx="6">
                  <c:v>39873</c:v>
                </c:pt>
                <c:pt idx="7">
                  <c:v>39877</c:v>
                </c:pt>
                <c:pt idx="8">
                  <c:v>39934</c:v>
                </c:pt>
                <c:pt idx="9">
                  <c:v>39941</c:v>
                </c:pt>
                <c:pt idx="10">
                  <c:v>39965</c:v>
                </c:pt>
                <c:pt idx="11">
                  <c:v>39965</c:v>
                </c:pt>
                <c:pt idx="12">
                  <c:v>39965</c:v>
                </c:pt>
                <c:pt idx="13">
                  <c:v>39986</c:v>
                </c:pt>
                <c:pt idx="14">
                  <c:v>40042</c:v>
                </c:pt>
                <c:pt idx="15">
                  <c:v>40064</c:v>
                </c:pt>
                <c:pt idx="16">
                  <c:v>40137</c:v>
                </c:pt>
                <c:pt idx="17">
                  <c:v>40170</c:v>
                </c:pt>
                <c:pt idx="18">
                  <c:v>40171</c:v>
                </c:pt>
                <c:pt idx="19">
                  <c:v>40171</c:v>
                </c:pt>
                <c:pt idx="20">
                  <c:v>40171</c:v>
                </c:pt>
                <c:pt idx="21">
                  <c:v>40204</c:v>
                </c:pt>
                <c:pt idx="22">
                  <c:v>40204</c:v>
                </c:pt>
                <c:pt idx="23">
                  <c:v>40204</c:v>
                </c:pt>
                <c:pt idx="24">
                  <c:v>40211</c:v>
                </c:pt>
                <c:pt idx="25">
                  <c:v>40233</c:v>
                </c:pt>
                <c:pt idx="26">
                  <c:v>40243</c:v>
                </c:pt>
                <c:pt idx="27">
                  <c:v>40287</c:v>
                </c:pt>
                <c:pt idx="28">
                  <c:v>40289</c:v>
                </c:pt>
                <c:pt idx="29">
                  <c:v>40297</c:v>
                </c:pt>
                <c:pt idx="30">
                  <c:v>40308</c:v>
                </c:pt>
                <c:pt idx="31">
                  <c:v>40318</c:v>
                </c:pt>
                <c:pt idx="32">
                  <c:v>40330</c:v>
                </c:pt>
                <c:pt idx="33">
                  <c:v>40330</c:v>
                </c:pt>
                <c:pt idx="34">
                  <c:v>40353</c:v>
                </c:pt>
                <c:pt idx="35">
                  <c:v>40359</c:v>
                </c:pt>
                <c:pt idx="36">
                  <c:v>40359</c:v>
                </c:pt>
                <c:pt idx="37">
                  <c:v>40385</c:v>
                </c:pt>
                <c:pt idx="38">
                  <c:v>40388</c:v>
                </c:pt>
                <c:pt idx="39">
                  <c:v>40388</c:v>
                </c:pt>
                <c:pt idx="40">
                  <c:v>40400</c:v>
                </c:pt>
                <c:pt idx="41">
                  <c:v>40400</c:v>
                </c:pt>
                <c:pt idx="42">
                  <c:v>40414</c:v>
                </c:pt>
                <c:pt idx="43">
                  <c:v>40441</c:v>
                </c:pt>
                <c:pt idx="44">
                  <c:v>40492</c:v>
                </c:pt>
                <c:pt idx="45">
                  <c:v>40497</c:v>
                </c:pt>
                <c:pt idx="46">
                  <c:v>40497</c:v>
                </c:pt>
                <c:pt idx="47">
                  <c:v>40513</c:v>
                </c:pt>
                <c:pt idx="48">
                  <c:v>40513</c:v>
                </c:pt>
                <c:pt idx="49">
                  <c:v>40533</c:v>
                </c:pt>
                <c:pt idx="50">
                  <c:v>40542</c:v>
                </c:pt>
                <c:pt idx="51">
                  <c:v>40542</c:v>
                </c:pt>
                <c:pt idx="52">
                  <c:v>40548</c:v>
                </c:pt>
                <c:pt idx="53">
                  <c:v>40550</c:v>
                </c:pt>
                <c:pt idx="54">
                  <c:v>40568</c:v>
                </c:pt>
                <c:pt idx="55">
                  <c:v>40581</c:v>
                </c:pt>
                <c:pt idx="56">
                  <c:v>40585</c:v>
                </c:pt>
                <c:pt idx="57">
                  <c:v>40585</c:v>
                </c:pt>
                <c:pt idx="58">
                  <c:v>40610</c:v>
                </c:pt>
                <c:pt idx="59">
                  <c:v>40697</c:v>
                </c:pt>
                <c:pt idx="60">
                  <c:v>40697</c:v>
                </c:pt>
                <c:pt idx="61">
                  <c:v>40715</c:v>
                </c:pt>
                <c:pt idx="62">
                  <c:v>40732</c:v>
                </c:pt>
                <c:pt idx="63">
                  <c:v>40738</c:v>
                </c:pt>
                <c:pt idx="64">
                  <c:v>40742</c:v>
                </c:pt>
                <c:pt idx="65">
                  <c:v>40745</c:v>
                </c:pt>
                <c:pt idx="66">
                  <c:v>40815</c:v>
                </c:pt>
                <c:pt idx="67">
                  <c:v>40817</c:v>
                </c:pt>
                <c:pt idx="68">
                  <c:v>40878</c:v>
                </c:pt>
                <c:pt idx="69">
                  <c:v>40885</c:v>
                </c:pt>
                <c:pt idx="70">
                  <c:v>40897</c:v>
                </c:pt>
                <c:pt idx="71">
                  <c:v>40897</c:v>
                </c:pt>
                <c:pt idx="72">
                  <c:v>40897</c:v>
                </c:pt>
                <c:pt idx="73">
                  <c:v>40909</c:v>
                </c:pt>
                <c:pt idx="74">
                  <c:v>40909</c:v>
                </c:pt>
                <c:pt idx="75">
                  <c:v>40942</c:v>
                </c:pt>
                <c:pt idx="76">
                  <c:v>40966</c:v>
                </c:pt>
                <c:pt idx="77">
                  <c:v>41093</c:v>
                </c:pt>
                <c:pt idx="78">
                  <c:v>41093</c:v>
                </c:pt>
                <c:pt idx="79">
                  <c:v>41124</c:v>
                </c:pt>
                <c:pt idx="80">
                  <c:v>41134</c:v>
                </c:pt>
                <c:pt idx="81">
                  <c:v>41137</c:v>
                </c:pt>
                <c:pt idx="82">
                  <c:v>41150</c:v>
                </c:pt>
                <c:pt idx="83">
                  <c:v>41152</c:v>
                </c:pt>
                <c:pt idx="84">
                  <c:v>41169</c:v>
                </c:pt>
                <c:pt idx="85">
                  <c:v>41169</c:v>
                </c:pt>
                <c:pt idx="86">
                  <c:v>41199</c:v>
                </c:pt>
                <c:pt idx="87">
                  <c:v>41207</c:v>
                </c:pt>
                <c:pt idx="88">
                  <c:v>41214</c:v>
                </c:pt>
                <c:pt idx="89">
                  <c:v>41228</c:v>
                </c:pt>
                <c:pt idx="90">
                  <c:v>41255</c:v>
                </c:pt>
                <c:pt idx="91">
                  <c:v>41256</c:v>
                </c:pt>
                <c:pt idx="92">
                  <c:v>41309</c:v>
                </c:pt>
                <c:pt idx="93">
                  <c:v>41333</c:v>
                </c:pt>
                <c:pt idx="94">
                  <c:v>41355</c:v>
                </c:pt>
                <c:pt idx="95">
                  <c:v>41355</c:v>
                </c:pt>
                <c:pt idx="96">
                  <c:v>41358</c:v>
                </c:pt>
                <c:pt idx="97">
                  <c:v>41374</c:v>
                </c:pt>
                <c:pt idx="98">
                  <c:v>41380</c:v>
                </c:pt>
                <c:pt idx="99">
                  <c:v>41426</c:v>
                </c:pt>
                <c:pt idx="100">
                  <c:v>41428</c:v>
                </c:pt>
                <c:pt idx="101">
                  <c:v>41428</c:v>
                </c:pt>
                <c:pt idx="102">
                  <c:v>41444</c:v>
                </c:pt>
                <c:pt idx="103">
                  <c:v>41458</c:v>
                </c:pt>
                <c:pt idx="104">
                  <c:v>41465</c:v>
                </c:pt>
                <c:pt idx="105">
                  <c:v>41465</c:v>
                </c:pt>
                <c:pt idx="106">
                  <c:v>41472</c:v>
                </c:pt>
                <c:pt idx="107">
                  <c:v>41472</c:v>
                </c:pt>
                <c:pt idx="108">
                  <c:v>41523</c:v>
                </c:pt>
                <c:pt idx="109">
                  <c:v>41536</c:v>
                </c:pt>
                <c:pt idx="110">
                  <c:v>41544</c:v>
                </c:pt>
                <c:pt idx="111">
                  <c:v>41556</c:v>
                </c:pt>
                <c:pt idx="112">
                  <c:v>41569</c:v>
                </c:pt>
                <c:pt idx="113">
                  <c:v>41609</c:v>
                </c:pt>
                <c:pt idx="114">
                  <c:v>41614</c:v>
                </c:pt>
                <c:pt idx="115">
                  <c:v>41627</c:v>
                </c:pt>
                <c:pt idx="116">
                  <c:v>41669</c:v>
                </c:pt>
                <c:pt idx="117">
                  <c:v>41690</c:v>
                </c:pt>
                <c:pt idx="118">
                  <c:v>41715</c:v>
                </c:pt>
                <c:pt idx="119">
                  <c:v>41724</c:v>
                </c:pt>
                <c:pt idx="120">
                  <c:v>41730</c:v>
                </c:pt>
                <c:pt idx="121">
                  <c:v>41760</c:v>
                </c:pt>
                <c:pt idx="122">
                  <c:v>41786</c:v>
                </c:pt>
                <c:pt idx="123">
                  <c:v>41791</c:v>
                </c:pt>
                <c:pt idx="124">
                  <c:v>41802</c:v>
                </c:pt>
                <c:pt idx="125">
                  <c:v>41838</c:v>
                </c:pt>
                <c:pt idx="126">
                  <c:v>41843</c:v>
                </c:pt>
                <c:pt idx="127">
                  <c:v>41844</c:v>
                </c:pt>
                <c:pt idx="128">
                  <c:v>41844</c:v>
                </c:pt>
                <c:pt idx="129">
                  <c:v>41851</c:v>
                </c:pt>
                <c:pt idx="130">
                  <c:v>41870</c:v>
                </c:pt>
                <c:pt idx="131">
                  <c:v>41876</c:v>
                </c:pt>
                <c:pt idx="132">
                  <c:v>41885</c:v>
                </c:pt>
                <c:pt idx="133">
                  <c:v>41886</c:v>
                </c:pt>
                <c:pt idx="134">
                  <c:v>41886</c:v>
                </c:pt>
                <c:pt idx="135">
                  <c:v>41915</c:v>
                </c:pt>
                <c:pt idx="136">
                  <c:v>41920</c:v>
                </c:pt>
                <c:pt idx="137">
                  <c:v>41920</c:v>
                </c:pt>
                <c:pt idx="138">
                  <c:v>41920</c:v>
                </c:pt>
                <c:pt idx="139">
                  <c:v>41920</c:v>
                </c:pt>
                <c:pt idx="140">
                  <c:v>41920</c:v>
                </c:pt>
                <c:pt idx="141">
                  <c:v>41920</c:v>
                </c:pt>
                <c:pt idx="142">
                  <c:v>41932</c:v>
                </c:pt>
                <c:pt idx="143">
                  <c:v>41933</c:v>
                </c:pt>
                <c:pt idx="144">
                  <c:v>41933</c:v>
                </c:pt>
                <c:pt idx="145">
                  <c:v>41934</c:v>
                </c:pt>
                <c:pt idx="146">
                  <c:v>41934</c:v>
                </c:pt>
                <c:pt idx="147">
                  <c:v>41934</c:v>
                </c:pt>
                <c:pt idx="148">
                  <c:v>41934</c:v>
                </c:pt>
                <c:pt idx="149">
                  <c:v>41934</c:v>
                </c:pt>
                <c:pt idx="150">
                  <c:v>41934</c:v>
                </c:pt>
                <c:pt idx="151">
                  <c:v>41934</c:v>
                </c:pt>
                <c:pt idx="152">
                  <c:v>41934</c:v>
                </c:pt>
                <c:pt idx="153">
                  <c:v>41936</c:v>
                </c:pt>
                <c:pt idx="154">
                  <c:v>41950</c:v>
                </c:pt>
                <c:pt idx="155">
                  <c:v>41950</c:v>
                </c:pt>
                <c:pt idx="156">
                  <c:v>41956</c:v>
                </c:pt>
                <c:pt idx="157">
                  <c:v>41961</c:v>
                </c:pt>
                <c:pt idx="158">
                  <c:v>41982</c:v>
                </c:pt>
                <c:pt idx="159">
                  <c:v>42036</c:v>
                </c:pt>
                <c:pt idx="160">
                  <c:v>42065</c:v>
                </c:pt>
                <c:pt idx="161">
                  <c:v>42065</c:v>
                </c:pt>
                <c:pt idx="162">
                  <c:v>42066</c:v>
                </c:pt>
                <c:pt idx="163">
                  <c:v>42067</c:v>
                </c:pt>
                <c:pt idx="164">
                  <c:v>42067</c:v>
                </c:pt>
                <c:pt idx="165">
                  <c:v>42068</c:v>
                </c:pt>
                <c:pt idx="166">
                  <c:v>42086</c:v>
                </c:pt>
                <c:pt idx="167">
                  <c:v>42088</c:v>
                </c:pt>
                <c:pt idx="168">
                  <c:v>42097</c:v>
                </c:pt>
                <c:pt idx="169">
                  <c:v>42097</c:v>
                </c:pt>
                <c:pt idx="170">
                  <c:v>42108</c:v>
                </c:pt>
                <c:pt idx="171">
                  <c:v>42111</c:v>
                </c:pt>
                <c:pt idx="172">
                  <c:v>42124</c:v>
                </c:pt>
                <c:pt idx="173">
                  <c:v>42124</c:v>
                </c:pt>
                <c:pt idx="174">
                  <c:v>42124</c:v>
                </c:pt>
                <c:pt idx="175">
                  <c:v>42151</c:v>
                </c:pt>
                <c:pt idx="176">
                  <c:v>42156</c:v>
                </c:pt>
                <c:pt idx="177">
                  <c:v>42160</c:v>
                </c:pt>
                <c:pt idx="178">
                  <c:v>42164</c:v>
                </c:pt>
                <c:pt idx="179">
                  <c:v>42174</c:v>
                </c:pt>
                <c:pt idx="180">
                  <c:v>42178</c:v>
                </c:pt>
                <c:pt idx="181">
                  <c:v>42180</c:v>
                </c:pt>
                <c:pt idx="182">
                  <c:v>42185</c:v>
                </c:pt>
                <c:pt idx="183">
                  <c:v>42186</c:v>
                </c:pt>
                <c:pt idx="184">
                  <c:v>42186</c:v>
                </c:pt>
                <c:pt idx="185">
                  <c:v>42186</c:v>
                </c:pt>
                <c:pt idx="186">
                  <c:v>42200</c:v>
                </c:pt>
                <c:pt idx="187">
                  <c:v>42201</c:v>
                </c:pt>
                <c:pt idx="188">
                  <c:v>42201</c:v>
                </c:pt>
                <c:pt idx="189">
                  <c:v>42206</c:v>
                </c:pt>
                <c:pt idx="190">
                  <c:v>42221</c:v>
                </c:pt>
                <c:pt idx="191">
                  <c:v>42225</c:v>
                </c:pt>
                <c:pt idx="192">
                  <c:v>42228</c:v>
                </c:pt>
                <c:pt idx="193">
                  <c:v>42244</c:v>
                </c:pt>
                <c:pt idx="194">
                  <c:v>42250</c:v>
                </c:pt>
                <c:pt idx="195">
                  <c:v>42270</c:v>
                </c:pt>
                <c:pt idx="196">
                  <c:v>42270</c:v>
                </c:pt>
                <c:pt idx="197">
                  <c:v>42271</c:v>
                </c:pt>
                <c:pt idx="198">
                  <c:v>42275</c:v>
                </c:pt>
                <c:pt idx="199">
                  <c:v>42275</c:v>
                </c:pt>
                <c:pt idx="200">
                  <c:v>42278</c:v>
                </c:pt>
                <c:pt idx="201">
                  <c:v>42278</c:v>
                </c:pt>
                <c:pt idx="202">
                  <c:v>42278</c:v>
                </c:pt>
                <c:pt idx="203">
                  <c:v>42285</c:v>
                </c:pt>
                <c:pt idx="204">
                  <c:v>42286</c:v>
                </c:pt>
                <c:pt idx="205">
                  <c:v>42286</c:v>
                </c:pt>
                <c:pt idx="206">
                  <c:v>42292</c:v>
                </c:pt>
                <c:pt idx="207">
                  <c:v>42313</c:v>
                </c:pt>
                <c:pt idx="208">
                  <c:v>42314</c:v>
                </c:pt>
                <c:pt idx="209">
                  <c:v>42317</c:v>
                </c:pt>
                <c:pt idx="210">
                  <c:v>42318</c:v>
                </c:pt>
                <c:pt idx="211">
                  <c:v>42328</c:v>
                </c:pt>
                <c:pt idx="212">
                  <c:v>42338</c:v>
                </c:pt>
                <c:pt idx="213">
                  <c:v>42355</c:v>
                </c:pt>
                <c:pt idx="214">
                  <c:v>42355</c:v>
                </c:pt>
                <c:pt idx="215">
                  <c:v>42356</c:v>
                </c:pt>
                <c:pt idx="216">
                  <c:v>42356</c:v>
                </c:pt>
                <c:pt idx="217">
                  <c:v>42356</c:v>
                </c:pt>
                <c:pt idx="218">
                  <c:v>42356</c:v>
                </c:pt>
                <c:pt idx="219">
                  <c:v>42375</c:v>
                </c:pt>
                <c:pt idx="220">
                  <c:v>42472</c:v>
                </c:pt>
                <c:pt idx="221">
                  <c:v>42472</c:v>
                </c:pt>
                <c:pt idx="222">
                  <c:v>42509</c:v>
                </c:pt>
                <c:pt idx="223">
                  <c:v>42584</c:v>
                </c:pt>
                <c:pt idx="224">
                  <c:v>42586</c:v>
                </c:pt>
                <c:pt idx="225">
                  <c:v>42591</c:v>
                </c:pt>
                <c:pt idx="226">
                  <c:v>42608</c:v>
                </c:pt>
                <c:pt idx="227">
                  <c:v>42611</c:v>
                </c:pt>
                <c:pt idx="228">
                  <c:v>42628</c:v>
                </c:pt>
                <c:pt idx="229">
                  <c:v>42633</c:v>
                </c:pt>
                <c:pt idx="230">
                  <c:v>42635</c:v>
                </c:pt>
                <c:pt idx="231">
                  <c:v>42636</c:v>
                </c:pt>
                <c:pt idx="232">
                  <c:v>42636</c:v>
                </c:pt>
                <c:pt idx="233">
                  <c:v>42636</c:v>
                </c:pt>
                <c:pt idx="234">
                  <c:v>42636</c:v>
                </c:pt>
                <c:pt idx="235">
                  <c:v>42689</c:v>
                </c:pt>
                <c:pt idx="236">
                  <c:v>42692</c:v>
                </c:pt>
                <c:pt idx="237">
                  <c:v>42692</c:v>
                </c:pt>
                <c:pt idx="238">
                  <c:v>42692</c:v>
                </c:pt>
                <c:pt idx="239">
                  <c:v>42717</c:v>
                </c:pt>
                <c:pt idx="240">
                  <c:v>42719</c:v>
                </c:pt>
                <c:pt idx="241">
                  <c:v>42738</c:v>
                </c:pt>
                <c:pt idx="242">
                  <c:v>42747</c:v>
                </c:pt>
                <c:pt idx="243">
                  <c:v>42747</c:v>
                </c:pt>
                <c:pt idx="244">
                  <c:v>42747</c:v>
                </c:pt>
                <c:pt idx="245">
                  <c:v>42752</c:v>
                </c:pt>
                <c:pt idx="246">
                  <c:v>42766</c:v>
                </c:pt>
                <c:pt idx="247">
                  <c:v>42817</c:v>
                </c:pt>
                <c:pt idx="248">
                  <c:v>42825</c:v>
                </c:pt>
                <c:pt idx="249">
                  <c:v>42826</c:v>
                </c:pt>
                <c:pt idx="250">
                  <c:v>42843</c:v>
                </c:pt>
                <c:pt idx="251">
                  <c:v>42877</c:v>
                </c:pt>
                <c:pt idx="252">
                  <c:v>42880</c:v>
                </c:pt>
                <c:pt idx="253">
                  <c:v>42880</c:v>
                </c:pt>
                <c:pt idx="254">
                  <c:v>42880</c:v>
                </c:pt>
                <c:pt idx="255">
                  <c:v>42880</c:v>
                </c:pt>
                <c:pt idx="256">
                  <c:v>42881</c:v>
                </c:pt>
                <c:pt idx="257">
                  <c:v>42887</c:v>
                </c:pt>
                <c:pt idx="258">
                  <c:v>42887</c:v>
                </c:pt>
                <c:pt idx="259">
                  <c:v>42887</c:v>
                </c:pt>
                <c:pt idx="260">
                  <c:v>42893</c:v>
                </c:pt>
                <c:pt idx="261">
                  <c:v>42905</c:v>
                </c:pt>
                <c:pt idx="262">
                  <c:v>42906</c:v>
                </c:pt>
                <c:pt idx="263">
                  <c:v>42906</c:v>
                </c:pt>
                <c:pt idx="264">
                  <c:v>42906</c:v>
                </c:pt>
                <c:pt idx="265">
                  <c:v>42906</c:v>
                </c:pt>
                <c:pt idx="266">
                  <c:v>42912</c:v>
                </c:pt>
                <c:pt idx="267">
                  <c:v>42933</c:v>
                </c:pt>
                <c:pt idx="268">
                  <c:v>42944</c:v>
                </c:pt>
                <c:pt idx="269">
                  <c:v>42944</c:v>
                </c:pt>
                <c:pt idx="270">
                  <c:v>42955</c:v>
                </c:pt>
                <c:pt idx="271">
                  <c:v>42972</c:v>
                </c:pt>
                <c:pt idx="272">
                  <c:v>43001</c:v>
                </c:pt>
                <c:pt idx="273">
                  <c:v>43004</c:v>
                </c:pt>
                <c:pt idx="274">
                  <c:v>43004</c:v>
                </c:pt>
                <c:pt idx="275">
                  <c:v>43014</c:v>
                </c:pt>
                <c:pt idx="276">
                  <c:v>43014</c:v>
                </c:pt>
                <c:pt idx="277">
                  <c:v>43038</c:v>
                </c:pt>
                <c:pt idx="278">
                  <c:v>43047</c:v>
                </c:pt>
                <c:pt idx="279">
                  <c:v>43052</c:v>
                </c:pt>
                <c:pt idx="280">
                  <c:v>43052</c:v>
                </c:pt>
                <c:pt idx="281">
                  <c:v>43053</c:v>
                </c:pt>
                <c:pt idx="282">
                  <c:v>43077</c:v>
                </c:pt>
                <c:pt idx="283">
                  <c:v>43083</c:v>
                </c:pt>
                <c:pt idx="284">
                  <c:v>43084</c:v>
                </c:pt>
                <c:pt idx="285">
                  <c:v>43090</c:v>
                </c:pt>
                <c:pt idx="286">
                  <c:v>43105</c:v>
                </c:pt>
                <c:pt idx="287">
                  <c:v>43109</c:v>
                </c:pt>
                <c:pt idx="288">
                  <c:v>43126</c:v>
                </c:pt>
                <c:pt idx="289">
                  <c:v>43129</c:v>
                </c:pt>
                <c:pt idx="290">
                  <c:v>43129</c:v>
                </c:pt>
                <c:pt idx="291">
                  <c:v>43132</c:v>
                </c:pt>
                <c:pt idx="292">
                  <c:v>43136</c:v>
                </c:pt>
                <c:pt idx="293">
                  <c:v>43152</c:v>
                </c:pt>
                <c:pt idx="294">
                  <c:v>43154</c:v>
                </c:pt>
                <c:pt idx="295">
                  <c:v>43206</c:v>
                </c:pt>
                <c:pt idx="296">
                  <c:v>43227</c:v>
                </c:pt>
                <c:pt idx="297">
                  <c:v>43236</c:v>
                </c:pt>
                <c:pt idx="298">
                  <c:v>43236</c:v>
                </c:pt>
                <c:pt idx="299">
                  <c:v>43250</c:v>
                </c:pt>
                <c:pt idx="300">
                  <c:v>43250</c:v>
                </c:pt>
                <c:pt idx="301">
                  <c:v>43250</c:v>
                </c:pt>
                <c:pt idx="302">
                  <c:v>43250</c:v>
                </c:pt>
                <c:pt idx="303">
                  <c:v>43250</c:v>
                </c:pt>
                <c:pt idx="304">
                  <c:v>43250</c:v>
                </c:pt>
                <c:pt idx="305">
                  <c:v>43251</c:v>
                </c:pt>
                <c:pt idx="306">
                  <c:v>43252</c:v>
                </c:pt>
                <c:pt idx="307">
                  <c:v>43255</c:v>
                </c:pt>
                <c:pt idx="308">
                  <c:v>43257</c:v>
                </c:pt>
                <c:pt idx="309">
                  <c:v>43259</c:v>
                </c:pt>
                <c:pt idx="310">
                  <c:v>43264</c:v>
                </c:pt>
                <c:pt idx="311">
                  <c:v>43264</c:v>
                </c:pt>
                <c:pt idx="312">
                  <c:v>43264</c:v>
                </c:pt>
                <c:pt idx="313">
                  <c:v>43264</c:v>
                </c:pt>
                <c:pt idx="314">
                  <c:v>43266</c:v>
                </c:pt>
                <c:pt idx="315">
                  <c:v>43277</c:v>
                </c:pt>
                <c:pt idx="316">
                  <c:v>43278</c:v>
                </c:pt>
                <c:pt idx="317">
                  <c:v>43281</c:v>
                </c:pt>
                <c:pt idx="318">
                  <c:v>43281</c:v>
                </c:pt>
                <c:pt idx="319">
                  <c:v>43281</c:v>
                </c:pt>
                <c:pt idx="320">
                  <c:v>43291</c:v>
                </c:pt>
                <c:pt idx="321">
                  <c:v>43322</c:v>
                </c:pt>
                <c:pt idx="322">
                  <c:v>43322</c:v>
                </c:pt>
                <c:pt idx="323">
                  <c:v>43334</c:v>
                </c:pt>
                <c:pt idx="324">
                  <c:v>43334</c:v>
                </c:pt>
                <c:pt idx="325">
                  <c:v>43335</c:v>
                </c:pt>
                <c:pt idx="326">
                  <c:v>43343</c:v>
                </c:pt>
                <c:pt idx="327">
                  <c:v>43352</c:v>
                </c:pt>
                <c:pt idx="328">
                  <c:v>43354</c:v>
                </c:pt>
                <c:pt idx="329">
                  <c:v>43362</c:v>
                </c:pt>
                <c:pt idx="330">
                  <c:v>43363</c:v>
                </c:pt>
                <c:pt idx="331">
                  <c:v>43368</c:v>
                </c:pt>
                <c:pt idx="332">
                  <c:v>43374</c:v>
                </c:pt>
                <c:pt idx="333">
                  <c:v>43374</c:v>
                </c:pt>
                <c:pt idx="334">
                  <c:v>43391</c:v>
                </c:pt>
                <c:pt idx="335">
                  <c:v>43391</c:v>
                </c:pt>
                <c:pt idx="336">
                  <c:v>43398</c:v>
                </c:pt>
                <c:pt idx="337">
                  <c:v>43405</c:v>
                </c:pt>
                <c:pt idx="338">
                  <c:v>43445</c:v>
                </c:pt>
                <c:pt idx="339">
                  <c:v>43497</c:v>
                </c:pt>
                <c:pt idx="340">
                  <c:v>43507</c:v>
                </c:pt>
                <c:pt idx="341">
                  <c:v>43510</c:v>
                </c:pt>
                <c:pt idx="342">
                  <c:v>43524</c:v>
                </c:pt>
                <c:pt idx="343">
                  <c:v>43545</c:v>
                </c:pt>
                <c:pt idx="344">
                  <c:v>43546</c:v>
                </c:pt>
                <c:pt idx="345">
                  <c:v>43577</c:v>
                </c:pt>
                <c:pt idx="346">
                  <c:v>43585</c:v>
                </c:pt>
                <c:pt idx="347">
                  <c:v>43613</c:v>
                </c:pt>
                <c:pt idx="348">
                  <c:v>43615</c:v>
                </c:pt>
                <c:pt idx="349">
                  <c:v>43627</c:v>
                </c:pt>
                <c:pt idx="350">
                  <c:v>43634</c:v>
                </c:pt>
                <c:pt idx="351">
                  <c:v>43634</c:v>
                </c:pt>
                <c:pt idx="352">
                  <c:v>43637</c:v>
                </c:pt>
                <c:pt idx="353">
                  <c:v>43643</c:v>
                </c:pt>
                <c:pt idx="354">
                  <c:v>43643</c:v>
                </c:pt>
                <c:pt idx="355">
                  <c:v>43647</c:v>
                </c:pt>
                <c:pt idx="356">
                  <c:v>43647</c:v>
                </c:pt>
                <c:pt idx="357">
                  <c:v>43647</c:v>
                </c:pt>
                <c:pt idx="358">
                  <c:v>43655</c:v>
                </c:pt>
                <c:pt idx="359">
                  <c:v>43671</c:v>
                </c:pt>
                <c:pt idx="360">
                  <c:v>43672</c:v>
                </c:pt>
                <c:pt idx="361">
                  <c:v>43672</c:v>
                </c:pt>
                <c:pt idx="362">
                  <c:v>43683</c:v>
                </c:pt>
                <c:pt idx="363">
                  <c:v>43696</c:v>
                </c:pt>
                <c:pt idx="364">
                  <c:v>43707</c:v>
                </c:pt>
                <c:pt idx="365">
                  <c:v>43720</c:v>
                </c:pt>
                <c:pt idx="366">
                  <c:v>43727</c:v>
                </c:pt>
                <c:pt idx="367">
                  <c:v>43730</c:v>
                </c:pt>
                <c:pt idx="368">
                  <c:v>43730</c:v>
                </c:pt>
                <c:pt idx="369">
                  <c:v>43730</c:v>
                </c:pt>
                <c:pt idx="370">
                  <c:v>43739</c:v>
                </c:pt>
                <c:pt idx="371">
                  <c:v>43755</c:v>
                </c:pt>
                <c:pt idx="372">
                  <c:v>43755</c:v>
                </c:pt>
                <c:pt idx="373">
                  <c:v>43756</c:v>
                </c:pt>
                <c:pt idx="374">
                  <c:v>43761</c:v>
                </c:pt>
                <c:pt idx="375">
                  <c:v>43774</c:v>
                </c:pt>
                <c:pt idx="376">
                  <c:v>43783</c:v>
                </c:pt>
                <c:pt idx="377">
                  <c:v>43783</c:v>
                </c:pt>
                <c:pt idx="378">
                  <c:v>43788</c:v>
                </c:pt>
                <c:pt idx="379">
                  <c:v>43790</c:v>
                </c:pt>
                <c:pt idx="380">
                  <c:v>43795</c:v>
                </c:pt>
                <c:pt idx="381">
                  <c:v>43795</c:v>
                </c:pt>
                <c:pt idx="382">
                  <c:v>43795</c:v>
                </c:pt>
                <c:pt idx="383">
                  <c:v>43804</c:v>
                </c:pt>
                <c:pt idx="384">
                  <c:v>43809</c:v>
                </c:pt>
                <c:pt idx="385">
                  <c:v>43816</c:v>
                </c:pt>
                <c:pt idx="386">
                  <c:v>43819</c:v>
                </c:pt>
                <c:pt idx="387">
                  <c:v>43822</c:v>
                </c:pt>
                <c:pt idx="388">
                  <c:v>43836</c:v>
                </c:pt>
                <c:pt idx="389">
                  <c:v>43875</c:v>
                </c:pt>
                <c:pt idx="390">
                  <c:v>43875</c:v>
                </c:pt>
                <c:pt idx="391">
                  <c:v>43880</c:v>
                </c:pt>
                <c:pt idx="392">
                  <c:v>43887</c:v>
                </c:pt>
                <c:pt idx="393">
                  <c:v>43903</c:v>
                </c:pt>
                <c:pt idx="394">
                  <c:v>43915</c:v>
                </c:pt>
                <c:pt idx="395">
                  <c:v>43929</c:v>
                </c:pt>
                <c:pt idx="396">
                  <c:v>43929</c:v>
                </c:pt>
                <c:pt idx="397">
                  <c:v>43953</c:v>
                </c:pt>
                <c:pt idx="398">
                  <c:v>43957</c:v>
                </c:pt>
                <c:pt idx="399">
                  <c:v>43970</c:v>
                </c:pt>
                <c:pt idx="400">
                  <c:v>43977</c:v>
                </c:pt>
                <c:pt idx="401">
                  <c:v>43983</c:v>
                </c:pt>
                <c:pt idx="402">
                  <c:v>44022</c:v>
                </c:pt>
                <c:pt idx="403">
                  <c:v>44022</c:v>
                </c:pt>
                <c:pt idx="404">
                  <c:v>44036</c:v>
                </c:pt>
                <c:pt idx="405">
                  <c:v>44067</c:v>
                </c:pt>
                <c:pt idx="406">
                  <c:v>44074</c:v>
                </c:pt>
                <c:pt idx="407">
                  <c:v>44088</c:v>
                </c:pt>
                <c:pt idx="408">
                  <c:v>44097</c:v>
                </c:pt>
                <c:pt idx="409">
                  <c:v>44099</c:v>
                </c:pt>
                <c:pt idx="410">
                  <c:v>44104</c:v>
                </c:pt>
                <c:pt idx="411">
                  <c:v>44106</c:v>
                </c:pt>
                <c:pt idx="412">
                  <c:v>44137</c:v>
                </c:pt>
                <c:pt idx="413">
                  <c:v>44140</c:v>
                </c:pt>
                <c:pt idx="414">
                  <c:v>44141</c:v>
                </c:pt>
                <c:pt idx="415">
                  <c:v>44166</c:v>
                </c:pt>
                <c:pt idx="416">
                  <c:v>44187</c:v>
                </c:pt>
                <c:pt idx="417">
                  <c:v>44195</c:v>
                </c:pt>
                <c:pt idx="418">
                  <c:v>44211</c:v>
                </c:pt>
                <c:pt idx="419">
                  <c:v>44211</c:v>
                </c:pt>
                <c:pt idx="420">
                  <c:v>44217</c:v>
                </c:pt>
                <c:pt idx="421">
                  <c:v>44224</c:v>
                </c:pt>
                <c:pt idx="422">
                  <c:v>44228</c:v>
                </c:pt>
                <c:pt idx="423">
                  <c:v>44228</c:v>
                </c:pt>
                <c:pt idx="424">
                  <c:v>44231</c:v>
                </c:pt>
                <c:pt idx="425">
                  <c:v>44250</c:v>
                </c:pt>
                <c:pt idx="426">
                  <c:v>44263</c:v>
                </c:pt>
                <c:pt idx="427">
                  <c:v>44280</c:v>
                </c:pt>
                <c:pt idx="428">
                  <c:v>44287</c:v>
                </c:pt>
                <c:pt idx="429">
                  <c:v>44287</c:v>
                </c:pt>
                <c:pt idx="430">
                  <c:v>44294</c:v>
                </c:pt>
                <c:pt idx="431">
                  <c:v>44323</c:v>
                </c:pt>
                <c:pt idx="432">
                  <c:v>44328</c:v>
                </c:pt>
                <c:pt idx="433">
                  <c:v>44348</c:v>
                </c:pt>
                <c:pt idx="434">
                  <c:v>44348</c:v>
                </c:pt>
                <c:pt idx="435">
                  <c:v>44348</c:v>
                </c:pt>
                <c:pt idx="436">
                  <c:v>44351</c:v>
                </c:pt>
                <c:pt idx="437">
                  <c:v>44364</c:v>
                </c:pt>
                <c:pt idx="438">
                  <c:v>44420</c:v>
                </c:pt>
                <c:pt idx="439">
                  <c:v>44477</c:v>
                </c:pt>
                <c:pt idx="440">
                  <c:v>44483</c:v>
                </c:pt>
                <c:pt idx="441">
                  <c:v>44484</c:v>
                </c:pt>
                <c:pt idx="442">
                  <c:v>44484</c:v>
                </c:pt>
                <c:pt idx="443">
                  <c:v>44547</c:v>
                </c:pt>
                <c:pt idx="444">
                  <c:v>44582</c:v>
                </c:pt>
                <c:pt idx="445">
                  <c:v>44608</c:v>
                </c:pt>
                <c:pt idx="446">
                  <c:v>44613</c:v>
                </c:pt>
                <c:pt idx="447">
                  <c:v>44669</c:v>
                </c:pt>
                <c:pt idx="448">
                  <c:v>44671</c:v>
                </c:pt>
                <c:pt idx="449">
                  <c:v>44679</c:v>
                </c:pt>
                <c:pt idx="450">
                  <c:v>44694</c:v>
                </c:pt>
                <c:pt idx="451">
                  <c:v>44706</c:v>
                </c:pt>
                <c:pt idx="452">
                  <c:v>44735</c:v>
                </c:pt>
                <c:pt idx="453">
                  <c:v>44769</c:v>
                </c:pt>
                <c:pt idx="454">
                  <c:v>44831</c:v>
                </c:pt>
                <c:pt idx="455">
                  <c:v>44833</c:v>
                </c:pt>
                <c:pt idx="456">
                  <c:v>44854</c:v>
                </c:pt>
                <c:pt idx="457">
                  <c:v>44859</c:v>
                </c:pt>
                <c:pt idx="458">
                  <c:v>44862</c:v>
                </c:pt>
                <c:pt idx="459">
                  <c:v>44916</c:v>
                </c:pt>
                <c:pt idx="460">
                  <c:v>44946</c:v>
                </c:pt>
                <c:pt idx="461">
                  <c:v>44950</c:v>
                </c:pt>
                <c:pt idx="462">
                  <c:v>45107</c:v>
                </c:pt>
                <c:pt idx="463">
                  <c:v>45128</c:v>
                </c:pt>
                <c:pt idx="464">
                  <c:v>45223</c:v>
                </c:pt>
                <c:pt idx="465">
                  <c:v>45245</c:v>
                </c:pt>
                <c:pt idx="466">
                  <c:v>45247</c:v>
                </c:pt>
                <c:pt idx="467">
                  <c:v>45322</c:v>
                </c:pt>
                <c:pt idx="468">
                  <c:v>45337</c:v>
                </c:pt>
                <c:pt idx="469">
                  <c:v>45372</c:v>
                </c:pt>
                <c:pt idx="470">
                  <c:v>45415</c:v>
                </c:pt>
                <c:pt idx="471">
                  <c:v>45415</c:v>
                </c:pt>
              </c:numCache>
            </c:numRef>
          </c:xVal>
          <c:yVal>
            <c:numRef>
              <c:f>'PPA Price by Project (PV only)'!$D$26:$D$537</c:f>
              <c:numCache>
                <c:formatCode>0.00</c:formatCode>
                <c:ptCount val="512"/>
                <c:pt idx="0">
                  <c:v>#N/A</c:v>
                </c:pt>
                <c:pt idx="1">
                  <c:v>247.55519322607671</c:v>
                </c:pt>
                <c:pt idx="2">
                  <c:v>167.82681218499144</c:v>
                </c:pt>
                <c:pt idx="3">
                  <c:v>145.05181849746117</c:v>
                </c:pt>
                <c:pt idx="4">
                  <c:v>192.26487125862249</c:v>
                </c:pt>
                <c:pt idx="5">
                  <c:v>#N/A</c:v>
                </c:pt>
                <c:pt idx="6">
                  <c:v>#N/A</c:v>
                </c:pt>
                <c:pt idx="7">
                  <c:v>#N/A</c:v>
                </c:pt>
                <c:pt idx="8">
                  <c:v>#N/A</c:v>
                </c:pt>
                <c:pt idx="9">
                  <c:v>161.88769618038208</c:v>
                </c:pt>
                <c:pt idx="10">
                  <c:v>#N/A</c:v>
                </c:pt>
                <c:pt idx="11">
                  <c:v>#N/A</c:v>
                </c:pt>
                <c:pt idx="12">
                  <c:v>#N/A</c:v>
                </c:pt>
                <c:pt idx="13">
                  <c:v>189.78435494230879</c:v>
                </c:pt>
                <c:pt idx="14">
                  <c:v>160.34442766598573</c:v>
                </c:pt>
                <c:pt idx="15">
                  <c:v>228.32696567073825</c:v>
                </c:pt>
                <c:pt idx="16">
                  <c:v>133.3653403527571</c:v>
                </c:pt>
                <c:pt idx="17">
                  <c:v>#N/A</c:v>
                </c:pt>
                <c:pt idx="18">
                  <c:v>281.7783709606249</c:v>
                </c:pt>
                <c:pt idx="19">
                  <c:v>281.7783709606249</c:v>
                </c:pt>
                <c:pt idx="20">
                  <c:v>281.77837096062495</c:v>
                </c:pt>
                <c:pt idx="21">
                  <c:v>182.10645627573138</c:v>
                </c:pt>
                <c:pt idx="22">
                  <c:v>182.10645627573132</c:v>
                </c:pt>
                <c:pt idx="23">
                  <c:v>185.86043369220735</c:v>
                </c:pt>
                <c:pt idx="24">
                  <c:v>#N/A</c:v>
                </c:pt>
                <c:pt idx="25">
                  <c:v>157.13783721601916</c:v>
                </c:pt>
                <c:pt idx="26">
                  <c:v>149.82266754096614</c:v>
                </c:pt>
                <c:pt idx="27">
                  <c:v>#N/A</c:v>
                </c:pt>
                <c:pt idx="28">
                  <c:v>156.60698030688846</c:v>
                </c:pt>
                <c:pt idx="29">
                  <c:v>#N/A</c:v>
                </c:pt>
                <c:pt idx="30">
                  <c:v>148.01621041992661</c:v>
                </c:pt>
                <c:pt idx="31">
                  <c:v>176.93543700181155</c:v>
                </c:pt>
                <c:pt idx="32">
                  <c:v>#N/A</c:v>
                </c:pt>
                <c:pt idx="33">
                  <c:v>#N/A</c:v>
                </c:pt>
                <c:pt idx="34">
                  <c:v>#N/A</c:v>
                </c:pt>
                <c:pt idx="35">
                  <c:v>#N/A</c:v>
                </c:pt>
                <c:pt idx="36">
                  <c:v>#N/A</c:v>
                </c:pt>
                <c:pt idx="37">
                  <c:v>#N/A</c:v>
                </c:pt>
                <c:pt idx="38">
                  <c:v>175.12509618571127</c:v>
                </c:pt>
                <c:pt idx="39">
                  <c:v>143.25933007200575</c:v>
                </c:pt>
                <c:pt idx="40">
                  <c:v>#N/A</c:v>
                </c:pt>
                <c:pt idx="41">
                  <c:v>#N/A</c:v>
                </c:pt>
                <c:pt idx="42">
                  <c:v>#N/A</c:v>
                </c:pt>
                <c:pt idx="43">
                  <c:v>142.89465983366449</c:v>
                </c:pt>
                <c:pt idx="44">
                  <c:v>144.92977722360675</c:v>
                </c:pt>
                <c:pt idx="45">
                  <c:v>88.684356277787998</c:v>
                </c:pt>
                <c:pt idx="46">
                  <c:v>85.914585392517381</c:v>
                </c:pt>
                <c:pt idx="47">
                  <c:v>#N/A</c:v>
                </c:pt>
                <c:pt idx="48">
                  <c:v>#N/A</c:v>
                </c:pt>
                <c:pt idx="49">
                  <c:v>147.26293885990756</c:v>
                </c:pt>
                <c:pt idx="50">
                  <c:v>125.3954676355618</c:v>
                </c:pt>
                <c:pt idx="51">
                  <c:v>165.01729454405353</c:v>
                </c:pt>
                <c:pt idx="52">
                  <c:v>125.64870234866511</c:v>
                </c:pt>
                <c:pt idx="53">
                  <c:v>141.60115774985525</c:v>
                </c:pt>
                <c:pt idx="54">
                  <c:v>149.30907238313944</c:v>
                </c:pt>
                <c:pt idx="55">
                  <c:v>#N/A</c:v>
                </c:pt>
                <c:pt idx="56">
                  <c:v>#N/A</c:v>
                </c:pt>
                <c:pt idx="57">
                  <c:v>#N/A</c:v>
                </c:pt>
                <c:pt idx="58">
                  <c:v>103.71565132882648</c:v>
                </c:pt>
                <c:pt idx="59">
                  <c:v>131.69227715048649</c:v>
                </c:pt>
                <c:pt idx="60">
                  <c:v>#N/A</c:v>
                </c:pt>
                <c:pt idx="61">
                  <c:v>118.07300048072948</c:v>
                </c:pt>
                <c:pt idx="62">
                  <c:v>137.19914385396703</c:v>
                </c:pt>
                <c:pt idx="63">
                  <c:v>110.7434710878664</c:v>
                </c:pt>
                <c:pt idx="64">
                  <c:v>#N/A</c:v>
                </c:pt>
                <c:pt idx="65">
                  <c:v>130.29367773276073</c:v>
                </c:pt>
                <c:pt idx="66">
                  <c:v>94.102451832150678</c:v>
                </c:pt>
                <c:pt idx="67">
                  <c:v>#N/A</c:v>
                </c:pt>
                <c:pt idx="68">
                  <c:v>#N/A</c:v>
                </c:pt>
                <c:pt idx="69">
                  <c:v>#N/A</c:v>
                </c:pt>
                <c:pt idx="70">
                  <c:v>#N/A</c:v>
                </c:pt>
                <c:pt idx="71">
                  <c:v>#N/A</c:v>
                </c:pt>
                <c:pt idx="72">
                  <c:v>#N/A</c:v>
                </c:pt>
                <c:pt idx="73">
                  <c:v>#N/A</c:v>
                </c:pt>
                <c:pt idx="74">
                  <c:v>#N/A</c:v>
                </c:pt>
                <c:pt idx="75">
                  <c:v>97.32506282514187</c:v>
                </c:pt>
                <c:pt idx="76">
                  <c:v>88.733290634490118</c:v>
                </c:pt>
                <c:pt idx="77">
                  <c:v>100.25591101370608</c:v>
                </c:pt>
                <c:pt idx="78">
                  <c:v>106.50888927454555</c:v>
                </c:pt>
                <c:pt idx="79">
                  <c:v>101.90050315212549</c:v>
                </c:pt>
                <c:pt idx="80">
                  <c:v>103.95718652534538</c:v>
                </c:pt>
                <c:pt idx="81">
                  <c:v>101.64102313594458</c:v>
                </c:pt>
                <c:pt idx="82">
                  <c:v>97.788096335445942</c:v>
                </c:pt>
                <c:pt idx="83">
                  <c:v>#N/A</c:v>
                </c:pt>
                <c:pt idx="84">
                  <c:v>95.906262965795435</c:v>
                </c:pt>
                <c:pt idx="85">
                  <c:v>114.36421281643311</c:v>
                </c:pt>
                <c:pt idx="86">
                  <c:v>98.299172773523722</c:v>
                </c:pt>
                <c:pt idx="87">
                  <c:v>#N/A</c:v>
                </c:pt>
                <c:pt idx="88">
                  <c:v>78.08268065343897</c:v>
                </c:pt>
                <c:pt idx="89">
                  <c:v>89.299656439279403</c:v>
                </c:pt>
                <c:pt idx="90">
                  <c:v>#N/A</c:v>
                </c:pt>
                <c:pt idx="91">
                  <c:v>#N/A</c:v>
                </c:pt>
                <c:pt idx="92">
                  <c:v>#N/A</c:v>
                </c:pt>
                <c:pt idx="93">
                  <c:v>88.160904492971255</c:v>
                </c:pt>
                <c:pt idx="94">
                  <c:v>99.382356866034868</c:v>
                </c:pt>
                <c:pt idx="95">
                  <c:v>97.855806287942926</c:v>
                </c:pt>
                <c:pt idx="96">
                  <c:v>83.459571885893553</c:v>
                </c:pt>
                <c:pt idx="97">
                  <c:v>95.839352635882591</c:v>
                </c:pt>
                <c:pt idx="98">
                  <c:v>70.264544348335235</c:v>
                </c:pt>
                <c:pt idx="99">
                  <c:v>63.35876825060965</c:v>
                </c:pt>
                <c:pt idx="100">
                  <c:v>#N/A</c:v>
                </c:pt>
                <c:pt idx="101">
                  <c:v>#N/A</c:v>
                </c:pt>
                <c:pt idx="102">
                  <c:v>#N/A</c:v>
                </c:pt>
                <c:pt idx="103">
                  <c:v>#N/A</c:v>
                </c:pt>
                <c:pt idx="104">
                  <c:v>63.147572356440961</c:v>
                </c:pt>
                <c:pt idx="105">
                  <c:v>67.738787447064823</c:v>
                </c:pt>
                <c:pt idx="106">
                  <c:v>92.185373397384168</c:v>
                </c:pt>
                <c:pt idx="107">
                  <c:v>92.185373397384154</c:v>
                </c:pt>
                <c:pt idx="108">
                  <c:v>72.625074707688384</c:v>
                </c:pt>
                <c:pt idx="109">
                  <c:v>#N/A</c:v>
                </c:pt>
                <c:pt idx="110">
                  <c:v>69.358208632443109</c:v>
                </c:pt>
                <c:pt idx="111">
                  <c:v>72.252368348375242</c:v>
                </c:pt>
                <c:pt idx="112">
                  <c:v>69.611340780736711</c:v>
                </c:pt>
                <c:pt idx="113">
                  <c:v>88.575538916697766</c:v>
                </c:pt>
                <c:pt idx="114">
                  <c:v>#N/A</c:v>
                </c:pt>
                <c:pt idx="115">
                  <c:v>59.997580628519636</c:v>
                </c:pt>
                <c:pt idx="116">
                  <c:v>75.128885904510383</c:v>
                </c:pt>
                <c:pt idx="117">
                  <c:v>#N/A</c:v>
                </c:pt>
                <c:pt idx="118">
                  <c:v>68.881630496966125</c:v>
                </c:pt>
                <c:pt idx="119">
                  <c:v>64.366386019041272</c:v>
                </c:pt>
                <c:pt idx="120">
                  <c:v>#N/A</c:v>
                </c:pt>
                <c:pt idx="121">
                  <c:v>#N/A</c:v>
                </c:pt>
                <c:pt idx="122">
                  <c:v>#N/A</c:v>
                </c:pt>
                <c:pt idx="123">
                  <c:v>#N/A</c:v>
                </c:pt>
                <c:pt idx="124">
                  <c:v>61.999024489743164</c:v>
                </c:pt>
                <c:pt idx="125">
                  <c:v>60.768335014005501</c:v>
                </c:pt>
                <c:pt idx="126">
                  <c:v>62.151924974754429</c:v>
                </c:pt>
                <c:pt idx="127">
                  <c:v>#N/A</c:v>
                </c:pt>
                <c:pt idx="128">
                  <c:v>#N/A</c:v>
                </c:pt>
                <c:pt idx="129">
                  <c:v>48.761158590014297</c:v>
                </c:pt>
                <c:pt idx="130">
                  <c:v>#N/A</c:v>
                </c:pt>
                <c:pt idx="131">
                  <c:v>#N/A</c:v>
                </c:pt>
                <c:pt idx="132">
                  <c:v>54.213510364264934</c:v>
                </c:pt>
                <c:pt idx="133">
                  <c:v>#N/A</c:v>
                </c:pt>
                <c:pt idx="134">
                  <c:v>#N/A</c:v>
                </c:pt>
                <c:pt idx="135">
                  <c:v>64.794971388899882</c:v>
                </c:pt>
                <c:pt idx="136">
                  <c:v>#N/A</c:v>
                </c:pt>
                <c:pt idx="137">
                  <c:v>#N/A</c:v>
                </c:pt>
                <c:pt idx="138">
                  <c:v>#N/A</c:v>
                </c:pt>
                <c:pt idx="139">
                  <c:v>#N/A</c:v>
                </c:pt>
                <c:pt idx="140">
                  <c:v>#N/A</c:v>
                </c:pt>
                <c:pt idx="141">
                  <c:v>#N/A</c:v>
                </c:pt>
                <c:pt idx="142">
                  <c:v>61.597476403669724</c:v>
                </c:pt>
                <c:pt idx="143">
                  <c:v>66.857811295412233</c:v>
                </c:pt>
                <c:pt idx="144">
                  <c:v>69.657587541132273</c:v>
                </c:pt>
                <c:pt idx="145">
                  <c:v>60.964967023098374</c:v>
                </c:pt>
                <c:pt idx="146">
                  <c:v>60.964967023098374</c:v>
                </c:pt>
                <c:pt idx="147">
                  <c:v>60.964967023098374</c:v>
                </c:pt>
                <c:pt idx="148">
                  <c:v>60.964967023098374</c:v>
                </c:pt>
                <c:pt idx="149">
                  <c:v>53.559607487833695</c:v>
                </c:pt>
                <c:pt idx="150">
                  <c:v>74.636677519547007</c:v>
                </c:pt>
                <c:pt idx="151">
                  <c:v>72.383698845327402</c:v>
                </c:pt>
                <c:pt idx="152">
                  <c:v>72.401722674721157</c:v>
                </c:pt>
                <c:pt idx="153">
                  <c:v>#N/A</c:v>
                </c:pt>
                <c:pt idx="154">
                  <c:v>#N/A</c:v>
                </c:pt>
                <c:pt idx="155">
                  <c:v>#N/A</c:v>
                </c:pt>
                <c:pt idx="156">
                  <c:v>#N/A</c:v>
                </c:pt>
                <c:pt idx="157">
                  <c:v>#N/A</c:v>
                </c:pt>
                <c:pt idx="158">
                  <c:v>66.041571721512298</c:v>
                </c:pt>
                <c:pt idx="159">
                  <c:v>#N/A</c:v>
                </c:pt>
                <c:pt idx="160">
                  <c:v>#N/A</c:v>
                </c:pt>
                <c:pt idx="161">
                  <c:v>#N/A</c:v>
                </c:pt>
                <c:pt idx="162">
                  <c:v>#N/A</c:v>
                </c:pt>
                <c:pt idx="163">
                  <c:v>#N/A</c:v>
                </c:pt>
                <c:pt idx="164">
                  <c:v>#N/A</c:v>
                </c:pt>
                <c:pt idx="165">
                  <c:v>90.761541232974707</c:v>
                </c:pt>
                <c:pt idx="166">
                  <c:v>73.648253296219011</c:v>
                </c:pt>
                <c:pt idx="167">
                  <c:v>#N/A</c:v>
                </c:pt>
                <c:pt idx="168">
                  <c:v>#N/A</c:v>
                </c:pt>
                <c:pt idx="169">
                  <c:v>48.846748169688738</c:v>
                </c:pt>
                <c:pt idx="170">
                  <c:v>67.97462959882759</c:v>
                </c:pt>
                <c:pt idx="171">
                  <c:v>57.475803535344902</c:v>
                </c:pt>
                <c:pt idx="172">
                  <c:v>#N/A</c:v>
                </c:pt>
                <c:pt idx="173">
                  <c:v>#N/A</c:v>
                </c:pt>
                <c:pt idx="174">
                  <c:v>#N/A</c:v>
                </c:pt>
                <c:pt idx="175">
                  <c:v>#N/A</c:v>
                </c:pt>
                <c:pt idx="176">
                  <c:v>#N/A</c:v>
                </c:pt>
                <c:pt idx="177">
                  <c:v>#N/A</c:v>
                </c:pt>
                <c:pt idx="178">
                  <c:v>#N/A</c:v>
                </c:pt>
                <c:pt idx="179">
                  <c:v>#N/A</c:v>
                </c:pt>
                <c:pt idx="180">
                  <c:v>#N/A</c:v>
                </c:pt>
                <c:pt idx="181">
                  <c:v>59.371368540055265</c:v>
                </c:pt>
                <c:pt idx="182">
                  <c:v>#N/A</c:v>
                </c:pt>
                <c:pt idx="183">
                  <c:v>#N/A</c:v>
                </c:pt>
                <c:pt idx="184">
                  <c:v>#N/A</c:v>
                </c:pt>
                <c:pt idx="185">
                  <c:v>#N/A</c:v>
                </c:pt>
                <c:pt idx="186">
                  <c:v>56.42059624559716</c:v>
                </c:pt>
                <c:pt idx="187">
                  <c:v>52.6918274716759</c:v>
                </c:pt>
                <c:pt idx="188">
                  <c:v>53.119417528349295</c:v>
                </c:pt>
                <c:pt idx="189">
                  <c:v>#N/A</c:v>
                </c:pt>
                <c:pt idx="190">
                  <c:v>#N/A</c:v>
                </c:pt>
                <c:pt idx="191">
                  <c:v>#N/A</c:v>
                </c:pt>
                <c:pt idx="192">
                  <c:v>54.249751656535643</c:v>
                </c:pt>
                <c:pt idx="193">
                  <c:v>#N/A</c:v>
                </c:pt>
                <c:pt idx="194">
                  <c:v>#N/A</c:v>
                </c:pt>
                <c:pt idx="195">
                  <c:v>#N/A</c:v>
                </c:pt>
                <c:pt idx="196">
                  <c:v>#N/A</c:v>
                </c:pt>
                <c:pt idx="197">
                  <c:v>#N/A</c:v>
                </c:pt>
                <c:pt idx="198">
                  <c:v>#N/A</c:v>
                </c:pt>
                <c:pt idx="199">
                  <c:v>#N/A</c:v>
                </c:pt>
                <c:pt idx="200">
                  <c:v>#N/A</c:v>
                </c:pt>
                <c:pt idx="201">
                  <c:v>#N/A</c:v>
                </c:pt>
                <c:pt idx="202">
                  <c:v>#N/A</c:v>
                </c:pt>
                <c:pt idx="203">
                  <c:v>53.026443926873803</c:v>
                </c:pt>
                <c:pt idx="204">
                  <c:v>45.260694727455622</c:v>
                </c:pt>
                <c:pt idx="205">
                  <c:v>41.136293982748505</c:v>
                </c:pt>
                <c:pt idx="206">
                  <c:v>46.451944666734853</c:v>
                </c:pt>
                <c:pt idx="207">
                  <c:v>55.729559394029813</c:v>
                </c:pt>
                <c:pt idx="208">
                  <c:v>48.241732242309375</c:v>
                </c:pt>
                <c:pt idx="209">
                  <c:v>#N/A</c:v>
                </c:pt>
                <c:pt idx="210">
                  <c:v>#N/A</c:v>
                </c:pt>
                <c:pt idx="211">
                  <c:v>#N/A</c:v>
                </c:pt>
                <c:pt idx="212">
                  <c:v>#N/A</c:v>
                </c:pt>
                <c:pt idx="213">
                  <c:v>#N/A</c:v>
                </c:pt>
                <c:pt idx="214">
                  <c:v>71.890402410604267</c:v>
                </c:pt>
                <c:pt idx="215">
                  <c:v>56.639377379171357</c:v>
                </c:pt>
                <c:pt idx="216">
                  <c:v>56.622575860575942</c:v>
                </c:pt>
                <c:pt idx="217">
                  <c:v>56.714151526044844</c:v>
                </c:pt>
                <c:pt idx="218">
                  <c:v>54.762389740969333</c:v>
                </c:pt>
                <c:pt idx="219">
                  <c:v>30.484117039178741</c:v>
                </c:pt>
                <c:pt idx="220">
                  <c:v>#N/A</c:v>
                </c:pt>
                <c:pt idx="221">
                  <c:v>#N/A</c:v>
                </c:pt>
                <c:pt idx="222">
                  <c:v>#N/A</c:v>
                </c:pt>
                <c:pt idx="223">
                  <c:v>33.149425683139199</c:v>
                </c:pt>
                <c:pt idx="224">
                  <c:v>43.924190988155132</c:v>
                </c:pt>
                <c:pt idx="225">
                  <c:v>#N/A</c:v>
                </c:pt>
                <c:pt idx="226">
                  <c:v>#N/A</c:v>
                </c:pt>
                <c:pt idx="227">
                  <c:v>#N/A</c:v>
                </c:pt>
                <c:pt idx="228">
                  <c:v>44.844408108509462</c:v>
                </c:pt>
                <c:pt idx="229">
                  <c:v>#N/A</c:v>
                </c:pt>
                <c:pt idx="230">
                  <c:v>#N/A</c:v>
                </c:pt>
                <c:pt idx="231">
                  <c:v>38.605045820694727</c:v>
                </c:pt>
                <c:pt idx="232">
                  <c:v>38.605045820694727</c:v>
                </c:pt>
                <c:pt idx="233">
                  <c:v>38.605045820694727</c:v>
                </c:pt>
                <c:pt idx="234">
                  <c:v>38.605045820694727</c:v>
                </c:pt>
                <c:pt idx="235">
                  <c:v>41.366413154898268</c:v>
                </c:pt>
                <c:pt idx="236">
                  <c:v>#N/A</c:v>
                </c:pt>
                <c:pt idx="237">
                  <c:v>36.175666507035459</c:v>
                </c:pt>
                <c:pt idx="238">
                  <c:v>30.313749329442391</c:v>
                </c:pt>
                <c:pt idx="239">
                  <c:v>#N/A</c:v>
                </c:pt>
                <c:pt idx="240">
                  <c:v>#N/A</c:v>
                </c:pt>
                <c:pt idx="241">
                  <c:v>#N/A</c:v>
                </c:pt>
                <c:pt idx="242">
                  <c:v>#N/A</c:v>
                </c:pt>
                <c:pt idx="243">
                  <c:v>#N/A</c:v>
                </c:pt>
                <c:pt idx="244">
                  <c:v>#N/A</c:v>
                </c:pt>
                <c:pt idx="245">
                  <c:v>42.101726737165954</c:v>
                </c:pt>
                <c:pt idx="246">
                  <c:v>#N/A</c:v>
                </c:pt>
                <c:pt idx="247">
                  <c:v>34.45301572098613</c:v>
                </c:pt>
                <c:pt idx="248">
                  <c:v>#N/A</c:v>
                </c:pt>
                <c:pt idx="249">
                  <c:v>#N/A</c:v>
                </c:pt>
                <c:pt idx="250">
                  <c:v>#N/A</c:v>
                </c:pt>
                <c:pt idx="251">
                  <c:v>#N/A</c:v>
                </c:pt>
                <c:pt idx="252">
                  <c:v>#N/A</c:v>
                </c:pt>
                <c:pt idx="253">
                  <c:v>#N/A</c:v>
                </c:pt>
                <c:pt idx="254">
                  <c:v>#N/A</c:v>
                </c:pt>
                <c:pt idx="255">
                  <c:v>#N/A</c:v>
                </c:pt>
                <c:pt idx="256">
                  <c:v>#N/A</c:v>
                </c:pt>
                <c:pt idx="257">
                  <c:v>#N/A</c:v>
                </c:pt>
                <c:pt idx="258">
                  <c:v>#N/A</c:v>
                </c:pt>
                <c:pt idx="259">
                  <c:v>#N/A</c:v>
                </c:pt>
                <c:pt idx="260">
                  <c:v>#N/A</c:v>
                </c:pt>
                <c:pt idx="261">
                  <c:v>#N/A</c:v>
                </c:pt>
                <c:pt idx="262">
                  <c:v>#N/A</c:v>
                </c:pt>
                <c:pt idx="263">
                  <c:v>#N/A</c:v>
                </c:pt>
                <c:pt idx="264">
                  <c:v>#N/A</c:v>
                </c:pt>
                <c:pt idx="265">
                  <c:v>#N/A</c:v>
                </c:pt>
                <c:pt idx="266">
                  <c:v>#N/A</c:v>
                </c:pt>
                <c:pt idx="267">
                  <c:v>28.493207315716489</c:v>
                </c:pt>
                <c:pt idx="268">
                  <c:v>#N/A</c:v>
                </c:pt>
                <c:pt idx="269">
                  <c:v>#N/A</c:v>
                </c:pt>
                <c:pt idx="270">
                  <c:v>51.388469438942138</c:v>
                </c:pt>
                <c:pt idx="271">
                  <c:v>29.317953404785612</c:v>
                </c:pt>
                <c:pt idx="272">
                  <c:v>31.567181949048255</c:v>
                </c:pt>
                <c:pt idx="273">
                  <c:v>30.230312768516566</c:v>
                </c:pt>
                <c:pt idx="274">
                  <c:v>29.682598159618841</c:v>
                </c:pt>
                <c:pt idx="275">
                  <c:v>#N/A</c:v>
                </c:pt>
                <c:pt idx="276">
                  <c:v>#N/A</c:v>
                </c:pt>
                <c:pt idx="277">
                  <c:v>#N/A</c:v>
                </c:pt>
                <c:pt idx="278">
                  <c:v>31.700235658042136</c:v>
                </c:pt>
                <c:pt idx="279">
                  <c:v>#N/A</c:v>
                </c:pt>
                <c:pt idx="280">
                  <c:v>#N/A</c:v>
                </c:pt>
                <c:pt idx="281">
                  <c:v>31.700235658042136</c:v>
                </c:pt>
                <c:pt idx="282">
                  <c:v>20.486293194094078</c:v>
                </c:pt>
                <c:pt idx="283">
                  <c:v>#N/A</c:v>
                </c:pt>
                <c:pt idx="284">
                  <c:v>#N/A</c:v>
                </c:pt>
                <c:pt idx="285">
                  <c:v>#N/A</c:v>
                </c:pt>
                <c:pt idx="286">
                  <c:v>#N/A</c:v>
                </c:pt>
                <c:pt idx="287">
                  <c:v>#N/A</c:v>
                </c:pt>
                <c:pt idx="288">
                  <c:v>#N/A</c:v>
                </c:pt>
                <c:pt idx="289">
                  <c:v>#N/A</c:v>
                </c:pt>
                <c:pt idx="290">
                  <c:v>#N/A</c:v>
                </c:pt>
                <c:pt idx="291">
                  <c:v>#N/A</c:v>
                </c:pt>
                <c:pt idx="292">
                  <c:v>#N/A</c:v>
                </c:pt>
                <c:pt idx="293">
                  <c:v>48.665437347581985</c:v>
                </c:pt>
                <c:pt idx="294">
                  <c:v>#N/A</c:v>
                </c:pt>
                <c:pt idx="295">
                  <c:v>#N/A</c:v>
                </c:pt>
                <c:pt idx="296">
                  <c:v>32.263086116480892</c:v>
                </c:pt>
                <c:pt idx="297">
                  <c:v>#N/A</c:v>
                </c:pt>
                <c:pt idx="298">
                  <c:v>#N/A</c:v>
                </c:pt>
                <c:pt idx="299">
                  <c:v>#N/A</c:v>
                </c:pt>
                <c:pt idx="300">
                  <c:v>#N/A</c:v>
                </c:pt>
                <c:pt idx="301">
                  <c:v>#N/A</c:v>
                </c:pt>
                <c:pt idx="302">
                  <c:v>#N/A</c:v>
                </c:pt>
                <c:pt idx="303">
                  <c:v>#N/A</c:v>
                </c:pt>
                <c:pt idx="304">
                  <c:v>#N/A</c:v>
                </c:pt>
                <c:pt idx="305">
                  <c:v>#N/A</c:v>
                </c:pt>
                <c:pt idx="306">
                  <c:v>#N/A</c:v>
                </c:pt>
                <c:pt idx="307">
                  <c:v>#N/A</c:v>
                </c:pt>
                <c:pt idx="308">
                  <c:v>#N/A</c:v>
                </c:pt>
                <c:pt idx="309">
                  <c:v>#N/A</c:v>
                </c:pt>
                <c:pt idx="310">
                  <c:v>#N/A</c:v>
                </c:pt>
                <c:pt idx="311">
                  <c:v>#N/A</c:v>
                </c:pt>
                <c:pt idx="312">
                  <c:v>#N/A</c:v>
                </c:pt>
                <c:pt idx="313">
                  <c:v>#N/A</c:v>
                </c:pt>
                <c:pt idx="314">
                  <c:v>#N/A</c:v>
                </c:pt>
                <c:pt idx="315">
                  <c:v>23.717754907149033</c:v>
                </c:pt>
                <c:pt idx="316">
                  <c:v>#N/A</c:v>
                </c:pt>
                <c:pt idx="317">
                  <c:v>#N/A</c:v>
                </c:pt>
                <c:pt idx="318">
                  <c:v>#N/A</c:v>
                </c:pt>
                <c:pt idx="319">
                  <c:v>#N/A</c:v>
                </c:pt>
                <c:pt idx="320">
                  <c:v>#N/A</c:v>
                </c:pt>
                <c:pt idx="321">
                  <c:v>#N/A</c:v>
                </c:pt>
                <c:pt idx="322">
                  <c:v>#N/A</c:v>
                </c:pt>
                <c:pt idx="323">
                  <c:v>#N/A</c:v>
                </c:pt>
                <c:pt idx="324">
                  <c:v>#N/A</c:v>
                </c:pt>
                <c:pt idx="325">
                  <c:v>#N/A</c:v>
                </c:pt>
                <c:pt idx="326">
                  <c:v>#N/A</c:v>
                </c:pt>
                <c:pt idx="327">
                  <c:v>28.765652869687621</c:v>
                </c:pt>
                <c:pt idx="328">
                  <c:v>#N/A</c:v>
                </c:pt>
                <c:pt idx="329">
                  <c:v>#N/A</c:v>
                </c:pt>
                <c:pt idx="330">
                  <c:v>#N/A</c:v>
                </c:pt>
                <c:pt idx="331">
                  <c:v>#N/A</c:v>
                </c:pt>
                <c:pt idx="332">
                  <c:v>#N/A</c:v>
                </c:pt>
                <c:pt idx="333">
                  <c:v>#N/A</c:v>
                </c:pt>
                <c:pt idx="334">
                  <c:v>#N/A</c:v>
                </c:pt>
                <c:pt idx="335">
                  <c:v>#N/A</c:v>
                </c:pt>
                <c:pt idx="336">
                  <c:v>25.399208756644402</c:v>
                </c:pt>
                <c:pt idx="337">
                  <c:v>#N/A</c:v>
                </c:pt>
                <c:pt idx="338">
                  <c:v>#N/A</c:v>
                </c:pt>
                <c:pt idx="339">
                  <c:v>#N/A</c:v>
                </c:pt>
                <c:pt idx="340">
                  <c:v>#N/A</c:v>
                </c:pt>
                <c:pt idx="341">
                  <c:v>#N/A</c:v>
                </c:pt>
                <c:pt idx="342">
                  <c:v>#N/A</c:v>
                </c:pt>
                <c:pt idx="343">
                  <c:v>#N/A</c:v>
                </c:pt>
                <c:pt idx="344">
                  <c:v>#N/A</c:v>
                </c:pt>
                <c:pt idx="345">
                  <c:v>#N/A</c:v>
                </c:pt>
                <c:pt idx="346">
                  <c:v>#N/A</c:v>
                </c:pt>
                <c:pt idx="347">
                  <c:v>27.55921022632393</c:v>
                </c:pt>
                <c:pt idx="348">
                  <c:v>#N/A</c:v>
                </c:pt>
                <c:pt idx="349">
                  <c:v>21.98127526072015</c:v>
                </c:pt>
                <c:pt idx="350">
                  <c:v>#N/A</c:v>
                </c:pt>
                <c:pt idx="351">
                  <c:v>#N/A</c:v>
                </c:pt>
                <c:pt idx="352">
                  <c:v>19.296308165032976</c:v>
                </c:pt>
                <c:pt idx="353">
                  <c:v>#N/A</c:v>
                </c:pt>
                <c:pt idx="354">
                  <c:v>#N/A</c:v>
                </c:pt>
                <c:pt idx="355">
                  <c:v>22.736372028201089</c:v>
                </c:pt>
                <c:pt idx="356">
                  <c:v>15.819323520146032</c:v>
                </c:pt>
                <c:pt idx="357">
                  <c:v>#N/A</c:v>
                </c:pt>
                <c:pt idx="358">
                  <c:v>26.466983358993463</c:v>
                </c:pt>
                <c:pt idx="359">
                  <c:v>#N/A</c:v>
                </c:pt>
                <c:pt idx="360">
                  <c:v>26.729604307134174</c:v>
                </c:pt>
                <c:pt idx="361">
                  <c:v>#N/A</c:v>
                </c:pt>
                <c:pt idx="362">
                  <c:v>19.296308165032976</c:v>
                </c:pt>
                <c:pt idx="363">
                  <c:v>#N/A</c:v>
                </c:pt>
                <c:pt idx="364">
                  <c:v>#N/A</c:v>
                </c:pt>
                <c:pt idx="365">
                  <c:v>#N/A</c:v>
                </c:pt>
                <c:pt idx="366">
                  <c:v>#N/A</c:v>
                </c:pt>
                <c:pt idx="367">
                  <c:v>#N/A</c:v>
                </c:pt>
                <c:pt idx="368">
                  <c:v>#N/A</c:v>
                </c:pt>
                <c:pt idx="369">
                  <c:v>#N/A</c:v>
                </c:pt>
                <c:pt idx="370">
                  <c:v>#N/A</c:v>
                </c:pt>
                <c:pt idx="371">
                  <c:v>#N/A</c:v>
                </c:pt>
                <c:pt idx="372">
                  <c:v>#N/A</c:v>
                </c:pt>
                <c:pt idx="373">
                  <c:v>#N/A</c:v>
                </c:pt>
                <c:pt idx="374">
                  <c:v>#N/A</c:v>
                </c:pt>
                <c:pt idx="375">
                  <c:v>23.622756406645394</c:v>
                </c:pt>
                <c:pt idx="376">
                  <c:v>#N/A</c:v>
                </c:pt>
                <c:pt idx="377">
                  <c:v>#N/A</c:v>
                </c:pt>
                <c:pt idx="378">
                  <c:v>#N/A</c:v>
                </c:pt>
                <c:pt idx="379">
                  <c:v>#N/A</c:v>
                </c:pt>
                <c:pt idx="380">
                  <c:v>24.555516156065213</c:v>
                </c:pt>
                <c:pt idx="381">
                  <c:v>#N/A</c:v>
                </c:pt>
                <c:pt idx="382">
                  <c:v>#N/A</c:v>
                </c:pt>
                <c:pt idx="383">
                  <c:v>23.76658123494753</c:v>
                </c:pt>
                <c:pt idx="384">
                  <c:v>#N/A</c:v>
                </c:pt>
                <c:pt idx="385">
                  <c:v>#N/A</c:v>
                </c:pt>
                <c:pt idx="386">
                  <c:v>#N/A</c:v>
                </c:pt>
                <c:pt idx="387">
                  <c:v>#N/A</c:v>
                </c:pt>
                <c:pt idx="388">
                  <c:v>26.577312541937705</c:v>
                </c:pt>
                <c:pt idx="389">
                  <c:v>31.309100252595545</c:v>
                </c:pt>
                <c:pt idx="390">
                  <c:v>24.209168859188559</c:v>
                </c:pt>
                <c:pt idx="391">
                  <c:v>#N/A</c:v>
                </c:pt>
                <c:pt idx="392">
                  <c:v>#N/A</c:v>
                </c:pt>
                <c:pt idx="393">
                  <c:v>#N/A</c:v>
                </c:pt>
                <c:pt idx="394">
                  <c:v>#N/A</c:v>
                </c:pt>
                <c:pt idx="395">
                  <c:v>#N/A</c:v>
                </c:pt>
                <c:pt idx="396">
                  <c:v>23.052067158069786</c:v>
                </c:pt>
                <c:pt idx="397">
                  <c:v>21.922633786470154</c:v>
                </c:pt>
                <c:pt idx="398">
                  <c:v>#N/A</c:v>
                </c:pt>
                <c:pt idx="399">
                  <c:v>#N/A</c:v>
                </c:pt>
                <c:pt idx="400">
                  <c:v>#N/A</c:v>
                </c:pt>
                <c:pt idx="401">
                  <c:v>#N/A</c:v>
                </c:pt>
                <c:pt idx="402">
                  <c:v>#N/A</c:v>
                </c:pt>
                <c:pt idx="403">
                  <c:v>#N/A</c:v>
                </c:pt>
                <c:pt idx="404">
                  <c:v>#N/A</c:v>
                </c:pt>
                <c:pt idx="405">
                  <c:v>#N/A</c:v>
                </c:pt>
                <c:pt idx="406">
                  <c:v>#N/A</c:v>
                </c:pt>
                <c:pt idx="407">
                  <c:v>#N/A</c:v>
                </c:pt>
                <c:pt idx="408">
                  <c:v>#N/A</c:v>
                </c:pt>
                <c:pt idx="409">
                  <c:v>#N/A</c:v>
                </c:pt>
                <c:pt idx="410">
                  <c:v>#N/A</c:v>
                </c:pt>
                <c:pt idx="411">
                  <c:v>22.126427873128016</c:v>
                </c:pt>
                <c:pt idx="412">
                  <c:v>18.227445389585117</c:v>
                </c:pt>
                <c:pt idx="413">
                  <c:v>23.044558513885836</c:v>
                </c:pt>
                <c:pt idx="414">
                  <c:v>26.918676983319653</c:v>
                </c:pt>
                <c:pt idx="415">
                  <c:v>#N/A</c:v>
                </c:pt>
                <c:pt idx="416">
                  <c:v>#N/A</c:v>
                </c:pt>
                <c:pt idx="417">
                  <c:v>#N/A</c:v>
                </c:pt>
                <c:pt idx="418">
                  <c:v>#N/A</c:v>
                </c:pt>
                <c:pt idx="419">
                  <c:v>#N/A</c:v>
                </c:pt>
                <c:pt idx="420">
                  <c:v>26.720424037643685</c:v>
                </c:pt>
                <c:pt idx="421">
                  <c:v>#N/A</c:v>
                </c:pt>
                <c:pt idx="422">
                  <c:v>#N/A</c:v>
                </c:pt>
                <c:pt idx="423">
                  <c:v>#N/A</c:v>
                </c:pt>
                <c:pt idx="424">
                  <c:v>#N/A</c:v>
                </c:pt>
                <c:pt idx="425">
                  <c:v>21.349106905993921</c:v>
                </c:pt>
                <c:pt idx="426">
                  <c:v>#N/A</c:v>
                </c:pt>
                <c:pt idx="427">
                  <c:v>#N/A</c:v>
                </c:pt>
                <c:pt idx="428">
                  <c:v>#N/A</c:v>
                </c:pt>
                <c:pt idx="429">
                  <c:v>#N/A</c:v>
                </c:pt>
                <c:pt idx="430">
                  <c:v>29.081044818786946</c:v>
                </c:pt>
                <c:pt idx="431">
                  <c:v>#N/A</c:v>
                </c:pt>
                <c:pt idx="432">
                  <c:v>22.030587067618431</c:v>
                </c:pt>
                <c:pt idx="433">
                  <c:v>#N/A</c:v>
                </c:pt>
                <c:pt idx="434">
                  <c:v>#N/A</c:v>
                </c:pt>
                <c:pt idx="435">
                  <c:v>18.0646289204564</c:v>
                </c:pt>
                <c:pt idx="436">
                  <c:v>17.732144362028016</c:v>
                </c:pt>
                <c:pt idx="437">
                  <c:v>#N/A</c:v>
                </c:pt>
                <c:pt idx="438">
                  <c:v>#N/A</c:v>
                </c:pt>
                <c:pt idx="439">
                  <c:v>#N/A</c:v>
                </c:pt>
                <c:pt idx="440">
                  <c:v>#N/A</c:v>
                </c:pt>
                <c:pt idx="441">
                  <c:v>#N/A</c:v>
                </c:pt>
                <c:pt idx="442">
                  <c:v>23.961895321024855</c:v>
                </c:pt>
                <c:pt idx="443">
                  <c:v>#N/A</c:v>
                </c:pt>
                <c:pt idx="444">
                  <c:v>26.850607531769288</c:v>
                </c:pt>
                <c:pt idx="445">
                  <c:v>#N/A</c:v>
                </c:pt>
                <c:pt idx="446">
                  <c:v>#N/A</c:v>
                </c:pt>
                <c:pt idx="447">
                  <c:v>#N/A</c:v>
                </c:pt>
                <c:pt idx="448">
                  <c:v>37.139228625240385</c:v>
                </c:pt>
                <c:pt idx="449">
                  <c:v>#N/A</c:v>
                </c:pt>
                <c:pt idx="450">
                  <c:v>#N/A</c:v>
                </c:pt>
                <c:pt idx="451">
                  <c:v>#N/A</c:v>
                </c:pt>
                <c:pt idx="452">
                  <c:v>#N/A</c:v>
                </c:pt>
                <c:pt idx="453">
                  <c:v>#N/A</c:v>
                </c:pt>
                <c:pt idx="454">
                  <c:v>#N/A</c:v>
                </c:pt>
                <c:pt idx="455">
                  <c:v>21.014422076718574</c:v>
                </c:pt>
                <c:pt idx="456">
                  <c:v>#N/A</c:v>
                </c:pt>
                <c:pt idx="457">
                  <c:v>#N/A</c:v>
                </c:pt>
                <c:pt idx="458">
                  <c:v>22.030587067618431</c:v>
                </c:pt>
                <c:pt idx="459">
                  <c:v>#N/A</c:v>
                </c:pt>
                <c:pt idx="460">
                  <c:v>#N/A</c:v>
                </c:pt>
                <c:pt idx="461">
                  <c:v>#N/A</c:v>
                </c:pt>
                <c:pt idx="462">
                  <c:v>#N/A</c:v>
                </c:pt>
                <c:pt idx="463">
                  <c:v>#N/A</c:v>
                </c:pt>
                <c:pt idx="464">
                  <c:v>#N/A</c:v>
                </c:pt>
                <c:pt idx="465">
                  <c:v>#N/A</c:v>
                </c:pt>
                <c:pt idx="466">
                  <c:v>#N/A</c:v>
                </c:pt>
                <c:pt idx="467">
                  <c:v>#N/A</c:v>
                </c:pt>
                <c:pt idx="468">
                  <c:v>35.069312574602655</c:v>
                </c:pt>
                <c:pt idx="469">
                  <c:v>#N/A</c:v>
                </c:pt>
                <c:pt idx="470">
                  <c:v>#N/A</c:v>
                </c:pt>
                <c:pt idx="471">
                  <c:v>#N/A</c:v>
                </c:pt>
              </c:numCache>
            </c:numRef>
          </c:yVal>
          <c:bubbleSize>
            <c:numRef>
              <c:f>'PPA Price by Project (PV only)'!$B$26:$B$537</c:f>
              <c:numCache>
                <c:formatCode>0.0</c:formatCode>
                <c:ptCount val="512"/>
                <c:pt idx="0">
                  <c:v>7</c:v>
                </c:pt>
                <c:pt idx="1">
                  <c:v>5</c:v>
                </c:pt>
                <c:pt idx="2">
                  <c:v>550</c:v>
                </c:pt>
                <c:pt idx="3">
                  <c:v>210</c:v>
                </c:pt>
                <c:pt idx="4">
                  <c:v>10</c:v>
                </c:pt>
                <c:pt idx="5">
                  <c:v>30</c:v>
                </c:pt>
                <c:pt idx="6">
                  <c:v>30</c:v>
                </c:pt>
                <c:pt idx="7">
                  <c:v>19</c:v>
                </c:pt>
                <c:pt idx="8">
                  <c:v>12.6</c:v>
                </c:pt>
                <c:pt idx="9">
                  <c:v>230</c:v>
                </c:pt>
                <c:pt idx="10">
                  <c:v>20</c:v>
                </c:pt>
                <c:pt idx="11">
                  <c:v>14</c:v>
                </c:pt>
                <c:pt idx="12">
                  <c:v>10.08</c:v>
                </c:pt>
                <c:pt idx="13">
                  <c:v>48</c:v>
                </c:pt>
                <c:pt idx="14">
                  <c:v>250</c:v>
                </c:pt>
                <c:pt idx="15">
                  <c:v>250</c:v>
                </c:pt>
                <c:pt idx="16">
                  <c:v>21</c:v>
                </c:pt>
                <c:pt idx="17">
                  <c:v>50</c:v>
                </c:pt>
                <c:pt idx="18">
                  <c:v>6</c:v>
                </c:pt>
                <c:pt idx="19">
                  <c:v>19</c:v>
                </c:pt>
                <c:pt idx="20">
                  <c:v>20</c:v>
                </c:pt>
                <c:pt idx="21">
                  <c:v>50</c:v>
                </c:pt>
                <c:pt idx="22">
                  <c:v>20</c:v>
                </c:pt>
                <c:pt idx="23">
                  <c:v>20</c:v>
                </c:pt>
                <c:pt idx="24">
                  <c:v>50</c:v>
                </c:pt>
                <c:pt idx="25">
                  <c:v>300</c:v>
                </c:pt>
                <c:pt idx="26">
                  <c:v>40</c:v>
                </c:pt>
                <c:pt idx="27">
                  <c:v>29</c:v>
                </c:pt>
                <c:pt idx="28">
                  <c:v>66</c:v>
                </c:pt>
                <c:pt idx="29">
                  <c:v>25</c:v>
                </c:pt>
                <c:pt idx="30">
                  <c:v>125</c:v>
                </c:pt>
                <c:pt idx="31">
                  <c:v>25.8</c:v>
                </c:pt>
                <c:pt idx="32">
                  <c:v>32</c:v>
                </c:pt>
                <c:pt idx="33">
                  <c:v>20</c:v>
                </c:pt>
                <c:pt idx="34">
                  <c:v>23</c:v>
                </c:pt>
                <c:pt idx="35">
                  <c:v>12</c:v>
                </c:pt>
                <c:pt idx="36">
                  <c:v>10</c:v>
                </c:pt>
                <c:pt idx="37">
                  <c:v>20</c:v>
                </c:pt>
                <c:pt idx="38">
                  <c:v>150</c:v>
                </c:pt>
                <c:pt idx="39">
                  <c:v>45</c:v>
                </c:pt>
                <c:pt idx="40">
                  <c:v>30</c:v>
                </c:pt>
                <c:pt idx="41">
                  <c:v>5.5</c:v>
                </c:pt>
                <c:pt idx="42">
                  <c:v>23</c:v>
                </c:pt>
                <c:pt idx="43">
                  <c:v>62.5</c:v>
                </c:pt>
                <c:pt idx="44">
                  <c:v>130</c:v>
                </c:pt>
                <c:pt idx="45">
                  <c:v>14</c:v>
                </c:pt>
                <c:pt idx="46">
                  <c:v>20</c:v>
                </c:pt>
                <c:pt idx="47">
                  <c:v>9</c:v>
                </c:pt>
                <c:pt idx="48">
                  <c:v>7.65</c:v>
                </c:pt>
                <c:pt idx="49">
                  <c:v>60</c:v>
                </c:pt>
                <c:pt idx="50">
                  <c:v>309</c:v>
                </c:pt>
                <c:pt idx="51">
                  <c:v>20</c:v>
                </c:pt>
                <c:pt idx="52">
                  <c:v>270</c:v>
                </c:pt>
                <c:pt idx="53">
                  <c:v>110</c:v>
                </c:pt>
                <c:pt idx="54">
                  <c:v>26</c:v>
                </c:pt>
                <c:pt idx="55">
                  <c:v>250</c:v>
                </c:pt>
                <c:pt idx="56">
                  <c:v>30</c:v>
                </c:pt>
                <c:pt idx="57">
                  <c:v>20</c:v>
                </c:pt>
                <c:pt idx="58">
                  <c:v>150</c:v>
                </c:pt>
                <c:pt idx="59">
                  <c:v>110</c:v>
                </c:pt>
                <c:pt idx="60">
                  <c:v>127</c:v>
                </c:pt>
                <c:pt idx="61">
                  <c:v>150</c:v>
                </c:pt>
                <c:pt idx="62">
                  <c:v>24</c:v>
                </c:pt>
                <c:pt idx="63">
                  <c:v>20</c:v>
                </c:pt>
                <c:pt idx="64">
                  <c:v>6</c:v>
                </c:pt>
                <c:pt idx="65">
                  <c:v>150</c:v>
                </c:pt>
                <c:pt idx="66">
                  <c:v>250</c:v>
                </c:pt>
                <c:pt idx="67">
                  <c:v>9</c:v>
                </c:pt>
                <c:pt idx="68">
                  <c:v>20</c:v>
                </c:pt>
                <c:pt idx="69">
                  <c:v>19</c:v>
                </c:pt>
                <c:pt idx="70">
                  <c:v>20</c:v>
                </c:pt>
                <c:pt idx="71">
                  <c:v>30</c:v>
                </c:pt>
                <c:pt idx="72">
                  <c:v>20</c:v>
                </c:pt>
                <c:pt idx="73">
                  <c:v>15</c:v>
                </c:pt>
                <c:pt idx="74">
                  <c:v>15</c:v>
                </c:pt>
                <c:pt idx="75">
                  <c:v>200</c:v>
                </c:pt>
                <c:pt idx="76">
                  <c:v>20</c:v>
                </c:pt>
                <c:pt idx="77">
                  <c:v>20</c:v>
                </c:pt>
                <c:pt idx="78">
                  <c:v>20</c:v>
                </c:pt>
                <c:pt idx="79">
                  <c:v>20</c:v>
                </c:pt>
                <c:pt idx="80">
                  <c:v>20</c:v>
                </c:pt>
                <c:pt idx="81">
                  <c:v>102</c:v>
                </c:pt>
                <c:pt idx="82">
                  <c:v>20</c:v>
                </c:pt>
                <c:pt idx="83">
                  <c:v>250</c:v>
                </c:pt>
                <c:pt idx="84">
                  <c:v>20</c:v>
                </c:pt>
                <c:pt idx="85">
                  <c:v>20.8</c:v>
                </c:pt>
                <c:pt idx="86">
                  <c:v>10</c:v>
                </c:pt>
                <c:pt idx="87">
                  <c:v>50</c:v>
                </c:pt>
                <c:pt idx="88">
                  <c:v>20</c:v>
                </c:pt>
                <c:pt idx="89">
                  <c:v>20</c:v>
                </c:pt>
                <c:pt idx="90">
                  <c:v>250</c:v>
                </c:pt>
                <c:pt idx="91">
                  <c:v>20</c:v>
                </c:pt>
                <c:pt idx="92">
                  <c:v>28.8</c:v>
                </c:pt>
                <c:pt idx="93">
                  <c:v>45</c:v>
                </c:pt>
                <c:pt idx="94">
                  <c:v>20</c:v>
                </c:pt>
                <c:pt idx="95">
                  <c:v>20</c:v>
                </c:pt>
                <c:pt idx="96">
                  <c:v>20</c:v>
                </c:pt>
                <c:pt idx="97">
                  <c:v>20</c:v>
                </c:pt>
                <c:pt idx="98">
                  <c:v>20</c:v>
                </c:pt>
                <c:pt idx="99">
                  <c:v>20</c:v>
                </c:pt>
                <c:pt idx="100">
                  <c:v>48</c:v>
                </c:pt>
                <c:pt idx="101">
                  <c:v>40</c:v>
                </c:pt>
                <c:pt idx="102">
                  <c:v>12</c:v>
                </c:pt>
                <c:pt idx="103">
                  <c:v>50</c:v>
                </c:pt>
                <c:pt idx="104">
                  <c:v>40</c:v>
                </c:pt>
                <c:pt idx="105">
                  <c:v>20</c:v>
                </c:pt>
                <c:pt idx="106">
                  <c:v>20</c:v>
                </c:pt>
                <c:pt idx="107">
                  <c:v>12</c:v>
                </c:pt>
                <c:pt idx="108">
                  <c:v>15</c:v>
                </c:pt>
                <c:pt idx="109">
                  <c:v>20</c:v>
                </c:pt>
                <c:pt idx="110">
                  <c:v>20</c:v>
                </c:pt>
                <c:pt idx="111">
                  <c:v>20</c:v>
                </c:pt>
                <c:pt idx="112">
                  <c:v>20</c:v>
                </c:pt>
                <c:pt idx="113">
                  <c:v>7.3140000000000001</c:v>
                </c:pt>
                <c:pt idx="114">
                  <c:v>20</c:v>
                </c:pt>
                <c:pt idx="115">
                  <c:v>150</c:v>
                </c:pt>
                <c:pt idx="116">
                  <c:v>7</c:v>
                </c:pt>
                <c:pt idx="117">
                  <c:v>10.416</c:v>
                </c:pt>
                <c:pt idx="118">
                  <c:v>20</c:v>
                </c:pt>
                <c:pt idx="119">
                  <c:v>25</c:v>
                </c:pt>
                <c:pt idx="120">
                  <c:v>10.3</c:v>
                </c:pt>
                <c:pt idx="121">
                  <c:v>150</c:v>
                </c:pt>
                <c:pt idx="122">
                  <c:v>30</c:v>
                </c:pt>
                <c:pt idx="123">
                  <c:v>20</c:v>
                </c:pt>
                <c:pt idx="124">
                  <c:v>30</c:v>
                </c:pt>
                <c:pt idx="125">
                  <c:v>93.6</c:v>
                </c:pt>
                <c:pt idx="126">
                  <c:v>45</c:v>
                </c:pt>
                <c:pt idx="127">
                  <c:v>56</c:v>
                </c:pt>
                <c:pt idx="128">
                  <c:v>56</c:v>
                </c:pt>
                <c:pt idx="129">
                  <c:v>200</c:v>
                </c:pt>
                <c:pt idx="130">
                  <c:v>100</c:v>
                </c:pt>
                <c:pt idx="131">
                  <c:v>60</c:v>
                </c:pt>
                <c:pt idx="132">
                  <c:v>60</c:v>
                </c:pt>
                <c:pt idx="133">
                  <c:v>52</c:v>
                </c:pt>
                <c:pt idx="134">
                  <c:v>120</c:v>
                </c:pt>
                <c:pt idx="135">
                  <c:v>30</c:v>
                </c:pt>
                <c:pt idx="136">
                  <c:v>101.3</c:v>
                </c:pt>
                <c:pt idx="137">
                  <c:v>51</c:v>
                </c:pt>
                <c:pt idx="138">
                  <c:v>76.5</c:v>
                </c:pt>
                <c:pt idx="139">
                  <c:v>30</c:v>
                </c:pt>
                <c:pt idx="140">
                  <c:v>80</c:v>
                </c:pt>
                <c:pt idx="141">
                  <c:v>103</c:v>
                </c:pt>
                <c:pt idx="142">
                  <c:v>40</c:v>
                </c:pt>
                <c:pt idx="143">
                  <c:v>11.4</c:v>
                </c:pt>
                <c:pt idx="144">
                  <c:v>20</c:v>
                </c:pt>
                <c:pt idx="145">
                  <c:v>20</c:v>
                </c:pt>
                <c:pt idx="146">
                  <c:v>20</c:v>
                </c:pt>
                <c:pt idx="147">
                  <c:v>15</c:v>
                </c:pt>
                <c:pt idx="148">
                  <c:v>20</c:v>
                </c:pt>
                <c:pt idx="149">
                  <c:v>20</c:v>
                </c:pt>
                <c:pt idx="150">
                  <c:v>14.7</c:v>
                </c:pt>
                <c:pt idx="151">
                  <c:v>19.5</c:v>
                </c:pt>
                <c:pt idx="152">
                  <c:v>19.5</c:v>
                </c:pt>
                <c:pt idx="153">
                  <c:v>100</c:v>
                </c:pt>
                <c:pt idx="154">
                  <c:v>40</c:v>
                </c:pt>
                <c:pt idx="155">
                  <c:v>50</c:v>
                </c:pt>
                <c:pt idx="156">
                  <c:v>30</c:v>
                </c:pt>
                <c:pt idx="157">
                  <c:v>45</c:v>
                </c:pt>
                <c:pt idx="158">
                  <c:v>130</c:v>
                </c:pt>
                <c:pt idx="159">
                  <c:v>80</c:v>
                </c:pt>
                <c:pt idx="160">
                  <c:v>6</c:v>
                </c:pt>
                <c:pt idx="161">
                  <c:v>25</c:v>
                </c:pt>
                <c:pt idx="162">
                  <c:v>62.25</c:v>
                </c:pt>
                <c:pt idx="163">
                  <c:v>70</c:v>
                </c:pt>
                <c:pt idx="164">
                  <c:v>70</c:v>
                </c:pt>
                <c:pt idx="165">
                  <c:v>10.5</c:v>
                </c:pt>
                <c:pt idx="166">
                  <c:v>20</c:v>
                </c:pt>
                <c:pt idx="167">
                  <c:v>30</c:v>
                </c:pt>
                <c:pt idx="168">
                  <c:v>81</c:v>
                </c:pt>
                <c:pt idx="169">
                  <c:v>54</c:v>
                </c:pt>
                <c:pt idx="170">
                  <c:v>6.8</c:v>
                </c:pt>
                <c:pt idx="171">
                  <c:v>20</c:v>
                </c:pt>
                <c:pt idx="172">
                  <c:v>50.6</c:v>
                </c:pt>
                <c:pt idx="173">
                  <c:v>52</c:v>
                </c:pt>
                <c:pt idx="174">
                  <c:v>80</c:v>
                </c:pt>
                <c:pt idx="175">
                  <c:v>4.9000000000000004</c:v>
                </c:pt>
                <c:pt idx="176">
                  <c:v>3.6</c:v>
                </c:pt>
                <c:pt idx="177">
                  <c:v>100</c:v>
                </c:pt>
                <c:pt idx="178">
                  <c:v>80</c:v>
                </c:pt>
                <c:pt idx="179">
                  <c:v>100</c:v>
                </c:pt>
                <c:pt idx="180">
                  <c:v>46</c:v>
                </c:pt>
                <c:pt idx="181">
                  <c:v>100.815</c:v>
                </c:pt>
                <c:pt idx="182">
                  <c:v>7</c:v>
                </c:pt>
                <c:pt idx="183">
                  <c:v>13</c:v>
                </c:pt>
                <c:pt idx="184">
                  <c:v>20</c:v>
                </c:pt>
                <c:pt idx="185">
                  <c:v>27.6</c:v>
                </c:pt>
                <c:pt idx="186">
                  <c:v>125</c:v>
                </c:pt>
                <c:pt idx="187">
                  <c:v>150</c:v>
                </c:pt>
                <c:pt idx="188">
                  <c:v>180</c:v>
                </c:pt>
                <c:pt idx="189">
                  <c:v>20</c:v>
                </c:pt>
                <c:pt idx="190">
                  <c:v>30</c:v>
                </c:pt>
                <c:pt idx="191">
                  <c:v>30</c:v>
                </c:pt>
                <c:pt idx="192">
                  <c:v>10</c:v>
                </c:pt>
                <c:pt idx="193">
                  <c:v>150</c:v>
                </c:pt>
                <c:pt idx="194">
                  <c:v>10.88</c:v>
                </c:pt>
                <c:pt idx="195">
                  <c:v>52</c:v>
                </c:pt>
                <c:pt idx="196">
                  <c:v>52</c:v>
                </c:pt>
                <c:pt idx="197">
                  <c:v>25</c:v>
                </c:pt>
                <c:pt idx="198">
                  <c:v>46.2</c:v>
                </c:pt>
                <c:pt idx="199">
                  <c:v>71.400000000000006</c:v>
                </c:pt>
                <c:pt idx="200">
                  <c:v>118</c:v>
                </c:pt>
                <c:pt idx="201">
                  <c:v>182</c:v>
                </c:pt>
                <c:pt idx="202">
                  <c:v>146</c:v>
                </c:pt>
                <c:pt idx="203">
                  <c:v>50</c:v>
                </c:pt>
                <c:pt idx="204">
                  <c:v>154.27199999999999</c:v>
                </c:pt>
                <c:pt idx="205">
                  <c:v>103.5</c:v>
                </c:pt>
                <c:pt idx="206">
                  <c:v>125</c:v>
                </c:pt>
                <c:pt idx="207">
                  <c:v>85</c:v>
                </c:pt>
                <c:pt idx="208">
                  <c:v>54</c:v>
                </c:pt>
                <c:pt idx="209">
                  <c:v>72</c:v>
                </c:pt>
                <c:pt idx="210">
                  <c:v>30</c:v>
                </c:pt>
                <c:pt idx="211">
                  <c:v>86</c:v>
                </c:pt>
                <c:pt idx="212">
                  <c:v>50</c:v>
                </c:pt>
                <c:pt idx="213">
                  <c:v>90</c:v>
                </c:pt>
                <c:pt idx="214">
                  <c:v>20</c:v>
                </c:pt>
                <c:pt idx="215">
                  <c:v>20</c:v>
                </c:pt>
                <c:pt idx="216">
                  <c:v>20</c:v>
                </c:pt>
                <c:pt idx="217">
                  <c:v>20</c:v>
                </c:pt>
                <c:pt idx="218">
                  <c:v>20</c:v>
                </c:pt>
                <c:pt idx="219">
                  <c:v>26</c:v>
                </c:pt>
                <c:pt idx="220">
                  <c:v>8.16</c:v>
                </c:pt>
                <c:pt idx="221">
                  <c:v>20.399999999999999</c:v>
                </c:pt>
                <c:pt idx="222">
                  <c:v>100</c:v>
                </c:pt>
                <c:pt idx="223">
                  <c:v>128</c:v>
                </c:pt>
                <c:pt idx="224">
                  <c:v>20</c:v>
                </c:pt>
                <c:pt idx="225">
                  <c:v>16</c:v>
                </c:pt>
                <c:pt idx="226">
                  <c:v>60</c:v>
                </c:pt>
                <c:pt idx="227">
                  <c:v>20</c:v>
                </c:pt>
                <c:pt idx="228">
                  <c:v>100</c:v>
                </c:pt>
                <c:pt idx="229">
                  <c:v>100</c:v>
                </c:pt>
                <c:pt idx="230">
                  <c:v>24.9</c:v>
                </c:pt>
                <c:pt idx="231">
                  <c:v>40</c:v>
                </c:pt>
                <c:pt idx="232">
                  <c:v>20</c:v>
                </c:pt>
                <c:pt idx="233">
                  <c:v>50</c:v>
                </c:pt>
                <c:pt idx="234">
                  <c:v>50</c:v>
                </c:pt>
                <c:pt idx="235">
                  <c:v>105</c:v>
                </c:pt>
                <c:pt idx="236">
                  <c:v>150</c:v>
                </c:pt>
                <c:pt idx="237">
                  <c:v>80</c:v>
                </c:pt>
                <c:pt idx="238">
                  <c:v>125</c:v>
                </c:pt>
                <c:pt idx="239">
                  <c:v>7.8</c:v>
                </c:pt>
                <c:pt idx="240">
                  <c:v>200</c:v>
                </c:pt>
                <c:pt idx="241">
                  <c:v>7.2</c:v>
                </c:pt>
                <c:pt idx="242">
                  <c:v>14.7</c:v>
                </c:pt>
                <c:pt idx="243">
                  <c:v>45.9</c:v>
                </c:pt>
                <c:pt idx="244">
                  <c:v>100</c:v>
                </c:pt>
                <c:pt idx="245">
                  <c:v>60</c:v>
                </c:pt>
                <c:pt idx="246">
                  <c:v>20</c:v>
                </c:pt>
                <c:pt idx="247">
                  <c:v>17</c:v>
                </c:pt>
                <c:pt idx="248">
                  <c:v>49</c:v>
                </c:pt>
                <c:pt idx="249">
                  <c:v>56</c:v>
                </c:pt>
                <c:pt idx="250">
                  <c:v>74.900000000000006</c:v>
                </c:pt>
                <c:pt idx="251">
                  <c:v>100</c:v>
                </c:pt>
                <c:pt idx="252">
                  <c:v>78.400000000000006</c:v>
                </c:pt>
                <c:pt idx="253">
                  <c:v>50</c:v>
                </c:pt>
                <c:pt idx="254">
                  <c:v>9.4959999999999987</c:v>
                </c:pt>
                <c:pt idx="255">
                  <c:v>39.864000000000004</c:v>
                </c:pt>
                <c:pt idx="256">
                  <c:v>52.5</c:v>
                </c:pt>
                <c:pt idx="257">
                  <c:v>40</c:v>
                </c:pt>
                <c:pt idx="258">
                  <c:v>86</c:v>
                </c:pt>
                <c:pt idx="259">
                  <c:v>74</c:v>
                </c:pt>
                <c:pt idx="260">
                  <c:v>50</c:v>
                </c:pt>
                <c:pt idx="261">
                  <c:v>100</c:v>
                </c:pt>
                <c:pt idx="262">
                  <c:v>19.59</c:v>
                </c:pt>
                <c:pt idx="263">
                  <c:v>19.579999999999998</c:v>
                </c:pt>
                <c:pt idx="264">
                  <c:v>19.579999999999998</c:v>
                </c:pt>
                <c:pt idx="265">
                  <c:v>19.600000000000001</c:v>
                </c:pt>
                <c:pt idx="266">
                  <c:v>5</c:v>
                </c:pt>
                <c:pt idx="267">
                  <c:v>40</c:v>
                </c:pt>
                <c:pt idx="268">
                  <c:v>8.4</c:v>
                </c:pt>
                <c:pt idx="269">
                  <c:v>8.4</c:v>
                </c:pt>
                <c:pt idx="270">
                  <c:v>252.32</c:v>
                </c:pt>
                <c:pt idx="271">
                  <c:v>100</c:v>
                </c:pt>
                <c:pt idx="272">
                  <c:v>200</c:v>
                </c:pt>
                <c:pt idx="273">
                  <c:v>62.5</c:v>
                </c:pt>
                <c:pt idx="274">
                  <c:v>50</c:v>
                </c:pt>
                <c:pt idx="275">
                  <c:v>25</c:v>
                </c:pt>
                <c:pt idx="276">
                  <c:v>25</c:v>
                </c:pt>
                <c:pt idx="277">
                  <c:v>50</c:v>
                </c:pt>
                <c:pt idx="278">
                  <c:v>5</c:v>
                </c:pt>
                <c:pt idx="279">
                  <c:v>150</c:v>
                </c:pt>
                <c:pt idx="280">
                  <c:v>200</c:v>
                </c:pt>
                <c:pt idx="281">
                  <c:v>15</c:v>
                </c:pt>
                <c:pt idx="282">
                  <c:v>45</c:v>
                </c:pt>
                <c:pt idx="283">
                  <c:v>150</c:v>
                </c:pt>
                <c:pt idx="284">
                  <c:v>50</c:v>
                </c:pt>
                <c:pt idx="285">
                  <c:v>99</c:v>
                </c:pt>
                <c:pt idx="286">
                  <c:v>50</c:v>
                </c:pt>
                <c:pt idx="287">
                  <c:v>30</c:v>
                </c:pt>
                <c:pt idx="288">
                  <c:v>100</c:v>
                </c:pt>
                <c:pt idx="289">
                  <c:v>57.5</c:v>
                </c:pt>
                <c:pt idx="290">
                  <c:v>120</c:v>
                </c:pt>
                <c:pt idx="291">
                  <c:v>10</c:v>
                </c:pt>
                <c:pt idx="292">
                  <c:v>50</c:v>
                </c:pt>
                <c:pt idx="293">
                  <c:v>106.688</c:v>
                </c:pt>
                <c:pt idx="294">
                  <c:v>99</c:v>
                </c:pt>
                <c:pt idx="295">
                  <c:v>6.3</c:v>
                </c:pt>
                <c:pt idx="296">
                  <c:v>100</c:v>
                </c:pt>
                <c:pt idx="297">
                  <c:v>74.5</c:v>
                </c:pt>
                <c:pt idx="298">
                  <c:v>74.5</c:v>
                </c:pt>
                <c:pt idx="299">
                  <c:v>300</c:v>
                </c:pt>
                <c:pt idx="300">
                  <c:v>250</c:v>
                </c:pt>
                <c:pt idx="301">
                  <c:v>50</c:v>
                </c:pt>
                <c:pt idx="302">
                  <c:v>101</c:v>
                </c:pt>
                <c:pt idx="303">
                  <c:v>200</c:v>
                </c:pt>
                <c:pt idx="304">
                  <c:v>100</c:v>
                </c:pt>
                <c:pt idx="305">
                  <c:v>80</c:v>
                </c:pt>
                <c:pt idx="306">
                  <c:v>5.6814814814814811</c:v>
                </c:pt>
                <c:pt idx="307">
                  <c:v>80</c:v>
                </c:pt>
                <c:pt idx="308">
                  <c:v>60</c:v>
                </c:pt>
                <c:pt idx="309">
                  <c:v>30</c:v>
                </c:pt>
                <c:pt idx="310">
                  <c:v>58</c:v>
                </c:pt>
                <c:pt idx="311">
                  <c:v>122</c:v>
                </c:pt>
                <c:pt idx="312">
                  <c:v>99</c:v>
                </c:pt>
                <c:pt idx="313">
                  <c:v>80</c:v>
                </c:pt>
                <c:pt idx="314">
                  <c:v>20</c:v>
                </c:pt>
                <c:pt idx="315">
                  <c:v>100</c:v>
                </c:pt>
                <c:pt idx="316">
                  <c:v>42</c:v>
                </c:pt>
                <c:pt idx="317">
                  <c:v>68</c:v>
                </c:pt>
                <c:pt idx="318">
                  <c:v>20</c:v>
                </c:pt>
                <c:pt idx="319">
                  <c:v>200</c:v>
                </c:pt>
                <c:pt idx="320">
                  <c:v>35</c:v>
                </c:pt>
                <c:pt idx="321">
                  <c:v>40</c:v>
                </c:pt>
                <c:pt idx="322">
                  <c:v>10</c:v>
                </c:pt>
                <c:pt idx="323">
                  <c:v>50</c:v>
                </c:pt>
                <c:pt idx="324">
                  <c:v>50</c:v>
                </c:pt>
                <c:pt idx="325">
                  <c:v>86</c:v>
                </c:pt>
                <c:pt idx="326">
                  <c:v>102.5</c:v>
                </c:pt>
                <c:pt idx="327">
                  <c:v>100</c:v>
                </c:pt>
                <c:pt idx="328">
                  <c:v>100</c:v>
                </c:pt>
                <c:pt idx="329">
                  <c:v>100</c:v>
                </c:pt>
                <c:pt idx="330">
                  <c:v>100</c:v>
                </c:pt>
                <c:pt idx="331">
                  <c:v>60</c:v>
                </c:pt>
                <c:pt idx="332">
                  <c:v>10.5</c:v>
                </c:pt>
                <c:pt idx="333">
                  <c:v>20</c:v>
                </c:pt>
                <c:pt idx="334">
                  <c:v>144</c:v>
                </c:pt>
                <c:pt idx="335">
                  <c:v>13</c:v>
                </c:pt>
                <c:pt idx="336">
                  <c:v>128</c:v>
                </c:pt>
                <c:pt idx="337">
                  <c:v>70</c:v>
                </c:pt>
                <c:pt idx="338">
                  <c:v>250</c:v>
                </c:pt>
                <c:pt idx="339">
                  <c:v>4.5999999999999996</c:v>
                </c:pt>
                <c:pt idx="340">
                  <c:v>50</c:v>
                </c:pt>
                <c:pt idx="341">
                  <c:v>22</c:v>
                </c:pt>
                <c:pt idx="342">
                  <c:v>50</c:v>
                </c:pt>
                <c:pt idx="343">
                  <c:v>160</c:v>
                </c:pt>
                <c:pt idx="344">
                  <c:v>120</c:v>
                </c:pt>
                <c:pt idx="345">
                  <c:v>100</c:v>
                </c:pt>
                <c:pt idx="346">
                  <c:v>75</c:v>
                </c:pt>
                <c:pt idx="347">
                  <c:v>26</c:v>
                </c:pt>
                <c:pt idx="348">
                  <c:v>50</c:v>
                </c:pt>
                <c:pt idx="349">
                  <c:v>55.83</c:v>
                </c:pt>
                <c:pt idx="350">
                  <c:v>88</c:v>
                </c:pt>
                <c:pt idx="351">
                  <c:v>22</c:v>
                </c:pt>
                <c:pt idx="352">
                  <c:v>100</c:v>
                </c:pt>
                <c:pt idx="353">
                  <c:v>50</c:v>
                </c:pt>
                <c:pt idx="354">
                  <c:v>300</c:v>
                </c:pt>
                <c:pt idx="355">
                  <c:v>40</c:v>
                </c:pt>
                <c:pt idx="356">
                  <c:v>400</c:v>
                </c:pt>
                <c:pt idx="357">
                  <c:v>80</c:v>
                </c:pt>
                <c:pt idx="358">
                  <c:v>62.5</c:v>
                </c:pt>
                <c:pt idx="359">
                  <c:v>17.5</c:v>
                </c:pt>
                <c:pt idx="360">
                  <c:v>112</c:v>
                </c:pt>
                <c:pt idx="361">
                  <c:v>100</c:v>
                </c:pt>
                <c:pt idx="362">
                  <c:v>100</c:v>
                </c:pt>
                <c:pt idx="363">
                  <c:v>100</c:v>
                </c:pt>
                <c:pt idx="364">
                  <c:v>240</c:v>
                </c:pt>
                <c:pt idx="365">
                  <c:v>65</c:v>
                </c:pt>
                <c:pt idx="366">
                  <c:v>9.3076923076923066</c:v>
                </c:pt>
                <c:pt idx="367">
                  <c:v>88</c:v>
                </c:pt>
                <c:pt idx="368">
                  <c:v>90</c:v>
                </c:pt>
                <c:pt idx="369">
                  <c:v>70</c:v>
                </c:pt>
                <c:pt idx="370">
                  <c:v>150</c:v>
                </c:pt>
                <c:pt idx="371">
                  <c:v>100</c:v>
                </c:pt>
                <c:pt idx="372">
                  <c:v>100</c:v>
                </c:pt>
                <c:pt idx="373">
                  <c:v>35</c:v>
                </c:pt>
                <c:pt idx="374">
                  <c:v>107</c:v>
                </c:pt>
                <c:pt idx="375">
                  <c:v>132</c:v>
                </c:pt>
                <c:pt idx="376">
                  <c:v>250</c:v>
                </c:pt>
                <c:pt idx="377">
                  <c:v>88</c:v>
                </c:pt>
                <c:pt idx="378">
                  <c:v>25</c:v>
                </c:pt>
                <c:pt idx="379">
                  <c:v>100</c:v>
                </c:pt>
                <c:pt idx="380">
                  <c:v>44</c:v>
                </c:pt>
                <c:pt idx="381">
                  <c:v>100</c:v>
                </c:pt>
                <c:pt idx="382">
                  <c:v>162</c:v>
                </c:pt>
                <c:pt idx="383">
                  <c:v>100</c:v>
                </c:pt>
                <c:pt idx="384">
                  <c:v>200</c:v>
                </c:pt>
                <c:pt idx="385">
                  <c:v>100</c:v>
                </c:pt>
                <c:pt idx="386">
                  <c:v>50</c:v>
                </c:pt>
                <c:pt idx="387">
                  <c:v>80</c:v>
                </c:pt>
                <c:pt idx="388">
                  <c:v>50.5</c:v>
                </c:pt>
                <c:pt idx="389">
                  <c:v>50</c:v>
                </c:pt>
                <c:pt idx="390">
                  <c:v>160.5</c:v>
                </c:pt>
                <c:pt idx="391">
                  <c:v>75</c:v>
                </c:pt>
                <c:pt idx="392">
                  <c:v>80</c:v>
                </c:pt>
                <c:pt idx="393">
                  <c:v>22.9</c:v>
                </c:pt>
                <c:pt idx="394">
                  <c:v>200</c:v>
                </c:pt>
                <c:pt idx="395">
                  <c:v>127.86</c:v>
                </c:pt>
                <c:pt idx="396">
                  <c:v>100</c:v>
                </c:pt>
                <c:pt idx="397">
                  <c:v>100</c:v>
                </c:pt>
                <c:pt idx="398">
                  <c:v>79</c:v>
                </c:pt>
                <c:pt idx="399">
                  <c:v>75</c:v>
                </c:pt>
                <c:pt idx="400">
                  <c:v>160</c:v>
                </c:pt>
                <c:pt idx="401">
                  <c:v>150</c:v>
                </c:pt>
                <c:pt idx="402">
                  <c:v>20</c:v>
                </c:pt>
                <c:pt idx="403">
                  <c:v>20</c:v>
                </c:pt>
                <c:pt idx="404">
                  <c:v>196</c:v>
                </c:pt>
                <c:pt idx="405">
                  <c:v>50</c:v>
                </c:pt>
                <c:pt idx="406">
                  <c:v>132</c:v>
                </c:pt>
                <c:pt idx="407">
                  <c:v>175</c:v>
                </c:pt>
                <c:pt idx="408">
                  <c:v>100</c:v>
                </c:pt>
                <c:pt idx="409">
                  <c:v>200</c:v>
                </c:pt>
                <c:pt idx="410">
                  <c:v>152.5</c:v>
                </c:pt>
                <c:pt idx="411">
                  <c:v>233</c:v>
                </c:pt>
                <c:pt idx="412">
                  <c:v>63</c:v>
                </c:pt>
                <c:pt idx="413">
                  <c:v>26</c:v>
                </c:pt>
                <c:pt idx="414">
                  <c:v>56</c:v>
                </c:pt>
                <c:pt idx="415">
                  <c:v>50</c:v>
                </c:pt>
                <c:pt idx="416">
                  <c:v>200</c:v>
                </c:pt>
                <c:pt idx="417">
                  <c:v>7.5</c:v>
                </c:pt>
                <c:pt idx="418">
                  <c:v>90</c:v>
                </c:pt>
                <c:pt idx="419">
                  <c:v>500</c:v>
                </c:pt>
                <c:pt idx="420">
                  <c:v>90</c:v>
                </c:pt>
                <c:pt idx="421">
                  <c:v>96</c:v>
                </c:pt>
                <c:pt idx="422" formatCode="General">
                  <c:v>190</c:v>
                </c:pt>
                <c:pt idx="423" formatCode="General">
                  <c:v>190</c:v>
                </c:pt>
                <c:pt idx="424" formatCode="General">
                  <c:v>50</c:v>
                </c:pt>
                <c:pt idx="425" formatCode="General">
                  <c:v>50</c:v>
                </c:pt>
                <c:pt idx="426" formatCode="General">
                  <c:v>74.5</c:v>
                </c:pt>
                <c:pt idx="427" formatCode="General">
                  <c:v>130</c:v>
                </c:pt>
                <c:pt idx="428" formatCode="General">
                  <c:v>150</c:v>
                </c:pt>
                <c:pt idx="429" formatCode="General">
                  <c:v>300</c:v>
                </c:pt>
                <c:pt idx="430" formatCode="General">
                  <c:v>50</c:v>
                </c:pt>
                <c:pt idx="431" formatCode="General">
                  <c:v>30</c:v>
                </c:pt>
                <c:pt idx="432" formatCode="General">
                  <c:v>100</c:v>
                </c:pt>
                <c:pt idx="433" formatCode="General">
                  <c:v>350</c:v>
                </c:pt>
                <c:pt idx="434" formatCode="General">
                  <c:v>250</c:v>
                </c:pt>
                <c:pt idx="435" formatCode="General">
                  <c:v>90</c:v>
                </c:pt>
                <c:pt idx="436" formatCode="General">
                  <c:v>93.5</c:v>
                </c:pt>
                <c:pt idx="437" formatCode="General">
                  <c:v>200</c:v>
                </c:pt>
                <c:pt idx="438" formatCode="General">
                  <c:v>100</c:v>
                </c:pt>
                <c:pt idx="439" formatCode="General">
                  <c:v>100</c:v>
                </c:pt>
                <c:pt idx="440" formatCode="General">
                  <c:v>30</c:v>
                </c:pt>
                <c:pt idx="441" formatCode="General">
                  <c:v>125</c:v>
                </c:pt>
                <c:pt idx="442" formatCode="General">
                  <c:v>102</c:v>
                </c:pt>
                <c:pt idx="443" formatCode="General">
                  <c:v>150</c:v>
                </c:pt>
                <c:pt idx="444" formatCode="General">
                  <c:v>70</c:v>
                </c:pt>
                <c:pt idx="445" formatCode="General">
                  <c:v>40</c:v>
                </c:pt>
                <c:pt idx="446" formatCode="General">
                  <c:v>150</c:v>
                </c:pt>
                <c:pt idx="447" formatCode="General">
                  <c:v>60</c:v>
                </c:pt>
                <c:pt idx="448" formatCode="General">
                  <c:v>190</c:v>
                </c:pt>
                <c:pt idx="449" formatCode="General">
                  <c:v>20</c:v>
                </c:pt>
                <c:pt idx="450" formatCode="General">
                  <c:v>130</c:v>
                </c:pt>
                <c:pt idx="451" formatCode="General">
                  <c:v>80</c:v>
                </c:pt>
                <c:pt idx="452" formatCode="General">
                  <c:v>80</c:v>
                </c:pt>
                <c:pt idx="453" formatCode="General">
                  <c:v>66</c:v>
                </c:pt>
                <c:pt idx="454" formatCode="General">
                  <c:v>107</c:v>
                </c:pt>
                <c:pt idx="455" formatCode="General">
                  <c:v>100</c:v>
                </c:pt>
                <c:pt idx="456" formatCode="General">
                  <c:v>125</c:v>
                </c:pt>
                <c:pt idx="457" formatCode="General">
                  <c:v>30</c:v>
                </c:pt>
                <c:pt idx="458" formatCode="General">
                  <c:v>100</c:v>
                </c:pt>
                <c:pt idx="459" formatCode="General">
                  <c:v>150</c:v>
                </c:pt>
                <c:pt idx="460" formatCode="General">
                  <c:v>100</c:v>
                </c:pt>
                <c:pt idx="461" formatCode="General">
                  <c:v>65</c:v>
                </c:pt>
                <c:pt idx="462" formatCode="General">
                  <c:v>138.80000000000001</c:v>
                </c:pt>
                <c:pt idx="463" formatCode="General">
                  <c:v>140</c:v>
                </c:pt>
                <c:pt idx="464" formatCode="General">
                  <c:v>100</c:v>
                </c:pt>
                <c:pt idx="465" formatCode="General">
                  <c:v>25</c:v>
                </c:pt>
                <c:pt idx="466" formatCode="General">
                  <c:v>300</c:v>
                </c:pt>
                <c:pt idx="467" formatCode="General">
                  <c:v>200</c:v>
                </c:pt>
                <c:pt idx="468" formatCode="General">
                  <c:v>125</c:v>
                </c:pt>
                <c:pt idx="469" formatCode="General">
                  <c:v>35</c:v>
                </c:pt>
                <c:pt idx="470" formatCode="General">
                  <c:v>127.85</c:v>
                </c:pt>
                <c:pt idx="471" formatCode="General">
                  <c:v>700</c:v>
                </c:pt>
              </c:numCache>
            </c:numRef>
          </c:bubbleSize>
          <c:bubble3D val="0"/>
          <c:extLst>
            <c:ext xmlns:c14="http://schemas.microsoft.com/office/drawing/2007/8/2/chart" uri="{6F2FDCE9-48DA-4B69-8628-5D25D57E5C99}">
              <c14:invertSolidFillFmt>
                <c14:spPr xmlns:c14="http://schemas.microsoft.com/office/drawing/2007/8/2/chart">
                  <a:solidFill>
                    <a:srgbClr val="FFFFFF"/>
                  </a:solidFill>
                  <a:ln w="6350">
                    <a:solidFill>
                      <a:schemeClr val="accent5"/>
                    </a:solidFill>
                    <a:prstDash val="solid"/>
                  </a:ln>
                </c14:spPr>
              </c14:invertSolidFillFmt>
            </c:ext>
            <c:ext xmlns:c16="http://schemas.microsoft.com/office/drawing/2014/chart" uri="{C3380CC4-5D6E-409C-BE32-E72D297353CC}">
              <c16:uniqueId val="{00000001-EFA9-4DCA-AAA1-5313EC7F1410}"/>
            </c:ext>
          </c:extLst>
        </c:ser>
        <c:ser>
          <c:idx val="0"/>
          <c:order val="1"/>
          <c:tx>
            <c:v> West (non-ISO)</c:v>
          </c:tx>
          <c:spPr>
            <a:noFill/>
            <a:ln w="6350">
              <a:solidFill>
                <a:schemeClr val="accent2"/>
              </a:solidFill>
              <a:prstDash val="solid"/>
            </a:ln>
          </c:spPr>
          <c:invertIfNegative val="1"/>
          <c:xVal>
            <c:numRef>
              <c:f>'PPA Price by Project (PV only)'!$A$26:$A$537</c:f>
              <c:numCache>
                <c:formatCode>m/d/yyyy</c:formatCode>
                <c:ptCount val="512"/>
                <c:pt idx="0">
                  <c:v>38961</c:v>
                </c:pt>
                <c:pt idx="1">
                  <c:v>39258</c:v>
                </c:pt>
                <c:pt idx="2">
                  <c:v>39630</c:v>
                </c:pt>
                <c:pt idx="3">
                  <c:v>39652</c:v>
                </c:pt>
                <c:pt idx="4">
                  <c:v>39801</c:v>
                </c:pt>
                <c:pt idx="5">
                  <c:v>39867</c:v>
                </c:pt>
                <c:pt idx="6">
                  <c:v>39873</c:v>
                </c:pt>
                <c:pt idx="7">
                  <c:v>39877</c:v>
                </c:pt>
                <c:pt idx="8">
                  <c:v>39934</c:v>
                </c:pt>
                <c:pt idx="9">
                  <c:v>39941</c:v>
                </c:pt>
                <c:pt idx="10">
                  <c:v>39965</c:v>
                </c:pt>
                <c:pt idx="11">
                  <c:v>39965</c:v>
                </c:pt>
                <c:pt idx="12">
                  <c:v>39965</c:v>
                </c:pt>
                <c:pt idx="13">
                  <c:v>39986</c:v>
                </c:pt>
                <c:pt idx="14">
                  <c:v>40042</c:v>
                </c:pt>
                <c:pt idx="15">
                  <c:v>40064</c:v>
                </c:pt>
                <c:pt idx="16">
                  <c:v>40137</c:v>
                </c:pt>
                <c:pt idx="17">
                  <c:v>40170</c:v>
                </c:pt>
                <c:pt idx="18">
                  <c:v>40171</c:v>
                </c:pt>
                <c:pt idx="19">
                  <c:v>40171</c:v>
                </c:pt>
                <c:pt idx="20">
                  <c:v>40171</c:v>
                </c:pt>
                <c:pt idx="21">
                  <c:v>40204</c:v>
                </c:pt>
                <c:pt idx="22">
                  <c:v>40204</c:v>
                </c:pt>
                <c:pt idx="23">
                  <c:v>40204</c:v>
                </c:pt>
                <c:pt idx="24">
                  <c:v>40211</c:v>
                </c:pt>
                <c:pt idx="25">
                  <c:v>40233</c:v>
                </c:pt>
                <c:pt idx="26">
                  <c:v>40243</c:v>
                </c:pt>
                <c:pt idx="27">
                  <c:v>40287</c:v>
                </c:pt>
                <c:pt idx="28">
                  <c:v>40289</c:v>
                </c:pt>
                <c:pt idx="29">
                  <c:v>40297</c:v>
                </c:pt>
                <c:pt idx="30">
                  <c:v>40308</c:v>
                </c:pt>
                <c:pt idx="31">
                  <c:v>40318</c:v>
                </c:pt>
                <c:pt idx="32">
                  <c:v>40330</c:v>
                </c:pt>
                <c:pt idx="33">
                  <c:v>40330</c:v>
                </c:pt>
                <c:pt idx="34">
                  <c:v>40353</c:v>
                </c:pt>
                <c:pt idx="35">
                  <c:v>40359</c:v>
                </c:pt>
                <c:pt idx="36">
                  <c:v>40359</c:v>
                </c:pt>
                <c:pt idx="37">
                  <c:v>40385</c:v>
                </c:pt>
                <c:pt idx="38">
                  <c:v>40388</c:v>
                </c:pt>
                <c:pt idx="39">
                  <c:v>40388</c:v>
                </c:pt>
                <c:pt idx="40">
                  <c:v>40400</c:v>
                </c:pt>
                <c:pt idx="41">
                  <c:v>40400</c:v>
                </c:pt>
                <c:pt idx="42">
                  <c:v>40414</c:v>
                </c:pt>
                <c:pt idx="43">
                  <c:v>40441</c:v>
                </c:pt>
                <c:pt idx="44">
                  <c:v>40492</c:v>
                </c:pt>
                <c:pt idx="45">
                  <c:v>40497</c:v>
                </c:pt>
                <c:pt idx="46">
                  <c:v>40497</c:v>
                </c:pt>
                <c:pt idx="47">
                  <c:v>40513</c:v>
                </c:pt>
                <c:pt idx="48">
                  <c:v>40513</c:v>
                </c:pt>
                <c:pt idx="49">
                  <c:v>40533</c:v>
                </c:pt>
                <c:pt idx="50">
                  <c:v>40542</c:v>
                </c:pt>
                <c:pt idx="51">
                  <c:v>40542</c:v>
                </c:pt>
                <c:pt idx="52">
                  <c:v>40548</c:v>
                </c:pt>
                <c:pt idx="53">
                  <c:v>40550</c:v>
                </c:pt>
                <c:pt idx="54">
                  <c:v>40568</c:v>
                </c:pt>
                <c:pt idx="55">
                  <c:v>40581</c:v>
                </c:pt>
                <c:pt idx="56">
                  <c:v>40585</c:v>
                </c:pt>
                <c:pt idx="57">
                  <c:v>40585</c:v>
                </c:pt>
                <c:pt idx="58">
                  <c:v>40610</c:v>
                </c:pt>
                <c:pt idx="59">
                  <c:v>40697</c:v>
                </c:pt>
                <c:pt idx="60">
                  <c:v>40697</c:v>
                </c:pt>
                <c:pt idx="61">
                  <c:v>40715</c:v>
                </c:pt>
                <c:pt idx="62">
                  <c:v>40732</c:v>
                </c:pt>
                <c:pt idx="63">
                  <c:v>40738</c:v>
                </c:pt>
                <c:pt idx="64">
                  <c:v>40742</c:v>
                </c:pt>
                <c:pt idx="65">
                  <c:v>40745</c:v>
                </c:pt>
                <c:pt idx="66">
                  <c:v>40815</c:v>
                </c:pt>
                <c:pt idx="67">
                  <c:v>40817</c:v>
                </c:pt>
                <c:pt idx="68">
                  <c:v>40878</c:v>
                </c:pt>
                <c:pt idx="69">
                  <c:v>40885</c:v>
                </c:pt>
                <c:pt idx="70">
                  <c:v>40897</c:v>
                </c:pt>
                <c:pt idx="71">
                  <c:v>40897</c:v>
                </c:pt>
                <c:pt idx="72">
                  <c:v>40897</c:v>
                </c:pt>
                <c:pt idx="73">
                  <c:v>40909</c:v>
                </c:pt>
                <c:pt idx="74">
                  <c:v>40909</c:v>
                </c:pt>
                <c:pt idx="75">
                  <c:v>40942</c:v>
                </c:pt>
                <c:pt idx="76">
                  <c:v>40966</c:v>
                </c:pt>
                <c:pt idx="77">
                  <c:v>41093</c:v>
                </c:pt>
                <c:pt idx="78">
                  <c:v>41093</c:v>
                </c:pt>
                <c:pt idx="79">
                  <c:v>41124</c:v>
                </c:pt>
                <c:pt idx="80">
                  <c:v>41134</c:v>
                </c:pt>
                <c:pt idx="81">
                  <c:v>41137</c:v>
                </c:pt>
                <c:pt idx="82">
                  <c:v>41150</c:v>
                </c:pt>
                <c:pt idx="83">
                  <c:v>41152</c:v>
                </c:pt>
                <c:pt idx="84">
                  <c:v>41169</c:v>
                </c:pt>
                <c:pt idx="85">
                  <c:v>41169</c:v>
                </c:pt>
                <c:pt idx="86">
                  <c:v>41199</c:v>
                </c:pt>
                <c:pt idx="87">
                  <c:v>41207</c:v>
                </c:pt>
                <c:pt idx="88">
                  <c:v>41214</c:v>
                </c:pt>
                <c:pt idx="89">
                  <c:v>41228</c:v>
                </c:pt>
                <c:pt idx="90">
                  <c:v>41255</c:v>
                </c:pt>
                <c:pt idx="91">
                  <c:v>41256</c:v>
                </c:pt>
                <c:pt idx="92">
                  <c:v>41309</c:v>
                </c:pt>
                <c:pt idx="93">
                  <c:v>41333</c:v>
                </c:pt>
                <c:pt idx="94">
                  <c:v>41355</c:v>
                </c:pt>
                <c:pt idx="95">
                  <c:v>41355</c:v>
                </c:pt>
                <c:pt idx="96">
                  <c:v>41358</c:v>
                </c:pt>
                <c:pt idx="97">
                  <c:v>41374</c:v>
                </c:pt>
                <c:pt idx="98">
                  <c:v>41380</c:v>
                </c:pt>
                <c:pt idx="99">
                  <c:v>41426</c:v>
                </c:pt>
                <c:pt idx="100">
                  <c:v>41428</c:v>
                </c:pt>
                <c:pt idx="101">
                  <c:v>41428</c:v>
                </c:pt>
                <c:pt idx="102">
                  <c:v>41444</c:v>
                </c:pt>
                <c:pt idx="103">
                  <c:v>41458</c:v>
                </c:pt>
                <c:pt idx="104">
                  <c:v>41465</c:v>
                </c:pt>
                <c:pt idx="105">
                  <c:v>41465</c:v>
                </c:pt>
                <c:pt idx="106">
                  <c:v>41472</c:v>
                </c:pt>
                <c:pt idx="107">
                  <c:v>41472</c:v>
                </c:pt>
                <c:pt idx="108">
                  <c:v>41523</c:v>
                </c:pt>
                <c:pt idx="109">
                  <c:v>41536</c:v>
                </c:pt>
                <c:pt idx="110">
                  <c:v>41544</c:v>
                </c:pt>
                <c:pt idx="111">
                  <c:v>41556</c:v>
                </c:pt>
                <c:pt idx="112">
                  <c:v>41569</c:v>
                </c:pt>
                <c:pt idx="113">
                  <c:v>41609</c:v>
                </c:pt>
                <c:pt idx="114">
                  <c:v>41614</c:v>
                </c:pt>
                <c:pt idx="115">
                  <c:v>41627</c:v>
                </c:pt>
                <c:pt idx="116">
                  <c:v>41669</c:v>
                </c:pt>
                <c:pt idx="117">
                  <c:v>41690</c:v>
                </c:pt>
                <c:pt idx="118">
                  <c:v>41715</c:v>
                </c:pt>
                <c:pt idx="119">
                  <c:v>41724</c:v>
                </c:pt>
                <c:pt idx="120">
                  <c:v>41730</c:v>
                </c:pt>
                <c:pt idx="121">
                  <c:v>41760</c:v>
                </c:pt>
                <c:pt idx="122">
                  <c:v>41786</c:v>
                </c:pt>
                <c:pt idx="123">
                  <c:v>41791</c:v>
                </c:pt>
                <c:pt idx="124">
                  <c:v>41802</c:v>
                </c:pt>
                <c:pt idx="125">
                  <c:v>41838</c:v>
                </c:pt>
                <c:pt idx="126">
                  <c:v>41843</c:v>
                </c:pt>
                <c:pt idx="127">
                  <c:v>41844</c:v>
                </c:pt>
                <c:pt idx="128">
                  <c:v>41844</c:v>
                </c:pt>
                <c:pt idx="129">
                  <c:v>41851</c:v>
                </c:pt>
                <c:pt idx="130">
                  <c:v>41870</c:v>
                </c:pt>
                <c:pt idx="131">
                  <c:v>41876</c:v>
                </c:pt>
                <c:pt idx="132">
                  <c:v>41885</c:v>
                </c:pt>
                <c:pt idx="133">
                  <c:v>41886</c:v>
                </c:pt>
                <c:pt idx="134">
                  <c:v>41886</c:v>
                </c:pt>
                <c:pt idx="135">
                  <c:v>41915</c:v>
                </c:pt>
                <c:pt idx="136">
                  <c:v>41920</c:v>
                </c:pt>
                <c:pt idx="137">
                  <c:v>41920</c:v>
                </c:pt>
                <c:pt idx="138">
                  <c:v>41920</c:v>
                </c:pt>
                <c:pt idx="139">
                  <c:v>41920</c:v>
                </c:pt>
                <c:pt idx="140">
                  <c:v>41920</c:v>
                </c:pt>
                <c:pt idx="141">
                  <c:v>41920</c:v>
                </c:pt>
                <c:pt idx="142">
                  <c:v>41932</c:v>
                </c:pt>
                <c:pt idx="143">
                  <c:v>41933</c:v>
                </c:pt>
                <c:pt idx="144">
                  <c:v>41933</c:v>
                </c:pt>
                <c:pt idx="145">
                  <c:v>41934</c:v>
                </c:pt>
                <c:pt idx="146">
                  <c:v>41934</c:v>
                </c:pt>
                <c:pt idx="147">
                  <c:v>41934</c:v>
                </c:pt>
                <c:pt idx="148">
                  <c:v>41934</c:v>
                </c:pt>
                <c:pt idx="149">
                  <c:v>41934</c:v>
                </c:pt>
                <c:pt idx="150">
                  <c:v>41934</c:v>
                </c:pt>
                <c:pt idx="151">
                  <c:v>41934</c:v>
                </c:pt>
                <c:pt idx="152">
                  <c:v>41934</c:v>
                </c:pt>
                <c:pt idx="153">
                  <c:v>41936</c:v>
                </c:pt>
                <c:pt idx="154">
                  <c:v>41950</c:v>
                </c:pt>
                <c:pt idx="155">
                  <c:v>41950</c:v>
                </c:pt>
                <c:pt idx="156">
                  <c:v>41956</c:v>
                </c:pt>
                <c:pt idx="157">
                  <c:v>41961</c:v>
                </c:pt>
                <c:pt idx="158">
                  <c:v>41982</c:v>
                </c:pt>
                <c:pt idx="159">
                  <c:v>42036</c:v>
                </c:pt>
                <c:pt idx="160">
                  <c:v>42065</c:v>
                </c:pt>
                <c:pt idx="161">
                  <c:v>42065</c:v>
                </c:pt>
                <c:pt idx="162">
                  <c:v>42066</c:v>
                </c:pt>
                <c:pt idx="163">
                  <c:v>42067</c:v>
                </c:pt>
                <c:pt idx="164">
                  <c:v>42067</c:v>
                </c:pt>
                <c:pt idx="165">
                  <c:v>42068</c:v>
                </c:pt>
                <c:pt idx="166">
                  <c:v>42086</c:v>
                </c:pt>
                <c:pt idx="167">
                  <c:v>42088</c:v>
                </c:pt>
                <c:pt idx="168">
                  <c:v>42097</c:v>
                </c:pt>
                <c:pt idx="169">
                  <c:v>42097</c:v>
                </c:pt>
                <c:pt idx="170">
                  <c:v>42108</c:v>
                </c:pt>
                <c:pt idx="171">
                  <c:v>42111</c:v>
                </c:pt>
                <c:pt idx="172">
                  <c:v>42124</c:v>
                </c:pt>
                <c:pt idx="173">
                  <c:v>42124</c:v>
                </c:pt>
                <c:pt idx="174">
                  <c:v>42124</c:v>
                </c:pt>
                <c:pt idx="175">
                  <c:v>42151</c:v>
                </c:pt>
                <c:pt idx="176">
                  <c:v>42156</c:v>
                </c:pt>
                <c:pt idx="177">
                  <c:v>42160</c:v>
                </c:pt>
                <c:pt idx="178">
                  <c:v>42164</c:v>
                </c:pt>
                <c:pt idx="179">
                  <c:v>42174</c:v>
                </c:pt>
                <c:pt idx="180">
                  <c:v>42178</c:v>
                </c:pt>
                <c:pt idx="181">
                  <c:v>42180</c:v>
                </c:pt>
                <c:pt idx="182">
                  <c:v>42185</c:v>
                </c:pt>
                <c:pt idx="183">
                  <c:v>42186</c:v>
                </c:pt>
                <c:pt idx="184">
                  <c:v>42186</c:v>
                </c:pt>
                <c:pt idx="185">
                  <c:v>42186</c:v>
                </c:pt>
                <c:pt idx="186">
                  <c:v>42200</c:v>
                </c:pt>
                <c:pt idx="187">
                  <c:v>42201</c:v>
                </c:pt>
                <c:pt idx="188">
                  <c:v>42201</c:v>
                </c:pt>
                <c:pt idx="189">
                  <c:v>42206</c:v>
                </c:pt>
                <c:pt idx="190">
                  <c:v>42221</c:v>
                </c:pt>
                <c:pt idx="191">
                  <c:v>42225</c:v>
                </c:pt>
                <c:pt idx="192">
                  <c:v>42228</c:v>
                </c:pt>
                <c:pt idx="193">
                  <c:v>42244</c:v>
                </c:pt>
                <c:pt idx="194">
                  <c:v>42250</c:v>
                </c:pt>
                <c:pt idx="195">
                  <c:v>42270</c:v>
                </c:pt>
                <c:pt idx="196">
                  <c:v>42270</c:v>
                </c:pt>
                <c:pt idx="197">
                  <c:v>42271</c:v>
                </c:pt>
                <c:pt idx="198">
                  <c:v>42275</c:v>
                </c:pt>
                <c:pt idx="199">
                  <c:v>42275</c:v>
                </c:pt>
                <c:pt idx="200">
                  <c:v>42278</c:v>
                </c:pt>
                <c:pt idx="201">
                  <c:v>42278</c:v>
                </c:pt>
                <c:pt idx="202">
                  <c:v>42278</c:v>
                </c:pt>
                <c:pt idx="203">
                  <c:v>42285</c:v>
                </c:pt>
                <c:pt idx="204">
                  <c:v>42286</c:v>
                </c:pt>
                <c:pt idx="205">
                  <c:v>42286</c:v>
                </c:pt>
                <c:pt idx="206">
                  <c:v>42292</c:v>
                </c:pt>
                <c:pt idx="207">
                  <c:v>42313</c:v>
                </c:pt>
                <c:pt idx="208">
                  <c:v>42314</c:v>
                </c:pt>
                <c:pt idx="209">
                  <c:v>42317</c:v>
                </c:pt>
                <c:pt idx="210">
                  <c:v>42318</c:v>
                </c:pt>
                <c:pt idx="211">
                  <c:v>42328</c:v>
                </c:pt>
                <c:pt idx="212">
                  <c:v>42338</c:v>
                </c:pt>
                <c:pt idx="213">
                  <c:v>42355</c:v>
                </c:pt>
                <c:pt idx="214">
                  <c:v>42355</c:v>
                </c:pt>
                <c:pt idx="215">
                  <c:v>42356</c:v>
                </c:pt>
                <c:pt idx="216">
                  <c:v>42356</c:v>
                </c:pt>
                <c:pt idx="217">
                  <c:v>42356</c:v>
                </c:pt>
                <c:pt idx="218">
                  <c:v>42356</c:v>
                </c:pt>
                <c:pt idx="219">
                  <c:v>42375</c:v>
                </c:pt>
                <c:pt idx="220">
                  <c:v>42472</c:v>
                </c:pt>
                <c:pt idx="221">
                  <c:v>42472</c:v>
                </c:pt>
                <c:pt idx="222">
                  <c:v>42509</c:v>
                </c:pt>
                <c:pt idx="223">
                  <c:v>42584</c:v>
                </c:pt>
                <c:pt idx="224">
                  <c:v>42586</c:v>
                </c:pt>
                <c:pt idx="225">
                  <c:v>42591</c:v>
                </c:pt>
                <c:pt idx="226">
                  <c:v>42608</c:v>
                </c:pt>
                <c:pt idx="227">
                  <c:v>42611</c:v>
                </c:pt>
                <c:pt idx="228">
                  <c:v>42628</c:v>
                </c:pt>
                <c:pt idx="229">
                  <c:v>42633</c:v>
                </c:pt>
                <c:pt idx="230">
                  <c:v>42635</c:v>
                </c:pt>
                <c:pt idx="231">
                  <c:v>42636</c:v>
                </c:pt>
                <c:pt idx="232">
                  <c:v>42636</c:v>
                </c:pt>
                <c:pt idx="233">
                  <c:v>42636</c:v>
                </c:pt>
                <c:pt idx="234">
                  <c:v>42636</c:v>
                </c:pt>
                <c:pt idx="235">
                  <c:v>42689</c:v>
                </c:pt>
                <c:pt idx="236">
                  <c:v>42692</c:v>
                </c:pt>
                <c:pt idx="237">
                  <c:v>42692</c:v>
                </c:pt>
                <c:pt idx="238">
                  <c:v>42692</c:v>
                </c:pt>
                <c:pt idx="239">
                  <c:v>42717</c:v>
                </c:pt>
                <c:pt idx="240">
                  <c:v>42719</c:v>
                </c:pt>
                <c:pt idx="241">
                  <c:v>42738</c:v>
                </c:pt>
                <c:pt idx="242">
                  <c:v>42747</c:v>
                </c:pt>
                <c:pt idx="243">
                  <c:v>42747</c:v>
                </c:pt>
                <c:pt idx="244">
                  <c:v>42747</c:v>
                </c:pt>
                <c:pt idx="245">
                  <c:v>42752</c:v>
                </c:pt>
                <c:pt idx="246">
                  <c:v>42766</c:v>
                </c:pt>
                <c:pt idx="247">
                  <c:v>42817</c:v>
                </c:pt>
                <c:pt idx="248">
                  <c:v>42825</c:v>
                </c:pt>
                <c:pt idx="249">
                  <c:v>42826</c:v>
                </c:pt>
                <c:pt idx="250">
                  <c:v>42843</c:v>
                </c:pt>
                <c:pt idx="251">
                  <c:v>42877</c:v>
                </c:pt>
                <c:pt idx="252">
                  <c:v>42880</c:v>
                </c:pt>
                <c:pt idx="253">
                  <c:v>42880</c:v>
                </c:pt>
                <c:pt idx="254">
                  <c:v>42880</c:v>
                </c:pt>
                <c:pt idx="255">
                  <c:v>42880</c:v>
                </c:pt>
                <c:pt idx="256">
                  <c:v>42881</c:v>
                </c:pt>
                <c:pt idx="257">
                  <c:v>42887</c:v>
                </c:pt>
                <c:pt idx="258">
                  <c:v>42887</c:v>
                </c:pt>
                <c:pt idx="259">
                  <c:v>42887</c:v>
                </c:pt>
                <c:pt idx="260">
                  <c:v>42893</c:v>
                </c:pt>
                <c:pt idx="261">
                  <c:v>42905</c:v>
                </c:pt>
                <c:pt idx="262">
                  <c:v>42906</c:v>
                </c:pt>
                <c:pt idx="263">
                  <c:v>42906</c:v>
                </c:pt>
                <c:pt idx="264">
                  <c:v>42906</c:v>
                </c:pt>
                <c:pt idx="265">
                  <c:v>42906</c:v>
                </c:pt>
                <c:pt idx="266">
                  <c:v>42912</c:v>
                </c:pt>
                <c:pt idx="267">
                  <c:v>42933</c:v>
                </c:pt>
                <c:pt idx="268">
                  <c:v>42944</c:v>
                </c:pt>
                <c:pt idx="269">
                  <c:v>42944</c:v>
                </c:pt>
                <c:pt idx="270">
                  <c:v>42955</c:v>
                </c:pt>
                <c:pt idx="271">
                  <c:v>42972</c:v>
                </c:pt>
                <c:pt idx="272">
                  <c:v>43001</c:v>
                </c:pt>
                <c:pt idx="273">
                  <c:v>43004</c:v>
                </c:pt>
                <c:pt idx="274">
                  <c:v>43004</c:v>
                </c:pt>
                <c:pt idx="275">
                  <c:v>43014</c:v>
                </c:pt>
                <c:pt idx="276">
                  <c:v>43014</c:v>
                </c:pt>
                <c:pt idx="277">
                  <c:v>43038</c:v>
                </c:pt>
                <c:pt idx="278">
                  <c:v>43047</c:v>
                </c:pt>
                <c:pt idx="279">
                  <c:v>43052</c:v>
                </c:pt>
                <c:pt idx="280">
                  <c:v>43052</c:v>
                </c:pt>
                <c:pt idx="281">
                  <c:v>43053</c:v>
                </c:pt>
                <c:pt idx="282">
                  <c:v>43077</c:v>
                </c:pt>
                <c:pt idx="283">
                  <c:v>43083</c:v>
                </c:pt>
                <c:pt idx="284">
                  <c:v>43084</c:v>
                </c:pt>
                <c:pt idx="285">
                  <c:v>43090</c:v>
                </c:pt>
                <c:pt idx="286">
                  <c:v>43105</c:v>
                </c:pt>
                <c:pt idx="287">
                  <c:v>43109</c:v>
                </c:pt>
                <c:pt idx="288">
                  <c:v>43126</c:v>
                </c:pt>
                <c:pt idx="289">
                  <c:v>43129</c:v>
                </c:pt>
                <c:pt idx="290">
                  <c:v>43129</c:v>
                </c:pt>
                <c:pt idx="291">
                  <c:v>43132</c:v>
                </c:pt>
                <c:pt idx="292">
                  <c:v>43136</c:v>
                </c:pt>
                <c:pt idx="293">
                  <c:v>43152</c:v>
                </c:pt>
                <c:pt idx="294">
                  <c:v>43154</c:v>
                </c:pt>
                <c:pt idx="295">
                  <c:v>43206</c:v>
                </c:pt>
                <c:pt idx="296">
                  <c:v>43227</c:v>
                </c:pt>
                <c:pt idx="297">
                  <c:v>43236</c:v>
                </c:pt>
                <c:pt idx="298">
                  <c:v>43236</c:v>
                </c:pt>
                <c:pt idx="299">
                  <c:v>43250</c:v>
                </c:pt>
                <c:pt idx="300">
                  <c:v>43250</c:v>
                </c:pt>
                <c:pt idx="301">
                  <c:v>43250</c:v>
                </c:pt>
                <c:pt idx="302">
                  <c:v>43250</c:v>
                </c:pt>
                <c:pt idx="303">
                  <c:v>43250</c:v>
                </c:pt>
                <c:pt idx="304">
                  <c:v>43250</c:v>
                </c:pt>
                <c:pt idx="305">
                  <c:v>43251</c:v>
                </c:pt>
                <c:pt idx="306">
                  <c:v>43252</c:v>
                </c:pt>
                <c:pt idx="307">
                  <c:v>43255</c:v>
                </c:pt>
                <c:pt idx="308">
                  <c:v>43257</c:v>
                </c:pt>
                <c:pt idx="309">
                  <c:v>43259</c:v>
                </c:pt>
                <c:pt idx="310">
                  <c:v>43264</c:v>
                </c:pt>
                <c:pt idx="311">
                  <c:v>43264</c:v>
                </c:pt>
                <c:pt idx="312">
                  <c:v>43264</c:v>
                </c:pt>
                <c:pt idx="313">
                  <c:v>43264</c:v>
                </c:pt>
                <c:pt idx="314">
                  <c:v>43266</c:v>
                </c:pt>
                <c:pt idx="315">
                  <c:v>43277</c:v>
                </c:pt>
                <c:pt idx="316">
                  <c:v>43278</c:v>
                </c:pt>
                <c:pt idx="317">
                  <c:v>43281</c:v>
                </c:pt>
                <c:pt idx="318">
                  <c:v>43281</c:v>
                </c:pt>
                <c:pt idx="319">
                  <c:v>43281</c:v>
                </c:pt>
                <c:pt idx="320">
                  <c:v>43291</c:v>
                </c:pt>
                <c:pt idx="321">
                  <c:v>43322</c:v>
                </c:pt>
                <c:pt idx="322">
                  <c:v>43322</c:v>
                </c:pt>
                <c:pt idx="323">
                  <c:v>43334</c:v>
                </c:pt>
                <c:pt idx="324">
                  <c:v>43334</c:v>
                </c:pt>
                <c:pt idx="325">
                  <c:v>43335</c:v>
                </c:pt>
                <c:pt idx="326">
                  <c:v>43343</c:v>
                </c:pt>
                <c:pt idx="327">
                  <c:v>43352</c:v>
                </c:pt>
                <c:pt idx="328">
                  <c:v>43354</c:v>
                </c:pt>
                <c:pt idx="329">
                  <c:v>43362</c:v>
                </c:pt>
                <c:pt idx="330">
                  <c:v>43363</c:v>
                </c:pt>
                <c:pt idx="331">
                  <c:v>43368</c:v>
                </c:pt>
                <c:pt idx="332">
                  <c:v>43374</c:v>
                </c:pt>
                <c:pt idx="333">
                  <c:v>43374</c:v>
                </c:pt>
                <c:pt idx="334">
                  <c:v>43391</c:v>
                </c:pt>
                <c:pt idx="335">
                  <c:v>43391</c:v>
                </c:pt>
                <c:pt idx="336">
                  <c:v>43398</c:v>
                </c:pt>
                <c:pt idx="337">
                  <c:v>43405</c:v>
                </c:pt>
                <c:pt idx="338">
                  <c:v>43445</c:v>
                </c:pt>
                <c:pt idx="339">
                  <c:v>43497</c:v>
                </c:pt>
                <c:pt idx="340">
                  <c:v>43507</c:v>
                </c:pt>
                <c:pt idx="341">
                  <c:v>43510</c:v>
                </c:pt>
                <c:pt idx="342">
                  <c:v>43524</c:v>
                </c:pt>
                <c:pt idx="343">
                  <c:v>43545</c:v>
                </c:pt>
                <c:pt idx="344">
                  <c:v>43546</c:v>
                </c:pt>
                <c:pt idx="345">
                  <c:v>43577</c:v>
                </c:pt>
                <c:pt idx="346">
                  <c:v>43585</c:v>
                </c:pt>
                <c:pt idx="347">
                  <c:v>43613</c:v>
                </c:pt>
                <c:pt idx="348">
                  <c:v>43615</c:v>
                </c:pt>
                <c:pt idx="349">
                  <c:v>43627</c:v>
                </c:pt>
                <c:pt idx="350">
                  <c:v>43634</c:v>
                </c:pt>
                <c:pt idx="351">
                  <c:v>43634</c:v>
                </c:pt>
                <c:pt idx="352">
                  <c:v>43637</c:v>
                </c:pt>
                <c:pt idx="353">
                  <c:v>43643</c:v>
                </c:pt>
                <c:pt idx="354">
                  <c:v>43643</c:v>
                </c:pt>
                <c:pt idx="355">
                  <c:v>43647</c:v>
                </c:pt>
                <c:pt idx="356">
                  <c:v>43647</c:v>
                </c:pt>
                <c:pt idx="357">
                  <c:v>43647</c:v>
                </c:pt>
                <c:pt idx="358">
                  <c:v>43655</c:v>
                </c:pt>
                <c:pt idx="359">
                  <c:v>43671</c:v>
                </c:pt>
                <c:pt idx="360">
                  <c:v>43672</c:v>
                </c:pt>
                <c:pt idx="361">
                  <c:v>43672</c:v>
                </c:pt>
                <c:pt idx="362">
                  <c:v>43683</c:v>
                </c:pt>
                <c:pt idx="363">
                  <c:v>43696</c:v>
                </c:pt>
                <c:pt idx="364">
                  <c:v>43707</c:v>
                </c:pt>
                <c:pt idx="365">
                  <c:v>43720</c:v>
                </c:pt>
                <c:pt idx="366">
                  <c:v>43727</c:v>
                </c:pt>
                <c:pt idx="367">
                  <c:v>43730</c:v>
                </c:pt>
                <c:pt idx="368">
                  <c:v>43730</c:v>
                </c:pt>
                <c:pt idx="369">
                  <c:v>43730</c:v>
                </c:pt>
                <c:pt idx="370">
                  <c:v>43739</c:v>
                </c:pt>
                <c:pt idx="371">
                  <c:v>43755</c:v>
                </c:pt>
                <c:pt idx="372">
                  <c:v>43755</c:v>
                </c:pt>
                <c:pt idx="373">
                  <c:v>43756</c:v>
                </c:pt>
                <c:pt idx="374">
                  <c:v>43761</c:v>
                </c:pt>
                <c:pt idx="375">
                  <c:v>43774</c:v>
                </c:pt>
                <c:pt idx="376">
                  <c:v>43783</c:v>
                </c:pt>
                <c:pt idx="377">
                  <c:v>43783</c:v>
                </c:pt>
                <c:pt idx="378">
                  <c:v>43788</c:v>
                </c:pt>
                <c:pt idx="379">
                  <c:v>43790</c:v>
                </c:pt>
                <c:pt idx="380">
                  <c:v>43795</c:v>
                </c:pt>
                <c:pt idx="381">
                  <c:v>43795</c:v>
                </c:pt>
                <c:pt idx="382">
                  <c:v>43795</c:v>
                </c:pt>
                <c:pt idx="383">
                  <c:v>43804</c:v>
                </c:pt>
                <c:pt idx="384">
                  <c:v>43809</c:v>
                </c:pt>
                <c:pt idx="385">
                  <c:v>43816</c:v>
                </c:pt>
                <c:pt idx="386">
                  <c:v>43819</c:v>
                </c:pt>
                <c:pt idx="387">
                  <c:v>43822</c:v>
                </c:pt>
                <c:pt idx="388">
                  <c:v>43836</c:v>
                </c:pt>
                <c:pt idx="389">
                  <c:v>43875</c:v>
                </c:pt>
                <c:pt idx="390">
                  <c:v>43875</c:v>
                </c:pt>
                <c:pt idx="391">
                  <c:v>43880</c:v>
                </c:pt>
                <c:pt idx="392">
                  <c:v>43887</c:v>
                </c:pt>
                <c:pt idx="393">
                  <c:v>43903</c:v>
                </c:pt>
                <c:pt idx="394">
                  <c:v>43915</c:v>
                </c:pt>
                <c:pt idx="395">
                  <c:v>43929</c:v>
                </c:pt>
                <c:pt idx="396">
                  <c:v>43929</c:v>
                </c:pt>
                <c:pt idx="397">
                  <c:v>43953</c:v>
                </c:pt>
                <c:pt idx="398">
                  <c:v>43957</c:v>
                </c:pt>
                <c:pt idx="399">
                  <c:v>43970</c:v>
                </c:pt>
                <c:pt idx="400">
                  <c:v>43977</c:v>
                </c:pt>
                <c:pt idx="401">
                  <c:v>43983</c:v>
                </c:pt>
                <c:pt idx="402">
                  <c:v>44022</c:v>
                </c:pt>
                <c:pt idx="403">
                  <c:v>44022</c:v>
                </c:pt>
                <c:pt idx="404">
                  <c:v>44036</c:v>
                </c:pt>
                <c:pt idx="405">
                  <c:v>44067</c:v>
                </c:pt>
                <c:pt idx="406">
                  <c:v>44074</c:v>
                </c:pt>
                <c:pt idx="407">
                  <c:v>44088</c:v>
                </c:pt>
                <c:pt idx="408">
                  <c:v>44097</c:v>
                </c:pt>
                <c:pt idx="409">
                  <c:v>44099</c:v>
                </c:pt>
                <c:pt idx="410">
                  <c:v>44104</c:v>
                </c:pt>
                <c:pt idx="411">
                  <c:v>44106</c:v>
                </c:pt>
                <c:pt idx="412">
                  <c:v>44137</c:v>
                </c:pt>
                <c:pt idx="413">
                  <c:v>44140</c:v>
                </c:pt>
                <c:pt idx="414">
                  <c:v>44141</c:v>
                </c:pt>
                <c:pt idx="415">
                  <c:v>44166</c:v>
                </c:pt>
                <c:pt idx="416">
                  <c:v>44187</c:v>
                </c:pt>
                <c:pt idx="417">
                  <c:v>44195</c:v>
                </c:pt>
                <c:pt idx="418">
                  <c:v>44211</c:v>
                </c:pt>
                <c:pt idx="419">
                  <c:v>44211</c:v>
                </c:pt>
                <c:pt idx="420">
                  <c:v>44217</c:v>
                </c:pt>
                <c:pt idx="421">
                  <c:v>44224</c:v>
                </c:pt>
                <c:pt idx="422">
                  <c:v>44228</c:v>
                </c:pt>
                <c:pt idx="423">
                  <c:v>44228</c:v>
                </c:pt>
                <c:pt idx="424">
                  <c:v>44231</c:v>
                </c:pt>
                <c:pt idx="425">
                  <c:v>44250</c:v>
                </c:pt>
                <c:pt idx="426">
                  <c:v>44263</c:v>
                </c:pt>
                <c:pt idx="427">
                  <c:v>44280</c:v>
                </c:pt>
                <c:pt idx="428">
                  <c:v>44287</c:v>
                </c:pt>
                <c:pt idx="429">
                  <c:v>44287</c:v>
                </c:pt>
                <c:pt idx="430">
                  <c:v>44294</c:v>
                </c:pt>
                <c:pt idx="431">
                  <c:v>44323</c:v>
                </c:pt>
                <c:pt idx="432">
                  <c:v>44328</c:v>
                </c:pt>
                <c:pt idx="433">
                  <c:v>44348</c:v>
                </c:pt>
                <c:pt idx="434">
                  <c:v>44348</c:v>
                </c:pt>
                <c:pt idx="435">
                  <c:v>44348</c:v>
                </c:pt>
                <c:pt idx="436">
                  <c:v>44351</c:v>
                </c:pt>
                <c:pt idx="437">
                  <c:v>44364</c:v>
                </c:pt>
                <c:pt idx="438">
                  <c:v>44420</c:v>
                </c:pt>
                <c:pt idx="439">
                  <c:v>44477</c:v>
                </c:pt>
                <c:pt idx="440">
                  <c:v>44483</c:v>
                </c:pt>
                <c:pt idx="441">
                  <c:v>44484</c:v>
                </c:pt>
                <c:pt idx="442">
                  <c:v>44484</c:v>
                </c:pt>
                <c:pt idx="443">
                  <c:v>44547</c:v>
                </c:pt>
                <c:pt idx="444">
                  <c:v>44582</c:v>
                </c:pt>
                <c:pt idx="445">
                  <c:v>44608</c:v>
                </c:pt>
                <c:pt idx="446">
                  <c:v>44613</c:v>
                </c:pt>
                <c:pt idx="447">
                  <c:v>44669</c:v>
                </c:pt>
                <c:pt idx="448">
                  <c:v>44671</c:v>
                </c:pt>
                <c:pt idx="449">
                  <c:v>44679</c:v>
                </c:pt>
                <c:pt idx="450">
                  <c:v>44694</c:v>
                </c:pt>
                <c:pt idx="451">
                  <c:v>44706</c:v>
                </c:pt>
                <c:pt idx="452">
                  <c:v>44735</c:v>
                </c:pt>
                <c:pt idx="453">
                  <c:v>44769</c:v>
                </c:pt>
                <c:pt idx="454">
                  <c:v>44831</c:v>
                </c:pt>
                <c:pt idx="455">
                  <c:v>44833</c:v>
                </c:pt>
                <c:pt idx="456">
                  <c:v>44854</c:v>
                </c:pt>
                <c:pt idx="457">
                  <c:v>44859</c:v>
                </c:pt>
                <c:pt idx="458">
                  <c:v>44862</c:v>
                </c:pt>
                <c:pt idx="459">
                  <c:v>44916</c:v>
                </c:pt>
                <c:pt idx="460">
                  <c:v>44946</c:v>
                </c:pt>
                <c:pt idx="461">
                  <c:v>44950</c:v>
                </c:pt>
                <c:pt idx="462">
                  <c:v>45107</c:v>
                </c:pt>
                <c:pt idx="463">
                  <c:v>45128</c:v>
                </c:pt>
                <c:pt idx="464">
                  <c:v>45223</c:v>
                </c:pt>
                <c:pt idx="465">
                  <c:v>45245</c:v>
                </c:pt>
                <c:pt idx="466">
                  <c:v>45247</c:v>
                </c:pt>
                <c:pt idx="467">
                  <c:v>45322</c:v>
                </c:pt>
                <c:pt idx="468">
                  <c:v>45337</c:v>
                </c:pt>
                <c:pt idx="469">
                  <c:v>45372</c:v>
                </c:pt>
                <c:pt idx="470">
                  <c:v>45415</c:v>
                </c:pt>
                <c:pt idx="471">
                  <c:v>45415</c:v>
                </c:pt>
              </c:numCache>
            </c:numRef>
          </c:xVal>
          <c:yVal>
            <c:numRef>
              <c:f>'PPA Price by Project (PV only)'!$E$26:$E$537</c:f>
              <c:numCache>
                <c:formatCode>0.00</c:formatCode>
                <c:ptCount val="512"/>
                <c:pt idx="0">
                  <c:v>273.95950796055206</c:v>
                </c:pt>
                <c:pt idx="1">
                  <c:v>#N/A</c:v>
                </c:pt>
                <c:pt idx="2">
                  <c:v>#N/A</c:v>
                </c:pt>
                <c:pt idx="3">
                  <c:v>#N/A</c:v>
                </c:pt>
                <c:pt idx="4">
                  <c:v>#N/A</c:v>
                </c:pt>
                <c:pt idx="5">
                  <c:v>148.56009907471184</c:v>
                </c:pt>
                <c:pt idx="6">
                  <c:v>#N/A</c:v>
                </c:pt>
                <c:pt idx="7">
                  <c:v>167.74203823592816</c:v>
                </c:pt>
                <c:pt idx="8">
                  <c:v>#N/A</c:v>
                </c:pt>
                <c:pt idx="9">
                  <c:v>#N/A</c:v>
                </c:pt>
                <c:pt idx="10">
                  <c:v>143.56460204039954</c:v>
                </c:pt>
                <c:pt idx="11">
                  <c:v>#N/A</c:v>
                </c:pt>
                <c:pt idx="12">
                  <c:v>#N/A</c:v>
                </c:pt>
                <c:pt idx="13">
                  <c:v>#N/A</c:v>
                </c:pt>
                <c:pt idx="14">
                  <c:v>#N/A</c:v>
                </c:pt>
                <c:pt idx="15">
                  <c:v>#N/A</c:v>
                </c:pt>
                <c:pt idx="16">
                  <c:v>#N/A</c:v>
                </c:pt>
                <c:pt idx="17">
                  <c:v>#N/A</c:v>
                </c:pt>
                <c:pt idx="18">
                  <c:v>#N/A</c:v>
                </c:pt>
                <c:pt idx="19">
                  <c:v>#N/A</c:v>
                </c:pt>
                <c:pt idx="20">
                  <c:v>#N/A</c:v>
                </c:pt>
                <c:pt idx="21">
                  <c:v>#N/A</c:v>
                </c:pt>
                <c:pt idx="22">
                  <c:v>#N/A</c:v>
                </c:pt>
                <c:pt idx="23">
                  <c:v>#N/A</c:v>
                </c:pt>
                <c:pt idx="24">
                  <c:v>153.18876121795753</c:v>
                </c:pt>
                <c:pt idx="25">
                  <c:v>#N/A</c:v>
                </c:pt>
                <c:pt idx="26">
                  <c:v>#N/A</c:v>
                </c:pt>
                <c:pt idx="27">
                  <c:v>116.85600760339685</c:v>
                </c:pt>
                <c:pt idx="28">
                  <c:v>#N/A</c:v>
                </c:pt>
                <c:pt idx="29">
                  <c:v>146.73224646665821</c:v>
                </c:pt>
                <c:pt idx="30">
                  <c:v>#N/A</c:v>
                </c:pt>
                <c:pt idx="31">
                  <c:v>#N/A</c:v>
                </c:pt>
                <c:pt idx="32">
                  <c:v>#N/A</c:v>
                </c:pt>
                <c:pt idx="33">
                  <c:v>146.73224646665827</c:v>
                </c:pt>
                <c:pt idx="34">
                  <c:v>143.59984898347</c:v>
                </c:pt>
                <c:pt idx="35">
                  <c:v>111.29328575819146</c:v>
                </c:pt>
                <c:pt idx="36">
                  <c:v>111.27680549129215</c:v>
                </c:pt>
                <c:pt idx="37">
                  <c:v>147.99422142872723</c:v>
                </c:pt>
                <c:pt idx="38">
                  <c:v>#N/A</c:v>
                </c:pt>
                <c:pt idx="39">
                  <c:v>#N/A</c:v>
                </c:pt>
                <c:pt idx="40">
                  <c:v>147.79560447961651</c:v>
                </c:pt>
                <c:pt idx="41">
                  <c:v>#N/A</c:v>
                </c:pt>
                <c:pt idx="42">
                  <c:v>125.38814262041379</c:v>
                </c:pt>
                <c:pt idx="43">
                  <c:v>#N/A</c:v>
                </c:pt>
                <c:pt idx="44">
                  <c:v>#N/A</c:v>
                </c:pt>
                <c:pt idx="45">
                  <c:v>#N/A</c:v>
                </c:pt>
                <c:pt idx="46">
                  <c:v>#N/A</c:v>
                </c:pt>
                <c:pt idx="47">
                  <c:v>153.66307698214544</c:v>
                </c:pt>
                <c:pt idx="48">
                  <c:v>#N/A</c:v>
                </c:pt>
                <c:pt idx="49">
                  <c:v>#N/A</c:v>
                </c:pt>
                <c:pt idx="50">
                  <c:v>#N/A</c:v>
                </c:pt>
                <c:pt idx="51">
                  <c:v>#N/A</c:v>
                </c:pt>
                <c:pt idx="52">
                  <c:v>#N/A</c:v>
                </c:pt>
                <c:pt idx="53">
                  <c:v>#N/A</c:v>
                </c:pt>
                <c:pt idx="54">
                  <c:v>#N/A</c:v>
                </c:pt>
                <c:pt idx="55">
                  <c:v>131.68893421687895</c:v>
                </c:pt>
                <c:pt idx="56">
                  <c:v>125.69975442645813</c:v>
                </c:pt>
                <c:pt idx="57">
                  <c:v>128.9795427228824</c:v>
                </c:pt>
                <c:pt idx="58">
                  <c:v>#N/A</c:v>
                </c:pt>
                <c:pt idx="59">
                  <c:v>#N/A</c:v>
                </c:pt>
                <c:pt idx="60">
                  <c:v>122.35431115438432</c:v>
                </c:pt>
                <c:pt idx="61">
                  <c:v>#N/A</c:v>
                </c:pt>
                <c:pt idx="62">
                  <c:v>#N/A</c:v>
                </c:pt>
                <c:pt idx="63">
                  <c:v>#N/A</c:v>
                </c:pt>
                <c:pt idx="64">
                  <c:v>#N/A</c:v>
                </c:pt>
                <c:pt idx="65">
                  <c:v>#N/A</c:v>
                </c:pt>
                <c:pt idx="66">
                  <c:v>#N/A</c:v>
                </c:pt>
                <c:pt idx="67">
                  <c:v>152.46023860650482</c:v>
                </c:pt>
                <c:pt idx="68">
                  <c:v>#N/A</c:v>
                </c:pt>
                <c:pt idx="69">
                  <c:v>119.06553063646714</c:v>
                </c:pt>
                <c:pt idx="70">
                  <c:v>93.128520919647983</c:v>
                </c:pt>
                <c:pt idx="71">
                  <c:v>#N/A</c:v>
                </c:pt>
                <c:pt idx="72">
                  <c:v>91.477031043722633</c:v>
                </c:pt>
                <c:pt idx="73">
                  <c:v>94.239287234460846</c:v>
                </c:pt>
                <c:pt idx="74">
                  <c:v>84.549659231420691</c:v>
                </c:pt>
                <c:pt idx="75">
                  <c:v>#N/A</c:v>
                </c:pt>
                <c:pt idx="76">
                  <c:v>#N/A</c:v>
                </c:pt>
                <c:pt idx="77">
                  <c:v>#N/A</c:v>
                </c:pt>
                <c:pt idx="78">
                  <c:v>#N/A</c:v>
                </c:pt>
                <c:pt idx="79">
                  <c:v>#N/A</c:v>
                </c:pt>
                <c:pt idx="80">
                  <c:v>#N/A</c:v>
                </c:pt>
                <c:pt idx="81">
                  <c:v>#N/A</c:v>
                </c:pt>
                <c:pt idx="82">
                  <c:v>#N/A</c:v>
                </c:pt>
                <c:pt idx="83">
                  <c:v>100.85515993644231</c:v>
                </c:pt>
                <c:pt idx="84">
                  <c:v>#N/A</c:v>
                </c:pt>
                <c:pt idx="85">
                  <c:v>#N/A</c:v>
                </c:pt>
                <c:pt idx="86">
                  <c:v>#N/A</c:v>
                </c:pt>
                <c:pt idx="87">
                  <c:v>61.509790015115726</c:v>
                </c:pt>
                <c:pt idx="88">
                  <c:v>#N/A</c:v>
                </c:pt>
                <c:pt idx="89">
                  <c:v>#N/A</c:v>
                </c:pt>
                <c:pt idx="90">
                  <c:v>87.050696592395724</c:v>
                </c:pt>
                <c:pt idx="91">
                  <c:v>93.594308765025659</c:v>
                </c:pt>
                <c:pt idx="92">
                  <c:v>#N/A</c:v>
                </c:pt>
                <c:pt idx="93">
                  <c:v>#N/A</c:v>
                </c:pt>
                <c:pt idx="94">
                  <c:v>#N/A</c:v>
                </c:pt>
                <c:pt idx="95">
                  <c:v>#N/A</c:v>
                </c:pt>
                <c:pt idx="96">
                  <c:v>#N/A</c:v>
                </c:pt>
                <c:pt idx="97">
                  <c:v>#N/A</c:v>
                </c:pt>
                <c:pt idx="98">
                  <c:v>#N/A</c:v>
                </c:pt>
                <c:pt idx="99">
                  <c:v>#N/A</c:v>
                </c:pt>
                <c:pt idx="100">
                  <c:v>71.942532068020498</c:v>
                </c:pt>
                <c:pt idx="101">
                  <c:v>72.906830832539114</c:v>
                </c:pt>
                <c:pt idx="102">
                  <c:v>#N/A</c:v>
                </c:pt>
                <c:pt idx="103">
                  <c:v>61.682667222248348</c:v>
                </c:pt>
                <c:pt idx="104">
                  <c:v>#N/A</c:v>
                </c:pt>
                <c:pt idx="105">
                  <c:v>#N/A</c:v>
                </c:pt>
                <c:pt idx="106">
                  <c:v>#N/A</c:v>
                </c:pt>
                <c:pt idx="107">
                  <c:v>#N/A</c:v>
                </c:pt>
                <c:pt idx="108">
                  <c:v>#N/A</c:v>
                </c:pt>
                <c:pt idx="109">
                  <c:v>#N/A</c:v>
                </c:pt>
                <c:pt idx="110">
                  <c:v>#N/A</c:v>
                </c:pt>
                <c:pt idx="111">
                  <c:v>#N/A</c:v>
                </c:pt>
                <c:pt idx="112">
                  <c:v>#N/A</c:v>
                </c:pt>
                <c:pt idx="113">
                  <c:v>#N/A</c:v>
                </c:pt>
                <c:pt idx="114">
                  <c:v>#N/A</c:v>
                </c:pt>
                <c:pt idx="115">
                  <c:v>#N/A</c:v>
                </c:pt>
                <c:pt idx="116">
                  <c:v>#N/A</c:v>
                </c:pt>
                <c:pt idx="117">
                  <c:v>53.078034308434425</c:v>
                </c:pt>
                <c:pt idx="118">
                  <c:v>#N/A</c:v>
                </c:pt>
                <c:pt idx="119">
                  <c:v>#N/A</c:v>
                </c:pt>
                <c:pt idx="120">
                  <c:v>#N/A</c:v>
                </c:pt>
                <c:pt idx="121">
                  <c:v>#N/A</c:v>
                </c:pt>
                <c:pt idx="122">
                  <c:v>67.987933094338374</c:v>
                </c:pt>
                <c:pt idx="123">
                  <c:v>#N/A</c:v>
                </c:pt>
                <c:pt idx="124">
                  <c:v>#N/A</c:v>
                </c:pt>
                <c:pt idx="125">
                  <c:v>#N/A</c:v>
                </c:pt>
                <c:pt idx="126">
                  <c:v>#N/A</c:v>
                </c:pt>
                <c:pt idx="127">
                  <c:v>61.682667222248327</c:v>
                </c:pt>
                <c:pt idx="128">
                  <c:v>62.290284692191982</c:v>
                </c:pt>
                <c:pt idx="129">
                  <c:v>#N/A</c:v>
                </c:pt>
                <c:pt idx="130">
                  <c:v>65.12899755958496</c:v>
                </c:pt>
                <c:pt idx="131">
                  <c:v>66.07803045839411</c:v>
                </c:pt>
                <c:pt idx="132">
                  <c:v>#N/A</c:v>
                </c:pt>
                <c:pt idx="133">
                  <c:v>50.52517679940015</c:v>
                </c:pt>
                <c:pt idx="134">
                  <c:v>60.428104618698754</c:v>
                </c:pt>
                <c:pt idx="135">
                  <c:v>#N/A</c:v>
                </c:pt>
                <c:pt idx="136">
                  <c:v>#N/A</c:v>
                </c:pt>
                <c:pt idx="137">
                  <c:v>#N/A</c:v>
                </c:pt>
                <c:pt idx="138">
                  <c:v>#N/A</c:v>
                </c:pt>
                <c:pt idx="139">
                  <c:v>#N/A</c:v>
                </c:pt>
                <c:pt idx="140">
                  <c:v>#N/A</c:v>
                </c:pt>
                <c:pt idx="141">
                  <c:v>#N/A</c:v>
                </c:pt>
                <c:pt idx="142">
                  <c:v>#N/A</c:v>
                </c:pt>
                <c:pt idx="143">
                  <c:v>#N/A</c:v>
                </c:pt>
                <c:pt idx="144">
                  <c:v>#N/A</c:v>
                </c:pt>
                <c:pt idx="145">
                  <c:v>#N/A</c:v>
                </c:pt>
                <c:pt idx="146">
                  <c:v>#N/A</c:v>
                </c:pt>
                <c:pt idx="147">
                  <c:v>#N/A</c:v>
                </c:pt>
                <c:pt idx="148">
                  <c:v>#N/A</c:v>
                </c:pt>
                <c:pt idx="149">
                  <c:v>#N/A</c:v>
                </c:pt>
                <c:pt idx="150">
                  <c:v>#N/A</c:v>
                </c:pt>
                <c:pt idx="151">
                  <c:v>#N/A</c:v>
                </c:pt>
                <c:pt idx="152">
                  <c:v>#N/A</c:v>
                </c:pt>
                <c:pt idx="153">
                  <c:v>#N/A</c:v>
                </c:pt>
                <c:pt idx="154">
                  <c:v>#N/A</c:v>
                </c:pt>
                <c:pt idx="155">
                  <c:v>#N/A</c:v>
                </c:pt>
                <c:pt idx="156">
                  <c:v>66.353726522440141</c:v>
                </c:pt>
                <c:pt idx="157">
                  <c:v>53.123592149082036</c:v>
                </c:pt>
                <c:pt idx="158">
                  <c:v>#N/A</c:v>
                </c:pt>
                <c:pt idx="159">
                  <c:v>#N/A</c:v>
                </c:pt>
                <c:pt idx="160">
                  <c:v>#N/A</c:v>
                </c:pt>
                <c:pt idx="161">
                  <c:v>#N/A</c:v>
                </c:pt>
                <c:pt idx="162">
                  <c:v>#N/A</c:v>
                </c:pt>
                <c:pt idx="163">
                  <c:v>#N/A</c:v>
                </c:pt>
                <c:pt idx="164">
                  <c:v>#N/A</c:v>
                </c:pt>
                <c:pt idx="165">
                  <c:v>#N/A</c:v>
                </c:pt>
                <c:pt idx="166">
                  <c:v>#N/A</c:v>
                </c:pt>
                <c:pt idx="167">
                  <c:v>51.578793130495605</c:v>
                </c:pt>
                <c:pt idx="168">
                  <c:v>#N/A</c:v>
                </c:pt>
                <c:pt idx="169">
                  <c:v>#N/A</c:v>
                </c:pt>
                <c:pt idx="170">
                  <c:v>#N/A</c:v>
                </c:pt>
                <c:pt idx="171">
                  <c:v>#N/A</c:v>
                </c:pt>
                <c:pt idx="172">
                  <c:v>#N/A</c:v>
                </c:pt>
                <c:pt idx="173">
                  <c:v>#N/A</c:v>
                </c:pt>
                <c:pt idx="174">
                  <c:v>#N/A</c:v>
                </c:pt>
                <c:pt idx="175">
                  <c:v>#N/A</c:v>
                </c:pt>
                <c:pt idx="176">
                  <c:v>#N/A</c:v>
                </c:pt>
                <c:pt idx="177">
                  <c:v>45.380770616487354</c:v>
                </c:pt>
                <c:pt idx="178">
                  <c:v>#N/A</c:v>
                </c:pt>
                <c:pt idx="179">
                  <c:v>47.312136982400737</c:v>
                </c:pt>
                <c:pt idx="180">
                  <c:v>52.195850461992585</c:v>
                </c:pt>
                <c:pt idx="181">
                  <c:v>#N/A</c:v>
                </c:pt>
                <c:pt idx="182">
                  <c:v>#N/A</c:v>
                </c:pt>
                <c:pt idx="183">
                  <c:v>#N/A</c:v>
                </c:pt>
                <c:pt idx="184">
                  <c:v>#N/A</c:v>
                </c:pt>
                <c:pt idx="185">
                  <c:v>#N/A</c:v>
                </c:pt>
                <c:pt idx="186">
                  <c:v>#N/A</c:v>
                </c:pt>
                <c:pt idx="187">
                  <c:v>#N/A</c:v>
                </c:pt>
                <c:pt idx="188">
                  <c:v>#N/A</c:v>
                </c:pt>
                <c:pt idx="189">
                  <c:v>#N/A</c:v>
                </c:pt>
                <c:pt idx="190">
                  <c:v>48.9225934992985</c:v>
                </c:pt>
                <c:pt idx="191">
                  <c:v>44.013169017819507</c:v>
                </c:pt>
                <c:pt idx="192">
                  <c:v>#N/A</c:v>
                </c:pt>
                <c:pt idx="193">
                  <c:v>54.914902807335906</c:v>
                </c:pt>
                <c:pt idx="194">
                  <c:v>80.079018311453709</c:v>
                </c:pt>
                <c:pt idx="195">
                  <c:v>#N/A</c:v>
                </c:pt>
                <c:pt idx="196">
                  <c:v>#N/A</c:v>
                </c:pt>
                <c:pt idx="197">
                  <c:v>44.194329391980354</c:v>
                </c:pt>
                <c:pt idx="198">
                  <c:v>20.71513652345816</c:v>
                </c:pt>
                <c:pt idx="199">
                  <c:v>20.715136523458156</c:v>
                </c:pt>
                <c:pt idx="200">
                  <c:v>#N/A</c:v>
                </c:pt>
                <c:pt idx="201">
                  <c:v>#N/A</c:v>
                </c:pt>
                <c:pt idx="202">
                  <c:v>#N/A</c:v>
                </c:pt>
                <c:pt idx="203">
                  <c:v>#N/A</c:v>
                </c:pt>
                <c:pt idx="204">
                  <c:v>#N/A</c:v>
                </c:pt>
                <c:pt idx="205">
                  <c:v>#N/A</c:v>
                </c:pt>
                <c:pt idx="206">
                  <c:v>#N/A</c:v>
                </c:pt>
                <c:pt idx="207">
                  <c:v>#N/A</c:v>
                </c:pt>
                <c:pt idx="208">
                  <c:v>#N/A</c:v>
                </c:pt>
                <c:pt idx="209">
                  <c:v>#N/A</c:v>
                </c:pt>
                <c:pt idx="210">
                  <c:v>#N/A</c:v>
                </c:pt>
                <c:pt idx="211">
                  <c:v>47.088897708062959</c:v>
                </c:pt>
                <c:pt idx="212">
                  <c:v>49.604624485842606</c:v>
                </c:pt>
                <c:pt idx="213">
                  <c:v>44.084472322687063</c:v>
                </c:pt>
                <c:pt idx="214">
                  <c:v>#N/A</c:v>
                </c:pt>
                <c:pt idx="215">
                  <c:v>#N/A</c:v>
                </c:pt>
                <c:pt idx="216">
                  <c:v>#N/A</c:v>
                </c:pt>
                <c:pt idx="217">
                  <c:v>#N/A</c:v>
                </c:pt>
                <c:pt idx="218">
                  <c:v>#N/A</c:v>
                </c:pt>
                <c:pt idx="219">
                  <c:v>#N/A</c:v>
                </c:pt>
                <c:pt idx="220">
                  <c:v>#N/A</c:v>
                </c:pt>
                <c:pt idx="221">
                  <c:v>#N/A</c:v>
                </c:pt>
                <c:pt idx="222">
                  <c:v>36.776416943442555</c:v>
                </c:pt>
                <c:pt idx="223">
                  <c:v>#N/A</c:v>
                </c:pt>
                <c:pt idx="224">
                  <c:v>#N/A</c:v>
                </c:pt>
                <c:pt idx="225">
                  <c:v>48.699007247430586</c:v>
                </c:pt>
                <c:pt idx="226">
                  <c:v>#N/A</c:v>
                </c:pt>
                <c:pt idx="227">
                  <c:v>#N/A</c:v>
                </c:pt>
                <c:pt idx="228">
                  <c:v>#N/A</c:v>
                </c:pt>
                <c:pt idx="229">
                  <c:v>#N/A</c:v>
                </c:pt>
                <c:pt idx="230">
                  <c:v>#N/A</c:v>
                </c:pt>
                <c:pt idx="231">
                  <c:v>#N/A</c:v>
                </c:pt>
                <c:pt idx="232">
                  <c:v>#N/A</c:v>
                </c:pt>
                <c:pt idx="233">
                  <c:v>#N/A</c:v>
                </c:pt>
                <c:pt idx="234">
                  <c:v>#N/A</c:v>
                </c:pt>
                <c:pt idx="235">
                  <c:v>#N/A</c:v>
                </c:pt>
                <c:pt idx="236">
                  <c:v>#N/A</c:v>
                </c:pt>
                <c:pt idx="237">
                  <c:v>#N/A</c:v>
                </c:pt>
                <c:pt idx="238">
                  <c:v>#N/A</c:v>
                </c:pt>
                <c:pt idx="239">
                  <c:v>43.929182393800147</c:v>
                </c:pt>
                <c:pt idx="240">
                  <c:v>33.703600699859827</c:v>
                </c:pt>
                <c:pt idx="241">
                  <c:v>#N/A</c:v>
                </c:pt>
                <c:pt idx="242">
                  <c:v>#N/A</c:v>
                </c:pt>
                <c:pt idx="243">
                  <c:v>#N/A</c:v>
                </c:pt>
                <c:pt idx="244">
                  <c:v>#N/A</c:v>
                </c:pt>
                <c:pt idx="245">
                  <c:v>#N/A</c:v>
                </c:pt>
                <c:pt idx="246">
                  <c:v>#N/A</c:v>
                </c:pt>
                <c:pt idx="247">
                  <c:v>#N/A</c:v>
                </c:pt>
                <c:pt idx="248">
                  <c:v>#N/A</c:v>
                </c:pt>
                <c:pt idx="249">
                  <c:v>56.087630952828377</c:v>
                </c:pt>
                <c:pt idx="250">
                  <c:v>#N/A</c:v>
                </c:pt>
                <c:pt idx="251">
                  <c:v>22.685985736280124</c:v>
                </c:pt>
                <c:pt idx="252">
                  <c:v>#N/A</c:v>
                </c:pt>
                <c:pt idx="253">
                  <c:v>#N/A</c:v>
                </c:pt>
                <c:pt idx="254">
                  <c:v>#N/A</c:v>
                </c:pt>
                <c:pt idx="255">
                  <c:v>#N/A</c:v>
                </c:pt>
                <c:pt idx="256">
                  <c:v>#N/A</c:v>
                </c:pt>
                <c:pt idx="257">
                  <c:v>#N/A</c:v>
                </c:pt>
                <c:pt idx="258">
                  <c:v>#N/A</c:v>
                </c:pt>
                <c:pt idx="259">
                  <c:v>#N/A</c:v>
                </c:pt>
                <c:pt idx="260">
                  <c:v>31.744794905262129</c:v>
                </c:pt>
                <c:pt idx="261">
                  <c:v>#N/A</c:v>
                </c:pt>
                <c:pt idx="262">
                  <c:v>#N/A</c:v>
                </c:pt>
                <c:pt idx="263">
                  <c:v>#N/A</c:v>
                </c:pt>
                <c:pt idx="264">
                  <c:v>#N/A</c:v>
                </c:pt>
                <c:pt idx="265">
                  <c:v>#N/A</c:v>
                </c:pt>
                <c:pt idx="266">
                  <c:v>#N/A</c:v>
                </c:pt>
                <c:pt idx="267">
                  <c:v>#N/A</c:v>
                </c:pt>
                <c:pt idx="268">
                  <c:v>#N/A</c:v>
                </c:pt>
                <c:pt idx="269">
                  <c:v>#N/A</c:v>
                </c:pt>
                <c:pt idx="270">
                  <c:v>#N/A</c:v>
                </c:pt>
                <c:pt idx="271">
                  <c:v>#N/A</c:v>
                </c:pt>
                <c:pt idx="272">
                  <c:v>#N/A</c:v>
                </c:pt>
                <c:pt idx="273">
                  <c:v>#N/A</c:v>
                </c:pt>
                <c:pt idx="274">
                  <c:v>#N/A</c:v>
                </c:pt>
                <c:pt idx="275">
                  <c:v>29.135365271931587</c:v>
                </c:pt>
                <c:pt idx="276">
                  <c:v>29.135365271931587</c:v>
                </c:pt>
                <c:pt idx="277">
                  <c:v>31.765059173783715</c:v>
                </c:pt>
                <c:pt idx="278">
                  <c:v>#N/A</c:v>
                </c:pt>
                <c:pt idx="279">
                  <c:v>#N/A</c:v>
                </c:pt>
                <c:pt idx="280">
                  <c:v>#N/A</c:v>
                </c:pt>
                <c:pt idx="281">
                  <c:v>#N/A</c:v>
                </c:pt>
                <c:pt idx="282">
                  <c:v>#N/A</c:v>
                </c:pt>
                <c:pt idx="283">
                  <c:v>#N/A</c:v>
                </c:pt>
                <c:pt idx="284">
                  <c:v>#N/A</c:v>
                </c:pt>
                <c:pt idx="285">
                  <c:v>#N/A</c:v>
                </c:pt>
                <c:pt idx="286">
                  <c:v>24.861638434020094</c:v>
                </c:pt>
                <c:pt idx="287">
                  <c:v>29.673607507490466</c:v>
                </c:pt>
                <c:pt idx="288">
                  <c:v>25.616960327254894</c:v>
                </c:pt>
                <c:pt idx="289">
                  <c:v>#N/A</c:v>
                </c:pt>
                <c:pt idx="290">
                  <c:v>#N/A</c:v>
                </c:pt>
                <c:pt idx="291">
                  <c:v>#N/A</c:v>
                </c:pt>
                <c:pt idx="292">
                  <c:v>#N/A</c:v>
                </c:pt>
                <c:pt idx="293">
                  <c:v>#N/A</c:v>
                </c:pt>
                <c:pt idx="294">
                  <c:v>#N/A</c:v>
                </c:pt>
                <c:pt idx="295">
                  <c:v>#N/A</c:v>
                </c:pt>
                <c:pt idx="296">
                  <c:v>#N/A</c:v>
                </c:pt>
                <c:pt idx="297">
                  <c:v>#N/A</c:v>
                </c:pt>
                <c:pt idx="298">
                  <c:v>#N/A</c:v>
                </c:pt>
                <c:pt idx="299">
                  <c:v>19.247702380289724</c:v>
                </c:pt>
                <c:pt idx="300">
                  <c:v>22.593898362081077</c:v>
                </c:pt>
                <c:pt idx="301">
                  <c:v>25.463627718655996</c:v>
                </c:pt>
                <c:pt idx="302">
                  <c:v>21.975764459690883</c:v>
                </c:pt>
                <c:pt idx="303">
                  <c:v>21.984057200996428</c:v>
                </c:pt>
                <c:pt idx="304">
                  <c:v>24.845052951409006</c:v>
                </c:pt>
                <c:pt idx="305">
                  <c:v>#N/A</c:v>
                </c:pt>
                <c:pt idx="306">
                  <c:v>#N/A</c:v>
                </c:pt>
                <c:pt idx="307">
                  <c:v>22.224235575036293</c:v>
                </c:pt>
                <c:pt idx="308">
                  <c:v>26.034145816830851</c:v>
                </c:pt>
                <c:pt idx="309">
                  <c:v>22.726856461516931</c:v>
                </c:pt>
                <c:pt idx="310">
                  <c:v>20.573657056056955</c:v>
                </c:pt>
                <c:pt idx="311">
                  <c:v>24.313547510553441</c:v>
                </c:pt>
                <c:pt idx="312">
                  <c:v>22.20932668535837</c:v>
                </c:pt>
                <c:pt idx="313">
                  <c:v>23.020298876417701</c:v>
                </c:pt>
                <c:pt idx="314">
                  <c:v>#N/A</c:v>
                </c:pt>
                <c:pt idx="315">
                  <c:v>#N/A</c:v>
                </c:pt>
                <c:pt idx="316">
                  <c:v>#N/A</c:v>
                </c:pt>
                <c:pt idx="317">
                  <c:v>#N/A</c:v>
                </c:pt>
                <c:pt idx="318">
                  <c:v>#N/A</c:v>
                </c:pt>
                <c:pt idx="319">
                  <c:v>20.486931434790332</c:v>
                </c:pt>
                <c:pt idx="320">
                  <c:v>29.35258009635481</c:v>
                </c:pt>
                <c:pt idx="321">
                  <c:v>#N/A</c:v>
                </c:pt>
                <c:pt idx="322">
                  <c:v>#N/A</c:v>
                </c:pt>
                <c:pt idx="323">
                  <c:v>26.512856014175373</c:v>
                </c:pt>
                <c:pt idx="324">
                  <c:v>26.512856014175373</c:v>
                </c:pt>
                <c:pt idx="325">
                  <c:v>#N/A</c:v>
                </c:pt>
                <c:pt idx="326">
                  <c:v>#N/A</c:v>
                </c:pt>
                <c:pt idx="327">
                  <c:v>#N/A</c:v>
                </c:pt>
                <c:pt idx="328">
                  <c:v>20.863306886245752</c:v>
                </c:pt>
                <c:pt idx="329">
                  <c:v>#N/A</c:v>
                </c:pt>
                <c:pt idx="330">
                  <c:v>22.558610304115447</c:v>
                </c:pt>
                <c:pt idx="331">
                  <c:v>#N/A</c:v>
                </c:pt>
                <c:pt idx="332">
                  <c:v>#N/A</c:v>
                </c:pt>
                <c:pt idx="333">
                  <c:v>#N/A</c:v>
                </c:pt>
                <c:pt idx="334">
                  <c:v>#N/A</c:v>
                </c:pt>
                <c:pt idx="335">
                  <c:v>38.336006936752099</c:v>
                </c:pt>
                <c:pt idx="336">
                  <c:v>#N/A</c:v>
                </c:pt>
                <c:pt idx="337">
                  <c:v>#N/A</c:v>
                </c:pt>
                <c:pt idx="338">
                  <c:v>#N/A</c:v>
                </c:pt>
                <c:pt idx="339">
                  <c:v>#N/A</c:v>
                </c:pt>
                <c:pt idx="340">
                  <c:v>31.959279803735932</c:v>
                </c:pt>
                <c:pt idx="341">
                  <c:v>26.23729658752022</c:v>
                </c:pt>
                <c:pt idx="342">
                  <c:v>#N/A</c:v>
                </c:pt>
                <c:pt idx="343">
                  <c:v>28.124829753046157</c:v>
                </c:pt>
                <c:pt idx="344">
                  <c:v>20.496720425660154</c:v>
                </c:pt>
                <c:pt idx="345">
                  <c:v>#N/A</c:v>
                </c:pt>
                <c:pt idx="346">
                  <c:v>#N/A</c:v>
                </c:pt>
                <c:pt idx="347">
                  <c:v>#N/A</c:v>
                </c:pt>
                <c:pt idx="348">
                  <c:v>20.002484379465983</c:v>
                </c:pt>
                <c:pt idx="349">
                  <c:v>#N/A</c:v>
                </c:pt>
                <c:pt idx="350">
                  <c:v>#N/A</c:v>
                </c:pt>
                <c:pt idx="351">
                  <c:v>#N/A</c:v>
                </c:pt>
                <c:pt idx="352">
                  <c:v>#N/A</c:v>
                </c:pt>
                <c:pt idx="353">
                  <c:v>16.958938436365813</c:v>
                </c:pt>
                <c:pt idx="354">
                  <c:v>15.659118259179968</c:v>
                </c:pt>
                <c:pt idx="355">
                  <c:v>#N/A</c:v>
                </c:pt>
                <c:pt idx="356">
                  <c:v>#N/A</c:v>
                </c:pt>
                <c:pt idx="357">
                  <c:v>24.174803623327342</c:v>
                </c:pt>
                <c:pt idx="358">
                  <c:v>#N/A</c:v>
                </c:pt>
                <c:pt idx="359">
                  <c:v>#N/A</c:v>
                </c:pt>
                <c:pt idx="360">
                  <c:v>#N/A</c:v>
                </c:pt>
                <c:pt idx="361">
                  <c:v>20.562563333368235</c:v>
                </c:pt>
                <c:pt idx="362">
                  <c:v>#N/A</c:v>
                </c:pt>
                <c:pt idx="363">
                  <c:v>#N/A</c:v>
                </c:pt>
                <c:pt idx="364">
                  <c:v>16.787028264684455</c:v>
                </c:pt>
                <c:pt idx="365">
                  <c:v>#N/A</c:v>
                </c:pt>
                <c:pt idx="366">
                  <c:v>#N/A</c:v>
                </c:pt>
                <c:pt idx="367">
                  <c:v>#N/A</c:v>
                </c:pt>
                <c:pt idx="368">
                  <c:v>#N/A</c:v>
                </c:pt>
                <c:pt idx="369">
                  <c:v>#N/A</c:v>
                </c:pt>
                <c:pt idx="370">
                  <c:v>#N/A</c:v>
                </c:pt>
                <c:pt idx="371">
                  <c:v>12.586068777753765</c:v>
                </c:pt>
                <c:pt idx="372">
                  <c:v>17.623854812878687</c:v>
                </c:pt>
                <c:pt idx="373">
                  <c:v>#N/A</c:v>
                </c:pt>
                <c:pt idx="374">
                  <c:v>#N/A</c:v>
                </c:pt>
                <c:pt idx="375">
                  <c:v>#N/A</c:v>
                </c:pt>
                <c:pt idx="376">
                  <c:v>18.064628920456403</c:v>
                </c:pt>
                <c:pt idx="377">
                  <c:v>18.0646289204564</c:v>
                </c:pt>
                <c:pt idx="378">
                  <c:v>#N/A</c:v>
                </c:pt>
                <c:pt idx="379">
                  <c:v>#N/A</c:v>
                </c:pt>
                <c:pt idx="380">
                  <c:v>#N/A</c:v>
                </c:pt>
                <c:pt idx="381">
                  <c:v>21.4707190471666</c:v>
                </c:pt>
                <c:pt idx="382">
                  <c:v>37.722785450680057</c:v>
                </c:pt>
                <c:pt idx="383">
                  <c:v>#N/A</c:v>
                </c:pt>
                <c:pt idx="384">
                  <c:v>23.037259735314542</c:v>
                </c:pt>
                <c:pt idx="385">
                  <c:v>#N/A</c:v>
                </c:pt>
                <c:pt idx="386">
                  <c:v>#N/A</c:v>
                </c:pt>
                <c:pt idx="387">
                  <c:v>24.424005954058018</c:v>
                </c:pt>
                <c:pt idx="388">
                  <c:v>#N/A</c:v>
                </c:pt>
                <c:pt idx="389">
                  <c:v>#N/A</c:v>
                </c:pt>
                <c:pt idx="390">
                  <c:v>#N/A</c:v>
                </c:pt>
                <c:pt idx="391">
                  <c:v>25.372705676027909</c:v>
                </c:pt>
                <c:pt idx="392">
                  <c:v>#N/A</c:v>
                </c:pt>
                <c:pt idx="393">
                  <c:v>#N/A</c:v>
                </c:pt>
                <c:pt idx="394">
                  <c:v>18.891257778017838</c:v>
                </c:pt>
                <c:pt idx="395">
                  <c:v>19.695678954134411</c:v>
                </c:pt>
                <c:pt idx="396">
                  <c:v>#N/A</c:v>
                </c:pt>
                <c:pt idx="397">
                  <c:v>#N/A</c:v>
                </c:pt>
                <c:pt idx="398">
                  <c:v>#N/A</c:v>
                </c:pt>
                <c:pt idx="399">
                  <c:v>#N/A</c:v>
                </c:pt>
                <c:pt idx="400">
                  <c:v>#N/A</c:v>
                </c:pt>
                <c:pt idx="401">
                  <c:v>25.209554635172367</c:v>
                </c:pt>
                <c:pt idx="402">
                  <c:v>#N/A</c:v>
                </c:pt>
                <c:pt idx="403">
                  <c:v>#N/A</c:v>
                </c:pt>
                <c:pt idx="404">
                  <c:v>#N/A</c:v>
                </c:pt>
                <c:pt idx="405">
                  <c:v>#N/A</c:v>
                </c:pt>
                <c:pt idx="406">
                  <c:v>#N/A</c:v>
                </c:pt>
                <c:pt idx="407">
                  <c:v>18.927365143378466</c:v>
                </c:pt>
                <c:pt idx="408">
                  <c:v>22.963908010111112</c:v>
                </c:pt>
                <c:pt idx="409">
                  <c:v>22.090691764022775</c:v>
                </c:pt>
                <c:pt idx="410">
                  <c:v>#N/A</c:v>
                </c:pt>
                <c:pt idx="411">
                  <c:v>#N/A</c:v>
                </c:pt>
                <c:pt idx="412">
                  <c:v>#N/A</c:v>
                </c:pt>
                <c:pt idx="413">
                  <c:v>#N/A</c:v>
                </c:pt>
                <c:pt idx="414">
                  <c:v>#N/A</c:v>
                </c:pt>
                <c:pt idx="415">
                  <c:v>26.428979039506185</c:v>
                </c:pt>
                <c:pt idx="416">
                  <c:v>17.651901438672716</c:v>
                </c:pt>
                <c:pt idx="417">
                  <c:v>#N/A</c:v>
                </c:pt>
                <c:pt idx="418">
                  <c:v>#N/A</c:v>
                </c:pt>
                <c:pt idx="419">
                  <c:v>#N/A</c:v>
                </c:pt>
                <c:pt idx="420">
                  <c:v>#N/A</c:v>
                </c:pt>
                <c:pt idx="421">
                  <c:v>#N/A</c:v>
                </c:pt>
                <c:pt idx="422">
                  <c:v>16.94790640537364</c:v>
                </c:pt>
                <c:pt idx="423">
                  <c:v>16.466062152396862</c:v>
                </c:pt>
                <c:pt idx="424">
                  <c:v>17.036101536639016</c:v>
                </c:pt>
                <c:pt idx="425">
                  <c:v>#N/A</c:v>
                </c:pt>
                <c:pt idx="426">
                  <c:v>#N/A</c:v>
                </c:pt>
                <c:pt idx="427">
                  <c:v>19.555536004216926</c:v>
                </c:pt>
                <c:pt idx="428">
                  <c:v>12.226469301163446</c:v>
                </c:pt>
                <c:pt idx="429">
                  <c:v>15.708015965833225</c:v>
                </c:pt>
                <c:pt idx="430">
                  <c:v>#N/A</c:v>
                </c:pt>
                <c:pt idx="431">
                  <c:v>#N/A</c:v>
                </c:pt>
                <c:pt idx="432">
                  <c:v>#N/A</c:v>
                </c:pt>
                <c:pt idx="433">
                  <c:v>19.3600103037415</c:v>
                </c:pt>
                <c:pt idx="434">
                  <c:v>20.485112981020354</c:v>
                </c:pt>
                <c:pt idx="435">
                  <c:v>#N/A</c:v>
                </c:pt>
                <c:pt idx="436">
                  <c:v>#N/A</c:v>
                </c:pt>
                <c:pt idx="437">
                  <c:v>25.462626352629286</c:v>
                </c:pt>
                <c:pt idx="438">
                  <c:v>19.644645737459001</c:v>
                </c:pt>
                <c:pt idx="439">
                  <c:v>#N/A</c:v>
                </c:pt>
                <c:pt idx="440">
                  <c:v>#N/A</c:v>
                </c:pt>
                <c:pt idx="441">
                  <c:v>#N/A</c:v>
                </c:pt>
                <c:pt idx="442">
                  <c:v>#N/A</c:v>
                </c:pt>
                <c:pt idx="443">
                  <c:v>35.43137210938832</c:v>
                </c:pt>
                <c:pt idx="444">
                  <c:v>#N/A</c:v>
                </c:pt>
                <c:pt idx="445">
                  <c:v>31.560653666886157</c:v>
                </c:pt>
                <c:pt idx="446">
                  <c:v>32.70518954098992</c:v>
                </c:pt>
                <c:pt idx="447">
                  <c:v>32.205868658908891</c:v>
                </c:pt>
                <c:pt idx="448">
                  <c:v>#N/A</c:v>
                </c:pt>
                <c:pt idx="449">
                  <c:v>23.442961621774103</c:v>
                </c:pt>
                <c:pt idx="450">
                  <c:v>23.533264820447215</c:v>
                </c:pt>
                <c:pt idx="451">
                  <c:v>#N/A</c:v>
                </c:pt>
                <c:pt idx="452">
                  <c:v>27.456071768065176</c:v>
                </c:pt>
                <c:pt idx="453">
                  <c:v>29.973273908700321</c:v>
                </c:pt>
                <c:pt idx="454">
                  <c:v>#N/A</c:v>
                </c:pt>
                <c:pt idx="455">
                  <c:v>#N/A</c:v>
                </c:pt>
                <c:pt idx="456">
                  <c:v>19.403053699562943</c:v>
                </c:pt>
                <c:pt idx="457">
                  <c:v>#N/A</c:v>
                </c:pt>
                <c:pt idx="458">
                  <c:v>#N/A</c:v>
                </c:pt>
                <c:pt idx="459">
                  <c:v>#N/A</c:v>
                </c:pt>
                <c:pt idx="460">
                  <c:v>27.902484336423459</c:v>
                </c:pt>
                <c:pt idx="461">
                  <c:v>35.595114687352684</c:v>
                </c:pt>
                <c:pt idx="462">
                  <c:v>#N/A</c:v>
                </c:pt>
                <c:pt idx="463">
                  <c:v>26.102013252232897</c:v>
                </c:pt>
                <c:pt idx="464">
                  <c:v>23.439006082848614</c:v>
                </c:pt>
                <c:pt idx="465">
                  <c:v>26.288147162518989</c:v>
                </c:pt>
                <c:pt idx="466">
                  <c:v>#N/A</c:v>
                </c:pt>
                <c:pt idx="467">
                  <c:v>28.251770669212391</c:v>
                </c:pt>
                <c:pt idx="468">
                  <c:v>#N/A</c:v>
                </c:pt>
                <c:pt idx="469">
                  <c:v>#N/A</c:v>
                </c:pt>
                <c:pt idx="470">
                  <c:v>25.055891705414471</c:v>
                </c:pt>
                <c:pt idx="471">
                  <c:v>25.323830431744046</c:v>
                </c:pt>
              </c:numCache>
            </c:numRef>
          </c:yVal>
          <c:bubbleSize>
            <c:numRef>
              <c:f>'PPA Price by Project (PV only)'!$B$26:$B$537</c:f>
              <c:numCache>
                <c:formatCode>0.0</c:formatCode>
                <c:ptCount val="512"/>
                <c:pt idx="0">
                  <c:v>7</c:v>
                </c:pt>
                <c:pt idx="1">
                  <c:v>5</c:v>
                </c:pt>
                <c:pt idx="2">
                  <c:v>550</c:v>
                </c:pt>
                <c:pt idx="3">
                  <c:v>210</c:v>
                </c:pt>
                <c:pt idx="4">
                  <c:v>10</c:v>
                </c:pt>
                <c:pt idx="5">
                  <c:v>30</c:v>
                </c:pt>
                <c:pt idx="6">
                  <c:v>30</c:v>
                </c:pt>
                <c:pt idx="7">
                  <c:v>19</c:v>
                </c:pt>
                <c:pt idx="8">
                  <c:v>12.6</c:v>
                </c:pt>
                <c:pt idx="9">
                  <c:v>230</c:v>
                </c:pt>
                <c:pt idx="10">
                  <c:v>20</c:v>
                </c:pt>
                <c:pt idx="11">
                  <c:v>14</c:v>
                </c:pt>
                <c:pt idx="12">
                  <c:v>10.08</c:v>
                </c:pt>
                <c:pt idx="13">
                  <c:v>48</c:v>
                </c:pt>
                <c:pt idx="14">
                  <c:v>250</c:v>
                </c:pt>
                <c:pt idx="15">
                  <c:v>250</c:v>
                </c:pt>
                <c:pt idx="16">
                  <c:v>21</c:v>
                </c:pt>
                <c:pt idx="17">
                  <c:v>50</c:v>
                </c:pt>
                <c:pt idx="18">
                  <c:v>6</c:v>
                </c:pt>
                <c:pt idx="19">
                  <c:v>19</c:v>
                </c:pt>
                <c:pt idx="20">
                  <c:v>20</c:v>
                </c:pt>
                <c:pt idx="21">
                  <c:v>50</c:v>
                </c:pt>
                <c:pt idx="22">
                  <c:v>20</c:v>
                </c:pt>
                <c:pt idx="23">
                  <c:v>20</c:v>
                </c:pt>
                <c:pt idx="24">
                  <c:v>50</c:v>
                </c:pt>
                <c:pt idx="25">
                  <c:v>300</c:v>
                </c:pt>
                <c:pt idx="26">
                  <c:v>40</c:v>
                </c:pt>
                <c:pt idx="27">
                  <c:v>29</c:v>
                </c:pt>
                <c:pt idx="28">
                  <c:v>66</c:v>
                </c:pt>
                <c:pt idx="29">
                  <c:v>25</c:v>
                </c:pt>
                <c:pt idx="30">
                  <c:v>125</c:v>
                </c:pt>
                <c:pt idx="31">
                  <c:v>25.8</c:v>
                </c:pt>
                <c:pt idx="32">
                  <c:v>32</c:v>
                </c:pt>
                <c:pt idx="33">
                  <c:v>20</c:v>
                </c:pt>
                <c:pt idx="34">
                  <c:v>23</c:v>
                </c:pt>
                <c:pt idx="35">
                  <c:v>12</c:v>
                </c:pt>
                <c:pt idx="36">
                  <c:v>10</c:v>
                </c:pt>
                <c:pt idx="37">
                  <c:v>20</c:v>
                </c:pt>
                <c:pt idx="38">
                  <c:v>150</c:v>
                </c:pt>
                <c:pt idx="39">
                  <c:v>45</c:v>
                </c:pt>
                <c:pt idx="40">
                  <c:v>30</c:v>
                </c:pt>
                <c:pt idx="41">
                  <c:v>5.5</c:v>
                </c:pt>
                <c:pt idx="42">
                  <c:v>23</c:v>
                </c:pt>
                <c:pt idx="43">
                  <c:v>62.5</c:v>
                </c:pt>
                <c:pt idx="44">
                  <c:v>130</c:v>
                </c:pt>
                <c:pt idx="45">
                  <c:v>14</c:v>
                </c:pt>
                <c:pt idx="46">
                  <c:v>20</c:v>
                </c:pt>
                <c:pt idx="47">
                  <c:v>9</c:v>
                </c:pt>
                <c:pt idx="48">
                  <c:v>7.65</c:v>
                </c:pt>
                <c:pt idx="49">
                  <c:v>60</c:v>
                </c:pt>
                <c:pt idx="50">
                  <c:v>309</c:v>
                </c:pt>
                <c:pt idx="51">
                  <c:v>20</c:v>
                </c:pt>
                <c:pt idx="52">
                  <c:v>270</c:v>
                </c:pt>
                <c:pt idx="53">
                  <c:v>110</c:v>
                </c:pt>
                <c:pt idx="54">
                  <c:v>26</c:v>
                </c:pt>
                <c:pt idx="55">
                  <c:v>250</c:v>
                </c:pt>
                <c:pt idx="56">
                  <c:v>30</c:v>
                </c:pt>
                <c:pt idx="57">
                  <c:v>20</c:v>
                </c:pt>
                <c:pt idx="58">
                  <c:v>150</c:v>
                </c:pt>
                <c:pt idx="59">
                  <c:v>110</c:v>
                </c:pt>
                <c:pt idx="60">
                  <c:v>127</c:v>
                </c:pt>
                <c:pt idx="61">
                  <c:v>150</c:v>
                </c:pt>
                <c:pt idx="62">
                  <c:v>24</c:v>
                </c:pt>
                <c:pt idx="63">
                  <c:v>20</c:v>
                </c:pt>
                <c:pt idx="64">
                  <c:v>6</c:v>
                </c:pt>
                <c:pt idx="65">
                  <c:v>150</c:v>
                </c:pt>
                <c:pt idx="66">
                  <c:v>250</c:v>
                </c:pt>
                <c:pt idx="67">
                  <c:v>9</c:v>
                </c:pt>
                <c:pt idx="68">
                  <c:v>20</c:v>
                </c:pt>
                <c:pt idx="69">
                  <c:v>19</c:v>
                </c:pt>
                <c:pt idx="70">
                  <c:v>20</c:v>
                </c:pt>
                <c:pt idx="71">
                  <c:v>30</c:v>
                </c:pt>
                <c:pt idx="72">
                  <c:v>20</c:v>
                </c:pt>
                <c:pt idx="73">
                  <c:v>15</c:v>
                </c:pt>
                <c:pt idx="74">
                  <c:v>15</c:v>
                </c:pt>
                <c:pt idx="75">
                  <c:v>200</c:v>
                </c:pt>
                <c:pt idx="76">
                  <c:v>20</c:v>
                </c:pt>
                <c:pt idx="77">
                  <c:v>20</c:v>
                </c:pt>
                <c:pt idx="78">
                  <c:v>20</c:v>
                </c:pt>
                <c:pt idx="79">
                  <c:v>20</c:v>
                </c:pt>
                <c:pt idx="80">
                  <c:v>20</c:v>
                </c:pt>
                <c:pt idx="81">
                  <c:v>102</c:v>
                </c:pt>
                <c:pt idx="82">
                  <c:v>20</c:v>
                </c:pt>
                <c:pt idx="83">
                  <c:v>250</c:v>
                </c:pt>
                <c:pt idx="84">
                  <c:v>20</c:v>
                </c:pt>
                <c:pt idx="85">
                  <c:v>20.8</c:v>
                </c:pt>
                <c:pt idx="86">
                  <c:v>10</c:v>
                </c:pt>
                <c:pt idx="87">
                  <c:v>50</c:v>
                </c:pt>
                <c:pt idx="88">
                  <c:v>20</c:v>
                </c:pt>
                <c:pt idx="89">
                  <c:v>20</c:v>
                </c:pt>
                <c:pt idx="90">
                  <c:v>250</c:v>
                </c:pt>
                <c:pt idx="91">
                  <c:v>20</c:v>
                </c:pt>
                <c:pt idx="92">
                  <c:v>28.8</c:v>
                </c:pt>
                <c:pt idx="93">
                  <c:v>45</c:v>
                </c:pt>
                <c:pt idx="94">
                  <c:v>20</c:v>
                </c:pt>
                <c:pt idx="95">
                  <c:v>20</c:v>
                </c:pt>
                <c:pt idx="96">
                  <c:v>20</c:v>
                </c:pt>
                <c:pt idx="97">
                  <c:v>20</c:v>
                </c:pt>
                <c:pt idx="98">
                  <c:v>20</c:v>
                </c:pt>
                <c:pt idx="99">
                  <c:v>20</c:v>
                </c:pt>
                <c:pt idx="100">
                  <c:v>48</c:v>
                </c:pt>
                <c:pt idx="101">
                  <c:v>40</c:v>
                </c:pt>
                <c:pt idx="102">
                  <c:v>12</c:v>
                </c:pt>
                <c:pt idx="103">
                  <c:v>50</c:v>
                </c:pt>
                <c:pt idx="104">
                  <c:v>40</c:v>
                </c:pt>
                <c:pt idx="105">
                  <c:v>20</c:v>
                </c:pt>
                <c:pt idx="106">
                  <c:v>20</c:v>
                </c:pt>
                <c:pt idx="107">
                  <c:v>12</c:v>
                </c:pt>
                <c:pt idx="108">
                  <c:v>15</c:v>
                </c:pt>
                <c:pt idx="109">
                  <c:v>20</c:v>
                </c:pt>
                <c:pt idx="110">
                  <c:v>20</c:v>
                </c:pt>
                <c:pt idx="111">
                  <c:v>20</c:v>
                </c:pt>
                <c:pt idx="112">
                  <c:v>20</c:v>
                </c:pt>
                <c:pt idx="113">
                  <c:v>7.3140000000000001</c:v>
                </c:pt>
                <c:pt idx="114">
                  <c:v>20</c:v>
                </c:pt>
                <c:pt idx="115">
                  <c:v>150</c:v>
                </c:pt>
                <c:pt idx="116">
                  <c:v>7</c:v>
                </c:pt>
                <c:pt idx="117">
                  <c:v>10.416</c:v>
                </c:pt>
                <c:pt idx="118">
                  <c:v>20</c:v>
                </c:pt>
                <c:pt idx="119">
                  <c:v>25</c:v>
                </c:pt>
                <c:pt idx="120">
                  <c:v>10.3</c:v>
                </c:pt>
                <c:pt idx="121">
                  <c:v>150</c:v>
                </c:pt>
                <c:pt idx="122">
                  <c:v>30</c:v>
                </c:pt>
                <c:pt idx="123">
                  <c:v>20</c:v>
                </c:pt>
                <c:pt idx="124">
                  <c:v>30</c:v>
                </c:pt>
                <c:pt idx="125">
                  <c:v>93.6</c:v>
                </c:pt>
                <c:pt idx="126">
                  <c:v>45</c:v>
                </c:pt>
                <c:pt idx="127">
                  <c:v>56</c:v>
                </c:pt>
                <c:pt idx="128">
                  <c:v>56</c:v>
                </c:pt>
                <c:pt idx="129">
                  <c:v>200</c:v>
                </c:pt>
                <c:pt idx="130">
                  <c:v>100</c:v>
                </c:pt>
                <c:pt idx="131">
                  <c:v>60</c:v>
                </c:pt>
                <c:pt idx="132">
                  <c:v>60</c:v>
                </c:pt>
                <c:pt idx="133">
                  <c:v>52</c:v>
                </c:pt>
                <c:pt idx="134">
                  <c:v>120</c:v>
                </c:pt>
                <c:pt idx="135">
                  <c:v>30</c:v>
                </c:pt>
                <c:pt idx="136">
                  <c:v>101.3</c:v>
                </c:pt>
                <c:pt idx="137">
                  <c:v>51</c:v>
                </c:pt>
                <c:pt idx="138">
                  <c:v>76.5</c:v>
                </c:pt>
                <c:pt idx="139">
                  <c:v>30</c:v>
                </c:pt>
                <c:pt idx="140">
                  <c:v>80</c:v>
                </c:pt>
                <c:pt idx="141">
                  <c:v>103</c:v>
                </c:pt>
                <c:pt idx="142">
                  <c:v>40</c:v>
                </c:pt>
                <c:pt idx="143">
                  <c:v>11.4</c:v>
                </c:pt>
                <c:pt idx="144">
                  <c:v>20</c:v>
                </c:pt>
                <c:pt idx="145">
                  <c:v>20</c:v>
                </c:pt>
                <c:pt idx="146">
                  <c:v>20</c:v>
                </c:pt>
                <c:pt idx="147">
                  <c:v>15</c:v>
                </c:pt>
                <c:pt idx="148">
                  <c:v>20</c:v>
                </c:pt>
                <c:pt idx="149">
                  <c:v>20</c:v>
                </c:pt>
                <c:pt idx="150">
                  <c:v>14.7</c:v>
                </c:pt>
                <c:pt idx="151">
                  <c:v>19.5</c:v>
                </c:pt>
                <c:pt idx="152">
                  <c:v>19.5</c:v>
                </c:pt>
                <c:pt idx="153">
                  <c:v>100</c:v>
                </c:pt>
                <c:pt idx="154">
                  <c:v>40</c:v>
                </c:pt>
                <c:pt idx="155">
                  <c:v>50</c:v>
                </c:pt>
                <c:pt idx="156">
                  <c:v>30</c:v>
                </c:pt>
                <c:pt idx="157">
                  <c:v>45</c:v>
                </c:pt>
                <c:pt idx="158">
                  <c:v>130</c:v>
                </c:pt>
                <c:pt idx="159">
                  <c:v>80</c:v>
                </c:pt>
                <c:pt idx="160">
                  <c:v>6</c:v>
                </c:pt>
                <c:pt idx="161">
                  <c:v>25</c:v>
                </c:pt>
                <c:pt idx="162">
                  <c:v>62.25</c:v>
                </c:pt>
                <c:pt idx="163">
                  <c:v>70</c:v>
                </c:pt>
                <c:pt idx="164">
                  <c:v>70</c:v>
                </c:pt>
                <c:pt idx="165">
                  <c:v>10.5</c:v>
                </c:pt>
                <c:pt idx="166">
                  <c:v>20</c:v>
                </c:pt>
                <c:pt idx="167">
                  <c:v>30</c:v>
                </c:pt>
                <c:pt idx="168">
                  <c:v>81</c:v>
                </c:pt>
                <c:pt idx="169">
                  <c:v>54</c:v>
                </c:pt>
                <c:pt idx="170">
                  <c:v>6.8</c:v>
                </c:pt>
                <c:pt idx="171">
                  <c:v>20</c:v>
                </c:pt>
                <c:pt idx="172">
                  <c:v>50.6</c:v>
                </c:pt>
                <c:pt idx="173">
                  <c:v>52</c:v>
                </c:pt>
                <c:pt idx="174">
                  <c:v>80</c:v>
                </c:pt>
                <c:pt idx="175">
                  <c:v>4.9000000000000004</c:v>
                </c:pt>
                <c:pt idx="176">
                  <c:v>3.6</c:v>
                </c:pt>
                <c:pt idx="177">
                  <c:v>100</c:v>
                </c:pt>
                <c:pt idx="178">
                  <c:v>80</c:v>
                </c:pt>
                <c:pt idx="179">
                  <c:v>100</c:v>
                </c:pt>
                <c:pt idx="180">
                  <c:v>46</c:v>
                </c:pt>
                <c:pt idx="181">
                  <c:v>100.815</c:v>
                </c:pt>
                <c:pt idx="182">
                  <c:v>7</c:v>
                </c:pt>
                <c:pt idx="183">
                  <c:v>13</c:v>
                </c:pt>
                <c:pt idx="184">
                  <c:v>20</c:v>
                </c:pt>
                <c:pt idx="185">
                  <c:v>27.6</c:v>
                </c:pt>
                <c:pt idx="186">
                  <c:v>125</c:v>
                </c:pt>
                <c:pt idx="187">
                  <c:v>150</c:v>
                </c:pt>
                <c:pt idx="188">
                  <c:v>180</c:v>
                </c:pt>
                <c:pt idx="189">
                  <c:v>20</c:v>
                </c:pt>
                <c:pt idx="190">
                  <c:v>30</c:v>
                </c:pt>
                <c:pt idx="191">
                  <c:v>30</c:v>
                </c:pt>
                <c:pt idx="192">
                  <c:v>10</c:v>
                </c:pt>
                <c:pt idx="193">
                  <c:v>150</c:v>
                </c:pt>
                <c:pt idx="194">
                  <c:v>10.88</c:v>
                </c:pt>
                <c:pt idx="195">
                  <c:v>52</c:v>
                </c:pt>
                <c:pt idx="196">
                  <c:v>52</c:v>
                </c:pt>
                <c:pt idx="197">
                  <c:v>25</c:v>
                </c:pt>
                <c:pt idx="198">
                  <c:v>46.2</c:v>
                </c:pt>
                <c:pt idx="199">
                  <c:v>71.400000000000006</c:v>
                </c:pt>
                <c:pt idx="200">
                  <c:v>118</c:v>
                </c:pt>
                <c:pt idx="201">
                  <c:v>182</c:v>
                </c:pt>
                <c:pt idx="202">
                  <c:v>146</c:v>
                </c:pt>
                <c:pt idx="203">
                  <c:v>50</c:v>
                </c:pt>
                <c:pt idx="204">
                  <c:v>154.27199999999999</c:v>
                </c:pt>
                <c:pt idx="205">
                  <c:v>103.5</c:v>
                </c:pt>
                <c:pt idx="206">
                  <c:v>125</c:v>
                </c:pt>
                <c:pt idx="207">
                  <c:v>85</c:v>
                </c:pt>
                <c:pt idx="208">
                  <c:v>54</c:v>
                </c:pt>
                <c:pt idx="209">
                  <c:v>72</c:v>
                </c:pt>
                <c:pt idx="210">
                  <c:v>30</c:v>
                </c:pt>
                <c:pt idx="211">
                  <c:v>86</c:v>
                </c:pt>
                <c:pt idx="212">
                  <c:v>50</c:v>
                </c:pt>
                <c:pt idx="213">
                  <c:v>90</c:v>
                </c:pt>
                <c:pt idx="214">
                  <c:v>20</c:v>
                </c:pt>
                <c:pt idx="215">
                  <c:v>20</c:v>
                </c:pt>
                <c:pt idx="216">
                  <c:v>20</c:v>
                </c:pt>
                <c:pt idx="217">
                  <c:v>20</c:v>
                </c:pt>
                <c:pt idx="218">
                  <c:v>20</c:v>
                </c:pt>
                <c:pt idx="219">
                  <c:v>26</c:v>
                </c:pt>
                <c:pt idx="220">
                  <c:v>8.16</c:v>
                </c:pt>
                <c:pt idx="221">
                  <c:v>20.399999999999999</c:v>
                </c:pt>
                <c:pt idx="222">
                  <c:v>100</c:v>
                </c:pt>
                <c:pt idx="223">
                  <c:v>128</c:v>
                </c:pt>
                <c:pt idx="224">
                  <c:v>20</c:v>
                </c:pt>
                <c:pt idx="225">
                  <c:v>16</c:v>
                </c:pt>
                <c:pt idx="226">
                  <c:v>60</c:v>
                </c:pt>
                <c:pt idx="227">
                  <c:v>20</c:v>
                </c:pt>
                <c:pt idx="228">
                  <c:v>100</c:v>
                </c:pt>
                <c:pt idx="229">
                  <c:v>100</c:v>
                </c:pt>
                <c:pt idx="230">
                  <c:v>24.9</c:v>
                </c:pt>
                <c:pt idx="231">
                  <c:v>40</c:v>
                </c:pt>
                <c:pt idx="232">
                  <c:v>20</c:v>
                </c:pt>
                <c:pt idx="233">
                  <c:v>50</c:v>
                </c:pt>
                <c:pt idx="234">
                  <c:v>50</c:v>
                </c:pt>
                <c:pt idx="235">
                  <c:v>105</c:v>
                </c:pt>
                <c:pt idx="236">
                  <c:v>150</c:v>
                </c:pt>
                <c:pt idx="237">
                  <c:v>80</c:v>
                </c:pt>
                <c:pt idx="238">
                  <c:v>125</c:v>
                </c:pt>
                <c:pt idx="239">
                  <c:v>7.8</c:v>
                </c:pt>
                <c:pt idx="240">
                  <c:v>200</c:v>
                </c:pt>
                <c:pt idx="241">
                  <c:v>7.2</c:v>
                </c:pt>
                <c:pt idx="242">
                  <c:v>14.7</c:v>
                </c:pt>
                <c:pt idx="243">
                  <c:v>45.9</c:v>
                </c:pt>
                <c:pt idx="244">
                  <c:v>100</c:v>
                </c:pt>
                <c:pt idx="245">
                  <c:v>60</c:v>
                </c:pt>
                <c:pt idx="246">
                  <c:v>20</c:v>
                </c:pt>
                <c:pt idx="247">
                  <c:v>17</c:v>
                </c:pt>
                <c:pt idx="248">
                  <c:v>49</c:v>
                </c:pt>
                <c:pt idx="249">
                  <c:v>56</c:v>
                </c:pt>
                <c:pt idx="250">
                  <c:v>74.900000000000006</c:v>
                </c:pt>
                <c:pt idx="251">
                  <c:v>100</c:v>
                </c:pt>
                <c:pt idx="252">
                  <c:v>78.400000000000006</c:v>
                </c:pt>
                <c:pt idx="253">
                  <c:v>50</c:v>
                </c:pt>
                <c:pt idx="254">
                  <c:v>9.4959999999999987</c:v>
                </c:pt>
                <c:pt idx="255">
                  <c:v>39.864000000000004</c:v>
                </c:pt>
                <c:pt idx="256">
                  <c:v>52.5</c:v>
                </c:pt>
                <c:pt idx="257">
                  <c:v>40</c:v>
                </c:pt>
                <c:pt idx="258">
                  <c:v>86</c:v>
                </c:pt>
                <c:pt idx="259">
                  <c:v>74</c:v>
                </c:pt>
                <c:pt idx="260">
                  <c:v>50</c:v>
                </c:pt>
                <c:pt idx="261">
                  <c:v>100</c:v>
                </c:pt>
                <c:pt idx="262">
                  <c:v>19.59</c:v>
                </c:pt>
                <c:pt idx="263">
                  <c:v>19.579999999999998</c:v>
                </c:pt>
                <c:pt idx="264">
                  <c:v>19.579999999999998</c:v>
                </c:pt>
                <c:pt idx="265">
                  <c:v>19.600000000000001</c:v>
                </c:pt>
                <c:pt idx="266">
                  <c:v>5</c:v>
                </c:pt>
                <c:pt idx="267">
                  <c:v>40</c:v>
                </c:pt>
                <c:pt idx="268">
                  <c:v>8.4</c:v>
                </c:pt>
                <c:pt idx="269">
                  <c:v>8.4</c:v>
                </c:pt>
                <c:pt idx="270">
                  <c:v>252.32</c:v>
                </c:pt>
                <c:pt idx="271">
                  <c:v>100</c:v>
                </c:pt>
                <c:pt idx="272">
                  <c:v>200</c:v>
                </c:pt>
                <c:pt idx="273">
                  <c:v>62.5</c:v>
                </c:pt>
                <c:pt idx="274">
                  <c:v>50</c:v>
                </c:pt>
                <c:pt idx="275">
                  <c:v>25</c:v>
                </c:pt>
                <c:pt idx="276">
                  <c:v>25</c:v>
                </c:pt>
                <c:pt idx="277">
                  <c:v>50</c:v>
                </c:pt>
                <c:pt idx="278">
                  <c:v>5</c:v>
                </c:pt>
                <c:pt idx="279">
                  <c:v>150</c:v>
                </c:pt>
                <c:pt idx="280">
                  <c:v>200</c:v>
                </c:pt>
                <c:pt idx="281">
                  <c:v>15</c:v>
                </c:pt>
                <c:pt idx="282">
                  <c:v>45</c:v>
                </c:pt>
                <c:pt idx="283">
                  <c:v>150</c:v>
                </c:pt>
                <c:pt idx="284">
                  <c:v>50</c:v>
                </c:pt>
                <c:pt idx="285">
                  <c:v>99</c:v>
                </c:pt>
                <c:pt idx="286">
                  <c:v>50</c:v>
                </c:pt>
                <c:pt idx="287">
                  <c:v>30</c:v>
                </c:pt>
                <c:pt idx="288">
                  <c:v>100</c:v>
                </c:pt>
                <c:pt idx="289">
                  <c:v>57.5</c:v>
                </c:pt>
                <c:pt idx="290">
                  <c:v>120</c:v>
                </c:pt>
                <c:pt idx="291">
                  <c:v>10</c:v>
                </c:pt>
                <c:pt idx="292">
                  <c:v>50</c:v>
                </c:pt>
                <c:pt idx="293">
                  <c:v>106.688</c:v>
                </c:pt>
                <c:pt idx="294">
                  <c:v>99</c:v>
                </c:pt>
                <c:pt idx="295">
                  <c:v>6.3</c:v>
                </c:pt>
                <c:pt idx="296">
                  <c:v>100</c:v>
                </c:pt>
                <c:pt idx="297">
                  <c:v>74.5</c:v>
                </c:pt>
                <c:pt idx="298">
                  <c:v>74.5</c:v>
                </c:pt>
                <c:pt idx="299">
                  <c:v>300</c:v>
                </c:pt>
                <c:pt idx="300">
                  <c:v>250</c:v>
                </c:pt>
                <c:pt idx="301">
                  <c:v>50</c:v>
                </c:pt>
                <c:pt idx="302">
                  <c:v>101</c:v>
                </c:pt>
                <c:pt idx="303">
                  <c:v>200</c:v>
                </c:pt>
                <c:pt idx="304">
                  <c:v>100</c:v>
                </c:pt>
                <c:pt idx="305">
                  <c:v>80</c:v>
                </c:pt>
                <c:pt idx="306">
                  <c:v>5.6814814814814811</c:v>
                </c:pt>
                <c:pt idx="307">
                  <c:v>80</c:v>
                </c:pt>
                <c:pt idx="308">
                  <c:v>60</c:v>
                </c:pt>
                <c:pt idx="309">
                  <c:v>30</c:v>
                </c:pt>
                <c:pt idx="310">
                  <c:v>58</c:v>
                </c:pt>
                <c:pt idx="311">
                  <c:v>122</c:v>
                </c:pt>
                <c:pt idx="312">
                  <c:v>99</c:v>
                </c:pt>
                <c:pt idx="313">
                  <c:v>80</c:v>
                </c:pt>
                <c:pt idx="314">
                  <c:v>20</c:v>
                </c:pt>
                <c:pt idx="315">
                  <c:v>100</c:v>
                </c:pt>
                <c:pt idx="316">
                  <c:v>42</c:v>
                </c:pt>
                <c:pt idx="317">
                  <c:v>68</c:v>
                </c:pt>
                <c:pt idx="318">
                  <c:v>20</c:v>
                </c:pt>
                <c:pt idx="319">
                  <c:v>200</c:v>
                </c:pt>
                <c:pt idx="320">
                  <c:v>35</c:v>
                </c:pt>
                <c:pt idx="321">
                  <c:v>40</c:v>
                </c:pt>
                <c:pt idx="322">
                  <c:v>10</c:v>
                </c:pt>
                <c:pt idx="323">
                  <c:v>50</c:v>
                </c:pt>
                <c:pt idx="324">
                  <c:v>50</c:v>
                </c:pt>
                <c:pt idx="325">
                  <c:v>86</c:v>
                </c:pt>
                <c:pt idx="326">
                  <c:v>102.5</c:v>
                </c:pt>
                <c:pt idx="327">
                  <c:v>100</c:v>
                </c:pt>
                <c:pt idx="328">
                  <c:v>100</c:v>
                </c:pt>
                <c:pt idx="329">
                  <c:v>100</c:v>
                </c:pt>
                <c:pt idx="330">
                  <c:v>100</c:v>
                </c:pt>
                <c:pt idx="331">
                  <c:v>60</c:v>
                </c:pt>
                <c:pt idx="332">
                  <c:v>10.5</c:v>
                </c:pt>
                <c:pt idx="333">
                  <c:v>20</c:v>
                </c:pt>
                <c:pt idx="334">
                  <c:v>144</c:v>
                </c:pt>
                <c:pt idx="335">
                  <c:v>13</c:v>
                </c:pt>
                <c:pt idx="336">
                  <c:v>128</c:v>
                </c:pt>
                <c:pt idx="337">
                  <c:v>70</c:v>
                </c:pt>
                <c:pt idx="338">
                  <c:v>250</c:v>
                </c:pt>
                <c:pt idx="339">
                  <c:v>4.5999999999999996</c:v>
                </c:pt>
                <c:pt idx="340">
                  <c:v>50</c:v>
                </c:pt>
                <c:pt idx="341">
                  <c:v>22</c:v>
                </c:pt>
                <c:pt idx="342">
                  <c:v>50</c:v>
                </c:pt>
                <c:pt idx="343">
                  <c:v>160</c:v>
                </c:pt>
                <c:pt idx="344">
                  <c:v>120</c:v>
                </c:pt>
                <c:pt idx="345">
                  <c:v>100</c:v>
                </c:pt>
                <c:pt idx="346">
                  <c:v>75</c:v>
                </c:pt>
                <c:pt idx="347">
                  <c:v>26</c:v>
                </c:pt>
                <c:pt idx="348">
                  <c:v>50</c:v>
                </c:pt>
                <c:pt idx="349">
                  <c:v>55.83</c:v>
                </c:pt>
                <c:pt idx="350">
                  <c:v>88</c:v>
                </c:pt>
                <c:pt idx="351">
                  <c:v>22</c:v>
                </c:pt>
                <c:pt idx="352">
                  <c:v>100</c:v>
                </c:pt>
                <c:pt idx="353">
                  <c:v>50</c:v>
                </c:pt>
                <c:pt idx="354">
                  <c:v>300</c:v>
                </c:pt>
                <c:pt idx="355">
                  <c:v>40</c:v>
                </c:pt>
                <c:pt idx="356">
                  <c:v>400</c:v>
                </c:pt>
                <c:pt idx="357">
                  <c:v>80</c:v>
                </c:pt>
                <c:pt idx="358">
                  <c:v>62.5</c:v>
                </c:pt>
                <c:pt idx="359">
                  <c:v>17.5</c:v>
                </c:pt>
                <c:pt idx="360">
                  <c:v>112</c:v>
                </c:pt>
                <c:pt idx="361">
                  <c:v>100</c:v>
                </c:pt>
                <c:pt idx="362">
                  <c:v>100</c:v>
                </c:pt>
                <c:pt idx="363">
                  <c:v>100</c:v>
                </c:pt>
                <c:pt idx="364">
                  <c:v>240</c:v>
                </c:pt>
                <c:pt idx="365">
                  <c:v>65</c:v>
                </c:pt>
                <c:pt idx="366">
                  <c:v>9.3076923076923066</c:v>
                </c:pt>
                <c:pt idx="367">
                  <c:v>88</c:v>
                </c:pt>
                <c:pt idx="368">
                  <c:v>90</c:v>
                </c:pt>
                <c:pt idx="369">
                  <c:v>70</c:v>
                </c:pt>
                <c:pt idx="370">
                  <c:v>150</c:v>
                </c:pt>
                <c:pt idx="371">
                  <c:v>100</c:v>
                </c:pt>
                <c:pt idx="372">
                  <c:v>100</c:v>
                </c:pt>
                <c:pt idx="373">
                  <c:v>35</c:v>
                </c:pt>
                <c:pt idx="374">
                  <c:v>107</c:v>
                </c:pt>
                <c:pt idx="375">
                  <c:v>132</c:v>
                </c:pt>
                <c:pt idx="376">
                  <c:v>250</c:v>
                </c:pt>
                <c:pt idx="377">
                  <c:v>88</c:v>
                </c:pt>
                <c:pt idx="378">
                  <c:v>25</c:v>
                </c:pt>
                <c:pt idx="379">
                  <c:v>100</c:v>
                </c:pt>
                <c:pt idx="380">
                  <c:v>44</c:v>
                </c:pt>
                <c:pt idx="381">
                  <c:v>100</c:v>
                </c:pt>
                <c:pt idx="382">
                  <c:v>162</c:v>
                </c:pt>
                <c:pt idx="383">
                  <c:v>100</c:v>
                </c:pt>
                <c:pt idx="384">
                  <c:v>200</c:v>
                </c:pt>
                <c:pt idx="385">
                  <c:v>100</c:v>
                </c:pt>
                <c:pt idx="386">
                  <c:v>50</c:v>
                </c:pt>
                <c:pt idx="387">
                  <c:v>80</c:v>
                </c:pt>
                <c:pt idx="388">
                  <c:v>50.5</c:v>
                </c:pt>
                <c:pt idx="389">
                  <c:v>50</c:v>
                </c:pt>
                <c:pt idx="390">
                  <c:v>160.5</c:v>
                </c:pt>
                <c:pt idx="391">
                  <c:v>75</c:v>
                </c:pt>
                <c:pt idx="392">
                  <c:v>80</c:v>
                </c:pt>
                <c:pt idx="393">
                  <c:v>22.9</c:v>
                </c:pt>
                <c:pt idx="394">
                  <c:v>200</c:v>
                </c:pt>
                <c:pt idx="395">
                  <c:v>127.86</c:v>
                </c:pt>
                <c:pt idx="396">
                  <c:v>100</c:v>
                </c:pt>
                <c:pt idx="397">
                  <c:v>100</c:v>
                </c:pt>
                <c:pt idx="398">
                  <c:v>79</c:v>
                </c:pt>
                <c:pt idx="399">
                  <c:v>75</c:v>
                </c:pt>
                <c:pt idx="400">
                  <c:v>160</c:v>
                </c:pt>
                <c:pt idx="401">
                  <c:v>150</c:v>
                </c:pt>
                <c:pt idx="402">
                  <c:v>20</c:v>
                </c:pt>
                <c:pt idx="403">
                  <c:v>20</c:v>
                </c:pt>
                <c:pt idx="404">
                  <c:v>196</c:v>
                </c:pt>
                <c:pt idx="405">
                  <c:v>50</c:v>
                </c:pt>
                <c:pt idx="406">
                  <c:v>132</c:v>
                </c:pt>
                <c:pt idx="407">
                  <c:v>175</c:v>
                </c:pt>
                <c:pt idx="408">
                  <c:v>100</c:v>
                </c:pt>
                <c:pt idx="409">
                  <c:v>200</c:v>
                </c:pt>
                <c:pt idx="410">
                  <c:v>152.5</c:v>
                </c:pt>
                <c:pt idx="411">
                  <c:v>233</c:v>
                </c:pt>
                <c:pt idx="412">
                  <c:v>63</c:v>
                </c:pt>
                <c:pt idx="413">
                  <c:v>26</c:v>
                </c:pt>
                <c:pt idx="414">
                  <c:v>56</c:v>
                </c:pt>
                <c:pt idx="415">
                  <c:v>50</c:v>
                </c:pt>
                <c:pt idx="416">
                  <c:v>200</c:v>
                </c:pt>
                <c:pt idx="417">
                  <c:v>7.5</c:v>
                </c:pt>
                <c:pt idx="418">
                  <c:v>90</c:v>
                </c:pt>
                <c:pt idx="419">
                  <c:v>500</c:v>
                </c:pt>
                <c:pt idx="420">
                  <c:v>90</c:v>
                </c:pt>
                <c:pt idx="421">
                  <c:v>96</c:v>
                </c:pt>
                <c:pt idx="422" formatCode="General">
                  <c:v>190</c:v>
                </c:pt>
                <c:pt idx="423" formatCode="General">
                  <c:v>190</c:v>
                </c:pt>
                <c:pt idx="424" formatCode="General">
                  <c:v>50</c:v>
                </c:pt>
                <c:pt idx="425" formatCode="General">
                  <c:v>50</c:v>
                </c:pt>
                <c:pt idx="426" formatCode="General">
                  <c:v>74.5</c:v>
                </c:pt>
                <c:pt idx="427" formatCode="General">
                  <c:v>130</c:v>
                </c:pt>
                <c:pt idx="428" formatCode="General">
                  <c:v>150</c:v>
                </c:pt>
                <c:pt idx="429" formatCode="General">
                  <c:v>300</c:v>
                </c:pt>
                <c:pt idx="430" formatCode="General">
                  <c:v>50</c:v>
                </c:pt>
                <c:pt idx="431" formatCode="General">
                  <c:v>30</c:v>
                </c:pt>
                <c:pt idx="432" formatCode="General">
                  <c:v>100</c:v>
                </c:pt>
                <c:pt idx="433" formatCode="General">
                  <c:v>350</c:v>
                </c:pt>
                <c:pt idx="434" formatCode="General">
                  <c:v>250</c:v>
                </c:pt>
                <c:pt idx="435" formatCode="General">
                  <c:v>90</c:v>
                </c:pt>
                <c:pt idx="436" formatCode="General">
                  <c:v>93.5</c:v>
                </c:pt>
                <c:pt idx="437" formatCode="General">
                  <c:v>200</c:v>
                </c:pt>
                <c:pt idx="438" formatCode="General">
                  <c:v>100</c:v>
                </c:pt>
                <c:pt idx="439" formatCode="General">
                  <c:v>100</c:v>
                </c:pt>
                <c:pt idx="440" formatCode="General">
                  <c:v>30</c:v>
                </c:pt>
                <c:pt idx="441" formatCode="General">
                  <c:v>125</c:v>
                </c:pt>
                <c:pt idx="442" formatCode="General">
                  <c:v>102</c:v>
                </c:pt>
                <c:pt idx="443" formatCode="General">
                  <c:v>150</c:v>
                </c:pt>
                <c:pt idx="444" formatCode="General">
                  <c:v>70</c:v>
                </c:pt>
                <c:pt idx="445" formatCode="General">
                  <c:v>40</c:v>
                </c:pt>
                <c:pt idx="446" formatCode="General">
                  <c:v>150</c:v>
                </c:pt>
                <c:pt idx="447" formatCode="General">
                  <c:v>60</c:v>
                </c:pt>
                <c:pt idx="448" formatCode="General">
                  <c:v>190</c:v>
                </c:pt>
                <c:pt idx="449" formatCode="General">
                  <c:v>20</c:v>
                </c:pt>
                <c:pt idx="450" formatCode="General">
                  <c:v>130</c:v>
                </c:pt>
                <c:pt idx="451" formatCode="General">
                  <c:v>80</c:v>
                </c:pt>
                <c:pt idx="452" formatCode="General">
                  <c:v>80</c:v>
                </c:pt>
                <c:pt idx="453" formatCode="General">
                  <c:v>66</c:v>
                </c:pt>
                <c:pt idx="454" formatCode="General">
                  <c:v>107</c:v>
                </c:pt>
                <c:pt idx="455" formatCode="General">
                  <c:v>100</c:v>
                </c:pt>
                <c:pt idx="456" formatCode="General">
                  <c:v>125</c:v>
                </c:pt>
                <c:pt idx="457" formatCode="General">
                  <c:v>30</c:v>
                </c:pt>
                <c:pt idx="458" formatCode="General">
                  <c:v>100</c:v>
                </c:pt>
                <c:pt idx="459" formatCode="General">
                  <c:v>150</c:v>
                </c:pt>
                <c:pt idx="460" formatCode="General">
                  <c:v>100</c:v>
                </c:pt>
                <c:pt idx="461" formatCode="General">
                  <c:v>65</c:v>
                </c:pt>
                <c:pt idx="462" formatCode="General">
                  <c:v>138.80000000000001</c:v>
                </c:pt>
                <c:pt idx="463" formatCode="General">
                  <c:v>140</c:v>
                </c:pt>
                <c:pt idx="464" formatCode="General">
                  <c:v>100</c:v>
                </c:pt>
                <c:pt idx="465" formatCode="General">
                  <c:v>25</c:v>
                </c:pt>
                <c:pt idx="466" formatCode="General">
                  <c:v>300</c:v>
                </c:pt>
                <c:pt idx="467" formatCode="General">
                  <c:v>200</c:v>
                </c:pt>
                <c:pt idx="468" formatCode="General">
                  <c:v>125</c:v>
                </c:pt>
                <c:pt idx="469" formatCode="General">
                  <c:v>35</c:v>
                </c:pt>
                <c:pt idx="470" formatCode="General">
                  <c:v>127.85</c:v>
                </c:pt>
                <c:pt idx="471" formatCode="General">
                  <c:v>700</c:v>
                </c:pt>
              </c:numCache>
            </c:numRef>
          </c:bubbleSize>
          <c:bubble3D val="0"/>
          <c:extLst>
            <c:ext xmlns:c16="http://schemas.microsoft.com/office/drawing/2014/chart" uri="{C3380CC4-5D6E-409C-BE32-E72D297353CC}">
              <c16:uniqueId val="{00000002-EFA9-4DCA-AAA1-5313EC7F1410}"/>
            </c:ext>
          </c:extLst>
        </c:ser>
        <c:ser>
          <c:idx val="2"/>
          <c:order val="2"/>
          <c:tx>
            <c:v> MISO</c:v>
          </c:tx>
          <c:spPr>
            <a:solidFill>
              <a:srgbClr val="C3D69B"/>
            </a:solidFill>
            <a:ln w="6350">
              <a:solidFill>
                <a:schemeClr val="accent3"/>
              </a:solidFill>
              <a:prstDash val="solid"/>
            </a:ln>
          </c:spPr>
          <c:invertIfNegative val="1"/>
          <c:xVal>
            <c:numRef>
              <c:f>'PPA Price by Project (PV only)'!$A$26:$A$537</c:f>
              <c:numCache>
                <c:formatCode>m/d/yyyy</c:formatCode>
                <c:ptCount val="512"/>
                <c:pt idx="0">
                  <c:v>38961</c:v>
                </c:pt>
                <c:pt idx="1">
                  <c:v>39258</c:v>
                </c:pt>
                <c:pt idx="2">
                  <c:v>39630</c:v>
                </c:pt>
                <c:pt idx="3">
                  <c:v>39652</c:v>
                </c:pt>
                <c:pt idx="4">
                  <c:v>39801</c:v>
                </c:pt>
                <c:pt idx="5">
                  <c:v>39867</c:v>
                </c:pt>
                <c:pt idx="6">
                  <c:v>39873</c:v>
                </c:pt>
                <c:pt idx="7">
                  <c:v>39877</c:v>
                </c:pt>
                <c:pt idx="8">
                  <c:v>39934</c:v>
                </c:pt>
                <c:pt idx="9">
                  <c:v>39941</c:v>
                </c:pt>
                <c:pt idx="10">
                  <c:v>39965</c:v>
                </c:pt>
                <c:pt idx="11">
                  <c:v>39965</c:v>
                </c:pt>
                <c:pt idx="12">
                  <c:v>39965</c:v>
                </c:pt>
                <c:pt idx="13">
                  <c:v>39986</c:v>
                </c:pt>
                <c:pt idx="14">
                  <c:v>40042</c:v>
                </c:pt>
                <c:pt idx="15">
                  <c:v>40064</c:v>
                </c:pt>
                <c:pt idx="16">
                  <c:v>40137</c:v>
                </c:pt>
                <c:pt idx="17">
                  <c:v>40170</c:v>
                </c:pt>
                <c:pt idx="18">
                  <c:v>40171</c:v>
                </c:pt>
                <c:pt idx="19">
                  <c:v>40171</c:v>
                </c:pt>
                <c:pt idx="20">
                  <c:v>40171</c:v>
                </c:pt>
                <c:pt idx="21">
                  <c:v>40204</c:v>
                </c:pt>
                <c:pt idx="22">
                  <c:v>40204</c:v>
                </c:pt>
                <c:pt idx="23">
                  <c:v>40204</c:v>
                </c:pt>
                <c:pt idx="24">
                  <c:v>40211</c:v>
                </c:pt>
                <c:pt idx="25">
                  <c:v>40233</c:v>
                </c:pt>
                <c:pt idx="26">
                  <c:v>40243</c:v>
                </c:pt>
                <c:pt idx="27">
                  <c:v>40287</c:v>
                </c:pt>
                <c:pt idx="28">
                  <c:v>40289</c:v>
                </c:pt>
                <c:pt idx="29">
                  <c:v>40297</c:v>
                </c:pt>
                <c:pt idx="30">
                  <c:v>40308</c:v>
                </c:pt>
                <c:pt idx="31">
                  <c:v>40318</c:v>
                </c:pt>
                <c:pt idx="32">
                  <c:v>40330</c:v>
                </c:pt>
                <c:pt idx="33">
                  <c:v>40330</c:v>
                </c:pt>
                <c:pt idx="34">
                  <c:v>40353</c:v>
                </c:pt>
                <c:pt idx="35">
                  <c:v>40359</c:v>
                </c:pt>
                <c:pt idx="36">
                  <c:v>40359</c:v>
                </c:pt>
                <c:pt idx="37">
                  <c:v>40385</c:v>
                </c:pt>
                <c:pt idx="38">
                  <c:v>40388</c:v>
                </c:pt>
                <c:pt idx="39">
                  <c:v>40388</c:v>
                </c:pt>
                <c:pt idx="40">
                  <c:v>40400</c:v>
                </c:pt>
                <c:pt idx="41">
                  <c:v>40400</c:v>
                </c:pt>
                <c:pt idx="42">
                  <c:v>40414</c:v>
                </c:pt>
                <c:pt idx="43">
                  <c:v>40441</c:v>
                </c:pt>
                <c:pt idx="44">
                  <c:v>40492</c:v>
                </c:pt>
                <c:pt idx="45">
                  <c:v>40497</c:v>
                </c:pt>
                <c:pt idx="46">
                  <c:v>40497</c:v>
                </c:pt>
                <c:pt idx="47">
                  <c:v>40513</c:v>
                </c:pt>
                <c:pt idx="48">
                  <c:v>40513</c:v>
                </c:pt>
                <c:pt idx="49">
                  <c:v>40533</c:v>
                </c:pt>
                <c:pt idx="50">
                  <c:v>40542</c:v>
                </c:pt>
                <c:pt idx="51">
                  <c:v>40542</c:v>
                </c:pt>
                <c:pt idx="52">
                  <c:v>40548</c:v>
                </c:pt>
                <c:pt idx="53">
                  <c:v>40550</c:v>
                </c:pt>
                <c:pt idx="54">
                  <c:v>40568</c:v>
                </c:pt>
                <c:pt idx="55">
                  <c:v>40581</c:v>
                </c:pt>
                <c:pt idx="56">
                  <c:v>40585</c:v>
                </c:pt>
                <c:pt idx="57">
                  <c:v>40585</c:v>
                </c:pt>
                <c:pt idx="58">
                  <c:v>40610</c:v>
                </c:pt>
                <c:pt idx="59">
                  <c:v>40697</c:v>
                </c:pt>
                <c:pt idx="60">
                  <c:v>40697</c:v>
                </c:pt>
                <c:pt idx="61">
                  <c:v>40715</c:v>
                </c:pt>
                <c:pt idx="62">
                  <c:v>40732</c:v>
                </c:pt>
                <c:pt idx="63">
                  <c:v>40738</c:v>
                </c:pt>
                <c:pt idx="64">
                  <c:v>40742</c:v>
                </c:pt>
                <c:pt idx="65">
                  <c:v>40745</c:v>
                </c:pt>
                <c:pt idx="66">
                  <c:v>40815</c:v>
                </c:pt>
                <c:pt idx="67">
                  <c:v>40817</c:v>
                </c:pt>
                <c:pt idx="68">
                  <c:v>40878</c:v>
                </c:pt>
                <c:pt idx="69">
                  <c:v>40885</c:v>
                </c:pt>
                <c:pt idx="70">
                  <c:v>40897</c:v>
                </c:pt>
                <c:pt idx="71">
                  <c:v>40897</c:v>
                </c:pt>
                <c:pt idx="72">
                  <c:v>40897</c:v>
                </c:pt>
                <c:pt idx="73">
                  <c:v>40909</c:v>
                </c:pt>
                <c:pt idx="74">
                  <c:v>40909</c:v>
                </c:pt>
                <c:pt idx="75">
                  <c:v>40942</c:v>
                </c:pt>
                <c:pt idx="76">
                  <c:v>40966</c:v>
                </c:pt>
                <c:pt idx="77">
                  <c:v>41093</c:v>
                </c:pt>
                <c:pt idx="78">
                  <c:v>41093</c:v>
                </c:pt>
                <c:pt idx="79">
                  <c:v>41124</c:v>
                </c:pt>
                <c:pt idx="80">
                  <c:v>41134</c:v>
                </c:pt>
                <c:pt idx="81">
                  <c:v>41137</c:v>
                </c:pt>
                <c:pt idx="82">
                  <c:v>41150</c:v>
                </c:pt>
                <c:pt idx="83">
                  <c:v>41152</c:v>
                </c:pt>
                <c:pt idx="84">
                  <c:v>41169</c:v>
                </c:pt>
                <c:pt idx="85">
                  <c:v>41169</c:v>
                </c:pt>
                <c:pt idx="86">
                  <c:v>41199</c:v>
                </c:pt>
                <c:pt idx="87">
                  <c:v>41207</c:v>
                </c:pt>
                <c:pt idx="88">
                  <c:v>41214</c:v>
                </c:pt>
                <c:pt idx="89">
                  <c:v>41228</c:v>
                </c:pt>
                <c:pt idx="90">
                  <c:v>41255</c:v>
                </c:pt>
                <c:pt idx="91">
                  <c:v>41256</c:v>
                </c:pt>
                <c:pt idx="92">
                  <c:v>41309</c:v>
                </c:pt>
                <c:pt idx="93">
                  <c:v>41333</c:v>
                </c:pt>
                <c:pt idx="94">
                  <c:v>41355</c:v>
                </c:pt>
                <c:pt idx="95">
                  <c:v>41355</c:v>
                </c:pt>
                <c:pt idx="96">
                  <c:v>41358</c:v>
                </c:pt>
                <c:pt idx="97">
                  <c:v>41374</c:v>
                </c:pt>
                <c:pt idx="98">
                  <c:v>41380</c:v>
                </c:pt>
                <c:pt idx="99">
                  <c:v>41426</c:v>
                </c:pt>
                <c:pt idx="100">
                  <c:v>41428</c:v>
                </c:pt>
                <c:pt idx="101">
                  <c:v>41428</c:v>
                </c:pt>
                <c:pt idx="102">
                  <c:v>41444</c:v>
                </c:pt>
                <c:pt idx="103">
                  <c:v>41458</c:v>
                </c:pt>
                <c:pt idx="104">
                  <c:v>41465</c:v>
                </c:pt>
                <c:pt idx="105">
                  <c:v>41465</c:v>
                </c:pt>
                <c:pt idx="106">
                  <c:v>41472</c:v>
                </c:pt>
                <c:pt idx="107">
                  <c:v>41472</c:v>
                </c:pt>
                <c:pt idx="108">
                  <c:v>41523</c:v>
                </c:pt>
                <c:pt idx="109">
                  <c:v>41536</c:v>
                </c:pt>
                <c:pt idx="110">
                  <c:v>41544</c:v>
                </c:pt>
                <c:pt idx="111">
                  <c:v>41556</c:v>
                </c:pt>
                <c:pt idx="112">
                  <c:v>41569</c:v>
                </c:pt>
                <c:pt idx="113">
                  <c:v>41609</c:v>
                </c:pt>
                <c:pt idx="114">
                  <c:v>41614</c:v>
                </c:pt>
                <c:pt idx="115">
                  <c:v>41627</c:v>
                </c:pt>
                <c:pt idx="116">
                  <c:v>41669</c:v>
                </c:pt>
                <c:pt idx="117">
                  <c:v>41690</c:v>
                </c:pt>
                <c:pt idx="118">
                  <c:v>41715</c:v>
                </c:pt>
                <c:pt idx="119">
                  <c:v>41724</c:v>
                </c:pt>
                <c:pt idx="120">
                  <c:v>41730</c:v>
                </c:pt>
                <c:pt idx="121">
                  <c:v>41760</c:v>
                </c:pt>
                <c:pt idx="122">
                  <c:v>41786</c:v>
                </c:pt>
                <c:pt idx="123">
                  <c:v>41791</c:v>
                </c:pt>
                <c:pt idx="124">
                  <c:v>41802</c:v>
                </c:pt>
                <c:pt idx="125">
                  <c:v>41838</c:v>
                </c:pt>
                <c:pt idx="126">
                  <c:v>41843</c:v>
                </c:pt>
                <c:pt idx="127">
                  <c:v>41844</c:v>
                </c:pt>
                <c:pt idx="128">
                  <c:v>41844</c:v>
                </c:pt>
                <c:pt idx="129">
                  <c:v>41851</c:v>
                </c:pt>
                <c:pt idx="130">
                  <c:v>41870</c:v>
                </c:pt>
                <c:pt idx="131">
                  <c:v>41876</c:v>
                </c:pt>
                <c:pt idx="132">
                  <c:v>41885</c:v>
                </c:pt>
                <c:pt idx="133">
                  <c:v>41886</c:v>
                </c:pt>
                <c:pt idx="134">
                  <c:v>41886</c:v>
                </c:pt>
                <c:pt idx="135">
                  <c:v>41915</c:v>
                </c:pt>
                <c:pt idx="136">
                  <c:v>41920</c:v>
                </c:pt>
                <c:pt idx="137">
                  <c:v>41920</c:v>
                </c:pt>
                <c:pt idx="138">
                  <c:v>41920</c:v>
                </c:pt>
                <c:pt idx="139">
                  <c:v>41920</c:v>
                </c:pt>
                <c:pt idx="140">
                  <c:v>41920</c:v>
                </c:pt>
                <c:pt idx="141">
                  <c:v>41920</c:v>
                </c:pt>
                <c:pt idx="142">
                  <c:v>41932</c:v>
                </c:pt>
                <c:pt idx="143">
                  <c:v>41933</c:v>
                </c:pt>
                <c:pt idx="144">
                  <c:v>41933</c:v>
                </c:pt>
                <c:pt idx="145">
                  <c:v>41934</c:v>
                </c:pt>
                <c:pt idx="146">
                  <c:v>41934</c:v>
                </c:pt>
                <c:pt idx="147">
                  <c:v>41934</c:v>
                </c:pt>
                <c:pt idx="148">
                  <c:v>41934</c:v>
                </c:pt>
                <c:pt idx="149">
                  <c:v>41934</c:v>
                </c:pt>
                <c:pt idx="150">
                  <c:v>41934</c:v>
                </c:pt>
                <c:pt idx="151">
                  <c:v>41934</c:v>
                </c:pt>
                <c:pt idx="152">
                  <c:v>41934</c:v>
                </c:pt>
                <c:pt idx="153">
                  <c:v>41936</c:v>
                </c:pt>
                <c:pt idx="154">
                  <c:v>41950</c:v>
                </c:pt>
                <c:pt idx="155">
                  <c:v>41950</c:v>
                </c:pt>
                <c:pt idx="156">
                  <c:v>41956</c:v>
                </c:pt>
                <c:pt idx="157">
                  <c:v>41961</c:v>
                </c:pt>
                <c:pt idx="158">
                  <c:v>41982</c:v>
                </c:pt>
                <c:pt idx="159">
                  <c:v>42036</c:v>
                </c:pt>
                <c:pt idx="160">
                  <c:v>42065</c:v>
                </c:pt>
                <c:pt idx="161">
                  <c:v>42065</c:v>
                </c:pt>
                <c:pt idx="162">
                  <c:v>42066</c:v>
                </c:pt>
                <c:pt idx="163">
                  <c:v>42067</c:v>
                </c:pt>
                <c:pt idx="164">
                  <c:v>42067</c:v>
                </c:pt>
                <c:pt idx="165">
                  <c:v>42068</c:v>
                </c:pt>
                <c:pt idx="166">
                  <c:v>42086</c:v>
                </c:pt>
                <c:pt idx="167">
                  <c:v>42088</c:v>
                </c:pt>
                <c:pt idx="168">
                  <c:v>42097</c:v>
                </c:pt>
                <c:pt idx="169">
                  <c:v>42097</c:v>
                </c:pt>
                <c:pt idx="170">
                  <c:v>42108</c:v>
                </c:pt>
                <c:pt idx="171">
                  <c:v>42111</c:v>
                </c:pt>
                <c:pt idx="172">
                  <c:v>42124</c:v>
                </c:pt>
                <c:pt idx="173">
                  <c:v>42124</c:v>
                </c:pt>
                <c:pt idx="174">
                  <c:v>42124</c:v>
                </c:pt>
                <c:pt idx="175">
                  <c:v>42151</c:v>
                </c:pt>
                <c:pt idx="176">
                  <c:v>42156</c:v>
                </c:pt>
                <c:pt idx="177">
                  <c:v>42160</c:v>
                </c:pt>
                <c:pt idx="178">
                  <c:v>42164</c:v>
                </c:pt>
                <c:pt idx="179">
                  <c:v>42174</c:v>
                </c:pt>
                <c:pt idx="180">
                  <c:v>42178</c:v>
                </c:pt>
                <c:pt idx="181">
                  <c:v>42180</c:v>
                </c:pt>
                <c:pt idx="182">
                  <c:v>42185</c:v>
                </c:pt>
                <c:pt idx="183">
                  <c:v>42186</c:v>
                </c:pt>
                <c:pt idx="184">
                  <c:v>42186</c:v>
                </c:pt>
                <c:pt idx="185">
                  <c:v>42186</c:v>
                </c:pt>
                <c:pt idx="186">
                  <c:v>42200</c:v>
                </c:pt>
                <c:pt idx="187">
                  <c:v>42201</c:v>
                </c:pt>
                <c:pt idx="188">
                  <c:v>42201</c:v>
                </c:pt>
                <c:pt idx="189">
                  <c:v>42206</c:v>
                </c:pt>
                <c:pt idx="190">
                  <c:v>42221</c:v>
                </c:pt>
                <c:pt idx="191">
                  <c:v>42225</c:v>
                </c:pt>
                <c:pt idx="192">
                  <c:v>42228</c:v>
                </c:pt>
                <c:pt idx="193">
                  <c:v>42244</c:v>
                </c:pt>
                <c:pt idx="194">
                  <c:v>42250</c:v>
                </c:pt>
                <c:pt idx="195">
                  <c:v>42270</c:v>
                </c:pt>
                <c:pt idx="196">
                  <c:v>42270</c:v>
                </c:pt>
                <c:pt idx="197">
                  <c:v>42271</c:v>
                </c:pt>
                <c:pt idx="198">
                  <c:v>42275</c:v>
                </c:pt>
                <c:pt idx="199">
                  <c:v>42275</c:v>
                </c:pt>
                <c:pt idx="200">
                  <c:v>42278</c:v>
                </c:pt>
                <c:pt idx="201">
                  <c:v>42278</c:v>
                </c:pt>
                <c:pt idx="202">
                  <c:v>42278</c:v>
                </c:pt>
                <c:pt idx="203">
                  <c:v>42285</c:v>
                </c:pt>
                <c:pt idx="204">
                  <c:v>42286</c:v>
                </c:pt>
                <c:pt idx="205">
                  <c:v>42286</c:v>
                </c:pt>
                <c:pt idx="206">
                  <c:v>42292</c:v>
                </c:pt>
                <c:pt idx="207">
                  <c:v>42313</c:v>
                </c:pt>
                <c:pt idx="208">
                  <c:v>42314</c:v>
                </c:pt>
                <c:pt idx="209">
                  <c:v>42317</c:v>
                </c:pt>
                <c:pt idx="210">
                  <c:v>42318</c:v>
                </c:pt>
                <c:pt idx="211">
                  <c:v>42328</c:v>
                </c:pt>
                <c:pt idx="212">
                  <c:v>42338</c:v>
                </c:pt>
                <c:pt idx="213">
                  <c:v>42355</c:v>
                </c:pt>
                <c:pt idx="214">
                  <c:v>42355</c:v>
                </c:pt>
                <c:pt idx="215">
                  <c:v>42356</c:v>
                </c:pt>
                <c:pt idx="216">
                  <c:v>42356</c:v>
                </c:pt>
                <c:pt idx="217">
                  <c:v>42356</c:v>
                </c:pt>
                <c:pt idx="218">
                  <c:v>42356</c:v>
                </c:pt>
                <c:pt idx="219">
                  <c:v>42375</c:v>
                </c:pt>
                <c:pt idx="220">
                  <c:v>42472</c:v>
                </c:pt>
                <c:pt idx="221">
                  <c:v>42472</c:v>
                </c:pt>
                <c:pt idx="222">
                  <c:v>42509</c:v>
                </c:pt>
                <c:pt idx="223">
                  <c:v>42584</c:v>
                </c:pt>
                <c:pt idx="224">
                  <c:v>42586</c:v>
                </c:pt>
                <c:pt idx="225">
                  <c:v>42591</c:v>
                </c:pt>
                <c:pt idx="226">
                  <c:v>42608</c:v>
                </c:pt>
                <c:pt idx="227">
                  <c:v>42611</c:v>
                </c:pt>
                <c:pt idx="228">
                  <c:v>42628</c:v>
                </c:pt>
                <c:pt idx="229">
                  <c:v>42633</c:v>
                </c:pt>
                <c:pt idx="230">
                  <c:v>42635</c:v>
                </c:pt>
                <c:pt idx="231">
                  <c:v>42636</c:v>
                </c:pt>
                <c:pt idx="232">
                  <c:v>42636</c:v>
                </c:pt>
                <c:pt idx="233">
                  <c:v>42636</c:v>
                </c:pt>
                <c:pt idx="234">
                  <c:v>42636</c:v>
                </c:pt>
                <c:pt idx="235">
                  <c:v>42689</c:v>
                </c:pt>
                <c:pt idx="236">
                  <c:v>42692</c:v>
                </c:pt>
                <c:pt idx="237">
                  <c:v>42692</c:v>
                </c:pt>
                <c:pt idx="238">
                  <c:v>42692</c:v>
                </c:pt>
                <c:pt idx="239">
                  <c:v>42717</c:v>
                </c:pt>
                <c:pt idx="240">
                  <c:v>42719</c:v>
                </c:pt>
                <c:pt idx="241">
                  <c:v>42738</c:v>
                </c:pt>
                <c:pt idx="242">
                  <c:v>42747</c:v>
                </c:pt>
                <c:pt idx="243">
                  <c:v>42747</c:v>
                </c:pt>
                <c:pt idx="244">
                  <c:v>42747</c:v>
                </c:pt>
                <c:pt idx="245">
                  <c:v>42752</c:v>
                </c:pt>
                <c:pt idx="246">
                  <c:v>42766</c:v>
                </c:pt>
                <c:pt idx="247">
                  <c:v>42817</c:v>
                </c:pt>
                <c:pt idx="248">
                  <c:v>42825</c:v>
                </c:pt>
                <c:pt idx="249">
                  <c:v>42826</c:v>
                </c:pt>
                <c:pt idx="250">
                  <c:v>42843</c:v>
                </c:pt>
                <c:pt idx="251">
                  <c:v>42877</c:v>
                </c:pt>
                <c:pt idx="252">
                  <c:v>42880</c:v>
                </c:pt>
                <c:pt idx="253">
                  <c:v>42880</c:v>
                </c:pt>
                <c:pt idx="254">
                  <c:v>42880</c:v>
                </c:pt>
                <c:pt idx="255">
                  <c:v>42880</c:v>
                </c:pt>
                <c:pt idx="256">
                  <c:v>42881</c:v>
                </c:pt>
                <c:pt idx="257">
                  <c:v>42887</c:v>
                </c:pt>
                <c:pt idx="258">
                  <c:v>42887</c:v>
                </c:pt>
                <c:pt idx="259">
                  <c:v>42887</c:v>
                </c:pt>
                <c:pt idx="260">
                  <c:v>42893</c:v>
                </c:pt>
                <c:pt idx="261">
                  <c:v>42905</c:v>
                </c:pt>
                <c:pt idx="262">
                  <c:v>42906</c:v>
                </c:pt>
                <c:pt idx="263">
                  <c:v>42906</c:v>
                </c:pt>
                <c:pt idx="264">
                  <c:v>42906</c:v>
                </c:pt>
                <c:pt idx="265">
                  <c:v>42906</c:v>
                </c:pt>
                <c:pt idx="266">
                  <c:v>42912</c:v>
                </c:pt>
                <c:pt idx="267">
                  <c:v>42933</c:v>
                </c:pt>
                <c:pt idx="268">
                  <c:v>42944</c:v>
                </c:pt>
                <c:pt idx="269">
                  <c:v>42944</c:v>
                </c:pt>
                <c:pt idx="270">
                  <c:v>42955</c:v>
                </c:pt>
                <c:pt idx="271">
                  <c:v>42972</c:v>
                </c:pt>
                <c:pt idx="272">
                  <c:v>43001</c:v>
                </c:pt>
                <c:pt idx="273">
                  <c:v>43004</c:v>
                </c:pt>
                <c:pt idx="274">
                  <c:v>43004</c:v>
                </c:pt>
                <c:pt idx="275">
                  <c:v>43014</c:v>
                </c:pt>
                <c:pt idx="276">
                  <c:v>43014</c:v>
                </c:pt>
                <c:pt idx="277">
                  <c:v>43038</c:v>
                </c:pt>
                <c:pt idx="278">
                  <c:v>43047</c:v>
                </c:pt>
                <c:pt idx="279">
                  <c:v>43052</c:v>
                </c:pt>
                <c:pt idx="280">
                  <c:v>43052</c:v>
                </c:pt>
                <c:pt idx="281">
                  <c:v>43053</c:v>
                </c:pt>
                <c:pt idx="282">
                  <c:v>43077</c:v>
                </c:pt>
                <c:pt idx="283">
                  <c:v>43083</c:v>
                </c:pt>
                <c:pt idx="284">
                  <c:v>43084</c:v>
                </c:pt>
                <c:pt idx="285">
                  <c:v>43090</c:v>
                </c:pt>
                <c:pt idx="286">
                  <c:v>43105</c:v>
                </c:pt>
                <c:pt idx="287">
                  <c:v>43109</c:v>
                </c:pt>
                <c:pt idx="288">
                  <c:v>43126</c:v>
                </c:pt>
                <c:pt idx="289">
                  <c:v>43129</c:v>
                </c:pt>
                <c:pt idx="290">
                  <c:v>43129</c:v>
                </c:pt>
                <c:pt idx="291">
                  <c:v>43132</c:v>
                </c:pt>
                <c:pt idx="292">
                  <c:v>43136</c:v>
                </c:pt>
                <c:pt idx="293">
                  <c:v>43152</c:v>
                </c:pt>
                <c:pt idx="294">
                  <c:v>43154</c:v>
                </c:pt>
                <c:pt idx="295">
                  <c:v>43206</c:v>
                </c:pt>
                <c:pt idx="296">
                  <c:v>43227</c:v>
                </c:pt>
                <c:pt idx="297">
                  <c:v>43236</c:v>
                </c:pt>
                <c:pt idx="298">
                  <c:v>43236</c:v>
                </c:pt>
                <c:pt idx="299">
                  <c:v>43250</c:v>
                </c:pt>
                <c:pt idx="300">
                  <c:v>43250</c:v>
                </c:pt>
                <c:pt idx="301">
                  <c:v>43250</c:v>
                </c:pt>
                <c:pt idx="302">
                  <c:v>43250</c:v>
                </c:pt>
                <c:pt idx="303">
                  <c:v>43250</c:v>
                </c:pt>
                <c:pt idx="304">
                  <c:v>43250</c:v>
                </c:pt>
                <c:pt idx="305">
                  <c:v>43251</c:v>
                </c:pt>
                <c:pt idx="306">
                  <c:v>43252</c:v>
                </c:pt>
                <c:pt idx="307">
                  <c:v>43255</c:v>
                </c:pt>
                <c:pt idx="308">
                  <c:v>43257</c:v>
                </c:pt>
                <c:pt idx="309">
                  <c:v>43259</c:v>
                </c:pt>
                <c:pt idx="310">
                  <c:v>43264</c:v>
                </c:pt>
                <c:pt idx="311">
                  <c:v>43264</c:v>
                </c:pt>
                <c:pt idx="312">
                  <c:v>43264</c:v>
                </c:pt>
                <c:pt idx="313">
                  <c:v>43264</c:v>
                </c:pt>
                <c:pt idx="314">
                  <c:v>43266</c:v>
                </c:pt>
                <c:pt idx="315">
                  <c:v>43277</c:v>
                </c:pt>
                <c:pt idx="316">
                  <c:v>43278</c:v>
                </c:pt>
                <c:pt idx="317">
                  <c:v>43281</c:v>
                </c:pt>
                <c:pt idx="318">
                  <c:v>43281</c:v>
                </c:pt>
                <c:pt idx="319">
                  <c:v>43281</c:v>
                </c:pt>
                <c:pt idx="320">
                  <c:v>43291</c:v>
                </c:pt>
                <c:pt idx="321">
                  <c:v>43322</c:v>
                </c:pt>
                <c:pt idx="322">
                  <c:v>43322</c:v>
                </c:pt>
                <c:pt idx="323">
                  <c:v>43334</c:v>
                </c:pt>
                <c:pt idx="324">
                  <c:v>43334</c:v>
                </c:pt>
                <c:pt idx="325">
                  <c:v>43335</c:v>
                </c:pt>
                <c:pt idx="326">
                  <c:v>43343</c:v>
                </c:pt>
                <c:pt idx="327">
                  <c:v>43352</c:v>
                </c:pt>
                <c:pt idx="328">
                  <c:v>43354</c:v>
                </c:pt>
                <c:pt idx="329">
                  <c:v>43362</c:v>
                </c:pt>
                <c:pt idx="330">
                  <c:v>43363</c:v>
                </c:pt>
                <c:pt idx="331">
                  <c:v>43368</c:v>
                </c:pt>
                <c:pt idx="332">
                  <c:v>43374</c:v>
                </c:pt>
                <c:pt idx="333">
                  <c:v>43374</c:v>
                </c:pt>
                <c:pt idx="334">
                  <c:v>43391</c:v>
                </c:pt>
                <c:pt idx="335">
                  <c:v>43391</c:v>
                </c:pt>
                <c:pt idx="336">
                  <c:v>43398</c:v>
                </c:pt>
                <c:pt idx="337">
                  <c:v>43405</c:v>
                </c:pt>
                <c:pt idx="338">
                  <c:v>43445</c:v>
                </c:pt>
                <c:pt idx="339">
                  <c:v>43497</c:v>
                </c:pt>
                <c:pt idx="340">
                  <c:v>43507</c:v>
                </c:pt>
                <c:pt idx="341">
                  <c:v>43510</c:v>
                </c:pt>
                <c:pt idx="342">
                  <c:v>43524</c:v>
                </c:pt>
                <c:pt idx="343">
                  <c:v>43545</c:v>
                </c:pt>
                <c:pt idx="344">
                  <c:v>43546</c:v>
                </c:pt>
                <c:pt idx="345">
                  <c:v>43577</c:v>
                </c:pt>
                <c:pt idx="346">
                  <c:v>43585</c:v>
                </c:pt>
                <c:pt idx="347">
                  <c:v>43613</c:v>
                </c:pt>
                <c:pt idx="348">
                  <c:v>43615</c:v>
                </c:pt>
                <c:pt idx="349">
                  <c:v>43627</c:v>
                </c:pt>
                <c:pt idx="350">
                  <c:v>43634</c:v>
                </c:pt>
                <c:pt idx="351">
                  <c:v>43634</c:v>
                </c:pt>
                <c:pt idx="352">
                  <c:v>43637</c:v>
                </c:pt>
                <c:pt idx="353">
                  <c:v>43643</c:v>
                </c:pt>
                <c:pt idx="354">
                  <c:v>43643</c:v>
                </c:pt>
                <c:pt idx="355">
                  <c:v>43647</c:v>
                </c:pt>
                <c:pt idx="356">
                  <c:v>43647</c:v>
                </c:pt>
                <c:pt idx="357">
                  <c:v>43647</c:v>
                </c:pt>
                <c:pt idx="358">
                  <c:v>43655</c:v>
                </c:pt>
                <c:pt idx="359">
                  <c:v>43671</c:v>
                </c:pt>
                <c:pt idx="360">
                  <c:v>43672</c:v>
                </c:pt>
                <c:pt idx="361">
                  <c:v>43672</c:v>
                </c:pt>
                <c:pt idx="362">
                  <c:v>43683</c:v>
                </c:pt>
                <c:pt idx="363">
                  <c:v>43696</c:v>
                </c:pt>
                <c:pt idx="364">
                  <c:v>43707</c:v>
                </c:pt>
                <c:pt idx="365">
                  <c:v>43720</c:v>
                </c:pt>
                <c:pt idx="366">
                  <c:v>43727</c:v>
                </c:pt>
                <c:pt idx="367">
                  <c:v>43730</c:v>
                </c:pt>
                <c:pt idx="368">
                  <c:v>43730</c:v>
                </c:pt>
                <c:pt idx="369">
                  <c:v>43730</c:v>
                </c:pt>
                <c:pt idx="370">
                  <c:v>43739</c:v>
                </c:pt>
                <c:pt idx="371">
                  <c:v>43755</c:v>
                </c:pt>
                <c:pt idx="372">
                  <c:v>43755</c:v>
                </c:pt>
                <c:pt idx="373">
                  <c:v>43756</c:v>
                </c:pt>
                <c:pt idx="374">
                  <c:v>43761</c:v>
                </c:pt>
                <c:pt idx="375">
                  <c:v>43774</c:v>
                </c:pt>
                <c:pt idx="376">
                  <c:v>43783</c:v>
                </c:pt>
                <c:pt idx="377">
                  <c:v>43783</c:v>
                </c:pt>
                <c:pt idx="378">
                  <c:v>43788</c:v>
                </c:pt>
                <c:pt idx="379">
                  <c:v>43790</c:v>
                </c:pt>
                <c:pt idx="380">
                  <c:v>43795</c:v>
                </c:pt>
                <c:pt idx="381">
                  <c:v>43795</c:v>
                </c:pt>
                <c:pt idx="382">
                  <c:v>43795</c:v>
                </c:pt>
                <c:pt idx="383">
                  <c:v>43804</c:v>
                </c:pt>
                <c:pt idx="384">
                  <c:v>43809</c:v>
                </c:pt>
                <c:pt idx="385">
                  <c:v>43816</c:v>
                </c:pt>
                <c:pt idx="386">
                  <c:v>43819</c:v>
                </c:pt>
                <c:pt idx="387">
                  <c:v>43822</c:v>
                </c:pt>
                <c:pt idx="388">
                  <c:v>43836</c:v>
                </c:pt>
                <c:pt idx="389">
                  <c:v>43875</c:v>
                </c:pt>
                <c:pt idx="390">
                  <c:v>43875</c:v>
                </c:pt>
                <c:pt idx="391">
                  <c:v>43880</c:v>
                </c:pt>
                <c:pt idx="392">
                  <c:v>43887</c:v>
                </c:pt>
                <c:pt idx="393">
                  <c:v>43903</c:v>
                </c:pt>
                <c:pt idx="394">
                  <c:v>43915</c:v>
                </c:pt>
                <c:pt idx="395">
                  <c:v>43929</c:v>
                </c:pt>
                <c:pt idx="396">
                  <c:v>43929</c:v>
                </c:pt>
                <c:pt idx="397">
                  <c:v>43953</c:v>
                </c:pt>
                <c:pt idx="398">
                  <c:v>43957</c:v>
                </c:pt>
                <c:pt idx="399">
                  <c:v>43970</c:v>
                </c:pt>
                <c:pt idx="400">
                  <c:v>43977</c:v>
                </c:pt>
                <c:pt idx="401">
                  <c:v>43983</c:v>
                </c:pt>
                <c:pt idx="402">
                  <c:v>44022</c:v>
                </c:pt>
                <c:pt idx="403">
                  <c:v>44022</c:v>
                </c:pt>
                <c:pt idx="404">
                  <c:v>44036</c:v>
                </c:pt>
                <c:pt idx="405">
                  <c:v>44067</c:v>
                </c:pt>
                <c:pt idx="406">
                  <c:v>44074</c:v>
                </c:pt>
                <c:pt idx="407">
                  <c:v>44088</c:v>
                </c:pt>
                <c:pt idx="408">
                  <c:v>44097</c:v>
                </c:pt>
                <c:pt idx="409">
                  <c:v>44099</c:v>
                </c:pt>
                <c:pt idx="410">
                  <c:v>44104</c:v>
                </c:pt>
                <c:pt idx="411">
                  <c:v>44106</c:v>
                </c:pt>
                <c:pt idx="412">
                  <c:v>44137</c:v>
                </c:pt>
                <c:pt idx="413">
                  <c:v>44140</c:v>
                </c:pt>
                <c:pt idx="414">
                  <c:v>44141</c:v>
                </c:pt>
                <c:pt idx="415">
                  <c:v>44166</c:v>
                </c:pt>
                <c:pt idx="416">
                  <c:v>44187</c:v>
                </c:pt>
                <c:pt idx="417">
                  <c:v>44195</c:v>
                </c:pt>
                <c:pt idx="418">
                  <c:v>44211</c:v>
                </c:pt>
                <c:pt idx="419">
                  <c:v>44211</c:v>
                </c:pt>
                <c:pt idx="420">
                  <c:v>44217</c:v>
                </c:pt>
                <c:pt idx="421">
                  <c:v>44224</c:v>
                </c:pt>
                <c:pt idx="422">
                  <c:v>44228</c:v>
                </c:pt>
                <c:pt idx="423">
                  <c:v>44228</c:v>
                </c:pt>
                <c:pt idx="424">
                  <c:v>44231</c:v>
                </c:pt>
                <c:pt idx="425">
                  <c:v>44250</c:v>
                </c:pt>
                <c:pt idx="426">
                  <c:v>44263</c:v>
                </c:pt>
                <c:pt idx="427">
                  <c:v>44280</c:v>
                </c:pt>
                <c:pt idx="428">
                  <c:v>44287</c:v>
                </c:pt>
                <c:pt idx="429">
                  <c:v>44287</c:v>
                </c:pt>
                <c:pt idx="430">
                  <c:v>44294</c:v>
                </c:pt>
                <c:pt idx="431">
                  <c:v>44323</c:v>
                </c:pt>
                <c:pt idx="432">
                  <c:v>44328</c:v>
                </c:pt>
                <c:pt idx="433">
                  <c:v>44348</c:v>
                </c:pt>
                <c:pt idx="434">
                  <c:v>44348</c:v>
                </c:pt>
                <c:pt idx="435">
                  <c:v>44348</c:v>
                </c:pt>
                <c:pt idx="436">
                  <c:v>44351</c:v>
                </c:pt>
                <c:pt idx="437">
                  <c:v>44364</c:v>
                </c:pt>
                <c:pt idx="438">
                  <c:v>44420</c:v>
                </c:pt>
                <c:pt idx="439">
                  <c:v>44477</c:v>
                </c:pt>
                <c:pt idx="440">
                  <c:v>44483</c:v>
                </c:pt>
                <c:pt idx="441">
                  <c:v>44484</c:v>
                </c:pt>
                <c:pt idx="442">
                  <c:v>44484</c:v>
                </c:pt>
                <c:pt idx="443">
                  <c:v>44547</c:v>
                </c:pt>
                <c:pt idx="444">
                  <c:v>44582</c:v>
                </c:pt>
                <c:pt idx="445">
                  <c:v>44608</c:v>
                </c:pt>
                <c:pt idx="446">
                  <c:v>44613</c:v>
                </c:pt>
                <c:pt idx="447">
                  <c:v>44669</c:v>
                </c:pt>
                <c:pt idx="448">
                  <c:v>44671</c:v>
                </c:pt>
                <c:pt idx="449">
                  <c:v>44679</c:v>
                </c:pt>
                <c:pt idx="450">
                  <c:v>44694</c:v>
                </c:pt>
                <c:pt idx="451">
                  <c:v>44706</c:v>
                </c:pt>
                <c:pt idx="452">
                  <c:v>44735</c:v>
                </c:pt>
                <c:pt idx="453">
                  <c:v>44769</c:v>
                </c:pt>
                <c:pt idx="454">
                  <c:v>44831</c:v>
                </c:pt>
                <c:pt idx="455">
                  <c:v>44833</c:v>
                </c:pt>
                <c:pt idx="456">
                  <c:v>44854</c:v>
                </c:pt>
                <c:pt idx="457">
                  <c:v>44859</c:v>
                </c:pt>
                <c:pt idx="458">
                  <c:v>44862</c:v>
                </c:pt>
                <c:pt idx="459">
                  <c:v>44916</c:v>
                </c:pt>
                <c:pt idx="460">
                  <c:v>44946</c:v>
                </c:pt>
                <c:pt idx="461">
                  <c:v>44950</c:v>
                </c:pt>
                <c:pt idx="462">
                  <c:v>45107</c:v>
                </c:pt>
                <c:pt idx="463">
                  <c:v>45128</c:v>
                </c:pt>
                <c:pt idx="464">
                  <c:v>45223</c:v>
                </c:pt>
                <c:pt idx="465">
                  <c:v>45245</c:v>
                </c:pt>
                <c:pt idx="466">
                  <c:v>45247</c:v>
                </c:pt>
                <c:pt idx="467">
                  <c:v>45322</c:v>
                </c:pt>
                <c:pt idx="468">
                  <c:v>45337</c:v>
                </c:pt>
                <c:pt idx="469">
                  <c:v>45372</c:v>
                </c:pt>
                <c:pt idx="470">
                  <c:v>45415</c:v>
                </c:pt>
                <c:pt idx="471">
                  <c:v>45415</c:v>
                </c:pt>
              </c:numCache>
            </c:numRef>
          </c:xVal>
          <c:yVal>
            <c:numRef>
              <c:f>'PPA Price by Project (PV only)'!$F$26:$F$537</c:f>
              <c:numCache>
                <c:formatCode>0.00</c:formatCode>
                <c:ptCount val="512"/>
                <c:pt idx="0">
                  <c:v>#N/A</c:v>
                </c:pt>
                <c:pt idx="1">
                  <c:v>#N/A</c:v>
                </c:pt>
                <c:pt idx="2">
                  <c:v>#N/A</c:v>
                </c:pt>
                <c:pt idx="3">
                  <c:v>#N/A</c:v>
                </c:pt>
                <c:pt idx="4">
                  <c:v>#N/A</c:v>
                </c:pt>
                <c:pt idx="5">
                  <c:v>#N/A</c:v>
                </c:pt>
                <c:pt idx="6">
                  <c:v>#N/A</c:v>
                </c:pt>
                <c:pt idx="7">
                  <c:v>#N/A</c:v>
                </c:pt>
                <c:pt idx="8">
                  <c:v>#N/A</c:v>
                </c:pt>
                <c:pt idx="9">
                  <c:v>#N/A</c:v>
                </c:pt>
                <c:pt idx="10">
                  <c:v>#N/A</c:v>
                </c:pt>
                <c:pt idx="11">
                  <c:v>#N/A</c:v>
                </c:pt>
                <c:pt idx="12">
                  <c:v>#N/A</c:v>
                </c:pt>
                <c:pt idx="13">
                  <c:v>#N/A</c:v>
                </c:pt>
                <c:pt idx="14">
                  <c:v>#N/A</c:v>
                </c:pt>
                <c:pt idx="15">
                  <c:v>#N/A</c:v>
                </c:pt>
                <c:pt idx="16">
                  <c:v>#N/A</c:v>
                </c:pt>
                <c:pt idx="17">
                  <c:v>#N/A</c:v>
                </c:pt>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#N/A</c:v>
                </c:pt>
                <c:pt idx="42">
                  <c:v>#N/A</c:v>
                </c:pt>
                <c:pt idx="43">
                  <c:v>#N/A</c:v>
                </c:pt>
                <c:pt idx="44">
                  <c:v>#N/A</c:v>
                </c:pt>
                <c:pt idx="45">
                  <c:v>#N/A</c:v>
                </c:pt>
                <c:pt idx="46">
                  <c:v>#N/A</c:v>
                </c:pt>
                <c:pt idx="47">
                  <c:v>#N/A</c:v>
                </c:pt>
                <c:pt idx="48">
                  <c:v>#N/A</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#N/A</c:v>
                </c:pt>
                <c:pt idx="69">
                  <c:v>#N/A</c:v>
                </c:pt>
                <c:pt idx="70">
                  <c:v>#N/A</c:v>
                </c:pt>
                <c:pt idx="71">
                  <c:v>#N/A</c:v>
                </c:pt>
                <c:pt idx="72">
                  <c:v>#N/A</c:v>
                </c:pt>
                <c:pt idx="73">
                  <c:v>#N/A</c:v>
                </c:pt>
                <c:pt idx="74">
                  <c:v>#N/A</c:v>
                </c:pt>
                <c:pt idx="75">
                  <c:v>#N/A</c:v>
                </c:pt>
                <c:pt idx="76">
                  <c:v>#N/A</c:v>
                </c:pt>
                <c:pt idx="77">
                  <c:v>#N/A</c:v>
                </c:pt>
                <c:pt idx="78">
                  <c:v>#N/A</c:v>
                </c:pt>
                <c:pt idx="79">
                  <c:v>#N/A</c:v>
                </c:pt>
                <c:pt idx="80">
                  <c:v>#N/A</c:v>
                </c:pt>
                <c:pt idx="81">
                  <c:v>#N/A</c:v>
                </c:pt>
                <c:pt idx="82">
                  <c:v>#N/A</c:v>
                </c:pt>
                <c:pt idx="83">
                  <c:v>#N/A</c:v>
                </c:pt>
                <c:pt idx="84">
                  <c:v>#N/A</c:v>
                </c:pt>
                <c:pt idx="85">
                  <c:v>#N/A</c:v>
                </c:pt>
                <c:pt idx="86">
                  <c:v>#N/A</c:v>
                </c:pt>
                <c:pt idx="87">
                  <c:v>#N/A</c:v>
                </c:pt>
                <c:pt idx="88">
                  <c:v>#N/A</c:v>
                </c:pt>
                <c:pt idx="89">
                  <c:v>#N/A</c:v>
                </c:pt>
                <c:pt idx="90">
                  <c:v>#N/A</c:v>
                </c:pt>
                <c:pt idx="91">
                  <c:v>#N/A</c:v>
                </c:pt>
                <c:pt idx="92">
                  <c:v>111.05745767026998</c:v>
                </c:pt>
                <c:pt idx="93">
                  <c:v>#N/A</c:v>
                </c:pt>
                <c:pt idx="94">
                  <c:v>#N/A</c:v>
                </c:pt>
                <c:pt idx="95">
                  <c:v>#N/A</c:v>
                </c:pt>
                <c:pt idx="96">
                  <c:v>#N/A</c:v>
                </c:pt>
                <c:pt idx="97">
                  <c:v>#N/A</c:v>
                </c:pt>
                <c:pt idx="98">
                  <c:v>#N/A</c:v>
                </c:pt>
                <c:pt idx="99">
                  <c:v>#N/A</c:v>
                </c:pt>
                <c:pt idx="100">
                  <c:v>#N/A</c:v>
                </c:pt>
                <c:pt idx="101">
                  <c:v>#N/A</c:v>
                </c:pt>
                <c:pt idx="102">
                  <c:v>#N/A</c:v>
                </c:pt>
                <c:pt idx="103">
                  <c:v>#N/A</c:v>
                </c:pt>
                <c:pt idx="104">
                  <c:v>#N/A</c:v>
                </c:pt>
                <c:pt idx="105">
                  <c:v>#N/A</c:v>
                </c:pt>
                <c:pt idx="106">
                  <c:v>#N/A</c:v>
                </c:pt>
                <c:pt idx="107">
                  <c:v>#N/A</c:v>
                </c:pt>
                <c:pt idx="108">
                  <c:v>#N/A</c:v>
                </c:pt>
                <c:pt idx="109">
                  <c:v>#N/A</c:v>
                </c:pt>
                <c:pt idx="110">
                  <c:v>#N/A</c:v>
                </c:pt>
                <c:pt idx="111">
                  <c:v>#N/A</c:v>
                </c:pt>
                <c:pt idx="112">
                  <c:v>#N/A</c:v>
                </c:pt>
                <c:pt idx="113">
                  <c:v>#N/A</c:v>
                </c:pt>
                <c:pt idx="114">
                  <c:v>#N/A</c:v>
                </c:pt>
                <c:pt idx="115">
                  <c:v>#N/A</c:v>
                </c:pt>
                <c:pt idx="116">
                  <c:v>#N/A</c:v>
                </c:pt>
                <c:pt idx="117">
                  <c:v>#N/A</c:v>
                </c:pt>
                <c:pt idx="118">
                  <c:v>#N/A</c:v>
                </c:pt>
                <c:pt idx="119">
                  <c:v>#N/A</c:v>
                </c:pt>
                <c:pt idx="120">
                  <c:v>#N/A</c:v>
                </c:pt>
                <c:pt idx="121">
                  <c:v>#N/A</c:v>
                </c:pt>
                <c:pt idx="122">
                  <c:v>#N/A</c:v>
                </c:pt>
                <c:pt idx="123">
                  <c:v>#N/A</c:v>
                </c:pt>
                <c:pt idx="124">
                  <c:v>#N/A</c:v>
                </c:pt>
                <c:pt idx="125">
                  <c:v>#N/A</c:v>
                </c:pt>
                <c:pt idx="126">
                  <c:v>#N/A</c:v>
                </c:pt>
                <c:pt idx="127">
                  <c:v>#N/A</c:v>
                </c:pt>
                <c:pt idx="128">
                  <c:v>#N/A</c:v>
                </c:pt>
                <c:pt idx="129">
                  <c:v>#N/A</c:v>
                </c:pt>
                <c:pt idx="130">
                  <c:v>#N/A</c:v>
                </c:pt>
                <c:pt idx="131">
                  <c:v>#N/A</c:v>
                </c:pt>
                <c:pt idx="132">
                  <c:v>#N/A</c:v>
                </c:pt>
                <c:pt idx="133">
                  <c:v>#N/A</c:v>
                </c:pt>
                <c:pt idx="134">
                  <c:v>#N/A</c:v>
                </c:pt>
                <c:pt idx="135">
                  <c:v>#N/A</c:v>
                </c:pt>
                <c:pt idx="136">
                  <c:v>#N/A</c:v>
                </c:pt>
                <c:pt idx="137">
                  <c:v>#N/A</c:v>
                </c:pt>
                <c:pt idx="138">
                  <c:v>#N/A</c:v>
                </c:pt>
                <c:pt idx="139">
                  <c:v>#N/A</c:v>
                </c:pt>
                <c:pt idx="140">
                  <c:v>#N/A</c:v>
                </c:pt>
                <c:pt idx="141">
                  <c:v>#N/A</c:v>
                </c:pt>
                <c:pt idx="142">
                  <c:v>#N/A</c:v>
                </c:pt>
                <c:pt idx="143">
                  <c:v>#N/A</c:v>
                </c:pt>
                <c:pt idx="144">
                  <c:v>#N/A</c:v>
                </c:pt>
                <c:pt idx="145">
                  <c:v>#N/A</c:v>
                </c:pt>
                <c:pt idx="146">
                  <c:v>#N/A</c:v>
                </c:pt>
                <c:pt idx="147">
                  <c:v>#N/A</c:v>
                </c:pt>
                <c:pt idx="148">
                  <c:v>#N/A</c:v>
                </c:pt>
                <c:pt idx="149">
                  <c:v>#N/A</c:v>
                </c:pt>
                <c:pt idx="150">
                  <c:v>#N/A</c:v>
                </c:pt>
                <c:pt idx="151">
                  <c:v>#N/A</c:v>
                </c:pt>
                <c:pt idx="152">
                  <c:v>#N/A</c:v>
                </c:pt>
                <c:pt idx="153">
                  <c:v>71.226033702908026</c:v>
                </c:pt>
                <c:pt idx="154">
                  <c:v>#N/A</c:v>
                </c:pt>
                <c:pt idx="155">
                  <c:v>#N/A</c:v>
                </c:pt>
                <c:pt idx="156">
                  <c:v>#N/A</c:v>
                </c:pt>
                <c:pt idx="157">
                  <c:v>#N/A</c:v>
                </c:pt>
                <c:pt idx="158">
                  <c:v>#N/A</c:v>
                </c:pt>
                <c:pt idx="159">
                  <c:v>#N/A</c:v>
                </c:pt>
                <c:pt idx="160">
                  <c:v>#N/A</c:v>
                </c:pt>
                <c:pt idx="161">
                  <c:v>#N/A</c:v>
                </c:pt>
                <c:pt idx="162">
                  <c:v>66.907158321073368</c:v>
                </c:pt>
                <c:pt idx="163">
                  <c:v>#N/A</c:v>
                </c:pt>
                <c:pt idx="164">
                  <c:v>#N/A</c:v>
                </c:pt>
                <c:pt idx="165">
                  <c:v>#N/A</c:v>
                </c:pt>
                <c:pt idx="166">
                  <c:v>#N/A</c:v>
                </c:pt>
                <c:pt idx="167">
                  <c:v>#N/A</c:v>
                </c:pt>
                <c:pt idx="168">
                  <c:v>50.913927869441487</c:v>
                </c:pt>
                <c:pt idx="169">
                  <c:v>#N/A</c:v>
                </c:pt>
                <c:pt idx="170">
                  <c:v>#N/A</c:v>
                </c:pt>
                <c:pt idx="171">
                  <c:v>#N/A</c:v>
                </c:pt>
                <c:pt idx="172">
                  <c:v>#N/A</c:v>
                </c:pt>
                <c:pt idx="173">
                  <c:v>#N/A</c:v>
                </c:pt>
                <c:pt idx="174">
                  <c:v>#N/A</c:v>
                </c:pt>
                <c:pt idx="175">
                  <c:v>#N/A</c:v>
                </c:pt>
                <c:pt idx="176">
                  <c:v>#N/A</c:v>
                </c:pt>
                <c:pt idx="177">
                  <c:v>#N/A</c:v>
                </c:pt>
                <c:pt idx="178">
                  <c:v>#N/A</c:v>
                </c:pt>
                <c:pt idx="179">
                  <c:v>#N/A</c:v>
                </c:pt>
                <c:pt idx="180">
                  <c:v>#N/A</c:v>
                </c:pt>
                <c:pt idx="181">
                  <c:v>#N/A</c:v>
                </c:pt>
                <c:pt idx="182">
                  <c:v>#N/A</c:v>
                </c:pt>
                <c:pt idx="183">
                  <c:v>#N/A</c:v>
                </c:pt>
                <c:pt idx="184">
                  <c:v>70.546353054261616</c:v>
                </c:pt>
                <c:pt idx="185">
                  <c:v>#N/A</c:v>
                </c:pt>
                <c:pt idx="186">
                  <c:v>#N/A</c:v>
                </c:pt>
                <c:pt idx="187">
                  <c:v>#N/A</c:v>
                </c:pt>
                <c:pt idx="188">
                  <c:v>#N/A</c:v>
                </c:pt>
                <c:pt idx="189">
                  <c:v>#N/A</c:v>
                </c:pt>
                <c:pt idx="190">
                  <c:v>#N/A</c:v>
                </c:pt>
                <c:pt idx="191">
                  <c:v>#N/A</c:v>
                </c:pt>
                <c:pt idx="192">
                  <c:v>#N/A</c:v>
                </c:pt>
                <c:pt idx="193">
                  <c:v>#N/A</c:v>
                </c:pt>
                <c:pt idx="194">
                  <c:v>#N/A</c:v>
                </c:pt>
                <c:pt idx="195">
                  <c:v>46.178259300887014</c:v>
                </c:pt>
                <c:pt idx="196">
                  <c:v>#N/A</c:v>
                </c:pt>
                <c:pt idx="197">
                  <c:v>#N/A</c:v>
                </c:pt>
                <c:pt idx="198">
                  <c:v>#N/A</c:v>
                </c:pt>
                <c:pt idx="199">
                  <c:v>#N/A</c:v>
                </c:pt>
                <c:pt idx="200">
                  <c:v>#N/A</c:v>
                </c:pt>
                <c:pt idx="201">
                  <c:v>#N/A</c:v>
                </c:pt>
                <c:pt idx="202">
                  <c:v>#N/A</c:v>
                </c:pt>
                <c:pt idx="203">
                  <c:v>#N/A</c:v>
                </c:pt>
                <c:pt idx="204">
                  <c:v>#N/A</c:v>
                </c:pt>
                <c:pt idx="205">
                  <c:v>#N/A</c:v>
                </c:pt>
                <c:pt idx="206">
                  <c:v>#N/A</c:v>
                </c:pt>
                <c:pt idx="207">
                  <c:v>#N/A</c:v>
                </c:pt>
                <c:pt idx="208">
                  <c:v>#N/A</c:v>
                </c:pt>
                <c:pt idx="209">
                  <c:v>#N/A</c:v>
                </c:pt>
                <c:pt idx="210">
                  <c:v>#N/A</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#N/A</c:v>
                </c:pt>
                <c:pt idx="227">
                  <c:v>#N/A</c:v>
                </c:pt>
                <c:pt idx="228">
                  <c:v>#N/A</c:v>
                </c:pt>
                <c:pt idx="229">
                  <c:v>#N/A</c:v>
                </c:pt>
                <c:pt idx="230">
                  <c:v>#N/A</c:v>
                </c:pt>
                <c:pt idx="231">
                  <c:v>#N/A</c:v>
                </c:pt>
                <c:pt idx="232">
                  <c:v>#N/A</c:v>
                </c:pt>
                <c:pt idx="233">
                  <c:v>#N/A</c:v>
                </c:pt>
                <c:pt idx="234">
                  <c:v>#N/A</c:v>
                </c:pt>
                <c:pt idx="235">
                  <c:v>#N/A</c:v>
                </c:pt>
                <c:pt idx="236">
                  <c:v>#N/A</c:v>
                </c:pt>
                <c:pt idx="237">
                  <c:v>#N/A</c:v>
                </c:pt>
                <c:pt idx="238">
                  <c:v>#N/A</c:v>
                </c:pt>
                <c:pt idx="239">
                  <c:v>#N/A</c:v>
                </c:pt>
                <c:pt idx="240">
                  <c:v>#N/A</c:v>
                </c:pt>
                <c:pt idx="241">
                  <c:v>#N/A</c:v>
                </c:pt>
                <c:pt idx="242">
                  <c:v>#N/A</c:v>
                </c:pt>
                <c:pt idx="243">
                  <c:v>#N/A</c:v>
                </c:pt>
                <c:pt idx="244">
                  <c:v>38.679788628305204</c:v>
                </c:pt>
                <c:pt idx="245">
                  <c:v>#N/A</c:v>
                </c:pt>
                <c:pt idx="246">
                  <c:v>#N/A</c:v>
                </c:pt>
                <c:pt idx="247">
                  <c:v>#N/A</c:v>
                </c:pt>
                <c:pt idx="248">
                  <c:v>#N/A</c:v>
                </c:pt>
                <c:pt idx="249">
                  <c:v>#N/A</c:v>
                </c:pt>
                <c:pt idx="250">
                  <c:v>#N/A</c:v>
                </c:pt>
                <c:pt idx="251">
                  <c:v>#N/A</c:v>
                </c:pt>
                <c:pt idx="252">
                  <c:v>#N/A</c:v>
                </c:pt>
                <c:pt idx="253">
                  <c:v>#N/A</c:v>
                </c:pt>
                <c:pt idx="254">
                  <c:v>#N/A</c:v>
                </c:pt>
                <c:pt idx="255">
                  <c:v>#N/A</c:v>
                </c:pt>
                <c:pt idx="256">
                  <c:v>#N/A</c:v>
                </c:pt>
                <c:pt idx="257">
                  <c:v>#N/A</c:v>
                </c:pt>
                <c:pt idx="258">
                  <c:v>#N/A</c:v>
                </c:pt>
                <c:pt idx="259">
                  <c:v>#N/A</c:v>
                </c:pt>
                <c:pt idx="260">
                  <c:v>#N/A</c:v>
                </c:pt>
                <c:pt idx="261">
                  <c:v>29.759540495766942</c:v>
                </c:pt>
                <c:pt idx="262">
                  <c:v>#N/A</c:v>
                </c:pt>
                <c:pt idx="263">
                  <c:v>#N/A</c:v>
                </c:pt>
                <c:pt idx="264">
                  <c:v>#N/A</c:v>
                </c:pt>
                <c:pt idx="265">
                  <c:v>#N/A</c:v>
                </c:pt>
                <c:pt idx="266">
                  <c:v>#N/A</c:v>
                </c:pt>
                <c:pt idx="267">
                  <c:v>#N/A</c:v>
                </c:pt>
                <c:pt idx="268">
                  <c:v>#N/A</c:v>
                </c:pt>
                <c:pt idx="269">
                  <c:v>#N/A</c:v>
                </c:pt>
                <c:pt idx="270">
                  <c:v>#N/A</c:v>
                </c:pt>
                <c:pt idx="271">
                  <c:v>#N/A</c:v>
                </c:pt>
                <c:pt idx="272">
                  <c:v>#N/A</c:v>
                </c:pt>
                <c:pt idx="273">
                  <c:v>#N/A</c:v>
                </c:pt>
                <c:pt idx="274">
                  <c:v>#N/A</c:v>
                </c:pt>
                <c:pt idx="275">
                  <c:v>#N/A</c:v>
                </c:pt>
                <c:pt idx="276">
                  <c:v>#N/A</c:v>
                </c:pt>
                <c:pt idx="277">
                  <c:v>#N/A</c:v>
                </c:pt>
                <c:pt idx="278">
                  <c:v>#N/A</c:v>
                </c:pt>
                <c:pt idx="279">
                  <c:v>#N/A</c:v>
                </c:pt>
                <c:pt idx="280">
                  <c:v>#N/A</c:v>
                </c:pt>
                <c:pt idx="281">
                  <c:v>#N/A</c:v>
                </c:pt>
                <c:pt idx="282">
                  <c:v>#N/A</c:v>
                </c:pt>
                <c:pt idx="283">
                  <c:v>#N/A</c:v>
                </c:pt>
                <c:pt idx="284">
                  <c:v>#N/A</c:v>
                </c:pt>
                <c:pt idx="285">
                  <c:v>30.812225691385382</c:v>
                </c:pt>
                <c:pt idx="286">
                  <c:v>#N/A</c:v>
                </c:pt>
                <c:pt idx="287">
                  <c:v>#N/A</c:v>
                </c:pt>
                <c:pt idx="288">
                  <c:v>#N/A</c:v>
                </c:pt>
                <c:pt idx="289">
                  <c:v>#N/A</c:v>
                </c:pt>
                <c:pt idx="290">
                  <c:v>#N/A</c:v>
                </c:pt>
                <c:pt idx="291">
                  <c:v>36.958170710674452</c:v>
                </c:pt>
                <c:pt idx="292">
                  <c:v>38.291436562428906</c:v>
                </c:pt>
                <c:pt idx="293">
                  <c:v>#N/A</c:v>
                </c:pt>
                <c:pt idx="294">
                  <c:v>30.604170876129029</c:v>
                </c:pt>
                <c:pt idx="295">
                  <c:v>#N/A</c:v>
                </c:pt>
                <c:pt idx="296">
                  <c:v>#N/A</c:v>
                </c:pt>
                <c:pt idx="297">
                  <c:v>#N/A</c:v>
                </c:pt>
                <c:pt idx="298">
                  <c:v>#N/A</c:v>
                </c:pt>
                <c:pt idx="299">
                  <c:v>#N/A</c:v>
                </c:pt>
                <c:pt idx="300">
                  <c:v>#N/A</c:v>
                </c:pt>
                <c:pt idx="301">
                  <c:v>#N/A</c:v>
                </c:pt>
                <c:pt idx="302">
                  <c:v>#N/A</c:v>
                </c:pt>
                <c:pt idx="303">
                  <c:v>#N/A</c:v>
                </c:pt>
                <c:pt idx="304">
                  <c:v>#N/A</c:v>
                </c:pt>
                <c:pt idx="305">
                  <c:v>#N/A</c:v>
                </c:pt>
                <c:pt idx="306">
                  <c:v>#N/A</c:v>
                </c:pt>
                <c:pt idx="307">
                  <c:v>#N/A</c:v>
                </c:pt>
                <c:pt idx="308">
                  <c:v>#N/A</c:v>
                </c:pt>
                <c:pt idx="309">
                  <c:v>#N/A</c:v>
                </c:pt>
                <c:pt idx="310">
                  <c:v>#N/A</c:v>
                </c:pt>
                <c:pt idx="311">
                  <c:v>#N/A</c:v>
                </c:pt>
                <c:pt idx="312">
                  <c:v>#N/A</c:v>
                </c:pt>
                <c:pt idx="313">
                  <c:v>#N/A</c:v>
                </c:pt>
                <c:pt idx="314">
                  <c:v>46.609657496034437</c:v>
                </c:pt>
                <c:pt idx="315">
                  <c:v>#N/A</c:v>
                </c:pt>
                <c:pt idx="316">
                  <c:v>#N/A</c:v>
                </c:pt>
                <c:pt idx="317">
                  <c:v>#N/A</c:v>
                </c:pt>
                <c:pt idx="318">
                  <c:v>#N/A</c:v>
                </c:pt>
                <c:pt idx="319">
                  <c:v>#N/A</c:v>
                </c:pt>
                <c:pt idx="320">
                  <c:v>#N/A</c:v>
                </c:pt>
                <c:pt idx="321">
                  <c:v>44.861969126467272</c:v>
                </c:pt>
                <c:pt idx="322">
                  <c:v>44.861969126467272</c:v>
                </c:pt>
                <c:pt idx="323">
                  <c:v>#N/A</c:v>
                </c:pt>
                <c:pt idx="324">
                  <c:v>#N/A</c:v>
                </c:pt>
                <c:pt idx="325">
                  <c:v>#N/A</c:v>
                </c:pt>
                <c:pt idx="326">
                  <c:v>#N/A</c:v>
                </c:pt>
                <c:pt idx="327">
                  <c:v>#N/A</c:v>
                </c:pt>
                <c:pt idx="328">
                  <c:v>#N/A</c:v>
                </c:pt>
                <c:pt idx="329">
                  <c:v>34.377889152831038</c:v>
                </c:pt>
                <c:pt idx="330">
                  <c:v>#N/A</c:v>
                </c:pt>
                <c:pt idx="331">
                  <c:v>38.485290960918249</c:v>
                </c:pt>
                <c:pt idx="332">
                  <c:v>44.844186474767255</c:v>
                </c:pt>
                <c:pt idx="333">
                  <c:v>#N/A</c:v>
                </c:pt>
                <c:pt idx="334">
                  <c:v>#N/A</c:v>
                </c:pt>
                <c:pt idx="335">
                  <c:v>#N/A</c:v>
                </c:pt>
                <c:pt idx="336">
                  <c:v>#N/A</c:v>
                </c:pt>
                <c:pt idx="337">
                  <c:v>#N/A</c:v>
                </c:pt>
                <c:pt idx="338">
                  <c:v>#N/A</c:v>
                </c:pt>
                <c:pt idx="339">
                  <c:v>#N/A</c:v>
                </c:pt>
                <c:pt idx="340">
                  <c:v>#N/A</c:v>
                </c:pt>
                <c:pt idx="341">
                  <c:v>#N/A</c:v>
                </c:pt>
                <c:pt idx="342">
                  <c:v>46.398515219721695</c:v>
                </c:pt>
                <c:pt idx="343">
                  <c:v>#N/A</c:v>
                </c:pt>
                <c:pt idx="344">
                  <c:v>#N/A</c:v>
                </c:pt>
                <c:pt idx="345">
                  <c:v>#N/A</c:v>
                </c:pt>
                <c:pt idx="346">
                  <c:v>#N/A</c:v>
                </c:pt>
                <c:pt idx="347">
                  <c:v>#N/A</c:v>
                </c:pt>
                <c:pt idx="348">
                  <c:v>#N/A</c:v>
                </c:pt>
                <c:pt idx="349">
                  <c:v>#N/A</c:v>
                </c:pt>
                <c:pt idx="350">
                  <c:v>36.894993794635951</c:v>
                </c:pt>
                <c:pt idx="351">
                  <c:v>36.894993794635951</c:v>
                </c:pt>
                <c:pt idx="352">
                  <c:v>#N/A</c:v>
                </c:pt>
                <c:pt idx="353">
                  <c:v>#N/A</c:v>
                </c:pt>
                <c:pt idx="354">
                  <c:v>#N/A</c:v>
                </c:pt>
                <c:pt idx="355">
                  <c:v>#N/A</c:v>
                </c:pt>
                <c:pt idx="356">
                  <c:v>#N/A</c:v>
                </c:pt>
                <c:pt idx="357">
                  <c:v>#N/A</c:v>
                </c:pt>
                <c:pt idx="358">
                  <c:v>#N/A</c:v>
                </c:pt>
                <c:pt idx="359">
                  <c:v>#N/A</c:v>
                </c:pt>
                <c:pt idx="360">
                  <c:v>#N/A</c:v>
                </c:pt>
                <c:pt idx="361">
                  <c:v>#N/A</c:v>
                </c:pt>
                <c:pt idx="362">
                  <c:v>#N/A</c:v>
                </c:pt>
                <c:pt idx="363">
                  <c:v>39.448944701287296</c:v>
                </c:pt>
                <c:pt idx="364">
                  <c:v>#N/A</c:v>
                </c:pt>
                <c:pt idx="365">
                  <c:v>#N/A</c:v>
                </c:pt>
                <c:pt idx="366">
                  <c:v>40.628056230978281</c:v>
                </c:pt>
                <c:pt idx="367">
                  <c:v>#N/A</c:v>
                </c:pt>
                <c:pt idx="368">
                  <c:v>#N/A</c:v>
                </c:pt>
                <c:pt idx="369">
                  <c:v>#N/A</c:v>
                </c:pt>
                <c:pt idx="370">
                  <c:v>#N/A</c:v>
                </c:pt>
                <c:pt idx="371">
                  <c:v>#N/A</c:v>
                </c:pt>
                <c:pt idx="372">
                  <c:v>#N/A</c:v>
                </c:pt>
                <c:pt idx="373">
                  <c:v>#N/A</c:v>
                </c:pt>
                <c:pt idx="374">
                  <c:v>#N/A</c:v>
                </c:pt>
                <c:pt idx="375">
                  <c:v>#N/A</c:v>
                </c:pt>
                <c:pt idx="376">
                  <c:v>#N/A</c:v>
                </c:pt>
                <c:pt idx="377">
                  <c:v>#N/A</c:v>
                </c:pt>
                <c:pt idx="378">
                  <c:v>#N/A</c:v>
                </c:pt>
                <c:pt idx="379">
                  <c:v>#N/A</c:v>
                </c:pt>
                <c:pt idx="380">
                  <c:v>#N/A</c:v>
                </c:pt>
                <c:pt idx="381">
                  <c:v>#N/A</c:v>
                </c:pt>
                <c:pt idx="382">
                  <c:v>#N/A</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33.129501515647206</c:v>
                </c:pt>
                <c:pt idx="399">
                  <c:v>#N/A</c:v>
                </c:pt>
                <c:pt idx="400">
                  <c:v>23.772910531264426</c:v>
                </c:pt>
                <c:pt idx="401">
                  <c:v>#N/A</c:v>
                </c:pt>
                <c:pt idx="402">
                  <c:v>#N/A</c:v>
                </c:pt>
                <c:pt idx="403">
                  <c:v>#N/A</c:v>
                </c:pt>
                <c:pt idx="404">
                  <c:v>#N/A</c:v>
                </c:pt>
                <c:pt idx="405">
                  <c:v>#N/A</c:v>
                </c:pt>
                <c:pt idx="406">
                  <c:v>#N/A</c:v>
                </c:pt>
                <c:pt idx="407">
                  <c:v>#N/A</c:v>
                </c:pt>
                <c:pt idx="408">
                  <c:v>#N/A</c:v>
                </c:pt>
                <c:pt idx="409">
                  <c:v>#N/A</c:v>
                </c:pt>
                <c:pt idx="410">
                  <c:v>#N/A</c:v>
                </c:pt>
                <c:pt idx="411">
                  <c:v>#N/A</c:v>
                </c:pt>
                <c:pt idx="412">
                  <c:v>#N/A</c:v>
                </c:pt>
                <c:pt idx="413">
                  <c:v>#N/A</c:v>
                </c:pt>
                <c:pt idx="414">
                  <c:v>#N/A</c:v>
                </c:pt>
                <c:pt idx="415">
                  <c:v>#N/A</c:v>
                </c:pt>
                <c:pt idx="416">
                  <c:v>#N/A</c:v>
                </c:pt>
                <c:pt idx="417">
                  <c:v>#N/A</c:v>
                </c:pt>
                <c:pt idx="418">
                  <c:v>#N/A</c:v>
                </c:pt>
                <c:pt idx="419">
                  <c:v>#N/A</c:v>
                </c:pt>
                <c:pt idx="420">
                  <c:v>#N/A</c:v>
                </c:pt>
                <c:pt idx="421">
                  <c:v>#N/A</c:v>
                </c:pt>
                <c:pt idx="422">
                  <c:v>#N/A</c:v>
                </c:pt>
                <c:pt idx="423">
                  <c:v>#N/A</c:v>
                </c:pt>
                <c:pt idx="424">
                  <c:v>#N/A</c:v>
                </c:pt>
                <c:pt idx="425">
                  <c:v>#N/A</c:v>
                </c:pt>
                <c:pt idx="426">
                  <c:v>#N/A</c:v>
                </c:pt>
                <c:pt idx="427">
                  <c:v>#N/A</c:v>
                </c:pt>
                <c:pt idx="428">
                  <c:v>#N/A</c:v>
                </c:pt>
                <c:pt idx="429">
                  <c:v>#N/A</c:v>
                </c:pt>
                <c:pt idx="430">
                  <c:v>#N/A</c:v>
                </c:pt>
                <c:pt idx="431">
                  <c:v>32.990736047951053</c:v>
                </c:pt>
                <c:pt idx="432">
                  <c:v>#N/A</c:v>
                </c:pt>
                <c:pt idx="433">
                  <c:v>#N/A</c:v>
                </c:pt>
                <c:pt idx="434">
                  <c:v>#N/A</c:v>
                </c:pt>
                <c:pt idx="435">
                  <c:v>#N/A</c:v>
                </c:pt>
                <c:pt idx="436">
                  <c:v>#N/A</c:v>
                </c:pt>
                <c:pt idx="437">
                  <c:v>#N/A</c:v>
                </c:pt>
                <c:pt idx="438">
                  <c:v>#N/A</c:v>
                </c:pt>
                <c:pt idx="439">
                  <c:v>38.29899416531255</c:v>
                </c:pt>
                <c:pt idx="440">
                  <c:v>#N/A</c:v>
                </c:pt>
                <c:pt idx="441">
                  <c:v>39.524704002243972</c:v>
                </c:pt>
                <c:pt idx="442">
                  <c:v>#N/A</c:v>
                </c:pt>
                <c:pt idx="443">
                  <c:v>#N/A</c:v>
                </c:pt>
                <c:pt idx="444">
                  <c:v>#N/A</c:v>
                </c:pt>
                <c:pt idx="445">
                  <c:v>#N/A</c:v>
                </c:pt>
                <c:pt idx="446">
                  <c:v>#N/A</c:v>
                </c:pt>
                <c:pt idx="447">
                  <c:v>#N/A</c:v>
                </c:pt>
                <c:pt idx="448">
                  <c:v>#N/A</c:v>
                </c:pt>
                <c:pt idx="449">
                  <c:v>#N/A</c:v>
                </c:pt>
                <c:pt idx="450">
                  <c:v>#N/A</c:v>
                </c:pt>
                <c:pt idx="451">
                  <c:v>#N/A</c:v>
                </c:pt>
                <c:pt idx="452">
                  <c:v>#N/A</c:v>
                </c:pt>
                <c:pt idx="453">
                  <c:v>#N/A</c:v>
                </c:pt>
                <c:pt idx="454">
                  <c:v>#N/A</c:v>
                </c:pt>
                <c:pt idx="455">
                  <c:v>#N/A</c:v>
                </c:pt>
                <c:pt idx="456">
                  <c:v>#N/A</c:v>
                </c:pt>
                <c:pt idx="457">
                  <c:v>48.85661003487072</c:v>
                </c:pt>
                <c:pt idx="458">
                  <c:v>#N/A</c:v>
                </c:pt>
                <c:pt idx="459">
                  <c:v>#N/A</c:v>
                </c:pt>
                <c:pt idx="460">
                  <c:v>#N/A</c:v>
                </c:pt>
                <c:pt idx="461">
                  <c:v>#N/A</c:v>
                </c:pt>
                <c:pt idx="462">
                  <c:v>#N/A</c:v>
                </c:pt>
                <c:pt idx="463">
                  <c:v>#N/A</c:v>
                </c:pt>
                <c:pt idx="464">
                  <c:v>#N/A</c:v>
                </c:pt>
                <c:pt idx="465">
                  <c:v>#N/A</c:v>
                </c:pt>
                <c:pt idx="466">
                  <c:v>46.010904379712386</c:v>
                </c:pt>
                <c:pt idx="467">
                  <c:v>#N/A</c:v>
                </c:pt>
                <c:pt idx="468">
                  <c:v>#N/A</c:v>
                </c:pt>
                <c:pt idx="469">
                  <c:v>47.374907061169623</c:v>
                </c:pt>
                <c:pt idx="470">
                  <c:v>#N/A</c:v>
                </c:pt>
                <c:pt idx="471">
                  <c:v>#N/A</c:v>
                </c:pt>
              </c:numCache>
            </c:numRef>
          </c:yVal>
          <c:bubbleSize>
            <c:numRef>
              <c:f>'PPA Price by Project (PV only)'!$B$26:$B$537</c:f>
              <c:numCache>
                <c:formatCode>0.0</c:formatCode>
                <c:ptCount val="512"/>
                <c:pt idx="0">
                  <c:v>7</c:v>
                </c:pt>
                <c:pt idx="1">
                  <c:v>5</c:v>
                </c:pt>
                <c:pt idx="2">
                  <c:v>550</c:v>
                </c:pt>
                <c:pt idx="3">
                  <c:v>210</c:v>
                </c:pt>
                <c:pt idx="4">
                  <c:v>10</c:v>
                </c:pt>
                <c:pt idx="5">
                  <c:v>30</c:v>
                </c:pt>
                <c:pt idx="6">
                  <c:v>30</c:v>
                </c:pt>
                <c:pt idx="7">
                  <c:v>19</c:v>
                </c:pt>
                <c:pt idx="8">
                  <c:v>12.6</c:v>
                </c:pt>
                <c:pt idx="9">
                  <c:v>230</c:v>
                </c:pt>
                <c:pt idx="10">
                  <c:v>20</c:v>
                </c:pt>
                <c:pt idx="11">
                  <c:v>14</c:v>
                </c:pt>
                <c:pt idx="12">
                  <c:v>10.08</c:v>
                </c:pt>
                <c:pt idx="13">
                  <c:v>48</c:v>
                </c:pt>
                <c:pt idx="14">
                  <c:v>250</c:v>
                </c:pt>
                <c:pt idx="15">
                  <c:v>250</c:v>
                </c:pt>
                <c:pt idx="16">
                  <c:v>21</c:v>
                </c:pt>
                <c:pt idx="17">
                  <c:v>50</c:v>
                </c:pt>
                <c:pt idx="18">
                  <c:v>6</c:v>
                </c:pt>
                <c:pt idx="19">
                  <c:v>19</c:v>
                </c:pt>
                <c:pt idx="20">
                  <c:v>20</c:v>
                </c:pt>
                <c:pt idx="21">
                  <c:v>50</c:v>
                </c:pt>
                <c:pt idx="22">
                  <c:v>20</c:v>
                </c:pt>
                <c:pt idx="23">
                  <c:v>20</c:v>
                </c:pt>
                <c:pt idx="24">
                  <c:v>50</c:v>
                </c:pt>
                <c:pt idx="25">
                  <c:v>300</c:v>
                </c:pt>
                <c:pt idx="26">
                  <c:v>40</c:v>
                </c:pt>
                <c:pt idx="27">
                  <c:v>29</c:v>
                </c:pt>
                <c:pt idx="28">
                  <c:v>66</c:v>
                </c:pt>
                <c:pt idx="29">
                  <c:v>25</c:v>
                </c:pt>
                <c:pt idx="30">
                  <c:v>125</c:v>
                </c:pt>
                <c:pt idx="31">
                  <c:v>25.8</c:v>
                </c:pt>
                <c:pt idx="32">
                  <c:v>32</c:v>
                </c:pt>
                <c:pt idx="33">
                  <c:v>20</c:v>
                </c:pt>
                <c:pt idx="34">
                  <c:v>23</c:v>
                </c:pt>
                <c:pt idx="35">
                  <c:v>12</c:v>
                </c:pt>
                <c:pt idx="36">
                  <c:v>10</c:v>
                </c:pt>
                <c:pt idx="37">
                  <c:v>20</c:v>
                </c:pt>
                <c:pt idx="38">
                  <c:v>150</c:v>
                </c:pt>
                <c:pt idx="39">
                  <c:v>45</c:v>
                </c:pt>
                <c:pt idx="40">
                  <c:v>30</c:v>
                </c:pt>
                <c:pt idx="41">
                  <c:v>5.5</c:v>
                </c:pt>
                <c:pt idx="42">
                  <c:v>23</c:v>
                </c:pt>
                <c:pt idx="43">
                  <c:v>62.5</c:v>
                </c:pt>
                <c:pt idx="44">
                  <c:v>130</c:v>
                </c:pt>
                <c:pt idx="45">
                  <c:v>14</c:v>
                </c:pt>
                <c:pt idx="46">
                  <c:v>20</c:v>
                </c:pt>
                <c:pt idx="47">
                  <c:v>9</c:v>
                </c:pt>
                <c:pt idx="48">
                  <c:v>7.65</c:v>
                </c:pt>
                <c:pt idx="49">
                  <c:v>60</c:v>
                </c:pt>
                <c:pt idx="50">
                  <c:v>309</c:v>
                </c:pt>
                <c:pt idx="51">
                  <c:v>20</c:v>
                </c:pt>
                <c:pt idx="52">
                  <c:v>270</c:v>
                </c:pt>
                <c:pt idx="53">
                  <c:v>110</c:v>
                </c:pt>
                <c:pt idx="54">
                  <c:v>26</c:v>
                </c:pt>
                <c:pt idx="55">
                  <c:v>250</c:v>
                </c:pt>
                <c:pt idx="56">
                  <c:v>30</c:v>
                </c:pt>
                <c:pt idx="57">
                  <c:v>20</c:v>
                </c:pt>
                <c:pt idx="58">
                  <c:v>150</c:v>
                </c:pt>
                <c:pt idx="59">
                  <c:v>110</c:v>
                </c:pt>
                <c:pt idx="60">
                  <c:v>127</c:v>
                </c:pt>
                <c:pt idx="61">
                  <c:v>150</c:v>
                </c:pt>
                <c:pt idx="62">
                  <c:v>24</c:v>
                </c:pt>
                <c:pt idx="63">
                  <c:v>20</c:v>
                </c:pt>
                <c:pt idx="64">
                  <c:v>6</c:v>
                </c:pt>
                <c:pt idx="65">
                  <c:v>150</c:v>
                </c:pt>
                <c:pt idx="66">
                  <c:v>250</c:v>
                </c:pt>
                <c:pt idx="67">
                  <c:v>9</c:v>
                </c:pt>
                <c:pt idx="68">
                  <c:v>20</c:v>
                </c:pt>
                <c:pt idx="69">
                  <c:v>19</c:v>
                </c:pt>
                <c:pt idx="70">
                  <c:v>20</c:v>
                </c:pt>
                <c:pt idx="71">
                  <c:v>30</c:v>
                </c:pt>
                <c:pt idx="72">
                  <c:v>20</c:v>
                </c:pt>
                <c:pt idx="73">
                  <c:v>15</c:v>
                </c:pt>
                <c:pt idx="74">
                  <c:v>15</c:v>
                </c:pt>
                <c:pt idx="75">
                  <c:v>200</c:v>
                </c:pt>
                <c:pt idx="76">
                  <c:v>20</c:v>
                </c:pt>
                <c:pt idx="77">
                  <c:v>20</c:v>
                </c:pt>
                <c:pt idx="78">
                  <c:v>20</c:v>
                </c:pt>
                <c:pt idx="79">
                  <c:v>20</c:v>
                </c:pt>
                <c:pt idx="80">
                  <c:v>20</c:v>
                </c:pt>
                <c:pt idx="81">
                  <c:v>102</c:v>
                </c:pt>
                <c:pt idx="82">
                  <c:v>20</c:v>
                </c:pt>
                <c:pt idx="83">
                  <c:v>250</c:v>
                </c:pt>
                <c:pt idx="84">
                  <c:v>20</c:v>
                </c:pt>
                <c:pt idx="85">
                  <c:v>20.8</c:v>
                </c:pt>
                <c:pt idx="86">
                  <c:v>10</c:v>
                </c:pt>
                <c:pt idx="87">
                  <c:v>50</c:v>
                </c:pt>
                <c:pt idx="88">
                  <c:v>20</c:v>
                </c:pt>
                <c:pt idx="89">
                  <c:v>20</c:v>
                </c:pt>
                <c:pt idx="90">
                  <c:v>250</c:v>
                </c:pt>
                <c:pt idx="91">
                  <c:v>20</c:v>
                </c:pt>
                <c:pt idx="92">
                  <c:v>28.8</c:v>
                </c:pt>
                <c:pt idx="93">
                  <c:v>45</c:v>
                </c:pt>
                <c:pt idx="94">
                  <c:v>20</c:v>
                </c:pt>
                <c:pt idx="95">
                  <c:v>20</c:v>
                </c:pt>
                <c:pt idx="96">
                  <c:v>20</c:v>
                </c:pt>
                <c:pt idx="97">
                  <c:v>20</c:v>
                </c:pt>
                <c:pt idx="98">
                  <c:v>20</c:v>
                </c:pt>
                <c:pt idx="99">
                  <c:v>20</c:v>
                </c:pt>
                <c:pt idx="100">
                  <c:v>48</c:v>
                </c:pt>
                <c:pt idx="101">
                  <c:v>40</c:v>
                </c:pt>
                <c:pt idx="102">
                  <c:v>12</c:v>
                </c:pt>
                <c:pt idx="103">
                  <c:v>50</c:v>
                </c:pt>
                <c:pt idx="104">
                  <c:v>40</c:v>
                </c:pt>
                <c:pt idx="105">
                  <c:v>20</c:v>
                </c:pt>
                <c:pt idx="106">
                  <c:v>20</c:v>
                </c:pt>
                <c:pt idx="107">
                  <c:v>12</c:v>
                </c:pt>
                <c:pt idx="108">
                  <c:v>15</c:v>
                </c:pt>
                <c:pt idx="109">
                  <c:v>20</c:v>
                </c:pt>
                <c:pt idx="110">
                  <c:v>20</c:v>
                </c:pt>
                <c:pt idx="111">
                  <c:v>20</c:v>
                </c:pt>
                <c:pt idx="112">
                  <c:v>20</c:v>
                </c:pt>
                <c:pt idx="113">
                  <c:v>7.3140000000000001</c:v>
                </c:pt>
                <c:pt idx="114">
                  <c:v>20</c:v>
                </c:pt>
                <c:pt idx="115">
                  <c:v>150</c:v>
                </c:pt>
                <c:pt idx="116">
                  <c:v>7</c:v>
                </c:pt>
                <c:pt idx="117">
                  <c:v>10.416</c:v>
                </c:pt>
                <c:pt idx="118">
                  <c:v>20</c:v>
                </c:pt>
                <c:pt idx="119">
                  <c:v>25</c:v>
                </c:pt>
                <c:pt idx="120">
                  <c:v>10.3</c:v>
                </c:pt>
                <c:pt idx="121">
                  <c:v>150</c:v>
                </c:pt>
                <c:pt idx="122">
                  <c:v>30</c:v>
                </c:pt>
                <c:pt idx="123">
                  <c:v>20</c:v>
                </c:pt>
                <c:pt idx="124">
                  <c:v>30</c:v>
                </c:pt>
                <c:pt idx="125">
                  <c:v>93.6</c:v>
                </c:pt>
                <c:pt idx="126">
                  <c:v>45</c:v>
                </c:pt>
                <c:pt idx="127">
                  <c:v>56</c:v>
                </c:pt>
                <c:pt idx="128">
                  <c:v>56</c:v>
                </c:pt>
                <c:pt idx="129">
                  <c:v>200</c:v>
                </c:pt>
                <c:pt idx="130">
                  <c:v>100</c:v>
                </c:pt>
                <c:pt idx="131">
                  <c:v>60</c:v>
                </c:pt>
                <c:pt idx="132">
                  <c:v>60</c:v>
                </c:pt>
                <c:pt idx="133">
                  <c:v>52</c:v>
                </c:pt>
                <c:pt idx="134">
                  <c:v>120</c:v>
                </c:pt>
                <c:pt idx="135">
                  <c:v>30</c:v>
                </c:pt>
                <c:pt idx="136">
                  <c:v>101.3</c:v>
                </c:pt>
                <c:pt idx="137">
                  <c:v>51</c:v>
                </c:pt>
                <c:pt idx="138">
                  <c:v>76.5</c:v>
                </c:pt>
                <c:pt idx="139">
                  <c:v>30</c:v>
                </c:pt>
                <c:pt idx="140">
                  <c:v>80</c:v>
                </c:pt>
                <c:pt idx="141">
                  <c:v>103</c:v>
                </c:pt>
                <c:pt idx="142">
                  <c:v>40</c:v>
                </c:pt>
                <c:pt idx="143">
                  <c:v>11.4</c:v>
                </c:pt>
                <c:pt idx="144">
                  <c:v>20</c:v>
                </c:pt>
                <c:pt idx="145">
                  <c:v>20</c:v>
                </c:pt>
                <c:pt idx="146">
                  <c:v>20</c:v>
                </c:pt>
                <c:pt idx="147">
                  <c:v>15</c:v>
                </c:pt>
                <c:pt idx="148">
                  <c:v>20</c:v>
                </c:pt>
                <c:pt idx="149">
                  <c:v>20</c:v>
                </c:pt>
                <c:pt idx="150">
                  <c:v>14.7</c:v>
                </c:pt>
                <c:pt idx="151">
                  <c:v>19.5</c:v>
                </c:pt>
                <c:pt idx="152">
                  <c:v>19.5</c:v>
                </c:pt>
                <c:pt idx="153">
                  <c:v>100</c:v>
                </c:pt>
                <c:pt idx="154">
                  <c:v>40</c:v>
                </c:pt>
                <c:pt idx="155">
                  <c:v>50</c:v>
                </c:pt>
                <c:pt idx="156">
                  <c:v>30</c:v>
                </c:pt>
                <c:pt idx="157">
                  <c:v>45</c:v>
                </c:pt>
                <c:pt idx="158">
                  <c:v>130</c:v>
                </c:pt>
                <c:pt idx="159">
                  <c:v>80</c:v>
                </c:pt>
                <c:pt idx="160">
                  <c:v>6</c:v>
                </c:pt>
                <c:pt idx="161">
                  <c:v>25</c:v>
                </c:pt>
                <c:pt idx="162">
                  <c:v>62.25</c:v>
                </c:pt>
                <c:pt idx="163">
                  <c:v>70</c:v>
                </c:pt>
                <c:pt idx="164">
                  <c:v>70</c:v>
                </c:pt>
                <c:pt idx="165">
                  <c:v>10.5</c:v>
                </c:pt>
                <c:pt idx="166">
                  <c:v>20</c:v>
                </c:pt>
                <c:pt idx="167">
                  <c:v>30</c:v>
                </c:pt>
                <c:pt idx="168">
                  <c:v>81</c:v>
                </c:pt>
                <c:pt idx="169">
                  <c:v>54</c:v>
                </c:pt>
                <c:pt idx="170">
                  <c:v>6.8</c:v>
                </c:pt>
                <c:pt idx="171">
                  <c:v>20</c:v>
                </c:pt>
                <c:pt idx="172">
                  <c:v>50.6</c:v>
                </c:pt>
                <c:pt idx="173">
                  <c:v>52</c:v>
                </c:pt>
                <c:pt idx="174">
                  <c:v>80</c:v>
                </c:pt>
                <c:pt idx="175">
                  <c:v>4.9000000000000004</c:v>
                </c:pt>
                <c:pt idx="176">
                  <c:v>3.6</c:v>
                </c:pt>
                <c:pt idx="177">
                  <c:v>100</c:v>
                </c:pt>
                <c:pt idx="178">
                  <c:v>80</c:v>
                </c:pt>
                <c:pt idx="179">
                  <c:v>100</c:v>
                </c:pt>
                <c:pt idx="180">
                  <c:v>46</c:v>
                </c:pt>
                <c:pt idx="181">
                  <c:v>100.815</c:v>
                </c:pt>
                <c:pt idx="182">
                  <c:v>7</c:v>
                </c:pt>
                <c:pt idx="183">
                  <c:v>13</c:v>
                </c:pt>
                <c:pt idx="184">
                  <c:v>20</c:v>
                </c:pt>
                <c:pt idx="185">
                  <c:v>27.6</c:v>
                </c:pt>
                <c:pt idx="186">
                  <c:v>125</c:v>
                </c:pt>
                <c:pt idx="187">
                  <c:v>150</c:v>
                </c:pt>
                <c:pt idx="188">
                  <c:v>180</c:v>
                </c:pt>
                <c:pt idx="189">
                  <c:v>20</c:v>
                </c:pt>
                <c:pt idx="190">
                  <c:v>30</c:v>
                </c:pt>
                <c:pt idx="191">
                  <c:v>30</c:v>
                </c:pt>
                <c:pt idx="192">
                  <c:v>10</c:v>
                </c:pt>
                <c:pt idx="193">
                  <c:v>150</c:v>
                </c:pt>
                <c:pt idx="194">
                  <c:v>10.88</c:v>
                </c:pt>
                <c:pt idx="195">
                  <c:v>52</c:v>
                </c:pt>
                <c:pt idx="196">
                  <c:v>52</c:v>
                </c:pt>
                <c:pt idx="197">
                  <c:v>25</c:v>
                </c:pt>
                <c:pt idx="198">
                  <c:v>46.2</c:v>
                </c:pt>
                <c:pt idx="199">
                  <c:v>71.400000000000006</c:v>
                </c:pt>
                <c:pt idx="200">
                  <c:v>118</c:v>
                </c:pt>
                <c:pt idx="201">
                  <c:v>182</c:v>
                </c:pt>
                <c:pt idx="202">
                  <c:v>146</c:v>
                </c:pt>
                <c:pt idx="203">
                  <c:v>50</c:v>
                </c:pt>
                <c:pt idx="204">
                  <c:v>154.27199999999999</c:v>
                </c:pt>
                <c:pt idx="205">
                  <c:v>103.5</c:v>
                </c:pt>
                <c:pt idx="206">
                  <c:v>125</c:v>
                </c:pt>
                <c:pt idx="207">
                  <c:v>85</c:v>
                </c:pt>
                <c:pt idx="208">
                  <c:v>54</c:v>
                </c:pt>
                <c:pt idx="209">
                  <c:v>72</c:v>
                </c:pt>
                <c:pt idx="210">
                  <c:v>30</c:v>
                </c:pt>
                <c:pt idx="211">
                  <c:v>86</c:v>
                </c:pt>
                <c:pt idx="212">
                  <c:v>50</c:v>
                </c:pt>
                <c:pt idx="213">
                  <c:v>90</c:v>
                </c:pt>
                <c:pt idx="214">
                  <c:v>20</c:v>
                </c:pt>
                <c:pt idx="215">
                  <c:v>20</c:v>
                </c:pt>
                <c:pt idx="216">
                  <c:v>20</c:v>
                </c:pt>
                <c:pt idx="217">
                  <c:v>20</c:v>
                </c:pt>
                <c:pt idx="218">
                  <c:v>20</c:v>
                </c:pt>
                <c:pt idx="219">
                  <c:v>26</c:v>
                </c:pt>
                <c:pt idx="220">
                  <c:v>8.16</c:v>
                </c:pt>
                <c:pt idx="221">
                  <c:v>20.399999999999999</c:v>
                </c:pt>
                <c:pt idx="222">
                  <c:v>100</c:v>
                </c:pt>
                <c:pt idx="223">
                  <c:v>128</c:v>
                </c:pt>
                <c:pt idx="224">
                  <c:v>20</c:v>
                </c:pt>
                <c:pt idx="225">
                  <c:v>16</c:v>
                </c:pt>
                <c:pt idx="226">
                  <c:v>60</c:v>
                </c:pt>
                <c:pt idx="227">
                  <c:v>20</c:v>
                </c:pt>
                <c:pt idx="228">
                  <c:v>100</c:v>
                </c:pt>
                <c:pt idx="229">
                  <c:v>100</c:v>
                </c:pt>
                <c:pt idx="230">
                  <c:v>24.9</c:v>
                </c:pt>
                <c:pt idx="231">
                  <c:v>40</c:v>
                </c:pt>
                <c:pt idx="232">
                  <c:v>20</c:v>
                </c:pt>
                <c:pt idx="233">
                  <c:v>50</c:v>
                </c:pt>
                <c:pt idx="234">
                  <c:v>50</c:v>
                </c:pt>
                <c:pt idx="235">
                  <c:v>105</c:v>
                </c:pt>
                <c:pt idx="236">
                  <c:v>150</c:v>
                </c:pt>
                <c:pt idx="237">
                  <c:v>80</c:v>
                </c:pt>
                <c:pt idx="238">
                  <c:v>125</c:v>
                </c:pt>
                <c:pt idx="239">
                  <c:v>7.8</c:v>
                </c:pt>
                <c:pt idx="240">
                  <c:v>200</c:v>
                </c:pt>
                <c:pt idx="241">
                  <c:v>7.2</c:v>
                </c:pt>
                <c:pt idx="242">
                  <c:v>14.7</c:v>
                </c:pt>
                <c:pt idx="243">
                  <c:v>45.9</c:v>
                </c:pt>
                <c:pt idx="244">
                  <c:v>100</c:v>
                </c:pt>
                <c:pt idx="245">
                  <c:v>60</c:v>
                </c:pt>
                <c:pt idx="246">
                  <c:v>20</c:v>
                </c:pt>
                <c:pt idx="247">
                  <c:v>17</c:v>
                </c:pt>
                <c:pt idx="248">
                  <c:v>49</c:v>
                </c:pt>
                <c:pt idx="249">
                  <c:v>56</c:v>
                </c:pt>
                <c:pt idx="250">
                  <c:v>74.900000000000006</c:v>
                </c:pt>
                <c:pt idx="251">
                  <c:v>100</c:v>
                </c:pt>
                <c:pt idx="252">
                  <c:v>78.400000000000006</c:v>
                </c:pt>
                <c:pt idx="253">
                  <c:v>50</c:v>
                </c:pt>
                <c:pt idx="254">
                  <c:v>9.4959999999999987</c:v>
                </c:pt>
                <c:pt idx="255">
                  <c:v>39.864000000000004</c:v>
                </c:pt>
                <c:pt idx="256">
                  <c:v>52.5</c:v>
                </c:pt>
                <c:pt idx="257">
                  <c:v>40</c:v>
                </c:pt>
                <c:pt idx="258">
                  <c:v>86</c:v>
                </c:pt>
                <c:pt idx="259">
                  <c:v>74</c:v>
                </c:pt>
                <c:pt idx="260">
                  <c:v>50</c:v>
                </c:pt>
                <c:pt idx="261">
                  <c:v>100</c:v>
                </c:pt>
                <c:pt idx="262">
                  <c:v>19.59</c:v>
                </c:pt>
                <c:pt idx="263">
                  <c:v>19.579999999999998</c:v>
                </c:pt>
                <c:pt idx="264">
                  <c:v>19.579999999999998</c:v>
                </c:pt>
                <c:pt idx="265">
                  <c:v>19.600000000000001</c:v>
                </c:pt>
                <c:pt idx="266">
                  <c:v>5</c:v>
                </c:pt>
                <c:pt idx="267">
                  <c:v>40</c:v>
                </c:pt>
                <c:pt idx="268">
                  <c:v>8.4</c:v>
                </c:pt>
                <c:pt idx="269">
                  <c:v>8.4</c:v>
                </c:pt>
                <c:pt idx="270">
                  <c:v>252.32</c:v>
                </c:pt>
                <c:pt idx="271">
                  <c:v>100</c:v>
                </c:pt>
                <c:pt idx="272">
                  <c:v>200</c:v>
                </c:pt>
                <c:pt idx="273">
                  <c:v>62.5</c:v>
                </c:pt>
                <c:pt idx="274">
                  <c:v>50</c:v>
                </c:pt>
                <c:pt idx="275">
                  <c:v>25</c:v>
                </c:pt>
                <c:pt idx="276">
                  <c:v>25</c:v>
                </c:pt>
                <c:pt idx="277">
                  <c:v>50</c:v>
                </c:pt>
                <c:pt idx="278">
                  <c:v>5</c:v>
                </c:pt>
                <c:pt idx="279">
                  <c:v>150</c:v>
                </c:pt>
                <c:pt idx="280">
                  <c:v>200</c:v>
                </c:pt>
                <c:pt idx="281">
                  <c:v>15</c:v>
                </c:pt>
                <c:pt idx="282">
                  <c:v>45</c:v>
                </c:pt>
                <c:pt idx="283">
                  <c:v>150</c:v>
                </c:pt>
                <c:pt idx="284">
                  <c:v>50</c:v>
                </c:pt>
                <c:pt idx="285">
                  <c:v>99</c:v>
                </c:pt>
                <c:pt idx="286">
                  <c:v>50</c:v>
                </c:pt>
                <c:pt idx="287">
                  <c:v>30</c:v>
                </c:pt>
                <c:pt idx="288">
                  <c:v>100</c:v>
                </c:pt>
                <c:pt idx="289">
                  <c:v>57.5</c:v>
                </c:pt>
                <c:pt idx="290">
                  <c:v>120</c:v>
                </c:pt>
                <c:pt idx="291">
                  <c:v>10</c:v>
                </c:pt>
                <c:pt idx="292">
                  <c:v>50</c:v>
                </c:pt>
                <c:pt idx="293">
                  <c:v>106.688</c:v>
                </c:pt>
                <c:pt idx="294">
                  <c:v>99</c:v>
                </c:pt>
                <c:pt idx="295">
                  <c:v>6.3</c:v>
                </c:pt>
                <c:pt idx="296">
                  <c:v>100</c:v>
                </c:pt>
                <c:pt idx="297">
                  <c:v>74.5</c:v>
                </c:pt>
                <c:pt idx="298">
                  <c:v>74.5</c:v>
                </c:pt>
                <c:pt idx="299">
                  <c:v>300</c:v>
                </c:pt>
                <c:pt idx="300">
                  <c:v>250</c:v>
                </c:pt>
                <c:pt idx="301">
                  <c:v>50</c:v>
                </c:pt>
                <c:pt idx="302">
                  <c:v>101</c:v>
                </c:pt>
                <c:pt idx="303">
                  <c:v>200</c:v>
                </c:pt>
                <c:pt idx="304">
                  <c:v>100</c:v>
                </c:pt>
                <c:pt idx="305">
                  <c:v>80</c:v>
                </c:pt>
                <c:pt idx="306">
                  <c:v>5.6814814814814811</c:v>
                </c:pt>
                <c:pt idx="307">
                  <c:v>80</c:v>
                </c:pt>
                <c:pt idx="308">
                  <c:v>60</c:v>
                </c:pt>
                <c:pt idx="309">
                  <c:v>30</c:v>
                </c:pt>
                <c:pt idx="310">
                  <c:v>58</c:v>
                </c:pt>
                <c:pt idx="311">
                  <c:v>122</c:v>
                </c:pt>
                <c:pt idx="312">
                  <c:v>99</c:v>
                </c:pt>
                <c:pt idx="313">
                  <c:v>80</c:v>
                </c:pt>
                <c:pt idx="314">
                  <c:v>20</c:v>
                </c:pt>
                <c:pt idx="315">
                  <c:v>100</c:v>
                </c:pt>
                <c:pt idx="316">
                  <c:v>42</c:v>
                </c:pt>
                <c:pt idx="317">
                  <c:v>68</c:v>
                </c:pt>
                <c:pt idx="318">
                  <c:v>20</c:v>
                </c:pt>
                <c:pt idx="319">
                  <c:v>200</c:v>
                </c:pt>
                <c:pt idx="320">
                  <c:v>35</c:v>
                </c:pt>
                <c:pt idx="321">
                  <c:v>40</c:v>
                </c:pt>
                <c:pt idx="322">
                  <c:v>10</c:v>
                </c:pt>
                <c:pt idx="323">
                  <c:v>50</c:v>
                </c:pt>
                <c:pt idx="324">
                  <c:v>50</c:v>
                </c:pt>
                <c:pt idx="325">
                  <c:v>86</c:v>
                </c:pt>
                <c:pt idx="326">
                  <c:v>102.5</c:v>
                </c:pt>
                <c:pt idx="327">
                  <c:v>100</c:v>
                </c:pt>
                <c:pt idx="328">
                  <c:v>100</c:v>
                </c:pt>
                <c:pt idx="329">
                  <c:v>100</c:v>
                </c:pt>
                <c:pt idx="330">
                  <c:v>100</c:v>
                </c:pt>
                <c:pt idx="331">
                  <c:v>60</c:v>
                </c:pt>
                <c:pt idx="332">
                  <c:v>10.5</c:v>
                </c:pt>
                <c:pt idx="333">
                  <c:v>20</c:v>
                </c:pt>
                <c:pt idx="334">
                  <c:v>144</c:v>
                </c:pt>
                <c:pt idx="335">
                  <c:v>13</c:v>
                </c:pt>
                <c:pt idx="336">
                  <c:v>128</c:v>
                </c:pt>
                <c:pt idx="337">
                  <c:v>70</c:v>
                </c:pt>
                <c:pt idx="338">
                  <c:v>250</c:v>
                </c:pt>
                <c:pt idx="339">
                  <c:v>4.5999999999999996</c:v>
                </c:pt>
                <c:pt idx="340">
                  <c:v>50</c:v>
                </c:pt>
                <c:pt idx="341">
                  <c:v>22</c:v>
                </c:pt>
                <c:pt idx="342">
                  <c:v>50</c:v>
                </c:pt>
                <c:pt idx="343">
                  <c:v>160</c:v>
                </c:pt>
                <c:pt idx="344">
                  <c:v>120</c:v>
                </c:pt>
                <c:pt idx="345">
                  <c:v>100</c:v>
                </c:pt>
                <c:pt idx="346">
                  <c:v>75</c:v>
                </c:pt>
                <c:pt idx="347">
                  <c:v>26</c:v>
                </c:pt>
                <c:pt idx="348">
                  <c:v>50</c:v>
                </c:pt>
                <c:pt idx="349">
                  <c:v>55.83</c:v>
                </c:pt>
                <c:pt idx="350">
                  <c:v>88</c:v>
                </c:pt>
                <c:pt idx="351">
                  <c:v>22</c:v>
                </c:pt>
                <c:pt idx="352">
                  <c:v>100</c:v>
                </c:pt>
                <c:pt idx="353">
                  <c:v>50</c:v>
                </c:pt>
                <c:pt idx="354">
                  <c:v>300</c:v>
                </c:pt>
                <c:pt idx="355">
                  <c:v>40</c:v>
                </c:pt>
                <c:pt idx="356">
                  <c:v>400</c:v>
                </c:pt>
                <c:pt idx="357">
                  <c:v>80</c:v>
                </c:pt>
                <c:pt idx="358">
                  <c:v>62.5</c:v>
                </c:pt>
                <c:pt idx="359">
                  <c:v>17.5</c:v>
                </c:pt>
                <c:pt idx="360">
                  <c:v>112</c:v>
                </c:pt>
                <c:pt idx="361">
                  <c:v>100</c:v>
                </c:pt>
                <c:pt idx="362">
                  <c:v>100</c:v>
                </c:pt>
                <c:pt idx="363">
                  <c:v>100</c:v>
                </c:pt>
                <c:pt idx="364">
                  <c:v>240</c:v>
                </c:pt>
                <c:pt idx="365">
                  <c:v>65</c:v>
                </c:pt>
                <c:pt idx="366">
                  <c:v>9.3076923076923066</c:v>
                </c:pt>
                <c:pt idx="367">
                  <c:v>88</c:v>
                </c:pt>
                <c:pt idx="368">
                  <c:v>90</c:v>
                </c:pt>
                <c:pt idx="369">
                  <c:v>70</c:v>
                </c:pt>
                <c:pt idx="370">
                  <c:v>150</c:v>
                </c:pt>
                <c:pt idx="371">
                  <c:v>100</c:v>
                </c:pt>
                <c:pt idx="372">
                  <c:v>100</c:v>
                </c:pt>
                <c:pt idx="373">
                  <c:v>35</c:v>
                </c:pt>
                <c:pt idx="374">
                  <c:v>107</c:v>
                </c:pt>
                <c:pt idx="375">
                  <c:v>132</c:v>
                </c:pt>
                <c:pt idx="376">
                  <c:v>250</c:v>
                </c:pt>
                <c:pt idx="377">
                  <c:v>88</c:v>
                </c:pt>
                <c:pt idx="378">
                  <c:v>25</c:v>
                </c:pt>
                <c:pt idx="379">
                  <c:v>100</c:v>
                </c:pt>
                <c:pt idx="380">
                  <c:v>44</c:v>
                </c:pt>
                <c:pt idx="381">
                  <c:v>100</c:v>
                </c:pt>
                <c:pt idx="382">
                  <c:v>162</c:v>
                </c:pt>
                <c:pt idx="383">
                  <c:v>100</c:v>
                </c:pt>
                <c:pt idx="384">
                  <c:v>200</c:v>
                </c:pt>
                <c:pt idx="385">
                  <c:v>100</c:v>
                </c:pt>
                <c:pt idx="386">
                  <c:v>50</c:v>
                </c:pt>
                <c:pt idx="387">
                  <c:v>80</c:v>
                </c:pt>
                <c:pt idx="388">
                  <c:v>50.5</c:v>
                </c:pt>
                <c:pt idx="389">
                  <c:v>50</c:v>
                </c:pt>
                <c:pt idx="390">
                  <c:v>160.5</c:v>
                </c:pt>
                <c:pt idx="391">
                  <c:v>75</c:v>
                </c:pt>
                <c:pt idx="392">
                  <c:v>80</c:v>
                </c:pt>
                <c:pt idx="393">
                  <c:v>22.9</c:v>
                </c:pt>
                <c:pt idx="394">
                  <c:v>200</c:v>
                </c:pt>
                <c:pt idx="395">
                  <c:v>127.86</c:v>
                </c:pt>
                <c:pt idx="396">
                  <c:v>100</c:v>
                </c:pt>
                <c:pt idx="397">
                  <c:v>100</c:v>
                </c:pt>
                <c:pt idx="398">
                  <c:v>79</c:v>
                </c:pt>
                <c:pt idx="399">
                  <c:v>75</c:v>
                </c:pt>
                <c:pt idx="400">
                  <c:v>160</c:v>
                </c:pt>
                <c:pt idx="401">
                  <c:v>150</c:v>
                </c:pt>
                <c:pt idx="402">
                  <c:v>20</c:v>
                </c:pt>
                <c:pt idx="403">
                  <c:v>20</c:v>
                </c:pt>
                <c:pt idx="404">
                  <c:v>196</c:v>
                </c:pt>
                <c:pt idx="405">
                  <c:v>50</c:v>
                </c:pt>
                <c:pt idx="406">
                  <c:v>132</c:v>
                </c:pt>
                <c:pt idx="407">
                  <c:v>175</c:v>
                </c:pt>
                <c:pt idx="408">
                  <c:v>100</c:v>
                </c:pt>
                <c:pt idx="409">
                  <c:v>200</c:v>
                </c:pt>
                <c:pt idx="410">
                  <c:v>152.5</c:v>
                </c:pt>
                <c:pt idx="411">
                  <c:v>233</c:v>
                </c:pt>
                <c:pt idx="412">
                  <c:v>63</c:v>
                </c:pt>
                <c:pt idx="413">
                  <c:v>26</c:v>
                </c:pt>
                <c:pt idx="414">
                  <c:v>56</c:v>
                </c:pt>
                <c:pt idx="415">
                  <c:v>50</c:v>
                </c:pt>
                <c:pt idx="416">
                  <c:v>200</c:v>
                </c:pt>
                <c:pt idx="417">
                  <c:v>7.5</c:v>
                </c:pt>
                <c:pt idx="418">
                  <c:v>90</c:v>
                </c:pt>
                <c:pt idx="419">
                  <c:v>500</c:v>
                </c:pt>
                <c:pt idx="420">
                  <c:v>90</c:v>
                </c:pt>
                <c:pt idx="421">
                  <c:v>96</c:v>
                </c:pt>
                <c:pt idx="422" formatCode="General">
                  <c:v>190</c:v>
                </c:pt>
                <c:pt idx="423" formatCode="General">
                  <c:v>190</c:v>
                </c:pt>
                <c:pt idx="424" formatCode="General">
                  <c:v>50</c:v>
                </c:pt>
                <c:pt idx="425" formatCode="General">
                  <c:v>50</c:v>
                </c:pt>
                <c:pt idx="426" formatCode="General">
                  <c:v>74.5</c:v>
                </c:pt>
                <c:pt idx="427" formatCode="General">
                  <c:v>130</c:v>
                </c:pt>
                <c:pt idx="428" formatCode="General">
                  <c:v>150</c:v>
                </c:pt>
                <c:pt idx="429" formatCode="General">
                  <c:v>300</c:v>
                </c:pt>
                <c:pt idx="430" formatCode="General">
                  <c:v>50</c:v>
                </c:pt>
                <c:pt idx="431" formatCode="General">
                  <c:v>30</c:v>
                </c:pt>
                <c:pt idx="432" formatCode="General">
                  <c:v>100</c:v>
                </c:pt>
                <c:pt idx="433" formatCode="General">
                  <c:v>350</c:v>
                </c:pt>
                <c:pt idx="434" formatCode="General">
                  <c:v>250</c:v>
                </c:pt>
                <c:pt idx="435" formatCode="General">
                  <c:v>90</c:v>
                </c:pt>
                <c:pt idx="436" formatCode="General">
                  <c:v>93.5</c:v>
                </c:pt>
                <c:pt idx="437" formatCode="General">
                  <c:v>200</c:v>
                </c:pt>
                <c:pt idx="438" formatCode="General">
                  <c:v>100</c:v>
                </c:pt>
                <c:pt idx="439" formatCode="General">
                  <c:v>100</c:v>
                </c:pt>
                <c:pt idx="440" formatCode="General">
                  <c:v>30</c:v>
                </c:pt>
                <c:pt idx="441" formatCode="General">
                  <c:v>125</c:v>
                </c:pt>
                <c:pt idx="442" formatCode="General">
                  <c:v>102</c:v>
                </c:pt>
                <c:pt idx="443" formatCode="General">
                  <c:v>150</c:v>
                </c:pt>
                <c:pt idx="444" formatCode="General">
                  <c:v>70</c:v>
                </c:pt>
                <c:pt idx="445" formatCode="General">
                  <c:v>40</c:v>
                </c:pt>
                <c:pt idx="446" formatCode="General">
                  <c:v>150</c:v>
                </c:pt>
                <c:pt idx="447" formatCode="General">
                  <c:v>60</c:v>
                </c:pt>
                <c:pt idx="448" formatCode="General">
                  <c:v>190</c:v>
                </c:pt>
                <c:pt idx="449" formatCode="General">
                  <c:v>20</c:v>
                </c:pt>
                <c:pt idx="450" formatCode="General">
                  <c:v>130</c:v>
                </c:pt>
                <c:pt idx="451" formatCode="General">
                  <c:v>80</c:v>
                </c:pt>
                <c:pt idx="452" formatCode="General">
                  <c:v>80</c:v>
                </c:pt>
                <c:pt idx="453" formatCode="General">
                  <c:v>66</c:v>
                </c:pt>
                <c:pt idx="454" formatCode="General">
                  <c:v>107</c:v>
                </c:pt>
                <c:pt idx="455" formatCode="General">
                  <c:v>100</c:v>
                </c:pt>
                <c:pt idx="456" formatCode="General">
                  <c:v>125</c:v>
                </c:pt>
                <c:pt idx="457" formatCode="General">
                  <c:v>30</c:v>
                </c:pt>
                <c:pt idx="458" formatCode="General">
                  <c:v>100</c:v>
                </c:pt>
                <c:pt idx="459" formatCode="General">
                  <c:v>150</c:v>
                </c:pt>
                <c:pt idx="460" formatCode="General">
                  <c:v>100</c:v>
                </c:pt>
                <c:pt idx="461" formatCode="General">
                  <c:v>65</c:v>
                </c:pt>
                <c:pt idx="462" formatCode="General">
                  <c:v>138.80000000000001</c:v>
                </c:pt>
                <c:pt idx="463" formatCode="General">
                  <c:v>140</c:v>
                </c:pt>
                <c:pt idx="464" formatCode="General">
                  <c:v>100</c:v>
                </c:pt>
                <c:pt idx="465" formatCode="General">
                  <c:v>25</c:v>
                </c:pt>
                <c:pt idx="466" formatCode="General">
                  <c:v>300</c:v>
                </c:pt>
                <c:pt idx="467" formatCode="General">
                  <c:v>200</c:v>
                </c:pt>
                <c:pt idx="468" formatCode="General">
                  <c:v>125</c:v>
                </c:pt>
                <c:pt idx="469" formatCode="General">
                  <c:v>35</c:v>
                </c:pt>
                <c:pt idx="470" formatCode="General">
                  <c:v>127.85</c:v>
                </c:pt>
                <c:pt idx="471" formatCode="General">
                  <c:v>700</c:v>
                </c:pt>
              </c:numCache>
            </c:numRef>
          </c:bubbleSize>
          <c:bubble3D val="0"/>
          <c:extLst>
            <c:ext xmlns:c14="http://schemas.microsoft.com/office/drawing/2007/8/2/chart" uri="{6F2FDCE9-48DA-4B69-8628-5D25D57E5C99}">
              <c14:invertSolidFillFmt>
                <c14:spPr xmlns:c14="http://schemas.microsoft.com/office/drawing/2007/8/2/chart">
                  <a:solidFill>
                    <a:srgbClr val="FFFFFF"/>
                  </a:solidFill>
                  <a:ln w="6350">
                    <a:solidFill>
                      <a:schemeClr val="accent3"/>
                    </a:solidFill>
                    <a:prstDash val="solid"/>
                  </a:ln>
                </c14:spPr>
              </c14:invertSolidFillFmt>
            </c:ext>
            <c:ext xmlns:c16="http://schemas.microsoft.com/office/drawing/2014/chart" uri="{C3380CC4-5D6E-409C-BE32-E72D297353CC}">
              <c16:uniqueId val="{00000003-EFA9-4DCA-AAA1-5313EC7F1410}"/>
            </c:ext>
          </c:extLst>
        </c:ser>
        <c:ser>
          <c:idx val="5"/>
          <c:order val="3"/>
          <c:tx>
            <c:v> SPP</c:v>
          </c:tx>
          <c:spPr>
            <a:solidFill>
              <a:schemeClr val="bg2">
                <a:lumMod val="75000"/>
              </a:schemeClr>
            </a:solidFill>
            <a:ln w="6350">
              <a:solidFill>
                <a:schemeClr val="bg2">
                  <a:lumMod val="50000"/>
                </a:schemeClr>
              </a:solidFill>
              <a:prstDash val="solid"/>
            </a:ln>
          </c:spPr>
          <c:invertIfNegative val="0"/>
          <c:xVal>
            <c:numRef>
              <c:f>'PPA Price by Project (PV only)'!$A$26:$A$537</c:f>
              <c:numCache>
                <c:formatCode>m/d/yyyy</c:formatCode>
                <c:ptCount val="512"/>
                <c:pt idx="0">
                  <c:v>38961</c:v>
                </c:pt>
                <c:pt idx="1">
                  <c:v>39258</c:v>
                </c:pt>
                <c:pt idx="2">
                  <c:v>39630</c:v>
                </c:pt>
                <c:pt idx="3">
                  <c:v>39652</c:v>
                </c:pt>
                <c:pt idx="4">
                  <c:v>39801</c:v>
                </c:pt>
                <c:pt idx="5">
                  <c:v>39867</c:v>
                </c:pt>
                <c:pt idx="6">
                  <c:v>39873</c:v>
                </c:pt>
                <c:pt idx="7">
                  <c:v>39877</c:v>
                </c:pt>
                <c:pt idx="8">
                  <c:v>39934</c:v>
                </c:pt>
                <c:pt idx="9">
                  <c:v>39941</c:v>
                </c:pt>
                <c:pt idx="10">
                  <c:v>39965</c:v>
                </c:pt>
                <c:pt idx="11">
                  <c:v>39965</c:v>
                </c:pt>
                <c:pt idx="12">
                  <c:v>39965</c:v>
                </c:pt>
                <c:pt idx="13">
                  <c:v>39986</c:v>
                </c:pt>
                <c:pt idx="14">
                  <c:v>40042</c:v>
                </c:pt>
                <c:pt idx="15">
                  <c:v>40064</c:v>
                </c:pt>
                <c:pt idx="16">
                  <c:v>40137</c:v>
                </c:pt>
                <c:pt idx="17">
                  <c:v>40170</c:v>
                </c:pt>
                <c:pt idx="18">
                  <c:v>40171</c:v>
                </c:pt>
                <c:pt idx="19">
                  <c:v>40171</c:v>
                </c:pt>
                <c:pt idx="20">
                  <c:v>40171</c:v>
                </c:pt>
                <c:pt idx="21">
                  <c:v>40204</c:v>
                </c:pt>
                <c:pt idx="22">
                  <c:v>40204</c:v>
                </c:pt>
                <c:pt idx="23">
                  <c:v>40204</c:v>
                </c:pt>
                <c:pt idx="24">
                  <c:v>40211</c:v>
                </c:pt>
                <c:pt idx="25">
                  <c:v>40233</c:v>
                </c:pt>
                <c:pt idx="26">
                  <c:v>40243</c:v>
                </c:pt>
                <c:pt idx="27">
                  <c:v>40287</c:v>
                </c:pt>
                <c:pt idx="28">
                  <c:v>40289</c:v>
                </c:pt>
                <c:pt idx="29">
                  <c:v>40297</c:v>
                </c:pt>
                <c:pt idx="30">
                  <c:v>40308</c:v>
                </c:pt>
                <c:pt idx="31">
                  <c:v>40318</c:v>
                </c:pt>
                <c:pt idx="32">
                  <c:v>40330</c:v>
                </c:pt>
                <c:pt idx="33">
                  <c:v>40330</c:v>
                </c:pt>
                <c:pt idx="34">
                  <c:v>40353</c:v>
                </c:pt>
                <c:pt idx="35">
                  <c:v>40359</c:v>
                </c:pt>
                <c:pt idx="36">
                  <c:v>40359</c:v>
                </c:pt>
                <c:pt idx="37">
                  <c:v>40385</c:v>
                </c:pt>
                <c:pt idx="38">
                  <c:v>40388</c:v>
                </c:pt>
                <c:pt idx="39">
                  <c:v>40388</c:v>
                </c:pt>
                <c:pt idx="40">
                  <c:v>40400</c:v>
                </c:pt>
                <c:pt idx="41">
                  <c:v>40400</c:v>
                </c:pt>
                <c:pt idx="42">
                  <c:v>40414</c:v>
                </c:pt>
                <c:pt idx="43">
                  <c:v>40441</c:v>
                </c:pt>
                <c:pt idx="44">
                  <c:v>40492</c:v>
                </c:pt>
                <c:pt idx="45">
                  <c:v>40497</c:v>
                </c:pt>
                <c:pt idx="46">
                  <c:v>40497</c:v>
                </c:pt>
                <c:pt idx="47">
                  <c:v>40513</c:v>
                </c:pt>
                <c:pt idx="48">
                  <c:v>40513</c:v>
                </c:pt>
                <c:pt idx="49">
                  <c:v>40533</c:v>
                </c:pt>
                <c:pt idx="50">
                  <c:v>40542</c:v>
                </c:pt>
                <c:pt idx="51">
                  <c:v>40542</c:v>
                </c:pt>
                <c:pt idx="52">
                  <c:v>40548</c:v>
                </c:pt>
                <c:pt idx="53">
                  <c:v>40550</c:v>
                </c:pt>
                <c:pt idx="54">
                  <c:v>40568</c:v>
                </c:pt>
                <c:pt idx="55">
                  <c:v>40581</c:v>
                </c:pt>
                <c:pt idx="56">
                  <c:v>40585</c:v>
                </c:pt>
                <c:pt idx="57">
                  <c:v>40585</c:v>
                </c:pt>
                <c:pt idx="58">
                  <c:v>40610</c:v>
                </c:pt>
                <c:pt idx="59">
                  <c:v>40697</c:v>
                </c:pt>
                <c:pt idx="60">
                  <c:v>40697</c:v>
                </c:pt>
                <c:pt idx="61">
                  <c:v>40715</c:v>
                </c:pt>
                <c:pt idx="62">
                  <c:v>40732</c:v>
                </c:pt>
                <c:pt idx="63">
                  <c:v>40738</c:v>
                </c:pt>
                <c:pt idx="64">
                  <c:v>40742</c:v>
                </c:pt>
                <c:pt idx="65">
                  <c:v>40745</c:v>
                </c:pt>
                <c:pt idx="66">
                  <c:v>40815</c:v>
                </c:pt>
                <c:pt idx="67">
                  <c:v>40817</c:v>
                </c:pt>
                <c:pt idx="68">
                  <c:v>40878</c:v>
                </c:pt>
                <c:pt idx="69">
                  <c:v>40885</c:v>
                </c:pt>
                <c:pt idx="70">
                  <c:v>40897</c:v>
                </c:pt>
                <c:pt idx="71">
                  <c:v>40897</c:v>
                </c:pt>
                <c:pt idx="72">
                  <c:v>40897</c:v>
                </c:pt>
                <c:pt idx="73">
                  <c:v>40909</c:v>
                </c:pt>
                <c:pt idx="74">
                  <c:v>40909</c:v>
                </c:pt>
                <c:pt idx="75">
                  <c:v>40942</c:v>
                </c:pt>
                <c:pt idx="76">
                  <c:v>40966</c:v>
                </c:pt>
                <c:pt idx="77">
                  <c:v>41093</c:v>
                </c:pt>
                <c:pt idx="78">
                  <c:v>41093</c:v>
                </c:pt>
                <c:pt idx="79">
                  <c:v>41124</c:v>
                </c:pt>
                <c:pt idx="80">
                  <c:v>41134</c:v>
                </c:pt>
                <c:pt idx="81">
                  <c:v>41137</c:v>
                </c:pt>
                <c:pt idx="82">
                  <c:v>41150</c:v>
                </c:pt>
                <c:pt idx="83">
                  <c:v>41152</c:v>
                </c:pt>
                <c:pt idx="84">
                  <c:v>41169</c:v>
                </c:pt>
                <c:pt idx="85">
                  <c:v>41169</c:v>
                </c:pt>
                <c:pt idx="86">
                  <c:v>41199</c:v>
                </c:pt>
                <c:pt idx="87">
                  <c:v>41207</c:v>
                </c:pt>
                <c:pt idx="88">
                  <c:v>41214</c:v>
                </c:pt>
                <c:pt idx="89">
                  <c:v>41228</c:v>
                </c:pt>
                <c:pt idx="90">
                  <c:v>41255</c:v>
                </c:pt>
                <c:pt idx="91">
                  <c:v>41256</c:v>
                </c:pt>
                <c:pt idx="92">
                  <c:v>41309</c:v>
                </c:pt>
                <c:pt idx="93">
                  <c:v>41333</c:v>
                </c:pt>
                <c:pt idx="94">
                  <c:v>41355</c:v>
                </c:pt>
                <c:pt idx="95">
                  <c:v>41355</c:v>
                </c:pt>
                <c:pt idx="96">
                  <c:v>41358</c:v>
                </c:pt>
                <c:pt idx="97">
                  <c:v>41374</c:v>
                </c:pt>
                <c:pt idx="98">
                  <c:v>41380</c:v>
                </c:pt>
                <c:pt idx="99">
                  <c:v>41426</c:v>
                </c:pt>
                <c:pt idx="100">
                  <c:v>41428</c:v>
                </c:pt>
                <c:pt idx="101">
                  <c:v>41428</c:v>
                </c:pt>
                <c:pt idx="102">
                  <c:v>41444</c:v>
                </c:pt>
                <c:pt idx="103">
                  <c:v>41458</c:v>
                </c:pt>
                <c:pt idx="104">
                  <c:v>41465</c:v>
                </c:pt>
                <c:pt idx="105">
                  <c:v>41465</c:v>
                </c:pt>
                <c:pt idx="106">
                  <c:v>41472</c:v>
                </c:pt>
                <c:pt idx="107">
                  <c:v>41472</c:v>
                </c:pt>
                <c:pt idx="108">
                  <c:v>41523</c:v>
                </c:pt>
                <c:pt idx="109">
                  <c:v>41536</c:v>
                </c:pt>
                <c:pt idx="110">
                  <c:v>41544</c:v>
                </c:pt>
                <c:pt idx="111">
                  <c:v>41556</c:v>
                </c:pt>
                <c:pt idx="112">
                  <c:v>41569</c:v>
                </c:pt>
                <c:pt idx="113">
                  <c:v>41609</c:v>
                </c:pt>
                <c:pt idx="114">
                  <c:v>41614</c:v>
                </c:pt>
                <c:pt idx="115">
                  <c:v>41627</c:v>
                </c:pt>
                <c:pt idx="116">
                  <c:v>41669</c:v>
                </c:pt>
                <c:pt idx="117">
                  <c:v>41690</c:v>
                </c:pt>
                <c:pt idx="118">
                  <c:v>41715</c:v>
                </c:pt>
                <c:pt idx="119">
                  <c:v>41724</c:v>
                </c:pt>
                <c:pt idx="120">
                  <c:v>41730</c:v>
                </c:pt>
                <c:pt idx="121">
                  <c:v>41760</c:v>
                </c:pt>
                <c:pt idx="122">
                  <c:v>41786</c:v>
                </c:pt>
                <c:pt idx="123">
                  <c:v>41791</c:v>
                </c:pt>
                <c:pt idx="124">
                  <c:v>41802</c:v>
                </c:pt>
                <c:pt idx="125">
                  <c:v>41838</c:v>
                </c:pt>
                <c:pt idx="126">
                  <c:v>41843</c:v>
                </c:pt>
                <c:pt idx="127">
                  <c:v>41844</c:v>
                </c:pt>
                <c:pt idx="128">
                  <c:v>41844</c:v>
                </c:pt>
                <c:pt idx="129">
                  <c:v>41851</c:v>
                </c:pt>
                <c:pt idx="130">
                  <c:v>41870</c:v>
                </c:pt>
                <c:pt idx="131">
                  <c:v>41876</c:v>
                </c:pt>
                <c:pt idx="132">
                  <c:v>41885</c:v>
                </c:pt>
                <c:pt idx="133">
                  <c:v>41886</c:v>
                </c:pt>
                <c:pt idx="134">
                  <c:v>41886</c:v>
                </c:pt>
                <c:pt idx="135">
                  <c:v>41915</c:v>
                </c:pt>
                <c:pt idx="136">
                  <c:v>41920</c:v>
                </c:pt>
                <c:pt idx="137">
                  <c:v>41920</c:v>
                </c:pt>
                <c:pt idx="138">
                  <c:v>41920</c:v>
                </c:pt>
                <c:pt idx="139">
                  <c:v>41920</c:v>
                </c:pt>
                <c:pt idx="140">
                  <c:v>41920</c:v>
                </c:pt>
                <c:pt idx="141">
                  <c:v>41920</c:v>
                </c:pt>
                <c:pt idx="142">
                  <c:v>41932</c:v>
                </c:pt>
                <c:pt idx="143">
                  <c:v>41933</c:v>
                </c:pt>
                <c:pt idx="144">
                  <c:v>41933</c:v>
                </c:pt>
                <c:pt idx="145">
                  <c:v>41934</c:v>
                </c:pt>
                <c:pt idx="146">
                  <c:v>41934</c:v>
                </c:pt>
                <c:pt idx="147">
                  <c:v>41934</c:v>
                </c:pt>
                <c:pt idx="148">
                  <c:v>41934</c:v>
                </c:pt>
                <c:pt idx="149">
                  <c:v>41934</c:v>
                </c:pt>
                <c:pt idx="150">
                  <c:v>41934</c:v>
                </c:pt>
                <c:pt idx="151">
                  <c:v>41934</c:v>
                </c:pt>
                <c:pt idx="152">
                  <c:v>41934</c:v>
                </c:pt>
                <c:pt idx="153">
                  <c:v>41936</c:v>
                </c:pt>
                <c:pt idx="154">
                  <c:v>41950</c:v>
                </c:pt>
                <c:pt idx="155">
                  <c:v>41950</c:v>
                </c:pt>
                <c:pt idx="156">
                  <c:v>41956</c:v>
                </c:pt>
                <c:pt idx="157">
                  <c:v>41961</c:v>
                </c:pt>
                <c:pt idx="158">
                  <c:v>41982</c:v>
                </c:pt>
                <c:pt idx="159">
                  <c:v>42036</c:v>
                </c:pt>
                <c:pt idx="160">
                  <c:v>42065</c:v>
                </c:pt>
                <c:pt idx="161">
                  <c:v>42065</c:v>
                </c:pt>
                <c:pt idx="162">
                  <c:v>42066</c:v>
                </c:pt>
                <c:pt idx="163">
                  <c:v>42067</c:v>
                </c:pt>
                <c:pt idx="164">
                  <c:v>42067</c:v>
                </c:pt>
                <c:pt idx="165">
                  <c:v>42068</c:v>
                </c:pt>
                <c:pt idx="166">
                  <c:v>42086</c:v>
                </c:pt>
                <c:pt idx="167">
                  <c:v>42088</c:v>
                </c:pt>
                <c:pt idx="168">
                  <c:v>42097</c:v>
                </c:pt>
                <c:pt idx="169">
                  <c:v>42097</c:v>
                </c:pt>
                <c:pt idx="170">
                  <c:v>42108</c:v>
                </c:pt>
                <c:pt idx="171">
                  <c:v>42111</c:v>
                </c:pt>
                <c:pt idx="172">
                  <c:v>42124</c:v>
                </c:pt>
                <c:pt idx="173">
                  <c:v>42124</c:v>
                </c:pt>
                <c:pt idx="174">
                  <c:v>42124</c:v>
                </c:pt>
                <c:pt idx="175">
                  <c:v>42151</c:v>
                </c:pt>
                <c:pt idx="176">
                  <c:v>42156</c:v>
                </c:pt>
                <c:pt idx="177">
                  <c:v>42160</c:v>
                </c:pt>
                <c:pt idx="178">
                  <c:v>42164</c:v>
                </c:pt>
                <c:pt idx="179">
                  <c:v>42174</c:v>
                </c:pt>
                <c:pt idx="180">
                  <c:v>42178</c:v>
                </c:pt>
                <c:pt idx="181">
                  <c:v>42180</c:v>
                </c:pt>
                <c:pt idx="182">
                  <c:v>42185</c:v>
                </c:pt>
                <c:pt idx="183">
                  <c:v>42186</c:v>
                </c:pt>
                <c:pt idx="184">
                  <c:v>42186</c:v>
                </c:pt>
                <c:pt idx="185">
                  <c:v>42186</c:v>
                </c:pt>
                <c:pt idx="186">
                  <c:v>42200</c:v>
                </c:pt>
                <c:pt idx="187">
                  <c:v>42201</c:v>
                </c:pt>
                <c:pt idx="188">
                  <c:v>42201</c:v>
                </c:pt>
                <c:pt idx="189">
                  <c:v>42206</c:v>
                </c:pt>
                <c:pt idx="190">
                  <c:v>42221</c:v>
                </c:pt>
                <c:pt idx="191">
                  <c:v>42225</c:v>
                </c:pt>
                <c:pt idx="192">
                  <c:v>42228</c:v>
                </c:pt>
                <c:pt idx="193">
                  <c:v>42244</c:v>
                </c:pt>
                <c:pt idx="194">
                  <c:v>42250</c:v>
                </c:pt>
                <c:pt idx="195">
                  <c:v>42270</c:v>
                </c:pt>
                <c:pt idx="196">
                  <c:v>42270</c:v>
                </c:pt>
                <c:pt idx="197">
                  <c:v>42271</c:v>
                </c:pt>
                <c:pt idx="198">
                  <c:v>42275</c:v>
                </c:pt>
                <c:pt idx="199">
                  <c:v>42275</c:v>
                </c:pt>
                <c:pt idx="200">
                  <c:v>42278</c:v>
                </c:pt>
                <c:pt idx="201">
                  <c:v>42278</c:v>
                </c:pt>
                <c:pt idx="202">
                  <c:v>42278</c:v>
                </c:pt>
                <c:pt idx="203">
                  <c:v>42285</c:v>
                </c:pt>
                <c:pt idx="204">
                  <c:v>42286</c:v>
                </c:pt>
                <c:pt idx="205">
                  <c:v>42286</c:v>
                </c:pt>
                <c:pt idx="206">
                  <c:v>42292</c:v>
                </c:pt>
                <c:pt idx="207">
                  <c:v>42313</c:v>
                </c:pt>
                <c:pt idx="208">
                  <c:v>42314</c:v>
                </c:pt>
                <c:pt idx="209">
                  <c:v>42317</c:v>
                </c:pt>
                <c:pt idx="210">
                  <c:v>42318</c:v>
                </c:pt>
                <c:pt idx="211">
                  <c:v>42328</c:v>
                </c:pt>
                <c:pt idx="212">
                  <c:v>42338</c:v>
                </c:pt>
                <c:pt idx="213">
                  <c:v>42355</c:v>
                </c:pt>
                <c:pt idx="214">
                  <c:v>42355</c:v>
                </c:pt>
                <c:pt idx="215">
                  <c:v>42356</c:v>
                </c:pt>
                <c:pt idx="216">
                  <c:v>42356</c:v>
                </c:pt>
                <c:pt idx="217">
                  <c:v>42356</c:v>
                </c:pt>
                <c:pt idx="218">
                  <c:v>42356</c:v>
                </c:pt>
                <c:pt idx="219">
                  <c:v>42375</c:v>
                </c:pt>
                <c:pt idx="220">
                  <c:v>42472</c:v>
                </c:pt>
                <c:pt idx="221">
                  <c:v>42472</c:v>
                </c:pt>
                <c:pt idx="222">
                  <c:v>42509</c:v>
                </c:pt>
                <c:pt idx="223">
                  <c:v>42584</c:v>
                </c:pt>
                <c:pt idx="224">
                  <c:v>42586</c:v>
                </c:pt>
                <c:pt idx="225">
                  <c:v>42591</c:v>
                </c:pt>
                <c:pt idx="226">
                  <c:v>42608</c:v>
                </c:pt>
                <c:pt idx="227">
                  <c:v>42611</c:v>
                </c:pt>
                <c:pt idx="228">
                  <c:v>42628</c:v>
                </c:pt>
                <c:pt idx="229">
                  <c:v>42633</c:v>
                </c:pt>
                <c:pt idx="230">
                  <c:v>42635</c:v>
                </c:pt>
                <c:pt idx="231">
                  <c:v>42636</c:v>
                </c:pt>
                <c:pt idx="232">
                  <c:v>42636</c:v>
                </c:pt>
                <c:pt idx="233">
                  <c:v>42636</c:v>
                </c:pt>
                <c:pt idx="234">
                  <c:v>42636</c:v>
                </c:pt>
                <c:pt idx="235">
                  <c:v>42689</c:v>
                </c:pt>
                <c:pt idx="236">
                  <c:v>42692</c:v>
                </c:pt>
                <c:pt idx="237">
                  <c:v>42692</c:v>
                </c:pt>
                <c:pt idx="238">
                  <c:v>42692</c:v>
                </c:pt>
                <c:pt idx="239">
                  <c:v>42717</c:v>
                </c:pt>
                <c:pt idx="240">
                  <c:v>42719</c:v>
                </c:pt>
                <c:pt idx="241">
                  <c:v>42738</c:v>
                </c:pt>
                <c:pt idx="242">
                  <c:v>42747</c:v>
                </c:pt>
                <c:pt idx="243">
                  <c:v>42747</c:v>
                </c:pt>
                <c:pt idx="244">
                  <c:v>42747</c:v>
                </c:pt>
                <c:pt idx="245">
                  <c:v>42752</c:v>
                </c:pt>
                <c:pt idx="246">
                  <c:v>42766</c:v>
                </c:pt>
                <c:pt idx="247">
                  <c:v>42817</c:v>
                </c:pt>
                <c:pt idx="248">
                  <c:v>42825</c:v>
                </c:pt>
                <c:pt idx="249">
                  <c:v>42826</c:v>
                </c:pt>
                <c:pt idx="250">
                  <c:v>42843</c:v>
                </c:pt>
                <c:pt idx="251">
                  <c:v>42877</c:v>
                </c:pt>
                <c:pt idx="252">
                  <c:v>42880</c:v>
                </c:pt>
                <c:pt idx="253">
                  <c:v>42880</c:v>
                </c:pt>
                <c:pt idx="254">
                  <c:v>42880</c:v>
                </c:pt>
                <c:pt idx="255">
                  <c:v>42880</c:v>
                </c:pt>
                <c:pt idx="256">
                  <c:v>42881</c:v>
                </c:pt>
                <c:pt idx="257">
                  <c:v>42887</c:v>
                </c:pt>
                <c:pt idx="258">
                  <c:v>42887</c:v>
                </c:pt>
                <c:pt idx="259">
                  <c:v>42887</c:v>
                </c:pt>
                <c:pt idx="260">
                  <c:v>42893</c:v>
                </c:pt>
                <c:pt idx="261">
                  <c:v>42905</c:v>
                </c:pt>
                <c:pt idx="262">
                  <c:v>42906</c:v>
                </c:pt>
                <c:pt idx="263">
                  <c:v>42906</c:v>
                </c:pt>
                <c:pt idx="264">
                  <c:v>42906</c:v>
                </c:pt>
                <c:pt idx="265">
                  <c:v>42906</c:v>
                </c:pt>
                <c:pt idx="266">
                  <c:v>42912</c:v>
                </c:pt>
                <c:pt idx="267">
                  <c:v>42933</c:v>
                </c:pt>
                <c:pt idx="268">
                  <c:v>42944</c:v>
                </c:pt>
                <c:pt idx="269">
                  <c:v>42944</c:v>
                </c:pt>
                <c:pt idx="270">
                  <c:v>42955</c:v>
                </c:pt>
                <c:pt idx="271">
                  <c:v>42972</c:v>
                </c:pt>
                <c:pt idx="272">
                  <c:v>43001</c:v>
                </c:pt>
                <c:pt idx="273">
                  <c:v>43004</c:v>
                </c:pt>
                <c:pt idx="274">
                  <c:v>43004</c:v>
                </c:pt>
                <c:pt idx="275">
                  <c:v>43014</c:v>
                </c:pt>
                <c:pt idx="276">
                  <c:v>43014</c:v>
                </c:pt>
                <c:pt idx="277">
                  <c:v>43038</c:v>
                </c:pt>
                <c:pt idx="278">
                  <c:v>43047</c:v>
                </c:pt>
                <c:pt idx="279">
                  <c:v>43052</c:v>
                </c:pt>
                <c:pt idx="280">
                  <c:v>43052</c:v>
                </c:pt>
                <c:pt idx="281">
                  <c:v>43053</c:v>
                </c:pt>
                <c:pt idx="282">
                  <c:v>43077</c:v>
                </c:pt>
                <c:pt idx="283">
                  <c:v>43083</c:v>
                </c:pt>
                <c:pt idx="284">
                  <c:v>43084</c:v>
                </c:pt>
                <c:pt idx="285">
                  <c:v>43090</c:v>
                </c:pt>
                <c:pt idx="286">
                  <c:v>43105</c:v>
                </c:pt>
                <c:pt idx="287">
                  <c:v>43109</c:v>
                </c:pt>
                <c:pt idx="288">
                  <c:v>43126</c:v>
                </c:pt>
                <c:pt idx="289">
                  <c:v>43129</c:v>
                </c:pt>
                <c:pt idx="290">
                  <c:v>43129</c:v>
                </c:pt>
                <c:pt idx="291">
                  <c:v>43132</c:v>
                </c:pt>
                <c:pt idx="292">
                  <c:v>43136</c:v>
                </c:pt>
                <c:pt idx="293">
                  <c:v>43152</c:v>
                </c:pt>
                <c:pt idx="294">
                  <c:v>43154</c:v>
                </c:pt>
                <c:pt idx="295">
                  <c:v>43206</c:v>
                </c:pt>
                <c:pt idx="296">
                  <c:v>43227</c:v>
                </c:pt>
                <c:pt idx="297">
                  <c:v>43236</c:v>
                </c:pt>
                <c:pt idx="298">
                  <c:v>43236</c:v>
                </c:pt>
                <c:pt idx="299">
                  <c:v>43250</c:v>
                </c:pt>
                <c:pt idx="300">
                  <c:v>43250</c:v>
                </c:pt>
                <c:pt idx="301">
                  <c:v>43250</c:v>
                </c:pt>
                <c:pt idx="302">
                  <c:v>43250</c:v>
                </c:pt>
                <c:pt idx="303">
                  <c:v>43250</c:v>
                </c:pt>
                <c:pt idx="304">
                  <c:v>43250</c:v>
                </c:pt>
                <c:pt idx="305">
                  <c:v>43251</c:v>
                </c:pt>
                <c:pt idx="306">
                  <c:v>43252</c:v>
                </c:pt>
                <c:pt idx="307">
                  <c:v>43255</c:v>
                </c:pt>
                <c:pt idx="308">
                  <c:v>43257</c:v>
                </c:pt>
                <c:pt idx="309">
                  <c:v>43259</c:v>
                </c:pt>
                <c:pt idx="310">
                  <c:v>43264</c:v>
                </c:pt>
                <c:pt idx="311">
                  <c:v>43264</c:v>
                </c:pt>
                <c:pt idx="312">
                  <c:v>43264</c:v>
                </c:pt>
                <c:pt idx="313">
                  <c:v>43264</c:v>
                </c:pt>
                <c:pt idx="314">
                  <c:v>43266</c:v>
                </c:pt>
                <c:pt idx="315">
                  <c:v>43277</c:v>
                </c:pt>
                <c:pt idx="316">
                  <c:v>43278</c:v>
                </c:pt>
                <c:pt idx="317">
                  <c:v>43281</c:v>
                </c:pt>
                <c:pt idx="318">
                  <c:v>43281</c:v>
                </c:pt>
                <c:pt idx="319">
                  <c:v>43281</c:v>
                </c:pt>
                <c:pt idx="320">
                  <c:v>43291</c:v>
                </c:pt>
                <c:pt idx="321">
                  <c:v>43322</c:v>
                </c:pt>
                <c:pt idx="322">
                  <c:v>43322</c:v>
                </c:pt>
                <c:pt idx="323">
                  <c:v>43334</c:v>
                </c:pt>
                <c:pt idx="324">
                  <c:v>43334</c:v>
                </c:pt>
                <c:pt idx="325">
                  <c:v>43335</c:v>
                </c:pt>
                <c:pt idx="326">
                  <c:v>43343</c:v>
                </c:pt>
                <c:pt idx="327">
                  <c:v>43352</c:v>
                </c:pt>
                <c:pt idx="328">
                  <c:v>43354</c:v>
                </c:pt>
                <c:pt idx="329">
                  <c:v>43362</c:v>
                </c:pt>
                <c:pt idx="330">
                  <c:v>43363</c:v>
                </c:pt>
                <c:pt idx="331">
                  <c:v>43368</c:v>
                </c:pt>
                <c:pt idx="332">
                  <c:v>43374</c:v>
                </c:pt>
                <c:pt idx="333">
                  <c:v>43374</c:v>
                </c:pt>
                <c:pt idx="334">
                  <c:v>43391</c:v>
                </c:pt>
                <c:pt idx="335">
                  <c:v>43391</c:v>
                </c:pt>
                <c:pt idx="336">
                  <c:v>43398</c:v>
                </c:pt>
                <c:pt idx="337">
                  <c:v>43405</c:v>
                </c:pt>
                <c:pt idx="338">
                  <c:v>43445</c:v>
                </c:pt>
                <c:pt idx="339">
                  <c:v>43497</c:v>
                </c:pt>
                <c:pt idx="340">
                  <c:v>43507</c:v>
                </c:pt>
                <c:pt idx="341">
                  <c:v>43510</c:v>
                </c:pt>
                <c:pt idx="342">
                  <c:v>43524</c:v>
                </c:pt>
                <c:pt idx="343">
                  <c:v>43545</c:v>
                </c:pt>
                <c:pt idx="344">
                  <c:v>43546</c:v>
                </c:pt>
                <c:pt idx="345">
                  <c:v>43577</c:v>
                </c:pt>
                <c:pt idx="346">
                  <c:v>43585</c:v>
                </c:pt>
                <c:pt idx="347">
                  <c:v>43613</c:v>
                </c:pt>
                <c:pt idx="348">
                  <c:v>43615</c:v>
                </c:pt>
                <c:pt idx="349">
                  <c:v>43627</c:v>
                </c:pt>
                <c:pt idx="350">
                  <c:v>43634</c:v>
                </c:pt>
                <c:pt idx="351">
                  <c:v>43634</c:v>
                </c:pt>
                <c:pt idx="352">
                  <c:v>43637</c:v>
                </c:pt>
                <c:pt idx="353">
                  <c:v>43643</c:v>
                </c:pt>
                <c:pt idx="354">
                  <c:v>43643</c:v>
                </c:pt>
                <c:pt idx="355">
                  <c:v>43647</c:v>
                </c:pt>
                <c:pt idx="356">
                  <c:v>43647</c:v>
                </c:pt>
                <c:pt idx="357">
                  <c:v>43647</c:v>
                </c:pt>
                <c:pt idx="358">
                  <c:v>43655</c:v>
                </c:pt>
                <c:pt idx="359">
                  <c:v>43671</c:v>
                </c:pt>
                <c:pt idx="360">
                  <c:v>43672</c:v>
                </c:pt>
                <c:pt idx="361">
                  <c:v>43672</c:v>
                </c:pt>
                <c:pt idx="362">
                  <c:v>43683</c:v>
                </c:pt>
                <c:pt idx="363">
                  <c:v>43696</c:v>
                </c:pt>
                <c:pt idx="364">
                  <c:v>43707</c:v>
                </c:pt>
                <c:pt idx="365">
                  <c:v>43720</c:v>
                </c:pt>
                <c:pt idx="366">
                  <c:v>43727</c:v>
                </c:pt>
                <c:pt idx="367">
                  <c:v>43730</c:v>
                </c:pt>
                <c:pt idx="368">
                  <c:v>43730</c:v>
                </c:pt>
                <c:pt idx="369">
                  <c:v>43730</c:v>
                </c:pt>
                <c:pt idx="370">
                  <c:v>43739</c:v>
                </c:pt>
                <c:pt idx="371">
                  <c:v>43755</c:v>
                </c:pt>
                <c:pt idx="372">
                  <c:v>43755</c:v>
                </c:pt>
                <c:pt idx="373">
                  <c:v>43756</c:v>
                </c:pt>
                <c:pt idx="374">
                  <c:v>43761</c:v>
                </c:pt>
                <c:pt idx="375">
                  <c:v>43774</c:v>
                </c:pt>
                <c:pt idx="376">
                  <c:v>43783</c:v>
                </c:pt>
                <c:pt idx="377">
                  <c:v>43783</c:v>
                </c:pt>
                <c:pt idx="378">
                  <c:v>43788</c:v>
                </c:pt>
                <c:pt idx="379">
                  <c:v>43790</c:v>
                </c:pt>
                <c:pt idx="380">
                  <c:v>43795</c:v>
                </c:pt>
                <c:pt idx="381">
                  <c:v>43795</c:v>
                </c:pt>
                <c:pt idx="382">
                  <c:v>43795</c:v>
                </c:pt>
                <c:pt idx="383">
                  <c:v>43804</c:v>
                </c:pt>
                <c:pt idx="384">
                  <c:v>43809</c:v>
                </c:pt>
                <c:pt idx="385">
                  <c:v>43816</c:v>
                </c:pt>
                <c:pt idx="386">
                  <c:v>43819</c:v>
                </c:pt>
                <c:pt idx="387">
                  <c:v>43822</c:v>
                </c:pt>
                <c:pt idx="388">
                  <c:v>43836</c:v>
                </c:pt>
                <c:pt idx="389">
                  <c:v>43875</c:v>
                </c:pt>
                <c:pt idx="390">
                  <c:v>43875</c:v>
                </c:pt>
                <c:pt idx="391">
                  <c:v>43880</c:v>
                </c:pt>
                <c:pt idx="392">
                  <c:v>43887</c:v>
                </c:pt>
                <c:pt idx="393">
                  <c:v>43903</c:v>
                </c:pt>
                <c:pt idx="394">
                  <c:v>43915</c:v>
                </c:pt>
                <c:pt idx="395">
                  <c:v>43929</c:v>
                </c:pt>
                <c:pt idx="396">
                  <c:v>43929</c:v>
                </c:pt>
                <c:pt idx="397">
                  <c:v>43953</c:v>
                </c:pt>
                <c:pt idx="398">
                  <c:v>43957</c:v>
                </c:pt>
                <c:pt idx="399">
                  <c:v>43970</c:v>
                </c:pt>
                <c:pt idx="400">
                  <c:v>43977</c:v>
                </c:pt>
                <c:pt idx="401">
                  <c:v>43983</c:v>
                </c:pt>
                <c:pt idx="402">
                  <c:v>44022</c:v>
                </c:pt>
                <c:pt idx="403">
                  <c:v>44022</c:v>
                </c:pt>
                <c:pt idx="404">
                  <c:v>44036</c:v>
                </c:pt>
                <c:pt idx="405">
                  <c:v>44067</c:v>
                </c:pt>
                <c:pt idx="406">
                  <c:v>44074</c:v>
                </c:pt>
                <c:pt idx="407">
                  <c:v>44088</c:v>
                </c:pt>
                <c:pt idx="408">
                  <c:v>44097</c:v>
                </c:pt>
                <c:pt idx="409">
                  <c:v>44099</c:v>
                </c:pt>
                <c:pt idx="410">
                  <c:v>44104</c:v>
                </c:pt>
                <c:pt idx="411">
                  <c:v>44106</c:v>
                </c:pt>
                <c:pt idx="412">
                  <c:v>44137</c:v>
                </c:pt>
                <c:pt idx="413">
                  <c:v>44140</c:v>
                </c:pt>
                <c:pt idx="414">
                  <c:v>44141</c:v>
                </c:pt>
                <c:pt idx="415">
                  <c:v>44166</c:v>
                </c:pt>
                <c:pt idx="416">
                  <c:v>44187</c:v>
                </c:pt>
                <c:pt idx="417">
                  <c:v>44195</c:v>
                </c:pt>
                <c:pt idx="418">
                  <c:v>44211</c:v>
                </c:pt>
                <c:pt idx="419">
                  <c:v>44211</c:v>
                </c:pt>
                <c:pt idx="420">
                  <c:v>44217</c:v>
                </c:pt>
                <c:pt idx="421">
                  <c:v>44224</c:v>
                </c:pt>
                <c:pt idx="422">
                  <c:v>44228</c:v>
                </c:pt>
                <c:pt idx="423">
                  <c:v>44228</c:v>
                </c:pt>
                <c:pt idx="424">
                  <c:v>44231</c:v>
                </c:pt>
                <c:pt idx="425">
                  <c:v>44250</c:v>
                </c:pt>
                <c:pt idx="426">
                  <c:v>44263</c:v>
                </c:pt>
                <c:pt idx="427">
                  <c:v>44280</c:v>
                </c:pt>
                <c:pt idx="428">
                  <c:v>44287</c:v>
                </c:pt>
                <c:pt idx="429">
                  <c:v>44287</c:v>
                </c:pt>
                <c:pt idx="430">
                  <c:v>44294</c:v>
                </c:pt>
                <c:pt idx="431">
                  <c:v>44323</c:v>
                </c:pt>
                <c:pt idx="432">
                  <c:v>44328</c:v>
                </c:pt>
                <c:pt idx="433">
                  <c:v>44348</c:v>
                </c:pt>
                <c:pt idx="434">
                  <c:v>44348</c:v>
                </c:pt>
                <c:pt idx="435">
                  <c:v>44348</c:v>
                </c:pt>
                <c:pt idx="436">
                  <c:v>44351</c:v>
                </c:pt>
                <c:pt idx="437">
                  <c:v>44364</c:v>
                </c:pt>
                <c:pt idx="438">
                  <c:v>44420</c:v>
                </c:pt>
                <c:pt idx="439">
                  <c:v>44477</c:v>
                </c:pt>
                <c:pt idx="440">
                  <c:v>44483</c:v>
                </c:pt>
                <c:pt idx="441">
                  <c:v>44484</c:v>
                </c:pt>
                <c:pt idx="442">
                  <c:v>44484</c:v>
                </c:pt>
                <c:pt idx="443">
                  <c:v>44547</c:v>
                </c:pt>
                <c:pt idx="444">
                  <c:v>44582</c:v>
                </c:pt>
                <c:pt idx="445">
                  <c:v>44608</c:v>
                </c:pt>
                <c:pt idx="446">
                  <c:v>44613</c:v>
                </c:pt>
                <c:pt idx="447">
                  <c:v>44669</c:v>
                </c:pt>
                <c:pt idx="448">
                  <c:v>44671</c:v>
                </c:pt>
                <c:pt idx="449">
                  <c:v>44679</c:v>
                </c:pt>
                <c:pt idx="450">
                  <c:v>44694</c:v>
                </c:pt>
                <c:pt idx="451">
                  <c:v>44706</c:v>
                </c:pt>
                <c:pt idx="452">
                  <c:v>44735</c:v>
                </c:pt>
                <c:pt idx="453">
                  <c:v>44769</c:v>
                </c:pt>
                <c:pt idx="454">
                  <c:v>44831</c:v>
                </c:pt>
                <c:pt idx="455">
                  <c:v>44833</c:v>
                </c:pt>
                <c:pt idx="456">
                  <c:v>44854</c:v>
                </c:pt>
                <c:pt idx="457">
                  <c:v>44859</c:v>
                </c:pt>
                <c:pt idx="458">
                  <c:v>44862</c:v>
                </c:pt>
                <c:pt idx="459">
                  <c:v>44916</c:v>
                </c:pt>
                <c:pt idx="460">
                  <c:v>44946</c:v>
                </c:pt>
                <c:pt idx="461">
                  <c:v>44950</c:v>
                </c:pt>
                <c:pt idx="462">
                  <c:v>45107</c:v>
                </c:pt>
                <c:pt idx="463">
                  <c:v>45128</c:v>
                </c:pt>
                <c:pt idx="464">
                  <c:v>45223</c:v>
                </c:pt>
                <c:pt idx="465">
                  <c:v>45245</c:v>
                </c:pt>
                <c:pt idx="466">
                  <c:v>45247</c:v>
                </c:pt>
                <c:pt idx="467">
                  <c:v>45322</c:v>
                </c:pt>
                <c:pt idx="468">
                  <c:v>45337</c:v>
                </c:pt>
                <c:pt idx="469">
                  <c:v>45372</c:v>
                </c:pt>
                <c:pt idx="470">
                  <c:v>45415</c:v>
                </c:pt>
                <c:pt idx="471">
                  <c:v>45415</c:v>
                </c:pt>
              </c:numCache>
            </c:numRef>
          </c:xVal>
          <c:yVal>
            <c:numRef>
              <c:f>'PPA Price by Project (PV only)'!$G$26:$G$537</c:f>
              <c:numCache>
                <c:formatCode>0.00</c:formatCode>
                <c:ptCount val="512"/>
                <c:pt idx="0">
                  <c:v>#N/A</c:v>
                </c:pt>
                <c:pt idx="1">
                  <c:v>#N/A</c:v>
                </c:pt>
                <c:pt idx="2">
                  <c:v>#N/A</c:v>
                </c:pt>
                <c:pt idx="3">
                  <c:v>#N/A</c:v>
                </c:pt>
                <c:pt idx="4">
                  <c:v>#N/A</c:v>
                </c:pt>
                <c:pt idx="5">
                  <c:v>#N/A</c:v>
                </c:pt>
                <c:pt idx="6">
                  <c:v>#N/A</c:v>
                </c:pt>
                <c:pt idx="7">
                  <c:v>#N/A</c:v>
                </c:pt>
                <c:pt idx="8">
                  <c:v>#N/A</c:v>
                </c:pt>
                <c:pt idx="9">
                  <c:v>#N/A</c:v>
                </c:pt>
                <c:pt idx="10">
                  <c:v>#N/A</c:v>
                </c:pt>
                <c:pt idx="11">
                  <c:v>#N/A</c:v>
                </c:pt>
                <c:pt idx="12">
                  <c:v>#N/A</c:v>
                </c:pt>
                <c:pt idx="13">
                  <c:v>#N/A</c:v>
                </c:pt>
                <c:pt idx="14">
                  <c:v>#N/A</c:v>
                </c:pt>
                <c:pt idx="15">
                  <c:v>#N/A</c:v>
                </c:pt>
                <c:pt idx="16">
                  <c:v>#N/A</c:v>
                </c:pt>
                <c:pt idx="17">
                  <c:v>147.05668499061463</c:v>
                </c:pt>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#N/A</c:v>
                </c:pt>
                <c:pt idx="42">
                  <c:v>#N/A</c:v>
                </c:pt>
                <c:pt idx="43">
                  <c:v>#N/A</c:v>
                </c:pt>
                <c:pt idx="44">
                  <c:v>#N/A</c:v>
                </c:pt>
                <c:pt idx="45">
                  <c:v>#N/A</c:v>
                </c:pt>
                <c:pt idx="46">
                  <c:v>#N/A</c:v>
                </c:pt>
                <c:pt idx="47">
                  <c:v>#N/A</c:v>
                </c:pt>
                <c:pt idx="48">
                  <c:v>#N/A</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#N/A</c:v>
                </c:pt>
                <c:pt idx="69">
                  <c:v>#N/A</c:v>
                </c:pt>
                <c:pt idx="70">
                  <c:v>#N/A</c:v>
                </c:pt>
                <c:pt idx="71">
                  <c:v>#N/A</c:v>
                </c:pt>
                <c:pt idx="72">
                  <c:v>#N/A</c:v>
                </c:pt>
                <c:pt idx="73">
                  <c:v>#N/A</c:v>
                </c:pt>
                <c:pt idx="74">
                  <c:v>#N/A</c:v>
                </c:pt>
                <c:pt idx="75">
                  <c:v>#N/A</c:v>
                </c:pt>
                <c:pt idx="76">
                  <c:v>#N/A</c:v>
                </c:pt>
                <c:pt idx="77">
                  <c:v>#N/A</c:v>
                </c:pt>
                <c:pt idx="78">
                  <c:v>#N/A</c:v>
                </c:pt>
                <c:pt idx="79">
                  <c:v>#N/A</c:v>
                </c:pt>
                <c:pt idx="80">
                  <c:v>#N/A</c:v>
                </c:pt>
                <c:pt idx="81">
                  <c:v>#N/A</c:v>
                </c:pt>
                <c:pt idx="82">
                  <c:v>#N/A</c:v>
                </c:pt>
                <c:pt idx="83">
                  <c:v>#N/A</c:v>
                </c:pt>
                <c:pt idx="84">
                  <c:v>#N/A</c:v>
                </c:pt>
                <c:pt idx="85">
                  <c:v>#N/A</c:v>
                </c:pt>
                <c:pt idx="86">
                  <c:v>#N/A</c:v>
                </c:pt>
                <c:pt idx="87">
                  <c:v>#N/A</c:v>
                </c:pt>
                <c:pt idx="88">
                  <c:v>#N/A</c:v>
                </c:pt>
                <c:pt idx="89">
                  <c:v>#N/A</c:v>
                </c:pt>
                <c:pt idx="90">
                  <c:v>#N/A</c:v>
                </c:pt>
                <c:pt idx="91">
                  <c:v>#N/A</c:v>
                </c:pt>
                <c:pt idx="92">
                  <c:v>#N/A</c:v>
                </c:pt>
                <c:pt idx="93">
                  <c:v>#N/A</c:v>
                </c:pt>
                <c:pt idx="94">
                  <c:v>#N/A</c:v>
                </c:pt>
                <c:pt idx="95">
                  <c:v>#N/A</c:v>
                </c:pt>
                <c:pt idx="96">
                  <c:v>#N/A</c:v>
                </c:pt>
                <c:pt idx="97">
                  <c:v>#N/A</c:v>
                </c:pt>
                <c:pt idx="98">
                  <c:v>#N/A</c:v>
                </c:pt>
                <c:pt idx="99">
                  <c:v>#N/A</c:v>
                </c:pt>
                <c:pt idx="100">
                  <c:v>#N/A</c:v>
                </c:pt>
                <c:pt idx="101">
                  <c:v>#N/A</c:v>
                </c:pt>
                <c:pt idx="102">
                  <c:v>#N/A</c:v>
                </c:pt>
                <c:pt idx="103">
                  <c:v>#N/A</c:v>
                </c:pt>
                <c:pt idx="104">
                  <c:v>#N/A</c:v>
                </c:pt>
                <c:pt idx="105">
                  <c:v>#N/A</c:v>
                </c:pt>
                <c:pt idx="106">
                  <c:v>#N/A</c:v>
                </c:pt>
                <c:pt idx="107">
                  <c:v>#N/A</c:v>
                </c:pt>
                <c:pt idx="108">
                  <c:v>#N/A</c:v>
                </c:pt>
                <c:pt idx="109">
                  <c:v>#N/A</c:v>
                </c:pt>
                <c:pt idx="110">
                  <c:v>#N/A</c:v>
                </c:pt>
                <c:pt idx="111">
                  <c:v>#N/A</c:v>
                </c:pt>
                <c:pt idx="112">
                  <c:v>#N/A</c:v>
                </c:pt>
                <c:pt idx="113">
                  <c:v>#N/A</c:v>
                </c:pt>
                <c:pt idx="114">
                  <c:v>#N/A</c:v>
                </c:pt>
                <c:pt idx="115">
                  <c:v>#N/A</c:v>
                </c:pt>
                <c:pt idx="116">
                  <c:v>#N/A</c:v>
                </c:pt>
                <c:pt idx="117">
                  <c:v>#N/A</c:v>
                </c:pt>
                <c:pt idx="118">
                  <c:v>#N/A</c:v>
                </c:pt>
                <c:pt idx="119">
                  <c:v>#N/A</c:v>
                </c:pt>
                <c:pt idx="120">
                  <c:v>#N/A</c:v>
                </c:pt>
                <c:pt idx="121">
                  <c:v>#N/A</c:v>
                </c:pt>
                <c:pt idx="122">
                  <c:v>#N/A</c:v>
                </c:pt>
                <c:pt idx="123">
                  <c:v>#N/A</c:v>
                </c:pt>
                <c:pt idx="124">
                  <c:v>#N/A</c:v>
                </c:pt>
                <c:pt idx="125">
                  <c:v>#N/A</c:v>
                </c:pt>
                <c:pt idx="126">
                  <c:v>#N/A</c:v>
                </c:pt>
                <c:pt idx="127">
                  <c:v>#N/A</c:v>
                </c:pt>
                <c:pt idx="128">
                  <c:v>#N/A</c:v>
                </c:pt>
                <c:pt idx="129">
                  <c:v>#N/A</c:v>
                </c:pt>
                <c:pt idx="130">
                  <c:v>#N/A</c:v>
                </c:pt>
                <c:pt idx="131">
                  <c:v>#N/A</c:v>
                </c:pt>
                <c:pt idx="132">
                  <c:v>#N/A</c:v>
                </c:pt>
                <c:pt idx="133">
                  <c:v>#N/A</c:v>
                </c:pt>
                <c:pt idx="134">
                  <c:v>#N/A</c:v>
                </c:pt>
                <c:pt idx="135">
                  <c:v>#N/A</c:v>
                </c:pt>
                <c:pt idx="136">
                  <c:v>#N/A</c:v>
                </c:pt>
                <c:pt idx="137">
                  <c:v>#N/A</c:v>
                </c:pt>
                <c:pt idx="138">
                  <c:v>#N/A</c:v>
                </c:pt>
                <c:pt idx="139">
                  <c:v>#N/A</c:v>
                </c:pt>
                <c:pt idx="140">
                  <c:v>#N/A</c:v>
                </c:pt>
                <c:pt idx="141">
                  <c:v>#N/A</c:v>
                </c:pt>
                <c:pt idx="142">
                  <c:v>#N/A</c:v>
                </c:pt>
                <c:pt idx="143">
                  <c:v>#N/A</c:v>
                </c:pt>
                <c:pt idx="144">
                  <c:v>#N/A</c:v>
                </c:pt>
                <c:pt idx="145">
                  <c:v>#N/A</c:v>
                </c:pt>
                <c:pt idx="146">
                  <c:v>#N/A</c:v>
                </c:pt>
                <c:pt idx="147">
                  <c:v>#N/A</c:v>
                </c:pt>
                <c:pt idx="148">
                  <c:v>#N/A</c:v>
                </c:pt>
                <c:pt idx="149">
                  <c:v>#N/A</c:v>
                </c:pt>
                <c:pt idx="150">
                  <c:v>#N/A</c:v>
                </c:pt>
                <c:pt idx="151">
                  <c:v>#N/A</c:v>
                </c:pt>
                <c:pt idx="152">
                  <c:v>#N/A</c:v>
                </c:pt>
                <c:pt idx="153">
                  <c:v>#N/A</c:v>
                </c:pt>
                <c:pt idx="154">
                  <c:v>#N/A</c:v>
                </c:pt>
                <c:pt idx="155">
                  <c:v>#N/A</c:v>
                </c:pt>
                <c:pt idx="156">
                  <c:v>#N/A</c:v>
                </c:pt>
                <c:pt idx="157">
                  <c:v>#N/A</c:v>
                </c:pt>
                <c:pt idx="158">
                  <c:v>#N/A</c:v>
                </c:pt>
                <c:pt idx="159">
                  <c:v>#N/A</c:v>
                </c:pt>
                <c:pt idx="160">
                  <c:v>#N/A</c:v>
                </c:pt>
                <c:pt idx="161">
                  <c:v>45.571310245773759</c:v>
                </c:pt>
                <c:pt idx="162">
                  <c:v>#N/A</c:v>
                </c:pt>
                <c:pt idx="163">
                  <c:v>40.206540028907476</c:v>
                </c:pt>
                <c:pt idx="164">
                  <c:v>40.717788749570659</c:v>
                </c:pt>
                <c:pt idx="165">
                  <c:v>#N/A</c:v>
                </c:pt>
                <c:pt idx="166">
                  <c:v>#N/A</c:v>
                </c:pt>
                <c:pt idx="167">
                  <c:v>#N/A</c:v>
                </c:pt>
                <c:pt idx="168">
                  <c:v>#N/A</c:v>
                </c:pt>
                <c:pt idx="169">
                  <c:v>#N/A</c:v>
                </c:pt>
                <c:pt idx="170">
                  <c:v>#N/A</c:v>
                </c:pt>
                <c:pt idx="171">
                  <c:v>#N/A</c:v>
                </c:pt>
                <c:pt idx="172">
                  <c:v>#N/A</c:v>
                </c:pt>
                <c:pt idx="173">
                  <c:v>#N/A</c:v>
                </c:pt>
                <c:pt idx="174">
                  <c:v>#N/A</c:v>
                </c:pt>
                <c:pt idx="175">
                  <c:v>#N/A</c:v>
                </c:pt>
                <c:pt idx="176">
                  <c:v>80.017674832946213</c:v>
                </c:pt>
                <c:pt idx="177">
                  <c:v>#N/A</c:v>
                </c:pt>
                <c:pt idx="178">
                  <c:v>#N/A</c:v>
                </c:pt>
                <c:pt idx="179">
                  <c:v>#N/A</c:v>
                </c:pt>
                <c:pt idx="180">
                  <c:v>#N/A</c:v>
                </c:pt>
                <c:pt idx="181">
                  <c:v>#N/A</c:v>
                </c:pt>
                <c:pt idx="182">
                  <c:v>#N/A</c:v>
                </c:pt>
                <c:pt idx="183">
                  <c:v>#N/A</c:v>
                </c:pt>
                <c:pt idx="184">
                  <c:v>#N/A</c:v>
                </c:pt>
                <c:pt idx="185">
                  <c:v>#N/A</c:v>
                </c:pt>
                <c:pt idx="186">
                  <c:v>#N/A</c:v>
                </c:pt>
                <c:pt idx="187">
                  <c:v>#N/A</c:v>
                </c:pt>
                <c:pt idx="188">
                  <c:v>#N/A</c:v>
                </c:pt>
                <c:pt idx="189">
                  <c:v>#N/A</c:v>
                </c:pt>
                <c:pt idx="190">
                  <c:v>#N/A</c:v>
                </c:pt>
                <c:pt idx="191">
                  <c:v>#N/A</c:v>
                </c:pt>
                <c:pt idx="192">
                  <c:v>#N/A</c:v>
                </c:pt>
                <c:pt idx="193">
                  <c:v>#N/A</c:v>
                </c:pt>
                <c:pt idx="194">
                  <c:v>#N/A</c:v>
                </c:pt>
                <c:pt idx="195">
                  <c:v>#N/A</c:v>
                </c:pt>
                <c:pt idx="196">
                  <c:v>#N/A</c:v>
                </c:pt>
                <c:pt idx="197">
                  <c:v>#N/A</c:v>
                </c:pt>
                <c:pt idx="198">
                  <c:v>#N/A</c:v>
                </c:pt>
                <c:pt idx="199">
                  <c:v>#N/A</c:v>
                </c:pt>
                <c:pt idx="200">
                  <c:v>#N/A</c:v>
                </c:pt>
                <c:pt idx="201">
                  <c:v>#N/A</c:v>
                </c:pt>
                <c:pt idx="202">
                  <c:v>#N/A</c:v>
                </c:pt>
                <c:pt idx="203">
                  <c:v>#N/A</c:v>
                </c:pt>
                <c:pt idx="204">
                  <c:v>#N/A</c:v>
                </c:pt>
                <c:pt idx="205">
                  <c:v>#N/A</c:v>
                </c:pt>
                <c:pt idx="206">
                  <c:v>#N/A</c:v>
                </c:pt>
                <c:pt idx="207">
                  <c:v>#N/A</c:v>
                </c:pt>
                <c:pt idx="208">
                  <c:v>#N/A</c:v>
                </c:pt>
                <c:pt idx="209">
                  <c:v>#N/A</c:v>
                </c:pt>
                <c:pt idx="210">
                  <c:v>#N/A</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#N/A</c:v>
                </c:pt>
                <c:pt idx="227">
                  <c:v>#N/A</c:v>
                </c:pt>
                <c:pt idx="228">
                  <c:v>#N/A</c:v>
                </c:pt>
                <c:pt idx="229">
                  <c:v>#N/A</c:v>
                </c:pt>
                <c:pt idx="230">
                  <c:v>#N/A</c:v>
                </c:pt>
                <c:pt idx="231">
                  <c:v>#N/A</c:v>
                </c:pt>
                <c:pt idx="232">
                  <c:v>#N/A</c:v>
                </c:pt>
                <c:pt idx="233">
                  <c:v>#N/A</c:v>
                </c:pt>
                <c:pt idx="234">
                  <c:v>#N/A</c:v>
                </c:pt>
                <c:pt idx="235">
                  <c:v>#N/A</c:v>
                </c:pt>
                <c:pt idx="236">
                  <c:v>#N/A</c:v>
                </c:pt>
                <c:pt idx="237">
                  <c:v>#N/A</c:v>
                </c:pt>
                <c:pt idx="238">
                  <c:v>#N/A</c:v>
                </c:pt>
                <c:pt idx="239">
                  <c:v>#N/A</c:v>
                </c:pt>
                <c:pt idx="240">
                  <c:v>#N/A</c:v>
                </c:pt>
                <c:pt idx="241">
                  <c:v>#N/A</c:v>
                </c:pt>
                <c:pt idx="242">
                  <c:v>#N/A</c:v>
                </c:pt>
                <c:pt idx="243">
                  <c:v>#N/A</c:v>
                </c:pt>
                <c:pt idx="244">
                  <c:v>#N/A</c:v>
                </c:pt>
                <c:pt idx="245">
                  <c:v>#N/A</c:v>
                </c:pt>
                <c:pt idx="246">
                  <c:v>#N/A</c:v>
                </c:pt>
                <c:pt idx="247">
                  <c:v>#N/A</c:v>
                </c:pt>
                <c:pt idx="248">
                  <c:v>#N/A</c:v>
                </c:pt>
                <c:pt idx="249">
                  <c:v>#N/A</c:v>
                </c:pt>
                <c:pt idx="250">
                  <c:v>#N/A</c:v>
                </c:pt>
                <c:pt idx="251">
                  <c:v>#N/A</c:v>
                </c:pt>
                <c:pt idx="252">
                  <c:v>#N/A</c:v>
                </c:pt>
                <c:pt idx="253">
                  <c:v>#N/A</c:v>
                </c:pt>
                <c:pt idx="254">
                  <c:v>#N/A</c:v>
                </c:pt>
                <c:pt idx="255">
                  <c:v>#N/A</c:v>
                </c:pt>
                <c:pt idx="256">
                  <c:v>#N/A</c:v>
                </c:pt>
                <c:pt idx="257">
                  <c:v>#N/A</c:v>
                </c:pt>
                <c:pt idx="258">
                  <c:v>#N/A</c:v>
                </c:pt>
                <c:pt idx="259">
                  <c:v>#N/A</c:v>
                </c:pt>
                <c:pt idx="260">
                  <c:v>#N/A</c:v>
                </c:pt>
                <c:pt idx="261">
                  <c:v>#N/A</c:v>
                </c:pt>
                <c:pt idx="262">
                  <c:v>#N/A</c:v>
                </c:pt>
                <c:pt idx="263">
                  <c:v>#N/A</c:v>
                </c:pt>
                <c:pt idx="264">
                  <c:v>#N/A</c:v>
                </c:pt>
                <c:pt idx="265">
                  <c:v>#N/A</c:v>
                </c:pt>
                <c:pt idx="266">
                  <c:v>#N/A</c:v>
                </c:pt>
                <c:pt idx="267">
                  <c:v>#N/A</c:v>
                </c:pt>
                <c:pt idx="268">
                  <c:v>#N/A</c:v>
                </c:pt>
                <c:pt idx="269">
                  <c:v>#N/A</c:v>
                </c:pt>
                <c:pt idx="270">
                  <c:v>#N/A</c:v>
                </c:pt>
                <c:pt idx="271">
                  <c:v>#N/A</c:v>
                </c:pt>
                <c:pt idx="272">
                  <c:v>#N/A</c:v>
                </c:pt>
                <c:pt idx="273">
                  <c:v>#N/A</c:v>
                </c:pt>
                <c:pt idx="274">
                  <c:v>#N/A</c:v>
                </c:pt>
                <c:pt idx="275">
                  <c:v>#N/A</c:v>
                </c:pt>
                <c:pt idx="276">
                  <c:v>#N/A</c:v>
                </c:pt>
                <c:pt idx="277">
                  <c:v>#N/A</c:v>
                </c:pt>
                <c:pt idx="278">
                  <c:v>#N/A</c:v>
                </c:pt>
                <c:pt idx="279">
                  <c:v>#N/A</c:v>
                </c:pt>
                <c:pt idx="280">
                  <c:v>#N/A</c:v>
                </c:pt>
                <c:pt idx="281">
                  <c:v>#N/A</c:v>
                </c:pt>
                <c:pt idx="282">
                  <c:v>#N/A</c:v>
                </c:pt>
                <c:pt idx="283">
                  <c:v>#N/A</c:v>
                </c:pt>
                <c:pt idx="284">
                  <c:v>#N/A</c:v>
                </c:pt>
                <c:pt idx="285">
                  <c:v>#N/A</c:v>
                </c:pt>
                <c:pt idx="286">
                  <c:v>#N/A</c:v>
                </c:pt>
                <c:pt idx="287">
                  <c:v>#N/A</c:v>
                </c:pt>
                <c:pt idx="288">
                  <c:v>#N/A</c:v>
                </c:pt>
                <c:pt idx="289">
                  <c:v>#N/A</c:v>
                </c:pt>
                <c:pt idx="290">
                  <c:v>#N/A</c:v>
                </c:pt>
                <c:pt idx="291">
                  <c:v>#N/A</c:v>
                </c:pt>
                <c:pt idx="292">
                  <c:v>#N/A</c:v>
                </c:pt>
                <c:pt idx="293">
                  <c:v>#N/A</c:v>
                </c:pt>
                <c:pt idx="294">
                  <c:v>#N/A</c:v>
                </c:pt>
                <c:pt idx="295">
                  <c:v>#N/A</c:v>
                </c:pt>
                <c:pt idx="296">
                  <c:v>#N/A</c:v>
                </c:pt>
                <c:pt idx="297">
                  <c:v>#N/A</c:v>
                </c:pt>
                <c:pt idx="298">
                  <c:v>#N/A</c:v>
                </c:pt>
                <c:pt idx="299">
                  <c:v>#N/A</c:v>
                </c:pt>
                <c:pt idx="300">
                  <c:v>#N/A</c:v>
                </c:pt>
                <c:pt idx="301">
                  <c:v>#N/A</c:v>
                </c:pt>
                <c:pt idx="302">
                  <c:v>#N/A</c:v>
                </c:pt>
                <c:pt idx="303">
                  <c:v>#N/A</c:v>
                </c:pt>
                <c:pt idx="304">
                  <c:v>#N/A</c:v>
                </c:pt>
                <c:pt idx="305">
                  <c:v>#N/A</c:v>
                </c:pt>
                <c:pt idx="306">
                  <c:v>63.46367356963021</c:v>
                </c:pt>
                <c:pt idx="307">
                  <c:v>#N/A</c:v>
                </c:pt>
                <c:pt idx="308">
                  <c:v>#N/A</c:v>
                </c:pt>
                <c:pt idx="309">
                  <c:v>#N/A</c:v>
                </c:pt>
                <c:pt idx="310">
                  <c:v>#N/A</c:v>
                </c:pt>
                <c:pt idx="311">
                  <c:v>#N/A</c:v>
                </c:pt>
                <c:pt idx="312">
                  <c:v>#N/A</c:v>
                </c:pt>
                <c:pt idx="313">
                  <c:v>#N/A</c:v>
                </c:pt>
                <c:pt idx="314">
                  <c:v>#N/A</c:v>
                </c:pt>
                <c:pt idx="315">
                  <c:v>#N/A</c:v>
                </c:pt>
                <c:pt idx="316">
                  <c:v>#N/A</c:v>
                </c:pt>
                <c:pt idx="317">
                  <c:v>#N/A</c:v>
                </c:pt>
                <c:pt idx="318">
                  <c:v>#N/A</c:v>
                </c:pt>
                <c:pt idx="319">
                  <c:v>#N/A</c:v>
                </c:pt>
                <c:pt idx="320">
                  <c:v>#N/A</c:v>
                </c:pt>
                <c:pt idx="321">
                  <c:v>#N/A</c:v>
                </c:pt>
                <c:pt idx="322">
                  <c:v>#N/A</c:v>
                </c:pt>
                <c:pt idx="323">
                  <c:v>#N/A</c:v>
                </c:pt>
                <c:pt idx="324">
                  <c:v>#N/A</c:v>
                </c:pt>
                <c:pt idx="325">
                  <c:v>#N/A</c:v>
                </c:pt>
                <c:pt idx="326">
                  <c:v>#N/A</c:v>
                </c:pt>
                <c:pt idx="327">
                  <c:v>#N/A</c:v>
                </c:pt>
                <c:pt idx="328">
                  <c:v>#N/A</c:v>
                </c:pt>
                <c:pt idx="329">
                  <c:v>#N/A</c:v>
                </c:pt>
                <c:pt idx="330">
                  <c:v>#N/A</c:v>
                </c:pt>
                <c:pt idx="331">
                  <c:v>#N/A</c:v>
                </c:pt>
                <c:pt idx="332">
                  <c:v>#N/A</c:v>
                </c:pt>
                <c:pt idx="333">
                  <c:v>#N/A</c:v>
                </c:pt>
                <c:pt idx="334">
                  <c:v>#N/A</c:v>
                </c:pt>
                <c:pt idx="335">
                  <c:v>#N/A</c:v>
                </c:pt>
                <c:pt idx="336">
                  <c:v>#N/A</c:v>
                </c:pt>
                <c:pt idx="337">
                  <c:v>#N/A</c:v>
                </c:pt>
                <c:pt idx="338">
                  <c:v>#N/A</c:v>
                </c:pt>
                <c:pt idx="339">
                  <c:v>45.488172797874448</c:v>
                </c:pt>
                <c:pt idx="340">
                  <c:v>#N/A</c:v>
                </c:pt>
                <c:pt idx="341">
                  <c:v>#N/A</c:v>
                </c:pt>
                <c:pt idx="342">
                  <c:v>#N/A</c:v>
                </c:pt>
                <c:pt idx="343">
                  <c:v>#N/A</c:v>
                </c:pt>
                <c:pt idx="344">
                  <c:v>#N/A</c:v>
                </c:pt>
                <c:pt idx="345">
                  <c:v>#N/A</c:v>
                </c:pt>
                <c:pt idx="346">
                  <c:v>#N/A</c:v>
                </c:pt>
                <c:pt idx="347">
                  <c:v>#N/A</c:v>
                </c:pt>
                <c:pt idx="348">
                  <c:v>#N/A</c:v>
                </c:pt>
                <c:pt idx="349">
                  <c:v>#N/A</c:v>
                </c:pt>
                <c:pt idx="350">
                  <c:v>#N/A</c:v>
                </c:pt>
                <c:pt idx="351">
                  <c:v>#N/A</c:v>
                </c:pt>
                <c:pt idx="352">
                  <c:v>#N/A</c:v>
                </c:pt>
                <c:pt idx="353">
                  <c:v>#N/A</c:v>
                </c:pt>
                <c:pt idx="354">
                  <c:v>#N/A</c:v>
                </c:pt>
                <c:pt idx="355">
                  <c:v>#N/A</c:v>
                </c:pt>
                <c:pt idx="356">
                  <c:v>#N/A</c:v>
                </c:pt>
                <c:pt idx="357">
                  <c:v>#N/A</c:v>
                </c:pt>
                <c:pt idx="358">
                  <c:v>#N/A</c:v>
                </c:pt>
                <c:pt idx="359">
                  <c:v>#N/A</c:v>
                </c:pt>
                <c:pt idx="360">
                  <c:v>#N/A</c:v>
                </c:pt>
                <c:pt idx="361">
                  <c:v>#N/A</c:v>
                </c:pt>
                <c:pt idx="362">
                  <c:v>#N/A</c:v>
                </c:pt>
                <c:pt idx="363">
                  <c:v>#N/A</c:v>
                </c:pt>
                <c:pt idx="364">
                  <c:v>#N/A</c:v>
                </c:pt>
                <c:pt idx="365">
                  <c:v>#N/A</c:v>
                </c:pt>
                <c:pt idx="366">
                  <c:v>#N/A</c:v>
                </c:pt>
                <c:pt idx="367">
                  <c:v>#N/A</c:v>
                </c:pt>
                <c:pt idx="368">
                  <c:v>#N/A</c:v>
                </c:pt>
                <c:pt idx="369">
                  <c:v>#N/A</c:v>
                </c:pt>
                <c:pt idx="370">
                  <c:v>#N/A</c:v>
                </c:pt>
                <c:pt idx="371">
                  <c:v>#N/A</c:v>
                </c:pt>
                <c:pt idx="372">
                  <c:v>#N/A</c:v>
                </c:pt>
                <c:pt idx="373">
                  <c:v>#N/A</c:v>
                </c:pt>
                <c:pt idx="374">
                  <c:v>#N/A</c:v>
                </c:pt>
                <c:pt idx="375">
                  <c:v>#N/A</c:v>
                </c:pt>
                <c:pt idx="376">
                  <c:v>#N/A</c:v>
                </c:pt>
                <c:pt idx="377">
                  <c:v>#N/A</c:v>
                </c:pt>
                <c:pt idx="378">
                  <c:v>#N/A</c:v>
                </c:pt>
                <c:pt idx="379">
                  <c:v>#N/A</c:v>
                </c:pt>
                <c:pt idx="380">
                  <c:v>#N/A</c:v>
                </c:pt>
                <c:pt idx="381">
                  <c:v>#N/A</c:v>
                </c:pt>
                <c:pt idx="382">
                  <c:v>#N/A</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#N/A</c:v>
                </c:pt>
                <c:pt idx="399">
                  <c:v>#N/A</c:v>
                </c:pt>
                <c:pt idx="400">
                  <c:v>#N/A</c:v>
                </c:pt>
                <c:pt idx="401">
                  <c:v>#N/A</c:v>
                </c:pt>
                <c:pt idx="402">
                  <c:v>#N/A</c:v>
                </c:pt>
                <c:pt idx="403">
                  <c:v>#N/A</c:v>
                </c:pt>
                <c:pt idx="404">
                  <c:v>#N/A</c:v>
                </c:pt>
                <c:pt idx="405">
                  <c:v>#N/A</c:v>
                </c:pt>
                <c:pt idx="406">
                  <c:v>#N/A</c:v>
                </c:pt>
                <c:pt idx="407">
                  <c:v>#N/A</c:v>
                </c:pt>
                <c:pt idx="408">
                  <c:v>#N/A</c:v>
                </c:pt>
                <c:pt idx="409">
                  <c:v>#N/A</c:v>
                </c:pt>
                <c:pt idx="410">
                  <c:v>#N/A</c:v>
                </c:pt>
                <c:pt idx="411">
                  <c:v>#N/A</c:v>
                </c:pt>
                <c:pt idx="412">
                  <c:v>#N/A</c:v>
                </c:pt>
                <c:pt idx="413">
                  <c:v>#N/A</c:v>
                </c:pt>
                <c:pt idx="414">
                  <c:v>#N/A</c:v>
                </c:pt>
                <c:pt idx="415">
                  <c:v>#N/A</c:v>
                </c:pt>
                <c:pt idx="416">
                  <c:v>#N/A</c:v>
                </c:pt>
                <c:pt idx="417">
                  <c:v>#N/A</c:v>
                </c:pt>
                <c:pt idx="418">
                  <c:v>#N/A</c:v>
                </c:pt>
                <c:pt idx="419">
                  <c:v>#N/A</c:v>
                </c:pt>
                <c:pt idx="420">
                  <c:v>#N/A</c:v>
                </c:pt>
                <c:pt idx="421">
                  <c:v>#N/A</c:v>
                </c:pt>
                <c:pt idx="422">
                  <c:v>#N/A</c:v>
                </c:pt>
                <c:pt idx="423">
                  <c:v>#N/A</c:v>
                </c:pt>
                <c:pt idx="424">
                  <c:v>#N/A</c:v>
                </c:pt>
                <c:pt idx="425">
                  <c:v>#N/A</c:v>
                </c:pt>
                <c:pt idx="426">
                  <c:v>#N/A</c:v>
                </c:pt>
                <c:pt idx="427">
                  <c:v>#N/A</c:v>
                </c:pt>
                <c:pt idx="428">
                  <c:v>#N/A</c:v>
                </c:pt>
                <c:pt idx="429">
                  <c:v>#N/A</c:v>
                </c:pt>
                <c:pt idx="430">
                  <c:v>#N/A</c:v>
                </c:pt>
                <c:pt idx="431">
                  <c:v>#N/A</c:v>
                </c:pt>
                <c:pt idx="432">
                  <c:v>#N/A</c:v>
                </c:pt>
                <c:pt idx="433">
                  <c:v>#N/A</c:v>
                </c:pt>
                <c:pt idx="434">
                  <c:v>#N/A</c:v>
                </c:pt>
                <c:pt idx="435">
                  <c:v>#N/A</c:v>
                </c:pt>
                <c:pt idx="436">
                  <c:v>#N/A</c:v>
                </c:pt>
                <c:pt idx="437">
                  <c:v>#N/A</c:v>
                </c:pt>
                <c:pt idx="438">
                  <c:v>#N/A</c:v>
                </c:pt>
                <c:pt idx="439">
                  <c:v>#N/A</c:v>
                </c:pt>
                <c:pt idx="440">
                  <c:v>25.493327547397303</c:v>
                </c:pt>
                <c:pt idx="441">
                  <c:v>#N/A</c:v>
                </c:pt>
                <c:pt idx="442">
                  <c:v>#N/A</c:v>
                </c:pt>
                <c:pt idx="443">
                  <c:v>#N/A</c:v>
                </c:pt>
                <c:pt idx="444">
                  <c:v>#N/A</c:v>
                </c:pt>
                <c:pt idx="445">
                  <c:v>#N/A</c:v>
                </c:pt>
                <c:pt idx="446">
                  <c:v>#N/A</c:v>
                </c:pt>
                <c:pt idx="447">
                  <c:v>#N/A</c:v>
                </c:pt>
                <c:pt idx="448">
                  <c:v>#N/A</c:v>
                </c:pt>
                <c:pt idx="449">
                  <c:v>#N/A</c:v>
                </c:pt>
                <c:pt idx="450">
                  <c:v>#N/A</c:v>
                </c:pt>
                <c:pt idx="451">
                  <c:v>28.596112630376737</c:v>
                </c:pt>
                <c:pt idx="452">
                  <c:v>#N/A</c:v>
                </c:pt>
                <c:pt idx="453">
                  <c:v>#N/A</c:v>
                </c:pt>
                <c:pt idx="454">
                  <c:v>#N/A</c:v>
                </c:pt>
                <c:pt idx="455">
                  <c:v>#N/A</c:v>
                </c:pt>
                <c:pt idx="456">
                  <c:v>#N/A</c:v>
                </c:pt>
                <c:pt idx="457">
                  <c:v>#N/A</c:v>
                </c:pt>
                <c:pt idx="458">
                  <c:v>#N/A</c:v>
                </c:pt>
                <c:pt idx="459">
                  <c:v>#N/A</c:v>
                </c:pt>
                <c:pt idx="460">
                  <c:v>#N/A</c:v>
                </c:pt>
                <c:pt idx="461">
                  <c:v>#N/A</c:v>
                </c:pt>
                <c:pt idx="462">
                  <c:v>#N/A</c:v>
                </c:pt>
                <c:pt idx="463">
                  <c:v>#N/A</c:v>
                </c:pt>
                <c:pt idx="464">
                  <c:v>#N/A</c:v>
                </c:pt>
                <c:pt idx="465">
                  <c:v>#N/A</c:v>
                </c:pt>
                <c:pt idx="466">
                  <c:v>#N/A</c:v>
                </c:pt>
                <c:pt idx="467">
                  <c:v>#N/A</c:v>
                </c:pt>
                <c:pt idx="468">
                  <c:v>#N/A</c:v>
                </c:pt>
                <c:pt idx="469">
                  <c:v>#N/A</c:v>
                </c:pt>
                <c:pt idx="470">
                  <c:v>#N/A</c:v>
                </c:pt>
                <c:pt idx="471">
                  <c:v>#N/A</c:v>
                </c:pt>
              </c:numCache>
            </c:numRef>
          </c:yVal>
          <c:bubbleSize>
            <c:numRef>
              <c:f>'PPA Price by Project (PV only)'!$B$26:$B$537</c:f>
              <c:numCache>
                <c:formatCode>0.0</c:formatCode>
                <c:ptCount val="512"/>
                <c:pt idx="0">
                  <c:v>7</c:v>
                </c:pt>
                <c:pt idx="1">
                  <c:v>5</c:v>
                </c:pt>
                <c:pt idx="2">
                  <c:v>550</c:v>
                </c:pt>
                <c:pt idx="3">
                  <c:v>210</c:v>
                </c:pt>
                <c:pt idx="4">
                  <c:v>10</c:v>
                </c:pt>
                <c:pt idx="5">
                  <c:v>30</c:v>
                </c:pt>
                <c:pt idx="6">
                  <c:v>30</c:v>
                </c:pt>
                <c:pt idx="7">
                  <c:v>19</c:v>
                </c:pt>
                <c:pt idx="8">
                  <c:v>12.6</c:v>
                </c:pt>
                <c:pt idx="9">
                  <c:v>230</c:v>
                </c:pt>
                <c:pt idx="10">
                  <c:v>20</c:v>
                </c:pt>
                <c:pt idx="11">
                  <c:v>14</c:v>
                </c:pt>
                <c:pt idx="12">
                  <c:v>10.08</c:v>
                </c:pt>
                <c:pt idx="13">
                  <c:v>48</c:v>
                </c:pt>
                <c:pt idx="14">
                  <c:v>250</c:v>
                </c:pt>
                <c:pt idx="15">
                  <c:v>250</c:v>
                </c:pt>
                <c:pt idx="16">
                  <c:v>21</c:v>
                </c:pt>
                <c:pt idx="17">
                  <c:v>50</c:v>
                </c:pt>
                <c:pt idx="18">
                  <c:v>6</c:v>
                </c:pt>
                <c:pt idx="19">
                  <c:v>19</c:v>
                </c:pt>
                <c:pt idx="20">
                  <c:v>20</c:v>
                </c:pt>
                <c:pt idx="21">
                  <c:v>50</c:v>
                </c:pt>
                <c:pt idx="22">
                  <c:v>20</c:v>
                </c:pt>
                <c:pt idx="23">
                  <c:v>20</c:v>
                </c:pt>
                <c:pt idx="24">
                  <c:v>50</c:v>
                </c:pt>
                <c:pt idx="25">
                  <c:v>300</c:v>
                </c:pt>
                <c:pt idx="26">
                  <c:v>40</c:v>
                </c:pt>
                <c:pt idx="27">
                  <c:v>29</c:v>
                </c:pt>
                <c:pt idx="28">
                  <c:v>66</c:v>
                </c:pt>
                <c:pt idx="29">
                  <c:v>25</c:v>
                </c:pt>
                <c:pt idx="30">
                  <c:v>125</c:v>
                </c:pt>
                <c:pt idx="31">
                  <c:v>25.8</c:v>
                </c:pt>
                <c:pt idx="32">
                  <c:v>32</c:v>
                </c:pt>
                <c:pt idx="33">
                  <c:v>20</c:v>
                </c:pt>
                <c:pt idx="34">
                  <c:v>23</c:v>
                </c:pt>
                <c:pt idx="35">
                  <c:v>12</c:v>
                </c:pt>
                <c:pt idx="36">
                  <c:v>10</c:v>
                </c:pt>
                <c:pt idx="37">
                  <c:v>20</c:v>
                </c:pt>
                <c:pt idx="38">
                  <c:v>150</c:v>
                </c:pt>
                <c:pt idx="39">
                  <c:v>45</c:v>
                </c:pt>
                <c:pt idx="40">
                  <c:v>30</c:v>
                </c:pt>
                <c:pt idx="41">
                  <c:v>5.5</c:v>
                </c:pt>
                <c:pt idx="42">
                  <c:v>23</c:v>
                </c:pt>
                <c:pt idx="43">
                  <c:v>62.5</c:v>
                </c:pt>
                <c:pt idx="44">
                  <c:v>130</c:v>
                </c:pt>
                <c:pt idx="45">
                  <c:v>14</c:v>
                </c:pt>
                <c:pt idx="46">
                  <c:v>20</c:v>
                </c:pt>
                <c:pt idx="47">
                  <c:v>9</c:v>
                </c:pt>
                <c:pt idx="48">
                  <c:v>7.65</c:v>
                </c:pt>
                <c:pt idx="49">
                  <c:v>60</c:v>
                </c:pt>
                <c:pt idx="50">
                  <c:v>309</c:v>
                </c:pt>
                <c:pt idx="51">
                  <c:v>20</c:v>
                </c:pt>
                <c:pt idx="52">
                  <c:v>270</c:v>
                </c:pt>
                <c:pt idx="53">
                  <c:v>110</c:v>
                </c:pt>
                <c:pt idx="54">
                  <c:v>26</c:v>
                </c:pt>
                <c:pt idx="55">
                  <c:v>250</c:v>
                </c:pt>
                <c:pt idx="56">
                  <c:v>30</c:v>
                </c:pt>
                <c:pt idx="57">
                  <c:v>20</c:v>
                </c:pt>
                <c:pt idx="58">
                  <c:v>150</c:v>
                </c:pt>
                <c:pt idx="59">
                  <c:v>110</c:v>
                </c:pt>
                <c:pt idx="60">
                  <c:v>127</c:v>
                </c:pt>
                <c:pt idx="61">
                  <c:v>150</c:v>
                </c:pt>
                <c:pt idx="62">
                  <c:v>24</c:v>
                </c:pt>
                <c:pt idx="63">
                  <c:v>20</c:v>
                </c:pt>
                <c:pt idx="64">
                  <c:v>6</c:v>
                </c:pt>
                <c:pt idx="65">
                  <c:v>150</c:v>
                </c:pt>
                <c:pt idx="66">
                  <c:v>250</c:v>
                </c:pt>
                <c:pt idx="67">
                  <c:v>9</c:v>
                </c:pt>
                <c:pt idx="68">
                  <c:v>20</c:v>
                </c:pt>
                <c:pt idx="69">
                  <c:v>19</c:v>
                </c:pt>
                <c:pt idx="70">
                  <c:v>20</c:v>
                </c:pt>
                <c:pt idx="71">
                  <c:v>30</c:v>
                </c:pt>
                <c:pt idx="72">
                  <c:v>20</c:v>
                </c:pt>
                <c:pt idx="73">
                  <c:v>15</c:v>
                </c:pt>
                <c:pt idx="74">
                  <c:v>15</c:v>
                </c:pt>
                <c:pt idx="75">
                  <c:v>200</c:v>
                </c:pt>
                <c:pt idx="76">
                  <c:v>20</c:v>
                </c:pt>
                <c:pt idx="77">
                  <c:v>20</c:v>
                </c:pt>
                <c:pt idx="78">
                  <c:v>20</c:v>
                </c:pt>
                <c:pt idx="79">
                  <c:v>20</c:v>
                </c:pt>
                <c:pt idx="80">
                  <c:v>20</c:v>
                </c:pt>
                <c:pt idx="81">
                  <c:v>102</c:v>
                </c:pt>
                <c:pt idx="82">
                  <c:v>20</c:v>
                </c:pt>
                <c:pt idx="83">
                  <c:v>250</c:v>
                </c:pt>
                <c:pt idx="84">
                  <c:v>20</c:v>
                </c:pt>
                <c:pt idx="85">
                  <c:v>20.8</c:v>
                </c:pt>
                <c:pt idx="86">
                  <c:v>10</c:v>
                </c:pt>
                <c:pt idx="87">
                  <c:v>50</c:v>
                </c:pt>
                <c:pt idx="88">
                  <c:v>20</c:v>
                </c:pt>
                <c:pt idx="89">
                  <c:v>20</c:v>
                </c:pt>
                <c:pt idx="90">
                  <c:v>250</c:v>
                </c:pt>
                <c:pt idx="91">
                  <c:v>20</c:v>
                </c:pt>
                <c:pt idx="92">
                  <c:v>28.8</c:v>
                </c:pt>
                <c:pt idx="93">
                  <c:v>45</c:v>
                </c:pt>
                <c:pt idx="94">
                  <c:v>20</c:v>
                </c:pt>
                <c:pt idx="95">
                  <c:v>20</c:v>
                </c:pt>
                <c:pt idx="96">
                  <c:v>20</c:v>
                </c:pt>
                <c:pt idx="97">
                  <c:v>20</c:v>
                </c:pt>
                <c:pt idx="98">
                  <c:v>20</c:v>
                </c:pt>
                <c:pt idx="99">
                  <c:v>20</c:v>
                </c:pt>
                <c:pt idx="100">
                  <c:v>48</c:v>
                </c:pt>
                <c:pt idx="101">
                  <c:v>40</c:v>
                </c:pt>
                <c:pt idx="102">
                  <c:v>12</c:v>
                </c:pt>
                <c:pt idx="103">
                  <c:v>50</c:v>
                </c:pt>
                <c:pt idx="104">
                  <c:v>40</c:v>
                </c:pt>
                <c:pt idx="105">
                  <c:v>20</c:v>
                </c:pt>
                <c:pt idx="106">
                  <c:v>20</c:v>
                </c:pt>
                <c:pt idx="107">
                  <c:v>12</c:v>
                </c:pt>
                <c:pt idx="108">
                  <c:v>15</c:v>
                </c:pt>
                <c:pt idx="109">
                  <c:v>20</c:v>
                </c:pt>
                <c:pt idx="110">
                  <c:v>20</c:v>
                </c:pt>
                <c:pt idx="111">
                  <c:v>20</c:v>
                </c:pt>
                <c:pt idx="112">
                  <c:v>20</c:v>
                </c:pt>
                <c:pt idx="113">
                  <c:v>7.3140000000000001</c:v>
                </c:pt>
                <c:pt idx="114">
                  <c:v>20</c:v>
                </c:pt>
                <c:pt idx="115">
                  <c:v>150</c:v>
                </c:pt>
                <c:pt idx="116">
                  <c:v>7</c:v>
                </c:pt>
                <c:pt idx="117">
                  <c:v>10.416</c:v>
                </c:pt>
                <c:pt idx="118">
                  <c:v>20</c:v>
                </c:pt>
                <c:pt idx="119">
                  <c:v>25</c:v>
                </c:pt>
                <c:pt idx="120">
                  <c:v>10.3</c:v>
                </c:pt>
                <c:pt idx="121">
                  <c:v>150</c:v>
                </c:pt>
                <c:pt idx="122">
                  <c:v>30</c:v>
                </c:pt>
                <c:pt idx="123">
                  <c:v>20</c:v>
                </c:pt>
                <c:pt idx="124">
                  <c:v>30</c:v>
                </c:pt>
                <c:pt idx="125">
                  <c:v>93.6</c:v>
                </c:pt>
                <c:pt idx="126">
                  <c:v>45</c:v>
                </c:pt>
                <c:pt idx="127">
                  <c:v>56</c:v>
                </c:pt>
                <c:pt idx="128">
                  <c:v>56</c:v>
                </c:pt>
                <c:pt idx="129">
                  <c:v>200</c:v>
                </c:pt>
                <c:pt idx="130">
                  <c:v>100</c:v>
                </c:pt>
                <c:pt idx="131">
                  <c:v>60</c:v>
                </c:pt>
                <c:pt idx="132">
                  <c:v>60</c:v>
                </c:pt>
                <c:pt idx="133">
                  <c:v>52</c:v>
                </c:pt>
                <c:pt idx="134">
                  <c:v>120</c:v>
                </c:pt>
                <c:pt idx="135">
                  <c:v>30</c:v>
                </c:pt>
                <c:pt idx="136">
                  <c:v>101.3</c:v>
                </c:pt>
                <c:pt idx="137">
                  <c:v>51</c:v>
                </c:pt>
                <c:pt idx="138">
                  <c:v>76.5</c:v>
                </c:pt>
                <c:pt idx="139">
                  <c:v>30</c:v>
                </c:pt>
                <c:pt idx="140">
                  <c:v>80</c:v>
                </c:pt>
                <c:pt idx="141">
                  <c:v>103</c:v>
                </c:pt>
                <c:pt idx="142">
                  <c:v>40</c:v>
                </c:pt>
                <c:pt idx="143">
                  <c:v>11.4</c:v>
                </c:pt>
                <c:pt idx="144">
                  <c:v>20</c:v>
                </c:pt>
                <c:pt idx="145">
                  <c:v>20</c:v>
                </c:pt>
                <c:pt idx="146">
                  <c:v>20</c:v>
                </c:pt>
                <c:pt idx="147">
                  <c:v>15</c:v>
                </c:pt>
                <c:pt idx="148">
                  <c:v>20</c:v>
                </c:pt>
                <c:pt idx="149">
                  <c:v>20</c:v>
                </c:pt>
                <c:pt idx="150">
                  <c:v>14.7</c:v>
                </c:pt>
                <c:pt idx="151">
                  <c:v>19.5</c:v>
                </c:pt>
                <c:pt idx="152">
                  <c:v>19.5</c:v>
                </c:pt>
                <c:pt idx="153">
                  <c:v>100</c:v>
                </c:pt>
                <c:pt idx="154">
                  <c:v>40</c:v>
                </c:pt>
                <c:pt idx="155">
                  <c:v>50</c:v>
                </c:pt>
                <c:pt idx="156">
                  <c:v>30</c:v>
                </c:pt>
                <c:pt idx="157">
                  <c:v>45</c:v>
                </c:pt>
                <c:pt idx="158">
                  <c:v>130</c:v>
                </c:pt>
                <c:pt idx="159">
                  <c:v>80</c:v>
                </c:pt>
                <c:pt idx="160">
                  <c:v>6</c:v>
                </c:pt>
                <c:pt idx="161">
                  <c:v>25</c:v>
                </c:pt>
                <c:pt idx="162">
                  <c:v>62.25</c:v>
                </c:pt>
                <c:pt idx="163">
                  <c:v>70</c:v>
                </c:pt>
                <c:pt idx="164">
                  <c:v>70</c:v>
                </c:pt>
                <c:pt idx="165">
                  <c:v>10.5</c:v>
                </c:pt>
                <c:pt idx="166">
                  <c:v>20</c:v>
                </c:pt>
                <c:pt idx="167">
                  <c:v>30</c:v>
                </c:pt>
                <c:pt idx="168">
                  <c:v>81</c:v>
                </c:pt>
                <c:pt idx="169">
                  <c:v>54</c:v>
                </c:pt>
                <c:pt idx="170">
                  <c:v>6.8</c:v>
                </c:pt>
                <c:pt idx="171">
                  <c:v>20</c:v>
                </c:pt>
                <c:pt idx="172">
                  <c:v>50.6</c:v>
                </c:pt>
                <c:pt idx="173">
                  <c:v>52</c:v>
                </c:pt>
                <c:pt idx="174">
                  <c:v>80</c:v>
                </c:pt>
                <c:pt idx="175">
                  <c:v>4.9000000000000004</c:v>
                </c:pt>
                <c:pt idx="176">
                  <c:v>3.6</c:v>
                </c:pt>
                <c:pt idx="177">
                  <c:v>100</c:v>
                </c:pt>
                <c:pt idx="178">
                  <c:v>80</c:v>
                </c:pt>
                <c:pt idx="179">
                  <c:v>100</c:v>
                </c:pt>
                <c:pt idx="180">
                  <c:v>46</c:v>
                </c:pt>
                <c:pt idx="181">
                  <c:v>100.815</c:v>
                </c:pt>
                <c:pt idx="182">
                  <c:v>7</c:v>
                </c:pt>
                <c:pt idx="183">
                  <c:v>13</c:v>
                </c:pt>
                <c:pt idx="184">
                  <c:v>20</c:v>
                </c:pt>
                <c:pt idx="185">
                  <c:v>27.6</c:v>
                </c:pt>
                <c:pt idx="186">
                  <c:v>125</c:v>
                </c:pt>
                <c:pt idx="187">
                  <c:v>150</c:v>
                </c:pt>
                <c:pt idx="188">
                  <c:v>180</c:v>
                </c:pt>
                <c:pt idx="189">
                  <c:v>20</c:v>
                </c:pt>
                <c:pt idx="190">
                  <c:v>30</c:v>
                </c:pt>
                <c:pt idx="191">
                  <c:v>30</c:v>
                </c:pt>
                <c:pt idx="192">
                  <c:v>10</c:v>
                </c:pt>
                <c:pt idx="193">
                  <c:v>150</c:v>
                </c:pt>
                <c:pt idx="194">
                  <c:v>10.88</c:v>
                </c:pt>
                <c:pt idx="195">
                  <c:v>52</c:v>
                </c:pt>
                <c:pt idx="196">
                  <c:v>52</c:v>
                </c:pt>
                <c:pt idx="197">
                  <c:v>25</c:v>
                </c:pt>
                <c:pt idx="198">
                  <c:v>46.2</c:v>
                </c:pt>
                <c:pt idx="199">
                  <c:v>71.400000000000006</c:v>
                </c:pt>
                <c:pt idx="200">
                  <c:v>118</c:v>
                </c:pt>
                <c:pt idx="201">
                  <c:v>182</c:v>
                </c:pt>
                <c:pt idx="202">
                  <c:v>146</c:v>
                </c:pt>
                <c:pt idx="203">
                  <c:v>50</c:v>
                </c:pt>
                <c:pt idx="204">
                  <c:v>154.27199999999999</c:v>
                </c:pt>
                <c:pt idx="205">
                  <c:v>103.5</c:v>
                </c:pt>
                <c:pt idx="206">
                  <c:v>125</c:v>
                </c:pt>
                <c:pt idx="207">
                  <c:v>85</c:v>
                </c:pt>
                <c:pt idx="208">
                  <c:v>54</c:v>
                </c:pt>
                <c:pt idx="209">
                  <c:v>72</c:v>
                </c:pt>
                <c:pt idx="210">
                  <c:v>30</c:v>
                </c:pt>
                <c:pt idx="211">
                  <c:v>86</c:v>
                </c:pt>
                <c:pt idx="212">
                  <c:v>50</c:v>
                </c:pt>
                <c:pt idx="213">
                  <c:v>90</c:v>
                </c:pt>
                <c:pt idx="214">
                  <c:v>20</c:v>
                </c:pt>
                <c:pt idx="215">
                  <c:v>20</c:v>
                </c:pt>
                <c:pt idx="216">
                  <c:v>20</c:v>
                </c:pt>
                <c:pt idx="217">
                  <c:v>20</c:v>
                </c:pt>
                <c:pt idx="218">
                  <c:v>20</c:v>
                </c:pt>
                <c:pt idx="219">
                  <c:v>26</c:v>
                </c:pt>
                <c:pt idx="220">
                  <c:v>8.16</c:v>
                </c:pt>
                <c:pt idx="221">
                  <c:v>20.399999999999999</c:v>
                </c:pt>
                <c:pt idx="222">
                  <c:v>100</c:v>
                </c:pt>
                <c:pt idx="223">
                  <c:v>128</c:v>
                </c:pt>
                <c:pt idx="224">
                  <c:v>20</c:v>
                </c:pt>
                <c:pt idx="225">
                  <c:v>16</c:v>
                </c:pt>
                <c:pt idx="226">
                  <c:v>60</c:v>
                </c:pt>
                <c:pt idx="227">
                  <c:v>20</c:v>
                </c:pt>
                <c:pt idx="228">
                  <c:v>100</c:v>
                </c:pt>
                <c:pt idx="229">
                  <c:v>100</c:v>
                </c:pt>
                <c:pt idx="230">
                  <c:v>24.9</c:v>
                </c:pt>
                <c:pt idx="231">
                  <c:v>40</c:v>
                </c:pt>
                <c:pt idx="232">
                  <c:v>20</c:v>
                </c:pt>
                <c:pt idx="233">
                  <c:v>50</c:v>
                </c:pt>
                <c:pt idx="234">
                  <c:v>50</c:v>
                </c:pt>
                <c:pt idx="235">
                  <c:v>105</c:v>
                </c:pt>
                <c:pt idx="236">
                  <c:v>150</c:v>
                </c:pt>
                <c:pt idx="237">
                  <c:v>80</c:v>
                </c:pt>
                <c:pt idx="238">
                  <c:v>125</c:v>
                </c:pt>
                <c:pt idx="239">
                  <c:v>7.8</c:v>
                </c:pt>
                <c:pt idx="240">
                  <c:v>200</c:v>
                </c:pt>
                <c:pt idx="241">
                  <c:v>7.2</c:v>
                </c:pt>
                <c:pt idx="242">
                  <c:v>14.7</c:v>
                </c:pt>
                <c:pt idx="243">
                  <c:v>45.9</c:v>
                </c:pt>
                <c:pt idx="244">
                  <c:v>100</c:v>
                </c:pt>
                <c:pt idx="245">
                  <c:v>60</c:v>
                </c:pt>
                <c:pt idx="246">
                  <c:v>20</c:v>
                </c:pt>
                <c:pt idx="247">
                  <c:v>17</c:v>
                </c:pt>
                <c:pt idx="248">
                  <c:v>49</c:v>
                </c:pt>
                <c:pt idx="249">
                  <c:v>56</c:v>
                </c:pt>
                <c:pt idx="250">
                  <c:v>74.900000000000006</c:v>
                </c:pt>
                <c:pt idx="251">
                  <c:v>100</c:v>
                </c:pt>
                <c:pt idx="252">
                  <c:v>78.400000000000006</c:v>
                </c:pt>
                <c:pt idx="253">
                  <c:v>50</c:v>
                </c:pt>
                <c:pt idx="254">
                  <c:v>9.4959999999999987</c:v>
                </c:pt>
                <c:pt idx="255">
                  <c:v>39.864000000000004</c:v>
                </c:pt>
                <c:pt idx="256">
                  <c:v>52.5</c:v>
                </c:pt>
                <c:pt idx="257">
                  <c:v>40</c:v>
                </c:pt>
                <c:pt idx="258">
                  <c:v>86</c:v>
                </c:pt>
                <c:pt idx="259">
                  <c:v>74</c:v>
                </c:pt>
                <c:pt idx="260">
                  <c:v>50</c:v>
                </c:pt>
                <c:pt idx="261">
                  <c:v>100</c:v>
                </c:pt>
                <c:pt idx="262">
                  <c:v>19.59</c:v>
                </c:pt>
                <c:pt idx="263">
                  <c:v>19.579999999999998</c:v>
                </c:pt>
                <c:pt idx="264">
                  <c:v>19.579999999999998</c:v>
                </c:pt>
                <c:pt idx="265">
                  <c:v>19.600000000000001</c:v>
                </c:pt>
                <c:pt idx="266">
                  <c:v>5</c:v>
                </c:pt>
                <c:pt idx="267">
                  <c:v>40</c:v>
                </c:pt>
                <c:pt idx="268">
                  <c:v>8.4</c:v>
                </c:pt>
                <c:pt idx="269">
                  <c:v>8.4</c:v>
                </c:pt>
                <c:pt idx="270">
                  <c:v>252.32</c:v>
                </c:pt>
                <c:pt idx="271">
                  <c:v>100</c:v>
                </c:pt>
                <c:pt idx="272">
                  <c:v>200</c:v>
                </c:pt>
                <c:pt idx="273">
                  <c:v>62.5</c:v>
                </c:pt>
                <c:pt idx="274">
                  <c:v>50</c:v>
                </c:pt>
                <c:pt idx="275">
                  <c:v>25</c:v>
                </c:pt>
                <c:pt idx="276">
                  <c:v>25</c:v>
                </c:pt>
                <c:pt idx="277">
                  <c:v>50</c:v>
                </c:pt>
                <c:pt idx="278">
                  <c:v>5</c:v>
                </c:pt>
                <c:pt idx="279">
                  <c:v>150</c:v>
                </c:pt>
                <c:pt idx="280">
                  <c:v>200</c:v>
                </c:pt>
                <c:pt idx="281">
                  <c:v>15</c:v>
                </c:pt>
                <c:pt idx="282">
                  <c:v>45</c:v>
                </c:pt>
                <c:pt idx="283">
                  <c:v>150</c:v>
                </c:pt>
                <c:pt idx="284">
                  <c:v>50</c:v>
                </c:pt>
                <c:pt idx="285">
                  <c:v>99</c:v>
                </c:pt>
                <c:pt idx="286">
                  <c:v>50</c:v>
                </c:pt>
                <c:pt idx="287">
                  <c:v>30</c:v>
                </c:pt>
                <c:pt idx="288">
                  <c:v>100</c:v>
                </c:pt>
                <c:pt idx="289">
                  <c:v>57.5</c:v>
                </c:pt>
                <c:pt idx="290">
                  <c:v>120</c:v>
                </c:pt>
                <c:pt idx="291">
                  <c:v>10</c:v>
                </c:pt>
                <c:pt idx="292">
                  <c:v>50</c:v>
                </c:pt>
                <c:pt idx="293">
                  <c:v>106.688</c:v>
                </c:pt>
                <c:pt idx="294">
                  <c:v>99</c:v>
                </c:pt>
                <c:pt idx="295">
                  <c:v>6.3</c:v>
                </c:pt>
                <c:pt idx="296">
                  <c:v>100</c:v>
                </c:pt>
                <c:pt idx="297">
                  <c:v>74.5</c:v>
                </c:pt>
                <c:pt idx="298">
                  <c:v>74.5</c:v>
                </c:pt>
                <c:pt idx="299">
                  <c:v>300</c:v>
                </c:pt>
                <c:pt idx="300">
                  <c:v>250</c:v>
                </c:pt>
                <c:pt idx="301">
                  <c:v>50</c:v>
                </c:pt>
                <c:pt idx="302">
                  <c:v>101</c:v>
                </c:pt>
                <c:pt idx="303">
                  <c:v>200</c:v>
                </c:pt>
                <c:pt idx="304">
                  <c:v>100</c:v>
                </c:pt>
                <c:pt idx="305">
                  <c:v>80</c:v>
                </c:pt>
                <c:pt idx="306">
                  <c:v>5.6814814814814811</c:v>
                </c:pt>
                <c:pt idx="307">
                  <c:v>80</c:v>
                </c:pt>
                <c:pt idx="308">
                  <c:v>60</c:v>
                </c:pt>
                <c:pt idx="309">
                  <c:v>30</c:v>
                </c:pt>
                <c:pt idx="310">
                  <c:v>58</c:v>
                </c:pt>
                <c:pt idx="311">
                  <c:v>122</c:v>
                </c:pt>
                <c:pt idx="312">
                  <c:v>99</c:v>
                </c:pt>
                <c:pt idx="313">
                  <c:v>80</c:v>
                </c:pt>
                <c:pt idx="314">
                  <c:v>20</c:v>
                </c:pt>
                <c:pt idx="315">
                  <c:v>100</c:v>
                </c:pt>
                <c:pt idx="316">
                  <c:v>42</c:v>
                </c:pt>
                <c:pt idx="317">
                  <c:v>68</c:v>
                </c:pt>
                <c:pt idx="318">
                  <c:v>20</c:v>
                </c:pt>
                <c:pt idx="319">
                  <c:v>200</c:v>
                </c:pt>
                <c:pt idx="320">
                  <c:v>35</c:v>
                </c:pt>
                <c:pt idx="321">
                  <c:v>40</c:v>
                </c:pt>
                <c:pt idx="322">
                  <c:v>10</c:v>
                </c:pt>
                <c:pt idx="323">
                  <c:v>50</c:v>
                </c:pt>
                <c:pt idx="324">
                  <c:v>50</c:v>
                </c:pt>
                <c:pt idx="325">
                  <c:v>86</c:v>
                </c:pt>
                <c:pt idx="326">
                  <c:v>102.5</c:v>
                </c:pt>
                <c:pt idx="327">
                  <c:v>100</c:v>
                </c:pt>
                <c:pt idx="328">
                  <c:v>100</c:v>
                </c:pt>
                <c:pt idx="329">
                  <c:v>100</c:v>
                </c:pt>
                <c:pt idx="330">
                  <c:v>100</c:v>
                </c:pt>
                <c:pt idx="331">
                  <c:v>60</c:v>
                </c:pt>
                <c:pt idx="332">
                  <c:v>10.5</c:v>
                </c:pt>
                <c:pt idx="333">
                  <c:v>20</c:v>
                </c:pt>
                <c:pt idx="334">
                  <c:v>144</c:v>
                </c:pt>
                <c:pt idx="335">
                  <c:v>13</c:v>
                </c:pt>
                <c:pt idx="336">
                  <c:v>128</c:v>
                </c:pt>
                <c:pt idx="337">
                  <c:v>70</c:v>
                </c:pt>
                <c:pt idx="338">
                  <c:v>250</c:v>
                </c:pt>
                <c:pt idx="339">
                  <c:v>4.5999999999999996</c:v>
                </c:pt>
                <c:pt idx="340">
                  <c:v>50</c:v>
                </c:pt>
                <c:pt idx="341">
                  <c:v>22</c:v>
                </c:pt>
                <c:pt idx="342">
                  <c:v>50</c:v>
                </c:pt>
                <c:pt idx="343">
                  <c:v>160</c:v>
                </c:pt>
                <c:pt idx="344">
                  <c:v>120</c:v>
                </c:pt>
                <c:pt idx="345">
                  <c:v>100</c:v>
                </c:pt>
                <c:pt idx="346">
                  <c:v>75</c:v>
                </c:pt>
                <c:pt idx="347">
                  <c:v>26</c:v>
                </c:pt>
                <c:pt idx="348">
                  <c:v>50</c:v>
                </c:pt>
                <c:pt idx="349">
                  <c:v>55.83</c:v>
                </c:pt>
                <c:pt idx="350">
                  <c:v>88</c:v>
                </c:pt>
                <c:pt idx="351">
                  <c:v>22</c:v>
                </c:pt>
                <c:pt idx="352">
                  <c:v>100</c:v>
                </c:pt>
                <c:pt idx="353">
                  <c:v>50</c:v>
                </c:pt>
                <c:pt idx="354">
                  <c:v>300</c:v>
                </c:pt>
                <c:pt idx="355">
                  <c:v>40</c:v>
                </c:pt>
                <c:pt idx="356">
                  <c:v>400</c:v>
                </c:pt>
                <c:pt idx="357">
                  <c:v>80</c:v>
                </c:pt>
                <c:pt idx="358">
                  <c:v>62.5</c:v>
                </c:pt>
                <c:pt idx="359">
                  <c:v>17.5</c:v>
                </c:pt>
                <c:pt idx="360">
                  <c:v>112</c:v>
                </c:pt>
                <c:pt idx="361">
                  <c:v>100</c:v>
                </c:pt>
                <c:pt idx="362">
                  <c:v>100</c:v>
                </c:pt>
                <c:pt idx="363">
                  <c:v>100</c:v>
                </c:pt>
                <c:pt idx="364">
                  <c:v>240</c:v>
                </c:pt>
                <c:pt idx="365">
                  <c:v>65</c:v>
                </c:pt>
                <c:pt idx="366">
                  <c:v>9.3076923076923066</c:v>
                </c:pt>
                <c:pt idx="367">
                  <c:v>88</c:v>
                </c:pt>
                <c:pt idx="368">
                  <c:v>90</c:v>
                </c:pt>
                <c:pt idx="369">
                  <c:v>70</c:v>
                </c:pt>
                <c:pt idx="370">
                  <c:v>150</c:v>
                </c:pt>
                <c:pt idx="371">
                  <c:v>100</c:v>
                </c:pt>
                <c:pt idx="372">
                  <c:v>100</c:v>
                </c:pt>
                <c:pt idx="373">
                  <c:v>35</c:v>
                </c:pt>
                <c:pt idx="374">
                  <c:v>107</c:v>
                </c:pt>
                <c:pt idx="375">
                  <c:v>132</c:v>
                </c:pt>
                <c:pt idx="376">
                  <c:v>250</c:v>
                </c:pt>
                <c:pt idx="377">
                  <c:v>88</c:v>
                </c:pt>
                <c:pt idx="378">
                  <c:v>25</c:v>
                </c:pt>
                <c:pt idx="379">
                  <c:v>100</c:v>
                </c:pt>
                <c:pt idx="380">
                  <c:v>44</c:v>
                </c:pt>
                <c:pt idx="381">
                  <c:v>100</c:v>
                </c:pt>
                <c:pt idx="382">
                  <c:v>162</c:v>
                </c:pt>
                <c:pt idx="383">
                  <c:v>100</c:v>
                </c:pt>
                <c:pt idx="384">
                  <c:v>200</c:v>
                </c:pt>
                <c:pt idx="385">
                  <c:v>100</c:v>
                </c:pt>
                <c:pt idx="386">
                  <c:v>50</c:v>
                </c:pt>
                <c:pt idx="387">
                  <c:v>80</c:v>
                </c:pt>
                <c:pt idx="388">
                  <c:v>50.5</c:v>
                </c:pt>
                <c:pt idx="389">
                  <c:v>50</c:v>
                </c:pt>
                <c:pt idx="390">
                  <c:v>160.5</c:v>
                </c:pt>
                <c:pt idx="391">
                  <c:v>75</c:v>
                </c:pt>
                <c:pt idx="392">
                  <c:v>80</c:v>
                </c:pt>
                <c:pt idx="393">
                  <c:v>22.9</c:v>
                </c:pt>
                <c:pt idx="394">
                  <c:v>200</c:v>
                </c:pt>
                <c:pt idx="395">
                  <c:v>127.86</c:v>
                </c:pt>
                <c:pt idx="396">
                  <c:v>100</c:v>
                </c:pt>
                <c:pt idx="397">
                  <c:v>100</c:v>
                </c:pt>
                <c:pt idx="398">
                  <c:v>79</c:v>
                </c:pt>
                <c:pt idx="399">
                  <c:v>75</c:v>
                </c:pt>
                <c:pt idx="400">
                  <c:v>160</c:v>
                </c:pt>
                <c:pt idx="401">
                  <c:v>150</c:v>
                </c:pt>
                <c:pt idx="402">
                  <c:v>20</c:v>
                </c:pt>
                <c:pt idx="403">
                  <c:v>20</c:v>
                </c:pt>
                <c:pt idx="404">
                  <c:v>196</c:v>
                </c:pt>
                <c:pt idx="405">
                  <c:v>50</c:v>
                </c:pt>
                <c:pt idx="406">
                  <c:v>132</c:v>
                </c:pt>
                <c:pt idx="407">
                  <c:v>175</c:v>
                </c:pt>
                <c:pt idx="408">
                  <c:v>100</c:v>
                </c:pt>
                <c:pt idx="409">
                  <c:v>200</c:v>
                </c:pt>
                <c:pt idx="410">
                  <c:v>152.5</c:v>
                </c:pt>
                <c:pt idx="411">
                  <c:v>233</c:v>
                </c:pt>
                <c:pt idx="412">
                  <c:v>63</c:v>
                </c:pt>
                <c:pt idx="413">
                  <c:v>26</c:v>
                </c:pt>
                <c:pt idx="414">
                  <c:v>56</c:v>
                </c:pt>
                <c:pt idx="415">
                  <c:v>50</c:v>
                </c:pt>
                <c:pt idx="416">
                  <c:v>200</c:v>
                </c:pt>
                <c:pt idx="417">
                  <c:v>7.5</c:v>
                </c:pt>
                <c:pt idx="418">
                  <c:v>90</c:v>
                </c:pt>
                <c:pt idx="419">
                  <c:v>500</c:v>
                </c:pt>
                <c:pt idx="420">
                  <c:v>90</c:v>
                </c:pt>
                <c:pt idx="421">
                  <c:v>96</c:v>
                </c:pt>
                <c:pt idx="422" formatCode="General">
                  <c:v>190</c:v>
                </c:pt>
                <c:pt idx="423" formatCode="General">
                  <c:v>190</c:v>
                </c:pt>
                <c:pt idx="424" formatCode="General">
                  <c:v>50</c:v>
                </c:pt>
                <c:pt idx="425" formatCode="General">
                  <c:v>50</c:v>
                </c:pt>
                <c:pt idx="426" formatCode="General">
                  <c:v>74.5</c:v>
                </c:pt>
                <c:pt idx="427" formatCode="General">
                  <c:v>130</c:v>
                </c:pt>
                <c:pt idx="428" formatCode="General">
                  <c:v>150</c:v>
                </c:pt>
                <c:pt idx="429" formatCode="General">
                  <c:v>300</c:v>
                </c:pt>
                <c:pt idx="430" formatCode="General">
                  <c:v>50</c:v>
                </c:pt>
                <c:pt idx="431" formatCode="General">
                  <c:v>30</c:v>
                </c:pt>
                <c:pt idx="432" formatCode="General">
                  <c:v>100</c:v>
                </c:pt>
                <c:pt idx="433" formatCode="General">
                  <c:v>350</c:v>
                </c:pt>
                <c:pt idx="434" formatCode="General">
                  <c:v>250</c:v>
                </c:pt>
                <c:pt idx="435" formatCode="General">
                  <c:v>90</c:v>
                </c:pt>
                <c:pt idx="436" formatCode="General">
                  <c:v>93.5</c:v>
                </c:pt>
                <c:pt idx="437" formatCode="General">
                  <c:v>200</c:v>
                </c:pt>
                <c:pt idx="438" formatCode="General">
                  <c:v>100</c:v>
                </c:pt>
                <c:pt idx="439" formatCode="General">
                  <c:v>100</c:v>
                </c:pt>
                <c:pt idx="440" formatCode="General">
                  <c:v>30</c:v>
                </c:pt>
                <c:pt idx="441" formatCode="General">
                  <c:v>125</c:v>
                </c:pt>
                <c:pt idx="442" formatCode="General">
                  <c:v>102</c:v>
                </c:pt>
                <c:pt idx="443" formatCode="General">
                  <c:v>150</c:v>
                </c:pt>
                <c:pt idx="444" formatCode="General">
                  <c:v>70</c:v>
                </c:pt>
                <c:pt idx="445" formatCode="General">
                  <c:v>40</c:v>
                </c:pt>
                <c:pt idx="446" formatCode="General">
                  <c:v>150</c:v>
                </c:pt>
                <c:pt idx="447" formatCode="General">
                  <c:v>60</c:v>
                </c:pt>
                <c:pt idx="448" formatCode="General">
                  <c:v>190</c:v>
                </c:pt>
                <c:pt idx="449" formatCode="General">
                  <c:v>20</c:v>
                </c:pt>
                <c:pt idx="450" formatCode="General">
                  <c:v>130</c:v>
                </c:pt>
                <c:pt idx="451" formatCode="General">
                  <c:v>80</c:v>
                </c:pt>
                <c:pt idx="452" formatCode="General">
                  <c:v>80</c:v>
                </c:pt>
                <c:pt idx="453" formatCode="General">
                  <c:v>66</c:v>
                </c:pt>
                <c:pt idx="454" formatCode="General">
                  <c:v>107</c:v>
                </c:pt>
                <c:pt idx="455" formatCode="General">
                  <c:v>100</c:v>
                </c:pt>
                <c:pt idx="456" formatCode="General">
                  <c:v>125</c:v>
                </c:pt>
                <c:pt idx="457" formatCode="General">
                  <c:v>30</c:v>
                </c:pt>
                <c:pt idx="458" formatCode="General">
                  <c:v>100</c:v>
                </c:pt>
                <c:pt idx="459" formatCode="General">
                  <c:v>150</c:v>
                </c:pt>
                <c:pt idx="460" formatCode="General">
                  <c:v>100</c:v>
                </c:pt>
                <c:pt idx="461" formatCode="General">
                  <c:v>65</c:v>
                </c:pt>
                <c:pt idx="462" formatCode="General">
                  <c:v>138.80000000000001</c:v>
                </c:pt>
                <c:pt idx="463" formatCode="General">
                  <c:v>140</c:v>
                </c:pt>
                <c:pt idx="464" formatCode="General">
                  <c:v>100</c:v>
                </c:pt>
                <c:pt idx="465" formatCode="General">
                  <c:v>25</c:v>
                </c:pt>
                <c:pt idx="466" formatCode="General">
                  <c:v>300</c:v>
                </c:pt>
                <c:pt idx="467" formatCode="General">
                  <c:v>200</c:v>
                </c:pt>
                <c:pt idx="468" formatCode="General">
                  <c:v>125</c:v>
                </c:pt>
                <c:pt idx="469" formatCode="General">
                  <c:v>35</c:v>
                </c:pt>
                <c:pt idx="470" formatCode="General">
                  <c:v>127.85</c:v>
                </c:pt>
                <c:pt idx="471" formatCode="General">
                  <c:v>700</c:v>
                </c:pt>
              </c:numCache>
            </c:numRef>
          </c:bubbleSize>
          <c:bubble3D val="0"/>
          <c:extLst>
            <c:ext xmlns:c16="http://schemas.microsoft.com/office/drawing/2014/chart" uri="{C3380CC4-5D6E-409C-BE32-E72D297353CC}">
              <c16:uniqueId val="{00000004-EFA9-4DCA-AAA1-5313EC7F1410}"/>
            </c:ext>
          </c:extLst>
        </c:ser>
        <c:ser>
          <c:idx val="4"/>
          <c:order val="4"/>
          <c:tx>
            <c:v> ERCOT</c:v>
          </c:tx>
          <c:spPr>
            <a:noFill/>
            <a:ln w="9525">
              <a:solidFill>
                <a:schemeClr val="tx1">
                  <a:lumMod val="85000"/>
                  <a:lumOff val="15000"/>
                </a:schemeClr>
              </a:solidFill>
              <a:prstDash val="solid"/>
            </a:ln>
          </c:spPr>
          <c:invertIfNegative val="0"/>
          <c:xVal>
            <c:numRef>
              <c:f>'PPA Price by Project (PV only)'!$A$26:$A$537</c:f>
              <c:numCache>
                <c:formatCode>m/d/yyyy</c:formatCode>
                <c:ptCount val="512"/>
                <c:pt idx="0">
                  <c:v>38961</c:v>
                </c:pt>
                <c:pt idx="1">
                  <c:v>39258</c:v>
                </c:pt>
                <c:pt idx="2">
                  <c:v>39630</c:v>
                </c:pt>
                <c:pt idx="3">
                  <c:v>39652</c:v>
                </c:pt>
                <c:pt idx="4">
                  <c:v>39801</c:v>
                </c:pt>
                <c:pt idx="5">
                  <c:v>39867</c:v>
                </c:pt>
                <c:pt idx="6">
                  <c:v>39873</c:v>
                </c:pt>
                <c:pt idx="7">
                  <c:v>39877</c:v>
                </c:pt>
                <c:pt idx="8">
                  <c:v>39934</c:v>
                </c:pt>
                <c:pt idx="9">
                  <c:v>39941</c:v>
                </c:pt>
                <c:pt idx="10">
                  <c:v>39965</c:v>
                </c:pt>
                <c:pt idx="11">
                  <c:v>39965</c:v>
                </c:pt>
                <c:pt idx="12">
                  <c:v>39965</c:v>
                </c:pt>
                <c:pt idx="13">
                  <c:v>39986</c:v>
                </c:pt>
                <c:pt idx="14">
                  <c:v>40042</c:v>
                </c:pt>
                <c:pt idx="15">
                  <c:v>40064</c:v>
                </c:pt>
                <c:pt idx="16">
                  <c:v>40137</c:v>
                </c:pt>
                <c:pt idx="17">
                  <c:v>40170</c:v>
                </c:pt>
                <c:pt idx="18">
                  <c:v>40171</c:v>
                </c:pt>
                <c:pt idx="19">
                  <c:v>40171</c:v>
                </c:pt>
                <c:pt idx="20">
                  <c:v>40171</c:v>
                </c:pt>
                <c:pt idx="21">
                  <c:v>40204</c:v>
                </c:pt>
                <c:pt idx="22">
                  <c:v>40204</c:v>
                </c:pt>
                <c:pt idx="23">
                  <c:v>40204</c:v>
                </c:pt>
                <c:pt idx="24">
                  <c:v>40211</c:v>
                </c:pt>
                <c:pt idx="25">
                  <c:v>40233</c:v>
                </c:pt>
                <c:pt idx="26">
                  <c:v>40243</c:v>
                </c:pt>
                <c:pt idx="27">
                  <c:v>40287</c:v>
                </c:pt>
                <c:pt idx="28">
                  <c:v>40289</c:v>
                </c:pt>
                <c:pt idx="29">
                  <c:v>40297</c:v>
                </c:pt>
                <c:pt idx="30">
                  <c:v>40308</c:v>
                </c:pt>
                <c:pt idx="31">
                  <c:v>40318</c:v>
                </c:pt>
                <c:pt idx="32">
                  <c:v>40330</c:v>
                </c:pt>
                <c:pt idx="33">
                  <c:v>40330</c:v>
                </c:pt>
                <c:pt idx="34">
                  <c:v>40353</c:v>
                </c:pt>
                <c:pt idx="35">
                  <c:v>40359</c:v>
                </c:pt>
                <c:pt idx="36">
                  <c:v>40359</c:v>
                </c:pt>
                <c:pt idx="37">
                  <c:v>40385</c:v>
                </c:pt>
                <c:pt idx="38">
                  <c:v>40388</c:v>
                </c:pt>
                <c:pt idx="39">
                  <c:v>40388</c:v>
                </c:pt>
                <c:pt idx="40">
                  <c:v>40400</c:v>
                </c:pt>
                <c:pt idx="41">
                  <c:v>40400</c:v>
                </c:pt>
                <c:pt idx="42">
                  <c:v>40414</c:v>
                </c:pt>
                <c:pt idx="43">
                  <c:v>40441</c:v>
                </c:pt>
                <c:pt idx="44">
                  <c:v>40492</c:v>
                </c:pt>
                <c:pt idx="45">
                  <c:v>40497</c:v>
                </c:pt>
                <c:pt idx="46">
                  <c:v>40497</c:v>
                </c:pt>
                <c:pt idx="47">
                  <c:v>40513</c:v>
                </c:pt>
                <c:pt idx="48">
                  <c:v>40513</c:v>
                </c:pt>
                <c:pt idx="49">
                  <c:v>40533</c:v>
                </c:pt>
                <c:pt idx="50">
                  <c:v>40542</c:v>
                </c:pt>
                <c:pt idx="51">
                  <c:v>40542</c:v>
                </c:pt>
                <c:pt idx="52">
                  <c:v>40548</c:v>
                </c:pt>
                <c:pt idx="53">
                  <c:v>40550</c:v>
                </c:pt>
                <c:pt idx="54">
                  <c:v>40568</c:v>
                </c:pt>
                <c:pt idx="55">
                  <c:v>40581</c:v>
                </c:pt>
                <c:pt idx="56">
                  <c:v>40585</c:v>
                </c:pt>
                <c:pt idx="57">
                  <c:v>40585</c:v>
                </c:pt>
                <c:pt idx="58">
                  <c:v>40610</c:v>
                </c:pt>
                <c:pt idx="59">
                  <c:v>40697</c:v>
                </c:pt>
                <c:pt idx="60">
                  <c:v>40697</c:v>
                </c:pt>
                <c:pt idx="61">
                  <c:v>40715</c:v>
                </c:pt>
                <c:pt idx="62">
                  <c:v>40732</c:v>
                </c:pt>
                <c:pt idx="63">
                  <c:v>40738</c:v>
                </c:pt>
                <c:pt idx="64">
                  <c:v>40742</c:v>
                </c:pt>
                <c:pt idx="65">
                  <c:v>40745</c:v>
                </c:pt>
                <c:pt idx="66">
                  <c:v>40815</c:v>
                </c:pt>
                <c:pt idx="67">
                  <c:v>40817</c:v>
                </c:pt>
                <c:pt idx="68">
                  <c:v>40878</c:v>
                </c:pt>
                <c:pt idx="69">
                  <c:v>40885</c:v>
                </c:pt>
                <c:pt idx="70">
                  <c:v>40897</c:v>
                </c:pt>
                <c:pt idx="71">
                  <c:v>40897</c:v>
                </c:pt>
                <c:pt idx="72">
                  <c:v>40897</c:v>
                </c:pt>
                <c:pt idx="73">
                  <c:v>40909</c:v>
                </c:pt>
                <c:pt idx="74">
                  <c:v>40909</c:v>
                </c:pt>
                <c:pt idx="75">
                  <c:v>40942</c:v>
                </c:pt>
                <c:pt idx="76">
                  <c:v>40966</c:v>
                </c:pt>
                <c:pt idx="77">
                  <c:v>41093</c:v>
                </c:pt>
                <c:pt idx="78">
                  <c:v>41093</c:v>
                </c:pt>
                <c:pt idx="79">
                  <c:v>41124</c:v>
                </c:pt>
                <c:pt idx="80">
                  <c:v>41134</c:v>
                </c:pt>
                <c:pt idx="81">
                  <c:v>41137</c:v>
                </c:pt>
                <c:pt idx="82">
                  <c:v>41150</c:v>
                </c:pt>
                <c:pt idx="83">
                  <c:v>41152</c:v>
                </c:pt>
                <c:pt idx="84">
                  <c:v>41169</c:v>
                </c:pt>
                <c:pt idx="85">
                  <c:v>41169</c:v>
                </c:pt>
                <c:pt idx="86">
                  <c:v>41199</c:v>
                </c:pt>
                <c:pt idx="87">
                  <c:v>41207</c:v>
                </c:pt>
                <c:pt idx="88">
                  <c:v>41214</c:v>
                </c:pt>
                <c:pt idx="89">
                  <c:v>41228</c:v>
                </c:pt>
                <c:pt idx="90">
                  <c:v>41255</c:v>
                </c:pt>
                <c:pt idx="91">
                  <c:v>41256</c:v>
                </c:pt>
                <c:pt idx="92">
                  <c:v>41309</c:v>
                </c:pt>
                <c:pt idx="93">
                  <c:v>41333</c:v>
                </c:pt>
                <c:pt idx="94">
                  <c:v>41355</c:v>
                </c:pt>
                <c:pt idx="95">
                  <c:v>41355</c:v>
                </c:pt>
                <c:pt idx="96">
                  <c:v>41358</c:v>
                </c:pt>
                <c:pt idx="97">
                  <c:v>41374</c:v>
                </c:pt>
                <c:pt idx="98">
                  <c:v>41380</c:v>
                </c:pt>
                <c:pt idx="99">
                  <c:v>41426</c:v>
                </c:pt>
                <c:pt idx="100">
                  <c:v>41428</c:v>
                </c:pt>
                <c:pt idx="101">
                  <c:v>41428</c:v>
                </c:pt>
                <c:pt idx="102">
                  <c:v>41444</c:v>
                </c:pt>
                <c:pt idx="103">
                  <c:v>41458</c:v>
                </c:pt>
                <c:pt idx="104">
                  <c:v>41465</c:v>
                </c:pt>
                <c:pt idx="105">
                  <c:v>41465</c:v>
                </c:pt>
                <c:pt idx="106">
                  <c:v>41472</c:v>
                </c:pt>
                <c:pt idx="107">
                  <c:v>41472</c:v>
                </c:pt>
                <c:pt idx="108">
                  <c:v>41523</c:v>
                </c:pt>
                <c:pt idx="109">
                  <c:v>41536</c:v>
                </c:pt>
                <c:pt idx="110">
                  <c:v>41544</c:v>
                </c:pt>
                <c:pt idx="111">
                  <c:v>41556</c:v>
                </c:pt>
                <c:pt idx="112">
                  <c:v>41569</c:v>
                </c:pt>
                <c:pt idx="113">
                  <c:v>41609</c:v>
                </c:pt>
                <c:pt idx="114">
                  <c:v>41614</c:v>
                </c:pt>
                <c:pt idx="115">
                  <c:v>41627</c:v>
                </c:pt>
                <c:pt idx="116">
                  <c:v>41669</c:v>
                </c:pt>
                <c:pt idx="117">
                  <c:v>41690</c:v>
                </c:pt>
                <c:pt idx="118">
                  <c:v>41715</c:v>
                </c:pt>
                <c:pt idx="119">
                  <c:v>41724</c:v>
                </c:pt>
                <c:pt idx="120">
                  <c:v>41730</c:v>
                </c:pt>
                <c:pt idx="121">
                  <c:v>41760</c:v>
                </c:pt>
                <c:pt idx="122">
                  <c:v>41786</c:v>
                </c:pt>
                <c:pt idx="123">
                  <c:v>41791</c:v>
                </c:pt>
                <c:pt idx="124">
                  <c:v>41802</c:v>
                </c:pt>
                <c:pt idx="125">
                  <c:v>41838</c:v>
                </c:pt>
                <c:pt idx="126">
                  <c:v>41843</c:v>
                </c:pt>
                <c:pt idx="127">
                  <c:v>41844</c:v>
                </c:pt>
                <c:pt idx="128">
                  <c:v>41844</c:v>
                </c:pt>
                <c:pt idx="129">
                  <c:v>41851</c:v>
                </c:pt>
                <c:pt idx="130">
                  <c:v>41870</c:v>
                </c:pt>
                <c:pt idx="131">
                  <c:v>41876</c:v>
                </c:pt>
                <c:pt idx="132">
                  <c:v>41885</c:v>
                </c:pt>
                <c:pt idx="133">
                  <c:v>41886</c:v>
                </c:pt>
                <c:pt idx="134">
                  <c:v>41886</c:v>
                </c:pt>
                <c:pt idx="135">
                  <c:v>41915</c:v>
                </c:pt>
                <c:pt idx="136">
                  <c:v>41920</c:v>
                </c:pt>
                <c:pt idx="137">
                  <c:v>41920</c:v>
                </c:pt>
                <c:pt idx="138">
                  <c:v>41920</c:v>
                </c:pt>
                <c:pt idx="139">
                  <c:v>41920</c:v>
                </c:pt>
                <c:pt idx="140">
                  <c:v>41920</c:v>
                </c:pt>
                <c:pt idx="141">
                  <c:v>41920</c:v>
                </c:pt>
                <c:pt idx="142">
                  <c:v>41932</c:v>
                </c:pt>
                <c:pt idx="143">
                  <c:v>41933</c:v>
                </c:pt>
                <c:pt idx="144">
                  <c:v>41933</c:v>
                </c:pt>
                <c:pt idx="145">
                  <c:v>41934</c:v>
                </c:pt>
                <c:pt idx="146">
                  <c:v>41934</c:v>
                </c:pt>
                <c:pt idx="147">
                  <c:v>41934</c:v>
                </c:pt>
                <c:pt idx="148">
                  <c:v>41934</c:v>
                </c:pt>
                <c:pt idx="149">
                  <c:v>41934</c:v>
                </c:pt>
                <c:pt idx="150">
                  <c:v>41934</c:v>
                </c:pt>
                <c:pt idx="151">
                  <c:v>41934</c:v>
                </c:pt>
                <c:pt idx="152">
                  <c:v>41934</c:v>
                </c:pt>
                <c:pt idx="153">
                  <c:v>41936</c:v>
                </c:pt>
                <c:pt idx="154">
                  <c:v>41950</c:v>
                </c:pt>
                <c:pt idx="155">
                  <c:v>41950</c:v>
                </c:pt>
                <c:pt idx="156">
                  <c:v>41956</c:v>
                </c:pt>
                <c:pt idx="157">
                  <c:v>41961</c:v>
                </c:pt>
                <c:pt idx="158">
                  <c:v>41982</c:v>
                </c:pt>
                <c:pt idx="159">
                  <c:v>42036</c:v>
                </c:pt>
                <c:pt idx="160">
                  <c:v>42065</c:v>
                </c:pt>
                <c:pt idx="161">
                  <c:v>42065</c:v>
                </c:pt>
                <c:pt idx="162">
                  <c:v>42066</c:v>
                </c:pt>
                <c:pt idx="163">
                  <c:v>42067</c:v>
                </c:pt>
                <c:pt idx="164">
                  <c:v>42067</c:v>
                </c:pt>
                <c:pt idx="165">
                  <c:v>42068</c:v>
                </c:pt>
                <c:pt idx="166">
                  <c:v>42086</c:v>
                </c:pt>
                <c:pt idx="167">
                  <c:v>42088</c:v>
                </c:pt>
                <c:pt idx="168">
                  <c:v>42097</c:v>
                </c:pt>
                <c:pt idx="169">
                  <c:v>42097</c:v>
                </c:pt>
                <c:pt idx="170">
                  <c:v>42108</c:v>
                </c:pt>
                <c:pt idx="171">
                  <c:v>42111</c:v>
                </c:pt>
                <c:pt idx="172">
                  <c:v>42124</c:v>
                </c:pt>
                <c:pt idx="173">
                  <c:v>42124</c:v>
                </c:pt>
                <c:pt idx="174">
                  <c:v>42124</c:v>
                </c:pt>
                <c:pt idx="175">
                  <c:v>42151</c:v>
                </c:pt>
                <c:pt idx="176">
                  <c:v>42156</c:v>
                </c:pt>
                <c:pt idx="177">
                  <c:v>42160</c:v>
                </c:pt>
                <c:pt idx="178">
                  <c:v>42164</c:v>
                </c:pt>
                <c:pt idx="179">
                  <c:v>42174</c:v>
                </c:pt>
                <c:pt idx="180">
                  <c:v>42178</c:v>
                </c:pt>
                <c:pt idx="181">
                  <c:v>42180</c:v>
                </c:pt>
                <c:pt idx="182">
                  <c:v>42185</c:v>
                </c:pt>
                <c:pt idx="183">
                  <c:v>42186</c:v>
                </c:pt>
                <c:pt idx="184">
                  <c:v>42186</c:v>
                </c:pt>
                <c:pt idx="185">
                  <c:v>42186</c:v>
                </c:pt>
                <c:pt idx="186">
                  <c:v>42200</c:v>
                </c:pt>
                <c:pt idx="187">
                  <c:v>42201</c:v>
                </c:pt>
                <c:pt idx="188">
                  <c:v>42201</c:v>
                </c:pt>
                <c:pt idx="189">
                  <c:v>42206</c:v>
                </c:pt>
                <c:pt idx="190">
                  <c:v>42221</c:v>
                </c:pt>
                <c:pt idx="191">
                  <c:v>42225</c:v>
                </c:pt>
                <c:pt idx="192">
                  <c:v>42228</c:v>
                </c:pt>
                <c:pt idx="193">
                  <c:v>42244</c:v>
                </c:pt>
                <c:pt idx="194">
                  <c:v>42250</c:v>
                </c:pt>
                <c:pt idx="195">
                  <c:v>42270</c:v>
                </c:pt>
                <c:pt idx="196">
                  <c:v>42270</c:v>
                </c:pt>
                <c:pt idx="197">
                  <c:v>42271</c:v>
                </c:pt>
                <c:pt idx="198">
                  <c:v>42275</c:v>
                </c:pt>
                <c:pt idx="199">
                  <c:v>42275</c:v>
                </c:pt>
                <c:pt idx="200">
                  <c:v>42278</c:v>
                </c:pt>
                <c:pt idx="201">
                  <c:v>42278</c:v>
                </c:pt>
                <c:pt idx="202">
                  <c:v>42278</c:v>
                </c:pt>
                <c:pt idx="203">
                  <c:v>42285</c:v>
                </c:pt>
                <c:pt idx="204">
                  <c:v>42286</c:v>
                </c:pt>
                <c:pt idx="205">
                  <c:v>42286</c:v>
                </c:pt>
                <c:pt idx="206">
                  <c:v>42292</c:v>
                </c:pt>
                <c:pt idx="207">
                  <c:v>42313</c:v>
                </c:pt>
                <c:pt idx="208">
                  <c:v>42314</c:v>
                </c:pt>
                <c:pt idx="209">
                  <c:v>42317</c:v>
                </c:pt>
                <c:pt idx="210">
                  <c:v>42318</c:v>
                </c:pt>
                <c:pt idx="211">
                  <c:v>42328</c:v>
                </c:pt>
                <c:pt idx="212">
                  <c:v>42338</c:v>
                </c:pt>
                <c:pt idx="213">
                  <c:v>42355</c:v>
                </c:pt>
                <c:pt idx="214">
                  <c:v>42355</c:v>
                </c:pt>
                <c:pt idx="215">
                  <c:v>42356</c:v>
                </c:pt>
                <c:pt idx="216">
                  <c:v>42356</c:v>
                </c:pt>
                <c:pt idx="217">
                  <c:v>42356</c:v>
                </c:pt>
                <c:pt idx="218">
                  <c:v>42356</c:v>
                </c:pt>
                <c:pt idx="219">
                  <c:v>42375</c:v>
                </c:pt>
                <c:pt idx="220">
                  <c:v>42472</c:v>
                </c:pt>
                <c:pt idx="221">
                  <c:v>42472</c:v>
                </c:pt>
                <c:pt idx="222">
                  <c:v>42509</c:v>
                </c:pt>
                <c:pt idx="223">
                  <c:v>42584</c:v>
                </c:pt>
                <c:pt idx="224">
                  <c:v>42586</c:v>
                </c:pt>
                <c:pt idx="225">
                  <c:v>42591</c:v>
                </c:pt>
                <c:pt idx="226">
                  <c:v>42608</c:v>
                </c:pt>
                <c:pt idx="227">
                  <c:v>42611</c:v>
                </c:pt>
                <c:pt idx="228">
                  <c:v>42628</c:v>
                </c:pt>
                <c:pt idx="229">
                  <c:v>42633</c:v>
                </c:pt>
                <c:pt idx="230">
                  <c:v>42635</c:v>
                </c:pt>
                <c:pt idx="231">
                  <c:v>42636</c:v>
                </c:pt>
                <c:pt idx="232">
                  <c:v>42636</c:v>
                </c:pt>
                <c:pt idx="233">
                  <c:v>42636</c:v>
                </c:pt>
                <c:pt idx="234">
                  <c:v>42636</c:v>
                </c:pt>
                <c:pt idx="235">
                  <c:v>42689</c:v>
                </c:pt>
                <c:pt idx="236">
                  <c:v>42692</c:v>
                </c:pt>
                <c:pt idx="237">
                  <c:v>42692</c:v>
                </c:pt>
                <c:pt idx="238">
                  <c:v>42692</c:v>
                </c:pt>
                <c:pt idx="239">
                  <c:v>42717</c:v>
                </c:pt>
                <c:pt idx="240">
                  <c:v>42719</c:v>
                </c:pt>
                <c:pt idx="241">
                  <c:v>42738</c:v>
                </c:pt>
                <c:pt idx="242">
                  <c:v>42747</c:v>
                </c:pt>
                <c:pt idx="243">
                  <c:v>42747</c:v>
                </c:pt>
                <c:pt idx="244">
                  <c:v>42747</c:v>
                </c:pt>
                <c:pt idx="245">
                  <c:v>42752</c:v>
                </c:pt>
                <c:pt idx="246">
                  <c:v>42766</c:v>
                </c:pt>
                <c:pt idx="247">
                  <c:v>42817</c:v>
                </c:pt>
                <c:pt idx="248">
                  <c:v>42825</c:v>
                </c:pt>
                <c:pt idx="249">
                  <c:v>42826</c:v>
                </c:pt>
                <c:pt idx="250">
                  <c:v>42843</c:v>
                </c:pt>
                <c:pt idx="251">
                  <c:v>42877</c:v>
                </c:pt>
                <c:pt idx="252">
                  <c:v>42880</c:v>
                </c:pt>
                <c:pt idx="253">
                  <c:v>42880</c:v>
                </c:pt>
                <c:pt idx="254">
                  <c:v>42880</c:v>
                </c:pt>
                <c:pt idx="255">
                  <c:v>42880</c:v>
                </c:pt>
                <c:pt idx="256">
                  <c:v>42881</c:v>
                </c:pt>
                <c:pt idx="257">
                  <c:v>42887</c:v>
                </c:pt>
                <c:pt idx="258">
                  <c:v>42887</c:v>
                </c:pt>
                <c:pt idx="259">
                  <c:v>42887</c:v>
                </c:pt>
                <c:pt idx="260">
                  <c:v>42893</c:v>
                </c:pt>
                <c:pt idx="261">
                  <c:v>42905</c:v>
                </c:pt>
                <c:pt idx="262">
                  <c:v>42906</c:v>
                </c:pt>
                <c:pt idx="263">
                  <c:v>42906</c:v>
                </c:pt>
                <c:pt idx="264">
                  <c:v>42906</c:v>
                </c:pt>
                <c:pt idx="265">
                  <c:v>42906</c:v>
                </c:pt>
                <c:pt idx="266">
                  <c:v>42912</c:v>
                </c:pt>
                <c:pt idx="267">
                  <c:v>42933</c:v>
                </c:pt>
                <c:pt idx="268">
                  <c:v>42944</c:v>
                </c:pt>
                <c:pt idx="269">
                  <c:v>42944</c:v>
                </c:pt>
                <c:pt idx="270">
                  <c:v>42955</c:v>
                </c:pt>
                <c:pt idx="271">
                  <c:v>42972</c:v>
                </c:pt>
                <c:pt idx="272">
                  <c:v>43001</c:v>
                </c:pt>
                <c:pt idx="273">
                  <c:v>43004</c:v>
                </c:pt>
                <c:pt idx="274">
                  <c:v>43004</c:v>
                </c:pt>
                <c:pt idx="275">
                  <c:v>43014</c:v>
                </c:pt>
                <c:pt idx="276">
                  <c:v>43014</c:v>
                </c:pt>
                <c:pt idx="277">
                  <c:v>43038</c:v>
                </c:pt>
                <c:pt idx="278">
                  <c:v>43047</c:v>
                </c:pt>
                <c:pt idx="279">
                  <c:v>43052</c:v>
                </c:pt>
                <c:pt idx="280">
                  <c:v>43052</c:v>
                </c:pt>
                <c:pt idx="281">
                  <c:v>43053</c:v>
                </c:pt>
                <c:pt idx="282">
                  <c:v>43077</c:v>
                </c:pt>
                <c:pt idx="283">
                  <c:v>43083</c:v>
                </c:pt>
                <c:pt idx="284">
                  <c:v>43084</c:v>
                </c:pt>
                <c:pt idx="285">
                  <c:v>43090</c:v>
                </c:pt>
                <c:pt idx="286">
                  <c:v>43105</c:v>
                </c:pt>
                <c:pt idx="287">
                  <c:v>43109</c:v>
                </c:pt>
                <c:pt idx="288">
                  <c:v>43126</c:v>
                </c:pt>
                <c:pt idx="289">
                  <c:v>43129</c:v>
                </c:pt>
                <c:pt idx="290">
                  <c:v>43129</c:v>
                </c:pt>
                <c:pt idx="291">
                  <c:v>43132</c:v>
                </c:pt>
                <c:pt idx="292">
                  <c:v>43136</c:v>
                </c:pt>
                <c:pt idx="293">
                  <c:v>43152</c:v>
                </c:pt>
                <c:pt idx="294">
                  <c:v>43154</c:v>
                </c:pt>
                <c:pt idx="295">
                  <c:v>43206</c:v>
                </c:pt>
                <c:pt idx="296">
                  <c:v>43227</c:v>
                </c:pt>
                <c:pt idx="297">
                  <c:v>43236</c:v>
                </c:pt>
                <c:pt idx="298">
                  <c:v>43236</c:v>
                </c:pt>
                <c:pt idx="299">
                  <c:v>43250</c:v>
                </c:pt>
                <c:pt idx="300">
                  <c:v>43250</c:v>
                </c:pt>
                <c:pt idx="301">
                  <c:v>43250</c:v>
                </c:pt>
                <c:pt idx="302">
                  <c:v>43250</c:v>
                </c:pt>
                <c:pt idx="303">
                  <c:v>43250</c:v>
                </c:pt>
                <c:pt idx="304">
                  <c:v>43250</c:v>
                </c:pt>
                <c:pt idx="305">
                  <c:v>43251</c:v>
                </c:pt>
                <c:pt idx="306">
                  <c:v>43252</c:v>
                </c:pt>
                <c:pt idx="307">
                  <c:v>43255</c:v>
                </c:pt>
                <c:pt idx="308">
                  <c:v>43257</c:v>
                </c:pt>
                <c:pt idx="309">
                  <c:v>43259</c:v>
                </c:pt>
                <c:pt idx="310">
                  <c:v>43264</c:v>
                </c:pt>
                <c:pt idx="311">
                  <c:v>43264</c:v>
                </c:pt>
                <c:pt idx="312">
                  <c:v>43264</c:v>
                </c:pt>
                <c:pt idx="313">
                  <c:v>43264</c:v>
                </c:pt>
                <c:pt idx="314">
                  <c:v>43266</c:v>
                </c:pt>
                <c:pt idx="315">
                  <c:v>43277</c:v>
                </c:pt>
                <c:pt idx="316">
                  <c:v>43278</c:v>
                </c:pt>
                <c:pt idx="317">
                  <c:v>43281</c:v>
                </c:pt>
                <c:pt idx="318">
                  <c:v>43281</c:v>
                </c:pt>
                <c:pt idx="319">
                  <c:v>43281</c:v>
                </c:pt>
                <c:pt idx="320">
                  <c:v>43291</c:v>
                </c:pt>
                <c:pt idx="321">
                  <c:v>43322</c:v>
                </c:pt>
                <c:pt idx="322">
                  <c:v>43322</c:v>
                </c:pt>
                <c:pt idx="323">
                  <c:v>43334</c:v>
                </c:pt>
                <c:pt idx="324">
                  <c:v>43334</c:v>
                </c:pt>
                <c:pt idx="325">
                  <c:v>43335</c:v>
                </c:pt>
                <c:pt idx="326">
                  <c:v>43343</c:v>
                </c:pt>
                <c:pt idx="327">
                  <c:v>43352</c:v>
                </c:pt>
                <c:pt idx="328">
                  <c:v>43354</c:v>
                </c:pt>
                <c:pt idx="329">
                  <c:v>43362</c:v>
                </c:pt>
                <c:pt idx="330">
                  <c:v>43363</c:v>
                </c:pt>
                <c:pt idx="331">
                  <c:v>43368</c:v>
                </c:pt>
                <c:pt idx="332">
                  <c:v>43374</c:v>
                </c:pt>
                <c:pt idx="333">
                  <c:v>43374</c:v>
                </c:pt>
                <c:pt idx="334">
                  <c:v>43391</c:v>
                </c:pt>
                <c:pt idx="335">
                  <c:v>43391</c:v>
                </c:pt>
                <c:pt idx="336">
                  <c:v>43398</c:v>
                </c:pt>
                <c:pt idx="337">
                  <c:v>43405</c:v>
                </c:pt>
                <c:pt idx="338">
                  <c:v>43445</c:v>
                </c:pt>
                <c:pt idx="339">
                  <c:v>43497</c:v>
                </c:pt>
                <c:pt idx="340">
                  <c:v>43507</c:v>
                </c:pt>
                <c:pt idx="341">
                  <c:v>43510</c:v>
                </c:pt>
                <c:pt idx="342">
                  <c:v>43524</c:v>
                </c:pt>
                <c:pt idx="343">
                  <c:v>43545</c:v>
                </c:pt>
                <c:pt idx="344">
                  <c:v>43546</c:v>
                </c:pt>
                <c:pt idx="345">
                  <c:v>43577</c:v>
                </c:pt>
                <c:pt idx="346">
                  <c:v>43585</c:v>
                </c:pt>
                <c:pt idx="347">
                  <c:v>43613</c:v>
                </c:pt>
                <c:pt idx="348">
                  <c:v>43615</c:v>
                </c:pt>
                <c:pt idx="349">
                  <c:v>43627</c:v>
                </c:pt>
                <c:pt idx="350">
                  <c:v>43634</c:v>
                </c:pt>
                <c:pt idx="351">
                  <c:v>43634</c:v>
                </c:pt>
                <c:pt idx="352">
                  <c:v>43637</c:v>
                </c:pt>
                <c:pt idx="353">
                  <c:v>43643</c:v>
                </c:pt>
                <c:pt idx="354">
                  <c:v>43643</c:v>
                </c:pt>
                <c:pt idx="355">
                  <c:v>43647</c:v>
                </c:pt>
                <c:pt idx="356">
                  <c:v>43647</c:v>
                </c:pt>
                <c:pt idx="357">
                  <c:v>43647</c:v>
                </c:pt>
                <c:pt idx="358">
                  <c:v>43655</c:v>
                </c:pt>
                <c:pt idx="359">
                  <c:v>43671</c:v>
                </c:pt>
                <c:pt idx="360">
                  <c:v>43672</c:v>
                </c:pt>
                <c:pt idx="361">
                  <c:v>43672</c:v>
                </c:pt>
                <c:pt idx="362">
                  <c:v>43683</c:v>
                </c:pt>
                <c:pt idx="363">
                  <c:v>43696</c:v>
                </c:pt>
                <c:pt idx="364">
                  <c:v>43707</c:v>
                </c:pt>
                <c:pt idx="365">
                  <c:v>43720</c:v>
                </c:pt>
                <c:pt idx="366">
                  <c:v>43727</c:v>
                </c:pt>
                <c:pt idx="367">
                  <c:v>43730</c:v>
                </c:pt>
                <c:pt idx="368">
                  <c:v>43730</c:v>
                </c:pt>
                <c:pt idx="369">
                  <c:v>43730</c:v>
                </c:pt>
                <c:pt idx="370">
                  <c:v>43739</c:v>
                </c:pt>
                <c:pt idx="371">
                  <c:v>43755</c:v>
                </c:pt>
                <c:pt idx="372">
                  <c:v>43755</c:v>
                </c:pt>
                <c:pt idx="373">
                  <c:v>43756</c:v>
                </c:pt>
                <c:pt idx="374">
                  <c:v>43761</c:v>
                </c:pt>
                <c:pt idx="375">
                  <c:v>43774</c:v>
                </c:pt>
                <c:pt idx="376">
                  <c:v>43783</c:v>
                </c:pt>
                <c:pt idx="377">
                  <c:v>43783</c:v>
                </c:pt>
                <c:pt idx="378">
                  <c:v>43788</c:v>
                </c:pt>
                <c:pt idx="379">
                  <c:v>43790</c:v>
                </c:pt>
                <c:pt idx="380">
                  <c:v>43795</c:v>
                </c:pt>
                <c:pt idx="381">
                  <c:v>43795</c:v>
                </c:pt>
                <c:pt idx="382">
                  <c:v>43795</c:v>
                </c:pt>
                <c:pt idx="383">
                  <c:v>43804</c:v>
                </c:pt>
                <c:pt idx="384">
                  <c:v>43809</c:v>
                </c:pt>
                <c:pt idx="385">
                  <c:v>43816</c:v>
                </c:pt>
                <c:pt idx="386">
                  <c:v>43819</c:v>
                </c:pt>
                <c:pt idx="387">
                  <c:v>43822</c:v>
                </c:pt>
                <c:pt idx="388">
                  <c:v>43836</c:v>
                </c:pt>
                <c:pt idx="389">
                  <c:v>43875</c:v>
                </c:pt>
                <c:pt idx="390">
                  <c:v>43875</c:v>
                </c:pt>
                <c:pt idx="391">
                  <c:v>43880</c:v>
                </c:pt>
                <c:pt idx="392">
                  <c:v>43887</c:v>
                </c:pt>
                <c:pt idx="393">
                  <c:v>43903</c:v>
                </c:pt>
                <c:pt idx="394">
                  <c:v>43915</c:v>
                </c:pt>
                <c:pt idx="395">
                  <c:v>43929</c:v>
                </c:pt>
                <c:pt idx="396">
                  <c:v>43929</c:v>
                </c:pt>
                <c:pt idx="397">
                  <c:v>43953</c:v>
                </c:pt>
                <c:pt idx="398">
                  <c:v>43957</c:v>
                </c:pt>
                <c:pt idx="399">
                  <c:v>43970</c:v>
                </c:pt>
                <c:pt idx="400">
                  <c:v>43977</c:v>
                </c:pt>
                <c:pt idx="401">
                  <c:v>43983</c:v>
                </c:pt>
                <c:pt idx="402">
                  <c:v>44022</c:v>
                </c:pt>
                <c:pt idx="403">
                  <c:v>44022</c:v>
                </c:pt>
                <c:pt idx="404">
                  <c:v>44036</c:v>
                </c:pt>
                <c:pt idx="405">
                  <c:v>44067</c:v>
                </c:pt>
                <c:pt idx="406">
                  <c:v>44074</c:v>
                </c:pt>
                <c:pt idx="407">
                  <c:v>44088</c:v>
                </c:pt>
                <c:pt idx="408">
                  <c:v>44097</c:v>
                </c:pt>
                <c:pt idx="409">
                  <c:v>44099</c:v>
                </c:pt>
                <c:pt idx="410">
                  <c:v>44104</c:v>
                </c:pt>
                <c:pt idx="411">
                  <c:v>44106</c:v>
                </c:pt>
                <c:pt idx="412">
                  <c:v>44137</c:v>
                </c:pt>
                <c:pt idx="413">
                  <c:v>44140</c:v>
                </c:pt>
                <c:pt idx="414">
                  <c:v>44141</c:v>
                </c:pt>
                <c:pt idx="415">
                  <c:v>44166</c:v>
                </c:pt>
                <c:pt idx="416">
                  <c:v>44187</c:v>
                </c:pt>
                <c:pt idx="417">
                  <c:v>44195</c:v>
                </c:pt>
                <c:pt idx="418">
                  <c:v>44211</c:v>
                </c:pt>
                <c:pt idx="419">
                  <c:v>44211</c:v>
                </c:pt>
                <c:pt idx="420">
                  <c:v>44217</c:v>
                </c:pt>
                <c:pt idx="421">
                  <c:v>44224</c:v>
                </c:pt>
                <c:pt idx="422">
                  <c:v>44228</c:v>
                </c:pt>
                <c:pt idx="423">
                  <c:v>44228</c:v>
                </c:pt>
                <c:pt idx="424">
                  <c:v>44231</c:v>
                </c:pt>
                <c:pt idx="425">
                  <c:v>44250</c:v>
                </c:pt>
                <c:pt idx="426">
                  <c:v>44263</c:v>
                </c:pt>
                <c:pt idx="427">
                  <c:v>44280</c:v>
                </c:pt>
                <c:pt idx="428">
                  <c:v>44287</c:v>
                </c:pt>
                <c:pt idx="429">
                  <c:v>44287</c:v>
                </c:pt>
                <c:pt idx="430">
                  <c:v>44294</c:v>
                </c:pt>
                <c:pt idx="431">
                  <c:v>44323</c:v>
                </c:pt>
                <c:pt idx="432">
                  <c:v>44328</c:v>
                </c:pt>
                <c:pt idx="433">
                  <c:v>44348</c:v>
                </c:pt>
                <c:pt idx="434">
                  <c:v>44348</c:v>
                </c:pt>
                <c:pt idx="435">
                  <c:v>44348</c:v>
                </c:pt>
                <c:pt idx="436">
                  <c:v>44351</c:v>
                </c:pt>
                <c:pt idx="437">
                  <c:v>44364</c:v>
                </c:pt>
                <c:pt idx="438">
                  <c:v>44420</c:v>
                </c:pt>
                <c:pt idx="439">
                  <c:v>44477</c:v>
                </c:pt>
                <c:pt idx="440">
                  <c:v>44483</c:v>
                </c:pt>
                <c:pt idx="441">
                  <c:v>44484</c:v>
                </c:pt>
                <c:pt idx="442">
                  <c:v>44484</c:v>
                </c:pt>
                <c:pt idx="443">
                  <c:v>44547</c:v>
                </c:pt>
                <c:pt idx="444">
                  <c:v>44582</c:v>
                </c:pt>
                <c:pt idx="445">
                  <c:v>44608</c:v>
                </c:pt>
                <c:pt idx="446">
                  <c:v>44613</c:v>
                </c:pt>
                <c:pt idx="447">
                  <c:v>44669</c:v>
                </c:pt>
                <c:pt idx="448">
                  <c:v>44671</c:v>
                </c:pt>
                <c:pt idx="449">
                  <c:v>44679</c:v>
                </c:pt>
                <c:pt idx="450">
                  <c:v>44694</c:v>
                </c:pt>
                <c:pt idx="451">
                  <c:v>44706</c:v>
                </c:pt>
                <c:pt idx="452">
                  <c:v>44735</c:v>
                </c:pt>
                <c:pt idx="453">
                  <c:v>44769</c:v>
                </c:pt>
                <c:pt idx="454">
                  <c:v>44831</c:v>
                </c:pt>
                <c:pt idx="455">
                  <c:v>44833</c:v>
                </c:pt>
                <c:pt idx="456">
                  <c:v>44854</c:v>
                </c:pt>
                <c:pt idx="457">
                  <c:v>44859</c:v>
                </c:pt>
                <c:pt idx="458">
                  <c:v>44862</c:v>
                </c:pt>
                <c:pt idx="459">
                  <c:v>44916</c:v>
                </c:pt>
                <c:pt idx="460">
                  <c:v>44946</c:v>
                </c:pt>
                <c:pt idx="461">
                  <c:v>44950</c:v>
                </c:pt>
                <c:pt idx="462">
                  <c:v>45107</c:v>
                </c:pt>
                <c:pt idx="463">
                  <c:v>45128</c:v>
                </c:pt>
                <c:pt idx="464">
                  <c:v>45223</c:v>
                </c:pt>
                <c:pt idx="465">
                  <c:v>45245</c:v>
                </c:pt>
                <c:pt idx="466">
                  <c:v>45247</c:v>
                </c:pt>
                <c:pt idx="467">
                  <c:v>45322</c:v>
                </c:pt>
                <c:pt idx="468">
                  <c:v>45337</c:v>
                </c:pt>
                <c:pt idx="469">
                  <c:v>45372</c:v>
                </c:pt>
                <c:pt idx="470">
                  <c:v>45415</c:v>
                </c:pt>
                <c:pt idx="471">
                  <c:v>45415</c:v>
                </c:pt>
              </c:numCache>
            </c:numRef>
          </c:xVal>
          <c:yVal>
            <c:numRef>
              <c:f>'PPA Price by Project (PV only)'!$H$26:$H$537</c:f>
              <c:numCache>
                <c:formatCode>0.00</c:formatCode>
                <c:ptCount val="512"/>
                <c:pt idx="0">
                  <c:v>#N/A</c:v>
                </c:pt>
                <c:pt idx="1">
                  <c:v>#N/A</c:v>
                </c:pt>
                <c:pt idx="2">
                  <c:v>#N/A</c:v>
                </c:pt>
                <c:pt idx="3">
                  <c:v>#N/A</c:v>
                </c:pt>
                <c:pt idx="4">
                  <c:v>#N/A</c:v>
                </c:pt>
                <c:pt idx="5">
                  <c:v>#N/A</c:v>
                </c:pt>
                <c:pt idx="6">
                  <c:v>176.34353910042432</c:v>
                </c:pt>
                <c:pt idx="7">
                  <c:v>#N/A</c:v>
                </c:pt>
                <c:pt idx="8">
                  <c:v>#N/A</c:v>
                </c:pt>
                <c:pt idx="9">
                  <c:v>#N/A</c:v>
                </c:pt>
                <c:pt idx="10">
                  <c:v>#N/A</c:v>
                </c:pt>
                <c:pt idx="11">
                  <c:v>221.44020159696274</c:v>
                </c:pt>
                <c:pt idx="12">
                  <c:v>#N/A</c:v>
                </c:pt>
                <c:pt idx="13">
                  <c:v>#N/A</c:v>
                </c:pt>
                <c:pt idx="14">
                  <c:v>#N/A</c:v>
                </c:pt>
                <c:pt idx="15">
                  <c:v>#N/A</c:v>
                </c:pt>
                <c:pt idx="16">
                  <c:v>#N/A</c:v>
                </c:pt>
                <c:pt idx="17">
                  <c:v>#N/A</c:v>
                </c:pt>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#N/A</c:v>
                </c:pt>
                <c:pt idx="42">
                  <c:v>#N/A</c:v>
                </c:pt>
                <c:pt idx="43">
                  <c:v>#N/A</c:v>
                </c:pt>
                <c:pt idx="44">
                  <c:v>#N/A</c:v>
                </c:pt>
                <c:pt idx="45">
                  <c:v>#N/A</c:v>
                </c:pt>
                <c:pt idx="46">
                  <c:v>#N/A</c:v>
                </c:pt>
                <c:pt idx="47">
                  <c:v>#N/A</c:v>
                </c:pt>
                <c:pt idx="48">
                  <c:v>#N/A</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#N/A</c:v>
                </c:pt>
                <c:pt idx="69">
                  <c:v>#N/A</c:v>
                </c:pt>
                <c:pt idx="70">
                  <c:v>#N/A</c:v>
                </c:pt>
                <c:pt idx="71">
                  <c:v>#N/A</c:v>
                </c:pt>
                <c:pt idx="72">
                  <c:v>#N/A</c:v>
                </c:pt>
                <c:pt idx="73">
                  <c:v>#N/A</c:v>
                </c:pt>
                <c:pt idx="74">
                  <c:v>#N/A</c:v>
                </c:pt>
                <c:pt idx="75">
                  <c:v>#N/A</c:v>
                </c:pt>
                <c:pt idx="76">
                  <c:v>#N/A</c:v>
                </c:pt>
                <c:pt idx="77">
                  <c:v>#N/A</c:v>
                </c:pt>
                <c:pt idx="78">
                  <c:v>#N/A</c:v>
                </c:pt>
                <c:pt idx="79">
                  <c:v>#N/A</c:v>
                </c:pt>
                <c:pt idx="80">
                  <c:v>#N/A</c:v>
                </c:pt>
                <c:pt idx="81">
                  <c:v>#N/A</c:v>
                </c:pt>
                <c:pt idx="82">
                  <c:v>#N/A</c:v>
                </c:pt>
                <c:pt idx="83">
                  <c:v>#N/A</c:v>
                </c:pt>
                <c:pt idx="84">
                  <c:v>#N/A</c:v>
                </c:pt>
                <c:pt idx="85">
                  <c:v>#N/A</c:v>
                </c:pt>
                <c:pt idx="86">
                  <c:v>#N/A</c:v>
                </c:pt>
                <c:pt idx="87">
                  <c:v>#N/A</c:v>
                </c:pt>
                <c:pt idx="88">
                  <c:v>#N/A</c:v>
                </c:pt>
                <c:pt idx="89">
                  <c:v>#N/A</c:v>
                </c:pt>
                <c:pt idx="90">
                  <c:v>#N/A</c:v>
                </c:pt>
                <c:pt idx="91">
                  <c:v>#N/A</c:v>
                </c:pt>
                <c:pt idx="92">
                  <c:v>#N/A</c:v>
                </c:pt>
                <c:pt idx="93">
                  <c:v>#N/A</c:v>
                </c:pt>
                <c:pt idx="94">
                  <c:v>#N/A</c:v>
                </c:pt>
                <c:pt idx="95">
                  <c:v>#N/A</c:v>
                </c:pt>
                <c:pt idx="96">
                  <c:v>#N/A</c:v>
                </c:pt>
                <c:pt idx="97">
                  <c:v>#N/A</c:v>
                </c:pt>
                <c:pt idx="98">
                  <c:v>#N/A</c:v>
                </c:pt>
                <c:pt idx="99">
                  <c:v>#N/A</c:v>
                </c:pt>
                <c:pt idx="100">
                  <c:v>#N/A</c:v>
                </c:pt>
                <c:pt idx="101">
                  <c:v>#N/A</c:v>
                </c:pt>
                <c:pt idx="102">
                  <c:v>#N/A</c:v>
                </c:pt>
                <c:pt idx="103">
                  <c:v>#N/A</c:v>
                </c:pt>
                <c:pt idx="104">
                  <c:v>#N/A</c:v>
                </c:pt>
                <c:pt idx="105">
                  <c:v>#N/A</c:v>
                </c:pt>
                <c:pt idx="106">
                  <c:v>#N/A</c:v>
                </c:pt>
                <c:pt idx="107">
                  <c:v>#N/A</c:v>
                </c:pt>
                <c:pt idx="108">
                  <c:v>#N/A</c:v>
                </c:pt>
                <c:pt idx="109">
                  <c:v>#N/A</c:v>
                </c:pt>
                <c:pt idx="110">
                  <c:v>#N/A</c:v>
                </c:pt>
                <c:pt idx="111">
                  <c:v>#N/A</c:v>
                </c:pt>
                <c:pt idx="112">
                  <c:v>#N/A</c:v>
                </c:pt>
                <c:pt idx="113">
                  <c:v>#N/A</c:v>
                </c:pt>
                <c:pt idx="114">
                  <c:v>#N/A</c:v>
                </c:pt>
                <c:pt idx="115">
                  <c:v>#N/A</c:v>
                </c:pt>
                <c:pt idx="116">
                  <c:v>#N/A</c:v>
                </c:pt>
                <c:pt idx="117">
                  <c:v>#N/A</c:v>
                </c:pt>
                <c:pt idx="118">
                  <c:v>#N/A</c:v>
                </c:pt>
                <c:pt idx="119">
                  <c:v>#N/A</c:v>
                </c:pt>
                <c:pt idx="120">
                  <c:v>#N/A</c:v>
                </c:pt>
                <c:pt idx="121">
                  <c:v>47.35384759981288</c:v>
                </c:pt>
                <c:pt idx="122">
                  <c:v>#N/A</c:v>
                </c:pt>
                <c:pt idx="123">
                  <c:v>#N/A</c:v>
                </c:pt>
                <c:pt idx="124">
                  <c:v>#N/A</c:v>
                </c:pt>
                <c:pt idx="125">
                  <c:v>#N/A</c:v>
                </c:pt>
                <c:pt idx="126">
                  <c:v>#N/A</c:v>
                </c:pt>
                <c:pt idx="127">
                  <c:v>#N/A</c:v>
                </c:pt>
                <c:pt idx="128">
                  <c:v>#N/A</c:v>
                </c:pt>
                <c:pt idx="129">
                  <c:v>#N/A</c:v>
                </c:pt>
                <c:pt idx="130">
                  <c:v>#N/A</c:v>
                </c:pt>
                <c:pt idx="131">
                  <c:v>#N/A</c:v>
                </c:pt>
                <c:pt idx="132">
                  <c:v>#N/A</c:v>
                </c:pt>
                <c:pt idx="133">
                  <c:v>#N/A</c:v>
                </c:pt>
                <c:pt idx="134">
                  <c:v>#N/A</c:v>
                </c:pt>
                <c:pt idx="135">
                  <c:v>#N/A</c:v>
                </c:pt>
                <c:pt idx="136">
                  <c:v>#N/A</c:v>
                </c:pt>
                <c:pt idx="137">
                  <c:v>#N/A</c:v>
                </c:pt>
                <c:pt idx="138">
                  <c:v>#N/A</c:v>
                </c:pt>
                <c:pt idx="139">
                  <c:v>#N/A</c:v>
                </c:pt>
                <c:pt idx="140">
                  <c:v>#N/A</c:v>
                </c:pt>
                <c:pt idx="141">
                  <c:v>#N/A</c:v>
                </c:pt>
                <c:pt idx="142">
                  <c:v>#N/A</c:v>
                </c:pt>
                <c:pt idx="143">
                  <c:v>#N/A</c:v>
                </c:pt>
                <c:pt idx="144">
                  <c:v>#N/A</c:v>
                </c:pt>
                <c:pt idx="145">
                  <c:v>#N/A</c:v>
                </c:pt>
                <c:pt idx="146">
                  <c:v>#N/A</c:v>
                </c:pt>
                <c:pt idx="147">
                  <c:v>#N/A</c:v>
                </c:pt>
                <c:pt idx="148">
                  <c:v>#N/A</c:v>
                </c:pt>
                <c:pt idx="149">
                  <c:v>#N/A</c:v>
                </c:pt>
                <c:pt idx="150">
                  <c:v>#N/A</c:v>
                </c:pt>
                <c:pt idx="151">
                  <c:v>#N/A</c:v>
                </c:pt>
                <c:pt idx="152">
                  <c:v>#N/A</c:v>
                </c:pt>
                <c:pt idx="153">
                  <c:v>#N/A</c:v>
                </c:pt>
                <c:pt idx="154">
                  <c:v>#N/A</c:v>
                </c:pt>
                <c:pt idx="155">
                  <c:v>#N/A</c:v>
                </c:pt>
                <c:pt idx="156">
                  <c:v>#N/A</c:v>
                </c:pt>
                <c:pt idx="157">
                  <c:v>#N/A</c:v>
                </c:pt>
                <c:pt idx="158">
                  <c:v>#N/A</c:v>
                </c:pt>
                <c:pt idx="159">
                  <c:v>#N/A</c:v>
                </c:pt>
                <c:pt idx="160">
                  <c:v>#N/A</c:v>
                </c:pt>
                <c:pt idx="161">
                  <c:v>#N/A</c:v>
                </c:pt>
                <c:pt idx="162">
                  <c:v>#N/A</c:v>
                </c:pt>
                <c:pt idx="163">
                  <c:v>#N/A</c:v>
                </c:pt>
                <c:pt idx="164">
                  <c:v>#N/A</c:v>
                </c:pt>
                <c:pt idx="165">
                  <c:v>#N/A</c:v>
                </c:pt>
                <c:pt idx="166">
                  <c:v>#N/A</c:v>
                </c:pt>
                <c:pt idx="167">
                  <c:v>#N/A</c:v>
                </c:pt>
                <c:pt idx="168">
                  <c:v>#N/A</c:v>
                </c:pt>
                <c:pt idx="169">
                  <c:v>#N/A</c:v>
                </c:pt>
                <c:pt idx="170">
                  <c:v>#N/A</c:v>
                </c:pt>
                <c:pt idx="171">
                  <c:v>#N/A</c:v>
                </c:pt>
                <c:pt idx="172">
                  <c:v>#N/A</c:v>
                </c:pt>
                <c:pt idx="173">
                  <c:v>#N/A</c:v>
                </c:pt>
                <c:pt idx="174">
                  <c:v>#N/A</c:v>
                </c:pt>
                <c:pt idx="175">
                  <c:v>#N/A</c:v>
                </c:pt>
                <c:pt idx="176">
                  <c:v>#N/A</c:v>
                </c:pt>
                <c:pt idx="177">
                  <c:v>#N/A</c:v>
                </c:pt>
                <c:pt idx="178">
                  <c:v>#N/A</c:v>
                </c:pt>
                <c:pt idx="179">
                  <c:v>#N/A</c:v>
                </c:pt>
                <c:pt idx="180">
                  <c:v>#N/A</c:v>
                </c:pt>
                <c:pt idx="181">
                  <c:v>#N/A</c:v>
                </c:pt>
                <c:pt idx="182">
                  <c:v>#N/A</c:v>
                </c:pt>
                <c:pt idx="183">
                  <c:v>#N/A</c:v>
                </c:pt>
                <c:pt idx="184">
                  <c:v>#N/A</c:v>
                </c:pt>
                <c:pt idx="185">
                  <c:v>#N/A</c:v>
                </c:pt>
                <c:pt idx="186">
                  <c:v>#N/A</c:v>
                </c:pt>
                <c:pt idx="187">
                  <c:v>#N/A</c:v>
                </c:pt>
                <c:pt idx="188">
                  <c:v>#N/A</c:v>
                </c:pt>
                <c:pt idx="189">
                  <c:v>#N/A</c:v>
                </c:pt>
                <c:pt idx="190">
                  <c:v>#N/A</c:v>
                </c:pt>
                <c:pt idx="191">
                  <c:v>#N/A</c:v>
                </c:pt>
                <c:pt idx="192">
                  <c:v>#N/A</c:v>
                </c:pt>
                <c:pt idx="193">
                  <c:v>#N/A</c:v>
                </c:pt>
                <c:pt idx="194">
                  <c:v>#N/A</c:v>
                </c:pt>
                <c:pt idx="195">
                  <c:v>#N/A</c:v>
                </c:pt>
                <c:pt idx="196">
                  <c:v>#N/A</c:v>
                </c:pt>
                <c:pt idx="197">
                  <c:v>#N/A</c:v>
                </c:pt>
                <c:pt idx="198">
                  <c:v>#N/A</c:v>
                </c:pt>
                <c:pt idx="199">
                  <c:v>#N/A</c:v>
                </c:pt>
                <c:pt idx="200">
                  <c:v>39.196672914637738</c:v>
                </c:pt>
                <c:pt idx="201">
                  <c:v>36.077287277904233</c:v>
                </c:pt>
                <c:pt idx="202">
                  <c:v>#N/A</c:v>
                </c:pt>
                <c:pt idx="203">
                  <c:v>#N/A</c:v>
                </c:pt>
                <c:pt idx="204">
                  <c:v>#N/A</c:v>
                </c:pt>
                <c:pt idx="205">
                  <c:v>#N/A</c:v>
                </c:pt>
                <c:pt idx="206">
                  <c:v>#N/A</c:v>
                </c:pt>
                <c:pt idx="207">
                  <c:v>#N/A</c:v>
                </c:pt>
                <c:pt idx="208">
                  <c:v>#N/A</c:v>
                </c:pt>
                <c:pt idx="209">
                  <c:v>#N/A</c:v>
                </c:pt>
                <c:pt idx="210">
                  <c:v>47.35384759981288</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#N/A</c:v>
                </c:pt>
                <c:pt idx="227">
                  <c:v>#N/A</c:v>
                </c:pt>
                <c:pt idx="228">
                  <c:v>#N/A</c:v>
                </c:pt>
                <c:pt idx="229">
                  <c:v>#N/A</c:v>
                </c:pt>
                <c:pt idx="230">
                  <c:v>#N/A</c:v>
                </c:pt>
                <c:pt idx="231">
                  <c:v>#N/A</c:v>
                </c:pt>
                <c:pt idx="232">
                  <c:v>#N/A</c:v>
                </c:pt>
                <c:pt idx="233">
                  <c:v>#N/A</c:v>
                </c:pt>
                <c:pt idx="234">
                  <c:v>#N/A</c:v>
                </c:pt>
                <c:pt idx="235">
                  <c:v>#N/A</c:v>
                </c:pt>
                <c:pt idx="236">
                  <c:v>36.721411731569063</c:v>
                </c:pt>
                <c:pt idx="237">
                  <c:v>#N/A</c:v>
                </c:pt>
                <c:pt idx="238">
                  <c:v>#N/A</c:v>
                </c:pt>
                <c:pt idx="239">
                  <c:v>#N/A</c:v>
                </c:pt>
                <c:pt idx="240">
                  <c:v>#N/A</c:v>
                </c:pt>
                <c:pt idx="241">
                  <c:v>#N/A</c:v>
                </c:pt>
                <c:pt idx="242">
                  <c:v>#N/A</c:v>
                </c:pt>
                <c:pt idx="243">
                  <c:v>#N/A</c:v>
                </c:pt>
                <c:pt idx="244">
                  <c:v>#N/A</c:v>
                </c:pt>
                <c:pt idx="245">
                  <c:v>#N/A</c:v>
                </c:pt>
                <c:pt idx="246">
                  <c:v>39.441808896677493</c:v>
                </c:pt>
                <c:pt idx="247">
                  <c:v>#N/A</c:v>
                </c:pt>
                <c:pt idx="248">
                  <c:v>#N/A</c:v>
                </c:pt>
                <c:pt idx="249">
                  <c:v>#N/A</c:v>
                </c:pt>
                <c:pt idx="250">
                  <c:v>#N/A</c:v>
                </c:pt>
                <c:pt idx="251">
                  <c:v>#N/A</c:v>
                </c:pt>
                <c:pt idx="252">
                  <c:v>#N/A</c:v>
                </c:pt>
                <c:pt idx="253">
                  <c:v>#N/A</c:v>
                </c:pt>
                <c:pt idx="254">
                  <c:v>#N/A</c:v>
                </c:pt>
                <c:pt idx="255">
                  <c:v>#N/A</c:v>
                </c:pt>
                <c:pt idx="256">
                  <c:v>#N/A</c:v>
                </c:pt>
                <c:pt idx="257">
                  <c:v>#N/A</c:v>
                </c:pt>
                <c:pt idx="258">
                  <c:v>#N/A</c:v>
                </c:pt>
                <c:pt idx="259">
                  <c:v>#N/A</c:v>
                </c:pt>
                <c:pt idx="260">
                  <c:v>#N/A</c:v>
                </c:pt>
                <c:pt idx="261">
                  <c:v>#N/A</c:v>
                </c:pt>
                <c:pt idx="262">
                  <c:v>#N/A</c:v>
                </c:pt>
                <c:pt idx="263">
                  <c:v>#N/A</c:v>
                </c:pt>
                <c:pt idx="264">
                  <c:v>#N/A</c:v>
                </c:pt>
                <c:pt idx="265">
                  <c:v>#N/A</c:v>
                </c:pt>
                <c:pt idx="266">
                  <c:v>#N/A</c:v>
                </c:pt>
                <c:pt idx="267">
                  <c:v>#N/A</c:v>
                </c:pt>
                <c:pt idx="268">
                  <c:v>#N/A</c:v>
                </c:pt>
                <c:pt idx="269">
                  <c:v>#N/A</c:v>
                </c:pt>
                <c:pt idx="270">
                  <c:v>#N/A</c:v>
                </c:pt>
                <c:pt idx="271">
                  <c:v>#N/A</c:v>
                </c:pt>
                <c:pt idx="272">
                  <c:v>#N/A</c:v>
                </c:pt>
                <c:pt idx="273">
                  <c:v>#N/A</c:v>
                </c:pt>
                <c:pt idx="274">
                  <c:v>#N/A</c:v>
                </c:pt>
                <c:pt idx="275">
                  <c:v>#N/A</c:v>
                </c:pt>
                <c:pt idx="276">
                  <c:v>#N/A</c:v>
                </c:pt>
                <c:pt idx="277">
                  <c:v>#N/A</c:v>
                </c:pt>
                <c:pt idx="278">
                  <c:v>#N/A</c:v>
                </c:pt>
                <c:pt idx="279">
                  <c:v>#N/A</c:v>
                </c:pt>
                <c:pt idx="280">
                  <c:v>#N/A</c:v>
                </c:pt>
                <c:pt idx="281">
                  <c:v>#N/A</c:v>
                </c:pt>
                <c:pt idx="282">
                  <c:v>#N/A</c:v>
                </c:pt>
                <c:pt idx="283">
                  <c:v>21.171520512090087</c:v>
                </c:pt>
                <c:pt idx="284">
                  <c:v>#N/A</c:v>
                </c:pt>
                <c:pt idx="285">
                  <c:v>#N/A</c:v>
                </c:pt>
                <c:pt idx="286">
                  <c:v>#N/A</c:v>
                </c:pt>
                <c:pt idx="287">
                  <c:v>#N/A</c:v>
                </c:pt>
                <c:pt idx="288">
                  <c:v>#N/A</c:v>
                </c:pt>
                <c:pt idx="289">
                  <c:v>#N/A</c:v>
                </c:pt>
                <c:pt idx="290">
                  <c:v>#N/A</c:v>
                </c:pt>
                <c:pt idx="291">
                  <c:v>#N/A</c:v>
                </c:pt>
                <c:pt idx="292">
                  <c:v>#N/A</c:v>
                </c:pt>
                <c:pt idx="293">
                  <c:v>#N/A</c:v>
                </c:pt>
                <c:pt idx="294">
                  <c:v>#N/A</c:v>
                </c:pt>
                <c:pt idx="295">
                  <c:v>#N/A</c:v>
                </c:pt>
                <c:pt idx="296">
                  <c:v>#N/A</c:v>
                </c:pt>
                <c:pt idx="297">
                  <c:v>#N/A</c:v>
                </c:pt>
                <c:pt idx="298">
                  <c:v>#N/A</c:v>
                </c:pt>
                <c:pt idx="299">
                  <c:v>#N/A</c:v>
                </c:pt>
                <c:pt idx="300">
                  <c:v>#N/A</c:v>
                </c:pt>
                <c:pt idx="301">
                  <c:v>#N/A</c:v>
                </c:pt>
                <c:pt idx="302">
                  <c:v>#N/A</c:v>
                </c:pt>
                <c:pt idx="303">
                  <c:v>#N/A</c:v>
                </c:pt>
                <c:pt idx="304">
                  <c:v>#N/A</c:v>
                </c:pt>
                <c:pt idx="305">
                  <c:v>#N/A</c:v>
                </c:pt>
                <c:pt idx="306">
                  <c:v>#N/A</c:v>
                </c:pt>
                <c:pt idx="307">
                  <c:v>#N/A</c:v>
                </c:pt>
                <c:pt idx="308">
                  <c:v>#N/A</c:v>
                </c:pt>
                <c:pt idx="309">
                  <c:v>#N/A</c:v>
                </c:pt>
                <c:pt idx="310">
                  <c:v>#N/A</c:v>
                </c:pt>
                <c:pt idx="311">
                  <c:v>#N/A</c:v>
                </c:pt>
                <c:pt idx="312">
                  <c:v>#N/A</c:v>
                </c:pt>
                <c:pt idx="313">
                  <c:v>#N/A</c:v>
                </c:pt>
                <c:pt idx="314">
                  <c:v>#N/A</c:v>
                </c:pt>
                <c:pt idx="315">
                  <c:v>#N/A</c:v>
                </c:pt>
                <c:pt idx="316">
                  <c:v>#N/A</c:v>
                </c:pt>
                <c:pt idx="317">
                  <c:v>#N/A</c:v>
                </c:pt>
                <c:pt idx="318">
                  <c:v>#N/A</c:v>
                </c:pt>
                <c:pt idx="319">
                  <c:v>#N/A</c:v>
                </c:pt>
                <c:pt idx="320">
                  <c:v>#N/A</c:v>
                </c:pt>
                <c:pt idx="321">
                  <c:v>#N/A</c:v>
                </c:pt>
                <c:pt idx="322">
                  <c:v>#N/A</c:v>
                </c:pt>
                <c:pt idx="323">
                  <c:v>#N/A</c:v>
                </c:pt>
                <c:pt idx="324">
                  <c:v>#N/A</c:v>
                </c:pt>
                <c:pt idx="325">
                  <c:v>#N/A</c:v>
                </c:pt>
                <c:pt idx="326">
                  <c:v>#N/A</c:v>
                </c:pt>
                <c:pt idx="327">
                  <c:v>#N/A</c:v>
                </c:pt>
                <c:pt idx="328">
                  <c:v>#N/A</c:v>
                </c:pt>
                <c:pt idx="329">
                  <c:v>#N/A</c:v>
                </c:pt>
                <c:pt idx="330">
                  <c:v>#N/A</c:v>
                </c:pt>
                <c:pt idx="331">
                  <c:v>#N/A</c:v>
                </c:pt>
                <c:pt idx="332">
                  <c:v>#N/A</c:v>
                </c:pt>
                <c:pt idx="333">
                  <c:v>#N/A</c:v>
                </c:pt>
                <c:pt idx="334">
                  <c:v>32.21753121405014</c:v>
                </c:pt>
                <c:pt idx="335">
                  <c:v>#N/A</c:v>
                </c:pt>
                <c:pt idx="336">
                  <c:v>#N/A</c:v>
                </c:pt>
                <c:pt idx="337">
                  <c:v>#N/A</c:v>
                </c:pt>
                <c:pt idx="338">
                  <c:v>#N/A</c:v>
                </c:pt>
                <c:pt idx="339">
                  <c:v>#N/A</c:v>
                </c:pt>
                <c:pt idx="340">
                  <c:v>#N/A</c:v>
                </c:pt>
                <c:pt idx="341">
                  <c:v>#N/A</c:v>
                </c:pt>
                <c:pt idx="342">
                  <c:v>#N/A</c:v>
                </c:pt>
                <c:pt idx="343">
                  <c:v>#N/A</c:v>
                </c:pt>
                <c:pt idx="344">
                  <c:v>#N/A</c:v>
                </c:pt>
                <c:pt idx="345">
                  <c:v>#N/A</c:v>
                </c:pt>
                <c:pt idx="346">
                  <c:v>#N/A</c:v>
                </c:pt>
                <c:pt idx="347">
                  <c:v>#N/A</c:v>
                </c:pt>
                <c:pt idx="348">
                  <c:v>#N/A</c:v>
                </c:pt>
                <c:pt idx="349">
                  <c:v>#N/A</c:v>
                </c:pt>
                <c:pt idx="350">
                  <c:v>#N/A</c:v>
                </c:pt>
                <c:pt idx="351">
                  <c:v>#N/A</c:v>
                </c:pt>
                <c:pt idx="352">
                  <c:v>#N/A</c:v>
                </c:pt>
                <c:pt idx="353">
                  <c:v>#N/A</c:v>
                </c:pt>
                <c:pt idx="354">
                  <c:v>#N/A</c:v>
                </c:pt>
                <c:pt idx="355">
                  <c:v>#N/A</c:v>
                </c:pt>
                <c:pt idx="356">
                  <c:v>#N/A</c:v>
                </c:pt>
                <c:pt idx="357">
                  <c:v>#N/A</c:v>
                </c:pt>
                <c:pt idx="358">
                  <c:v>#N/A</c:v>
                </c:pt>
                <c:pt idx="359">
                  <c:v>#N/A</c:v>
                </c:pt>
                <c:pt idx="360">
                  <c:v>#N/A</c:v>
                </c:pt>
                <c:pt idx="361">
                  <c:v>#N/A</c:v>
                </c:pt>
                <c:pt idx="362">
                  <c:v>#N/A</c:v>
                </c:pt>
                <c:pt idx="363">
                  <c:v>#N/A</c:v>
                </c:pt>
                <c:pt idx="364">
                  <c:v>#N/A</c:v>
                </c:pt>
                <c:pt idx="365">
                  <c:v>#N/A</c:v>
                </c:pt>
                <c:pt idx="366">
                  <c:v>#N/A</c:v>
                </c:pt>
                <c:pt idx="367">
                  <c:v>#N/A</c:v>
                </c:pt>
                <c:pt idx="368">
                  <c:v>#N/A</c:v>
                </c:pt>
                <c:pt idx="369">
                  <c:v>#N/A</c:v>
                </c:pt>
                <c:pt idx="370">
                  <c:v>#N/A</c:v>
                </c:pt>
                <c:pt idx="371">
                  <c:v>#N/A</c:v>
                </c:pt>
                <c:pt idx="372">
                  <c:v>#N/A</c:v>
                </c:pt>
                <c:pt idx="373">
                  <c:v>#N/A</c:v>
                </c:pt>
                <c:pt idx="374">
                  <c:v>#N/A</c:v>
                </c:pt>
                <c:pt idx="375">
                  <c:v>#N/A</c:v>
                </c:pt>
                <c:pt idx="376">
                  <c:v>#N/A</c:v>
                </c:pt>
                <c:pt idx="377">
                  <c:v>#N/A</c:v>
                </c:pt>
                <c:pt idx="378">
                  <c:v>#N/A</c:v>
                </c:pt>
                <c:pt idx="379">
                  <c:v>#N/A</c:v>
                </c:pt>
                <c:pt idx="380">
                  <c:v>#N/A</c:v>
                </c:pt>
                <c:pt idx="381">
                  <c:v>#N/A</c:v>
                </c:pt>
                <c:pt idx="382">
                  <c:v>#N/A</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#N/A</c:v>
                </c:pt>
                <c:pt idx="399">
                  <c:v>#N/A</c:v>
                </c:pt>
                <c:pt idx="400">
                  <c:v>#N/A</c:v>
                </c:pt>
                <c:pt idx="401">
                  <c:v>#N/A</c:v>
                </c:pt>
                <c:pt idx="402">
                  <c:v>#N/A</c:v>
                </c:pt>
                <c:pt idx="403">
                  <c:v>#N/A</c:v>
                </c:pt>
                <c:pt idx="404">
                  <c:v>#N/A</c:v>
                </c:pt>
                <c:pt idx="405">
                  <c:v>#N/A</c:v>
                </c:pt>
                <c:pt idx="406">
                  <c:v>#N/A</c:v>
                </c:pt>
                <c:pt idx="407">
                  <c:v>#N/A</c:v>
                </c:pt>
                <c:pt idx="408">
                  <c:v>#N/A</c:v>
                </c:pt>
                <c:pt idx="409">
                  <c:v>#N/A</c:v>
                </c:pt>
                <c:pt idx="410">
                  <c:v>#N/A</c:v>
                </c:pt>
                <c:pt idx="411">
                  <c:v>#N/A</c:v>
                </c:pt>
                <c:pt idx="412">
                  <c:v>#N/A</c:v>
                </c:pt>
                <c:pt idx="413">
                  <c:v>#N/A</c:v>
                </c:pt>
                <c:pt idx="414">
                  <c:v>#N/A</c:v>
                </c:pt>
                <c:pt idx="415">
                  <c:v>#N/A</c:v>
                </c:pt>
                <c:pt idx="416">
                  <c:v>#N/A</c:v>
                </c:pt>
                <c:pt idx="417">
                  <c:v>#N/A</c:v>
                </c:pt>
                <c:pt idx="418">
                  <c:v>#N/A</c:v>
                </c:pt>
                <c:pt idx="419">
                  <c:v>#N/A</c:v>
                </c:pt>
                <c:pt idx="420">
                  <c:v>#N/A</c:v>
                </c:pt>
                <c:pt idx="421">
                  <c:v>#N/A</c:v>
                </c:pt>
                <c:pt idx="422">
                  <c:v>#N/A</c:v>
                </c:pt>
                <c:pt idx="423">
                  <c:v>#N/A</c:v>
                </c:pt>
                <c:pt idx="424">
                  <c:v>#N/A</c:v>
                </c:pt>
                <c:pt idx="425">
                  <c:v>#N/A</c:v>
                </c:pt>
                <c:pt idx="426">
                  <c:v>#N/A</c:v>
                </c:pt>
                <c:pt idx="427">
                  <c:v>#N/A</c:v>
                </c:pt>
                <c:pt idx="428">
                  <c:v>#N/A</c:v>
                </c:pt>
                <c:pt idx="429">
                  <c:v>#N/A</c:v>
                </c:pt>
                <c:pt idx="430">
                  <c:v>#N/A</c:v>
                </c:pt>
                <c:pt idx="431">
                  <c:v>#N/A</c:v>
                </c:pt>
                <c:pt idx="432">
                  <c:v>#N/A</c:v>
                </c:pt>
                <c:pt idx="433">
                  <c:v>#N/A</c:v>
                </c:pt>
                <c:pt idx="434">
                  <c:v>#N/A</c:v>
                </c:pt>
                <c:pt idx="435">
                  <c:v>#N/A</c:v>
                </c:pt>
                <c:pt idx="436">
                  <c:v>#N/A</c:v>
                </c:pt>
                <c:pt idx="437">
                  <c:v>#N/A</c:v>
                </c:pt>
                <c:pt idx="438">
                  <c:v>#N/A</c:v>
                </c:pt>
                <c:pt idx="439">
                  <c:v>#N/A</c:v>
                </c:pt>
                <c:pt idx="440">
                  <c:v>#N/A</c:v>
                </c:pt>
                <c:pt idx="441">
                  <c:v>#N/A</c:v>
                </c:pt>
                <c:pt idx="442">
                  <c:v>#N/A</c:v>
                </c:pt>
                <c:pt idx="443">
                  <c:v>#N/A</c:v>
                </c:pt>
                <c:pt idx="444">
                  <c:v>#N/A</c:v>
                </c:pt>
                <c:pt idx="445">
                  <c:v>#N/A</c:v>
                </c:pt>
                <c:pt idx="446">
                  <c:v>#N/A</c:v>
                </c:pt>
                <c:pt idx="447">
                  <c:v>#N/A</c:v>
                </c:pt>
                <c:pt idx="448">
                  <c:v>#N/A</c:v>
                </c:pt>
                <c:pt idx="449">
                  <c:v>#N/A</c:v>
                </c:pt>
                <c:pt idx="450">
                  <c:v>#N/A</c:v>
                </c:pt>
                <c:pt idx="451">
                  <c:v>#N/A</c:v>
                </c:pt>
                <c:pt idx="452">
                  <c:v>#N/A</c:v>
                </c:pt>
                <c:pt idx="453">
                  <c:v>#N/A</c:v>
                </c:pt>
                <c:pt idx="454">
                  <c:v>#N/A</c:v>
                </c:pt>
                <c:pt idx="455">
                  <c:v>#N/A</c:v>
                </c:pt>
                <c:pt idx="456">
                  <c:v>#N/A</c:v>
                </c:pt>
                <c:pt idx="457">
                  <c:v>#N/A</c:v>
                </c:pt>
                <c:pt idx="458">
                  <c:v>#N/A</c:v>
                </c:pt>
                <c:pt idx="459">
                  <c:v>#N/A</c:v>
                </c:pt>
                <c:pt idx="460">
                  <c:v>#N/A</c:v>
                </c:pt>
                <c:pt idx="461">
                  <c:v>#N/A</c:v>
                </c:pt>
                <c:pt idx="462">
                  <c:v>#N/A</c:v>
                </c:pt>
                <c:pt idx="463">
                  <c:v>#N/A</c:v>
                </c:pt>
                <c:pt idx="464">
                  <c:v>#N/A</c:v>
                </c:pt>
                <c:pt idx="465">
                  <c:v>#N/A</c:v>
                </c:pt>
                <c:pt idx="466">
                  <c:v>#N/A</c:v>
                </c:pt>
                <c:pt idx="467">
                  <c:v>#N/A</c:v>
                </c:pt>
                <c:pt idx="468">
                  <c:v>#N/A</c:v>
                </c:pt>
                <c:pt idx="469">
                  <c:v>#N/A</c:v>
                </c:pt>
                <c:pt idx="470">
                  <c:v>#N/A</c:v>
                </c:pt>
                <c:pt idx="471">
                  <c:v>#N/A</c:v>
                </c:pt>
              </c:numCache>
            </c:numRef>
          </c:yVal>
          <c:bubbleSize>
            <c:numRef>
              <c:f>'PPA Price by Project (PV only)'!$B$26:$B$537</c:f>
              <c:numCache>
                <c:formatCode>0.0</c:formatCode>
                <c:ptCount val="512"/>
                <c:pt idx="0">
                  <c:v>7</c:v>
                </c:pt>
                <c:pt idx="1">
                  <c:v>5</c:v>
                </c:pt>
                <c:pt idx="2">
                  <c:v>550</c:v>
                </c:pt>
                <c:pt idx="3">
                  <c:v>210</c:v>
                </c:pt>
                <c:pt idx="4">
                  <c:v>10</c:v>
                </c:pt>
                <c:pt idx="5">
                  <c:v>30</c:v>
                </c:pt>
                <c:pt idx="6">
                  <c:v>30</c:v>
                </c:pt>
                <c:pt idx="7">
                  <c:v>19</c:v>
                </c:pt>
                <c:pt idx="8">
                  <c:v>12.6</c:v>
                </c:pt>
                <c:pt idx="9">
                  <c:v>230</c:v>
                </c:pt>
                <c:pt idx="10">
                  <c:v>20</c:v>
                </c:pt>
                <c:pt idx="11">
                  <c:v>14</c:v>
                </c:pt>
                <c:pt idx="12">
                  <c:v>10.08</c:v>
                </c:pt>
                <c:pt idx="13">
                  <c:v>48</c:v>
                </c:pt>
                <c:pt idx="14">
                  <c:v>250</c:v>
                </c:pt>
                <c:pt idx="15">
                  <c:v>250</c:v>
                </c:pt>
                <c:pt idx="16">
                  <c:v>21</c:v>
                </c:pt>
                <c:pt idx="17">
                  <c:v>50</c:v>
                </c:pt>
                <c:pt idx="18">
                  <c:v>6</c:v>
                </c:pt>
                <c:pt idx="19">
                  <c:v>19</c:v>
                </c:pt>
                <c:pt idx="20">
                  <c:v>20</c:v>
                </c:pt>
                <c:pt idx="21">
                  <c:v>50</c:v>
                </c:pt>
                <c:pt idx="22">
                  <c:v>20</c:v>
                </c:pt>
                <c:pt idx="23">
                  <c:v>20</c:v>
                </c:pt>
                <c:pt idx="24">
                  <c:v>50</c:v>
                </c:pt>
                <c:pt idx="25">
                  <c:v>300</c:v>
                </c:pt>
                <c:pt idx="26">
                  <c:v>40</c:v>
                </c:pt>
                <c:pt idx="27">
                  <c:v>29</c:v>
                </c:pt>
                <c:pt idx="28">
                  <c:v>66</c:v>
                </c:pt>
                <c:pt idx="29">
                  <c:v>25</c:v>
                </c:pt>
                <c:pt idx="30">
                  <c:v>125</c:v>
                </c:pt>
                <c:pt idx="31">
                  <c:v>25.8</c:v>
                </c:pt>
                <c:pt idx="32">
                  <c:v>32</c:v>
                </c:pt>
                <c:pt idx="33">
                  <c:v>20</c:v>
                </c:pt>
                <c:pt idx="34">
                  <c:v>23</c:v>
                </c:pt>
                <c:pt idx="35">
                  <c:v>12</c:v>
                </c:pt>
                <c:pt idx="36">
                  <c:v>10</c:v>
                </c:pt>
                <c:pt idx="37">
                  <c:v>20</c:v>
                </c:pt>
                <c:pt idx="38">
                  <c:v>150</c:v>
                </c:pt>
                <c:pt idx="39">
                  <c:v>45</c:v>
                </c:pt>
                <c:pt idx="40">
                  <c:v>30</c:v>
                </c:pt>
                <c:pt idx="41">
                  <c:v>5.5</c:v>
                </c:pt>
                <c:pt idx="42">
                  <c:v>23</c:v>
                </c:pt>
                <c:pt idx="43">
                  <c:v>62.5</c:v>
                </c:pt>
                <c:pt idx="44">
                  <c:v>130</c:v>
                </c:pt>
                <c:pt idx="45">
                  <c:v>14</c:v>
                </c:pt>
                <c:pt idx="46">
                  <c:v>20</c:v>
                </c:pt>
                <c:pt idx="47">
                  <c:v>9</c:v>
                </c:pt>
                <c:pt idx="48">
                  <c:v>7.65</c:v>
                </c:pt>
                <c:pt idx="49">
                  <c:v>60</c:v>
                </c:pt>
                <c:pt idx="50">
                  <c:v>309</c:v>
                </c:pt>
                <c:pt idx="51">
                  <c:v>20</c:v>
                </c:pt>
                <c:pt idx="52">
                  <c:v>270</c:v>
                </c:pt>
                <c:pt idx="53">
                  <c:v>110</c:v>
                </c:pt>
                <c:pt idx="54">
                  <c:v>26</c:v>
                </c:pt>
                <c:pt idx="55">
                  <c:v>250</c:v>
                </c:pt>
                <c:pt idx="56">
                  <c:v>30</c:v>
                </c:pt>
                <c:pt idx="57">
                  <c:v>20</c:v>
                </c:pt>
                <c:pt idx="58">
                  <c:v>150</c:v>
                </c:pt>
                <c:pt idx="59">
                  <c:v>110</c:v>
                </c:pt>
                <c:pt idx="60">
                  <c:v>127</c:v>
                </c:pt>
                <c:pt idx="61">
                  <c:v>150</c:v>
                </c:pt>
                <c:pt idx="62">
                  <c:v>24</c:v>
                </c:pt>
                <c:pt idx="63">
                  <c:v>20</c:v>
                </c:pt>
                <c:pt idx="64">
                  <c:v>6</c:v>
                </c:pt>
                <c:pt idx="65">
                  <c:v>150</c:v>
                </c:pt>
                <c:pt idx="66">
                  <c:v>250</c:v>
                </c:pt>
                <c:pt idx="67">
                  <c:v>9</c:v>
                </c:pt>
                <c:pt idx="68">
                  <c:v>20</c:v>
                </c:pt>
                <c:pt idx="69">
                  <c:v>19</c:v>
                </c:pt>
                <c:pt idx="70">
                  <c:v>20</c:v>
                </c:pt>
                <c:pt idx="71">
                  <c:v>30</c:v>
                </c:pt>
                <c:pt idx="72">
                  <c:v>20</c:v>
                </c:pt>
                <c:pt idx="73">
                  <c:v>15</c:v>
                </c:pt>
                <c:pt idx="74">
                  <c:v>15</c:v>
                </c:pt>
                <c:pt idx="75">
                  <c:v>200</c:v>
                </c:pt>
                <c:pt idx="76">
                  <c:v>20</c:v>
                </c:pt>
                <c:pt idx="77">
                  <c:v>20</c:v>
                </c:pt>
                <c:pt idx="78">
                  <c:v>20</c:v>
                </c:pt>
                <c:pt idx="79">
                  <c:v>20</c:v>
                </c:pt>
                <c:pt idx="80">
                  <c:v>20</c:v>
                </c:pt>
                <c:pt idx="81">
                  <c:v>102</c:v>
                </c:pt>
                <c:pt idx="82">
                  <c:v>20</c:v>
                </c:pt>
                <c:pt idx="83">
                  <c:v>250</c:v>
                </c:pt>
                <c:pt idx="84">
                  <c:v>20</c:v>
                </c:pt>
                <c:pt idx="85">
                  <c:v>20.8</c:v>
                </c:pt>
                <c:pt idx="86">
                  <c:v>10</c:v>
                </c:pt>
                <c:pt idx="87">
                  <c:v>50</c:v>
                </c:pt>
                <c:pt idx="88">
                  <c:v>20</c:v>
                </c:pt>
                <c:pt idx="89">
                  <c:v>20</c:v>
                </c:pt>
                <c:pt idx="90">
                  <c:v>250</c:v>
                </c:pt>
                <c:pt idx="91">
                  <c:v>20</c:v>
                </c:pt>
                <c:pt idx="92">
                  <c:v>28.8</c:v>
                </c:pt>
                <c:pt idx="93">
                  <c:v>45</c:v>
                </c:pt>
                <c:pt idx="94">
                  <c:v>20</c:v>
                </c:pt>
                <c:pt idx="95">
                  <c:v>20</c:v>
                </c:pt>
                <c:pt idx="96">
                  <c:v>20</c:v>
                </c:pt>
                <c:pt idx="97">
                  <c:v>20</c:v>
                </c:pt>
                <c:pt idx="98">
                  <c:v>20</c:v>
                </c:pt>
                <c:pt idx="99">
                  <c:v>20</c:v>
                </c:pt>
                <c:pt idx="100">
                  <c:v>48</c:v>
                </c:pt>
                <c:pt idx="101">
                  <c:v>40</c:v>
                </c:pt>
                <c:pt idx="102">
                  <c:v>12</c:v>
                </c:pt>
                <c:pt idx="103">
                  <c:v>50</c:v>
                </c:pt>
                <c:pt idx="104">
                  <c:v>40</c:v>
                </c:pt>
                <c:pt idx="105">
                  <c:v>20</c:v>
                </c:pt>
                <c:pt idx="106">
                  <c:v>20</c:v>
                </c:pt>
                <c:pt idx="107">
                  <c:v>12</c:v>
                </c:pt>
                <c:pt idx="108">
                  <c:v>15</c:v>
                </c:pt>
                <c:pt idx="109">
                  <c:v>20</c:v>
                </c:pt>
                <c:pt idx="110">
                  <c:v>20</c:v>
                </c:pt>
                <c:pt idx="111">
                  <c:v>20</c:v>
                </c:pt>
                <c:pt idx="112">
                  <c:v>20</c:v>
                </c:pt>
                <c:pt idx="113">
                  <c:v>7.3140000000000001</c:v>
                </c:pt>
                <c:pt idx="114">
                  <c:v>20</c:v>
                </c:pt>
                <c:pt idx="115">
                  <c:v>150</c:v>
                </c:pt>
                <c:pt idx="116">
                  <c:v>7</c:v>
                </c:pt>
                <c:pt idx="117">
                  <c:v>10.416</c:v>
                </c:pt>
                <c:pt idx="118">
                  <c:v>20</c:v>
                </c:pt>
                <c:pt idx="119">
                  <c:v>25</c:v>
                </c:pt>
                <c:pt idx="120">
                  <c:v>10.3</c:v>
                </c:pt>
                <c:pt idx="121">
                  <c:v>150</c:v>
                </c:pt>
                <c:pt idx="122">
                  <c:v>30</c:v>
                </c:pt>
                <c:pt idx="123">
                  <c:v>20</c:v>
                </c:pt>
                <c:pt idx="124">
                  <c:v>30</c:v>
                </c:pt>
                <c:pt idx="125">
                  <c:v>93.6</c:v>
                </c:pt>
                <c:pt idx="126">
                  <c:v>45</c:v>
                </c:pt>
                <c:pt idx="127">
                  <c:v>56</c:v>
                </c:pt>
                <c:pt idx="128">
                  <c:v>56</c:v>
                </c:pt>
                <c:pt idx="129">
                  <c:v>200</c:v>
                </c:pt>
                <c:pt idx="130">
                  <c:v>100</c:v>
                </c:pt>
                <c:pt idx="131">
                  <c:v>60</c:v>
                </c:pt>
                <c:pt idx="132">
                  <c:v>60</c:v>
                </c:pt>
                <c:pt idx="133">
                  <c:v>52</c:v>
                </c:pt>
                <c:pt idx="134">
                  <c:v>120</c:v>
                </c:pt>
                <c:pt idx="135">
                  <c:v>30</c:v>
                </c:pt>
                <c:pt idx="136">
                  <c:v>101.3</c:v>
                </c:pt>
                <c:pt idx="137">
                  <c:v>51</c:v>
                </c:pt>
                <c:pt idx="138">
                  <c:v>76.5</c:v>
                </c:pt>
                <c:pt idx="139">
                  <c:v>30</c:v>
                </c:pt>
                <c:pt idx="140">
                  <c:v>80</c:v>
                </c:pt>
                <c:pt idx="141">
                  <c:v>103</c:v>
                </c:pt>
                <c:pt idx="142">
                  <c:v>40</c:v>
                </c:pt>
                <c:pt idx="143">
                  <c:v>11.4</c:v>
                </c:pt>
                <c:pt idx="144">
                  <c:v>20</c:v>
                </c:pt>
                <c:pt idx="145">
                  <c:v>20</c:v>
                </c:pt>
                <c:pt idx="146">
                  <c:v>20</c:v>
                </c:pt>
                <c:pt idx="147">
                  <c:v>15</c:v>
                </c:pt>
                <c:pt idx="148">
                  <c:v>20</c:v>
                </c:pt>
                <c:pt idx="149">
                  <c:v>20</c:v>
                </c:pt>
                <c:pt idx="150">
                  <c:v>14.7</c:v>
                </c:pt>
                <c:pt idx="151">
                  <c:v>19.5</c:v>
                </c:pt>
                <c:pt idx="152">
                  <c:v>19.5</c:v>
                </c:pt>
                <c:pt idx="153">
                  <c:v>100</c:v>
                </c:pt>
                <c:pt idx="154">
                  <c:v>40</c:v>
                </c:pt>
                <c:pt idx="155">
                  <c:v>50</c:v>
                </c:pt>
                <c:pt idx="156">
                  <c:v>30</c:v>
                </c:pt>
                <c:pt idx="157">
                  <c:v>45</c:v>
                </c:pt>
                <c:pt idx="158">
                  <c:v>130</c:v>
                </c:pt>
                <c:pt idx="159">
                  <c:v>80</c:v>
                </c:pt>
                <c:pt idx="160">
                  <c:v>6</c:v>
                </c:pt>
                <c:pt idx="161">
                  <c:v>25</c:v>
                </c:pt>
                <c:pt idx="162">
                  <c:v>62.25</c:v>
                </c:pt>
                <c:pt idx="163">
                  <c:v>70</c:v>
                </c:pt>
                <c:pt idx="164">
                  <c:v>70</c:v>
                </c:pt>
                <c:pt idx="165">
                  <c:v>10.5</c:v>
                </c:pt>
                <c:pt idx="166">
                  <c:v>20</c:v>
                </c:pt>
                <c:pt idx="167">
                  <c:v>30</c:v>
                </c:pt>
                <c:pt idx="168">
                  <c:v>81</c:v>
                </c:pt>
                <c:pt idx="169">
                  <c:v>54</c:v>
                </c:pt>
                <c:pt idx="170">
                  <c:v>6.8</c:v>
                </c:pt>
                <c:pt idx="171">
                  <c:v>20</c:v>
                </c:pt>
                <c:pt idx="172">
                  <c:v>50.6</c:v>
                </c:pt>
                <c:pt idx="173">
                  <c:v>52</c:v>
                </c:pt>
                <c:pt idx="174">
                  <c:v>80</c:v>
                </c:pt>
                <c:pt idx="175">
                  <c:v>4.9000000000000004</c:v>
                </c:pt>
                <c:pt idx="176">
                  <c:v>3.6</c:v>
                </c:pt>
                <c:pt idx="177">
                  <c:v>100</c:v>
                </c:pt>
                <c:pt idx="178">
                  <c:v>80</c:v>
                </c:pt>
                <c:pt idx="179">
                  <c:v>100</c:v>
                </c:pt>
                <c:pt idx="180">
                  <c:v>46</c:v>
                </c:pt>
                <c:pt idx="181">
                  <c:v>100.815</c:v>
                </c:pt>
                <c:pt idx="182">
                  <c:v>7</c:v>
                </c:pt>
                <c:pt idx="183">
                  <c:v>13</c:v>
                </c:pt>
                <c:pt idx="184">
                  <c:v>20</c:v>
                </c:pt>
                <c:pt idx="185">
                  <c:v>27.6</c:v>
                </c:pt>
                <c:pt idx="186">
                  <c:v>125</c:v>
                </c:pt>
                <c:pt idx="187">
                  <c:v>150</c:v>
                </c:pt>
                <c:pt idx="188">
                  <c:v>180</c:v>
                </c:pt>
                <c:pt idx="189">
                  <c:v>20</c:v>
                </c:pt>
                <c:pt idx="190">
                  <c:v>30</c:v>
                </c:pt>
                <c:pt idx="191">
                  <c:v>30</c:v>
                </c:pt>
                <c:pt idx="192">
                  <c:v>10</c:v>
                </c:pt>
                <c:pt idx="193">
                  <c:v>150</c:v>
                </c:pt>
                <c:pt idx="194">
                  <c:v>10.88</c:v>
                </c:pt>
                <c:pt idx="195">
                  <c:v>52</c:v>
                </c:pt>
                <c:pt idx="196">
                  <c:v>52</c:v>
                </c:pt>
                <c:pt idx="197">
                  <c:v>25</c:v>
                </c:pt>
                <c:pt idx="198">
                  <c:v>46.2</c:v>
                </c:pt>
                <c:pt idx="199">
                  <c:v>71.400000000000006</c:v>
                </c:pt>
                <c:pt idx="200">
                  <c:v>118</c:v>
                </c:pt>
                <c:pt idx="201">
                  <c:v>182</c:v>
                </c:pt>
                <c:pt idx="202">
                  <c:v>146</c:v>
                </c:pt>
                <c:pt idx="203">
                  <c:v>50</c:v>
                </c:pt>
                <c:pt idx="204">
                  <c:v>154.27199999999999</c:v>
                </c:pt>
                <c:pt idx="205">
                  <c:v>103.5</c:v>
                </c:pt>
                <c:pt idx="206">
                  <c:v>125</c:v>
                </c:pt>
                <c:pt idx="207">
                  <c:v>85</c:v>
                </c:pt>
                <c:pt idx="208">
                  <c:v>54</c:v>
                </c:pt>
                <c:pt idx="209">
                  <c:v>72</c:v>
                </c:pt>
                <c:pt idx="210">
                  <c:v>30</c:v>
                </c:pt>
                <c:pt idx="211">
                  <c:v>86</c:v>
                </c:pt>
                <c:pt idx="212">
                  <c:v>50</c:v>
                </c:pt>
                <c:pt idx="213">
                  <c:v>90</c:v>
                </c:pt>
                <c:pt idx="214">
                  <c:v>20</c:v>
                </c:pt>
                <c:pt idx="215">
                  <c:v>20</c:v>
                </c:pt>
                <c:pt idx="216">
                  <c:v>20</c:v>
                </c:pt>
                <c:pt idx="217">
                  <c:v>20</c:v>
                </c:pt>
                <c:pt idx="218">
                  <c:v>20</c:v>
                </c:pt>
                <c:pt idx="219">
                  <c:v>26</c:v>
                </c:pt>
                <c:pt idx="220">
                  <c:v>8.16</c:v>
                </c:pt>
                <c:pt idx="221">
                  <c:v>20.399999999999999</c:v>
                </c:pt>
                <c:pt idx="222">
                  <c:v>100</c:v>
                </c:pt>
                <c:pt idx="223">
                  <c:v>128</c:v>
                </c:pt>
                <c:pt idx="224">
                  <c:v>20</c:v>
                </c:pt>
                <c:pt idx="225">
                  <c:v>16</c:v>
                </c:pt>
                <c:pt idx="226">
                  <c:v>60</c:v>
                </c:pt>
                <c:pt idx="227">
                  <c:v>20</c:v>
                </c:pt>
                <c:pt idx="228">
                  <c:v>100</c:v>
                </c:pt>
                <c:pt idx="229">
                  <c:v>100</c:v>
                </c:pt>
                <c:pt idx="230">
                  <c:v>24.9</c:v>
                </c:pt>
                <c:pt idx="231">
                  <c:v>40</c:v>
                </c:pt>
                <c:pt idx="232">
                  <c:v>20</c:v>
                </c:pt>
                <c:pt idx="233">
                  <c:v>50</c:v>
                </c:pt>
                <c:pt idx="234">
                  <c:v>50</c:v>
                </c:pt>
                <c:pt idx="235">
                  <c:v>105</c:v>
                </c:pt>
                <c:pt idx="236">
                  <c:v>150</c:v>
                </c:pt>
                <c:pt idx="237">
                  <c:v>80</c:v>
                </c:pt>
                <c:pt idx="238">
                  <c:v>125</c:v>
                </c:pt>
                <c:pt idx="239">
                  <c:v>7.8</c:v>
                </c:pt>
                <c:pt idx="240">
                  <c:v>200</c:v>
                </c:pt>
                <c:pt idx="241">
                  <c:v>7.2</c:v>
                </c:pt>
                <c:pt idx="242">
                  <c:v>14.7</c:v>
                </c:pt>
                <c:pt idx="243">
                  <c:v>45.9</c:v>
                </c:pt>
                <c:pt idx="244">
                  <c:v>100</c:v>
                </c:pt>
                <c:pt idx="245">
                  <c:v>60</c:v>
                </c:pt>
                <c:pt idx="246">
                  <c:v>20</c:v>
                </c:pt>
                <c:pt idx="247">
                  <c:v>17</c:v>
                </c:pt>
                <c:pt idx="248">
                  <c:v>49</c:v>
                </c:pt>
                <c:pt idx="249">
                  <c:v>56</c:v>
                </c:pt>
                <c:pt idx="250">
                  <c:v>74.900000000000006</c:v>
                </c:pt>
                <c:pt idx="251">
                  <c:v>100</c:v>
                </c:pt>
                <c:pt idx="252">
                  <c:v>78.400000000000006</c:v>
                </c:pt>
                <c:pt idx="253">
                  <c:v>50</c:v>
                </c:pt>
                <c:pt idx="254">
                  <c:v>9.4959999999999987</c:v>
                </c:pt>
                <c:pt idx="255">
                  <c:v>39.864000000000004</c:v>
                </c:pt>
                <c:pt idx="256">
                  <c:v>52.5</c:v>
                </c:pt>
                <c:pt idx="257">
                  <c:v>40</c:v>
                </c:pt>
                <c:pt idx="258">
                  <c:v>86</c:v>
                </c:pt>
                <c:pt idx="259">
                  <c:v>74</c:v>
                </c:pt>
                <c:pt idx="260">
                  <c:v>50</c:v>
                </c:pt>
                <c:pt idx="261">
                  <c:v>100</c:v>
                </c:pt>
                <c:pt idx="262">
                  <c:v>19.59</c:v>
                </c:pt>
                <c:pt idx="263">
                  <c:v>19.579999999999998</c:v>
                </c:pt>
                <c:pt idx="264">
                  <c:v>19.579999999999998</c:v>
                </c:pt>
                <c:pt idx="265">
                  <c:v>19.600000000000001</c:v>
                </c:pt>
                <c:pt idx="266">
                  <c:v>5</c:v>
                </c:pt>
                <c:pt idx="267">
                  <c:v>40</c:v>
                </c:pt>
                <c:pt idx="268">
                  <c:v>8.4</c:v>
                </c:pt>
                <c:pt idx="269">
                  <c:v>8.4</c:v>
                </c:pt>
                <c:pt idx="270">
                  <c:v>252.32</c:v>
                </c:pt>
                <c:pt idx="271">
                  <c:v>100</c:v>
                </c:pt>
                <c:pt idx="272">
                  <c:v>200</c:v>
                </c:pt>
                <c:pt idx="273">
                  <c:v>62.5</c:v>
                </c:pt>
                <c:pt idx="274">
                  <c:v>50</c:v>
                </c:pt>
                <c:pt idx="275">
                  <c:v>25</c:v>
                </c:pt>
                <c:pt idx="276">
                  <c:v>25</c:v>
                </c:pt>
                <c:pt idx="277">
                  <c:v>50</c:v>
                </c:pt>
                <c:pt idx="278">
                  <c:v>5</c:v>
                </c:pt>
                <c:pt idx="279">
                  <c:v>150</c:v>
                </c:pt>
                <c:pt idx="280">
                  <c:v>200</c:v>
                </c:pt>
                <c:pt idx="281">
                  <c:v>15</c:v>
                </c:pt>
                <c:pt idx="282">
                  <c:v>45</c:v>
                </c:pt>
                <c:pt idx="283">
                  <c:v>150</c:v>
                </c:pt>
                <c:pt idx="284">
                  <c:v>50</c:v>
                </c:pt>
                <c:pt idx="285">
                  <c:v>99</c:v>
                </c:pt>
                <c:pt idx="286">
                  <c:v>50</c:v>
                </c:pt>
                <c:pt idx="287">
                  <c:v>30</c:v>
                </c:pt>
                <c:pt idx="288">
                  <c:v>100</c:v>
                </c:pt>
                <c:pt idx="289">
                  <c:v>57.5</c:v>
                </c:pt>
                <c:pt idx="290">
                  <c:v>120</c:v>
                </c:pt>
                <c:pt idx="291">
                  <c:v>10</c:v>
                </c:pt>
                <c:pt idx="292">
                  <c:v>50</c:v>
                </c:pt>
                <c:pt idx="293">
                  <c:v>106.688</c:v>
                </c:pt>
                <c:pt idx="294">
                  <c:v>99</c:v>
                </c:pt>
                <c:pt idx="295">
                  <c:v>6.3</c:v>
                </c:pt>
                <c:pt idx="296">
                  <c:v>100</c:v>
                </c:pt>
                <c:pt idx="297">
                  <c:v>74.5</c:v>
                </c:pt>
                <c:pt idx="298">
                  <c:v>74.5</c:v>
                </c:pt>
                <c:pt idx="299">
                  <c:v>300</c:v>
                </c:pt>
                <c:pt idx="300">
                  <c:v>250</c:v>
                </c:pt>
                <c:pt idx="301">
                  <c:v>50</c:v>
                </c:pt>
                <c:pt idx="302">
                  <c:v>101</c:v>
                </c:pt>
                <c:pt idx="303">
                  <c:v>200</c:v>
                </c:pt>
                <c:pt idx="304">
                  <c:v>100</c:v>
                </c:pt>
                <c:pt idx="305">
                  <c:v>80</c:v>
                </c:pt>
                <c:pt idx="306">
                  <c:v>5.6814814814814811</c:v>
                </c:pt>
                <c:pt idx="307">
                  <c:v>80</c:v>
                </c:pt>
                <c:pt idx="308">
                  <c:v>60</c:v>
                </c:pt>
                <c:pt idx="309">
                  <c:v>30</c:v>
                </c:pt>
                <c:pt idx="310">
                  <c:v>58</c:v>
                </c:pt>
                <c:pt idx="311">
                  <c:v>122</c:v>
                </c:pt>
                <c:pt idx="312">
                  <c:v>99</c:v>
                </c:pt>
                <c:pt idx="313">
                  <c:v>80</c:v>
                </c:pt>
                <c:pt idx="314">
                  <c:v>20</c:v>
                </c:pt>
                <c:pt idx="315">
                  <c:v>100</c:v>
                </c:pt>
                <c:pt idx="316">
                  <c:v>42</c:v>
                </c:pt>
                <c:pt idx="317">
                  <c:v>68</c:v>
                </c:pt>
                <c:pt idx="318">
                  <c:v>20</c:v>
                </c:pt>
                <c:pt idx="319">
                  <c:v>200</c:v>
                </c:pt>
                <c:pt idx="320">
                  <c:v>35</c:v>
                </c:pt>
                <c:pt idx="321">
                  <c:v>40</c:v>
                </c:pt>
                <c:pt idx="322">
                  <c:v>10</c:v>
                </c:pt>
                <c:pt idx="323">
                  <c:v>50</c:v>
                </c:pt>
                <c:pt idx="324">
                  <c:v>50</c:v>
                </c:pt>
                <c:pt idx="325">
                  <c:v>86</c:v>
                </c:pt>
                <c:pt idx="326">
                  <c:v>102.5</c:v>
                </c:pt>
                <c:pt idx="327">
                  <c:v>100</c:v>
                </c:pt>
                <c:pt idx="328">
                  <c:v>100</c:v>
                </c:pt>
                <c:pt idx="329">
                  <c:v>100</c:v>
                </c:pt>
                <c:pt idx="330">
                  <c:v>100</c:v>
                </c:pt>
                <c:pt idx="331">
                  <c:v>60</c:v>
                </c:pt>
                <c:pt idx="332">
                  <c:v>10.5</c:v>
                </c:pt>
                <c:pt idx="333">
                  <c:v>20</c:v>
                </c:pt>
                <c:pt idx="334">
                  <c:v>144</c:v>
                </c:pt>
                <c:pt idx="335">
                  <c:v>13</c:v>
                </c:pt>
                <c:pt idx="336">
                  <c:v>128</c:v>
                </c:pt>
                <c:pt idx="337">
                  <c:v>70</c:v>
                </c:pt>
                <c:pt idx="338">
                  <c:v>250</c:v>
                </c:pt>
                <c:pt idx="339">
                  <c:v>4.5999999999999996</c:v>
                </c:pt>
                <c:pt idx="340">
                  <c:v>50</c:v>
                </c:pt>
                <c:pt idx="341">
                  <c:v>22</c:v>
                </c:pt>
                <c:pt idx="342">
                  <c:v>50</c:v>
                </c:pt>
                <c:pt idx="343">
                  <c:v>160</c:v>
                </c:pt>
                <c:pt idx="344">
                  <c:v>120</c:v>
                </c:pt>
                <c:pt idx="345">
                  <c:v>100</c:v>
                </c:pt>
                <c:pt idx="346">
                  <c:v>75</c:v>
                </c:pt>
                <c:pt idx="347">
                  <c:v>26</c:v>
                </c:pt>
                <c:pt idx="348">
                  <c:v>50</c:v>
                </c:pt>
                <c:pt idx="349">
                  <c:v>55.83</c:v>
                </c:pt>
                <c:pt idx="350">
                  <c:v>88</c:v>
                </c:pt>
                <c:pt idx="351">
                  <c:v>22</c:v>
                </c:pt>
                <c:pt idx="352">
                  <c:v>100</c:v>
                </c:pt>
                <c:pt idx="353">
                  <c:v>50</c:v>
                </c:pt>
                <c:pt idx="354">
                  <c:v>300</c:v>
                </c:pt>
                <c:pt idx="355">
                  <c:v>40</c:v>
                </c:pt>
                <c:pt idx="356">
                  <c:v>400</c:v>
                </c:pt>
                <c:pt idx="357">
                  <c:v>80</c:v>
                </c:pt>
                <c:pt idx="358">
                  <c:v>62.5</c:v>
                </c:pt>
                <c:pt idx="359">
                  <c:v>17.5</c:v>
                </c:pt>
                <c:pt idx="360">
                  <c:v>112</c:v>
                </c:pt>
                <c:pt idx="361">
                  <c:v>100</c:v>
                </c:pt>
                <c:pt idx="362">
                  <c:v>100</c:v>
                </c:pt>
                <c:pt idx="363">
                  <c:v>100</c:v>
                </c:pt>
                <c:pt idx="364">
                  <c:v>240</c:v>
                </c:pt>
                <c:pt idx="365">
                  <c:v>65</c:v>
                </c:pt>
                <c:pt idx="366">
                  <c:v>9.3076923076923066</c:v>
                </c:pt>
                <c:pt idx="367">
                  <c:v>88</c:v>
                </c:pt>
                <c:pt idx="368">
                  <c:v>90</c:v>
                </c:pt>
                <c:pt idx="369">
                  <c:v>70</c:v>
                </c:pt>
                <c:pt idx="370">
                  <c:v>150</c:v>
                </c:pt>
                <c:pt idx="371">
                  <c:v>100</c:v>
                </c:pt>
                <c:pt idx="372">
                  <c:v>100</c:v>
                </c:pt>
                <c:pt idx="373">
                  <c:v>35</c:v>
                </c:pt>
                <c:pt idx="374">
                  <c:v>107</c:v>
                </c:pt>
                <c:pt idx="375">
                  <c:v>132</c:v>
                </c:pt>
                <c:pt idx="376">
                  <c:v>250</c:v>
                </c:pt>
                <c:pt idx="377">
                  <c:v>88</c:v>
                </c:pt>
                <c:pt idx="378">
                  <c:v>25</c:v>
                </c:pt>
                <c:pt idx="379">
                  <c:v>100</c:v>
                </c:pt>
                <c:pt idx="380">
                  <c:v>44</c:v>
                </c:pt>
                <c:pt idx="381">
                  <c:v>100</c:v>
                </c:pt>
                <c:pt idx="382">
                  <c:v>162</c:v>
                </c:pt>
                <c:pt idx="383">
                  <c:v>100</c:v>
                </c:pt>
                <c:pt idx="384">
                  <c:v>200</c:v>
                </c:pt>
                <c:pt idx="385">
                  <c:v>100</c:v>
                </c:pt>
                <c:pt idx="386">
                  <c:v>50</c:v>
                </c:pt>
                <c:pt idx="387">
                  <c:v>80</c:v>
                </c:pt>
                <c:pt idx="388">
                  <c:v>50.5</c:v>
                </c:pt>
                <c:pt idx="389">
                  <c:v>50</c:v>
                </c:pt>
                <c:pt idx="390">
                  <c:v>160.5</c:v>
                </c:pt>
                <c:pt idx="391">
                  <c:v>75</c:v>
                </c:pt>
                <c:pt idx="392">
                  <c:v>80</c:v>
                </c:pt>
                <c:pt idx="393">
                  <c:v>22.9</c:v>
                </c:pt>
                <c:pt idx="394">
                  <c:v>200</c:v>
                </c:pt>
                <c:pt idx="395">
                  <c:v>127.86</c:v>
                </c:pt>
                <c:pt idx="396">
                  <c:v>100</c:v>
                </c:pt>
                <c:pt idx="397">
                  <c:v>100</c:v>
                </c:pt>
                <c:pt idx="398">
                  <c:v>79</c:v>
                </c:pt>
                <c:pt idx="399">
                  <c:v>75</c:v>
                </c:pt>
                <c:pt idx="400">
                  <c:v>160</c:v>
                </c:pt>
                <c:pt idx="401">
                  <c:v>150</c:v>
                </c:pt>
                <c:pt idx="402">
                  <c:v>20</c:v>
                </c:pt>
                <c:pt idx="403">
                  <c:v>20</c:v>
                </c:pt>
                <c:pt idx="404">
                  <c:v>196</c:v>
                </c:pt>
                <c:pt idx="405">
                  <c:v>50</c:v>
                </c:pt>
                <c:pt idx="406">
                  <c:v>132</c:v>
                </c:pt>
                <c:pt idx="407">
                  <c:v>175</c:v>
                </c:pt>
                <c:pt idx="408">
                  <c:v>100</c:v>
                </c:pt>
                <c:pt idx="409">
                  <c:v>200</c:v>
                </c:pt>
                <c:pt idx="410">
                  <c:v>152.5</c:v>
                </c:pt>
                <c:pt idx="411">
                  <c:v>233</c:v>
                </c:pt>
                <c:pt idx="412">
                  <c:v>63</c:v>
                </c:pt>
                <c:pt idx="413">
                  <c:v>26</c:v>
                </c:pt>
                <c:pt idx="414">
                  <c:v>56</c:v>
                </c:pt>
                <c:pt idx="415">
                  <c:v>50</c:v>
                </c:pt>
                <c:pt idx="416">
                  <c:v>200</c:v>
                </c:pt>
                <c:pt idx="417">
                  <c:v>7.5</c:v>
                </c:pt>
                <c:pt idx="418">
                  <c:v>90</c:v>
                </c:pt>
                <c:pt idx="419">
                  <c:v>500</c:v>
                </c:pt>
                <c:pt idx="420">
                  <c:v>90</c:v>
                </c:pt>
                <c:pt idx="421">
                  <c:v>96</c:v>
                </c:pt>
                <c:pt idx="422" formatCode="General">
                  <c:v>190</c:v>
                </c:pt>
                <c:pt idx="423" formatCode="General">
                  <c:v>190</c:v>
                </c:pt>
                <c:pt idx="424" formatCode="General">
                  <c:v>50</c:v>
                </c:pt>
                <c:pt idx="425" formatCode="General">
                  <c:v>50</c:v>
                </c:pt>
                <c:pt idx="426" formatCode="General">
                  <c:v>74.5</c:v>
                </c:pt>
                <c:pt idx="427" formatCode="General">
                  <c:v>130</c:v>
                </c:pt>
                <c:pt idx="428" formatCode="General">
                  <c:v>150</c:v>
                </c:pt>
                <c:pt idx="429" formatCode="General">
                  <c:v>300</c:v>
                </c:pt>
                <c:pt idx="430" formatCode="General">
                  <c:v>50</c:v>
                </c:pt>
                <c:pt idx="431" formatCode="General">
                  <c:v>30</c:v>
                </c:pt>
                <c:pt idx="432" formatCode="General">
                  <c:v>100</c:v>
                </c:pt>
                <c:pt idx="433" formatCode="General">
                  <c:v>350</c:v>
                </c:pt>
                <c:pt idx="434" formatCode="General">
                  <c:v>250</c:v>
                </c:pt>
                <c:pt idx="435" formatCode="General">
                  <c:v>90</c:v>
                </c:pt>
                <c:pt idx="436" formatCode="General">
                  <c:v>93.5</c:v>
                </c:pt>
                <c:pt idx="437" formatCode="General">
                  <c:v>200</c:v>
                </c:pt>
                <c:pt idx="438" formatCode="General">
                  <c:v>100</c:v>
                </c:pt>
                <c:pt idx="439" formatCode="General">
                  <c:v>100</c:v>
                </c:pt>
                <c:pt idx="440" formatCode="General">
                  <c:v>30</c:v>
                </c:pt>
                <c:pt idx="441" formatCode="General">
                  <c:v>125</c:v>
                </c:pt>
                <c:pt idx="442" formatCode="General">
                  <c:v>102</c:v>
                </c:pt>
                <c:pt idx="443" formatCode="General">
                  <c:v>150</c:v>
                </c:pt>
                <c:pt idx="444" formatCode="General">
                  <c:v>70</c:v>
                </c:pt>
                <c:pt idx="445" formatCode="General">
                  <c:v>40</c:v>
                </c:pt>
                <c:pt idx="446" formatCode="General">
                  <c:v>150</c:v>
                </c:pt>
                <c:pt idx="447" formatCode="General">
                  <c:v>60</c:v>
                </c:pt>
                <c:pt idx="448" formatCode="General">
                  <c:v>190</c:v>
                </c:pt>
                <c:pt idx="449" formatCode="General">
                  <c:v>20</c:v>
                </c:pt>
                <c:pt idx="450" formatCode="General">
                  <c:v>130</c:v>
                </c:pt>
                <c:pt idx="451" formatCode="General">
                  <c:v>80</c:v>
                </c:pt>
                <c:pt idx="452" formatCode="General">
                  <c:v>80</c:v>
                </c:pt>
                <c:pt idx="453" formatCode="General">
                  <c:v>66</c:v>
                </c:pt>
                <c:pt idx="454" formatCode="General">
                  <c:v>107</c:v>
                </c:pt>
                <c:pt idx="455" formatCode="General">
                  <c:v>100</c:v>
                </c:pt>
                <c:pt idx="456" formatCode="General">
                  <c:v>125</c:v>
                </c:pt>
                <c:pt idx="457" formatCode="General">
                  <c:v>30</c:v>
                </c:pt>
                <c:pt idx="458" formatCode="General">
                  <c:v>100</c:v>
                </c:pt>
                <c:pt idx="459" formatCode="General">
                  <c:v>150</c:v>
                </c:pt>
                <c:pt idx="460" formatCode="General">
                  <c:v>100</c:v>
                </c:pt>
                <c:pt idx="461" formatCode="General">
                  <c:v>65</c:v>
                </c:pt>
                <c:pt idx="462" formatCode="General">
                  <c:v>138.80000000000001</c:v>
                </c:pt>
                <c:pt idx="463" formatCode="General">
                  <c:v>140</c:v>
                </c:pt>
                <c:pt idx="464" formatCode="General">
                  <c:v>100</c:v>
                </c:pt>
                <c:pt idx="465" formatCode="General">
                  <c:v>25</c:v>
                </c:pt>
                <c:pt idx="466" formatCode="General">
                  <c:v>300</c:v>
                </c:pt>
                <c:pt idx="467" formatCode="General">
                  <c:v>200</c:v>
                </c:pt>
                <c:pt idx="468" formatCode="General">
                  <c:v>125</c:v>
                </c:pt>
                <c:pt idx="469" formatCode="General">
                  <c:v>35</c:v>
                </c:pt>
                <c:pt idx="470" formatCode="General">
                  <c:v>127.85</c:v>
                </c:pt>
                <c:pt idx="471" formatCode="General">
                  <c:v>700</c:v>
                </c:pt>
              </c:numCache>
            </c:numRef>
          </c:bubbleSize>
          <c:bubble3D val="0"/>
          <c:extLst>
            <c:ext xmlns:c16="http://schemas.microsoft.com/office/drawing/2014/chart" uri="{C3380CC4-5D6E-409C-BE32-E72D297353CC}">
              <c16:uniqueId val="{00000005-EFA9-4DCA-AAA1-5313EC7F1410}"/>
            </c:ext>
          </c:extLst>
        </c:ser>
        <c:ser>
          <c:idx val="1"/>
          <c:order val="5"/>
          <c:tx>
            <c:v> PJM</c:v>
          </c:tx>
          <c:spPr>
            <a:noFill/>
            <a:ln w="12700">
              <a:solidFill>
                <a:schemeClr val="accent6"/>
              </a:solidFill>
            </a:ln>
          </c:spPr>
          <c:invertIfNegative val="0"/>
          <c:xVal>
            <c:numRef>
              <c:f>'PPA Price by Project (PV only)'!$A$26:$A$537</c:f>
              <c:numCache>
                <c:formatCode>m/d/yyyy</c:formatCode>
                <c:ptCount val="512"/>
                <c:pt idx="0">
                  <c:v>38961</c:v>
                </c:pt>
                <c:pt idx="1">
                  <c:v>39258</c:v>
                </c:pt>
                <c:pt idx="2">
                  <c:v>39630</c:v>
                </c:pt>
                <c:pt idx="3">
                  <c:v>39652</c:v>
                </c:pt>
                <c:pt idx="4">
                  <c:v>39801</c:v>
                </c:pt>
                <c:pt idx="5">
                  <c:v>39867</c:v>
                </c:pt>
                <c:pt idx="6">
                  <c:v>39873</c:v>
                </c:pt>
                <c:pt idx="7">
                  <c:v>39877</c:v>
                </c:pt>
                <c:pt idx="8">
                  <c:v>39934</c:v>
                </c:pt>
                <c:pt idx="9">
                  <c:v>39941</c:v>
                </c:pt>
                <c:pt idx="10">
                  <c:v>39965</c:v>
                </c:pt>
                <c:pt idx="11">
                  <c:v>39965</c:v>
                </c:pt>
                <c:pt idx="12">
                  <c:v>39965</c:v>
                </c:pt>
                <c:pt idx="13">
                  <c:v>39986</c:v>
                </c:pt>
                <c:pt idx="14">
                  <c:v>40042</c:v>
                </c:pt>
                <c:pt idx="15">
                  <c:v>40064</c:v>
                </c:pt>
                <c:pt idx="16">
                  <c:v>40137</c:v>
                </c:pt>
                <c:pt idx="17">
                  <c:v>40170</c:v>
                </c:pt>
                <c:pt idx="18">
                  <c:v>40171</c:v>
                </c:pt>
                <c:pt idx="19">
                  <c:v>40171</c:v>
                </c:pt>
                <c:pt idx="20">
                  <c:v>40171</c:v>
                </c:pt>
                <c:pt idx="21">
                  <c:v>40204</c:v>
                </c:pt>
                <c:pt idx="22">
                  <c:v>40204</c:v>
                </c:pt>
                <c:pt idx="23">
                  <c:v>40204</c:v>
                </c:pt>
                <c:pt idx="24">
                  <c:v>40211</c:v>
                </c:pt>
                <c:pt idx="25">
                  <c:v>40233</c:v>
                </c:pt>
                <c:pt idx="26">
                  <c:v>40243</c:v>
                </c:pt>
                <c:pt idx="27">
                  <c:v>40287</c:v>
                </c:pt>
                <c:pt idx="28">
                  <c:v>40289</c:v>
                </c:pt>
                <c:pt idx="29">
                  <c:v>40297</c:v>
                </c:pt>
                <c:pt idx="30">
                  <c:v>40308</c:v>
                </c:pt>
                <c:pt idx="31">
                  <c:v>40318</c:v>
                </c:pt>
                <c:pt idx="32">
                  <c:v>40330</c:v>
                </c:pt>
                <c:pt idx="33">
                  <c:v>40330</c:v>
                </c:pt>
                <c:pt idx="34">
                  <c:v>40353</c:v>
                </c:pt>
                <c:pt idx="35">
                  <c:v>40359</c:v>
                </c:pt>
                <c:pt idx="36">
                  <c:v>40359</c:v>
                </c:pt>
                <c:pt idx="37">
                  <c:v>40385</c:v>
                </c:pt>
                <c:pt idx="38">
                  <c:v>40388</c:v>
                </c:pt>
                <c:pt idx="39">
                  <c:v>40388</c:v>
                </c:pt>
                <c:pt idx="40">
                  <c:v>40400</c:v>
                </c:pt>
                <c:pt idx="41">
                  <c:v>40400</c:v>
                </c:pt>
                <c:pt idx="42">
                  <c:v>40414</c:v>
                </c:pt>
                <c:pt idx="43">
                  <c:v>40441</c:v>
                </c:pt>
                <c:pt idx="44">
                  <c:v>40492</c:v>
                </c:pt>
                <c:pt idx="45">
                  <c:v>40497</c:v>
                </c:pt>
                <c:pt idx="46">
                  <c:v>40497</c:v>
                </c:pt>
                <c:pt idx="47">
                  <c:v>40513</c:v>
                </c:pt>
                <c:pt idx="48">
                  <c:v>40513</c:v>
                </c:pt>
                <c:pt idx="49">
                  <c:v>40533</c:v>
                </c:pt>
                <c:pt idx="50">
                  <c:v>40542</c:v>
                </c:pt>
                <c:pt idx="51">
                  <c:v>40542</c:v>
                </c:pt>
                <c:pt idx="52">
                  <c:v>40548</c:v>
                </c:pt>
                <c:pt idx="53">
                  <c:v>40550</c:v>
                </c:pt>
                <c:pt idx="54">
                  <c:v>40568</c:v>
                </c:pt>
                <c:pt idx="55">
                  <c:v>40581</c:v>
                </c:pt>
                <c:pt idx="56">
                  <c:v>40585</c:v>
                </c:pt>
                <c:pt idx="57">
                  <c:v>40585</c:v>
                </c:pt>
                <c:pt idx="58">
                  <c:v>40610</c:v>
                </c:pt>
                <c:pt idx="59">
                  <c:v>40697</c:v>
                </c:pt>
                <c:pt idx="60">
                  <c:v>40697</c:v>
                </c:pt>
                <c:pt idx="61">
                  <c:v>40715</c:v>
                </c:pt>
                <c:pt idx="62">
                  <c:v>40732</c:v>
                </c:pt>
                <c:pt idx="63">
                  <c:v>40738</c:v>
                </c:pt>
                <c:pt idx="64">
                  <c:v>40742</c:v>
                </c:pt>
                <c:pt idx="65">
                  <c:v>40745</c:v>
                </c:pt>
                <c:pt idx="66">
                  <c:v>40815</c:v>
                </c:pt>
                <c:pt idx="67">
                  <c:v>40817</c:v>
                </c:pt>
                <c:pt idx="68">
                  <c:v>40878</c:v>
                </c:pt>
                <c:pt idx="69">
                  <c:v>40885</c:v>
                </c:pt>
                <c:pt idx="70">
                  <c:v>40897</c:v>
                </c:pt>
                <c:pt idx="71">
                  <c:v>40897</c:v>
                </c:pt>
                <c:pt idx="72">
                  <c:v>40897</c:v>
                </c:pt>
                <c:pt idx="73">
                  <c:v>40909</c:v>
                </c:pt>
                <c:pt idx="74">
                  <c:v>40909</c:v>
                </c:pt>
                <c:pt idx="75">
                  <c:v>40942</c:v>
                </c:pt>
                <c:pt idx="76">
                  <c:v>40966</c:v>
                </c:pt>
                <c:pt idx="77">
                  <c:v>41093</c:v>
                </c:pt>
                <c:pt idx="78">
                  <c:v>41093</c:v>
                </c:pt>
                <c:pt idx="79">
                  <c:v>41124</c:v>
                </c:pt>
                <c:pt idx="80">
                  <c:v>41134</c:v>
                </c:pt>
                <c:pt idx="81">
                  <c:v>41137</c:v>
                </c:pt>
                <c:pt idx="82">
                  <c:v>41150</c:v>
                </c:pt>
                <c:pt idx="83">
                  <c:v>41152</c:v>
                </c:pt>
                <c:pt idx="84">
                  <c:v>41169</c:v>
                </c:pt>
                <c:pt idx="85">
                  <c:v>41169</c:v>
                </c:pt>
                <c:pt idx="86">
                  <c:v>41199</c:v>
                </c:pt>
                <c:pt idx="87">
                  <c:v>41207</c:v>
                </c:pt>
                <c:pt idx="88">
                  <c:v>41214</c:v>
                </c:pt>
                <c:pt idx="89">
                  <c:v>41228</c:v>
                </c:pt>
                <c:pt idx="90">
                  <c:v>41255</c:v>
                </c:pt>
                <c:pt idx="91">
                  <c:v>41256</c:v>
                </c:pt>
                <c:pt idx="92">
                  <c:v>41309</c:v>
                </c:pt>
                <c:pt idx="93">
                  <c:v>41333</c:v>
                </c:pt>
                <c:pt idx="94">
                  <c:v>41355</c:v>
                </c:pt>
                <c:pt idx="95">
                  <c:v>41355</c:v>
                </c:pt>
                <c:pt idx="96">
                  <c:v>41358</c:v>
                </c:pt>
                <c:pt idx="97">
                  <c:v>41374</c:v>
                </c:pt>
                <c:pt idx="98">
                  <c:v>41380</c:v>
                </c:pt>
                <c:pt idx="99">
                  <c:v>41426</c:v>
                </c:pt>
                <c:pt idx="100">
                  <c:v>41428</c:v>
                </c:pt>
                <c:pt idx="101">
                  <c:v>41428</c:v>
                </c:pt>
                <c:pt idx="102">
                  <c:v>41444</c:v>
                </c:pt>
                <c:pt idx="103">
                  <c:v>41458</c:v>
                </c:pt>
                <c:pt idx="104">
                  <c:v>41465</c:v>
                </c:pt>
                <c:pt idx="105">
                  <c:v>41465</c:v>
                </c:pt>
                <c:pt idx="106">
                  <c:v>41472</c:v>
                </c:pt>
                <c:pt idx="107">
                  <c:v>41472</c:v>
                </c:pt>
                <c:pt idx="108">
                  <c:v>41523</c:v>
                </c:pt>
                <c:pt idx="109">
                  <c:v>41536</c:v>
                </c:pt>
                <c:pt idx="110">
                  <c:v>41544</c:v>
                </c:pt>
                <c:pt idx="111">
                  <c:v>41556</c:v>
                </c:pt>
                <c:pt idx="112">
                  <c:v>41569</c:v>
                </c:pt>
                <c:pt idx="113">
                  <c:v>41609</c:v>
                </c:pt>
                <c:pt idx="114">
                  <c:v>41614</c:v>
                </c:pt>
                <c:pt idx="115">
                  <c:v>41627</c:v>
                </c:pt>
                <c:pt idx="116">
                  <c:v>41669</c:v>
                </c:pt>
                <c:pt idx="117">
                  <c:v>41690</c:v>
                </c:pt>
                <c:pt idx="118">
                  <c:v>41715</c:v>
                </c:pt>
                <c:pt idx="119">
                  <c:v>41724</c:v>
                </c:pt>
                <c:pt idx="120">
                  <c:v>41730</c:v>
                </c:pt>
                <c:pt idx="121">
                  <c:v>41760</c:v>
                </c:pt>
                <c:pt idx="122">
                  <c:v>41786</c:v>
                </c:pt>
                <c:pt idx="123">
                  <c:v>41791</c:v>
                </c:pt>
                <c:pt idx="124">
                  <c:v>41802</c:v>
                </c:pt>
                <c:pt idx="125">
                  <c:v>41838</c:v>
                </c:pt>
                <c:pt idx="126">
                  <c:v>41843</c:v>
                </c:pt>
                <c:pt idx="127">
                  <c:v>41844</c:v>
                </c:pt>
                <c:pt idx="128">
                  <c:v>41844</c:v>
                </c:pt>
                <c:pt idx="129">
                  <c:v>41851</c:v>
                </c:pt>
                <c:pt idx="130">
                  <c:v>41870</c:v>
                </c:pt>
                <c:pt idx="131">
                  <c:v>41876</c:v>
                </c:pt>
                <c:pt idx="132">
                  <c:v>41885</c:v>
                </c:pt>
                <c:pt idx="133">
                  <c:v>41886</c:v>
                </c:pt>
                <c:pt idx="134">
                  <c:v>41886</c:v>
                </c:pt>
                <c:pt idx="135">
                  <c:v>41915</c:v>
                </c:pt>
                <c:pt idx="136">
                  <c:v>41920</c:v>
                </c:pt>
                <c:pt idx="137">
                  <c:v>41920</c:v>
                </c:pt>
                <c:pt idx="138">
                  <c:v>41920</c:v>
                </c:pt>
                <c:pt idx="139">
                  <c:v>41920</c:v>
                </c:pt>
                <c:pt idx="140">
                  <c:v>41920</c:v>
                </c:pt>
                <c:pt idx="141">
                  <c:v>41920</c:v>
                </c:pt>
                <c:pt idx="142">
                  <c:v>41932</c:v>
                </c:pt>
                <c:pt idx="143">
                  <c:v>41933</c:v>
                </c:pt>
                <c:pt idx="144">
                  <c:v>41933</c:v>
                </c:pt>
                <c:pt idx="145">
                  <c:v>41934</c:v>
                </c:pt>
                <c:pt idx="146">
                  <c:v>41934</c:v>
                </c:pt>
                <c:pt idx="147">
                  <c:v>41934</c:v>
                </c:pt>
                <c:pt idx="148">
                  <c:v>41934</c:v>
                </c:pt>
                <c:pt idx="149">
                  <c:v>41934</c:v>
                </c:pt>
                <c:pt idx="150">
                  <c:v>41934</c:v>
                </c:pt>
                <c:pt idx="151">
                  <c:v>41934</c:v>
                </c:pt>
                <c:pt idx="152">
                  <c:v>41934</c:v>
                </c:pt>
                <c:pt idx="153">
                  <c:v>41936</c:v>
                </c:pt>
                <c:pt idx="154">
                  <c:v>41950</c:v>
                </c:pt>
                <c:pt idx="155">
                  <c:v>41950</c:v>
                </c:pt>
                <c:pt idx="156">
                  <c:v>41956</c:v>
                </c:pt>
                <c:pt idx="157">
                  <c:v>41961</c:v>
                </c:pt>
                <c:pt idx="158">
                  <c:v>41982</c:v>
                </c:pt>
                <c:pt idx="159">
                  <c:v>42036</c:v>
                </c:pt>
                <c:pt idx="160">
                  <c:v>42065</c:v>
                </c:pt>
                <c:pt idx="161">
                  <c:v>42065</c:v>
                </c:pt>
                <c:pt idx="162">
                  <c:v>42066</c:v>
                </c:pt>
                <c:pt idx="163">
                  <c:v>42067</c:v>
                </c:pt>
                <c:pt idx="164">
                  <c:v>42067</c:v>
                </c:pt>
                <c:pt idx="165">
                  <c:v>42068</c:v>
                </c:pt>
                <c:pt idx="166">
                  <c:v>42086</c:v>
                </c:pt>
                <c:pt idx="167">
                  <c:v>42088</c:v>
                </c:pt>
                <c:pt idx="168">
                  <c:v>42097</c:v>
                </c:pt>
                <c:pt idx="169">
                  <c:v>42097</c:v>
                </c:pt>
                <c:pt idx="170">
                  <c:v>42108</c:v>
                </c:pt>
                <c:pt idx="171">
                  <c:v>42111</c:v>
                </c:pt>
                <c:pt idx="172">
                  <c:v>42124</c:v>
                </c:pt>
                <c:pt idx="173">
                  <c:v>42124</c:v>
                </c:pt>
                <c:pt idx="174">
                  <c:v>42124</c:v>
                </c:pt>
                <c:pt idx="175">
                  <c:v>42151</c:v>
                </c:pt>
                <c:pt idx="176">
                  <c:v>42156</c:v>
                </c:pt>
                <c:pt idx="177">
                  <c:v>42160</c:v>
                </c:pt>
                <c:pt idx="178">
                  <c:v>42164</c:v>
                </c:pt>
                <c:pt idx="179">
                  <c:v>42174</c:v>
                </c:pt>
                <c:pt idx="180">
                  <c:v>42178</c:v>
                </c:pt>
                <c:pt idx="181">
                  <c:v>42180</c:v>
                </c:pt>
                <c:pt idx="182">
                  <c:v>42185</c:v>
                </c:pt>
                <c:pt idx="183">
                  <c:v>42186</c:v>
                </c:pt>
                <c:pt idx="184">
                  <c:v>42186</c:v>
                </c:pt>
                <c:pt idx="185">
                  <c:v>42186</c:v>
                </c:pt>
                <c:pt idx="186">
                  <c:v>42200</c:v>
                </c:pt>
                <c:pt idx="187">
                  <c:v>42201</c:v>
                </c:pt>
                <c:pt idx="188">
                  <c:v>42201</c:v>
                </c:pt>
                <c:pt idx="189">
                  <c:v>42206</c:v>
                </c:pt>
                <c:pt idx="190">
                  <c:v>42221</c:v>
                </c:pt>
                <c:pt idx="191">
                  <c:v>42225</c:v>
                </c:pt>
                <c:pt idx="192">
                  <c:v>42228</c:v>
                </c:pt>
                <c:pt idx="193">
                  <c:v>42244</c:v>
                </c:pt>
                <c:pt idx="194">
                  <c:v>42250</c:v>
                </c:pt>
                <c:pt idx="195">
                  <c:v>42270</c:v>
                </c:pt>
                <c:pt idx="196">
                  <c:v>42270</c:v>
                </c:pt>
                <c:pt idx="197">
                  <c:v>42271</c:v>
                </c:pt>
                <c:pt idx="198">
                  <c:v>42275</c:v>
                </c:pt>
                <c:pt idx="199">
                  <c:v>42275</c:v>
                </c:pt>
                <c:pt idx="200">
                  <c:v>42278</c:v>
                </c:pt>
                <c:pt idx="201">
                  <c:v>42278</c:v>
                </c:pt>
                <c:pt idx="202">
                  <c:v>42278</c:v>
                </c:pt>
                <c:pt idx="203">
                  <c:v>42285</c:v>
                </c:pt>
                <c:pt idx="204">
                  <c:v>42286</c:v>
                </c:pt>
                <c:pt idx="205">
                  <c:v>42286</c:v>
                </c:pt>
                <c:pt idx="206">
                  <c:v>42292</c:v>
                </c:pt>
                <c:pt idx="207">
                  <c:v>42313</c:v>
                </c:pt>
                <c:pt idx="208">
                  <c:v>42314</c:v>
                </c:pt>
                <c:pt idx="209">
                  <c:v>42317</c:v>
                </c:pt>
                <c:pt idx="210">
                  <c:v>42318</c:v>
                </c:pt>
                <c:pt idx="211">
                  <c:v>42328</c:v>
                </c:pt>
                <c:pt idx="212">
                  <c:v>42338</c:v>
                </c:pt>
                <c:pt idx="213">
                  <c:v>42355</c:v>
                </c:pt>
                <c:pt idx="214">
                  <c:v>42355</c:v>
                </c:pt>
                <c:pt idx="215">
                  <c:v>42356</c:v>
                </c:pt>
                <c:pt idx="216">
                  <c:v>42356</c:v>
                </c:pt>
                <c:pt idx="217">
                  <c:v>42356</c:v>
                </c:pt>
                <c:pt idx="218">
                  <c:v>42356</c:v>
                </c:pt>
                <c:pt idx="219">
                  <c:v>42375</c:v>
                </c:pt>
                <c:pt idx="220">
                  <c:v>42472</c:v>
                </c:pt>
                <c:pt idx="221">
                  <c:v>42472</c:v>
                </c:pt>
                <c:pt idx="222">
                  <c:v>42509</c:v>
                </c:pt>
                <c:pt idx="223">
                  <c:v>42584</c:v>
                </c:pt>
                <c:pt idx="224">
                  <c:v>42586</c:v>
                </c:pt>
                <c:pt idx="225">
                  <c:v>42591</c:v>
                </c:pt>
                <c:pt idx="226">
                  <c:v>42608</c:v>
                </c:pt>
                <c:pt idx="227">
                  <c:v>42611</c:v>
                </c:pt>
                <c:pt idx="228">
                  <c:v>42628</c:v>
                </c:pt>
                <c:pt idx="229">
                  <c:v>42633</c:v>
                </c:pt>
                <c:pt idx="230">
                  <c:v>42635</c:v>
                </c:pt>
                <c:pt idx="231">
                  <c:v>42636</c:v>
                </c:pt>
                <c:pt idx="232">
                  <c:v>42636</c:v>
                </c:pt>
                <c:pt idx="233">
                  <c:v>42636</c:v>
                </c:pt>
                <c:pt idx="234">
                  <c:v>42636</c:v>
                </c:pt>
                <c:pt idx="235">
                  <c:v>42689</c:v>
                </c:pt>
                <c:pt idx="236">
                  <c:v>42692</c:v>
                </c:pt>
                <c:pt idx="237">
                  <c:v>42692</c:v>
                </c:pt>
                <c:pt idx="238">
                  <c:v>42692</c:v>
                </c:pt>
                <c:pt idx="239">
                  <c:v>42717</c:v>
                </c:pt>
                <c:pt idx="240">
                  <c:v>42719</c:v>
                </c:pt>
                <c:pt idx="241">
                  <c:v>42738</c:v>
                </c:pt>
                <c:pt idx="242">
                  <c:v>42747</c:v>
                </c:pt>
                <c:pt idx="243">
                  <c:v>42747</c:v>
                </c:pt>
                <c:pt idx="244">
                  <c:v>42747</c:v>
                </c:pt>
                <c:pt idx="245">
                  <c:v>42752</c:v>
                </c:pt>
                <c:pt idx="246">
                  <c:v>42766</c:v>
                </c:pt>
                <c:pt idx="247">
                  <c:v>42817</c:v>
                </c:pt>
                <c:pt idx="248">
                  <c:v>42825</c:v>
                </c:pt>
                <c:pt idx="249">
                  <c:v>42826</c:v>
                </c:pt>
                <c:pt idx="250">
                  <c:v>42843</c:v>
                </c:pt>
                <c:pt idx="251">
                  <c:v>42877</c:v>
                </c:pt>
                <c:pt idx="252">
                  <c:v>42880</c:v>
                </c:pt>
                <c:pt idx="253">
                  <c:v>42880</c:v>
                </c:pt>
                <c:pt idx="254">
                  <c:v>42880</c:v>
                </c:pt>
                <c:pt idx="255">
                  <c:v>42880</c:v>
                </c:pt>
                <c:pt idx="256">
                  <c:v>42881</c:v>
                </c:pt>
                <c:pt idx="257">
                  <c:v>42887</c:v>
                </c:pt>
                <c:pt idx="258">
                  <c:v>42887</c:v>
                </c:pt>
                <c:pt idx="259">
                  <c:v>42887</c:v>
                </c:pt>
                <c:pt idx="260">
                  <c:v>42893</c:v>
                </c:pt>
                <c:pt idx="261">
                  <c:v>42905</c:v>
                </c:pt>
                <c:pt idx="262">
                  <c:v>42906</c:v>
                </c:pt>
                <c:pt idx="263">
                  <c:v>42906</c:v>
                </c:pt>
                <c:pt idx="264">
                  <c:v>42906</c:v>
                </c:pt>
                <c:pt idx="265">
                  <c:v>42906</c:v>
                </c:pt>
                <c:pt idx="266">
                  <c:v>42912</c:v>
                </c:pt>
                <c:pt idx="267">
                  <c:v>42933</c:v>
                </c:pt>
                <c:pt idx="268">
                  <c:v>42944</c:v>
                </c:pt>
                <c:pt idx="269">
                  <c:v>42944</c:v>
                </c:pt>
                <c:pt idx="270">
                  <c:v>42955</c:v>
                </c:pt>
                <c:pt idx="271">
                  <c:v>42972</c:v>
                </c:pt>
                <c:pt idx="272">
                  <c:v>43001</c:v>
                </c:pt>
                <c:pt idx="273">
                  <c:v>43004</c:v>
                </c:pt>
                <c:pt idx="274">
                  <c:v>43004</c:v>
                </c:pt>
                <c:pt idx="275">
                  <c:v>43014</c:v>
                </c:pt>
                <c:pt idx="276">
                  <c:v>43014</c:v>
                </c:pt>
                <c:pt idx="277">
                  <c:v>43038</c:v>
                </c:pt>
                <c:pt idx="278">
                  <c:v>43047</c:v>
                </c:pt>
                <c:pt idx="279">
                  <c:v>43052</c:v>
                </c:pt>
                <c:pt idx="280">
                  <c:v>43052</c:v>
                </c:pt>
                <c:pt idx="281">
                  <c:v>43053</c:v>
                </c:pt>
                <c:pt idx="282">
                  <c:v>43077</c:v>
                </c:pt>
                <c:pt idx="283">
                  <c:v>43083</c:v>
                </c:pt>
                <c:pt idx="284">
                  <c:v>43084</c:v>
                </c:pt>
                <c:pt idx="285">
                  <c:v>43090</c:v>
                </c:pt>
                <c:pt idx="286">
                  <c:v>43105</c:v>
                </c:pt>
                <c:pt idx="287">
                  <c:v>43109</c:v>
                </c:pt>
                <c:pt idx="288">
                  <c:v>43126</c:v>
                </c:pt>
                <c:pt idx="289">
                  <c:v>43129</c:v>
                </c:pt>
                <c:pt idx="290">
                  <c:v>43129</c:v>
                </c:pt>
                <c:pt idx="291">
                  <c:v>43132</c:v>
                </c:pt>
                <c:pt idx="292">
                  <c:v>43136</c:v>
                </c:pt>
                <c:pt idx="293">
                  <c:v>43152</c:v>
                </c:pt>
                <c:pt idx="294">
                  <c:v>43154</c:v>
                </c:pt>
                <c:pt idx="295">
                  <c:v>43206</c:v>
                </c:pt>
                <c:pt idx="296">
                  <c:v>43227</c:v>
                </c:pt>
                <c:pt idx="297">
                  <c:v>43236</c:v>
                </c:pt>
                <c:pt idx="298">
                  <c:v>43236</c:v>
                </c:pt>
                <c:pt idx="299">
                  <c:v>43250</c:v>
                </c:pt>
                <c:pt idx="300">
                  <c:v>43250</c:v>
                </c:pt>
                <c:pt idx="301">
                  <c:v>43250</c:v>
                </c:pt>
                <c:pt idx="302">
                  <c:v>43250</c:v>
                </c:pt>
                <c:pt idx="303">
                  <c:v>43250</c:v>
                </c:pt>
                <c:pt idx="304">
                  <c:v>43250</c:v>
                </c:pt>
                <c:pt idx="305">
                  <c:v>43251</c:v>
                </c:pt>
                <c:pt idx="306">
                  <c:v>43252</c:v>
                </c:pt>
                <c:pt idx="307">
                  <c:v>43255</c:v>
                </c:pt>
                <c:pt idx="308">
                  <c:v>43257</c:v>
                </c:pt>
                <c:pt idx="309">
                  <c:v>43259</c:v>
                </c:pt>
                <c:pt idx="310">
                  <c:v>43264</c:v>
                </c:pt>
                <c:pt idx="311">
                  <c:v>43264</c:v>
                </c:pt>
                <c:pt idx="312">
                  <c:v>43264</c:v>
                </c:pt>
                <c:pt idx="313">
                  <c:v>43264</c:v>
                </c:pt>
                <c:pt idx="314">
                  <c:v>43266</c:v>
                </c:pt>
                <c:pt idx="315">
                  <c:v>43277</c:v>
                </c:pt>
                <c:pt idx="316">
                  <c:v>43278</c:v>
                </c:pt>
                <c:pt idx="317">
                  <c:v>43281</c:v>
                </c:pt>
                <c:pt idx="318">
                  <c:v>43281</c:v>
                </c:pt>
                <c:pt idx="319">
                  <c:v>43281</c:v>
                </c:pt>
                <c:pt idx="320">
                  <c:v>43291</c:v>
                </c:pt>
                <c:pt idx="321">
                  <c:v>43322</c:v>
                </c:pt>
                <c:pt idx="322">
                  <c:v>43322</c:v>
                </c:pt>
                <c:pt idx="323">
                  <c:v>43334</c:v>
                </c:pt>
                <c:pt idx="324">
                  <c:v>43334</c:v>
                </c:pt>
                <c:pt idx="325">
                  <c:v>43335</c:v>
                </c:pt>
                <c:pt idx="326">
                  <c:v>43343</c:v>
                </c:pt>
                <c:pt idx="327">
                  <c:v>43352</c:v>
                </c:pt>
                <c:pt idx="328">
                  <c:v>43354</c:v>
                </c:pt>
                <c:pt idx="329">
                  <c:v>43362</c:v>
                </c:pt>
                <c:pt idx="330">
                  <c:v>43363</c:v>
                </c:pt>
                <c:pt idx="331">
                  <c:v>43368</c:v>
                </c:pt>
                <c:pt idx="332">
                  <c:v>43374</c:v>
                </c:pt>
                <c:pt idx="333">
                  <c:v>43374</c:v>
                </c:pt>
                <c:pt idx="334">
                  <c:v>43391</c:v>
                </c:pt>
                <c:pt idx="335">
                  <c:v>43391</c:v>
                </c:pt>
                <c:pt idx="336">
                  <c:v>43398</c:v>
                </c:pt>
                <c:pt idx="337">
                  <c:v>43405</c:v>
                </c:pt>
                <c:pt idx="338">
                  <c:v>43445</c:v>
                </c:pt>
                <c:pt idx="339">
                  <c:v>43497</c:v>
                </c:pt>
                <c:pt idx="340">
                  <c:v>43507</c:v>
                </c:pt>
                <c:pt idx="341">
                  <c:v>43510</c:v>
                </c:pt>
                <c:pt idx="342">
                  <c:v>43524</c:v>
                </c:pt>
                <c:pt idx="343">
                  <c:v>43545</c:v>
                </c:pt>
                <c:pt idx="344">
                  <c:v>43546</c:v>
                </c:pt>
                <c:pt idx="345">
                  <c:v>43577</c:v>
                </c:pt>
                <c:pt idx="346">
                  <c:v>43585</c:v>
                </c:pt>
                <c:pt idx="347">
                  <c:v>43613</c:v>
                </c:pt>
                <c:pt idx="348">
                  <c:v>43615</c:v>
                </c:pt>
                <c:pt idx="349">
                  <c:v>43627</c:v>
                </c:pt>
                <c:pt idx="350">
                  <c:v>43634</c:v>
                </c:pt>
                <c:pt idx="351">
                  <c:v>43634</c:v>
                </c:pt>
                <c:pt idx="352">
                  <c:v>43637</c:v>
                </c:pt>
                <c:pt idx="353">
                  <c:v>43643</c:v>
                </c:pt>
                <c:pt idx="354">
                  <c:v>43643</c:v>
                </c:pt>
                <c:pt idx="355">
                  <c:v>43647</c:v>
                </c:pt>
                <c:pt idx="356">
                  <c:v>43647</c:v>
                </c:pt>
                <c:pt idx="357">
                  <c:v>43647</c:v>
                </c:pt>
                <c:pt idx="358">
                  <c:v>43655</c:v>
                </c:pt>
                <c:pt idx="359">
                  <c:v>43671</c:v>
                </c:pt>
                <c:pt idx="360">
                  <c:v>43672</c:v>
                </c:pt>
                <c:pt idx="361">
                  <c:v>43672</c:v>
                </c:pt>
                <c:pt idx="362">
                  <c:v>43683</c:v>
                </c:pt>
                <c:pt idx="363">
                  <c:v>43696</c:v>
                </c:pt>
                <c:pt idx="364">
                  <c:v>43707</c:v>
                </c:pt>
                <c:pt idx="365">
                  <c:v>43720</c:v>
                </c:pt>
                <c:pt idx="366">
                  <c:v>43727</c:v>
                </c:pt>
                <c:pt idx="367">
                  <c:v>43730</c:v>
                </c:pt>
                <c:pt idx="368">
                  <c:v>43730</c:v>
                </c:pt>
                <c:pt idx="369">
                  <c:v>43730</c:v>
                </c:pt>
                <c:pt idx="370">
                  <c:v>43739</c:v>
                </c:pt>
                <c:pt idx="371">
                  <c:v>43755</c:v>
                </c:pt>
                <c:pt idx="372">
                  <c:v>43755</c:v>
                </c:pt>
                <c:pt idx="373">
                  <c:v>43756</c:v>
                </c:pt>
                <c:pt idx="374">
                  <c:v>43761</c:v>
                </c:pt>
                <c:pt idx="375">
                  <c:v>43774</c:v>
                </c:pt>
                <c:pt idx="376">
                  <c:v>43783</c:v>
                </c:pt>
                <c:pt idx="377">
                  <c:v>43783</c:v>
                </c:pt>
                <c:pt idx="378">
                  <c:v>43788</c:v>
                </c:pt>
                <c:pt idx="379">
                  <c:v>43790</c:v>
                </c:pt>
                <c:pt idx="380">
                  <c:v>43795</c:v>
                </c:pt>
                <c:pt idx="381">
                  <c:v>43795</c:v>
                </c:pt>
                <c:pt idx="382">
                  <c:v>43795</c:v>
                </c:pt>
                <c:pt idx="383">
                  <c:v>43804</c:v>
                </c:pt>
                <c:pt idx="384">
                  <c:v>43809</c:v>
                </c:pt>
                <c:pt idx="385">
                  <c:v>43816</c:v>
                </c:pt>
                <c:pt idx="386">
                  <c:v>43819</c:v>
                </c:pt>
                <c:pt idx="387">
                  <c:v>43822</c:v>
                </c:pt>
                <c:pt idx="388">
                  <c:v>43836</c:v>
                </c:pt>
                <c:pt idx="389">
                  <c:v>43875</c:v>
                </c:pt>
                <c:pt idx="390">
                  <c:v>43875</c:v>
                </c:pt>
                <c:pt idx="391">
                  <c:v>43880</c:v>
                </c:pt>
                <c:pt idx="392">
                  <c:v>43887</c:v>
                </c:pt>
                <c:pt idx="393">
                  <c:v>43903</c:v>
                </c:pt>
                <c:pt idx="394">
                  <c:v>43915</c:v>
                </c:pt>
                <c:pt idx="395">
                  <c:v>43929</c:v>
                </c:pt>
                <c:pt idx="396">
                  <c:v>43929</c:v>
                </c:pt>
                <c:pt idx="397">
                  <c:v>43953</c:v>
                </c:pt>
                <c:pt idx="398">
                  <c:v>43957</c:v>
                </c:pt>
                <c:pt idx="399">
                  <c:v>43970</c:v>
                </c:pt>
                <c:pt idx="400">
                  <c:v>43977</c:v>
                </c:pt>
                <c:pt idx="401">
                  <c:v>43983</c:v>
                </c:pt>
                <c:pt idx="402">
                  <c:v>44022</c:v>
                </c:pt>
                <c:pt idx="403">
                  <c:v>44022</c:v>
                </c:pt>
                <c:pt idx="404">
                  <c:v>44036</c:v>
                </c:pt>
                <c:pt idx="405">
                  <c:v>44067</c:v>
                </c:pt>
                <c:pt idx="406">
                  <c:v>44074</c:v>
                </c:pt>
                <c:pt idx="407">
                  <c:v>44088</c:v>
                </c:pt>
                <c:pt idx="408">
                  <c:v>44097</c:v>
                </c:pt>
                <c:pt idx="409">
                  <c:v>44099</c:v>
                </c:pt>
                <c:pt idx="410">
                  <c:v>44104</c:v>
                </c:pt>
                <c:pt idx="411">
                  <c:v>44106</c:v>
                </c:pt>
                <c:pt idx="412">
                  <c:v>44137</c:v>
                </c:pt>
                <c:pt idx="413">
                  <c:v>44140</c:v>
                </c:pt>
                <c:pt idx="414">
                  <c:v>44141</c:v>
                </c:pt>
                <c:pt idx="415">
                  <c:v>44166</c:v>
                </c:pt>
                <c:pt idx="416">
                  <c:v>44187</c:v>
                </c:pt>
                <c:pt idx="417">
                  <c:v>44195</c:v>
                </c:pt>
                <c:pt idx="418">
                  <c:v>44211</c:v>
                </c:pt>
                <c:pt idx="419">
                  <c:v>44211</c:v>
                </c:pt>
                <c:pt idx="420">
                  <c:v>44217</c:v>
                </c:pt>
                <c:pt idx="421">
                  <c:v>44224</c:v>
                </c:pt>
                <c:pt idx="422">
                  <c:v>44228</c:v>
                </c:pt>
                <c:pt idx="423">
                  <c:v>44228</c:v>
                </c:pt>
                <c:pt idx="424">
                  <c:v>44231</c:v>
                </c:pt>
                <c:pt idx="425">
                  <c:v>44250</c:v>
                </c:pt>
                <c:pt idx="426">
                  <c:v>44263</c:v>
                </c:pt>
                <c:pt idx="427">
                  <c:v>44280</c:v>
                </c:pt>
                <c:pt idx="428">
                  <c:v>44287</c:v>
                </c:pt>
                <c:pt idx="429">
                  <c:v>44287</c:v>
                </c:pt>
                <c:pt idx="430">
                  <c:v>44294</c:v>
                </c:pt>
                <c:pt idx="431">
                  <c:v>44323</c:v>
                </c:pt>
                <c:pt idx="432">
                  <c:v>44328</c:v>
                </c:pt>
                <c:pt idx="433">
                  <c:v>44348</c:v>
                </c:pt>
                <c:pt idx="434">
                  <c:v>44348</c:v>
                </c:pt>
                <c:pt idx="435">
                  <c:v>44348</c:v>
                </c:pt>
                <c:pt idx="436">
                  <c:v>44351</c:v>
                </c:pt>
                <c:pt idx="437">
                  <c:v>44364</c:v>
                </c:pt>
                <c:pt idx="438">
                  <c:v>44420</c:v>
                </c:pt>
                <c:pt idx="439">
                  <c:v>44477</c:v>
                </c:pt>
                <c:pt idx="440">
                  <c:v>44483</c:v>
                </c:pt>
                <c:pt idx="441">
                  <c:v>44484</c:v>
                </c:pt>
                <c:pt idx="442">
                  <c:v>44484</c:v>
                </c:pt>
                <c:pt idx="443">
                  <c:v>44547</c:v>
                </c:pt>
                <c:pt idx="444">
                  <c:v>44582</c:v>
                </c:pt>
                <c:pt idx="445">
                  <c:v>44608</c:v>
                </c:pt>
                <c:pt idx="446">
                  <c:v>44613</c:v>
                </c:pt>
                <c:pt idx="447">
                  <c:v>44669</c:v>
                </c:pt>
                <c:pt idx="448">
                  <c:v>44671</c:v>
                </c:pt>
                <c:pt idx="449">
                  <c:v>44679</c:v>
                </c:pt>
                <c:pt idx="450">
                  <c:v>44694</c:v>
                </c:pt>
                <c:pt idx="451">
                  <c:v>44706</c:v>
                </c:pt>
                <c:pt idx="452">
                  <c:v>44735</c:v>
                </c:pt>
                <c:pt idx="453">
                  <c:v>44769</c:v>
                </c:pt>
                <c:pt idx="454">
                  <c:v>44831</c:v>
                </c:pt>
                <c:pt idx="455">
                  <c:v>44833</c:v>
                </c:pt>
                <c:pt idx="456">
                  <c:v>44854</c:v>
                </c:pt>
                <c:pt idx="457">
                  <c:v>44859</c:v>
                </c:pt>
                <c:pt idx="458">
                  <c:v>44862</c:v>
                </c:pt>
                <c:pt idx="459">
                  <c:v>44916</c:v>
                </c:pt>
                <c:pt idx="460">
                  <c:v>44946</c:v>
                </c:pt>
                <c:pt idx="461">
                  <c:v>44950</c:v>
                </c:pt>
                <c:pt idx="462">
                  <c:v>45107</c:v>
                </c:pt>
                <c:pt idx="463">
                  <c:v>45128</c:v>
                </c:pt>
                <c:pt idx="464">
                  <c:v>45223</c:v>
                </c:pt>
                <c:pt idx="465">
                  <c:v>45245</c:v>
                </c:pt>
                <c:pt idx="466">
                  <c:v>45247</c:v>
                </c:pt>
                <c:pt idx="467">
                  <c:v>45322</c:v>
                </c:pt>
                <c:pt idx="468">
                  <c:v>45337</c:v>
                </c:pt>
                <c:pt idx="469">
                  <c:v>45372</c:v>
                </c:pt>
                <c:pt idx="470">
                  <c:v>45415</c:v>
                </c:pt>
                <c:pt idx="471">
                  <c:v>45415</c:v>
                </c:pt>
              </c:numCache>
            </c:numRef>
          </c:xVal>
          <c:yVal>
            <c:numRef>
              <c:f>'PPA Price by Project (PV only)'!$I$26:$I$537</c:f>
              <c:numCache>
                <c:formatCode>0.00</c:formatCode>
                <c:ptCount val="512"/>
                <c:pt idx="0">
                  <c:v>#N/A</c:v>
                </c:pt>
                <c:pt idx="1">
                  <c:v>#N/A</c:v>
                </c:pt>
                <c:pt idx="2">
                  <c:v>#N/A</c:v>
                </c:pt>
                <c:pt idx="3">
                  <c:v>#N/A</c:v>
                </c:pt>
                <c:pt idx="4">
                  <c:v>#N/A</c:v>
                </c:pt>
                <c:pt idx="5">
                  <c:v>#N/A</c:v>
                </c:pt>
                <c:pt idx="6">
                  <c:v>#N/A</c:v>
                </c:pt>
                <c:pt idx="7">
                  <c:v>#N/A</c:v>
                </c:pt>
                <c:pt idx="8">
                  <c:v>#N/A</c:v>
                </c:pt>
                <c:pt idx="9">
                  <c:v>#N/A</c:v>
                </c:pt>
                <c:pt idx="10">
                  <c:v>#N/A</c:v>
                </c:pt>
                <c:pt idx="11">
                  <c:v>#N/A</c:v>
                </c:pt>
                <c:pt idx="12">
                  <c:v>253.49365295430985</c:v>
                </c:pt>
                <c:pt idx="13">
                  <c:v>#N/A</c:v>
                </c:pt>
                <c:pt idx="14">
                  <c:v>#N/A</c:v>
                </c:pt>
                <c:pt idx="15">
                  <c:v>#N/A</c:v>
                </c:pt>
                <c:pt idx="16">
                  <c:v>#N/A</c:v>
                </c:pt>
                <c:pt idx="17">
                  <c:v>#N/A</c:v>
                </c:pt>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#N/A</c:v>
                </c:pt>
                <c:pt idx="42">
                  <c:v>#N/A</c:v>
                </c:pt>
                <c:pt idx="43">
                  <c:v>#N/A</c:v>
                </c:pt>
                <c:pt idx="44">
                  <c:v>#N/A</c:v>
                </c:pt>
                <c:pt idx="45">
                  <c:v>#N/A</c:v>
                </c:pt>
                <c:pt idx="46">
                  <c:v>#N/A</c:v>
                </c:pt>
                <c:pt idx="47">
                  <c:v>#N/A</c:v>
                </c:pt>
                <c:pt idx="48">
                  <c:v>#N/A</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249.98827175801034</c:v>
                </c:pt>
                <c:pt idx="69">
                  <c:v>#N/A</c:v>
                </c:pt>
                <c:pt idx="70">
                  <c:v>#N/A</c:v>
                </c:pt>
                <c:pt idx="71">
                  <c:v>#N/A</c:v>
                </c:pt>
                <c:pt idx="72">
                  <c:v>#N/A</c:v>
                </c:pt>
                <c:pt idx="73">
                  <c:v>#N/A</c:v>
                </c:pt>
                <c:pt idx="74">
                  <c:v>#N/A</c:v>
                </c:pt>
                <c:pt idx="75">
                  <c:v>#N/A</c:v>
                </c:pt>
                <c:pt idx="76">
                  <c:v>#N/A</c:v>
                </c:pt>
                <c:pt idx="77">
                  <c:v>#N/A</c:v>
                </c:pt>
                <c:pt idx="78">
                  <c:v>#N/A</c:v>
                </c:pt>
                <c:pt idx="79">
                  <c:v>#N/A</c:v>
                </c:pt>
                <c:pt idx="80">
                  <c:v>#N/A</c:v>
                </c:pt>
                <c:pt idx="81">
                  <c:v>#N/A</c:v>
                </c:pt>
                <c:pt idx="82">
                  <c:v>#N/A</c:v>
                </c:pt>
                <c:pt idx="83">
                  <c:v>#N/A</c:v>
                </c:pt>
                <c:pt idx="84">
                  <c:v>#N/A</c:v>
                </c:pt>
                <c:pt idx="85">
                  <c:v>#N/A</c:v>
                </c:pt>
                <c:pt idx="86">
                  <c:v>#N/A</c:v>
                </c:pt>
                <c:pt idx="87">
                  <c:v>#N/A</c:v>
                </c:pt>
                <c:pt idx="88">
                  <c:v>#N/A</c:v>
                </c:pt>
                <c:pt idx="89">
                  <c:v>#N/A</c:v>
                </c:pt>
                <c:pt idx="90">
                  <c:v>#N/A</c:v>
                </c:pt>
                <c:pt idx="91">
                  <c:v>#N/A</c:v>
                </c:pt>
                <c:pt idx="92">
                  <c:v>#N/A</c:v>
                </c:pt>
                <c:pt idx="93">
                  <c:v>#N/A</c:v>
                </c:pt>
                <c:pt idx="94">
                  <c:v>#N/A</c:v>
                </c:pt>
                <c:pt idx="95">
                  <c:v>#N/A</c:v>
                </c:pt>
                <c:pt idx="96">
                  <c:v>#N/A</c:v>
                </c:pt>
                <c:pt idx="97">
                  <c:v>#N/A</c:v>
                </c:pt>
                <c:pt idx="98">
                  <c:v>#N/A</c:v>
                </c:pt>
                <c:pt idx="99">
                  <c:v>#N/A</c:v>
                </c:pt>
                <c:pt idx="100">
                  <c:v>#N/A</c:v>
                </c:pt>
                <c:pt idx="101">
                  <c:v>#N/A</c:v>
                </c:pt>
                <c:pt idx="102">
                  <c:v>#N/A</c:v>
                </c:pt>
                <c:pt idx="103">
                  <c:v>#N/A</c:v>
                </c:pt>
                <c:pt idx="104">
                  <c:v>#N/A</c:v>
                </c:pt>
                <c:pt idx="105">
                  <c:v>#N/A</c:v>
                </c:pt>
                <c:pt idx="106">
                  <c:v>#N/A</c:v>
                </c:pt>
                <c:pt idx="107">
                  <c:v>#N/A</c:v>
                </c:pt>
                <c:pt idx="108">
                  <c:v>#N/A</c:v>
                </c:pt>
                <c:pt idx="109">
                  <c:v>#N/A</c:v>
                </c:pt>
                <c:pt idx="110">
                  <c:v>#N/A</c:v>
                </c:pt>
                <c:pt idx="111">
                  <c:v>#N/A</c:v>
                </c:pt>
                <c:pt idx="112">
                  <c:v>#N/A</c:v>
                </c:pt>
                <c:pt idx="113">
                  <c:v>#N/A</c:v>
                </c:pt>
                <c:pt idx="114">
                  <c:v>#N/A</c:v>
                </c:pt>
                <c:pt idx="115">
                  <c:v>#N/A</c:v>
                </c:pt>
                <c:pt idx="116">
                  <c:v>#N/A</c:v>
                </c:pt>
                <c:pt idx="117">
                  <c:v>#N/A</c:v>
                </c:pt>
                <c:pt idx="118">
                  <c:v>#N/A</c:v>
                </c:pt>
                <c:pt idx="119">
                  <c:v>#N/A</c:v>
                </c:pt>
                <c:pt idx="120">
                  <c:v>71.155809792578211</c:v>
                </c:pt>
                <c:pt idx="121">
                  <c:v>#N/A</c:v>
                </c:pt>
                <c:pt idx="122">
                  <c:v>#N/A</c:v>
                </c:pt>
                <c:pt idx="123">
                  <c:v>#N/A</c:v>
                </c:pt>
                <c:pt idx="124">
                  <c:v>#N/A</c:v>
                </c:pt>
                <c:pt idx="125">
                  <c:v>#N/A</c:v>
                </c:pt>
                <c:pt idx="126">
                  <c:v>#N/A</c:v>
                </c:pt>
                <c:pt idx="127">
                  <c:v>#N/A</c:v>
                </c:pt>
                <c:pt idx="128">
                  <c:v>#N/A</c:v>
                </c:pt>
                <c:pt idx="129">
                  <c:v>#N/A</c:v>
                </c:pt>
                <c:pt idx="130">
                  <c:v>#N/A</c:v>
                </c:pt>
                <c:pt idx="131">
                  <c:v>#N/A</c:v>
                </c:pt>
                <c:pt idx="132">
                  <c:v>#N/A</c:v>
                </c:pt>
                <c:pt idx="133">
                  <c:v>#N/A</c:v>
                </c:pt>
                <c:pt idx="134">
                  <c:v>#N/A</c:v>
                </c:pt>
                <c:pt idx="135">
                  <c:v>#N/A</c:v>
                </c:pt>
                <c:pt idx="136">
                  <c:v>#N/A</c:v>
                </c:pt>
                <c:pt idx="137">
                  <c:v>#N/A</c:v>
                </c:pt>
                <c:pt idx="138">
                  <c:v>#N/A</c:v>
                </c:pt>
                <c:pt idx="139">
                  <c:v>#N/A</c:v>
                </c:pt>
                <c:pt idx="140">
                  <c:v>#N/A</c:v>
                </c:pt>
                <c:pt idx="141">
                  <c:v>#N/A</c:v>
                </c:pt>
                <c:pt idx="142">
                  <c:v>#N/A</c:v>
                </c:pt>
                <c:pt idx="143">
                  <c:v>#N/A</c:v>
                </c:pt>
                <c:pt idx="144">
                  <c:v>#N/A</c:v>
                </c:pt>
                <c:pt idx="145">
                  <c:v>#N/A</c:v>
                </c:pt>
                <c:pt idx="146">
                  <c:v>#N/A</c:v>
                </c:pt>
                <c:pt idx="147">
                  <c:v>#N/A</c:v>
                </c:pt>
                <c:pt idx="148">
                  <c:v>#N/A</c:v>
                </c:pt>
                <c:pt idx="149">
                  <c:v>#N/A</c:v>
                </c:pt>
                <c:pt idx="150">
                  <c:v>#N/A</c:v>
                </c:pt>
                <c:pt idx="151">
                  <c:v>#N/A</c:v>
                </c:pt>
                <c:pt idx="152">
                  <c:v>#N/A</c:v>
                </c:pt>
                <c:pt idx="153">
                  <c:v>#N/A</c:v>
                </c:pt>
                <c:pt idx="154">
                  <c:v>#N/A</c:v>
                </c:pt>
                <c:pt idx="155">
                  <c:v>#N/A</c:v>
                </c:pt>
                <c:pt idx="156">
                  <c:v>#N/A</c:v>
                </c:pt>
                <c:pt idx="157">
                  <c:v>#N/A</c:v>
                </c:pt>
                <c:pt idx="158">
                  <c:v>#N/A</c:v>
                </c:pt>
                <c:pt idx="159">
                  <c:v>#N/A</c:v>
                </c:pt>
                <c:pt idx="160">
                  <c:v>#N/A</c:v>
                </c:pt>
                <c:pt idx="161">
                  <c:v>#N/A</c:v>
                </c:pt>
                <c:pt idx="162">
                  <c:v>#N/A</c:v>
                </c:pt>
                <c:pt idx="163">
                  <c:v>#N/A</c:v>
                </c:pt>
                <c:pt idx="164">
                  <c:v>#N/A</c:v>
                </c:pt>
                <c:pt idx="165">
                  <c:v>#N/A</c:v>
                </c:pt>
                <c:pt idx="166">
                  <c:v>#N/A</c:v>
                </c:pt>
                <c:pt idx="167">
                  <c:v>#N/A</c:v>
                </c:pt>
                <c:pt idx="168">
                  <c:v>#N/A</c:v>
                </c:pt>
                <c:pt idx="169">
                  <c:v>#N/A</c:v>
                </c:pt>
                <c:pt idx="170">
                  <c:v>#N/A</c:v>
                </c:pt>
                <c:pt idx="171">
                  <c:v>#N/A</c:v>
                </c:pt>
                <c:pt idx="172">
                  <c:v>#N/A</c:v>
                </c:pt>
                <c:pt idx="173">
                  <c:v>#N/A</c:v>
                </c:pt>
                <c:pt idx="174">
                  <c:v>#N/A</c:v>
                </c:pt>
                <c:pt idx="175">
                  <c:v>#N/A</c:v>
                </c:pt>
                <c:pt idx="176">
                  <c:v>#N/A</c:v>
                </c:pt>
                <c:pt idx="177">
                  <c:v>#N/A</c:v>
                </c:pt>
                <c:pt idx="178">
                  <c:v>73.139491928139137</c:v>
                </c:pt>
                <c:pt idx="179">
                  <c:v>#N/A</c:v>
                </c:pt>
                <c:pt idx="180">
                  <c:v>#N/A</c:v>
                </c:pt>
                <c:pt idx="181">
                  <c:v>#N/A</c:v>
                </c:pt>
                <c:pt idx="182">
                  <c:v>#N/A</c:v>
                </c:pt>
                <c:pt idx="183">
                  <c:v>#N/A</c:v>
                </c:pt>
                <c:pt idx="184">
                  <c:v>#N/A</c:v>
                </c:pt>
                <c:pt idx="185">
                  <c:v>#N/A</c:v>
                </c:pt>
                <c:pt idx="186">
                  <c:v>#N/A</c:v>
                </c:pt>
                <c:pt idx="187">
                  <c:v>#N/A</c:v>
                </c:pt>
                <c:pt idx="188">
                  <c:v>#N/A</c:v>
                </c:pt>
                <c:pt idx="189">
                  <c:v>#N/A</c:v>
                </c:pt>
                <c:pt idx="190">
                  <c:v>#N/A</c:v>
                </c:pt>
                <c:pt idx="191">
                  <c:v>#N/A</c:v>
                </c:pt>
                <c:pt idx="192">
                  <c:v>#N/A</c:v>
                </c:pt>
                <c:pt idx="193">
                  <c:v>#N/A</c:v>
                </c:pt>
                <c:pt idx="194">
                  <c:v>#N/A</c:v>
                </c:pt>
                <c:pt idx="195">
                  <c:v>#N/A</c:v>
                </c:pt>
                <c:pt idx="196">
                  <c:v>#N/A</c:v>
                </c:pt>
                <c:pt idx="197">
                  <c:v>#N/A</c:v>
                </c:pt>
                <c:pt idx="198">
                  <c:v>#N/A</c:v>
                </c:pt>
                <c:pt idx="199">
                  <c:v>#N/A</c:v>
                </c:pt>
                <c:pt idx="200">
                  <c:v>#N/A</c:v>
                </c:pt>
                <c:pt idx="201">
                  <c:v>#N/A</c:v>
                </c:pt>
                <c:pt idx="202">
                  <c:v>#N/A</c:v>
                </c:pt>
                <c:pt idx="203">
                  <c:v>#N/A</c:v>
                </c:pt>
                <c:pt idx="204">
                  <c:v>#N/A</c:v>
                </c:pt>
                <c:pt idx="205">
                  <c:v>#N/A</c:v>
                </c:pt>
                <c:pt idx="206">
                  <c:v>#N/A</c:v>
                </c:pt>
                <c:pt idx="207">
                  <c:v>#N/A</c:v>
                </c:pt>
                <c:pt idx="208">
                  <c:v>#N/A</c:v>
                </c:pt>
                <c:pt idx="209">
                  <c:v>#N/A</c:v>
                </c:pt>
                <c:pt idx="210">
                  <c:v>#N/A</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55.468923112446923</c:v>
                </c:pt>
                <c:pt idx="227">
                  <c:v>45.891602345308783</c:v>
                </c:pt>
                <c:pt idx="228">
                  <c:v>#N/A</c:v>
                </c:pt>
                <c:pt idx="229">
                  <c:v>44.942744360187817</c:v>
                </c:pt>
                <c:pt idx="230">
                  <c:v>#N/A</c:v>
                </c:pt>
                <c:pt idx="231">
                  <c:v>#N/A</c:v>
                </c:pt>
                <c:pt idx="232">
                  <c:v>#N/A</c:v>
                </c:pt>
                <c:pt idx="233">
                  <c:v>#N/A</c:v>
                </c:pt>
                <c:pt idx="234">
                  <c:v>#N/A</c:v>
                </c:pt>
                <c:pt idx="235">
                  <c:v>#N/A</c:v>
                </c:pt>
                <c:pt idx="236">
                  <c:v>#N/A</c:v>
                </c:pt>
                <c:pt idx="237">
                  <c:v>#N/A</c:v>
                </c:pt>
                <c:pt idx="238">
                  <c:v>#N/A</c:v>
                </c:pt>
                <c:pt idx="239">
                  <c:v>#N/A</c:v>
                </c:pt>
                <c:pt idx="240">
                  <c:v>#N/A</c:v>
                </c:pt>
                <c:pt idx="241">
                  <c:v>#N/A</c:v>
                </c:pt>
                <c:pt idx="242">
                  <c:v>#N/A</c:v>
                </c:pt>
                <c:pt idx="243">
                  <c:v>#N/A</c:v>
                </c:pt>
                <c:pt idx="244">
                  <c:v>#N/A</c:v>
                </c:pt>
                <c:pt idx="245">
                  <c:v>#N/A</c:v>
                </c:pt>
                <c:pt idx="246">
                  <c:v>#N/A</c:v>
                </c:pt>
                <c:pt idx="247">
                  <c:v>#N/A</c:v>
                </c:pt>
                <c:pt idx="248">
                  <c:v>#N/A</c:v>
                </c:pt>
                <c:pt idx="249">
                  <c:v>#N/A</c:v>
                </c:pt>
                <c:pt idx="250">
                  <c:v>#N/A</c:v>
                </c:pt>
                <c:pt idx="251">
                  <c:v>#N/A</c:v>
                </c:pt>
                <c:pt idx="252">
                  <c:v>#N/A</c:v>
                </c:pt>
                <c:pt idx="253">
                  <c:v>#N/A</c:v>
                </c:pt>
                <c:pt idx="254">
                  <c:v>#N/A</c:v>
                </c:pt>
                <c:pt idx="255">
                  <c:v>#N/A</c:v>
                </c:pt>
                <c:pt idx="256">
                  <c:v>#N/A</c:v>
                </c:pt>
                <c:pt idx="257">
                  <c:v>#N/A</c:v>
                </c:pt>
                <c:pt idx="258">
                  <c:v>#N/A</c:v>
                </c:pt>
                <c:pt idx="259">
                  <c:v>#N/A</c:v>
                </c:pt>
                <c:pt idx="260">
                  <c:v>#N/A</c:v>
                </c:pt>
                <c:pt idx="261">
                  <c:v>#N/A</c:v>
                </c:pt>
                <c:pt idx="262">
                  <c:v>#N/A</c:v>
                </c:pt>
                <c:pt idx="263">
                  <c:v>#N/A</c:v>
                </c:pt>
                <c:pt idx="264">
                  <c:v>#N/A</c:v>
                </c:pt>
                <c:pt idx="265">
                  <c:v>#N/A</c:v>
                </c:pt>
                <c:pt idx="266">
                  <c:v>#N/A</c:v>
                </c:pt>
                <c:pt idx="267">
                  <c:v>#N/A</c:v>
                </c:pt>
                <c:pt idx="268">
                  <c:v>88.540283583558093</c:v>
                </c:pt>
                <c:pt idx="269">
                  <c:v>88.113048857869387</c:v>
                </c:pt>
                <c:pt idx="270">
                  <c:v>#N/A</c:v>
                </c:pt>
                <c:pt idx="271">
                  <c:v>#N/A</c:v>
                </c:pt>
                <c:pt idx="272">
                  <c:v>#N/A</c:v>
                </c:pt>
                <c:pt idx="273">
                  <c:v>#N/A</c:v>
                </c:pt>
                <c:pt idx="274">
                  <c:v>#N/A</c:v>
                </c:pt>
                <c:pt idx="275">
                  <c:v>#N/A</c:v>
                </c:pt>
                <c:pt idx="276">
                  <c:v>#N/A</c:v>
                </c:pt>
                <c:pt idx="277">
                  <c:v>#N/A</c:v>
                </c:pt>
                <c:pt idx="278">
                  <c:v>#N/A</c:v>
                </c:pt>
                <c:pt idx="279">
                  <c:v>#N/A</c:v>
                </c:pt>
                <c:pt idx="280">
                  <c:v>#N/A</c:v>
                </c:pt>
                <c:pt idx="281">
                  <c:v>#N/A</c:v>
                </c:pt>
                <c:pt idx="282">
                  <c:v>#N/A</c:v>
                </c:pt>
                <c:pt idx="283">
                  <c:v>#N/A</c:v>
                </c:pt>
                <c:pt idx="284">
                  <c:v>#N/A</c:v>
                </c:pt>
                <c:pt idx="285">
                  <c:v>#N/A</c:v>
                </c:pt>
                <c:pt idx="286">
                  <c:v>#N/A</c:v>
                </c:pt>
                <c:pt idx="287">
                  <c:v>#N/A</c:v>
                </c:pt>
                <c:pt idx="288">
                  <c:v>#N/A</c:v>
                </c:pt>
                <c:pt idx="289">
                  <c:v>#N/A</c:v>
                </c:pt>
                <c:pt idx="290">
                  <c:v>#N/A</c:v>
                </c:pt>
                <c:pt idx="291">
                  <c:v>#N/A</c:v>
                </c:pt>
                <c:pt idx="292">
                  <c:v>#N/A</c:v>
                </c:pt>
                <c:pt idx="293">
                  <c:v>#N/A</c:v>
                </c:pt>
                <c:pt idx="294">
                  <c:v>#N/A</c:v>
                </c:pt>
                <c:pt idx="295">
                  <c:v>#N/A</c:v>
                </c:pt>
                <c:pt idx="296">
                  <c:v>#N/A</c:v>
                </c:pt>
                <c:pt idx="297">
                  <c:v>#N/A</c:v>
                </c:pt>
                <c:pt idx="298">
                  <c:v>#N/A</c:v>
                </c:pt>
                <c:pt idx="299">
                  <c:v>#N/A</c:v>
                </c:pt>
                <c:pt idx="300">
                  <c:v>#N/A</c:v>
                </c:pt>
                <c:pt idx="301">
                  <c:v>#N/A</c:v>
                </c:pt>
                <c:pt idx="302">
                  <c:v>#N/A</c:v>
                </c:pt>
                <c:pt idx="303">
                  <c:v>#N/A</c:v>
                </c:pt>
                <c:pt idx="304">
                  <c:v>#N/A</c:v>
                </c:pt>
                <c:pt idx="305">
                  <c:v>32.116465890440026</c:v>
                </c:pt>
                <c:pt idx="306">
                  <c:v>#N/A</c:v>
                </c:pt>
                <c:pt idx="307">
                  <c:v>#N/A</c:v>
                </c:pt>
                <c:pt idx="308">
                  <c:v>#N/A</c:v>
                </c:pt>
                <c:pt idx="309">
                  <c:v>#N/A</c:v>
                </c:pt>
                <c:pt idx="310">
                  <c:v>#N/A</c:v>
                </c:pt>
                <c:pt idx="311">
                  <c:v>#N/A</c:v>
                </c:pt>
                <c:pt idx="312">
                  <c:v>#N/A</c:v>
                </c:pt>
                <c:pt idx="313">
                  <c:v>#N/A</c:v>
                </c:pt>
                <c:pt idx="314">
                  <c:v>#N/A</c:v>
                </c:pt>
                <c:pt idx="315">
                  <c:v>#N/A</c:v>
                </c:pt>
                <c:pt idx="316">
                  <c:v>#N/A</c:v>
                </c:pt>
                <c:pt idx="317">
                  <c:v>#N/A</c:v>
                </c:pt>
                <c:pt idx="318">
                  <c:v>#N/A</c:v>
                </c:pt>
                <c:pt idx="319">
                  <c:v>#N/A</c:v>
                </c:pt>
                <c:pt idx="320">
                  <c:v>#N/A</c:v>
                </c:pt>
                <c:pt idx="321">
                  <c:v>#N/A</c:v>
                </c:pt>
                <c:pt idx="322">
                  <c:v>#N/A</c:v>
                </c:pt>
                <c:pt idx="323">
                  <c:v>#N/A</c:v>
                </c:pt>
                <c:pt idx="324">
                  <c:v>#N/A</c:v>
                </c:pt>
                <c:pt idx="325">
                  <c:v>29.345103654602685</c:v>
                </c:pt>
                <c:pt idx="326">
                  <c:v>#N/A</c:v>
                </c:pt>
                <c:pt idx="327">
                  <c:v>#N/A</c:v>
                </c:pt>
                <c:pt idx="328">
                  <c:v>#N/A</c:v>
                </c:pt>
                <c:pt idx="329">
                  <c:v>#N/A</c:v>
                </c:pt>
                <c:pt idx="330">
                  <c:v>#N/A</c:v>
                </c:pt>
                <c:pt idx="331">
                  <c:v>#N/A</c:v>
                </c:pt>
                <c:pt idx="332">
                  <c:v>#N/A</c:v>
                </c:pt>
                <c:pt idx="333">
                  <c:v>#N/A</c:v>
                </c:pt>
                <c:pt idx="334">
                  <c:v>#N/A</c:v>
                </c:pt>
                <c:pt idx="335">
                  <c:v>#N/A</c:v>
                </c:pt>
                <c:pt idx="336">
                  <c:v>#N/A</c:v>
                </c:pt>
                <c:pt idx="337">
                  <c:v>39.311774348304709</c:v>
                </c:pt>
                <c:pt idx="338">
                  <c:v>#N/A</c:v>
                </c:pt>
                <c:pt idx="339">
                  <c:v>#N/A</c:v>
                </c:pt>
                <c:pt idx="340">
                  <c:v>#N/A</c:v>
                </c:pt>
                <c:pt idx="341">
                  <c:v>#N/A</c:v>
                </c:pt>
                <c:pt idx="342">
                  <c:v>#N/A</c:v>
                </c:pt>
                <c:pt idx="343">
                  <c:v>#N/A</c:v>
                </c:pt>
                <c:pt idx="344">
                  <c:v>#N/A</c:v>
                </c:pt>
                <c:pt idx="345">
                  <c:v>#N/A</c:v>
                </c:pt>
                <c:pt idx="346">
                  <c:v>#N/A</c:v>
                </c:pt>
                <c:pt idx="347">
                  <c:v>#N/A</c:v>
                </c:pt>
                <c:pt idx="348">
                  <c:v>#N/A</c:v>
                </c:pt>
                <c:pt idx="349">
                  <c:v>#N/A</c:v>
                </c:pt>
                <c:pt idx="350">
                  <c:v>#N/A</c:v>
                </c:pt>
                <c:pt idx="351">
                  <c:v>#N/A</c:v>
                </c:pt>
                <c:pt idx="352">
                  <c:v>#N/A</c:v>
                </c:pt>
                <c:pt idx="353">
                  <c:v>#N/A</c:v>
                </c:pt>
                <c:pt idx="354">
                  <c:v>#N/A</c:v>
                </c:pt>
                <c:pt idx="355">
                  <c:v>#N/A</c:v>
                </c:pt>
                <c:pt idx="356">
                  <c:v>#N/A</c:v>
                </c:pt>
                <c:pt idx="357">
                  <c:v>#N/A</c:v>
                </c:pt>
                <c:pt idx="358">
                  <c:v>#N/A</c:v>
                </c:pt>
                <c:pt idx="359">
                  <c:v>25.309715395032121</c:v>
                </c:pt>
                <c:pt idx="360">
                  <c:v>#N/A</c:v>
                </c:pt>
                <c:pt idx="361">
                  <c:v>#N/A</c:v>
                </c:pt>
                <c:pt idx="362">
                  <c:v>#N/A</c:v>
                </c:pt>
                <c:pt idx="363">
                  <c:v>#N/A</c:v>
                </c:pt>
                <c:pt idx="364">
                  <c:v>#N/A</c:v>
                </c:pt>
                <c:pt idx="365">
                  <c:v>26.844041371187945</c:v>
                </c:pt>
                <c:pt idx="366">
                  <c:v>#N/A</c:v>
                </c:pt>
                <c:pt idx="367">
                  <c:v>33.824655566889959</c:v>
                </c:pt>
                <c:pt idx="368">
                  <c:v>32.929694743795139</c:v>
                </c:pt>
                <c:pt idx="369">
                  <c:v>32.929694743795139</c:v>
                </c:pt>
                <c:pt idx="370">
                  <c:v>#N/A</c:v>
                </c:pt>
                <c:pt idx="371">
                  <c:v>#N/A</c:v>
                </c:pt>
                <c:pt idx="372">
                  <c:v>#N/A</c:v>
                </c:pt>
                <c:pt idx="373">
                  <c:v>31.679277850877224</c:v>
                </c:pt>
                <c:pt idx="374">
                  <c:v>#N/A</c:v>
                </c:pt>
                <c:pt idx="375">
                  <c:v>#N/A</c:v>
                </c:pt>
                <c:pt idx="376">
                  <c:v>#N/A</c:v>
                </c:pt>
                <c:pt idx="377">
                  <c:v>#N/A</c:v>
                </c:pt>
                <c:pt idx="378">
                  <c:v>#N/A</c:v>
                </c:pt>
                <c:pt idx="379">
                  <c:v>#N/A</c:v>
                </c:pt>
                <c:pt idx="380">
                  <c:v>#N/A</c:v>
                </c:pt>
                <c:pt idx="381">
                  <c:v>#N/A</c:v>
                </c:pt>
                <c:pt idx="382">
                  <c:v>#N/A</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#N/A</c:v>
                </c:pt>
                <c:pt idx="399">
                  <c:v>#N/A</c:v>
                </c:pt>
                <c:pt idx="400">
                  <c:v>#N/A</c:v>
                </c:pt>
                <c:pt idx="401">
                  <c:v>#N/A</c:v>
                </c:pt>
                <c:pt idx="402">
                  <c:v>32.363407846459744</c:v>
                </c:pt>
                <c:pt idx="403">
                  <c:v>32.904189526445251</c:v>
                </c:pt>
                <c:pt idx="404">
                  <c:v>29.978005986503277</c:v>
                </c:pt>
                <c:pt idx="405">
                  <c:v>#N/A</c:v>
                </c:pt>
                <c:pt idx="406">
                  <c:v>32.177752370332563</c:v>
                </c:pt>
                <c:pt idx="407">
                  <c:v>#N/A</c:v>
                </c:pt>
                <c:pt idx="408">
                  <c:v>#N/A</c:v>
                </c:pt>
                <c:pt idx="409">
                  <c:v>#N/A</c:v>
                </c:pt>
                <c:pt idx="410">
                  <c:v>30.584622840501989</c:v>
                </c:pt>
                <c:pt idx="411">
                  <c:v>#N/A</c:v>
                </c:pt>
                <c:pt idx="412">
                  <c:v>#N/A</c:v>
                </c:pt>
                <c:pt idx="413">
                  <c:v>#N/A</c:v>
                </c:pt>
                <c:pt idx="414">
                  <c:v>#N/A</c:v>
                </c:pt>
                <c:pt idx="415">
                  <c:v>#N/A</c:v>
                </c:pt>
                <c:pt idx="416">
                  <c:v>#N/A</c:v>
                </c:pt>
                <c:pt idx="417">
                  <c:v>#N/A</c:v>
                </c:pt>
                <c:pt idx="418">
                  <c:v>#N/A</c:v>
                </c:pt>
                <c:pt idx="419">
                  <c:v>#N/A</c:v>
                </c:pt>
                <c:pt idx="420">
                  <c:v>#N/A</c:v>
                </c:pt>
                <c:pt idx="421">
                  <c:v>41.894870355266519</c:v>
                </c:pt>
                <c:pt idx="422">
                  <c:v>#N/A</c:v>
                </c:pt>
                <c:pt idx="423">
                  <c:v>#N/A</c:v>
                </c:pt>
                <c:pt idx="424">
                  <c:v>#N/A</c:v>
                </c:pt>
                <c:pt idx="425">
                  <c:v>#N/A</c:v>
                </c:pt>
                <c:pt idx="426">
                  <c:v>#N/A</c:v>
                </c:pt>
                <c:pt idx="427">
                  <c:v>#N/A</c:v>
                </c:pt>
                <c:pt idx="428">
                  <c:v>#N/A</c:v>
                </c:pt>
                <c:pt idx="429">
                  <c:v>#N/A</c:v>
                </c:pt>
                <c:pt idx="430">
                  <c:v>#N/A</c:v>
                </c:pt>
                <c:pt idx="431">
                  <c:v>#N/A</c:v>
                </c:pt>
                <c:pt idx="432">
                  <c:v>#N/A</c:v>
                </c:pt>
                <c:pt idx="433">
                  <c:v>#N/A</c:v>
                </c:pt>
                <c:pt idx="434">
                  <c:v>#N/A</c:v>
                </c:pt>
                <c:pt idx="435">
                  <c:v>#N/A</c:v>
                </c:pt>
                <c:pt idx="436">
                  <c:v>#N/A</c:v>
                </c:pt>
                <c:pt idx="437">
                  <c:v>#N/A</c:v>
                </c:pt>
                <c:pt idx="438">
                  <c:v>#N/A</c:v>
                </c:pt>
                <c:pt idx="439">
                  <c:v>#N/A</c:v>
                </c:pt>
                <c:pt idx="440">
                  <c:v>#N/A</c:v>
                </c:pt>
                <c:pt idx="441">
                  <c:v>#N/A</c:v>
                </c:pt>
                <c:pt idx="442">
                  <c:v>#N/A</c:v>
                </c:pt>
                <c:pt idx="443">
                  <c:v>#N/A</c:v>
                </c:pt>
                <c:pt idx="444">
                  <c:v>#N/A</c:v>
                </c:pt>
                <c:pt idx="445">
                  <c:v>#N/A</c:v>
                </c:pt>
                <c:pt idx="446">
                  <c:v>#N/A</c:v>
                </c:pt>
                <c:pt idx="447">
                  <c:v>#N/A</c:v>
                </c:pt>
                <c:pt idx="448">
                  <c:v>#N/A</c:v>
                </c:pt>
                <c:pt idx="449">
                  <c:v>#N/A</c:v>
                </c:pt>
                <c:pt idx="450">
                  <c:v>#N/A</c:v>
                </c:pt>
                <c:pt idx="451">
                  <c:v>#N/A</c:v>
                </c:pt>
                <c:pt idx="452">
                  <c:v>#N/A</c:v>
                </c:pt>
                <c:pt idx="453">
                  <c:v>#N/A</c:v>
                </c:pt>
                <c:pt idx="454">
                  <c:v>36.868265387658738</c:v>
                </c:pt>
                <c:pt idx="455">
                  <c:v>#N/A</c:v>
                </c:pt>
                <c:pt idx="456">
                  <c:v>#N/A</c:v>
                </c:pt>
                <c:pt idx="457">
                  <c:v>#N/A</c:v>
                </c:pt>
                <c:pt idx="458">
                  <c:v>#N/A</c:v>
                </c:pt>
                <c:pt idx="459">
                  <c:v>48.726617552448126</c:v>
                </c:pt>
                <c:pt idx="460">
                  <c:v>#N/A</c:v>
                </c:pt>
                <c:pt idx="461">
                  <c:v>#N/A</c:v>
                </c:pt>
                <c:pt idx="462">
                  <c:v>#N/A</c:v>
                </c:pt>
                <c:pt idx="463">
                  <c:v>#N/A</c:v>
                </c:pt>
                <c:pt idx="464">
                  <c:v>#N/A</c:v>
                </c:pt>
                <c:pt idx="465">
                  <c:v>#N/A</c:v>
                </c:pt>
                <c:pt idx="466">
                  <c:v>#N/A</c:v>
                </c:pt>
                <c:pt idx="467">
                  <c:v>#N/A</c:v>
                </c:pt>
                <c:pt idx="468">
                  <c:v>#N/A</c:v>
                </c:pt>
                <c:pt idx="469">
                  <c:v>#N/A</c:v>
                </c:pt>
                <c:pt idx="470">
                  <c:v>#N/A</c:v>
                </c:pt>
                <c:pt idx="471">
                  <c:v>#N/A</c:v>
                </c:pt>
              </c:numCache>
            </c:numRef>
          </c:yVal>
          <c:bubbleSize>
            <c:numRef>
              <c:f>'PPA Price by Project (PV only)'!$B$26:$B$537</c:f>
              <c:numCache>
                <c:formatCode>0.0</c:formatCode>
                <c:ptCount val="512"/>
                <c:pt idx="0">
                  <c:v>7</c:v>
                </c:pt>
                <c:pt idx="1">
                  <c:v>5</c:v>
                </c:pt>
                <c:pt idx="2">
                  <c:v>550</c:v>
                </c:pt>
                <c:pt idx="3">
                  <c:v>210</c:v>
                </c:pt>
                <c:pt idx="4">
                  <c:v>10</c:v>
                </c:pt>
                <c:pt idx="5">
                  <c:v>30</c:v>
                </c:pt>
                <c:pt idx="6">
                  <c:v>30</c:v>
                </c:pt>
                <c:pt idx="7">
                  <c:v>19</c:v>
                </c:pt>
                <c:pt idx="8">
                  <c:v>12.6</c:v>
                </c:pt>
                <c:pt idx="9">
                  <c:v>230</c:v>
                </c:pt>
                <c:pt idx="10">
                  <c:v>20</c:v>
                </c:pt>
                <c:pt idx="11">
                  <c:v>14</c:v>
                </c:pt>
                <c:pt idx="12">
                  <c:v>10.08</c:v>
                </c:pt>
                <c:pt idx="13">
                  <c:v>48</c:v>
                </c:pt>
                <c:pt idx="14">
                  <c:v>250</c:v>
                </c:pt>
                <c:pt idx="15">
                  <c:v>250</c:v>
                </c:pt>
                <c:pt idx="16">
                  <c:v>21</c:v>
                </c:pt>
                <c:pt idx="17">
                  <c:v>50</c:v>
                </c:pt>
                <c:pt idx="18">
                  <c:v>6</c:v>
                </c:pt>
                <c:pt idx="19">
                  <c:v>19</c:v>
                </c:pt>
                <c:pt idx="20">
                  <c:v>20</c:v>
                </c:pt>
                <c:pt idx="21">
                  <c:v>50</c:v>
                </c:pt>
                <c:pt idx="22">
                  <c:v>20</c:v>
                </c:pt>
                <c:pt idx="23">
                  <c:v>20</c:v>
                </c:pt>
                <c:pt idx="24">
                  <c:v>50</c:v>
                </c:pt>
                <c:pt idx="25">
                  <c:v>300</c:v>
                </c:pt>
                <c:pt idx="26">
                  <c:v>40</c:v>
                </c:pt>
                <c:pt idx="27">
                  <c:v>29</c:v>
                </c:pt>
                <c:pt idx="28">
                  <c:v>66</c:v>
                </c:pt>
                <c:pt idx="29">
                  <c:v>25</c:v>
                </c:pt>
                <c:pt idx="30">
                  <c:v>125</c:v>
                </c:pt>
                <c:pt idx="31">
                  <c:v>25.8</c:v>
                </c:pt>
                <c:pt idx="32">
                  <c:v>32</c:v>
                </c:pt>
                <c:pt idx="33">
                  <c:v>20</c:v>
                </c:pt>
                <c:pt idx="34">
                  <c:v>23</c:v>
                </c:pt>
                <c:pt idx="35">
                  <c:v>12</c:v>
                </c:pt>
                <c:pt idx="36">
                  <c:v>10</c:v>
                </c:pt>
                <c:pt idx="37">
                  <c:v>20</c:v>
                </c:pt>
                <c:pt idx="38">
                  <c:v>150</c:v>
                </c:pt>
                <c:pt idx="39">
                  <c:v>45</c:v>
                </c:pt>
                <c:pt idx="40">
                  <c:v>30</c:v>
                </c:pt>
                <c:pt idx="41">
                  <c:v>5.5</c:v>
                </c:pt>
                <c:pt idx="42">
                  <c:v>23</c:v>
                </c:pt>
                <c:pt idx="43">
                  <c:v>62.5</c:v>
                </c:pt>
                <c:pt idx="44">
                  <c:v>130</c:v>
                </c:pt>
                <c:pt idx="45">
                  <c:v>14</c:v>
                </c:pt>
                <c:pt idx="46">
                  <c:v>20</c:v>
                </c:pt>
                <c:pt idx="47">
                  <c:v>9</c:v>
                </c:pt>
                <c:pt idx="48">
                  <c:v>7.65</c:v>
                </c:pt>
                <c:pt idx="49">
                  <c:v>60</c:v>
                </c:pt>
                <c:pt idx="50">
                  <c:v>309</c:v>
                </c:pt>
                <c:pt idx="51">
                  <c:v>20</c:v>
                </c:pt>
                <c:pt idx="52">
                  <c:v>270</c:v>
                </c:pt>
                <c:pt idx="53">
                  <c:v>110</c:v>
                </c:pt>
                <c:pt idx="54">
                  <c:v>26</c:v>
                </c:pt>
                <c:pt idx="55">
                  <c:v>250</c:v>
                </c:pt>
                <c:pt idx="56">
                  <c:v>30</c:v>
                </c:pt>
                <c:pt idx="57">
                  <c:v>20</c:v>
                </c:pt>
                <c:pt idx="58">
                  <c:v>150</c:v>
                </c:pt>
                <c:pt idx="59">
                  <c:v>110</c:v>
                </c:pt>
                <c:pt idx="60">
                  <c:v>127</c:v>
                </c:pt>
                <c:pt idx="61">
                  <c:v>150</c:v>
                </c:pt>
                <c:pt idx="62">
                  <c:v>24</c:v>
                </c:pt>
                <c:pt idx="63">
                  <c:v>20</c:v>
                </c:pt>
                <c:pt idx="64">
                  <c:v>6</c:v>
                </c:pt>
                <c:pt idx="65">
                  <c:v>150</c:v>
                </c:pt>
                <c:pt idx="66">
                  <c:v>250</c:v>
                </c:pt>
                <c:pt idx="67">
                  <c:v>9</c:v>
                </c:pt>
                <c:pt idx="68">
                  <c:v>20</c:v>
                </c:pt>
                <c:pt idx="69">
                  <c:v>19</c:v>
                </c:pt>
                <c:pt idx="70">
                  <c:v>20</c:v>
                </c:pt>
                <c:pt idx="71">
                  <c:v>30</c:v>
                </c:pt>
                <c:pt idx="72">
                  <c:v>20</c:v>
                </c:pt>
                <c:pt idx="73">
                  <c:v>15</c:v>
                </c:pt>
                <c:pt idx="74">
                  <c:v>15</c:v>
                </c:pt>
                <c:pt idx="75">
                  <c:v>200</c:v>
                </c:pt>
                <c:pt idx="76">
                  <c:v>20</c:v>
                </c:pt>
                <c:pt idx="77">
                  <c:v>20</c:v>
                </c:pt>
                <c:pt idx="78">
                  <c:v>20</c:v>
                </c:pt>
                <c:pt idx="79">
                  <c:v>20</c:v>
                </c:pt>
                <c:pt idx="80">
                  <c:v>20</c:v>
                </c:pt>
                <c:pt idx="81">
                  <c:v>102</c:v>
                </c:pt>
                <c:pt idx="82">
                  <c:v>20</c:v>
                </c:pt>
                <c:pt idx="83">
                  <c:v>250</c:v>
                </c:pt>
                <c:pt idx="84">
                  <c:v>20</c:v>
                </c:pt>
                <c:pt idx="85">
                  <c:v>20.8</c:v>
                </c:pt>
                <c:pt idx="86">
                  <c:v>10</c:v>
                </c:pt>
                <c:pt idx="87">
                  <c:v>50</c:v>
                </c:pt>
                <c:pt idx="88">
                  <c:v>20</c:v>
                </c:pt>
                <c:pt idx="89">
                  <c:v>20</c:v>
                </c:pt>
                <c:pt idx="90">
                  <c:v>250</c:v>
                </c:pt>
                <c:pt idx="91">
                  <c:v>20</c:v>
                </c:pt>
                <c:pt idx="92">
                  <c:v>28.8</c:v>
                </c:pt>
                <c:pt idx="93">
                  <c:v>45</c:v>
                </c:pt>
                <c:pt idx="94">
                  <c:v>20</c:v>
                </c:pt>
                <c:pt idx="95">
                  <c:v>20</c:v>
                </c:pt>
                <c:pt idx="96">
                  <c:v>20</c:v>
                </c:pt>
                <c:pt idx="97">
                  <c:v>20</c:v>
                </c:pt>
                <c:pt idx="98">
                  <c:v>20</c:v>
                </c:pt>
                <c:pt idx="99">
                  <c:v>20</c:v>
                </c:pt>
                <c:pt idx="100">
                  <c:v>48</c:v>
                </c:pt>
                <c:pt idx="101">
                  <c:v>40</c:v>
                </c:pt>
                <c:pt idx="102">
                  <c:v>12</c:v>
                </c:pt>
                <c:pt idx="103">
                  <c:v>50</c:v>
                </c:pt>
                <c:pt idx="104">
                  <c:v>40</c:v>
                </c:pt>
                <c:pt idx="105">
                  <c:v>20</c:v>
                </c:pt>
                <c:pt idx="106">
                  <c:v>20</c:v>
                </c:pt>
                <c:pt idx="107">
                  <c:v>12</c:v>
                </c:pt>
                <c:pt idx="108">
                  <c:v>15</c:v>
                </c:pt>
                <c:pt idx="109">
                  <c:v>20</c:v>
                </c:pt>
                <c:pt idx="110">
                  <c:v>20</c:v>
                </c:pt>
                <c:pt idx="111">
                  <c:v>20</c:v>
                </c:pt>
                <c:pt idx="112">
                  <c:v>20</c:v>
                </c:pt>
                <c:pt idx="113">
                  <c:v>7.3140000000000001</c:v>
                </c:pt>
                <c:pt idx="114">
                  <c:v>20</c:v>
                </c:pt>
                <c:pt idx="115">
                  <c:v>150</c:v>
                </c:pt>
                <c:pt idx="116">
                  <c:v>7</c:v>
                </c:pt>
                <c:pt idx="117">
                  <c:v>10.416</c:v>
                </c:pt>
                <c:pt idx="118">
                  <c:v>20</c:v>
                </c:pt>
                <c:pt idx="119">
                  <c:v>25</c:v>
                </c:pt>
                <c:pt idx="120">
                  <c:v>10.3</c:v>
                </c:pt>
                <c:pt idx="121">
                  <c:v>150</c:v>
                </c:pt>
                <c:pt idx="122">
                  <c:v>30</c:v>
                </c:pt>
                <c:pt idx="123">
                  <c:v>20</c:v>
                </c:pt>
                <c:pt idx="124">
                  <c:v>30</c:v>
                </c:pt>
                <c:pt idx="125">
                  <c:v>93.6</c:v>
                </c:pt>
                <c:pt idx="126">
                  <c:v>45</c:v>
                </c:pt>
                <c:pt idx="127">
                  <c:v>56</c:v>
                </c:pt>
                <c:pt idx="128">
                  <c:v>56</c:v>
                </c:pt>
                <c:pt idx="129">
                  <c:v>200</c:v>
                </c:pt>
                <c:pt idx="130">
                  <c:v>100</c:v>
                </c:pt>
                <c:pt idx="131">
                  <c:v>60</c:v>
                </c:pt>
                <c:pt idx="132">
                  <c:v>60</c:v>
                </c:pt>
                <c:pt idx="133">
                  <c:v>52</c:v>
                </c:pt>
                <c:pt idx="134">
                  <c:v>120</c:v>
                </c:pt>
                <c:pt idx="135">
                  <c:v>30</c:v>
                </c:pt>
                <c:pt idx="136">
                  <c:v>101.3</c:v>
                </c:pt>
                <c:pt idx="137">
                  <c:v>51</c:v>
                </c:pt>
                <c:pt idx="138">
                  <c:v>76.5</c:v>
                </c:pt>
                <c:pt idx="139">
                  <c:v>30</c:v>
                </c:pt>
                <c:pt idx="140">
                  <c:v>80</c:v>
                </c:pt>
                <c:pt idx="141">
                  <c:v>103</c:v>
                </c:pt>
                <c:pt idx="142">
                  <c:v>40</c:v>
                </c:pt>
                <c:pt idx="143">
                  <c:v>11.4</c:v>
                </c:pt>
                <c:pt idx="144">
                  <c:v>20</c:v>
                </c:pt>
                <c:pt idx="145">
                  <c:v>20</c:v>
                </c:pt>
                <c:pt idx="146">
                  <c:v>20</c:v>
                </c:pt>
                <c:pt idx="147">
                  <c:v>15</c:v>
                </c:pt>
                <c:pt idx="148">
                  <c:v>20</c:v>
                </c:pt>
                <c:pt idx="149">
                  <c:v>20</c:v>
                </c:pt>
                <c:pt idx="150">
                  <c:v>14.7</c:v>
                </c:pt>
                <c:pt idx="151">
                  <c:v>19.5</c:v>
                </c:pt>
                <c:pt idx="152">
                  <c:v>19.5</c:v>
                </c:pt>
                <c:pt idx="153">
                  <c:v>100</c:v>
                </c:pt>
                <c:pt idx="154">
                  <c:v>40</c:v>
                </c:pt>
                <c:pt idx="155">
                  <c:v>50</c:v>
                </c:pt>
                <c:pt idx="156">
                  <c:v>30</c:v>
                </c:pt>
                <c:pt idx="157">
                  <c:v>45</c:v>
                </c:pt>
                <c:pt idx="158">
                  <c:v>130</c:v>
                </c:pt>
                <c:pt idx="159">
                  <c:v>80</c:v>
                </c:pt>
                <c:pt idx="160">
                  <c:v>6</c:v>
                </c:pt>
                <c:pt idx="161">
                  <c:v>25</c:v>
                </c:pt>
                <c:pt idx="162">
                  <c:v>62.25</c:v>
                </c:pt>
                <c:pt idx="163">
                  <c:v>70</c:v>
                </c:pt>
                <c:pt idx="164">
                  <c:v>70</c:v>
                </c:pt>
                <c:pt idx="165">
                  <c:v>10.5</c:v>
                </c:pt>
                <c:pt idx="166">
                  <c:v>20</c:v>
                </c:pt>
                <c:pt idx="167">
                  <c:v>30</c:v>
                </c:pt>
                <c:pt idx="168">
                  <c:v>81</c:v>
                </c:pt>
                <c:pt idx="169">
                  <c:v>54</c:v>
                </c:pt>
                <c:pt idx="170">
                  <c:v>6.8</c:v>
                </c:pt>
                <c:pt idx="171">
                  <c:v>20</c:v>
                </c:pt>
                <c:pt idx="172">
                  <c:v>50.6</c:v>
                </c:pt>
                <c:pt idx="173">
                  <c:v>52</c:v>
                </c:pt>
                <c:pt idx="174">
                  <c:v>80</c:v>
                </c:pt>
                <c:pt idx="175">
                  <c:v>4.9000000000000004</c:v>
                </c:pt>
                <c:pt idx="176">
                  <c:v>3.6</c:v>
                </c:pt>
                <c:pt idx="177">
                  <c:v>100</c:v>
                </c:pt>
                <c:pt idx="178">
                  <c:v>80</c:v>
                </c:pt>
                <c:pt idx="179">
                  <c:v>100</c:v>
                </c:pt>
                <c:pt idx="180">
                  <c:v>46</c:v>
                </c:pt>
                <c:pt idx="181">
                  <c:v>100.815</c:v>
                </c:pt>
                <c:pt idx="182">
                  <c:v>7</c:v>
                </c:pt>
                <c:pt idx="183">
                  <c:v>13</c:v>
                </c:pt>
                <c:pt idx="184">
                  <c:v>20</c:v>
                </c:pt>
                <c:pt idx="185">
                  <c:v>27.6</c:v>
                </c:pt>
                <c:pt idx="186">
                  <c:v>125</c:v>
                </c:pt>
                <c:pt idx="187">
                  <c:v>150</c:v>
                </c:pt>
                <c:pt idx="188">
                  <c:v>180</c:v>
                </c:pt>
                <c:pt idx="189">
                  <c:v>20</c:v>
                </c:pt>
                <c:pt idx="190">
                  <c:v>30</c:v>
                </c:pt>
                <c:pt idx="191">
                  <c:v>30</c:v>
                </c:pt>
                <c:pt idx="192">
                  <c:v>10</c:v>
                </c:pt>
                <c:pt idx="193">
                  <c:v>150</c:v>
                </c:pt>
                <c:pt idx="194">
                  <c:v>10.88</c:v>
                </c:pt>
                <c:pt idx="195">
                  <c:v>52</c:v>
                </c:pt>
                <c:pt idx="196">
                  <c:v>52</c:v>
                </c:pt>
                <c:pt idx="197">
                  <c:v>25</c:v>
                </c:pt>
                <c:pt idx="198">
                  <c:v>46.2</c:v>
                </c:pt>
                <c:pt idx="199">
                  <c:v>71.400000000000006</c:v>
                </c:pt>
                <c:pt idx="200">
                  <c:v>118</c:v>
                </c:pt>
                <c:pt idx="201">
                  <c:v>182</c:v>
                </c:pt>
                <c:pt idx="202">
                  <c:v>146</c:v>
                </c:pt>
                <c:pt idx="203">
                  <c:v>50</c:v>
                </c:pt>
                <c:pt idx="204">
                  <c:v>154.27199999999999</c:v>
                </c:pt>
                <c:pt idx="205">
                  <c:v>103.5</c:v>
                </c:pt>
                <c:pt idx="206">
                  <c:v>125</c:v>
                </c:pt>
                <c:pt idx="207">
                  <c:v>85</c:v>
                </c:pt>
                <c:pt idx="208">
                  <c:v>54</c:v>
                </c:pt>
                <c:pt idx="209">
                  <c:v>72</c:v>
                </c:pt>
                <c:pt idx="210">
                  <c:v>30</c:v>
                </c:pt>
                <c:pt idx="211">
                  <c:v>86</c:v>
                </c:pt>
                <c:pt idx="212">
                  <c:v>50</c:v>
                </c:pt>
                <c:pt idx="213">
                  <c:v>90</c:v>
                </c:pt>
                <c:pt idx="214">
                  <c:v>20</c:v>
                </c:pt>
                <c:pt idx="215">
                  <c:v>20</c:v>
                </c:pt>
                <c:pt idx="216">
                  <c:v>20</c:v>
                </c:pt>
                <c:pt idx="217">
                  <c:v>20</c:v>
                </c:pt>
                <c:pt idx="218">
                  <c:v>20</c:v>
                </c:pt>
                <c:pt idx="219">
                  <c:v>26</c:v>
                </c:pt>
                <c:pt idx="220">
                  <c:v>8.16</c:v>
                </c:pt>
                <c:pt idx="221">
                  <c:v>20.399999999999999</c:v>
                </c:pt>
                <c:pt idx="222">
                  <c:v>100</c:v>
                </c:pt>
                <c:pt idx="223">
                  <c:v>128</c:v>
                </c:pt>
                <c:pt idx="224">
                  <c:v>20</c:v>
                </c:pt>
                <c:pt idx="225">
                  <c:v>16</c:v>
                </c:pt>
                <c:pt idx="226">
                  <c:v>60</c:v>
                </c:pt>
                <c:pt idx="227">
                  <c:v>20</c:v>
                </c:pt>
                <c:pt idx="228">
                  <c:v>100</c:v>
                </c:pt>
                <c:pt idx="229">
                  <c:v>100</c:v>
                </c:pt>
                <c:pt idx="230">
                  <c:v>24.9</c:v>
                </c:pt>
                <c:pt idx="231">
                  <c:v>40</c:v>
                </c:pt>
                <c:pt idx="232">
                  <c:v>20</c:v>
                </c:pt>
                <c:pt idx="233">
                  <c:v>50</c:v>
                </c:pt>
                <c:pt idx="234">
                  <c:v>50</c:v>
                </c:pt>
                <c:pt idx="235">
                  <c:v>105</c:v>
                </c:pt>
                <c:pt idx="236">
                  <c:v>150</c:v>
                </c:pt>
                <c:pt idx="237">
                  <c:v>80</c:v>
                </c:pt>
                <c:pt idx="238">
                  <c:v>125</c:v>
                </c:pt>
                <c:pt idx="239">
                  <c:v>7.8</c:v>
                </c:pt>
                <c:pt idx="240">
                  <c:v>200</c:v>
                </c:pt>
                <c:pt idx="241">
                  <c:v>7.2</c:v>
                </c:pt>
                <c:pt idx="242">
                  <c:v>14.7</c:v>
                </c:pt>
                <c:pt idx="243">
                  <c:v>45.9</c:v>
                </c:pt>
                <c:pt idx="244">
                  <c:v>100</c:v>
                </c:pt>
                <c:pt idx="245">
                  <c:v>60</c:v>
                </c:pt>
                <c:pt idx="246">
                  <c:v>20</c:v>
                </c:pt>
                <c:pt idx="247">
                  <c:v>17</c:v>
                </c:pt>
                <c:pt idx="248">
                  <c:v>49</c:v>
                </c:pt>
                <c:pt idx="249">
                  <c:v>56</c:v>
                </c:pt>
                <c:pt idx="250">
                  <c:v>74.900000000000006</c:v>
                </c:pt>
                <c:pt idx="251">
                  <c:v>100</c:v>
                </c:pt>
                <c:pt idx="252">
                  <c:v>78.400000000000006</c:v>
                </c:pt>
                <c:pt idx="253">
                  <c:v>50</c:v>
                </c:pt>
                <c:pt idx="254">
                  <c:v>9.4959999999999987</c:v>
                </c:pt>
                <c:pt idx="255">
                  <c:v>39.864000000000004</c:v>
                </c:pt>
                <c:pt idx="256">
                  <c:v>52.5</c:v>
                </c:pt>
                <c:pt idx="257">
                  <c:v>40</c:v>
                </c:pt>
                <c:pt idx="258">
                  <c:v>86</c:v>
                </c:pt>
                <c:pt idx="259">
                  <c:v>74</c:v>
                </c:pt>
                <c:pt idx="260">
                  <c:v>50</c:v>
                </c:pt>
                <c:pt idx="261">
                  <c:v>100</c:v>
                </c:pt>
                <c:pt idx="262">
                  <c:v>19.59</c:v>
                </c:pt>
                <c:pt idx="263">
                  <c:v>19.579999999999998</c:v>
                </c:pt>
                <c:pt idx="264">
                  <c:v>19.579999999999998</c:v>
                </c:pt>
                <c:pt idx="265">
                  <c:v>19.600000000000001</c:v>
                </c:pt>
                <c:pt idx="266">
                  <c:v>5</c:v>
                </c:pt>
                <c:pt idx="267">
                  <c:v>40</c:v>
                </c:pt>
                <c:pt idx="268">
                  <c:v>8.4</c:v>
                </c:pt>
                <c:pt idx="269">
                  <c:v>8.4</c:v>
                </c:pt>
                <c:pt idx="270">
                  <c:v>252.32</c:v>
                </c:pt>
                <c:pt idx="271">
                  <c:v>100</c:v>
                </c:pt>
                <c:pt idx="272">
                  <c:v>200</c:v>
                </c:pt>
                <c:pt idx="273">
                  <c:v>62.5</c:v>
                </c:pt>
                <c:pt idx="274">
                  <c:v>50</c:v>
                </c:pt>
                <c:pt idx="275">
                  <c:v>25</c:v>
                </c:pt>
                <c:pt idx="276">
                  <c:v>25</c:v>
                </c:pt>
                <c:pt idx="277">
                  <c:v>50</c:v>
                </c:pt>
                <c:pt idx="278">
                  <c:v>5</c:v>
                </c:pt>
                <c:pt idx="279">
                  <c:v>150</c:v>
                </c:pt>
                <c:pt idx="280">
                  <c:v>200</c:v>
                </c:pt>
                <c:pt idx="281">
                  <c:v>15</c:v>
                </c:pt>
                <c:pt idx="282">
                  <c:v>45</c:v>
                </c:pt>
                <c:pt idx="283">
                  <c:v>150</c:v>
                </c:pt>
                <c:pt idx="284">
                  <c:v>50</c:v>
                </c:pt>
                <c:pt idx="285">
                  <c:v>99</c:v>
                </c:pt>
                <c:pt idx="286">
                  <c:v>50</c:v>
                </c:pt>
                <c:pt idx="287">
                  <c:v>30</c:v>
                </c:pt>
                <c:pt idx="288">
                  <c:v>100</c:v>
                </c:pt>
                <c:pt idx="289">
                  <c:v>57.5</c:v>
                </c:pt>
                <c:pt idx="290">
                  <c:v>120</c:v>
                </c:pt>
                <c:pt idx="291">
                  <c:v>10</c:v>
                </c:pt>
                <c:pt idx="292">
                  <c:v>50</c:v>
                </c:pt>
                <c:pt idx="293">
                  <c:v>106.688</c:v>
                </c:pt>
                <c:pt idx="294">
                  <c:v>99</c:v>
                </c:pt>
                <c:pt idx="295">
                  <c:v>6.3</c:v>
                </c:pt>
                <c:pt idx="296">
                  <c:v>100</c:v>
                </c:pt>
                <c:pt idx="297">
                  <c:v>74.5</c:v>
                </c:pt>
                <c:pt idx="298">
                  <c:v>74.5</c:v>
                </c:pt>
                <c:pt idx="299">
                  <c:v>300</c:v>
                </c:pt>
                <c:pt idx="300">
                  <c:v>250</c:v>
                </c:pt>
                <c:pt idx="301">
                  <c:v>50</c:v>
                </c:pt>
                <c:pt idx="302">
                  <c:v>101</c:v>
                </c:pt>
                <c:pt idx="303">
                  <c:v>200</c:v>
                </c:pt>
                <c:pt idx="304">
                  <c:v>100</c:v>
                </c:pt>
                <c:pt idx="305">
                  <c:v>80</c:v>
                </c:pt>
                <c:pt idx="306">
                  <c:v>5.6814814814814811</c:v>
                </c:pt>
                <c:pt idx="307">
                  <c:v>80</c:v>
                </c:pt>
                <c:pt idx="308">
                  <c:v>60</c:v>
                </c:pt>
                <c:pt idx="309">
                  <c:v>30</c:v>
                </c:pt>
                <c:pt idx="310">
                  <c:v>58</c:v>
                </c:pt>
                <c:pt idx="311">
                  <c:v>122</c:v>
                </c:pt>
                <c:pt idx="312">
                  <c:v>99</c:v>
                </c:pt>
                <c:pt idx="313">
                  <c:v>80</c:v>
                </c:pt>
                <c:pt idx="314">
                  <c:v>20</c:v>
                </c:pt>
                <c:pt idx="315">
                  <c:v>100</c:v>
                </c:pt>
                <c:pt idx="316">
                  <c:v>42</c:v>
                </c:pt>
                <c:pt idx="317">
                  <c:v>68</c:v>
                </c:pt>
                <c:pt idx="318">
                  <c:v>20</c:v>
                </c:pt>
                <c:pt idx="319">
                  <c:v>200</c:v>
                </c:pt>
                <c:pt idx="320">
                  <c:v>35</c:v>
                </c:pt>
                <c:pt idx="321">
                  <c:v>40</c:v>
                </c:pt>
                <c:pt idx="322">
                  <c:v>10</c:v>
                </c:pt>
                <c:pt idx="323">
                  <c:v>50</c:v>
                </c:pt>
                <c:pt idx="324">
                  <c:v>50</c:v>
                </c:pt>
                <c:pt idx="325">
                  <c:v>86</c:v>
                </c:pt>
                <c:pt idx="326">
                  <c:v>102.5</c:v>
                </c:pt>
                <c:pt idx="327">
                  <c:v>100</c:v>
                </c:pt>
                <c:pt idx="328">
                  <c:v>100</c:v>
                </c:pt>
                <c:pt idx="329">
                  <c:v>100</c:v>
                </c:pt>
                <c:pt idx="330">
                  <c:v>100</c:v>
                </c:pt>
                <c:pt idx="331">
                  <c:v>60</c:v>
                </c:pt>
                <c:pt idx="332">
                  <c:v>10.5</c:v>
                </c:pt>
                <c:pt idx="333">
                  <c:v>20</c:v>
                </c:pt>
                <c:pt idx="334">
                  <c:v>144</c:v>
                </c:pt>
                <c:pt idx="335">
                  <c:v>13</c:v>
                </c:pt>
                <c:pt idx="336">
                  <c:v>128</c:v>
                </c:pt>
                <c:pt idx="337">
                  <c:v>70</c:v>
                </c:pt>
                <c:pt idx="338">
                  <c:v>250</c:v>
                </c:pt>
                <c:pt idx="339">
                  <c:v>4.5999999999999996</c:v>
                </c:pt>
                <c:pt idx="340">
                  <c:v>50</c:v>
                </c:pt>
                <c:pt idx="341">
                  <c:v>22</c:v>
                </c:pt>
                <c:pt idx="342">
                  <c:v>50</c:v>
                </c:pt>
                <c:pt idx="343">
                  <c:v>160</c:v>
                </c:pt>
                <c:pt idx="344">
                  <c:v>120</c:v>
                </c:pt>
                <c:pt idx="345">
                  <c:v>100</c:v>
                </c:pt>
                <c:pt idx="346">
                  <c:v>75</c:v>
                </c:pt>
                <c:pt idx="347">
                  <c:v>26</c:v>
                </c:pt>
                <c:pt idx="348">
                  <c:v>50</c:v>
                </c:pt>
                <c:pt idx="349">
                  <c:v>55.83</c:v>
                </c:pt>
                <c:pt idx="350">
                  <c:v>88</c:v>
                </c:pt>
                <c:pt idx="351">
                  <c:v>22</c:v>
                </c:pt>
                <c:pt idx="352">
                  <c:v>100</c:v>
                </c:pt>
                <c:pt idx="353">
                  <c:v>50</c:v>
                </c:pt>
                <c:pt idx="354">
                  <c:v>300</c:v>
                </c:pt>
                <c:pt idx="355">
                  <c:v>40</c:v>
                </c:pt>
                <c:pt idx="356">
                  <c:v>400</c:v>
                </c:pt>
                <c:pt idx="357">
                  <c:v>80</c:v>
                </c:pt>
                <c:pt idx="358">
                  <c:v>62.5</c:v>
                </c:pt>
                <c:pt idx="359">
                  <c:v>17.5</c:v>
                </c:pt>
                <c:pt idx="360">
                  <c:v>112</c:v>
                </c:pt>
                <c:pt idx="361">
                  <c:v>100</c:v>
                </c:pt>
                <c:pt idx="362">
                  <c:v>100</c:v>
                </c:pt>
                <c:pt idx="363">
                  <c:v>100</c:v>
                </c:pt>
                <c:pt idx="364">
                  <c:v>240</c:v>
                </c:pt>
                <c:pt idx="365">
                  <c:v>65</c:v>
                </c:pt>
                <c:pt idx="366">
                  <c:v>9.3076923076923066</c:v>
                </c:pt>
                <c:pt idx="367">
                  <c:v>88</c:v>
                </c:pt>
                <c:pt idx="368">
                  <c:v>90</c:v>
                </c:pt>
                <c:pt idx="369">
                  <c:v>70</c:v>
                </c:pt>
                <c:pt idx="370">
                  <c:v>150</c:v>
                </c:pt>
                <c:pt idx="371">
                  <c:v>100</c:v>
                </c:pt>
                <c:pt idx="372">
                  <c:v>100</c:v>
                </c:pt>
                <c:pt idx="373">
                  <c:v>35</c:v>
                </c:pt>
                <c:pt idx="374">
                  <c:v>107</c:v>
                </c:pt>
                <c:pt idx="375">
                  <c:v>132</c:v>
                </c:pt>
                <c:pt idx="376">
                  <c:v>250</c:v>
                </c:pt>
                <c:pt idx="377">
                  <c:v>88</c:v>
                </c:pt>
                <c:pt idx="378">
                  <c:v>25</c:v>
                </c:pt>
                <c:pt idx="379">
                  <c:v>100</c:v>
                </c:pt>
                <c:pt idx="380">
                  <c:v>44</c:v>
                </c:pt>
                <c:pt idx="381">
                  <c:v>100</c:v>
                </c:pt>
                <c:pt idx="382">
                  <c:v>162</c:v>
                </c:pt>
                <c:pt idx="383">
                  <c:v>100</c:v>
                </c:pt>
                <c:pt idx="384">
                  <c:v>200</c:v>
                </c:pt>
                <c:pt idx="385">
                  <c:v>100</c:v>
                </c:pt>
                <c:pt idx="386">
                  <c:v>50</c:v>
                </c:pt>
                <c:pt idx="387">
                  <c:v>80</c:v>
                </c:pt>
                <c:pt idx="388">
                  <c:v>50.5</c:v>
                </c:pt>
                <c:pt idx="389">
                  <c:v>50</c:v>
                </c:pt>
                <c:pt idx="390">
                  <c:v>160.5</c:v>
                </c:pt>
                <c:pt idx="391">
                  <c:v>75</c:v>
                </c:pt>
                <c:pt idx="392">
                  <c:v>80</c:v>
                </c:pt>
                <c:pt idx="393">
                  <c:v>22.9</c:v>
                </c:pt>
                <c:pt idx="394">
                  <c:v>200</c:v>
                </c:pt>
                <c:pt idx="395">
                  <c:v>127.86</c:v>
                </c:pt>
                <c:pt idx="396">
                  <c:v>100</c:v>
                </c:pt>
                <c:pt idx="397">
                  <c:v>100</c:v>
                </c:pt>
                <c:pt idx="398">
                  <c:v>79</c:v>
                </c:pt>
                <c:pt idx="399">
                  <c:v>75</c:v>
                </c:pt>
                <c:pt idx="400">
                  <c:v>160</c:v>
                </c:pt>
                <c:pt idx="401">
                  <c:v>150</c:v>
                </c:pt>
                <c:pt idx="402">
                  <c:v>20</c:v>
                </c:pt>
                <c:pt idx="403">
                  <c:v>20</c:v>
                </c:pt>
                <c:pt idx="404">
                  <c:v>196</c:v>
                </c:pt>
                <c:pt idx="405">
                  <c:v>50</c:v>
                </c:pt>
                <c:pt idx="406">
                  <c:v>132</c:v>
                </c:pt>
                <c:pt idx="407">
                  <c:v>175</c:v>
                </c:pt>
                <c:pt idx="408">
                  <c:v>100</c:v>
                </c:pt>
                <c:pt idx="409">
                  <c:v>200</c:v>
                </c:pt>
                <c:pt idx="410">
                  <c:v>152.5</c:v>
                </c:pt>
                <c:pt idx="411">
                  <c:v>233</c:v>
                </c:pt>
                <c:pt idx="412">
                  <c:v>63</c:v>
                </c:pt>
                <c:pt idx="413">
                  <c:v>26</c:v>
                </c:pt>
                <c:pt idx="414">
                  <c:v>56</c:v>
                </c:pt>
                <c:pt idx="415">
                  <c:v>50</c:v>
                </c:pt>
                <c:pt idx="416">
                  <c:v>200</c:v>
                </c:pt>
                <c:pt idx="417">
                  <c:v>7.5</c:v>
                </c:pt>
                <c:pt idx="418">
                  <c:v>90</c:v>
                </c:pt>
                <c:pt idx="419">
                  <c:v>500</c:v>
                </c:pt>
                <c:pt idx="420">
                  <c:v>90</c:v>
                </c:pt>
                <c:pt idx="421">
                  <c:v>96</c:v>
                </c:pt>
                <c:pt idx="422" formatCode="General">
                  <c:v>190</c:v>
                </c:pt>
                <c:pt idx="423" formatCode="General">
                  <c:v>190</c:v>
                </c:pt>
                <c:pt idx="424" formatCode="General">
                  <c:v>50</c:v>
                </c:pt>
                <c:pt idx="425" formatCode="General">
                  <c:v>50</c:v>
                </c:pt>
                <c:pt idx="426" formatCode="General">
                  <c:v>74.5</c:v>
                </c:pt>
                <c:pt idx="427" formatCode="General">
                  <c:v>130</c:v>
                </c:pt>
                <c:pt idx="428" formatCode="General">
                  <c:v>150</c:v>
                </c:pt>
                <c:pt idx="429" formatCode="General">
                  <c:v>300</c:v>
                </c:pt>
                <c:pt idx="430" formatCode="General">
                  <c:v>50</c:v>
                </c:pt>
                <c:pt idx="431" formatCode="General">
                  <c:v>30</c:v>
                </c:pt>
                <c:pt idx="432" formatCode="General">
                  <c:v>100</c:v>
                </c:pt>
                <c:pt idx="433" formatCode="General">
                  <c:v>350</c:v>
                </c:pt>
                <c:pt idx="434" formatCode="General">
                  <c:v>250</c:v>
                </c:pt>
                <c:pt idx="435" formatCode="General">
                  <c:v>90</c:v>
                </c:pt>
                <c:pt idx="436" formatCode="General">
                  <c:v>93.5</c:v>
                </c:pt>
                <c:pt idx="437" formatCode="General">
                  <c:v>200</c:v>
                </c:pt>
                <c:pt idx="438" formatCode="General">
                  <c:v>100</c:v>
                </c:pt>
                <c:pt idx="439" formatCode="General">
                  <c:v>100</c:v>
                </c:pt>
                <c:pt idx="440" formatCode="General">
                  <c:v>30</c:v>
                </c:pt>
                <c:pt idx="441" formatCode="General">
                  <c:v>125</c:v>
                </c:pt>
                <c:pt idx="442" formatCode="General">
                  <c:v>102</c:v>
                </c:pt>
                <c:pt idx="443" formatCode="General">
                  <c:v>150</c:v>
                </c:pt>
                <c:pt idx="444" formatCode="General">
                  <c:v>70</c:v>
                </c:pt>
                <c:pt idx="445" formatCode="General">
                  <c:v>40</c:v>
                </c:pt>
                <c:pt idx="446" formatCode="General">
                  <c:v>150</c:v>
                </c:pt>
                <c:pt idx="447" formatCode="General">
                  <c:v>60</c:v>
                </c:pt>
                <c:pt idx="448" formatCode="General">
                  <c:v>190</c:v>
                </c:pt>
                <c:pt idx="449" formatCode="General">
                  <c:v>20</c:v>
                </c:pt>
                <c:pt idx="450" formatCode="General">
                  <c:v>130</c:v>
                </c:pt>
                <c:pt idx="451" formatCode="General">
                  <c:v>80</c:v>
                </c:pt>
                <c:pt idx="452" formatCode="General">
                  <c:v>80</c:v>
                </c:pt>
                <c:pt idx="453" formatCode="General">
                  <c:v>66</c:v>
                </c:pt>
                <c:pt idx="454" formatCode="General">
                  <c:v>107</c:v>
                </c:pt>
                <c:pt idx="455" formatCode="General">
                  <c:v>100</c:v>
                </c:pt>
                <c:pt idx="456" formatCode="General">
                  <c:v>125</c:v>
                </c:pt>
                <c:pt idx="457" formatCode="General">
                  <c:v>30</c:v>
                </c:pt>
                <c:pt idx="458" formatCode="General">
                  <c:v>100</c:v>
                </c:pt>
                <c:pt idx="459" formatCode="General">
                  <c:v>150</c:v>
                </c:pt>
                <c:pt idx="460" formatCode="General">
                  <c:v>100</c:v>
                </c:pt>
                <c:pt idx="461" formatCode="General">
                  <c:v>65</c:v>
                </c:pt>
                <c:pt idx="462" formatCode="General">
                  <c:v>138.80000000000001</c:v>
                </c:pt>
                <c:pt idx="463" formatCode="General">
                  <c:v>140</c:v>
                </c:pt>
                <c:pt idx="464" formatCode="General">
                  <c:v>100</c:v>
                </c:pt>
                <c:pt idx="465" formatCode="General">
                  <c:v>25</c:v>
                </c:pt>
                <c:pt idx="466" formatCode="General">
                  <c:v>300</c:v>
                </c:pt>
                <c:pt idx="467" formatCode="General">
                  <c:v>200</c:v>
                </c:pt>
                <c:pt idx="468" formatCode="General">
                  <c:v>125</c:v>
                </c:pt>
                <c:pt idx="469" formatCode="General">
                  <c:v>35</c:v>
                </c:pt>
                <c:pt idx="470" formatCode="General">
                  <c:v>127.85</c:v>
                </c:pt>
                <c:pt idx="471" formatCode="General">
                  <c:v>700</c:v>
                </c:pt>
              </c:numCache>
            </c:numRef>
          </c:bubbleSize>
          <c:bubble3D val="0"/>
          <c:extLst>
            <c:ext xmlns:c16="http://schemas.microsoft.com/office/drawing/2014/chart" uri="{C3380CC4-5D6E-409C-BE32-E72D297353CC}">
              <c16:uniqueId val="{00000006-EFA9-4DCA-AAA1-5313EC7F1410}"/>
            </c:ext>
          </c:extLst>
        </c:ser>
        <c:ser>
          <c:idx val="6"/>
          <c:order val="6"/>
          <c:tx>
            <c:v> NYISO</c:v>
          </c:tx>
          <c:spPr>
            <a:solidFill>
              <a:schemeClr val="accent4">
                <a:lumMod val="60000"/>
                <a:lumOff val="40000"/>
              </a:schemeClr>
            </a:solidFill>
            <a:ln w="6350">
              <a:solidFill>
                <a:schemeClr val="accent4"/>
              </a:solidFill>
            </a:ln>
          </c:spPr>
          <c:invertIfNegative val="0"/>
          <c:xVal>
            <c:numRef>
              <c:f>'PPA Price by Project (PV only)'!$A$26:$A$537</c:f>
              <c:numCache>
                <c:formatCode>m/d/yyyy</c:formatCode>
                <c:ptCount val="512"/>
                <c:pt idx="0">
                  <c:v>38961</c:v>
                </c:pt>
                <c:pt idx="1">
                  <c:v>39258</c:v>
                </c:pt>
                <c:pt idx="2">
                  <c:v>39630</c:v>
                </c:pt>
                <c:pt idx="3">
                  <c:v>39652</c:v>
                </c:pt>
                <c:pt idx="4">
                  <c:v>39801</c:v>
                </c:pt>
                <c:pt idx="5">
                  <c:v>39867</c:v>
                </c:pt>
                <c:pt idx="6">
                  <c:v>39873</c:v>
                </c:pt>
                <c:pt idx="7">
                  <c:v>39877</c:v>
                </c:pt>
                <c:pt idx="8">
                  <c:v>39934</c:v>
                </c:pt>
                <c:pt idx="9">
                  <c:v>39941</c:v>
                </c:pt>
                <c:pt idx="10">
                  <c:v>39965</c:v>
                </c:pt>
                <c:pt idx="11">
                  <c:v>39965</c:v>
                </c:pt>
                <c:pt idx="12">
                  <c:v>39965</c:v>
                </c:pt>
                <c:pt idx="13">
                  <c:v>39986</c:v>
                </c:pt>
                <c:pt idx="14">
                  <c:v>40042</c:v>
                </c:pt>
                <c:pt idx="15">
                  <c:v>40064</c:v>
                </c:pt>
                <c:pt idx="16">
                  <c:v>40137</c:v>
                </c:pt>
                <c:pt idx="17">
                  <c:v>40170</c:v>
                </c:pt>
                <c:pt idx="18">
                  <c:v>40171</c:v>
                </c:pt>
                <c:pt idx="19">
                  <c:v>40171</c:v>
                </c:pt>
                <c:pt idx="20">
                  <c:v>40171</c:v>
                </c:pt>
                <c:pt idx="21">
                  <c:v>40204</c:v>
                </c:pt>
                <c:pt idx="22">
                  <c:v>40204</c:v>
                </c:pt>
                <c:pt idx="23">
                  <c:v>40204</c:v>
                </c:pt>
                <c:pt idx="24">
                  <c:v>40211</c:v>
                </c:pt>
                <c:pt idx="25">
                  <c:v>40233</c:v>
                </c:pt>
                <c:pt idx="26">
                  <c:v>40243</c:v>
                </c:pt>
                <c:pt idx="27">
                  <c:v>40287</c:v>
                </c:pt>
                <c:pt idx="28">
                  <c:v>40289</c:v>
                </c:pt>
                <c:pt idx="29">
                  <c:v>40297</c:v>
                </c:pt>
                <c:pt idx="30">
                  <c:v>40308</c:v>
                </c:pt>
                <c:pt idx="31">
                  <c:v>40318</c:v>
                </c:pt>
                <c:pt idx="32">
                  <c:v>40330</c:v>
                </c:pt>
                <c:pt idx="33">
                  <c:v>40330</c:v>
                </c:pt>
                <c:pt idx="34">
                  <c:v>40353</c:v>
                </c:pt>
                <c:pt idx="35">
                  <c:v>40359</c:v>
                </c:pt>
                <c:pt idx="36">
                  <c:v>40359</c:v>
                </c:pt>
                <c:pt idx="37">
                  <c:v>40385</c:v>
                </c:pt>
                <c:pt idx="38">
                  <c:v>40388</c:v>
                </c:pt>
                <c:pt idx="39">
                  <c:v>40388</c:v>
                </c:pt>
                <c:pt idx="40">
                  <c:v>40400</c:v>
                </c:pt>
                <c:pt idx="41">
                  <c:v>40400</c:v>
                </c:pt>
                <c:pt idx="42">
                  <c:v>40414</c:v>
                </c:pt>
                <c:pt idx="43">
                  <c:v>40441</c:v>
                </c:pt>
                <c:pt idx="44">
                  <c:v>40492</c:v>
                </c:pt>
                <c:pt idx="45">
                  <c:v>40497</c:v>
                </c:pt>
                <c:pt idx="46">
                  <c:v>40497</c:v>
                </c:pt>
                <c:pt idx="47">
                  <c:v>40513</c:v>
                </c:pt>
                <c:pt idx="48">
                  <c:v>40513</c:v>
                </c:pt>
                <c:pt idx="49">
                  <c:v>40533</c:v>
                </c:pt>
                <c:pt idx="50">
                  <c:v>40542</c:v>
                </c:pt>
                <c:pt idx="51">
                  <c:v>40542</c:v>
                </c:pt>
                <c:pt idx="52">
                  <c:v>40548</c:v>
                </c:pt>
                <c:pt idx="53">
                  <c:v>40550</c:v>
                </c:pt>
                <c:pt idx="54">
                  <c:v>40568</c:v>
                </c:pt>
                <c:pt idx="55">
                  <c:v>40581</c:v>
                </c:pt>
                <c:pt idx="56">
                  <c:v>40585</c:v>
                </c:pt>
                <c:pt idx="57">
                  <c:v>40585</c:v>
                </c:pt>
                <c:pt idx="58">
                  <c:v>40610</c:v>
                </c:pt>
                <c:pt idx="59">
                  <c:v>40697</c:v>
                </c:pt>
                <c:pt idx="60">
                  <c:v>40697</c:v>
                </c:pt>
                <c:pt idx="61">
                  <c:v>40715</c:v>
                </c:pt>
                <c:pt idx="62">
                  <c:v>40732</c:v>
                </c:pt>
                <c:pt idx="63">
                  <c:v>40738</c:v>
                </c:pt>
                <c:pt idx="64">
                  <c:v>40742</c:v>
                </c:pt>
                <c:pt idx="65">
                  <c:v>40745</c:v>
                </c:pt>
                <c:pt idx="66">
                  <c:v>40815</c:v>
                </c:pt>
                <c:pt idx="67">
                  <c:v>40817</c:v>
                </c:pt>
                <c:pt idx="68">
                  <c:v>40878</c:v>
                </c:pt>
                <c:pt idx="69">
                  <c:v>40885</c:v>
                </c:pt>
                <c:pt idx="70">
                  <c:v>40897</c:v>
                </c:pt>
                <c:pt idx="71">
                  <c:v>40897</c:v>
                </c:pt>
                <c:pt idx="72">
                  <c:v>40897</c:v>
                </c:pt>
                <c:pt idx="73">
                  <c:v>40909</c:v>
                </c:pt>
                <c:pt idx="74">
                  <c:v>40909</c:v>
                </c:pt>
                <c:pt idx="75">
                  <c:v>40942</c:v>
                </c:pt>
                <c:pt idx="76">
                  <c:v>40966</c:v>
                </c:pt>
                <c:pt idx="77">
                  <c:v>41093</c:v>
                </c:pt>
                <c:pt idx="78">
                  <c:v>41093</c:v>
                </c:pt>
                <c:pt idx="79">
                  <c:v>41124</c:v>
                </c:pt>
                <c:pt idx="80">
                  <c:v>41134</c:v>
                </c:pt>
                <c:pt idx="81">
                  <c:v>41137</c:v>
                </c:pt>
                <c:pt idx="82">
                  <c:v>41150</c:v>
                </c:pt>
                <c:pt idx="83">
                  <c:v>41152</c:v>
                </c:pt>
                <c:pt idx="84">
                  <c:v>41169</c:v>
                </c:pt>
                <c:pt idx="85">
                  <c:v>41169</c:v>
                </c:pt>
                <c:pt idx="86">
                  <c:v>41199</c:v>
                </c:pt>
                <c:pt idx="87">
                  <c:v>41207</c:v>
                </c:pt>
                <c:pt idx="88">
                  <c:v>41214</c:v>
                </c:pt>
                <c:pt idx="89">
                  <c:v>41228</c:v>
                </c:pt>
                <c:pt idx="90">
                  <c:v>41255</c:v>
                </c:pt>
                <c:pt idx="91">
                  <c:v>41256</c:v>
                </c:pt>
                <c:pt idx="92">
                  <c:v>41309</c:v>
                </c:pt>
                <c:pt idx="93">
                  <c:v>41333</c:v>
                </c:pt>
                <c:pt idx="94">
                  <c:v>41355</c:v>
                </c:pt>
                <c:pt idx="95">
                  <c:v>41355</c:v>
                </c:pt>
                <c:pt idx="96">
                  <c:v>41358</c:v>
                </c:pt>
                <c:pt idx="97">
                  <c:v>41374</c:v>
                </c:pt>
                <c:pt idx="98">
                  <c:v>41380</c:v>
                </c:pt>
                <c:pt idx="99">
                  <c:v>41426</c:v>
                </c:pt>
                <c:pt idx="100">
                  <c:v>41428</c:v>
                </c:pt>
                <c:pt idx="101">
                  <c:v>41428</c:v>
                </c:pt>
                <c:pt idx="102">
                  <c:v>41444</c:v>
                </c:pt>
                <c:pt idx="103">
                  <c:v>41458</c:v>
                </c:pt>
                <c:pt idx="104">
                  <c:v>41465</c:v>
                </c:pt>
                <c:pt idx="105">
                  <c:v>41465</c:v>
                </c:pt>
                <c:pt idx="106">
                  <c:v>41472</c:v>
                </c:pt>
                <c:pt idx="107">
                  <c:v>41472</c:v>
                </c:pt>
                <c:pt idx="108">
                  <c:v>41523</c:v>
                </c:pt>
                <c:pt idx="109">
                  <c:v>41536</c:v>
                </c:pt>
                <c:pt idx="110">
                  <c:v>41544</c:v>
                </c:pt>
                <c:pt idx="111">
                  <c:v>41556</c:v>
                </c:pt>
                <c:pt idx="112">
                  <c:v>41569</c:v>
                </c:pt>
                <c:pt idx="113">
                  <c:v>41609</c:v>
                </c:pt>
                <c:pt idx="114">
                  <c:v>41614</c:v>
                </c:pt>
                <c:pt idx="115">
                  <c:v>41627</c:v>
                </c:pt>
                <c:pt idx="116">
                  <c:v>41669</c:v>
                </c:pt>
                <c:pt idx="117">
                  <c:v>41690</c:v>
                </c:pt>
                <c:pt idx="118">
                  <c:v>41715</c:v>
                </c:pt>
                <c:pt idx="119">
                  <c:v>41724</c:v>
                </c:pt>
                <c:pt idx="120">
                  <c:v>41730</c:v>
                </c:pt>
                <c:pt idx="121">
                  <c:v>41760</c:v>
                </c:pt>
                <c:pt idx="122">
                  <c:v>41786</c:v>
                </c:pt>
                <c:pt idx="123">
                  <c:v>41791</c:v>
                </c:pt>
                <c:pt idx="124">
                  <c:v>41802</c:v>
                </c:pt>
                <c:pt idx="125">
                  <c:v>41838</c:v>
                </c:pt>
                <c:pt idx="126">
                  <c:v>41843</c:v>
                </c:pt>
                <c:pt idx="127">
                  <c:v>41844</c:v>
                </c:pt>
                <c:pt idx="128">
                  <c:v>41844</c:v>
                </c:pt>
                <c:pt idx="129">
                  <c:v>41851</c:v>
                </c:pt>
                <c:pt idx="130">
                  <c:v>41870</c:v>
                </c:pt>
                <c:pt idx="131">
                  <c:v>41876</c:v>
                </c:pt>
                <c:pt idx="132">
                  <c:v>41885</c:v>
                </c:pt>
                <c:pt idx="133">
                  <c:v>41886</c:v>
                </c:pt>
                <c:pt idx="134">
                  <c:v>41886</c:v>
                </c:pt>
                <c:pt idx="135">
                  <c:v>41915</c:v>
                </c:pt>
                <c:pt idx="136">
                  <c:v>41920</c:v>
                </c:pt>
                <c:pt idx="137">
                  <c:v>41920</c:v>
                </c:pt>
                <c:pt idx="138">
                  <c:v>41920</c:v>
                </c:pt>
                <c:pt idx="139">
                  <c:v>41920</c:v>
                </c:pt>
                <c:pt idx="140">
                  <c:v>41920</c:v>
                </c:pt>
                <c:pt idx="141">
                  <c:v>41920</c:v>
                </c:pt>
                <c:pt idx="142">
                  <c:v>41932</c:v>
                </c:pt>
                <c:pt idx="143">
                  <c:v>41933</c:v>
                </c:pt>
                <c:pt idx="144">
                  <c:v>41933</c:v>
                </c:pt>
                <c:pt idx="145">
                  <c:v>41934</c:v>
                </c:pt>
                <c:pt idx="146">
                  <c:v>41934</c:v>
                </c:pt>
                <c:pt idx="147">
                  <c:v>41934</c:v>
                </c:pt>
                <c:pt idx="148">
                  <c:v>41934</c:v>
                </c:pt>
                <c:pt idx="149">
                  <c:v>41934</c:v>
                </c:pt>
                <c:pt idx="150">
                  <c:v>41934</c:v>
                </c:pt>
                <c:pt idx="151">
                  <c:v>41934</c:v>
                </c:pt>
                <c:pt idx="152">
                  <c:v>41934</c:v>
                </c:pt>
                <c:pt idx="153">
                  <c:v>41936</c:v>
                </c:pt>
                <c:pt idx="154">
                  <c:v>41950</c:v>
                </c:pt>
                <c:pt idx="155">
                  <c:v>41950</c:v>
                </c:pt>
                <c:pt idx="156">
                  <c:v>41956</c:v>
                </c:pt>
                <c:pt idx="157">
                  <c:v>41961</c:v>
                </c:pt>
                <c:pt idx="158">
                  <c:v>41982</c:v>
                </c:pt>
                <c:pt idx="159">
                  <c:v>42036</c:v>
                </c:pt>
                <c:pt idx="160">
                  <c:v>42065</c:v>
                </c:pt>
                <c:pt idx="161">
                  <c:v>42065</c:v>
                </c:pt>
                <c:pt idx="162">
                  <c:v>42066</c:v>
                </c:pt>
                <c:pt idx="163">
                  <c:v>42067</c:v>
                </c:pt>
                <c:pt idx="164">
                  <c:v>42067</c:v>
                </c:pt>
                <c:pt idx="165">
                  <c:v>42068</c:v>
                </c:pt>
                <c:pt idx="166">
                  <c:v>42086</c:v>
                </c:pt>
                <c:pt idx="167">
                  <c:v>42088</c:v>
                </c:pt>
                <c:pt idx="168">
                  <c:v>42097</c:v>
                </c:pt>
                <c:pt idx="169">
                  <c:v>42097</c:v>
                </c:pt>
                <c:pt idx="170">
                  <c:v>42108</c:v>
                </c:pt>
                <c:pt idx="171">
                  <c:v>42111</c:v>
                </c:pt>
                <c:pt idx="172">
                  <c:v>42124</c:v>
                </c:pt>
                <c:pt idx="173">
                  <c:v>42124</c:v>
                </c:pt>
                <c:pt idx="174">
                  <c:v>42124</c:v>
                </c:pt>
                <c:pt idx="175">
                  <c:v>42151</c:v>
                </c:pt>
                <c:pt idx="176">
                  <c:v>42156</c:v>
                </c:pt>
                <c:pt idx="177">
                  <c:v>42160</c:v>
                </c:pt>
                <c:pt idx="178">
                  <c:v>42164</c:v>
                </c:pt>
                <c:pt idx="179">
                  <c:v>42174</c:v>
                </c:pt>
                <c:pt idx="180">
                  <c:v>42178</c:v>
                </c:pt>
                <c:pt idx="181">
                  <c:v>42180</c:v>
                </c:pt>
                <c:pt idx="182">
                  <c:v>42185</c:v>
                </c:pt>
                <c:pt idx="183">
                  <c:v>42186</c:v>
                </c:pt>
                <c:pt idx="184">
                  <c:v>42186</c:v>
                </c:pt>
                <c:pt idx="185">
                  <c:v>42186</c:v>
                </c:pt>
                <c:pt idx="186">
                  <c:v>42200</c:v>
                </c:pt>
                <c:pt idx="187">
                  <c:v>42201</c:v>
                </c:pt>
                <c:pt idx="188">
                  <c:v>42201</c:v>
                </c:pt>
                <c:pt idx="189">
                  <c:v>42206</c:v>
                </c:pt>
                <c:pt idx="190">
                  <c:v>42221</c:v>
                </c:pt>
                <c:pt idx="191">
                  <c:v>42225</c:v>
                </c:pt>
                <c:pt idx="192">
                  <c:v>42228</c:v>
                </c:pt>
                <c:pt idx="193">
                  <c:v>42244</c:v>
                </c:pt>
                <c:pt idx="194">
                  <c:v>42250</c:v>
                </c:pt>
                <c:pt idx="195">
                  <c:v>42270</c:v>
                </c:pt>
                <c:pt idx="196">
                  <c:v>42270</c:v>
                </c:pt>
                <c:pt idx="197">
                  <c:v>42271</c:v>
                </c:pt>
                <c:pt idx="198">
                  <c:v>42275</c:v>
                </c:pt>
                <c:pt idx="199">
                  <c:v>42275</c:v>
                </c:pt>
                <c:pt idx="200">
                  <c:v>42278</c:v>
                </c:pt>
                <c:pt idx="201">
                  <c:v>42278</c:v>
                </c:pt>
                <c:pt idx="202">
                  <c:v>42278</c:v>
                </c:pt>
                <c:pt idx="203">
                  <c:v>42285</c:v>
                </c:pt>
                <c:pt idx="204">
                  <c:v>42286</c:v>
                </c:pt>
                <c:pt idx="205">
                  <c:v>42286</c:v>
                </c:pt>
                <c:pt idx="206">
                  <c:v>42292</c:v>
                </c:pt>
                <c:pt idx="207">
                  <c:v>42313</c:v>
                </c:pt>
                <c:pt idx="208">
                  <c:v>42314</c:v>
                </c:pt>
                <c:pt idx="209">
                  <c:v>42317</c:v>
                </c:pt>
                <c:pt idx="210">
                  <c:v>42318</c:v>
                </c:pt>
                <c:pt idx="211">
                  <c:v>42328</c:v>
                </c:pt>
                <c:pt idx="212">
                  <c:v>42338</c:v>
                </c:pt>
                <c:pt idx="213">
                  <c:v>42355</c:v>
                </c:pt>
                <c:pt idx="214">
                  <c:v>42355</c:v>
                </c:pt>
                <c:pt idx="215">
                  <c:v>42356</c:v>
                </c:pt>
                <c:pt idx="216">
                  <c:v>42356</c:v>
                </c:pt>
                <c:pt idx="217">
                  <c:v>42356</c:v>
                </c:pt>
                <c:pt idx="218">
                  <c:v>42356</c:v>
                </c:pt>
                <c:pt idx="219">
                  <c:v>42375</c:v>
                </c:pt>
                <c:pt idx="220">
                  <c:v>42472</c:v>
                </c:pt>
                <c:pt idx="221">
                  <c:v>42472</c:v>
                </c:pt>
                <c:pt idx="222">
                  <c:v>42509</c:v>
                </c:pt>
                <c:pt idx="223">
                  <c:v>42584</c:v>
                </c:pt>
                <c:pt idx="224">
                  <c:v>42586</c:v>
                </c:pt>
                <c:pt idx="225">
                  <c:v>42591</c:v>
                </c:pt>
                <c:pt idx="226">
                  <c:v>42608</c:v>
                </c:pt>
                <c:pt idx="227">
                  <c:v>42611</c:v>
                </c:pt>
                <c:pt idx="228">
                  <c:v>42628</c:v>
                </c:pt>
                <c:pt idx="229">
                  <c:v>42633</c:v>
                </c:pt>
                <c:pt idx="230">
                  <c:v>42635</c:v>
                </c:pt>
                <c:pt idx="231">
                  <c:v>42636</c:v>
                </c:pt>
                <c:pt idx="232">
                  <c:v>42636</c:v>
                </c:pt>
                <c:pt idx="233">
                  <c:v>42636</c:v>
                </c:pt>
                <c:pt idx="234">
                  <c:v>42636</c:v>
                </c:pt>
                <c:pt idx="235">
                  <c:v>42689</c:v>
                </c:pt>
                <c:pt idx="236">
                  <c:v>42692</c:v>
                </c:pt>
                <c:pt idx="237">
                  <c:v>42692</c:v>
                </c:pt>
                <c:pt idx="238">
                  <c:v>42692</c:v>
                </c:pt>
                <c:pt idx="239">
                  <c:v>42717</c:v>
                </c:pt>
                <c:pt idx="240">
                  <c:v>42719</c:v>
                </c:pt>
                <c:pt idx="241">
                  <c:v>42738</c:v>
                </c:pt>
                <c:pt idx="242">
                  <c:v>42747</c:v>
                </c:pt>
                <c:pt idx="243">
                  <c:v>42747</c:v>
                </c:pt>
                <c:pt idx="244">
                  <c:v>42747</c:v>
                </c:pt>
                <c:pt idx="245">
                  <c:v>42752</c:v>
                </c:pt>
                <c:pt idx="246">
                  <c:v>42766</c:v>
                </c:pt>
                <c:pt idx="247">
                  <c:v>42817</c:v>
                </c:pt>
                <c:pt idx="248">
                  <c:v>42825</c:v>
                </c:pt>
                <c:pt idx="249">
                  <c:v>42826</c:v>
                </c:pt>
                <c:pt idx="250">
                  <c:v>42843</c:v>
                </c:pt>
                <c:pt idx="251">
                  <c:v>42877</c:v>
                </c:pt>
                <c:pt idx="252">
                  <c:v>42880</c:v>
                </c:pt>
                <c:pt idx="253">
                  <c:v>42880</c:v>
                </c:pt>
                <c:pt idx="254">
                  <c:v>42880</c:v>
                </c:pt>
                <c:pt idx="255">
                  <c:v>42880</c:v>
                </c:pt>
                <c:pt idx="256">
                  <c:v>42881</c:v>
                </c:pt>
                <c:pt idx="257">
                  <c:v>42887</c:v>
                </c:pt>
                <c:pt idx="258">
                  <c:v>42887</c:v>
                </c:pt>
                <c:pt idx="259">
                  <c:v>42887</c:v>
                </c:pt>
                <c:pt idx="260">
                  <c:v>42893</c:v>
                </c:pt>
                <c:pt idx="261">
                  <c:v>42905</c:v>
                </c:pt>
                <c:pt idx="262">
                  <c:v>42906</c:v>
                </c:pt>
                <c:pt idx="263">
                  <c:v>42906</c:v>
                </c:pt>
                <c:pt idx="264">
                  <c:v>42906</c:v>
                </c:pt>
                <c:pt idx="265">
                  <c:v>42906</c:v>
                </c:pt>
                <c:pt idx="266">
                  <c:v>42912</c:v>
                </c:pt>
                <c:pt idx="267">
                  <c:v>42933</c:v>
                </c:pt>
                <c:pt idx="268">
                  <c:v>42944</c:v>
                </c:pt>
                <c:pt idx="269">
                  <c:v>42944</c:v>
                </c:pt>
                <c:pt idx="270">
                  <c:v>42955</c:v>
                </c:pt>
                <c:pt idx="271">
                  <c:v>42972</c:v>
                </c:pt>
                <c:pt idx="272">
                  <c:v>43001</c:v>
                </c:pt>
                <c:pt idx="273">
                  <c:v>43004</c:v>
                </c:pt>
                <c:pt idx="274">
                  <c:v>43004</c:v>
                </c:pt>
                <c:pt idx="275">
                  <c:v>43014</c:v>
                </c:pt>
                <c:pt idx="276">
                  <c:v>43014</c:v>
                </c:pt>
                <c:pt idx="277">
                  <c:v>43038</c:v>
                </c:pt>
                <c:pt idx="278">
                  <c:v>43047</c:v>
                </c:pt>
                <c:pt idx="279">
                  <c:v>43052</c:v>
                </c:pt>
                <c:pt idx="280">
                  <c:v>43052</c:v>
                </c:pt>
                <c:pt idx="281">
                  <c:v>43053</c:v>
                </c:pt>
                <c:pt idx="282">
                  <c:v>43077</c:v>
                </c:pt>
                <c:pt idx="283">
                  <c:v>43083</c:v>
                </c:pt>
                <c:pt idx="284">
                  <c:v>43084</c:v>
                </c:pt>
                <c:pt idx="285">
                  <c:v>43090</c:v>
                </c:pt>
                <c:pt idx="286">
                  <c:v>43105</c:v>
                </c:pt>
                <c:pt idx="287">
                  <c:v>43109</c:v>
                </c:pt>
                <c:pt idx="288">
                  <c:v>43126</c:v>
                </c:pt>
                <c:pt idx="289">
                  <c:v>43129</c:v>
                </c:pt>
                <c:pt idx="290">
                  <c:v>43129</c:v>
                </c:pt>
                <c:pt idx="291">
                  <c:v>43132</c:v>
                </c:pt>
                <c:pt idx="292">
                  <c:v>43136</c:v>
                </c:pt>
                <c:pt idx="293">
                  <c:v>43152</c:v>
                </c:pt>
                <c:pt idx="294">
                  <c:v>43154</c:v>
                </c:pt>
                <c:pt idx="295">
                  <c:v>43206</c:v>
                </c:pt>
                <c:pt idx="296">
                  <c:v>43227</c:v>
                </c:pt>
                <c:pt idx="297">
                  <c:v>43236</c:v>
                </c:pt>
                <c:pt idx="298">
                  <c:v>43236</c:v>
                </c:pt>
                <c:pt idx="299">
                  <c:v>43250</c:v>
                </c:pt>
                <c:pt idx="300">
                  <c:v>43250</c:v>
                </c:pt>
                <c:pt idx="301">
                  <c:v>43250</c:v>
                </c:pt>
                <c:pt idx="302">
                  <c:v>43250</c:v>
                </c:pt>
                <c:pt idx="303">
                  <c:v>43250</c:v>
                </c:pt>
                <c:pt idx="304">
                  <c:v>43250</c:v>
                </c:pt>
                <c:pt idx="305">
                  <c:v>43251</c:v>
                </c:pt>
                <c:pt idx="306">
                  <c:v>43252</c:v>
                </c:pt>
                <c:pt idx="307">
                  <c:v>43255</c:v>
                </c:pt>
                <c:pt idx="308">
                  <c:v>43257</c:v>
                </c:pt>
                <c:pt idx="309">
                  <c:v>43259</c:v>
                </c:pt>
                <c:pt idx="310">
                  <c:v>43264</c:v>
                </c:pt>
                <c:pt idx="311">
                  <c:v>43264</c:v>
                </c:pt>
                <c:pt idx="312">
                  <c:v>43264</c:v>
                </c:pt>
                <c:pt idx="313">
                  <c:v>43264</c:v>
                </c:pt>
                <c:pt idx="314">
                  <c:v>43266</c:v>
                </c:pt>
                <c:pt idx="315">
                  <c:v>43277</c:v>
                </c:pt>
                <c:pt idx="316">
                  <c:v>43278</c:v>
                </c:pt>
                <c:pt idx="317">
                  <c:v>43281</c:v>
                </c:pt>
                <c:pt idx="318">
                  <c:v>43281</c:v>
                </c:pt>
                <c:pt idx="319">
                  <c:v>43281</c:v>
                </c:pt>
                <c:pt idx="320">
                  <c:v>43291</c:v>
                </c:pt>
                <c:pt idx="321">
                  <c:v>43322</c:v>
                </c:pt>
                <c:pt idx="322">
                  <c:v>43322</c:v>
                </c:pt>
                <c:pt idx="323">
                  <c:v>43334</c:v>
                </c:pt>
                <c:pt idx="324">
                  <c:v>43334</c:v>
                </c:pt>
                <c:pt idx="325">
                  <c:v>43335</c:v>
                </c:pt>
                <c:pt idx="326">
                  <c:v>43343</c:v>
                </c:pt>
                <c:pt idx="327">
                  <c:v>43352</c:v>
                </c:pt>
                <c:pt idx="328">
                  <c:v>43354</c:v>
                </c:pt>
                <c:pt idx="329">
                  <c:v>43362</c:v>
                </c:pt>
                <c:pt idx="330">
                  <c:v>43363</c:v>
                </c:pt>
                <c:pt idx="331">
                  <c:v>43368</c:v>
                </c:pt>
                <c:pt idx="332">
                  <c:v>43374</c:v>
                </c:pt>
                <c:pt idx="333">
                  <c:v>43374</c:v>
                </c:pt>
                <c:pt idx="334">
                  <c:v>43391</c:v>
                </c:pt>
                <c:pt idx="335">
                  <c:v>43391</c:v>
                </c:pt>
                <c:pt idx="336">
                  <c:v>43398</c:v>
                </c:pt>
                <c:pt idx="337">
                  <c:v>43405</c:v>
                </c:pt>
                <c:pt idx="338">
                  <c:v>43445</c:v>
                </c:pt>
                <c:pt idx="339">
                  <c:v>43497</c:v>
                </c:pt>
                <c:pt idx="340">
                  <c:v>43507</c:v>
                </c:pt>
                <c:pt idx="341">
                  <c:v>43510</c:v>
                </c:pt>
                <c:pt idx="342">
                  <c:v>43524</c:v>
                </c:pt>
                <c:pt idx="343">
                  <c:v>43545</c:v>
                </c:pt>
                <c:pt idx="344">
                  <c:v>43546</c:v>
                </c:pt>
                <c:pt idx="345">
                  <c:v>43577</c:v>
                </c:pt>
                <c:pt idx="346">
                  <c:v>43585</c:v>
                </c:pt>
                <c:pt idx="347">
                  <c:v>43613</c:v>
                </c:pt>
                <c:pt idx="348">
                  <c:v>43615</c:v>
                </c:pt>
                <c:pt idx="349">
                  <c:v>43627</c:v>
                </c:pt>
                <c:pt idx="350">
                  <c:v>43634</c:v>
                </c:pt>
                <c:pt idx="351">
                  <c:v>43634</c:v>
                </c:pt>
                <c:pt idx="352">
                  <c:v>43637</c:v>
                </c:pt>
                <c:pt idx="353">
                  <c:v>43643</c:v>
                </c:pt>
                <c:pt idx="354">
                  <c:v>43643</c:v>
                </c:pt>
                <c:pt idx="355">
                  <c:v>43647</c:v>
                </c:pt>
                <c:pt idx="356">
                  <c:v>43647</c:v>
                </c:pt>
                <c:pt idx="357">
                  <c:v>43647</c:v>
                </c:pt>
                <c:pt idx="358">
                  <c:v>43655</c:v>
                </c:pt>
                <c:pt idx="359">
                  <c:v>43671</c:v>
                </c:pt>
                <c:pt idx="360">
                  <c:v>43672</c:v>
                </c:pt>
                <c:pt idx="361">
                  <c:v>43672</c:v>
                </c:pt>
                <c:pt idx="362">
                  <c:v>43683</c:v>
                </c:pt>
                <c:pt idx="363">
                  <c:v>43696</c:v>
                </c:pt>
                <c:pt idx="364">
                  <c:v>43707</c:v>
                </c:pt>
                <c:pt idx="365">
                  <c:v>43720</c:v>
                </c:pt>
                <c:pt idx="366">
                  <c:v>43727</c:v>
                </c:pt>
                <c:pt idx="367">
                  <c:v>43730</c:v>
                </c:pt>
                <c:pt idx="368">
                  <c:v>43730</c:v>
                </c:pt>
                <c:pt idx="369">
                  <c:v>43730</c:v>
                </c:pt>
                <c:pt idx="370">
                  <c:v>43739</c:v>
                </c:pt>
                <c:pt idx="371">
                  <c:v>43755</c:v>
                </c:pt>
                <c:pt idx="372">
                  <c:v>43755</c:v>
                </c:pt>
                <c:pt idx="373">
                  <c:v>43756</c:v>
                </c:pt>
                <c:pt idx="374">
                  <c:v>43761</c:v>
                </c:pt>
                <c:pt idx="375">
                  <c:v>43774</c:v>
                </c:pt>
                <c:pt idx="376">
                  <c:v>43783</c:v>
                </c:pt>
                <c:pt idx="377">
                  <c:v>43783</c:v>
                </c:pt>
                <c:pt idx="378">
                  <c:v>43788</c:v>
                </c:pt>
                <c:pt idx="379">
                  <c:v>43790</c:v>
                </c:pt>
                <c:pt idx="380">
                  <c:v>43795</c:v>
                </c:pt>
                <c:pt idx="381">
                  <c:v>43795</c:v>
                </c:pt>
                <c:pt idx="382">
                  <c:v>43795</c:v>
                </c:pt>
                <c:pt idx="383">
                  <c:v>43804</c:v>
                </c:pt>
                <c:pt idx="384">
                  <c:v>43809</c:v>
                </c:pt>
                <c:pt idx="385">
                  <c:v>43816</c:v>
                </c:pt>
                <c:pt idx="386">
                  <c:v>43819</c:v>
                </c:pt>
                <c:pt idx="387">
                  <c:v>43822</c:v>
                </c:pt>
                <c:pt idx="388">
                  <c:v>43836</c:v>
                </c:pt>
                <c:pt idx="389">
                  <c:v>43875</c:v>
                </c:pt>
                <c:pt idx="390">
                  <c:v>43875</c:v>
                </c:pt>
                <c:pt idx="391">
                  <c:v>43880</c:v>
                </c:pt>
                <c:pt idx="392">
                  <c:v>43887</c:v>
                </c:pt>
                <c:pt idx="393">
                  <c:v>43903</c:v>
                </c:pt>
                <c:pt idx="394">
                  <c:v>43915</c:v>
                </c:pt>
                <c:pt idx="395">
                  <c:v>43929</c:v>
                </c:pt>
                <c:pt idx="396">
                  <c:v>43929</c:v>
                </c:pt>
                <c:pt idx="397">
                  <c:v>43953</c:v>
                </c:pt>
                <c:pt idx="398">
                  <c:v>43957</c:v>
                </c:pt>
                <c:pt idx="399">
                  <c:v>43970</c:v>
                </c:pt>
                <c:pt idx="400">
                  <c:v>43977</c:v>
                </c:pt>
                <c:pt idx="401">
                  <c:v>43983</c:v>
                </c:pt>
                <c:pt idx="402">
                  <c:v>44022</c:v>
                </c:pt>
                <c:pt idx="403">
                  <c:v>44022</c:v>
                </c:pt>
                <c:pt idx="404">
                  <c:v>44036</c:v>
                </c:pt>
                <c:pt idx="405">
                  <c:v>44067</c:v>
                </c:pt>
                <c:pt idx="406">
                  <c:v>44074</c:v>
                </c:pt>
                <c:pt idx="407">
                  <c:v>44088</c:v>
                </c:pt>
                <c:pt idx="408">
                  <c:v>44097</c:v>
                </c:pt>
                <c:pt idx="409">
                  <c:v>44099</c:v>
                </c:pt>
                <c:pt idx="410">
                  <c:v>44104</c:v>
                </c:pt>
                <c:pt idx="411">
                  <c:v>44106</c:v>
                </c:pt>
                <c:pt idx="412">
                  <c:v>44137</c:v>
                </c:pt>
                <c:pt idx="413">
                  <c:v>44140</c:v>
                </c:pt>
                <c:pt idx="414">
                  <c:v>44141</c:v>
                </c:pt>
                <c:pt idx="415">
                  <c:v>44166</c:v>
                </c:pt>
                <c:pt idx="416">
                  <c:v>44187</c:v>
                </c:pt>
                <c:pt idx="417">
                  <c:v>44195</c:v>
                </c:pt>
                <c:pt idx="418">
                  <c:v>44211</c:v>
                </c:pt>
                <c:pt idx="419">
                  <c:v>44211</c:v>
                </c:pt>
                <c:pt idx="420">
                  <c:v>44217</c:v>
                </c:pt>
                <c:pt idx="421">
                  <c:v>44224</c:v>
                </c:pt>
                <c:pt idx="422">
                  <c:v>44228</c:v>
                </c:pt>
                <c:pt idx="423">
                  <c:v>44228</c:v>
                </c:pt>
                <c:pt idx="424">
                  <c:v>44231</c:v>
                </c:pt>
                <c:pt idx="425">
                  <c:v>44250</c:v>
                </c:pt>
                <c:pt idx="426">
                  <c:v>44263</c:v>
                </c:pt>
                <c:pt idx="427">
                  <c:v>44280</c:v>
                </c:pt>
                <c:pt idx="428">
                  <c:v>44287</c:v>
                </c:pt>
                <c:pt idx="429">
                  <c:v>44287</c:v>
                </c:pt>
                <c:pt idx="430">
                  <c:v>44294</c:v>
                </c:pt>
                <c:pt idx="431">
                  <c:v>44323</c:v>
                </c:pt>
                <c:pt idx="432">
                  <c:v>44328</c:v>
                </c:pt>
                <c:pt idx="433">
                  <c:v>44348</c:v>
                </c:pt>
                <c:pt idx="434">
                  <c:v>44348</c:v>
                </c:pt>
                <c:pt idx="435">
                  <c:v>44348</c:v>
                </c:pt>
                <c:pt idx="436">
                  <c:v>44351</c:v>
                </c:pt>
                <c:pt idx="437">
                  <c:v>44364</c:v>
                </c:pt>
                <c:pt idx="438">
                  <c:v>44420</c:v>
                </c:pt>
                <c:pt idx="439">
                  <c:v>44477</c:v>
                </c:pt>
                <c:pt idx="440">
                  <c:v>44483</c:v>
                </c:pt>
                <c:pt idx="441">
                  <c:v>44484</c:v>
                </c:pt>
                <c:pt idx="442">
                  <c:v>44484</c:v>
                </c:pt>
                <c:pt idx="443">
                  <c:v>44547</c:v>
                </c:pt>
                <c:pt idx="444">
                  <c:v>44582</c:v>
                </c:pt>
                <c:pt idx="445">
                  <c:v>44608</c:v>
                </c:pt>
                <c:pt idx="446">
                  <c:v>44613</c:v>
                </c:pt>
                <c:pt idx="447">
                  <c:v>44669</c:v>
                </c:pt>
                <c:pt idx="448">
                  <c:v>44671</c:v>
                </c:pt>
                <c:pt idx="449">
                  <c:v>44679</c:v>
                </c:pt>
                <c:pt idx="450">
                  <c:v>44694</c:v>
                </c:pt>
                <c:pt idx="451">
                  <c:v>44706</c:v>
                </c:pt>
                <c:pt idx="452">
                  <c:v>44735</c:v>
                </c:pt>
                <c:pt idx="453">
                  <c:v>44769</c:v>
                </c:pt>
                <c:pt idx="454">
                  <c:v>44831</c:v>
                </c:pt>
                <c:pt idx="455">
                  <c:v>44833</c:v>
                </c:pt>
                <c:pt idx="456">
                  <c:v>44854</c:v>
                </c:pt>
                <c:pt idx="457">
                  <c:v>44859</c:v>
                </c:pt>
                <c:pt idx="458">
                  <c:v>44862</c:v>
                </c:pt>
                <c:pt idx="459">
                  <c:v>44916</c:v>
                </c:pt>
                <c:pt idx="460">
                  <c:v>44946</c:v>
                </c:pt>
                <c:pt idx="461">
                  <c:v>44950</c:v>
                </c:pt>
                <c:pt idx="462">
                  <c:v>45107</c:v>
                </c:pt>
                <c:pt idx="463">
                  <c:v>45128</c:v>
                </c:pt>
                <c:pt idx="464">
                  <c:v>45223</c:v>
                </c:pt>
                <c:pt idx="465">
                  <c:v>45245</c:v>
                </c:pt>
                <c:pt idx="466">
                  <c:v>45247</c:v>
                </c:pt>
                <c:pt idx="467">
                  <c:v>45322</c:v>
                </c:pt>
                <c:pt idx="468">
                  <c:v>45337</c:v>
                </c:pt>
                <c:pt idx="469">
                  <c:v>45372</c:v>
                </c:pt>
                <c:pt idx="470">
                  <c:v>45415</c:v>
                </c:pt>
                <c:pt idx="471">
                  <c:v>45415</c:v>
                </c:pt>
              </c:numCache>
            </c:numRef>
          </c:xVal>
          <c:yVal>
            <c:numRef>
              <c:f>'PPA Price by Project (PV only)'!$J$26:$J$537</c:f>
              <c:numCache>
                <c:formatCode>0.00</c:formatCode>
                <c:ptCount val="512"/>
                <c:pt idx="0">
                  <c:v>#N/A</c:v>
                </c:pt>
                <c:pt idx="1">
                  <c:v>#N/A</c:v>
                </c:pt>
                <c:pt idx="2">
                  <c:v>#N/A</c:v>
                </c:pt>
                <c:pt idx="3">
                  <c:v>#N/A</c:v>
                </c:pt>
                <c:pt idx="4">
                  <c:v>#N/A</c:v>
                </c:pt>
                <c:pt idx="5">
                  <c:v>#N/A</c:v>
                </c:pt>
                <c:pt idx="6">
                  <c:v>#N/A</c:v>
                </c:pt>
                <c:pt idx="7">
                  <c:v>#N/A</c:v>
                </c:pt>
                <c:pt idx="8">
                  <c:v>#N/A</c:v>
                </c:pt>
                <c:pt idx="9">
                  <c:v>#N/A</c:v>
                </c:pt>
                <c:pt idx="10">
                  <c:v>#N/A</c:v>
                </c:pt>
                <c:pt idx="11">
                  <c:v>#N/A</c:v>
                </c:pt>
                <c:pt idx="12">
                  <c:v>#N/A</c:v>
                </c:pt>
                <c:pt idx="13">
                  <c:v>#N/A</c:v>
                </c:pt>
                <c:pt idx="14">
                  <c:v>#N/A</c:v>
                </c:pt>
                <c:pt idx="15">
                  <c:v>#N/A</c:v>
                </c:pt>
                <c:pt idx="16">
                  <c:v>#N/A</c:v>
                </c:pt>
                <c:pt idx="17">
                  <c:v>#N/A</c:v>
                </c:pt>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354.11475419560912</c:v>
                </c:pt>
                <c:pt idx="33">
                  <c:v>#N/A</c:v>
                </c:pt>
                <c:pt idx="34">
                  <c:v>#N/A</c:v>
                </c:pt>
                <c:pt idx="35">
                  <c:v>#N/A</c:v>
                </c:pt>
                <c:pt idx="36">
                  <c:v>#N/A</c:v>
                </c:pt>
                <c:pt idx="37">
                  <c:v>#N/A</c:v>
                </c:pt>
                <c:pt idx="38">
                  <c:v>#N/A</c:v>
                </c:pt>
                <c:pt idx="39">
                  <c:v>#N/A</c:v>
                </c:pt>
                <c:pt idx="40">
                  <c:v>#N/A</c:v>
                </c:pt>
                <c:pt idx="41">
                  <c:v>#N/A</c:v>
                </c:pt>
                <c:pt idx="42">
                  <c:v>#N/A</c:v>
                </c:pt>
                <c:pt idx="43">
                  <c:v>#N/A</c:v>
                </c:pt>
                <c:pt idx="44">
                  <c:v>#N/A</c:v>
                </c:pt>
                <c:pt idx="45">
                  <c:v>#N/A</c:v>
                </c:pt>
                <c:pt idx="46">
                  <c:v>#N/A</c:v>
                </c:pt>
                <c:pt idx="47">
                  <c:v>#N/A</c:v>
                </c:pt>
                <c:pt idx="48">
                  <c:v>#N/A</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#N/A</c:v>
                </c:pt>
                <c:pt idx="69">
                  <c:v>#N/A</c:v>
                </c:pt>
                <c:pt idx="70">
                  <c:v>#N/A</c:v>
                </c:pt>
                <c:pt idx="71">
                  <c:v>#N/A</c:v>
                </c:pt>
                <c:pt idx="72">
                  <c:v>#N/A</c:v>
                </c:pt>
                <c:pt idx="73">
                  <c:v>#N/A</c:v>
                </c:pt>
                <c:pt idx="74">
                  <c:v>#N/A</c:v>
                </c:pt>
                <c:pt idx="75">
                  <c:v>#N/A</c:v>
                </c:pt>
                <c:pt idx="76">
                  <c:v>#N/A</c:v>
                </c:pt>
                <c:pt idx="77">
                  <c:v>#N/A</c:v>
                </c:pt>
                <c:pt idx="78">
                  <c:v>#N/A</c:v>
                </c:pt>
                <c:pt idx="79">
                  <c:v>#N/A</c:v>
                </c:pt>
                <c:pt idx="80">
                  <c:v>#N/A</c:v>
                </c:pt>
                <c:pt idx="81">
                  <c:v>#N/A</c:v>
                </c:pt>
                <c:pt idx="82">
                  <c:v>#N/A</c:v>
                </c:pt>
                <c:pt idx="83">
                  <c:v>#N/A</c:v>
                </c:pt>
                <c:pt idx="84">
                  <c:v>#N/A</c:v>
                </c:pt>
                <c:pt idx="85">
                  <c:v>#N/A</c:v>
                </c:pt>
                <c:pt idx="86">
                  <c:v>#N/A</c:v>
                </c:pt>
                <c:pt idx="87">
                  <c:v>#N/A</c:v>
                </c:pt>
                <c:pt idx="88">
                  <c:v>#N/A</c:v>
                </c:pt>
                <c:pt idx="89">
                  <c:v>#N/A</c:v>
                </c:pt>
                <c:pt idx="90">
                  <c:v>#N/A</c:v>
                </c:pt>
                <c:pt idx="91">
                  <c:v>#N/A</c:v>
                </c:pt>
                <c:pt idx="92">
                  <c:v>#N/A</c:v>
                </c:pt>
                <c:pt idx="93">
                  <c:v>#N/A</c:v>
                </c:pt>
                <c:pt idx="94">
                  <c:v>#N/A</c:v>
                </c:pt>
                <c:pt idx="95">
                  <c:v>#N/A</c:v>
                </c:pt>
                <c:pt idx="96">
                  <c:v>#N/A</c:v>
                </c:pt>
                <c:pt idx="97">
                  <c:v>#N/A</c:v>
                </c:pt>
                <c:pt idx="98">
                  <c:v>#N/A</c:v>
                </c:pt>
                <c:pt idx="99">
                  <c:v>#N/A</c:v>
                </c:pt>
                <c:pt idx="100">
                  <c:v>#N/A</c:v>
                </c:pt>
                <c:pt idx="101">
                  <c:v>#N/A</c:v>
                </c:pt>
                <c:pt idx="102">
                  <c:v>#N/A</c:v>
                </c:pt>
                <c:pt idx="103">
                  <c:v>#N/A</c:v>
                </c:pt>
                <c:pt idx="104">
                  <c:v>#N/A</c:v>
                </c:pt>
                <c:pt idx="105">
                  <c:v>#N/A</c:v>
                </c:pt>
                <c:pt idx="106">
                  <c:v>#N/A</c:v>
                </c:pt>
                <c:pt idx="107">
                  <c:v>#N/A</c:v>
                </c:pt>
                <c:pt idx="108">
                  <c:v>#N/A</c:v>
                </c:pt>
                <c:pt idx="109">
                  <c:v>#N/A</c:v>
                </c:pt>
                <c:pt idx="110">
                  <c:v>#N/A</c:v>
                </c:pt>
                <c:pt idx="111">
                  <c:v>#N/A</c:v>
                </c:pt>
                <c:pt idx="112">
                  <c:v>#N/A</c:v>
                </c:pt>
                <c:pt idx="113">
                  <c:v>#N/A</c:v>
                </c:pt>
                <c:pt idx="114">
                  <c:v>#N/A</c:v>
                </c:pt>
                <c:pt idx="115">
                  <c:v>#N/A</c:v>
                </c:pt>
                <c:pt idx="116">
                  <c:v>#N/A</c:v>
                </c:pt>
                <c:pt idx="117">
                  <c:v>#N/A</c:v>
                </c:pt>
                <c:pt idx="118">
                  <c:v>#N/A</c:v>
                </c:pt>
                <c:pt idx="119">
                  <c:v>#N/A</c:v>
                </c:pt>
                <c:pt idx="120">
                  <c:v>#N/A</c:v>
                </c:pt>
                <c:pt idx="121">
                  <c:v>#N/A</c:v>
                </c:pt>
                <c:pt idx="122">
                  <c:v>#N/A</c:v>
                </c:pt>
                <c:pt idx="123">
                  <c:v>#N/A</c:v>
                </c:pt>
                <c:pt idx="124">
                  <c:v>#N/A</c:v>
                </c:pt>
                <c:pt idx="125">
                  <c:v>#N/A</c:v>
                </c:pt>
                <c:pt idx="126">
                  <c:v>#N/A</c:v>
                </c:pt>
                <c:pt idx="127">
                  <c:v>#N/A</c:v>
                </c:pt>
                <c:pt idx="128">
                  <c:v>#N/A</c:v>
                </c:pt>
                <c:pt idx="129">
                  <c:v>#N/A</c:v>
                </c:pt>
                <c:pt idx="130">
                  <c:v>#N/A</c:v>
                </c:pt>
                <c:pt idx="131">
                  <c:v>#N/A</c:v>
                </c:pt>
                <c:pt idx="132">
                  <c:v>#N/A</c:v>
                </c:pt>
                <c:pt idx="133">
                  <c:v>#N/A</c:v>
                </c:pt>
                <c:pt idx="134">
                  <c:v>#N/A</c:v>
                </c:pt>
                <c:pt idx="135">
                  <c:v>#N/A</c:v>
                </c:pt>
                <c:pt idx="136">
                  <c:v>#N/A</c:v>
                </c:pt>
                <c:pt idx="137">
                  <c:v>#N/A</c:v>
                </c:pt>
                <c:pt idx="138">
                  <c:v>#N/A</c:v>
                </c:pt>
                <c:pt idx="139">
                  <c:v>#N/A</c:v>
                </c:pt>
                <c:pt idx="140">
                  <c:v>#N/A</c:v>
                </c:pt>
                <c:pt idx="141">
                  <c:v>#N/A</c:v>
                </c:pt>
                <c:pt idx="142">
                  <c:v>#N/A</c:v>
                </c:pt>
                <c:pt idx="143">
                  <c:v>#N/A</c:v>
                </c:pt>
                <c:pt idx="144">
                  <c:v>#N/A</c:v>
                </c:pt>
                <c:pt idx="145">
                  <c:v>#N/A</c:v>
                </c:pt>
                <c:pt idx="146">
                  <c:v>#N/A</c:v>
                </c:pt>
                <c:pt idx="147">
                  <c:v>#N/A</c:v>
                </c:pt>
                <c:pt idx="148">
                  <c:v>#N/A</c:v>
                </c:pt>
                <c:pt idx="149">
                  <c:v>#N/A</c:v>
                </c:pt>
                <c:pt idx="150">
                  <c:v>#N/A</c:v>
                </c:pt>
                <c:pt idx="151">
                  <c:v>#N/A</c:v>
                </c:pt>
                <c:pt idx="152">
                  <c:v>#N/A</c:v>
                </c:pt>
                <c:pt idx="153">
                  <c:v>#N/A</c:v>
                </c:pt>
                <c:pt idx="154">
                  <c:v>#N/A</c:v>
                </c:pt>
                <c:pt idx="155">
                  <c:v>#N/A</c:v>
                </c:pt>
                <c:pt idx="156">
                  <c:v>#N/A</c:v>
                </c:pt>
                <c:pt idx="157">
                  <c:v>#N/A</c:v>
                </c:pt>
                <c:pt idx="158">
                  <c:v>#N/A</c:v>
                </c:pt>
                <c:pt idx="159">
                  <c:v>#N/A</c:v>
                </c:pt>
                <c:pt idx="160">
                  <c:v>#N/A</c:v>
                </c:pt>
                <c:pt idx="161">
                  <c:v>#N/A</c:v>
                </c:pt>
                <c:pt idx="162">
                  <c:v>#N/A</c:v>
                </c:pt>
                <c:pt idx="163">
                  <c:v>#N/A</c:v>
                </c:pt>
                <c:pt idx="164">
                  <c:v>#N/A</c:v>
                </c:pt>
                <c:pt idx="165">
                  <c:v>#N/A</c:v>
                </c:pt>
                <c:pt idx="166">
                  <c:v>#N/A</c:v>
                </c:pt>
                <c:pt idx="167">
                  <c:v>#N/A</c:v>
                </c:pt>
                <c:pt idx="168">
                  <c:v>#N/A</c:v>
                </c:pt>
                <c:pt idx="169">
                  <c:v>#N/A</c:v>
                </c:pt>
                <c:pt idx="170">
                  <c:v>#N/A</c:v>
                </c:pt>
                <c:pt idx="171">
                  <c:v>#N/A</c:v>
                </c:pt>
                <c:pt idx="172">
                  <c:v>#N/A</c:v>
                </c:pt>
                <c:pt idx="173">
                  <c:v>#N/A</c:v>
                </c:pt>
                <c:pt idx="174">
                  <c:v>#N/A</c:v>
                </c:pt>
                <c:pt idx="175">
                  <c:v>#N/A</c:v>
                </c:pt>
                <c:pt idx="176">
                  <c:v>#N/A</c:v>
                </c:pt>
                <c:pt idx="177">
                  <c:v>#N/A</c:v>
                </c:pt>
                <c:pt idx="178">
                  <c:v>#N/A</c:v>
                </c:pt>
                <c:pt idx="179">
                  <c:v>#N/A</c:v>
                </c:pt>
                <c:pt idx="180">
                  <c:v>#N/A</c:v>
                </c:pt>
                <c:pt idx="181">
                  <c:v>#N/A</c:v>
                </c:pt>
                <c:pt idx="182">
                  <c:v>#N/A</c:v>
                </c:pt>
                <c:pt idx="183">
                  <c:v>#N/A</c:v>
                </c:pt>
                <c:pt idx="184">
                  <c:v>#N/A</c:v>
                </c:pt>
                <c:pt idx="185">
                  <c:v>#N/A</c:v>
                </c:pt>
                <c:pt idx="186">
                  <c:v>#N/A</c:v>
                </c:pt>
                <c:pt idx="187">
                  <c:v>#N/A</c:v>
                </c:pt>
                <c:pt idx="188">
                  <c:v>#N/A</c:v>
                </c:pt>
                <c:pt idx="189">
                  <c:v>#N/A</c:v>
                </c:pt>
                <c:pt idx="190">
                  <c:v>#N/A</c:v>
                </c:pt>
                <c:pt idx="191">
                  <c:v>#N/A</c:v>
                </c:pt>
                <c:pt idx="192">
                  <c:v>#N/A</c:v>
                </c:pt>
                <c:pt idx="193">
                  <c:v>#N/A</c:v>
                </c:pt>
                <c:pt idx="194">
                  <c:v>#N/A</c:v>
                </c:pt>
                <c:pt idx="195">
                  <c:v>#N/A</c:v>
                </c:pt>
                <c:pt idx="196">
                  <c:v>#N/A</c:v>
                </c:pt>
                <c:pt idx="197">
                  <c:v>#N/A</c:v>
                </c:pt>
                <c:pt idx="198">
                  <c:v>#N/A</c:v>
                </c:pt>
                <c:pt idx="199">
                  <c:v>#N/A</c:v>
                </c:pt>
                <c:pt idx="200">
                  <c:v>#N/A</c:v>
                </c:pt>
                <c:pt idx="201">
                  <c:v>#N/A</c:v>
                </c:pt>
                <c:pt idx="202">
                  <c:v>#N/A</c:v>
                </c:pt>
                <c:pt idx="203">
                  <c:v>#N/A</c:v>
                </c:pt>
                <c:pt idx="204">
                  <c:v>#N/A</c:v>
                </c:pt>
                <c:pt idx="205">
                  <c:v>#N/A</c:v>
                </c:pt>
                <c:pt idx="206">
                  <c:v>#N/A</c:v>
                </c:pt>
                <c:pt idx="207">
                  <c:v>#N/A</c:v>
                </c:pt>
                <c:pt idx="208">
                  <c:v>#N/A</c:v>
                </c:pt>
                <c:pt idx="209">
                  <c:v>#N/A</c:v>
                </c:pt>
                <c:pt idx="210">
                  <c:v>#N/A</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#N/A</c:v>
                </c:pt>
                <c:pt idx="227">
                  <c:v>#N/A</c:v>
                </c:pt>
                <c:pt idx="228">
                  <c:v>#N/A</c:v>
                </c:pt>
                <c:pt idx="229">
                  <c:v>#N/A</c:v>
                </c:pt>
                <c:pt idx="230">
                  <c:v>159.82564271774476</c:v>
                </c:pt>
                <c:pt idx="231">
                  <c:v>#N/A</c:v>
                </c:pt>
                <c:pt idx="232">
                  <c:v>#N/A</c:v>
                </c:pt>
                <c:pt idx="233">
                  <c:v>#N/A</c:v>
                </c:pt>
                <c:pt idx="234">
                  <c:v>#N/A</c:v>
                </c:pt>
                <c:pt idx="235">
                  <c:v>#N/A</c:v>
                </c:pt>
                <c:pt idx="236">
                  <c:v>#N/A</c:v>
                </c:pt>
                <c:pt idx="237">
                  <c:v>#N/A</c:v>
                </c:pt>
                <c:pt idx="238">
                  <c:v>#N/A</c:v>
                </c:pt>
                <c:pt idx="239">
                  <c:v>#N/A</c:v>
                </c:pt>
                <c:pt idx="240">
                  <c:v>#N/A</c:v>
                </c:pt>
                <c:pt idx="241">
                  <c:v>#N/A</c:v>
                </c:pt>
                <c:pt idx="242">
                  <c:v>#N/A</c:v>
                </c:pt>
                <c:pt idx="243">
                  <c:v>#N/A</c:v>
                </c:pt>
                <c:pt idx="244">
                  <c:v>#N/A</c:v>
                </c:pt>
                <c:pt idx="245">
                  <c:v>#N/A</c:v>
                </c:pt>
                <c:pt idx="246">
                  <c:v>#N/A</c:v>
                </c:pt>
                <c:pt idx="247">
                  <c:v>#N/A</c:v>
                </c:pt>
                <c:pt idx="248">
                  <c:v>#N/A</c:v>
                </c:pt>
                <c:pt idx="249">
                  <c:v>#N/A</c:v>
                </c:pt>
                <c:pt idx="250">
                  <c:v>#N/A</c:v>
                </c:pt>
                <c:pt idx="251">
                  <c:v>#N/A</c:v>
                </c:pt>
                <c:pt idx="252">
                  <c:v>#N/A</c:v>
                </c:pt>
                <c:pt idx="253">
                  <c:v>#N/A</c:v>
                </c:pt>
                <c:pt idx="254">
                  <c:v>#N/A</c:v>
                </c:pt>
                <c:pt idx="255">
                  <c:v>#N/A</c:v>
                </c:pt>
                <c:pt idx="256">
                  <c:v>#N/A</c:v>
                </c:pt>
                <c:pt idx="257">
                  <c:v>#N/A</c:v>
                </c:pt>
                <c:pt idx="258">
                  <c:v>#N/A</c:v>
                </c:pt>
                <c:pt idx="259">
                  <c:v>#N/A</c:v>
                </c:pt>
                <c:pt idx="260">
                  <c:v>#N/A</c:v>
                </c:pt>
                <c:pt idx="261">
                  <c:v>#N/A</c:v>
                </c:pt>
                <c:pt idx="262">
                  <c:v>#N/A</c:v>
                </c:pt>
                <c:pt idx="263">
                  <c:v>#N/A</c:v>
                </c:pt>
                <c:pt idx="264">
                  <c:v>#N/A</c:v>
                </c:pt>
                <c:pt idx="265">
                  <c:v>#N/A</c:v>
                </c:pt>
                <c:pt idx="266">
                  <c:v>#N/A</c:v>
                </c:pt>
                <c:pt idx="267">
                  <c:v>#N/A</c:v>
                </c:pt>
                <c:pt idx="268">
                  <c:v>#N/A</c:v>
                </c:pt>
                <c:pt idx="269">
                  <c:v>#N/A</c:v>
                </c:pt>
                <c:pt idx="270">
                  <c:v>#N/A</c:v>
                </c:pt>
                <c:pt idx="271">
                  <c:v>#N/A</c:v>
                </c:pt>
                <c:pt idx="272">
                  <c:v>#N/A</c:v>
                </c:pt>
                <c:pt idx="273">
                  <c:v>#N/A</c:v>
                </c:pt>
                <c:pt idx="274">
                  <c:v>#N/A</c:v>
                </c:pt>
                <c:pt idx="275">
                  <c:v>#N/A</c:v>
                </c:pt>
                <c:pt idx="276">
                  <c:v>#N/A</c:v>
                </c:pt>
                <c:pt idx="277">
                  <c:v>#N/A</c:v>
                </c:pt>
                <c:pt idx="278">
                  <c:v>#N/A</c:v>
                </c:pt>
                <c:pt idx="279">
                  <c:v>#N/A</c:v>
                </c:pt>
                <c:pt idx="280">
                  <c:v>#N/A</c:v>
                </c:pt>
                <c:pt idx="281">
                  <c:v>#N/A</c:v>
                </c:pt>
                <c:pt idx="282">
                  <c:v>#N/A</c:v>
                </c:pt>
                <c:pt idx="283">
                  <c:v>#N/A</c:v>
                </c:pt>
                <c:pt idx="284">
                  <c:v>#N/A</c:v>
                </c:pt>
                <c:pt idx="285">
                  <c:v>#N/A</c:v>
                </c:pt>
                <c:pt idx="286">
                  <c:v>#N/A</c:v>
                </c:pt>
                <c:pt idx="287">
                  <c:v>#N/A</c:v>
                </c:pt>
                <c:pt idx="288">
                  <c:v>#N/A</c:v>
                </c:pt>
                <c:pt idx="289">
                  <c:v>#N/A</c:v>
                </c:pt>
                <c:pt idx="290">
                  <c:v>#N/A</c:v>
                </c:pt>
                <c:pt idx="291">
                  <c:v>#N/A</c:v>
                </c:pt>
                <c:pt idx="292">
                  <c:v>#N/A</c:v>
                </c:pt>
                <c:pt idx="293">
                  <c:v>#N/A</c:v>
                </c:pt>
                <c:pt idx="294">
                  <c:v>#N/A</c:v>
                </c:pt>
                <c:pt idx="295">
                  <c:v>168.88736511400134</c:v>
                </c:pt>
                <c:pt idx="296">
                  <c:v>#N/A</c:v>
                </c:pt>
                <c:pt idx="297">
                  <c:v>#N/A</c:v>
                </c:pt>
                <c:pt idx="298">
                  <c:v>#N/A</c:v>
                </c:pt>
                <c:pt idx="299">
                  <c:v>#N/A</c:v>
                </c:pt>
                <c:pt idx="300">
                  <c:v>#N/A</c:v>
                </c:pt>
                <c:pt idx="301">
                  <c:v>#N/A</c:v>
                </c:pt>
                <c:pt idx="302">
                  <c:v>#N/A</c:v>
                </c:pt>
                <c:pt idx="303">
                  <c:v>#N/A</c:v>
                </c:pt>
                <c:pt idx="304">
                  <c:v>#N/A</c:v>
                </c:pt>
                <c:pt idx="305">
                  <c:v>#N/A</c:v>
                </c:pt>
                <c:pt idx="306">
                  <c:v>#N/A</c:v>
                </c:pt>
                <c:pt idx="307">
                  <c:v>#N/A</c:v>
                </c:pt>
                <c:pt idx="308">
                  <c:v>#N/A</c:v>
                </c:pt>
                <c:pt idx="309">
                  <c:v>#N/A</c:v>
                </c:pt>
                <c:pt idx="310">
                  <c:v>#N/A</c:v>
                </c:pt>
                <c:pt idx="311">
                  <c:v>#N/A</c:v>
                </c:pt>
                <c:pt idx="312">
                  <c:v>#N/A</c:v>
                </c:pt>
                <c:pt idx="313">
                  <c:v>#N/A</c:v>
                </c:pt>
                <c:pt idx="314">
                  <c:v>#N/A</c:v>
                </c:pt>
                <c:pt idx="315">
                  <c:v>#N/A</c:v>
                </c:pt>
                <c:pt idx="316">
                  <c:v>#N/A</c:v>
                </c:pt>
                <c:pt idx="317">
                  <c:v>#N/A</c:v>
                </c:pt>
                <c:pt idx="318">
                  <c:v>#N/A</c:v>
                </c:pt>
                <c:pt idx="319">
                  <c:v>#N/A</c:v>
                </c:pt>
                <c:pt idx="320">
                  <c:v>#N/A</c:v>
                </c:pt>
                <c:pt idx="321">
                  <c:v>#N/A</c:v>
                </c:pt>
                <c:pt idx="322">
                  <c:v>#N/A</c:v>
                </c:pt>
                <c:pt idx="323">
                  <c:v>#N/A</c:v>
                </c:pt>
                <c:pt idx="324">
                  <c:v>#N/A</c:v>
                </c:pt>
                <c:pt idx="325">
                  <c:v>#N/A</c:v>
                </c:pt>
                <c:pt idx="326">
                  <c:v>#N/A</c:v>
                </c:pt>
                <c:pt idx="327">
                  <c:v>#N/A</c:v>
                </c:pt>
                <c:pt idx="328">
                  <c:v>#N/A</c:v>
                </c:pt>
                <c:pt idx="329">
                  <c:v>#N/A</c:v>
                </c:pt>
                <c:pt idx="330">
                  <c:v>#N/A</c:v>
                </c:pt>
                <c:pt idx="331">
                  <c:v>#N/A</c:v>
                </c:pt>
                <c:pt idx="332">
                  <c:v>#N/A</c:v>
                </c:pt>
                <c:pt idx="333">
                  <c:v>#N/A</c:v>
                </c:pt>
                <c:pt idx="334">
                  <c:v>#N/A</c:v>
                </c:pt>
                <c:pt idx="335">
                  <c:v>#N/A</c:v>
                </c:pt>
                <c:pt idx="336">
                  <c:v>#N/A</c:v>
                </c:pt>
                <c:pt idx="337">
                  <c:v>#N/A</c:v>
                </c:pt>
                <c:pt idx="338">
                  <c:v>#N/A</c:v>
                </c:pt>
                <c:pt idx="339">
                  <c:v>#N/A</c:v>
                </c:pt>
                <c:pt idx="340">
                  <c:v>#N/A</c:v>
                </c:pt>
                <c:pt idx="341">
                  <c:v>#N/A</c:v>
                </c:pt>
                <c:pt idx="342">
                  <c:v>#N/A</c:v>
                </c:pt>
                <c:pt idx="343">
                  <c:v>#N/A</c:v>
                </c:pt>
                <c:pt idx="344">
                  <c:v>#N/A</c:v>
                </c:pt>
                <c:pt idx="345">
                  <c:v>#N/A</c:v>
                </c:pt>
                <c:pt idx="346">
                  <c:v>#N/A</c:v>
                </c:pt>
                <c:pt idx="347">
                  <c:v>#N/A</c:v>
                </c:pt>
                <c:pt idx="348">
                  <c:v>#N/A</c:v>
                </c:pt>
                <c:pt idx="349">
                  <c:v>#N/A</c:v>
                </c:pt>
                <c:pt idx="350">
                  <c:v>#N/A</c:v>
                </c:pt>
                <c:pt idx="351">
                  <c:v>#N/A</c:v>
                </c:pt>
                <c:pt idx="352">
                  <c:v>#N/A</c:v>
                </c:pt>
                <c:pt idx="353">
                  <c:v>#N/A</c:v>
                </c:pt>
                <c:pt idx="354">
                  <c:v>#N/A</c:v>
                </c:pt>
                <c:pt idx="355">
                  <c:v>#N/A</c:v>
                </c:pt>
                <c:pt idx="356">
                  <c:v>#N/A</c:v>
                </c:pt>
                <c:pt idx="357">
                  <c:v>#N/A</c:v>
                </c:pt>
                <c:pt idx="358">
                  <c:v>#N/A</c:v>
                </c:pt>
                <c:pt idx="359">
                  <c:v>#N/A</c:v>
                </c:pt>
                <c:pt idx="360">
                  <c:v>#N/A</c:v>
                </c:pt>
                <c:pt idx="361">
                  <c:v>#N/A</c:v>
                </c:pt>
                <c:pt idx="362">
                  <c:v>#N/A</c:v>
                </c:pt>
                <c:pt idx="363">
                  <c:v>#N/A</c:v>
                </c:pt>
                <c:pt idx="364">
                  <c:v>#N/A</c:v>
                </c:pt>
                <c:pt idx="365">
                  <c:v>#N/A</c:v>
                </c:pt>
                <c:pt idx="366">
                  <c:v>#N/A</c:v>
                </c:pt>
                <c:pt idx="367">
                  <c:v>#N/A</c:v>
                </c:pt>
                <c:pt idx="368">
                  <c:v>#N/A</c:v>
                </c:pt>
                <c:pt idx="369">
                  <c:v>#N/A</c:v>
                </c:pt>
                <c:pt idx="370">
                  <c:v>#N/A</c:v>
                </c:pt>
                <c:pt idx="371">
                  <c:v>#N/A</c:v>
                </c:pt>
                <c:pt idx="372">
                  <c:v>#N/A</c:v>
                </c:pt>
                <c:pt idx="373">
                  <c:v>#N/A</c:v>
                </c:pt>
                <c:pt idx="374">
                  <c:v>#N/A</c:v>
                </c:pt>
                <c:pt idx="375">
                  <c:v>#N/A</c:v>
                </c:pt>
                <c:pt idx="376">
                  <c:v>#N/A</c:v>
                </c:pt>
                <c:pt idx="377">
                  <c:v>#N/A</c:v>
                </c:pt>
                <c:pt idx="378">
                  <c:v>#N/A</c:v>
                </c:pt>
                <c:pt idx="379">
                  <c:v>#N/A</c:v>
                </c:pt>
                <c:pt idx="380">
                  <c:v>#N/A</c:v>
                </c:pt>
                <c:pt idx="381">
                  <c:v>#N/A</c:v>
                </c:pt>
                <c:pt idx="382">
                  <c:v>#N/A</c:v>
                </c:pt>
                <c:pt idx="383">
                  <c:v>#N/A</c:v>
                </c:pt>
                <c:pt idx="384">
                  <c:v>#N/A</c:v>
                </c:pt>
                <c:pt idx="385">
                  <c:v>#N/A</c:v>
                </c:pt>
                <c:pt idx="386">
                  <c:v>#N/A</c:v>
                </c:pt>
                <c:pt idx="387">
                  <c:v>#N/A</c:v>
                </c:pt>
                <c:pt idx="388">
                  <c:v>#N/A</c:v>
                </c:pt>
                <c:pt idx="389">
                  <c:v>#N/A</c:v>
                </c:pt>
                <c:pt idx="390">
                  <c:v>#N/A</c:v>
                </c:pt>
                <c:pt idx="391">
                  <c:v>#N/A</c:v>
                </c:pt>
                <c:pt idx="392">
                  <c:v>#N/A</c:v>
                </c:pt>
                <c:pt idx="393">
                  <c:v>122.95627978629315</c:v>
                </c:pt>
                <c:pt idx="394">
                  <c:v>#N/A</c:v>
                </c:pt>
                <c:pt idx="395">
                  <c:v>#N/A</c:v>
                </c:pt>
                <c:pt idx="396">
                  <c:v>#N/A</c:v>
                </c:pt>
                <c:pt idx="397">
                  <c:v>#N/A</c:v>
                </c:pt>
                <c:pt idx="398">
                  <c:v>#N/A</c:v>
                </c:pt>
                <c:pt idx="399">
                  <c:v>#N/A</c:v>
                </c:pt>
                <c:pt idx="400">
                  <c:v>#N/A</c:v>
                </c:pt>
                <c:pt idx="401">
                  <c:v>#N/A</c:v>
                </c:pt>
                <c:pt idx="402">
                  <c:v>#N/A</c:v>
                </c:pt>
                <c:pt idx="403">
                  <c:v>#N/A</c:v>
                </c:pt>
                <c:pt idx="404">
                  <c:v>#N/A</c:v>
                </c:pt>
                <c:pt idx="405">
                  <c:v>#N/A</c:v>
                </c:pt>
                <c:pt idx="406">
                  <c:v>#N/A</c:v>
                </c:pt>
                <c:pt idx="407">
                  <c:v>#N/A</c:v>
                </c:pt>
                <c:pt idx="408">
                  <c:v>#N/A</c:v>
                </c:pt>
                <c:pt idx="409">
                  <c:v>#N/A</c:v>
                </c:pt>
                <c:pt idx="410">
                  <c:v>#N/A</c:v>
                </c:pt>
                <c:pt idx="411">
                  <c:v>#N/A</c:v>
                </c:pt>
                <c:pt idx="412">
                  <c:v>#N/A</c:v>
                </c:pt>
                <c:pt idx="413">
                  <c:v>#N/A</c:v>
                </c:pt>
                <c:pt idx="414">
                  <c:v>#N/A</c:v>
                </c:pt>
                <c:pt idx="415">
                  <c:v>#N/A</c:v>
                </c:pt>
                <c:pt idx="416">
                  <c:v>#N/A</c:v>
                </c:pt>
                <c:pt idx="417">
                  <c:v>#N/A</c:v>
                </c:pt>
                <c:pt idx="418">
                  <c:v>49.234325003207545</c:v>
                </c:pt>
                <c:pt idx="419">
                  <c:v>41.15964875138296</c:v>
                </c:pt>
                <c:pt idx="420">
                  <c:v>#N/A</c:v>
                </c:pt>
                <c:pt idx="421">
                  <c:v>#N/A</c:v>
                </c:pt>
                <c:pt idx="422">
                  <c:v>#N/A</c:v>
                </c:pt>
                <c:pt idx="423">
                  <c:v>#N/A</c:v>
                </c:pt>
                <c:pt idx="424">
                  <c:v>#N/A</c:v>
                </c:pt>
                <c:pt idx="425">
                  <c:v>#N/A</c:v>
                </c:pt>
                <c:pt idx="426">
                  <c:v>#N/A</c:v>
                </c:pt>
                <c:pt idx="427">
                  <c:v>#N/A</c:v>
                </c:pt>
                <c:pt idx="428">
                  <c:v>#N/A</c:v>
                </c:pt>
                <c:pt idx="429">
                  <c:v>#N/A</c:v>
                </c:pt>
                <c:pt idx="430">
                  <c:v>#N/A</c:v>
                </c:pt>
                <c:pt idx="431">
                  <c:v>#N/A</c:v>
                </c:pt>
                <c:pt idx="432">
                  <c:v>#N/A</c:v>
                </c:pt>
                <c:pt idx="433">
                  <c:v>#N/A</c:v>
                </c:pt>
                <c:pt idx="434">
                  <c:v>#N/A</c:v>
                </c:pt>
                <c:pt idx="435">
                  <c:v>#N/A</c:v>
                </c:pt>
                <c:pt idx="436">
                  <c:v>#N/A</c:v>
                </c:pt>
                <c:pt idx="437">
                  <c:v>#N/A</c:v>
                </c:pt>
                <c:pt idx="438">
                  <c:v>#N/A</c:v>
                </c:pt>
                <c:pt idx="439">
                  <c:v>#N/A</c:v>
                </c:pt>
                <c:pt idx="440">
                  <c:v>#N/A</c:v>
                </c:pt>
                <c:pt idx="441">
                  <c:v>#N/A</c:v>
                </c:pt>
                <c:pt idx="442">
                  <c:v>#N/A</c:v>
                </c:pt>
                <c:pt idx="443">
                  <c:v>#N/A</c:v>
                </c:pt>
                <c:pt idx="444">
                  <c:v>#N/A</c:v>
                </c:pt>
                <c:pt idx="445">
                  <c:v>#N/A</c:v>
                </c:pt>
                <c:pt idx="446">
                  <c:v>#N/A</c:v>
                </c:pt>
                <c:pt idx="447">
                  <c:v>#N/A</c:v>
                </c:pt>
                <c:pt idx="448">
                  <c:v>#N/A</c:v>
                </c:pt>
                <c:pt idx="449">
                  <c:v>#N/A</c:v>
                </c:pt>
                <c:pt idx="450">
                  <c:v>#N/A</c:v>
                </c:pt>
                <c:pt idx="451">
                  <c:v>#N/A</c:v>
                </c:pt>
                <c:pt idx="452">
                  <c:v>#N/A</c:v>
                </c:pt>
                <c:pt idx="453">
                  <c:v>#N/A</c:v>
                </c:pt>
                <c:pt idx="454">
                  <c:v>#N/A</c:v>
                </c:pt>
                <c:pt idx="455">
                  <c:v>#N/A</c:v>
                </c:pt>
                <c:pt idx="456">
                  <c:v>#N/A</c:v>
                </c:pt>
                <c:pt idx="457">
                  <c:v>#N/A</c:v>
                </c:pt>
                <c:pt idx="458">
                  <c:v>#N/A</c:v>
                </c:pt>
                <c:pt idx="459">
                  <c:v>#N/A</c:v>
                </c:pt>
                <c:pt idx="460">
                  <c:v>#N/A</c:v>
                </c:pt>
                <c:pt idx="461">
                  <c:v>#N/A</c:v>
                </c:pt>
                <c:pt idx="462">
                  <c:v>#N/A</c:v>
                </c:pt>
                <c:pt idx="463">
                  <c:v>#N/A</c:v>
                </c:pt>
                <c:pt idx="464">
                  <c:v>#N/A</c:v>
                </c:pt>
                <c:pt idx="465">
                  <c:v>#N/A</c:v>
                </c:pt>
                <c:pt idx="466">
                  <c:v>#N/A</c:v>
                </c:pt>
                <c:pt idx="467">
                  <c:v>#N/A</c:v>
                </c:pt>
                <c:pt idx="468">
                  <c:v>#N/A</c:v>
                </c:pt>
                <c:pt idx="469">
                  <c:v>#N/A</c:v>
                </c:pt>
                <c:pt idx="470">
                  <c:v>#N/A</c:v>
                </c:pt>
                <c:pt idx="471">
                  <c:v>#N/A</c:v>
                </c:pt>
              </c:numCache>
            </c:numRef>
          </c:yVal>
          <c:bubbleSize>
            <c:numRef>
              <c:f>'PPA Price by Project (PV only)'!$B$26:$B$537</c:f>
              <c:numCache>
                <c:formatCode>0.0</c:formatCode>
                <c:ptCount val="512"/>
                <c:pt idx="0">
                  <c:v>7</c:v>
                </c:pt>
                <c:pt idx="1">
                  <c:v>5</c:v>
                </c:pt>
                <c:pt idx="2">
                  <c:v>550</c:v>
                </c:pt>
                <c:pt idx="3">
                  <c:v>210</c:v>
                </c:pt>
                <c:pt idx="4">
                  <c:v>10</c:v>
                </c:pt>
                <c:pt idx="5">
                  <c:v>30</c:v>
                </c:pt>
                <c:pt idx="6">
                  <c:v>30</c:v>
                </c:pt>
                <c:pt idx="7">
                  <c:v>19</c:v>
                </c:pt>
                <c:pt idx="8">
                  <c:v>12.6</c:v>
                </c:pt>
                <c:pt idx="9">
                  <c:v>230</c:v>
                </c:pt>
                <c:pt idx="10">
                  <c:v>20</c:v>
                </c:pt>
                <c:pt idx="11">
                  <c:v>14</c:v>
                </c:pt>
                <c:pt idx="12">
                  <c:v>10.08</c:v>
                </c:pt>
                <c:pt idx="13">
                  <c:v>48</c:v>
                </c:pt>
                <c:pt idx="14">
                  <c:v>250</c:v>
                </c:pt>
                <c:pt idx="15">
                  <c:v>250</c:v>
                </c:pt>
                <c:pt idx="16">
                  <c:v>21</c:v>
                </c:pt>
                <c:pt idx="17">
                  <c:v>50</c:v>
                </c:pt>
                <c:pt idx="18">
                  <c:v>6</c:v>
                </c:pt>
                <c:pt idx="19">
                  <c:v>19</c:v>
                </c:pt>
                <c:pt idx="20">
                  <c:v>20</c:v>
                </c:pt>
                <c:pt idx="21">
                  <c:v>50</c:v>
                </c:pt>
                <c:pt idx="22">
                  <c:v>20</c:v>
                </c:pt>
                <c:pt idx="23">
                  <c:v>20</c:v>
                </c:pt>
                <c:pt idx="24">
                  <c:v>50</c:v>
                </c:pt>
                <c:pt idx="25">
                  <c:v>300</c:v>
                </c:pt>
                <c:pt idx="26">
                  <c:v>40</c:v>
                </c:pt>
                <c:pt idx="27">
                  <c:v>29</c:v>
                </c:pt>
                <c:pt idx="28">
                  <c:v>66</c:v>
                </c:pt>
                <c:pt idx="29">
                  <c:v>25</c:v>
                </c:pt>
                <c:pt idx="30">
                  <c:v>125</c:v>
                </c:pt>
                <c:pt idx="31">
                  <c:v>25.8</c:v>
                </c:pt>
                <c:pt idx="32">
                  <c:v>32</c:v>
                </c:pt>
                <c:pt idx="33">
                  <c:v>20</c:v>
                </c:pt>
                <c:pt idx="34">
                  <c:v>23</c:v>
                </c:pt>
                <c:pt idx="35">
                  <c:v>12</c:v>
                </c:pt>
                <c:pt idx="36">
                  <c:v>10</c:v>
                </c:pt>
                <c:pt idx="37">
                  <c:v>20</c:v>
                </c:pt>
                <c:pt idx="38">
                  <c:v>150</c:v>
                </c:pt>
                <c:pt idx="39">
                  <c:v>45</c:v>
                </c:pt>
                <c:pt idx="40">
                  <c:v>30</c:v>
                </c:pt>
                <c:pt idx="41">
                  <c:v>5.5</c:v>
                </c:pt>
                <c:pt idx="42">
                  <c:v>23</c:v>
                </c:pt>
                <c:pt idx="43">
                  <c:v>62.5</c:v>
                </c:pt>
                <c:pt idx="44">
                  <c:v>130</c:v>
                </c:pt>
                <c:pt idx="45">
                  <c:v>14</c:v>
                </c:pt>
                <c:pt idx="46">
                  <c:v>20</c:v>
                </c:pt>
                <c:pt idx="47">
                  <c:v>9</c:v>
                </c:pt>
                <c:pt idx="48">
                  <c:v>7.65</c:v>
                </c:pt>
                <c:pt idx="49">
                  <c:v>60</c:v>
                </c:pt>
                <c:pt idx="50">
                  <c:v>309</c:v>
                </c:pt>
                <c:pt idx="51">
                  <c:v>20</c:v>
                </c:pt>
                <c:pt idx="52">
                  <c:v>270</c:v>
                </c:pt>
                <c:pt idx="53">
                  <c:v>110</c:v>
                </c:pt>
                <c:pt idx="54">
                  <c:v>26</c:v>
                </c:pt>
                <c:pt idx="55">
                  <c:v>250</c:v>
                </c:pt>
                <c:pt idx="56">
                  <c:v>30</c:v>
                </c:pt>
                <c:pt idx="57">
                  <c:v>20</c:v>
                </c:pt>
                <c:pt idx="58">
                  <c:v>150</c:v>
                </c:pt>
                <c:pt idx="59">
                  <c:v>110</c:v>
                </c:pt>
                <c:pt idx="60">
                  <c:v>127</c:v>
                </c:pt>
                <c:pt idx="61">
                  <c:v>150</c:v>
                </c:pt>
                <c:pt idx="62">
                  <c:v>24</c:v>
                </c:pt>
                <c:pt idx="63">
                  <c:v>20</c:v>
                </c:pt>
                <c:pt idx="64">
                  <c:v>6</c:v>
                </c:pt>
                <c:pt idx="65">
                  <c:v>150</c:v>
                </c:pt>
                <c:pt idx="66">
                  <c:v>250</c:v>
                </c:pt>
                <c:pt idx="67">
                  <c:v>9</c:v>
                </c:pt>
                <c:pt idx="68">
                  <c:v>20</c:v>
                </c:pt>
                <c:pt idx="69">
                  <c:v>19</c:v>
                </c:pt>
                <c:pt idx="70">
                  <c:v>20</c:v>
                </c:pt>
                <c:pt idx="71">
                  <c:v>30</c:v>
                </c:pt>
                <c:pt idx="72">
                  <c:v>20</c:v>
                </c:pt>
                <c:pt idx="73">
                  <c:v>15</c:v>
                </c:pt>
                <c:pt idx="74">
                  <c:v>15</c:v>
                </c:pt>
                <c:pt idx="75">
                  <c:v>200</c:v>
                </c:pt>
                <c:pt idx="76">
                  <c:v>20</c:v>
                </c:pt>
                <c:pt idx="77">
                  <c:v>20</c:v>
                </c:pt>
                <c:pt idx="78">
                  <c:v>20</c:v>
                </c:pt>
                <c:pt idx="79">
                  <c:v>20</c:v>
                </c:pt>
                <c:pt idx="80">
                  <c:v>20</c:v>
                </c:pt>
                <c:pt idx="81">
                  <c:v>102</c:v>
                </c:pt>
                <c:pt idx="82">
                  <c:v>20</c:v>
                </c:pt>
                <c:pt idx="83">
                  <c:v>250</c:v>
                </c:pt>
                <c:pt idx="84">
                  <c:v>20</c:v>
                </c:pt>
                <c:pt idx="85">
                  <c:v>20.8</c:v>
                </c:pt>
                <c:pt idx="86">
                  <c:v>10</c:v>
                </c:pt>
                <c:pt idx="87">
                  <c:v>50</c:v>
                </c:pt>
                <c:pt idx="88">
                  <c:v>20</c:v>
                </c:pt>
                <c:pt idx="89">
                  <c:v>20</c:v>
                </c:pt>
                <c:pt idx="90">
                  <c:v>250</c:v>
                </c:pt>
                <c:pt idx="91">
                  <c:v>20</c:v>
                </c:pt>
                <c:pt idx="92">
                  <c:v>28.8</c:v>
                </c:pt>
                <c:pt idx="93">
                  <c:v>45</c:v>
                </c:pt>
                <c:pt idx="94">
                  <c:v>20</c:v>
                </c:pt>
                <c:pt idx="95">
                  <c:v>20</c:v>
                </c:pt>
                <c:pt idx="96">
                  <c:v>20</c:v>
                </c:pt>
                <c:pt idx="97">
                  <c:v>20</c:v>
                </c:pt>
                <c:pt idx="98">
                  <c:v>20</c:v>
                </c:pt>
                <c:pt idx="99">
                  <c:v>20</c:v>
                </c:pt>
                <c:pt idx="100">
                  <c:v>48</c:v>
                </c:pt>
                <c:pt idx="101">
                  <c:v>40</c:v>
                </c:pt>
                <c:pt idx="102">
                  <c:v>12</c:v>
                </c:pt>
                <c:pt idx="103">
                  <c:v>50</c:v>
                </c:pt>
                <c:pt idx="104">
                  <c:v>40</c:v>
                </c:pt>
                <c:pt idx="105">
                  <c:v>20</c:v>
                </c:pt>
                <c:pt idx="106">
                  <c:v>20</c:v>
                </c:pt>
                <c:pt idx="107">
                  <c:v>12</c:v>
                </c:pt>
                <c:pt idx="108">
                  <c:v>15</c:v>
                </c:pt>
                <c:pt idx="109">
                  <c:v>20</c:v>
                </c:pt>
                <c:pt idx="110">
                  <c:v>20</c:v>
                </c:pt>
                <c:pt idx="111">
                  <c:v>20</c:v>
                </c:pt>
                <c:pt idx="112">
                  <c:v>20</c:v>
                </c:pt>
                <c:pt idx="113">
                  <c:v>7.3140000000000001</c:v>
                </c:pt>
                <c:pt idx="114">
                  <c:v>20</c:v>
                </c:pt>
                <c:pt idx="115">
                  <c:v>150</c:v>
                </c:pt>
                <c:pt idx="116">
                  <c:v>7</c:v>
                </c:pt>
                <c:pt idx="117">
                  <c:v>10.416</c:v>
                </c:pt>
                <c:pt idx="118">
                  <c:v>20</c:v>
                </c:pt>
                <c:pt idx="119">
                  <c:v>25</c:v>
                </c:pt>
                <c:pt idx="120">
                  <c:v>10.3</c:v>
                </c:pt>
                <c:pt idx="121">
                  <c:v>150</c:v>
                </c:pt>
                <c:pt idx="122">
                  <c:v>30</c:v>
                </c:pt>
                <c:pt idx="123">
                  <c:v>20</c:v>
                </c:pt>
                <c:pt idx="124">
                  <c:v>30</c:v>
                </c:pt>
                <c:pt idx="125">
                  <c:v>93.6</c:v>
                </c:pt>
                <c:pt idx="126">
                  <c:v>45</c:v>
                </c:pt>
                <c:pt idx="127">
                  <c:v>56</c:v>
                </c:pt>
                <c:pt idx="128">
                  <c:v>56</c:v>
                </c:pt>
                <c:pt idx="129">
                  <c:v>200</c:v>
                </c:pt>
                <c:pt idx="130">
                  <c:v>100</c:v>
                </c:pt>
                <c:pt idx="131">
                  <c:v>60</c:v>
                </c:pt>
                <c:pt idx="132">
                  <c:v>60</c:v>
                </c:pt>
                <c:pt idx="133">
                  <c:v>52</c:v>
                </c:pt>
                <c:pt idx="134">
                  <c:v>120</c:v>
                </c:pt>
                <c:pt idx="135">
                  <c:v>30</c:v>
                </c:pt>
                <c:pt idx="136">
                  <c:v>101.3</c:v>
                </c:pt>
                <c:pt idx="137">
                  <c:v>51</c:v>
                </c:pt>
                <c:pt idx="138">
                  <c:v>76.5</c:v>
                </c:pt>
                <c:pt idx="139">
                  <c:v>30</c:v>
                </c:pt>
                <c:pt idx="140">
                  <c:v>80</c:v>
                </c:pt>
                <c:pt idx="141">
                  <c:v>103</c:v>
                </c:pt>
                <c:pt idx="142">
                  <c:v>40</c:v>
                </c:pt>
                <c:pt idx="143">
                  <c:v>11.4</c:v>
                </c:pt>
                <c:pt idx="144">
                  <c:v>20</c:v>
                </c:pt>
                <c:pt idx="145">
                  <c:v>20</c:v>
                </c:pt>
                <c:pt idx="146">
                  <c:v>20</c:v>
                </c:pt>
                <c:pt idx="147">
                  <c:v>15</c:v>
                </c:pt>
                <c:pt idx="148">
                  <c:v>20</c:v>
                </c:pt>
                <c:pt idx="149">
                  <c:v>20</c:v>
                </c:pt>
                <c:pt idx="150">
                  <c:v>14.7</c:v>
                </c:pt>
                <c:pt idx="151">
                  <c:v>19.5</c:v>
                </c:pt>
                <c:pt idx="152">
                  <c:v>19.5</c:v>
                </c:pt>
                <c:pt idx="153">
                  <c:v>100</c:v>
                </c:pt>
                <c:pt idx="154">
                  <c:v>40</c:v>
                </c:pt>
                <c:pt idx="155">
                  <c:v>50</c:v>
                </c:pt>
                <c:pt idx="156">
                  <c:v>30</c:v>
                </c:pt>
                <c:pt idx="157">
                  <c:v>45</c:v>
                </c:pt>
                <c:pt idx="158">
                  <c:v>130</c:v>
                </c:pt>
                <c:pt idx="159">
                  <c:v>80</c:v>
                </c:pt>
                <c:pt idx="160">
                  <c:v>6</c:v>
                </c:pt>
                <c:pt idx="161">
                  <c:v>25</c:v>
                </c:pt>
                <c:pt idx="162">
                  <c:v>62.25</c:v>
                </c:pt>
                <c:pt idx="163">
                  <c:v>70</c:v>
                </c:pt>
                <c:pt idx="164">
                  <c:v>70</c:v>
                </c:pt>
                <c:pt idx="165">
                  <c:v>10.5</c:v>
                </c:pt>
                <c:pt idx="166">
                  <c:v>20</c:v>
                </c:pt>
                <c:pt idx="167">
                  <c:v>30</c:v>
                </c:pt>
                <c:pt idx="168">
                  <c:v>81</c:v>
                </c:pt>
                <c:pt idx="169">
                  <c:v>54</c:v>
                </c:pt>
                <c:pt idx="170">
                  <c:v>6.8</c:v>
                </c:pt>
                <c:pt idx="171">
                  <c:v>20</c:v>
                </c:pt>
                <c:pt idx="172">
                  <c:v>50.6</c:v>
                </c:pt>
                <c:pt idx="173">
                  <c:v>52</c:v>
                </c:pt>
                <c:pt idx="174">
                  <c:v>80</c:v>
                </c:pt>
                <c:pt idx="175">
                  <c:v>4.9000000000000004</c:v>
                </c:pt>
                <c:pt idx="176">
                  <c:v>3.6</c:v>
                </c:pt>
                <c:pt idx="177">
                  <c:v>100</c:v>
                </c:pt>
                <c:pt idx="178">
                  <c:v>80</c:v>
                </c:pt>
                <c:pt idx="179">
                  <c:v>100</c:v>
                </c:pt>
                <c:pt idx="180">
                  <c:v>46</c:v>
                </c:pt>
                <c:pt idx="181">
                  <c:v>100.815</c:v>
                </c:pt>
                <c:pt idx="182">
                  <c:v>7</c:v>
                </c:pt>
                <c:pt idx="183">
                  <c:v>13</c:v>
                </c:pt>
                <c:pt idx="184">
                  <c:v>20</c:v>
                </c:pt>
                <c:pt idx="185">
                  <c:v>27.6</c:v>
                </c:pt>
                <c:pt idx="186">
                  <c:v>125</c:v>
                </c:pt>
                <c:pt idx="187">
                  <c:v>150</c:v>
                </c:pt>
                <c:pt idx="188">
                  <c:v>180</c:v>
                </c:pt>
                <c:pt idx="189">
                  <c:v>20</c:v>
                </c:pt>
                <c:pt idx="190">
                  <c:v>30</c:v>
                </c:pt>
                <c:pt idx="191">
                  <c:v>30</c:v>
                </c:pt>
                <c:pt idx="192">
                  <c:v>10</c:v>
                </c:pt>
                <c:pt idx="193">
                  <c:v>150</c:v>
                </c:pt>
                <c:pt idx="194">
                  <c:v>10.88</c:v>
                </c:pt>
                <c:pt idx="195">
                  <c:v>52</c:v>
                </c:pt>
                <c:pt idx="196">
                  <c:v>52</c:v>
                </c:pt>
                <c:pt idx="197">
                  <c:v>25</c:v>
                </c:pt>
                <c:pt idx="198">
                  <c:v>46.2</c:v>
                </c:pt>
                <c:pt idx="199">
                  <c:v>71.400000000000006</c:v>
                </c:pt>
                <c:pt idx="200">
                  <c:v>118</c:v>
                </c:pt>
                <c:pt idx="201">
                  <c:v>182</c:v>
                </c:pt>
                <c:pt idx="202">
                  <c:v>146</c:v>
                </c:pt>
                <c:pt idx="203">
                  <c:v>50</c:v>
                </c:pt>
                <c:pt idx="204">
                  <c:v>154.27199999999999</c:v>
                </c:pt>
                <c:pt idx="205">
                  <c:v>103.5</c:v>
                </c:pt>
                <c:pt idx="206">
                  <c:v>125</c:v>
                </c:pt>
                <c:pt idx="207">
                  <c:v>85</c:v>
                </c:pt>
                <c:pt idx="208">
                  <c:v>54</c:v>
                </c:pt>
                <c:pt idx="209">
                  <c:v>72</c:v>
                </c:pt>
                <c:pt idx="210">
                  <c:v>30</c:v>
                </c:pt>
                <c:pt idx="211">
                  <c:v>86</c:v>
                </c:pt>
                <c:pt idx="212">
                  <c:v>50</c:v>
                </c:pt>
                <c:pt idx="213">
                  <c:v>90</c:v>
                </c:pt>
                <c:pt idx="214">
                  <c:v>20</c:v>
                </c:pt>
                <c:pt idx="215">
                  <c:v>20</c:v>
                </c:pt>
                <c:pt idx="216">
                  <c:v>20</c:v>
                </c:pt>
                <c:pt idx="217">
                  <c:v>20</c:v>
                </c:pt>
                <c:pt idx="218">
                  <c:v>20</c:v>
                </c:pt>
                <c:pt idx="219">
                  <c:v>26</c:v>
                </c:pt>
                <c:pt idx="220">
                  <c:v>8.16</c:v>
                </c:pt>
                <c:pt idx="221">
                  <c:v>20.399999999999999</c:v>
                </c:pt>
                <c:pt idx="222">
                  <c:v>100</c:v>
                </c:pt>
                <c:pt idx="223">
                  <c:v>128</c:v>
                </c:pt>
                <c:pt idx="224">
                  <c:v>20</c:v>
                </c:pt>
                <c:pt idx="225">
                  <c:v>16</c:v>
                </c:pt>
                <c:pt idx="226">
                  <c:v>60</c:v>
                </c:pt>
                <c:pt idx="227">
                  <c:v>20</c:v>
                </c:pt>
                <c:pt idx="228">
                  <c:v>100</c:v>
                </c:pt>
                <c:pt idx="229">
                  <c:v>100</c:v>
                </c:pt>
                <c:pt idx="230">
                  <c:v>24.9</c:v>
                </c:pt>
                <c:pt idx="231">
                  <c:v>40</c:v>
                </c:pt>
                <c:pt idx="232">
                  <c:v>20</c:v>
                </c:pt>
                <c:pt idx="233">
                  <c:v>50</c:v>
                </c:pt>
                <c:pt idx="234">
                  <c:v>50</c:v>
                </c:pt>
                <c:pt idx="235">
                  <c:v>105</c:v>
                </c:pt>
                <c:pt idx="236">
                  <c:v>150</c:v>
                </c:pt>
                <c:pt idx="237">
                  <c:v>80</c:v>
                </c:pt>
                <c:pt idx="238">
                  <c:v>125</c:v>
                </c:pt>
                <c:pt idx="239">
                  <c:v>7.8</c:v>
                </c:pt>
                <c:pt idx="240">
                  <c:v>200</c:v>
                </c:pt>
                <c:pt idx="241">
                  <c:v>7.2</c:v>
                </c:pt>
                <c:pt idx="242">
                  <c:v>14.7</c:v>
                </c:pt>
                <c:pt idx="243">
                  <c:v>45.9</c:v>
                </c:pt>
                <c:pt idx="244">
                  <c:v>100</c:v>
                </c:pt>
                <c:pt idx="245">
                  <c:v>60</c:v>
                </c:pt>
                <c:pt idx="246">
                  <c:v>20</c:v>
                </c:pt>
                <c:pt idx="247">
                  <c:v>17</c:v>
                </c:pt>
                <c:pt idx="248">
                  <c:v>49</c:v>
                </c:pt>
                <c:pt idx="249">
                  <c:v>56</c:v>
                </c:pt>
                <c:pt idx="250">
                  <c:v>74.900000000000006</c:v>
                </c:pt>
                <c:pt idx="251">
                  <c:v>100</c:v>
                </c:pt>
                <c:pt idx="252">
                  <c:v>78.400000000000006</c:v>
                </c:pt>
                <c:pt idx="253">
                  <c:v>50</c:v>
                </c:pt>
                <c:pt idx="254">
                  <c:v>9.4959999999999987</c:v>
                </c:pt>
                <c:pt idx="255">
                  <c:v>39.864000000000004</c:v>
                </c:pt>
                <c:pt idx="256">
                  <c:v>52.5</c:v>
                </c:pt>
                <c:pt idx="257">
                  <c:v>40</c:v>
                </c:pt>
                <c:pt idx="258">
                  <c:v>86</c:v>
                </c:pt>
                <c:pt idx="259">
                  <c:v>74</c:v>
                </c:pt>
                <c:pt idx="260">
                  <c:v>50</c:v>
                </c:pt>
                <c:pt idx="261">
                  <c:v>100</c:v>
                </c:pt>
                <c:pt idx="262">
                  <c:v>19.59</c:v>
                </c:pt>
                <c:pt idx="263">
                  <c:v>19.579999999999998</c:v>
                </c:pt>
                <c:pt idx="264">
                  <c:v>19.579999999999998</c:v>
                </c:pt>
                <c:pt idx="265">
                  <c:v>19.600000000000001</c:v>
                </c:pt>
                <c:pt idx="266">
                  <c:v>5</c:v>
                </c:pt>
                <c:pt idx="267">
                  <c:v>40</c:v>
                </c:pt>
                <c:pt idx="268">
                  <c:v>8.4</c:v>
                </c:pt>
                <c:pt idx="269">
                  <c:v>8.4</c:v>
                </c:pt>
                <c:pt idx="270">
                  <c:v>252.32</c:v>
                </c:pt>
                <c:pt idx="271">
                  <c:v>100</c:v>
                </c:pt>
                <c:pt idx="272">
                  <c:v>200</c:v>
                </c:pt>
                <c:pt idx="273">
                  <c:v>62.5</c:v>
                </c:pt>
                <c:pt idx="274">
                  <c:v>50</c:v>
                </c:pt>
                <c:pt idx="275">
                  <c:v>25</c:v>
                </c:pt>
                <c:pt idx="276">
                  <c:v>25</c:v>
                </c:pt>
                <c:pt idx="277">
                  <c:v>50</c:v>
                </c:pt>
                <c:pt idx="278">
                  <c:v>5</c:v>
                </c:pt>
                <c:pt idx="279">
                  <c:v>150</c:v>
                </c:pt>
                <c:pt idx="280">
                  <c:v>200</c:v>
                </c:pt>
                <c:pt idx="281">
                  <c:v>15</c:v>
                </c:pt>
                <c:pt idx="282">
                  <c:v>45</c:v>
                </c:pt>
                <c:pt idx="283">
                  <c:v>150</c:v>
                </c:pt>
                <c:pt idx="284">
                  <c:v>50</c:v>
                </c:pt>
                <c:pt idx="285">
                  <c:v>99</c:v>
                </c:pt>
                <c:pt idx="286">
                  <c:v>50</c:v>
                </c:pt>
                <c:pt idx="287">
                  <c:v>30</c:v>
                </c:pt>
                <c:pt idx="288">
                  <c:v>100</c:v>
                </c:pt>
                <c:pt idx="289">
                  <c:v>57.5</c:v>
                </c:pt>
                <c:pt idx="290">
                  <c:v>120</c:v>
                </c:pt>
                <c:pt idx="291">
                  <c:v>10</c:v>
                </c:pt>
                <c:pt idx="292">
                  <c:v>50</c:v>
                </c:pt>
                <c:pt idx="293">
                  <c:v>106.688</c:v>
                </c:pt>
                <c:pt idx="294">
                  <c:v>99</c:v>
                </c:pt>
                <c:pt idx="295">
                  <c:v>6.3</c:v>
                </c:pt>
                <c:pt idx="296">
                  <c:v>100</c:v>
                </c:pt>
                <c:pt idx="297">
                  <c:v>74.5</c:v>
                </c:pt>
                <c:pt idx="298">
                  <c:v>74.5</c:v>
                </c:pt>
                <c:pt idx="299">
                  <c:v>300</c:v>
                </c:pt>
                <c:pt idx="300">
                  <c:v>250</c:v>
                </c:pt>
                <c:pt idx="301">
                  <c:v>50</c:v>
                </c:pt>
                <c:pt idx="302">
                  <c:v>101</c:v>
                </c:pt>
                <c:pt idx="303">
                  <c:v>200</c:v>
                </c:pt>
                <c:pt idx="304">
                  <c:v>100</c:v>
                </c:pt>
                <c:pt idx="305">
                  <c:v>80</c:v>
                </c:pt>
                <c:pt idx="306">
                  <c:v>5.6814814814814811</c:v>
                </c:pt>
                <c:pt idx="307">
                  <c:v>80</c:v>
                </c:pt>
                <c:pt idx="308">
                  <c:v>60</c:v>
                </c:pt>
                <c:pt idx="309">
                  <c:v>30</c:v>
                </c:pt>
                <c:pt idx="310">
                  <c:v>58</c:v>
                </c:pt>
                <c:pt idx="311">
                  <c:v>122</c:v>
                </c:pt>
                <c:pt idx="312">
                  <c:v>99</c:v>
                </c:pt>
                <c:pt idx="313">
                  <c:v>80</c:v>
                </c:pt>
                <c:pt idx="314">
                  <c:v>20</c:v>
                </c:pt>
                <c:pt idx="315">
                  <c:v>100</c:v>
                </c:pt>
                <c:pt idx="316">
                  <c:v>42</c:v>
                </c:pt>
                <c:pt idx="317">
                  <c:v>68</c:v>
                </c:pt>
                <c:pt idx="318">
                  <c:v>20</c:v>
                </c:pt>
                <c:pt idx="319">
                  <c:v>200</c:v>
                </c:pt>
                <c:pt idx="320">
                  <c:v>35</c:v>
                </c:pt>
                <c:pt idx="321">
                  <c:v>40</c:v>
                </c:pt>
                <c:pt idx="322">
                  <c:v>10</c:v>
                </c:pt>
                <c:pt idx="323">
                  <c:v>50</c:v>
                </c:pt>
                <c:pt idx="324">
                  <c:v>50</c:v>
                </c:pt>
                <c:pt idx="325">
                  <c:v>86</c:v>
                </c:pt>
                <c:pt idx="326">
                  <c:v>102.5</c:v>
                </c:pt>
                <c:pt idx="327">
                  <c:v>100</c:v>
                </c:pt>
                <c:pt idx="328">
                  <c:v>100</c:v>
                </c:pt>
                <c:pt idx="329">
                  <c:v>100</c:v>
                </c:pt>
                <c:pt idx="330">
                  <c:v>100</c:v>
                </c:pt>
                <c:pt idx="331">
                  <c:v>60</c:v>
                </c:pt>
                <c:pt idx="332">
                  <c:v>10.5</c:v>
                </c:pt>
                <c:pt idx="333">
                  <c:v>20</c:v>
                </c:pt>
                <c:pt idx="334">
                  <c:v>144</c:v>
                </c:pt>
                <c:pt idx="335">
                  <c:v>13</c:v>
                </c:pt>
                <c:pt idx="336">
                  <c:v>128</c:v>
                </c:pt>
                <c:pt idx="337">
                  <c:v>70</c:v>
                </c:pt>
                <c:pt idx="338">
                  <c:v>250</c:v>
                </c:pt>
                <c:pt idx="339">
                  <c:v>4.5999999999999996</c:v>
                </c:pt>
                <c:pt idx="340">
                  <c:v>50</c:v>
                </c:pt>
                <c:pt idx="341">
                  <c:v>22</c:v>
                </c:pt>
                <c:pt idx="342">
                  <c:v>50</c:v>
                </c:pt>
                <c:pt idx="343">
                  <c:v>160</c:v>
                </c:pt>
                <c:pt idx="344">
                  <c:v>120</c:v>
                </c:pt>
                <c:pt idx="345">
                  <c:v>100</c:v>
                </c:pt>
                <c:pt idx="346">
                  <c:v>75</c:v>
                </c:pt>
                <c:pt idx="347">
                  <c:v>26</c:v>
                </c:pt>
                <c:pt idx="348">
                  <c:v>50</c:v>
                </c:pt>
                <c:pt idx="349">
                  <c:v>55.83</c:v>
                </c:pt>
                <c:pt idx="350">
                  <c:v>88</c:v>
                </c:pt>
                <c:pt idx="351">
                  <c:v>22</c:v>
                </c:pt>
                <c:pt idx="352">
                  <c:v>100</c:v>
                </c:pt>
                <c:pt idx="353">
                  <c:v>50</c:v>
                </c:pt>
                <c:pt idx="354">
                  <c:v>300</c:v>
                </c:pt>
                <c:pt idx="355">
                  <c:v>40</c:v>
                </c:pt>
                <c:pt idx="356">
                  <c:v>400</c:v>
                </c:pt>
                <c:pt idx="357">
                  <c:v>80</c:v>
                </c:pt>
                <c:pt idx="358">
                  <c:v>62.5</c:v>
                </c:pt>
                <c:pt idx="359">
                  <c:v>17.5</c:v>
                </c:pt>
                <c:pt idx="360">
                  <c:v>112</c:v>
                </c:pt>
                <c:pt idx="361">
                  <c:v>100</c:v>
                </c:pt>
                <c:pt idx="362">
                  <c:v>100</c:v>
                </c:pt>
                <c:pt idx="363">
                  <c:v>100</c:v>
                </c:pt>
                <c:pt idx="364">
                  <c:v>240</c:v>
                </c:pt>
                <c:pt idx="365">
                  <c:v>65</c:v>
                </c:pt>
                <c:pt idx="366">
                  <c:v>9.3076923076923066</c:v>
                </c:pt>
                <c:pt idx="367">
                  <c:v>88</c:v>
                </c:pt>
                <c:pt idx="368">
                  <c:v>90</c:v>
                </c:pt>
                <c:pt idx="369">
                  <c:v>70</c:v>
                </c:pt>
                <c:pt idx="370">
                  <c:v>150</c:v>
                </c:pt>
                <c:pt idx="371">
                  <c:v>100</c:v>
                </c:pt>
                <c:pt idx="372">
                  <c:v>100</c:v>
                </c:pt>
                <c:pt idx="373">
                  <c:v>35</c:v>
                </c:pt>
                <c:pt idx="374">
                  <c:v>107</c:v>
                </c:pt>
                <c:pt idx="375">
                  <c:v>132</c:v>
                </c:pt>
                <c:pt idx="376">
                  <c:v>250</c:v>
                </c:pt>
                <c:pt idx="377">
                  <c:v>88</c:v>
                </c:pt>
                <c:pt idx="378">
                  <c:v>25</c:v>
                </c:pt>
                <c:pt idx="379">
                  <c:v>100</c:v>
                </c:pt>
                <c:pt idx="380">
                  <c:v>44</c:v>
                </c:pt>
                <c:pt idx="381">
                  <c:v>100</c:v>
                </c:pt>
                <c:pt idx="382">
                  <c:v>162</c:v>
                </c:pt>
                <c:pt idx="383">
                  <c:v>100</c:v>
                </c:pt>
                <c:pt idx="384">
                  <c:v>200</c:v>
                </c:pt>
                <c:pt idx="385">
                  <c:v>100</c:v>
                </c:pt>
                <c:pt idx="386">
                  <c:v>50</c:v>
                </c:pt>
                <c:pt idx="387">
                  <c:v>80</c:v>
                </c:pt>
                <c:pt idx="388">
                  <c:v>50.5</c:v>
                </c:pt>
                <c:pt idx="389">
                  <c:v>50</c:v>
                </c:pt>
                <c:pt idx="390">
                  <c:v>160.5</c:v>
                </c:pt>
                <c:pt idx="391">
                  <c:v>75</c:v>
                </c:pt>
                <c:pt idx="392">
                  <c:v>80</c:v>
                </c:pt>
                <c:pt idx="393">
                  <c:v>22.9</c:v>
                </c:pt>
                <c:pt idx="394">
                  <c:v>200</c:v>
                </c:pt>
                <c:pt idx="395">
                  <c:v>127.86</c:v>
                </c:pt>
                <c:pt idx="396">
                  <c:v>100</c:v>
                </c:pt>
                <c:pt idx="397">
                  <c:v>100</c:v>
                </c:pt>
                <c:pt idx="398">
                  <c:v>79</c:v>
                </c:pt>
                <c:pt idx="399">
                  <c:v>75</c:v>
                </c:pt>
                <c:pt idx="400">
                  <c:v>160</c:v>
                </c:pt>
                <c:pt idx="401">
                  <c:v>150</c:v>
                </c:pt>
                <c:pt idx="402">
                  <c:v>20</c:v>
                </c:pt>
                <c:pt idx="403">
                  <c:v>20</c:v>
                </c:pt>
                <c:pt idx="404">
                  <c:v>196</c:v>
                </c:pt>
                <c:pt idx="405">
                  <c:v>50</c:v>
                </c:pt>
                <c:pt idx="406">
                  <c:v>132</c:v>
                </c:pt>
                <c:pt idx="407">
                  <c:v>175</c:v>
                </c:pt>
                <c:pt idx="408">
                  <c:v>100</c:v>
                </c:pt>
                <c:pt idx="409">
                  <c:v>200</c:v>
                </c:pt>
                <c:pt idx="410">
                  <c:v>152.5</c:v>
                </c:pt>
                <c:pt idx="411">
                  <c:v>233</c:v>
                </c:pt>
                <c:pt idx="412">
                  <c:v>63</c:v>
                </c:pt>
                <c:pt idx="413">
                  <c:v>26</c:v>
                </c:pt>
                <c:pt idx="414">
                  <c:v>56</c:v>
                </c:pt>
                <c:pt idx="415">
                  <c:v>50</c:v>
                </c:pt>
                <c:pt idx="416">
                  <c:v>200</c:v>
                </c:pt>
                <c:pt idx="417">
                  <c:v>7.5</c:v>
                </c:pt>
                <c:pt idx="418">
                  <c:v>90</c:v>
                </c:pt>
                <c:pt idx="419">
                  <c:v>500</c:v>
                </c:pt>
                <c:pt idx="420">
                  <c:v>90</c:v>
                </c:pt>
                <c:pt idx="421">
                  <c:v>96</c:v>
                </c:pt>
                <c:pt idx="422" formatCode="General">
                  <c:v>190</c:v>
                </c:pt>
                <c:pt idx="423" formatCode="General">
                  <c:v>190</c:v>
                </c:pt>
                <c:pt idx="424" formatCode="General">
                  <c:v>50</c:v>
                </c:pt>
                <c:pt idx="425" formatCode="General">
                  <c:v>50</c:v>
                </c:pt>
                <c:pt idx="426" formatCode="General">
                  <c:v>74.5</c:v>
                </c:pt>
                <c:pt idx="427" formatCode="General">
                  <c:v>130</c:v>
                </c:pt>
                <c:pt idx="428" formatCode="General">
                  <c:v>150</c:v>
                </c:pt>
                <c:pt idx="429" formatCode="General">
                  <c:v>300</c:v>
                </c:pt>
                <c:pt idx="430" formatCode="General">
                  <c:v>50</c:v>
                </c:pt>
                <c:pt idx="431" formatCode="General">
                  <c:v>30</c:v>
                </c:pt>
                <c:pt idx="432" formatCode="General">
                  <c:v>100</c:v>
                </c:pt>
                <c:pt idx="433" formatCode="General">
                  <c:v>350</c:v>
                </c:pt>
                <c:pt idx="434" formatCode="General">
                  <c:v>250</c:v>
                </c:pt>
                <c:pt idx="435" formatCode="General">
                  <c:v>90</c:v>
                </c:pt>
                <c:pt idx="436" formatCode="General">
                  <c:v>93.5</c:v>
                </c:pt>
                <c:pt idx="437" formatCode="General">
                  <c:v>200</c:v>
                </c:pt>
                <c:pt idx="438" formatCode="General">
                  <c:v>100</c:v>
                </c:pt>
                <c:pt idx="439" formatCode="General">
                  <c:v>100</c:v>
                </c:pt>
                <c:pt idx="440" formatCode="General">
                  <c:v>30</c:v>
                </c:pt>
                <c:pt idx="441" formatCode="General">
                  <c:v>125</c:v>
                </c:pt>
                <c:pt idx="442" formatCode="General">
                  <c:v>102</c:v>
                </c:pt>
                <c:pt idx="443" formatCode="General">
                  <c:v>150</c:v>
                </c:pt>
                <c:pt idx="444" formatCode="General">
                  <c:v>70</c:v>
                </c:pt>
                <c:pt idx="445" formatCode="General">
                  <c:v>40</c:v>
                </c:pt>
                <c:pt idx="446" formatCode="General">
                  <c:v>150</c:v>
                </c:pt>
                <c:pt idx="447" formatCode="General">
                  <c:v>60</c:v>
                </c:pt>
                <c:pt idx="448" formatCode="General">
                  <c:v>190</c:v>
                </c:pt>
                <c:pt idx="449" formatCode="General">
                  <c:v>20</c:v>
                </c:pt>
                <c:pt idx="450" formatCode="General">
                  <c:v>130</c:v>
                </c:pt>
                <c:pt idx="451" formatCode="General">
                  <c:v>80</c:v>
                </c:pt>
                <c:pt idx="452" formatCode="General">
                  <c:v>80</c:v>
                </c:pt>
                <c:pt idx="453" formatCode="General">
                  <c:v>66</c:v>
                </c:pt>
                <c:pt idx="454" formatCode="General">
                  <c:v>107</c:v>
                </c:pt>
                <c:pt idx="455" formatCode="General">
                  <c:v>100</c:v>
                </c:pt>
                <c:pt idx="456" formatCode="General">
                  <c:v>125</c:v>
                </c:pt>
                <c:pt idx="457" formatCode="General">
                  <c:v>30</c:v>
                </c:pt>
                <c:pt idx="458" formatCode="General">
                  <c:v>100</c:v>
                </c:pt>
                <c:pt idx="459" formatCode="General">
                  <c:v>150</c:v>
                </c:pt>
                <c:pt idx="460" formatCode="General">
                  <c:v>100</c:v>
                </c:pt>
                <c:pt idx="461" formatCode="General">
                  <c:v>65</c:v>
                </c:pt>
                <c:pt idx="462" formatCode="General">
                  <c:v>138.80000000000001</c:v>
                </c:pt>
                <c:pt idx="463" formatCode="General">
                  <c:v>140</c:v>
                </c:pt>
                <c:pt idx="464" formatCode="General">
                  <c:v>100</c:v>
                </c:pt>
                <c:pt idx="465" formatCode="General">
                  <c:v>25</c:v>
                </c:pt>
                <c:pt idx="466" formatCode="General">
                  <c:v>300</c:v>
                </c:pt>
                <c:pt idx="467" formatCode="General">
                  <c:v>200</c:v>
                </c:pt>
                <c:pt idx="468" formatCode="General">
                  <c:v>125</c:v>
                </c:pt>
                <c:pt idx="469" formatCode="General">
                  <c:v>35</c:v>
                </c:pt>
                <c:pt idx="470" formatCode="General">
                  <c:v>127.85</c:v>
                </c:pt>
                <c:pt idx="471" formatCode="General">
                  <c:v>700</c:v>
                </c:pt>
              </c:numCache>
            </c:numRef>
          </c:bubbleSize>
          <c:bubble3D val="0"/>
          <c:extLst>
            <c:ext xmlns:c16="http://schemas.microsoft.com/office/drawing/2014/chart" uri="{C3380CC4-5D6E-409C-BE32-E72D297353CC}">
              <c16:uniqueId val="{00000007-EFA9-4DCA-AAA1-5313EC7F1410}"/>
            </c:ext>
          </c:extLst>
        </c:ser>
        <c:ser>
          <c:idx val="8"/>
          <c:order val="7"/>
          <c:tx>
            <c:v> Southeast (non-ISO)</c:v>
          </c:tx>
          <c:spPr>
            <a:noFill/>
            <a:ln w="12700">
              <a:solidFill>
                <a:schemeClr val="bg1">
                  <a:lumMod val="50000"/>
                </a:schemeClr>
              </a:solidFill>
            </a:ln>
          </c:spPr>
          <c:invertIfNegative val="0"/>
          <c:xVal>
            <c:numRef>
              <c:f>'PPA Price by Project (PV only)'!$A$26:$A$537</c:f>
              <c:numCache>
                <c:formatCode>m/d/yyyy</c:formatCode>
                <c:ptCount val="512"/>
                <c:pt idx="0">
                  <c:v>38961</c:v>
                </c:pt>
                <c:pt idx="1">
                  <c:v>39258</c:v>
                </c:pt>
                <c:pt idx="2">
                  <c:v>39630</c:v>
                </c:pt>
                <c:pt idx="3">
                  <c:v>39652</c:v>
                </c:pt>
                <c:pt idx="4">
                  <c:v>39801</c:v>
                </c:pt>
                <c:pt idx="5">
                  <c:v>39867</c:v>
                </c:pt>
                <c:pt idx="6">
                  <c:v>39873</c:v>
                </c:pt>
                <c:pt idx="7">
                  <c:v>39877</c:v>
                </c:pt>
                <c:pt idx="8">
                  <c:v>39934</c:v>
                </c:pt>
                <c:pt idx="9">
                  <c:v>39941</c:v>
                </c:pt>
                <c:pt idx="10">
                  <c:v>39965</c:v>
                </c:pt>
                <c:pt idx="11">
                  <c:v>39965</c:v>
                </c:pt>
                <c:pt idx="12">
                  <c:v>39965</c:v>
                </c:pt>
                <c:pt idx="13">
                  <c:v>39986</c:v>
                </c:pt>
                <c:pt idx="14">
                  <c:v>40042</c:v>
                </c:pt>
                <c:pt idx="15">
                  <c:v>40064</c:v>
                </c:pt>
                <c:pt idx="16">
                  <c:v>40137</c:v>
                </c:pt>
                <c:pt idx="17">
                  <c:v>40170</c:v>
                </c:pt>
                <c:pt idx="18">
                  <c:v>40171</c:v>
                </c:pt>
                <c:pt idx="19">
                  <c:v>40171</c:v>
                </c:pt>
                <c:pt idx="20">
                  <c:v>40171</c:v>
                </c:pt>
                <c:pt idx="21">
                  <c:v>40204</c:v>
                </c:pt>
                <c:pt idx="22">
                  <c:v>40204</c:v>
                </c:pt>
                <c:pt idx="23">
                  <c:v>40204</c:v>
                </c:pt>
                <c:pt idx="24">
                  <c:v>40211</c:v>
                </c:pt>
                <c:pt idx="25">
                  <c:v>40233</c:v>
                </c:pt>
                <c:pt idx="26">
                  <c:v>40243</c:v>
                </c:pt>
                <c:pt idx="27">
                  <c:v>40287</c:v>
                </c:pt>
                <c:pt idx="28">
                  <c:v>40289</c:v>
                </c:pt>
                <c:pt idx="29">
                  <c:v>40297</c:v>
                </c:pt>
                <c:pt idx="30">
                  <c:v>40308</c:v>
                </c:pt>
                <c:pt idx="31">
                  <c:v>40318</c:v>
                </c:pt>
                <c:pt idx="32">
                  <c:v>40330</c:v>
                </c:pt>
                <c:pt idx="33">
                  <c:v>40330</c:v>
                </c:pt>
                <c:pt idx="34">
                  <c:v>40353</c:v>
                </c:pt>
                <c:pt idx="35">
                  <c:v>40359</c:v>
                </c:pt>
                <c:pt idx="36">
                  <c:v>40359</c:v>
                </c:pt>
                <c:pt idx="37">
                  <c:v>40385</c:v>
                </c:pt>
                <c:pt idx="38">
                  <c:v>40388</c:v>
                </c:pt>
                <c:pt idx="39">
                  <c:v>40388</c:v>
                </c:pt>
                <c:pt idx="40">
                  <c:v>40400</c:v>
                </c:pt>
                <c:pt idx="41">
                  <c:v>40400</c:v>
                </c:pt>
                <c:pt idx="42">
                  <c:v>40414</c:v>
                </c:pt>
                <c:pt idx="43">
                  <c:v>40441</c:v>
                </c:pt>
                <c:pt idx="44">
                  <c:v>40492</c:v>
                </c:pt>
                <c:pt idx="45">
                  <c:v>40497</c:v>
                </c:pt>
                <c:pt idx="46">
                  <c:v>40497</c:v>
                </c:pt>
                <c:pt idx="47">
                  <c:v>40513</c:v>
                </c:pt>
                <c:pt idx="48">
                  <c:v>40513</c:v>
                </c:pt>
                <c:pt idx="49">
                  <c:v>40533</c:v>
                </c:pt>
                <c:pt idx="50">
                  <c:v>40542</c:v>
                </c:pt>
                <c:pt idx="51">
                  <c:v>40542</c:v>
                </c:pt>
                <c:pt idx="52">
                  <c:v>40548</c:v>
                </c:pt>
                <c:pt idx="53">
                  <c:v>40550</c:v>
                </c:pt>
                <c:pt idx="54">
                  <c:v>40568</c:v>
                </c:pt>
                <c:pt idx="55">
                  <c:v>40581</c:v>
                </c:pt>
                <c:pt idx="56">
                  <c:v>40585</c:v>
                </c:pt>
                <c:pt idx="57">
                  <c:v>40585</c:v>
                </c:pt>
                <c:pt idx="58">
                  <c:v>40610</c:v>
                </c:pt>
                <c:pt idx="59">
                  <c:v>40697</c:v>
                </c:pt>
                <c:pt idx="60">
                  <c:v>40697</c:v>
                </c:pt>
                <c:pt idx="61">
                  <c:v>40715</c:v>
                </c:pt>
                <c:pt idx="62">
                  <c:v>40732</c:v>
                </c:pt>
                <c:pt idx="63">
                  <c:v>40738</c:v>
                </c:pt>
                <c:pt idx="64">
                  <c:v>40742</c:v>
                </c:pt>
                <c:pt idx="65">
                  <c:v>40745</c:v>
                </c:pt>
                <c:pt idx="66">
                  <c:v>40815</c:v>
                </c:pt>
                <c:pt idx="67">
                  <c:v>40817</c:v>
                </c:pt>
                <c:pt idx="68">
                  <c:v>40878</c:v>
                </c:pt>
                <c:pt idx="69">
                  <c:v>40885</c:v>
                </c:pt>
                <c:pt idx="70">
                  <c:v>40897</c:v>
                </c:pt>
                <c:pt idx="71">
                  <c:v>40897</c:v>
                </c:pt>
                <c:pt idx="72">
                  <c:v>40897</c:v>
                </c:pt>
                <c:pt idx="73">
                  <c:v>40909</c:v>
                </c:pt>
                <c:pt idx="74">
                  <c:v>40909</c:v>
                </c:pt>
                <c:pt idx="75">
                  <c:v>40942</c:v>
                </c:pt>
                <c:pt idx="76">
                  <c:v>40966</c:v>
                </c:pt>
                <c:pt idx="77">
                  <c:v>41093</c:v>
                </c:pt>
                <c:pt idx="78">
                  <c:v>41093</c:v>
                </c:pt>
                <c:pt idx="79">
                  <c:v>41124</c:v>
                </c:pt>
                <c:pt idx="80">
                  <c:v>41134</c:v>
                </c:pt>
                <c:pt idx="81">
                  <c:v>41137</c:v>
                </c:pt>
                <c:pt idx="82">
                  <c:v>41150</c:v>
                </c:pt>
                <c:pt idx="83">
                  <c:v>41152</c:v>
                </c:pt>
                <c:pt idx="84">
                  <c:v>41169</c:v>
                </c:pt>
                <c:pt idx="85">
                  <c:v>41169</c:v>
                </c:pt>
                <c:pt idx="86">
                  <c:v>41199</c:v>
                </c:pt>
                <c:pt idx="87">
                  <c:v>41207</c:v>
                </c:pt>
                <c:pt idx="88">
                  <c:v>41214</c:v>
                </c:pt>
                <c:pt idx="89">
                  <c:v>41228</c:v>
                </c:pt>
                <c:pt idx="90">
                  <c:v>41255</c:v>
                </c:pt>
                <c:pt idx="91">
                  <c:v>41256</c:v>
                </c:pt>
                <c:pt idx="92">
                  <c:v>41309</c:v>
                </c:pt>
                <c:pt idx="93">
                  <c:v>41333</c:v>
                </c:pt>
                <c:pt idx="94">
                  <c:v>41355</c:v>
                </c:pt>
                <c:pt idx="95">
                  <c:v>41355</c:v>
                </c:pt>
                <c:pt idx="96">
                  <c:v>41358</c:v>
                </c:pt>
                <c:pt idx="97">
                  <c:v>41374</c:v>
                </c:pt>
                <c:pt idx="98">
                  <c:v>41380</c:v>
                </c:pt>
                <c:pt idx="99">
                  <c:v>41426</c:v>
                </c:pt>
                <c:pt idx="100">
                  <c:v>41428</c:v>
                </c:pt>
                <c:pt idx="101">
                  <c:v>41428</c:v>
                </c:pt>
                <c:pt idx="102">
                  <c:v>41444</c:v>
                </c:pt>
                <c:pt idx="103">
                  <c:v>41458</c:v>
                </c:pt>
                <c:pt idx="104">
                  <c:v>41465</c:v>
                </c:pt>
                <c:pt idx="105">
                  <c:v>41465</c:v>
                </c:pt>
                <c:pt idx="106">
                  <c:v>41472</c:v>
                </c:pt>
                <c:pt idx="107">
                  <c:v>41472</c:v>
                </c:pt>
                <c:pt idx="108">
                  <c:v>41523</c:v>
                </c:pt>
                <c:pt idx="109">
                  <c:v>41536</c:v>
                </c:pt>
                <c:pt idx="110">
                  <c:v>41544</c:v>
                </c:pt>
                <c:pt idx="111">
                  <c:v>41556</c:v>
                </c:pt>
                <c:pt idx="112">
                  <c:v>41569</c:v>
                </c:pt>
                <c:pt idx="113">
                  <c:v>41609</c:v>
                </c:pt>
                <c:pt idx="114">
                  <c:v>41614</c:v>
                </c:pt>
                <c:pt idx="115">
                  <c:v>41627</c:v>
                </c:pt>
                <c:pt idx="116">
                  <c:v>41669</c:v>
                </c:pt>
                <c:pt idx="117">
                  <c:v>41690</c:v>
                </c:pt>
                <c:pt idx="118">
                  <c:v>41715</c:v>
                </c:pt>
                <c:pt idx="119">
                  <c:v>41724</c:v>
                </c:pt>
                <c:pt idx="120">
                  <c:v>41730</c:v>
                </c:pt>
                <c:pt idx="121">
                  <c:v>41760</c:v>
                </c:pt>
                <c:pt idx="122">
                  <c:v>41786</c:v>
                </c:pt>
                <c:pt idx="123">
                  <c:v>41791</c:v>
                </c:pt>
                <c:pt idx="124">
                  <c:v>41802</c:v>
                </c:pt>
                <c:pt idx="125">
                  <c:v>41838</c:v>
                </c:pt>
                <c:pt idx="126">
                  <c:v>41843</c:v>
                </c:pt>
                <c:pt idx="127">
                  <c:v>41844</c:v>
                </c:pt>
                <c:pt idx="128">
                  <c:v>41844</c:v>
                </c:pt>
                <c:pt idx="129">
                  <c:v>41851</c:v>
                </c:pt>
                <c:pt idx="130">
                  <c:v>41870</c:v>
                </c:pt>
                <c:pt idx="131">
                  <c:v>41876</c:v>
                </c:pt>
                <c:pt idx="132">
                  <c:v>41885</c:v>
                </c:pt>
                <c:pt idx="133">
                  <c:v>41886</c:v>
                </c:pt>
                <c:pt idx="134">
                  <c:v>41886</c:v>
                </c:pt>
                <c:pt idx="135">
                  <c:v>41915</c:v>
                </c:pt>
                <c:pt idx="136">
                  <c:v>41920</c:v>
                </c:pt>
                <c:pt idx="137">
                  <c:v>41920</c:v>
                </c:pt>
                <c:pt idx="138">
                  <c:v>41920</c:v>
                </c:pt>
                <c:pt idx="139">
                  <c:v>41920</c:v>
                </c:pt>
                <c:pt idx="140">
                  <c:v>41920</c:v>
                </c:pt>
                <c:pt idx="141">
                  <c:v>41920</c:v>
                </c:pt>
                <c:pt idx="142">
                  <c:v>41932</c:v>
                </c:pt>
                <c:pt idx="143">
                  <c:v>41933</c:v>
                </c:pt>
                <c:pt idx="144">
                  <c:v>41933</c:v>
                </c:pt>
                <c:pt idx="145">
                  <c:v>41934</c:v>
                </c:pt>
                <c:pt idx="146">
                  <c:v>41934</c:v>
                </c:pt>
                <c:pt idx="147">
                  <c:v>41934</c:v>
                </c:pt>
                <c:pt idx="148">
                  <c:v>41934</c:v>
                </c:pt>
                <c:pt idx="149">
                  <c:v>41934</c:v>
                </c:pt>
                <c:pt idx="150">
                  <c:v>41934</c:v>
                </c:pt>
                <c:pt idx="151">
                  <c:v>41934</c:v>
                </c:pt>
                <c:pt idx="152">
                  <c:v>41934</c:v>
                </c:pt>
                <c:pt idx="153">
                  <c:v>41936</c:v>
                </c:pt>
                <c:pt idx="154">
                  <c:v>41950</c:v>
                </c:pt>
                <c:pt idx="155">
                  <c:v>41950</c:v>
                </c:pt>
                <c:pt idx="156">
                  <c:v>41956</c:v>
                </c:pt>
                <c:pt idx="157">
                  <c:v>41961</c:v>
                </c:pt>
                <c:pt idx="158">
                  <c:v>41982</c:v>
                </c:pt>
                <c:pt idx="159">
                  <c:v>42036</c:v>
                </c:pt>
                <c:pt idx="160">
                  <c:v>42065</c:v>
                </c:pt>
                <c:pt idx="161">
                  <c:v>42065</c:v>
                </c:pt>
                <c:pt idx="162">
                  <c:v>42066</c:v>
                </c:pt>
                <c:pt idx="163">
                  <c:v>42067</c:v>
                </c:pt>
                <c:pt idx="164">
                  <c:v>42067</c:v>
                </c:pt>
                <c:pt idx="165">
                  <c:v>42068</c:v>
                </c:pt>
                <c:pt idx="166">
                  <c:v>42086</c:v>
                </c:pt>
                <c:pt idx="167">
                  <c:v>42088</c:v>
                </c:pt>
                <c:pt idx="168">
                  <c:v>42097</c:v>
                </c:pt>
                <c:pt idx="169">
                  <c:v>42097</c:v>
                </c:pt>
                <c:pt idx="170">
                  <c:v>42108</c:v>
                </c:pt>
                <c:pt idx="171">
                  <c:v>42111</c:v>
                </c:pt>
                <c:pt idx="172">
                  <c:v>42124</c:v>
                </c:pt>
                <c:pt idx="173">
                  <c:v>42124</c:v>
                </c:pt>
                <c:pt idx="174">
                  <c:v>42124</c:v>
                </c:pt>
                <c:pt idx="175">
                  <c:v>42151</c:v>
                </c:pt>
                <c:pt idx="176">
                  <c:v>42156</c:v>
                </c:pt>
                <c:pt idx="177">
                  <c:v>42160</c:v>
                </c:pt>
                <c:pt idx="178">
                  <c:v>42164</c:v>
                </c:pt>
                <c:pt idx="179">
                  <c:v>42174</c:v>
                </c:pt>
                <c:pt idx="180">
                  <c:v>42178</c:v>
                </c:pt>
                <c:pt idx="181">
                  <c:v>42180</c:v>
                </c:pt>
                <c:pt idx="182">
                  <c:v>42185</c:v>
                </c:pt>
                <c:pt idx="183">
                  <c:v>42186</c:v>
                </c:pt>
                <c:pt idx="184">
                  <c:v>42186</c:v>
                </c:pt>
                <c:pt idx="185">
                  <c:v>42186</c:v>
                </c:pt>
                <c:pt idx="186">
                  <c:v>42200</c:v>
                </c:pt>
                <c:pt idx="187">
                  <c:v>42201</c:v>
                </c:pt>
                <c:pt idx="188">
                  <c:v>42201</c:v>
                </c:pt>
                <c:pt idx="189">
                  <c:v>42206</c:v>
                </c:pt>
                <c:pt idx="190">
                  <c:v>42221</c:v>
                </c:pt>
                <c:pt idx="191">
                  <c:v>42225</c:v>
                </c:pt>
                <c:pt idx="192">
                  <c:v>42228</c:v>
                </c:pt>
                <c:pt idx="193">
                  <c:v>42244</c:v>
                </c:pt>
                <c:pt idx="194">
                  <c:v>42250</c:v>
                </c:pt>
                <c:pt idx="195">
                  <c:v>42270</c:v>
                </c:pt>
                <c:pt idx="196">
                  <c:v>42270</c:v>
                </c:pt>
                <c:pt idx="197">
                  <c:v>42271</c:v>
                </c:pt>
                <c:pt idx="198">
                  <c:v>42275</c:v>
                </c:pt>
                <c:pt idx="199">
                  <c:v>42275</c:v>
                </c:pt>
                <c:pt idx="200">
                  <c:v>42278</c:v>
                </c:pt>
                <c:pt idx="201">
                  <c:v>42278</c:v>
                </c:pt>
                <c:pt idx="202">
                  <c:v>42278</c:v>
                </c:pt>
                <c:pt idx="203">
                  <c:v>42285</c:v>
                </c:pt>
                <c:pt idx="204">
                  <c:v>42286</c:v>
                </c:pt>
                <c:pt idx="205">
                  <c:v>42286</c:v>
                </c:pt>
                <c:pt idx="206">
                  <c:v>42292</c:v>
                </c:pt>
                <c:pt idx="207">
                  <c:v>42313</c:v>
                </c:pt>
                <c:pt idx="208">
                  <c:v>42314</c:v>
                </c:pt>
                <c:pt idx="209">
                  <c:v>42317</c:v>
                </c:pt>
                <c:pt idx="210">
                  <c:v>42318</c:v>
                </c:pt>
                <c:pt idx="211">
                  <c:v>42328</c:v>
                </c:pt>
                <c:pt idx="212">
                  <c:v>42338</c:v>
                </c:pt>
                <c:pt idx="213">
                  <c:v>42355</c:v>
                </c:pt>
                <c:pt idx="214">
                  <c:v>42355</c:v>
                </c:pt>
                <c:pt idx="215">
                  <c:v>42356</c:v>
                </c:pt>
                <c:pt idx="216">
                  <c:v>42356</c:v>
                </c:pt>
                <c:pt idx="217">
                  <c:v>42356</c:v>
                </c:pt>
                <c:pt idx="218">
                  <c:v>42356</c:v>
                </c:pt>
                <c:pt idx="219">
                  <c:v>42375</c:v>
                </c:pt>
                <c:pt idx="220">
                  <c:v>42472</c:v>
                </c:pt>
                <c:pt idx="221">
                  <c:v>42472</c:v>
                </c:pt>
                <c:pt idx="222">
                  <c:v>42509</c:v>
                </c:pt>
                <c:pt idx="223">
                  <c:v>42584</c:v>
                </c:pt>
                <c:pt idx="224">
                  <c:v>42586</c:v>
                </c:pt>
                <c:pt idx="225">
                  <c:v>42591</c:v>
                </c:pt>
                <c:pt idx="226">
                  <c:v>42608</c:v>
                </c:pt>
                <c:pt idx="227">
                  <c:v>42611</c:v>
                </c:pt>
                <c:pt idx="228">
                  <c:v>42628</c:v>
                </c:pt>
                <c:pt idx="229">
                  <c:v>42633</c:v>
                </c:pt>
                <c:pt idx="230">
                  <c:v>42635</c:v>
                </c:pt>
                <c:pt idx="231">
                  <c:v>42636</c:v>
                </c:pt>
                <c:pt idx="232">
                  <c:v>42636</c:v>
                </c:pt>
                <c:pt idx="233">
                  <c:v>42636</c:v>
                </c:pt>
                <c:pt idx="234">
                  <c:v>42636</c:v>
                </c:pt>
                <c:pt idx="235">
                  <c:v>42689</c:v>
                </c:pt>
                <c:pt idx="236">
                  <c:v>42692</c:v>
                </c:pt>
                <c:pt idx="237">
                  <c:v>42692</c:v>
                </c:pt>
                <c:pt idx="238">
                  <c:v>42692</c:v>
                </c:pt>
                <c:pt idx="239">
                  <c:v>42717</c:v>
                </c:pt>
                <c:pt idx="240">
                  <c:v>42719</c:v>
                </c:pt>
                <c:pt idx="241">
                  <c:v>42738</c:v>
                </c:pt>
                <c:pt idx="242">
                  <c:v>42747</c:v>
                </c:pt>
                <c:pt idx="243">
                  <c:v>42747</c:v>
                </c:pt>
                <c:pt idx="244">
                  <c:v>42747</c:v>
                </c:pt>
                <c:pt idx="245">
                  <c:v>42752</c:v>
                </c:pt>
                <c:pt idx="246">
                  <c:v>42766</c:v>
                </c:pt>
                <c:pt idx="247">
                  <c:v>42817</c:v>
                </c:pt>
                <c:pt idx="248">
                  <c:v>42825</c:v>
                </c:pt>
                <c:pt idx="249">
                  <c:v>42826</c:v>
                </c:pt>
                <c:pt idx="250">
                  <c:v>42843</c:v>
                </c:pt>
                <c:pt idx="251">
                  <c:v>42877</c:v>
                </c:pt>
                <c:pt idx="252">
                  <c:v>42880</c:v>
                </c:pt>
                <c:pt idx="253">
                  <c:v>42880</c:v>
                </c:pt>
                <c:pt idx="254">
                  <c:v>42880</c:v>
                </c:pt>
                <c:pt idx="255">
                  <c:v>42880</c:v>
                </c:pt>
                <c:pt idx="256">
                  <c:v>42881</c:v>
                </c:pt>
                <c:pt idx="257">
                  <c:v>42887</c:v>
                </c:pt>
                <c:pt idx="258">
                  <c:v>42887</c:v>
                </c:pt>
                <c:pt idx="259">
                  <c:v>42887</c:v>
                </c:pt>
                <c:pt idx="260">
                  <c:v>42893</c:v>
                </c:pt>
                <c:pt idx="261">
                  <c:v>42905</c:v>
                </c:pt>
                <c:pt idx="262">
                  <c:v>42906</c:v>
                </c:pt>
                <c:pt idx="263">
                  <c:v>42906</c:v>
                </c:pt>
                <c:pt idx="264">
                  <c:v>42906</c:v>
                </c:pt>
                <c:pt idx="265">
                  <c:v>42906</c:v>
                </c:pt>
                <c:pt idx="266">
                  <c:v>42912</c:v>
                </c:pt>
                <c:pt idx="267">
                  <c:v>42933</c:v>
                </c:pt>
                <c:pt idx="268">
                  <c:v>42944</c:v>
                </c:pt>
                <c:pt idx="269">
                  <c:v>42944</c:v>
                </c:pt>
                <c:pt idx="270">
                  <c:v>42955</c:v>
                </c:pt>
                <c:pt idx="271">
                  <c:v>42972</c:v>
                </c:pt>
                <c:pt idx="272">
                  <c:v>43001</c:v>
                </c:pt>
                <c:pt idx="273">
                  <c:v>43004</c:v>
                </c:pt>
                <c:pt idx="274">
                  <c:v>43004</c:v>
                </c:pt>
                <c:pt idx="275">
                  <c:v>43014</c:v>
                </c:pt>
                <c:pt idx="276">
                  <c:v>43014</c:v>
                </c:pt>
                <c:pt idx="277">
                  <c:v>43038</c:v>
                </c:pt>
                <c:pt idx="278">
                  <c:v>43047</c:v>
                </c:pt>
                <c:pt idx="279">
                  <c:v>43052</c:v>
                </c:pt>
                <c:pt idx="280">
                  <c:v>43052</c:v>
                </c:pt>
                <c:pt idx="281">
                  <c:v>43053</c:v>
                </c:pt>
                <c:pt idx="282">
                  <c:v>43077</c:v>
                </c:pt>
                <c:pt idx="283">
                  <c:v>43083</c:v>
                </c:pt>
                <c:pt idx="284">
                  <c:v>43084</c:v>
                </c:pt>
                <c:pt idx="285">
                  <c:v>43090</c:v>
                </c:pt>
                <c:pt idx="286">
                  <c:v>43105</c:v>
                </c:pt>
                <c:pt idx="287">
                  <c:v>43109</c:v>
                </c:pt>
                <c:pt idx="288">
                  <c:v>43126</c:v>
                </c:pt>
                <c:pt idx="289">
                  <c:v>43129</c:v>
                </c:pt>
                <c:pt idx="290">
                  <c:v>43129</c:v>
                </c:pt>
                <c:pt idx="291">
                  <c:v>43132</c:v>
                </c:pt>
                <c:pt idx="292">
                  <c:v>43136</c:v>
                </c:pt>
                <c:pt idx="293">
                  <c:v>43152</c:v>
                </c:pt>
                <c:pt idx="294">
                  <c:v>43154</c:v>
                </c:pt>
                <c:pt idx="295">
                  <c:v>43206</c:v>
                </c:pt>
                <c:pt idx="296">
                  <c:v>43227</c:v>
                </c:pt>
                <c:pt idx="297">
                  <c:v>43236</c:v>
                </c:pt>
                <c:pt idx="298">
                  <c:v>43236</c:v>
                </c:pt>
                <c:pt idx="299">
                  <c:v>43250</c:v>
                </c:pt>
                <c:pt idx="300">
                  <c:v>43250</c:v>
                </c:pt>
                <c:pt idx="301">
                  <c:v>43250</c:v>
                </c:pt>
                <c:pt idx="302">
                  <c:v>43250</c:v>
                </c:pt>
                <c:pt idx="303">
                  <c:v>43250</c:v>
                </c:pt>
                <c:pt idx="304">
                  <c:v>43250</c:v>
                </c:pt>
                <c:pt idx="305">
                  <c:v>43251</c:v>
                </c:pt>
                <c:pt idx="306">
                  <c:v>43252</c:v>
                </c:pt>
                <c:pt idx="307">
                  <c:v>43255</c:v>
                </c:pt>
                <c:pt idx="308">
                  <c:v>43257</c:v>
                </c:pt>
                <c:pt idx="309">
                  <c:v>43259</c:v>
                </c:pt>
                <c:pt idx="310">
                  <c:v>43264</c:v>
                </c:pt>
                <c:pt idx="311">
                  <c:v>43264</c:v>
                </c:pt>
                <c:pt idx="312">
                  <c:v>43264</c:v>
                </c:pt>
                <c:pt idx="313">
                  <c:v>43264</c:v>
                </c:pt>
                <c:pt idx="314">
                  <c:v>43266</c:v>
                </c:pt>
                <c:pt idx="315">
                  <c:v>43277</c:v>
                </c:pt>
                <c:pt idx="316">
                  <c:v>43278</c:v>
                </c:pt>
                <c:pt idx="317">
                  <c:v>43281</c:v>
                </c:pt>
                <c:pt idx="318">
                  <c:v>43281</c:v>
                </c:pt>
                <c:pt idx="319">
                  <c:v>43281</c:v>
                </c:pt>
                <c:pt idx="320">
                  <c:v>43291</c:v>
                </c:pt>
                <c:pt idx="321">
                  <c:v>43322</c:v>
                </c:pt>
                <c:pt idx="322">
                  <c:v>43322</c:v>
                </c:pt>
                <c:pt idx="323">
                  <c:v>43334</c:v>
                </c:pt>
                <c:pt idx="324">
                  <c:v>43334</c:v>
                </c:pt>
                <c:pt idx="325">
                  <c:v>43335</c:v>
                </c:pt>
                <c:pt idx="326">
                  <c:v>43343</c:v>
                </c:pt>
                <c:pt idx="327">
                  <c:v>43352</c:v>
                </c:pt>
                <c:pt idx="328">
                  <c:v>43354</c:v>
                </c:pt>
                <c:pt idx="329">
                  <c:v>43362</c:v>
                </c:pt>
                <c:pt idx="330">
                  <c:v>43363</c:v>
                </c:pt>
                <c:pt idx="331">
                  <c:v>43368</c:v>
                </c:pt>
                <c:pt idx="332">
                  <c:v>43374</c:v>
                </c:pt>
                <c:pt idx="333">
                  <c:v>43374</c:v>
                </c:pt>
                <c:pt idx="334">
                  <c:v>43391</c:v>
                </c:pt>
                <c:pt idx="335">
                  <c:v>43391</c:v>
                </c:pt>
                <c:pt idx="336">
                  <c:v>43398</c:v>
                </c:pt>
                <c:pt idx="337">
                  <c:v>43405</c:v>
                </c:pt>
                <c:pt idx="338">
                  <c:v>43445</c:v>
                </c:pt>
                <c:pt idx="339">
                  <c:v>43497</c:v>
                </c:pt>
                <c:pt idx="340">
                  <c:v>43507</c:v>
                </c:pt>
                <c:pt idx="341">
                  <c:v>43510</c:v>
                </c:pt>
                <c:pt idx="342">
                  <c:v>43524</c:v>
                </c:pt>
                <c:pt idx="343">
                  <c:v>43545</c:v>
                </c:pt>
                <c:pt idx="344">
                  <c:v>43546</c:v>
                </c:pt>
                <c:pt idx="345">
                  <c:v>43577</c:v>
                </c:pt>
                <c:pt idx="346">
                  <c:v>43585</c:v>
                </c:pt>
                <c:pt idx="347">
                  <c:v>43613</c:v>
                </c:pt>
                <c:pt idx="348">
                  <c:v>43615</c:v>
                </c:pt>
                <c:pt idx="349">
                  <c:v>43627</c:v>
                </c:pt>
                <c:pt idx="350">
                  <c:v>43634</c:v>
                </c:pt>
                <c:pt idx="351">
                  <c:v>43634</c:v>
                </c:pt>
                <c:pt idx="352">
                  <c:v>43637</c:v>
                </c:pt>
                <c:pt idx="353">
                  <c:v>43643</c:v>
                </c:pt>
                <c:pt idx="354">
                  <c:v>43643</c:v>
                </c:pt>
                <c:pt idx="355">
                  <c:v>43647</c:v>
                </c:pt>
                <c:pt idx="356">
                  <c:v>43647</c:v>
                </c:pt>
                <c:pt idx="357">
                  <c:v>43647</c:v>
                </c:pt>
                <c:pt idx="358">
                  <c:v>43655</c:v>
                </c:pt>
                <c:pt idx="359">
                  <c:v>43671</c:v>
                </c:pt>
                <c:pt idx="360">
                  <c:v>43672</c:v>
                </c:pt>
                <c:pt idx="361">
                  <c:v>43672</c:v>
                </c:pt>
                <c:pt idx="362">
                  <c:v>43683</c:v>
                </c:pt>
                <c:pt idx="363">
                  <c:v>43696</c:v>
                </c:pt>
                <c:pt idx="364">
                  <c:v>43707</c:v>
                </c:pt>
                <c:pt idx="365">
                  <c:v>43720</c:v>
                </c:pt>
                <c:pt idx="366">
                  <c:v>43727</c:v>
                </c:pt>
                <c:pt idx="367">
                  <c:v>43730</c:v>
                </c:pt>
                <c:pt idx="368">
                  <c:v>43730</c:v>
                </c:pt>
                <c:pt idx="369">
                  <c:v>43730</c:v>
                </c:pt>
                <c:pt idx="370">
                  <c:v>43739</c:v>
                </c:pt>
                <c:pt idx="371">
                  <c:v>43755</c:v>
                </c:pt>
                <c:pt idx="372">
                  <c:v>43755</c:v>
                </c:pt>
                <c:pt idx="373">
                  <c:v>43756</c:v>
                </c:pt>
                <c:pt idx="374">
                  <c:v>43761</c:v>
                </c:pt>
                <c:pt idx="375">
                  <c:v>43774</c:v>
                </c:pt>
                <c:pt idx="376">
                  <c:v>43783</c:v>
                </c:pt>
                <c:pt idx="377">
                  <c:v>43783</c:v>
                </c:pt>
                <c:pt idx="378">
                  <c:v>43788</c:v>
                </c:pt>
                <c:pt idx="379">
                  <c:v>43790</c:v>
                </c:pt>
                <c:pt idx="380">
                  <c:v>43795</c:v>
                </c:pt>
                <c:pt idx="381">
                  <c:v>43795</c:v>
                </c:pt>
                <c:pt idx="382">
                  <c:v>43795</c:v>
                </c:pt>
                <c:pt idx="383">
                  <c:v>43804</c:v>
                </c:pt>
                <c:pt idx="384">
                  <c:v>43809</c:v>
                </c:pt>
                <c:pt idx="385">
                  <c:v>43816</c:v>
                </c:pt>
                <c:pt idx="386">
                  <c:v>43819</c:v>
                </c:pt>
                <c:pt idx="387">
                  <c:v>43822</c:v>
                </c:pt>
                <c:pt idx="388">
                  <c:v>43836</c:v>
                </c:pt>
                <c:pt idx="389">
                  <c:v>43875</c:v>
                </c:pt>
                <c:pt idx="390">
                  <c:v>43875</c:v>
                </c:pt>
                <c:pt idx="391">
                  <c:v>43880</c:v>
                </c:pt>
                <c:pt idx="392">
                  <c:v>43887</c:v>
                </c:pt>
                <c:pt idx="393">
                  <c:v>43903</c:v>
                </c:pt>
                <c:pt idx="394">
                  <c:v>43915</c:v>
                </c:pt>
                <c:pt idx="395">
                  <c:v>43929</c:v>
                </c:pt>
                <c:pt idx="396">
                  <c:v>43929</c:v>
                </c:pt>
                <c:pt idx="397">
                  <c:v>43953</c:v>
                </c:pt>
                <c:pt idx="398">
                  <c:v>43957</c:v>
                </c:pt>
                <c:pt idx="399">
                  <c:v>43970</c:v>
                </c:pt>
                <c:pt idx="400">
                  <c:v>43977</c:v>
                </c:pt>
                <c:pt idx="401">
                  <c:v>43983</c:v>
                </c:pt>
                <c:pt idx="402">
                  <c:v>44022</c:v>
                </c:pt>
                <c:pt idx="403">
                  <c:v>44022</c:v>
                </c:pt>
                <c:pt idx="404">
                  <c:v>44036</c:v>
                </c:pt>
                <c:pt idx="405">
                  <c:v>44067</c:v>
                </c:pt>
                <c:pt idx="406">
                  <c:v>44074</c:v>
                </c:pt>
                <c:pt idx="407">
                  <c:v>44088</c:v>
                </c:pt>
                <c:pt idx="408">
                  <c:v>44097</c:v>
                </c:pt>
                <c:pt idx="409">
                  <c:v>44099</c:v>
                </c:pt>
                <c:pt idx="410">
                  <c:v>44104</c:v>
                </c:pt>
                <c:pt idx="411">
                  <c:v>44106</c:v>
                </c:pt>
                <c:pt idx="412">
                  <c:v>44137</c:v>
                </c:pt>
                <c:pt idx="413">
                  <c:v>44140</c:v>
                </c:pt>
                <c:pt idx="414">
                  <c:v>44141</c:v>
                </c:pt>
                <c:pt idx="415">
                  <c:v>44166</c:v>
                </c:pt>
                <c:pt idx="416">
                  <c:v>44187</c:v>
                </c:pt>
                <c:pt idx="417">
                  <c:v>44195</c:v>
                </c:pt>
                <c:pt idx="418">
                  <c:v>44211</c:v>
                </c:pt>
                <c:pt idx="419">
                  <c:v>44211</c:v>
                </c:pt>
                <c:pt idx="420">
                  <c:v>44217</c:v>
                </c:pt>
                <c:pt idx="421">
                  <c:v>44224</c:v>
                </c:pt>
                <c:pt idx="422">
                  <c:v>44228</c:v>
                </c:pt>
                <c:pt idx="423">
                  <c:v>44228</c:v>
                </c:pt>
                <c:pt idx="424">
                  <c:v>44231</c:v>
                </c:pt>
                <c:pt idx="425">
                  <c:v>44250</c:v>
                </c:pt>
                <c:pt idx="426">
                  <c:v>44263</c:v>
                </c:pt>
                <c:pt idx="427">
                  <c:v>44280</c:v>
                </c:pt>
                <c:pt idx="428">
                  <c:v>44287</c:v>
                </c:pt>
                <c:pt idx="429">
                  <c:v>44287</c:v>
                </c:pt>
                <c:pt idx="430">
                  <c:v>44294</c:v>
                </c:pt>
                <c:pt idx="431">
                  <c:v>44323</c:v>
                </c:pt>
                <c:pt idx="432">
                  <c:v>44328</c:v>
                </c:pt>
                <c:pt idx="433">
                  <c:v>44348</c:v>
                </c:pt>
                <c:pt idx="434">
                  <c:v>44348</c:v>
                </c:pt>
                <c:pt idx="435">
                  <c:v>44348</c:v>
                </c:pt>
                <c:pt idx="436">
                  <c:v>44351</c:v>
                </c:pt>
                <c:pt idx="437">
                  <c:v>44364</c:v>
                </c:pt>
                <c:pt idx="438">
                  <c:v>44420</c:v>
                </c:pt>
                <c:pt idx="439">
                  <c:v>44477</c:v>
                </c:pt>
                <c:pt idx="440">
                  <c:v>44483</c:v>
                </c:pt>
                <c:pt idx="441">
                  <c:v>44484</c:v>
                </c:pt>
                <c:pt idx="442">
                  <c:v>44484</c:v>
                </c:pt>
                <c:pt idx="443">
                  <c:v>44547</c:v>
                </c:pt>
                <c:pt idx="444">
                  <c:v>44582</c:v>
                </c:pt>
                <c:pt idx="445">
                  <c:v>44608</c:v>
                </c:pt>
                <c:pt idx="446">
                  <c:v>44613</c:v>
                </c:pt>
                <c:pt idx="447">
                  <c:v>44669</c:v>
                </c:pt>
                <c:pt idx="448">
                  <c:v>44671</c:v>
                </c:pt>
                <c:pt idx="449">
                  <c:v>44679</c:v>
                </c:pt>
                <c:pt idx="450">
                  <c:v>44694</c:v>
                </c:pt>
                <c:pt idx="451">
                  <c:v>44706</c:v>
                </c:pt>
                <c:pt idx="452">
                  <c:v>44735</c:v>
                </c:pt>
                <c:pt idx="453">
                  <c:v>44769</c:v>
                </c:pt>
                <c:pt idx="454">
                  <c:v>44831</c:v>
                </c:pt>
                <c:pt idx="455">
                  <c:v>44833</c:v>
                </c:pt>
                <c:pt idx="456">
                  <c:v>44854</c:v>
                </c:pt>
                <c:pt idx="457">
                  <c:v>44859</c:v>
                </c:pt>
                <c:pt idx="458">
                  <c:v>44862</c:v>
                </c:pt>
                <c:pt idx="459">
                  <c:v>44916</c:v>
                </c:pt>
                <c:pt idx="460">
                  <c:v>44946</c:v>
                </c:pt>
                <c:pt idx="461">
                  <c:v>44950</c:v>
                </c:pt>
                <c:pt idx="462">
                  <c:v>45107</c:v>
                </c:pt>
                <c:pt idx="463">
                  <c:v>45128</c:v>
                </c:pt>
                <c:pt idx="464">
                  <c:v>45223</c:v>
                </c:pt>
                <c:pt idx="465">
                  <c:v>45245</c:v>
                </c:pt>
                <c:pt idx="466">
                  <c:v>45247</c:v>
                </c:pt>
                <c:pt idx="467">
                  <c:v>45322</c:v>
                </c:pt>
                <c:pt idx="468">
                  <c:v>45337</c:v>
                </c:pt>
                <c:pt idx="469">
                  <c:v>45372</c:v>
                </c:pt>
                <c:pt idx="470">
                  <c:v>45415</c:v>
                </c:pt>
                <c:pt idx="471">
                  <c:v>45415</c:v>
                </c:pt>
              </c:numCache>
            </c:numRef>
          </c:xVal>
          <c:yVal>
            <c:numRef>
              <c:f>'PPA Price by Project (PV only)'!$L$26:$L$537</c:f>
              <c:numCache>
                <c:formatCode>0.00</c:formatCode>
                <c:ptCount val="512"/>
                <c:pt idx="0">
                  <c:v>#N/A</c:v>
                </c:pt>
                <c:pt idx="1">
                  <c:v>#N/A</c:v>
                </c:pt>
                <c:pt idx="2">
                  <c:v>#N/A</c:v>
                </c:pt>
                <c:pt idx="3">
                  <c:v>#N/A</c:v>
                </c:pt>
                <c:pt idx="4">
                  <c:v>#N/A</c:v>
                </c:pt>
                <c:pt idx="5">
                  <c:v>#N/A</c:v>
                </c:pt>
                <c:pt idx="6">
                  <c:v>#N/A</c:v>
                </c:pt>
                <c:pt idx="7">
                  <c:v>#N/A</c:v>
                </c:pt>
                <c:pt idx="8">
                  <c:v>230.05272436345837</c:v>
                </c:pt>
                <c:pt idx="9">
                  <c:v>#N/A</c:v>
                </c:pt>
                <c:pt idx="10">
                  <c:v>#N/A</c:v>
                </c:pt>
                <c:pt idx="11">
                  <c:v>#N/A</c:v>
                </c:pt>
                <c:pt idx="12">
                  <c:v>#N/A</c:v>
                </c:pt>
                <c:pt idx="13">
                  <c:v>#N/A</c:v>
                </c:pt>
                <c:pt idx="14">
                  <c:v>#N/A</c:v>
                </c:pt>
                <c:pt idx="15">
                  <c:v>#N/A</c:v>
                </c:pt>
                <c:pt idx="16">
                  <c:v>#N/A</c:v>
                </c:pt>
                <c:pt idx="17">
                  <c:v>#N/A</c:v>
                </c:pt>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215.68371031542037</c:v>
                </c:pt>
                <c:pt idx="42">
                  <c:v>#N/A</c:v>
                </c:pt>
                <c:pt idx="43">
                  <c:v>#N/A</c:v>
                </c:pt>
                <c:pt idx="44">
                  <c:v>#N/A</c:v>
                </c:pt>
                <c:pt idx="45">
                  <c:v>#N/A</c:v>
                </c:pt>
                <c:pt idx="46">
                  <c:v>#N/A</c:v>
                </c:pt>
                <c:pt idx="47">
                  <c:v>#N/A</c:v>
                </c:pt>
                <c:pt idx="48">
                  <c:v>162.45684660440611</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#N/A</c:v>
                </c:pt>
                <c:pt idx="69">
                  <c:v>#N/A</c:v>
                </c:pt>
                <c:pt idx="70">
                  <c:v>#N/A</c:v>
                </c:pt>
                <c:pt idx="71">
                  <c:v>125.83087280437236</c:v>
                </c:pt>
                <c:pt idx="72">
                  <c:v>#N/A</c:v>
                </c:pt>
                <c:pt idx="73">
                  <c:v>#N/A</c:v>
                </c:pt>
                <c:pt idx="74">
                  <c:v>#N/A</c:v>
                </c:pt>
                <c:pt idx="75">
                  <c:v>#N/A</c:v>
                </c:pt>
                <c:pt idx="76">
                  <c:v>#N/A</c:v>
                </c:pt>
                <c:pt idx="77">
                  <c:v>#N/A</c:v>
                </c:pt>
                <c:pt idx="78">
                  <c:v>#N/A</c:v>
                </c:pt>
                <c:pt idx="79">
                  <c:v>#N/A</c:v>
                </c:pt>
                <c:pt idx="80">
                  <c:v>#N/A</c:v>
                </c:pt>
                <c:pt idx="81">
                  <c:v>#N/A</c:v>
                </c:pt>
                <c:pt idx="82">
                  <c:v>#N/A</c:v>
                </c:pt>
                <c:pt idx="83">
                  <c:v>#N/A</c:v>
                </c:pt>
                <c:pt idx="84">
                  <c:v>#N/A</c:v>
                </c:pt>
                <c:pt idx="85">
                  <c:v>#N/A</c:v>
                </c:pt>
                <c:pt idx="86">
                  <c:v>#N/A</c:v>
                </c:pt>
                <c:pt idx="87">
                  <c:v>#N/A</c:v>
                </c:pt>
                <c:pt idx="88">
                  <c:v>#N/A</c:v>
                </c:pt>
                <c:pt idx="89">
                  <c:v>#N/A</c:v>
                </c:pt>
                <c:pt idx="90">
                  <c:v>#N/A</c:v>
                </c:pt>
                <c:pt idx="91">
                  <c:v>#N/A</c:v>
                </c:pt>
                <c:pt idx="92">
                  <c:v>#N/A</c:v>
                </c:pt>
                <c:pt idx="93">
                  <c:v>#N/A</c:v>
                </c:pt>
                <c:pt idx="94">
                  <c:v>#N/A</c:v>
                </c:pt>
                <c:pt idx="95">
                  <c:v>#N/A</c:v>
                </c:pt>
                <c:pt idx="96">
                  <c:v>#N/A</c:v>
                </c:pt>
                <c:pt idx="97">
                  <c:v>#N/A</c:v>
                </c:pt>
                <c:pt idx="98">
                  <c:v>#N/A</c:v>
                </c:pt>
                <c:pt idx="99">
                  <c:v>#N/A</c:v>
                </c:pt>
                <c:pt idx="100">
                  <c:v>#N/A</c:v>
                </c:pt>
                <c:pt idx="101">
                  <c:v>#N/A</c:v>
                </c:pt>
                <c:pt idx="102">
                  <c:v>#N/A</c:v>
                </c:pt>
                <c:pt idx="103">
                  <c:v>#N/A</c:v>
                </c:pt>
                <c:pt idx="104">
                  <c:v>#N/A</c:v>
                </c:pt>
                <c:pt idx="105">
                  <c:v>#N/A</c:v>
                </c:pt>
                <c:pt idx="106">
                  <c:v>#N/A</c:v>
                </c:pt>
                <c:pt idx="107">
                  <c:v>#N/A</c:v>
                </c:pt>
                <c:pt idx="108">
                  <c:v>#N/A</c:v>
                </c:pt>
                <c:pt idx="109">
                  <c:v>#N/A</c:v>
                </c:pt>
                <c:pt idx="110">
                  <c:v>#N/A</c:v>
                </c:pt>
                <c:pt idx="111">
                  <c:v>#N/A</c:v>
                </c:pt>
                <c:pt idx="112">
                  <c:v>#N/A</c:v>
                </c:pt>
                <c:pt idx="113">
                  <c:v>#N/A</c:v>
                </c:pt>
                <c:pt idx="114">
                  <c:v>72.616032124833012</c:v>
                </c:pt>
                <c:pt idx="115">
                  <c:v>#N/A</c:v>
                </c:pt>
                <c:pt idx="116">
                  <c:v>#N/A</c:v>
                </c:pt>
                <c:pt idx="117">
                  <c:v>#N/A</c:v>
                </c:pt>
                <c:pt idx="118">
                  <c:v>#N/A</c:v>
                </c:pt>
                <c:pt idx="119">
                  <c:v>#N/A</c:v>
                </c:pt>
                <c:pt idx="120">
                  <c:v>#N/A</c:v>
                </c:pt>
                <c:pt idx="121">
                  <c:v>#N/A</c:v>
                </c:pt>
                <c:pt idx="122">
                  <c:v>#N/A</c:v>
                </c:pt>
                <c:pt idx="123">
                  <c:v>71.10485839379227</c:v>
                </c:pt>
                <c:pt idx="124">
                  <c:v>#N/A</c:v>
                </c:pt>
                <c:pt idx="125">
                  <c:v>#N/A</c:v>
                </c:pt>
                <c:pt idx="126">
                  <c:v>#N/A</c:v>
                </c:pt>
                <c:pt idx="127">
                  <c:v>#N/A</c:v>
                </c:pt>
                <c:pt idx="128">
                  <c:v>#N/A</c:v>
                </c:pt>
                <c:pt idx="129">
                  <c:v>#N/A</c:v>
                </c:pt>
                <c:pt idx="130">
                  <c:v>#N/A</c:v>
                </c:pt>
                <c:pt idx="131">
                  <c:v>#N/A</c:v>
                </c:pt>
                <c:pt idx="132">
                  <c:v>#N/A</c:v>
                </c:pt>
                <c:pt idx="133">
                  <c:v>#N/A</c:v>
                </c:pt>
                <c:pt idx="134">
                  <c:v>#N/A</c:v>
                </c:pt>
                <c:pt idx="135">
                  <c:v>#N/A</c:v>
                </c:pt>
                <c:pt idx="136">
                  <c:v>56.367677455698548</c:v>
                </c:pt>
                <c:pt idx="137">
                  <c:v>57.185526776292207</c:v>
                </c:pt>
                <c:pt idx="138">
                  <c:v>57.124929847214624</c:v>
                </c:pt>
                <c:pt idx="139">
                  <c:v>61.311119274033842</c:v>
                </c:pt>
                <c:pt idx="140">
                  <c:v>64.409334834049417</c:v>
                </c:pt>
                <c:pt idx="141">
                  <c:v>61.606081014055761</c:v>
                </c:pt>
                <c:pt idx="142">
                  <c:v>#N/A</c:v>
                </c:pt>
                <c:pt idx="143">
                  <c:v>#N/A</c:v>
                </c:pt>
                <c:pt idx="144">
                  <c:v>#N/A</c:v>
                </c:pt>
                <c:pt idx="145">
                  <c:v>#N/A</c:v>
                </c:pt>
                <c:pt idx="146">
                  <c:v>#N/A</c:v>
                </c:pt>
                <c:pt idx="147">
                  <c:v>#N/A</c:v>
                </c:pt>
                <c:pt idx="148">
                  <c:v>#N/A</c:v>
                </c:pt>
                <c:pt idx="149">
                  <c:v>#N/A</c:v>
                </c:pt>
                <c:pt idx="150">
                  <c:v>#N/A</c:v>
                </c:pt>
                <c:pt idx="151">
                  <c:v>#N/A</c:v>
                </c:pt>
                <c:pt idx="152">
                  <c:v>#N/A</c:v>
                </c:pt>
                <c:pt idx="153">
                  <c:v>#N/A</c:v>
                </c:pt>
                <c:pt idx="154">
                  <c:v>74.857227255091331</c:v>
                </c:pt>
                <c:pt idx="155">
                  <c:v>74.857227255091303</c:v>
                </c:pt>
                <c:pt idx="156">
                  <c:v>#N/A</c:v>
                </c:pt>
                <c:pt idx="157">
                  <c:v>#N/A</c:v>
                </c:pt>
                <c:pt idx="158">
                  <c:v>#N/A</c:v>
                </c:pt>
                <c:pt idx="159">
                  <c:v>62.582874983348312</c:v>
                </c:pt>
                <c:pt idx="160">
                  <c:v>109.59888584204808</c:v>
                </c:pt>
                <c:pt idx="161">
                  <c:v>#N/A</c:v>
                </c:pt>
                <c:pt idx="162">
                  <c:v>#N/A</c:v>
                </c:pt>
                <c:pt idx="163">
                  <c:v>#N/A</c:v>
                </c:pt>
                <c:pt idx="164">
                  <c:v>#N/A</c:v>
                </c:pt>
                <c:pt idx="165">
                  <c:v>#N/A</c:v>
                </c:pt>
                <c:pt idx="166">
                  <c:v>#N/A</c:v>
                </c:pt>
                <c:pt idx="167">
                  <c:v>#N/A</c:v>
                </c:pt>
                <c:pt idx="168">
                  <c:v>#N/A</c:v>
                </c:pt>
                <c:pt idx="169">
                  <c:v>#N/A</c:v>
                </c:pt>
                <c:pt idx="170">
                  <c:v>#N/A</c:v>
                </c:pt>
                <c:pt idx="171">
                  <c:v>#N/A</c:v>
                </c:pt>
                <c:pt idx="172">
                  <c:v>48.059589433054498</c:v>
                </c:pt>
                <c:pt idx="173">
                  <c:v>63.608177026249422</c:v>
                </c:pt>
                <c:pt idx="174">
                  <c:v>21.058996030966156</c:v>
                </c:pt>
                <c:pt idx="175">
                  <c:v>73.030400440121255</c:v>
                </c:pt>
                <c:pt idx="176">
                  <c:v>#N/A</c:v>
                </c:pt>
                <c:pt idx="177">
                  <c:v>#N/A</c:v>
                </c:pt>
                <c:pt idx="178">
                  <c:v>#N/A</c:v>
                </c:pt>
                <c:pt idx="179">
                  <c:v>#N/A</c:v>
                </c:pt>
                <c:pt idx="180">
                  <c:v>#N/A</c:v>
                </c:pt>
                <c:pt idx="181">
                  <c:v>#N/A</c:v>
                </c:pt>
                <c:pt idx="182">
                  <c:v>65.793579167335835</c:v>
                </c:pt>
                <c:pt idx="183">
                  <c:v>69.057694416393787</c:v>
                </c:pt>
                <c:pt idx="184">
                  <c:v>#N/A</c:v>
                </c:pt>
                <c:pt idx="185">
                  <c:v>#N/A</c:v>
                </c:pt>
                <c:pt idx="186">
                  <c:v>#N/A</c:v>
                </c:pt>
                <c:pt idx="187">
                  <c:v>#N/A</c:v>
                </c:pt>
                <c:pt idx="188">
                  <c:v>#N/A</c:v>
                </c:pt>
                <c:pt idx="189">
                  <c:v>48.83648214218519</c:v>
                </c:pt>
                <c:pt idx="190">
                  <c:v>#N/A</c:v>
                </c:pt>
                <c:pt idx="191">
                  <c:v>#N/A</c:v>
                </c:pt>
                <c:pt idx="192">
                  <c:v>#N/A</c:v>
                </c:pt>
                <c:pt idx="193">
                  <c:v>#N/A</c:v>
                </c:pt>
                <c:pt idx="194">
                  <c:v>#N/A</c:v>
                </c:pt>
                <c:pt idx="195">
                  <c:v>#N/A</c:v>
                </c:pt>
                <c:pt idx="196">
                  <c:v>50.503365996862783</c:v>
                </c:pt>
                <c:pt idx="197">
                  <c:v>#N/A</c:v>
                </c:pt>
                <c:pt idx="198">
                  <c:v>#N/A</c:v>
                </c:pt>
                <c:pt idx="199">
                  <c:v>#N/A</c:v>
                </c:pt>
                <c:pt idx="200">
                  <c:v>#N/A</c:v>
                </c:pt>
                <c:pt idx="201">
                  <c:v>#N/A</c:v>
                </c:pt>
                <c:pt idx="202">
                  <c:v>63.351747947007617</c:v>
                </c:pt>
                <c:pt idx="203">
                  <c:v>#N/A</c:v>
                </c:pt>
                <c:pt idx="204">
                  <c:v>#N/A</c:v>
                </c:pt>
                <c:pt idx="205">
                  <c:v>#N/A</c:v>
                </c:pt>
                <c:pt idx="206">
                  <c:v>#N/A</c:v>
                </c:pt>
                <c:pt idx="207">
                  <c:v>#N/A</c:v>
                </c:pt>
                <c:pt idx="208">
                  <c:v>#N/A</c:v>
                </c:pt>
                <c:pt idx="209">
                  <c:v>40.97581561471997</c:v>
                </c:pt>
                <c:pt idx="210">
                  <c:v>#N/A</c:v>
                </c:pt>
                <c:pt idx="211">
                  <c:v>#N/A</c:v>
                </c:pt>
                <c:pt idx="212">
                  <c:v>#N/A</c:v>
                </c:pt>
                <c:pt idx="213">
                  <c:v>#N/A</c:v>
                </c:pt>
                <c:pt idx="214">
                  <c:v>#N/A</c:v>
                </c:pt>
                <c:pt idx="215">
                  <c:v>#N/A</c:v>
                </c:pt>
                <c:pt idx="216">
                  <c:v>#N/A</c:v>
                </c:pt>
                <c:pt idx="217">
                  <c:v>#N/A</c:v>
                </c:pt>
                <c:pt idx="218">
                  <c:v>#N/A</c:v>
                </c:pt>
                <c:pt idx="219">
                  <c:v>#N/A</c:v>
                </c:pt>
                <c:pt idx="220">
                  <c:v>52.193676367983748</c:v>
                </c:pt>
                <c:pt idx="221">
                  <c:v>49.182502731369297</c:v>
                </c:pt>
                <c:pt idx="222">
                  <c:v>#N/A</c:v>
                </c:pt>
                <c:pt idx="223">
                  <c:v>#N/A</c:v>
                </c:pt>
                <c:pt idx="224">
                  <c:v>#N/A</c:v>
                </c:pt>
                <c:pt idx="225">
                  <c:v>#N/A</c:v>
                </c:pt>
                <c:pt idx="226">
                  <c:v>#N/A</c:v>
                </c:pt>
                <c:pt idx="227">
                  <c:v>#N/A</c:v>
                </c:pt>
                <c:pt idx="228">
                  <c:v>#N/A</c:v>
                </c:pt>
                <c:pt idx="229">
                  <c:v>#N/A</c:v>
                </c:pt>
                <c:pt idx="230">
                  <c:v>#N/A</c:v>
                </c:pt>
                <c:pt idx="231">
                  <c:v>#N/A</c:v>
                </c:pt>
                <c:pt idx="232">
                  <c:v>#N/A</c:v>
                </c:pt>
                <c:pt idx="233">
                  <c:v>#N/A</c:v>
                </c:pt>
                <c:pt idx="234">
                  <c:v>#N/A</c:v>
                </c:pt>
                <c:pt idx="235">
                  <c:v>#N/A</c:v>
                </c:pt>
                <c:pt idx="236">
                  <c:v>#N/A</c:v>
                </c:pt>
                <c:pt idx="237">
                  <c:v>#N/A</c:v>
                </c:pt>
                <c:pt idx="238">
                  <c:v>#N/A</c:v>
                </c:pt>
                <c:pt idx="239">
                  <c:v>#N/A</c:v>
                </c:pt>
                <c:pt idx="240">
                  <c:v>#N/A</c:v>
                </c:pt>
                <c:pt idx="241">
                  <c:v>55.489493550063365</c:v>
                </c:pt>
                <c:pt idx="242">
                  <c:v>#N/A</c:v>
                </c:pt>
                <c:pt idx="243">
                  <c:v>#N/A</c:v>
                </c:pt>
                <c:pt idx="244">
                  <c:v>#N/A</c:v>
                </c:pt>
                <c:pt idx="245">
                  <c:v>#N/A</c:v>
                </c:pt>
                <c:pt idx="246">
                  <c:v>#N/A</c:v>
                </c:pt>
                <c:pt idx="247">
                  <c:v>#N/A</c:v>
                </c:pt>
                <c:pt idx="248">
                  <c:v>#N/A</c:v>
                </c:pt>
                <c:pt idx="249">
                  <c:v>#N/A</c:v>
                </c:pt>
                <c:pt idx="250">
                  <c:v>33.40751325867781</c:v>
                </c:pt>
                <c:pt idx="251">
                  <c:v>#N/A</c:v>
                </c:pt>
                <c:pt idx="252">
                  <c:v>#N/A</c:v>
                </c:pt>
                <c:pt idx="253">
                  <c:v>#N/A</c:v>
                </c:pt>
                <c:pt idx="254">
                  <c:v>#N/A</c:v>
                </c:pt>
                <c:pt idx="255">
                  <c:v>#N/A</c:v>
                </c:pt>
                <c:pt idx="256">
                  <c:v>39.878841277519989</c:v>
                </c:pt>
                <c:pt idx="257">
                  <c:v>29.689369468809844</c:v>
                </c:pt>
                <c:pt idx="258">
                  <c:v>28.867127312510725</c:v>
                </c:pt>
                <c:pt idx="259">
                  <c:v>28.867127312510735</c:v>
                </c:pt>
                <c:pt idx="260">
                  <c:v>#N/A</c:v>
                </c:pt>
                <c:pt idx="261">
                  <c:v>#N/A</c:v>
                </c:pt>
                <c:pt idx="262">
                  <c:v>#N/A</c:v>
                </c:pt>
                <c:pt idx="263">
                  <c:v>#N/A</c:v>
                </c:pt>
                <c:pt idx="264">
                  <c:v>#N/A</c:v>
                </c:pt>
                <c:pt idx="265">
                  <c:v>#N/A</c:v>
                </c:pt>
                <c:pt idx="266">
                  <c:v>51.890314533266491</c:v>
                </c:pt>
                <c:pt idx="267">
                  <c:v>#N/A</c:v>
                </c:pt>
                <c:pt idx="268">
                  <c:v>#N/A</c:v>
                </c:pt>
                <c:pt idx="269">
                  <c:v>#N/A</c:v>
                </c:pt>
                <c:pt idx="270">
                  <c:v>#N/A</c:v>
                </c:pt>
                <c:pt idx="271">
                  <c:v>#N/A</c:v>
                </c:pt>
                <c:pt idx="272">
                  <c:v>#N/A</c:v>
                </c:pt>
                <c:pt idx="273">
                  <c:v>#N/A</c:v>
                </c:pt>
                <c:pt idx="274">
                  <c:v>#N/A</c:v>
                </c:pt>
                <c:pt idx="275">
                  <c:v>#N/A</c:v>
                </c:pt>
                <c:pt idx="276">
                  <c:v>#N/A</c:v>
                </c:pt>
                <c:pt idx="277">
                  <c:v>#N/A</c:v>
                </c:pt>
                <c:pt idx="278">
                  <c:v>#N/A</c:v>
                </c:pt>
                <c:pt idx="279">
                  <c:v>27.861400590749103</c:v>
                </c:pt>
                <c:pt idx="280">
                  <c:v>26.368058862313379</c:v>
                </c:pt>
                <c:pt idx="281">
                  <c:v>#N/A</c:v>
                </c:pt>
                <c:pt idx="282">
                  <c:v>#N/A</c:v>
                </c:pt>
                <c:pt idx="283">
                  <c:v>#N/A</c:v>
                </c:pt>
                <c:pt idx="284">
                  <c:v>37.166841461538084</c:v>
                </c:pt>
                <c:pt idx="285">
                  <c:v>#N/A</c:v>
                </c:pt>
                <c:pt idx="286">
                  <c:v>#N/A</c:v>
                </c:pt>
                <c:pt idx="287">
                  <c:v>#N/A</c:v>
                </c:pt>
                <c:pt idx="288">
                  <c:v>#N/A</c:v>
                </c:pt>
                <c:pt idx="289">
                  <c:v>25.134171924595311</c:v>
                </c:pt>
                <c:pt idx="290">
                  <c:v>27.721868936134314</c:v>
                </c:pt>
                <c:pt idx="291">
                  <c:v>#N/A</c:v>
                </c:pt>
                <c:pt idx="292">
                  <c:v>#N/A</c:v>
                </c:pt>
                <c:pt idx="293">
                  <c:v>#N/A</c:v>
                </c:pt>
                <c:pt idx="294">
                  <c:v>#N/A</c:v>
                </c:pt>
                <c:pt idx="295">
                  <c:v>#N/A</c:v>
                </c:pt>
                <c:pt idx="296">
                  <c:v>#N/A</c:v>
                </c:pt>
                <c:pt idx="297">
                  <c:v>31.479418457160293</c:v>
                </c:pt>
                <c:pt idx="298">
                  <c:v>31.479418457160293</c:v>
                </c:pt>
                <c:pt idx="299">
                  <c:v>#N/A</c:v>
                </c:pt>
                <c:pt idx="300">
                  <c:v>#N/A</c:v>
                </c:pt>
                <c:pt idx="301">
                  <c:v>#N/A</c:v>
                </c:pt>
                <c:pt idx="302">
                  <c:v>#N/A</c:v>
                </c:pt>
                <c:pt idx="303">
                  <c:v>#N/A</c:v>
                </c:pt>
                <c:pt idx="304">
                  <c:v>#N/A</c:v>
                </c:pt>
                <c:pt idx="305">
                  <c:v>#N/A</c:v>
                </c:pt>
                <c:pt idx="306">
                  <c:v>#N/A</c:v>
                </c:pt>
                <c:pt idx="307">
                  <c:v>#N/A</c:v>
                </c:pt>
                <c:pt idx="308">
                  <c:v>#N/A</c:v>
                </c:pt>
                <c:pt idx="309">
                  <c:v>#N/A</c:v>
                </c:pt>
                <c:pt idx="310">
                  <c:v>#N/A</c:v>
                </c:pt>
                <c:pt idx="311">
                  <c:v>#N/A</c:v>
                </c:pt>
                <c:pt idx="312">
                  <c:v>#N/A</c:v>
                </c:pt>
                <c:pt idx="313">
                  <c:v>#N/A</c:v>
                </c:pt>
                <c:pt idx="314">
                  <c:v>#N/A</c:v>
                </c:pt>
                <c:pt idx="315">
                  <c:v>#N/A</c:v>
                </c:pt>
                <c:pt idx="316">
                  <c:v>42.642156614876377</c:v>
                </c:pt>
                <c:pt idx="317">
                  <c:v>26.351900612716165</c:v>
                </c:pt>
                <c:pt idx="318">
                  <c:v>23.649068708165277</c:v>
                </c:pt>
                <c:pt idx="319">
                  <c:v>#N/A</c:v>
                </c:pt>
                <c:pt idx="320">
                  <c:v>#N/A</c:v>
                </c:pt>
                <c:pt idx="321">
                  <c:v>#N/A</c:v>
                </c:pt>
                <c:pt idx="322">
                  <c:v>#N/A</c:v>
                </c:pt>
                <c:pt idx="323">
                  <c:v>#N/A</c:v>
                </c:pt>
                <c:pt idx="324">
                  <c:v>#N/A</c:v>
                </c:pt>
                <c:pt idx="325">
                  <c:v>#N/A</c:v>
                </c:pt>
                <c:pt idx="326">
                  <c:v>23.977628005532829</c:v>
                </c:pt>
                <c:pt idx="327">
                  <c:v>#N/A</c:v>
                </c:pt>
                <c:pt idx="328">
                  <c:v>#N/A</c:v>
                </c:pt>
                <c:pt idx="329">
                  <c:v>#N/A</c:v>
                </c:pt>
                <c:pt idx="330">
                  <c:v>#N/A</c:v>
                </c:pt>
                <c:pt idx="331">
                  <c:v>#N/A</c:v>
                </c:pt>
                <c:pt idx="332">
                  <c:v>#N/A</c:v>
                </c:pt>
                <c:pt idx="333">
                  <c:v>22.552271849835083</c:v>
                </c:pt>
                <c:pt idx="334">
                  <c:v>#N/A</c:v>
                </c:pt>
                <c:pt idx="335">
                  <c:v>#N/A</c:v>
                </c:pt>
                <c:pt idx="336">
                  <c:v>#N/A</c:v>
                </c:pt>
                <c:pt idx="337">
                  <c:v>#N/A</c:v>
                </c:pt>
                <c:pt idx="338">
                  <c:v>26.951409243017121</c:v>
                </c:pt>
                <c:pt idx="339">
                  <c:v>#N/A</c:v>
                </c:pt>
                <c:pt idx="340">
                  <c:v>#N/A</c:v>
                </c:pt>
                <c:pt idx="341">
                  <c:v>#N/A</c:v>
                </c:pt>
                <c:pt idx="342">
                  <c:v>#N/A</c:v>
                </c:pt>
                <c:pt idx="343">
                  <c:v>#N/A</c:v>
                </c:pt>
                <c:pt idx="344">
                  <c:v>#N/A</c:v>
                </c:pt>
                <c:pt idx="345">
                  <c:v>21.410590649280916</c:v>
                </c:pt>
                <c:pt idx="346">
                  <c:v>27.547980708582177</c:v>
                </c:pt>
                <c:pt idx="347">
                  <c:v>#N/A</c:v>
                </c:pt>
                <c:pt idx="348">
                  <c:v>#N/A</c:v>
                </c:pt>
                <c:pt idx="349">
                  <c:v>#N/A</c:v>
                </c:pt>
                <c:pt idx="350">
                  <c:v>#N/A</c:v>
                </c:pt>
                <c:pt idx="351">
                  <c:v>#N/A</c:v>
                </c:pt>
                <c:pt idx="352">
                  <c:v>#N/A</c:v>
                </c:pt>
                <c:pt idx="353">
                  <c:v>#N/A</c:v>
                </c:pt>
                <c:pt idx="354">
                  <c:v>#N/A</c:v>
                </c:pt>
                <c:pt idx="355">
                  <c:v>#N/A</c:v>
                </c:pt>
                <c:pt idx="356">
                  <c:v>#N/A</c:v>
                </c:pt>
                <c:pt idx="357">
                  <c:v>#N/A</c:v>
                </c:pt>
                <c:pt idx="358">
                  <c:v>#N/A</c:v>
                </c:pt>
                <c:pt idx="359">
                  <c:v>#N/A</c:v>
                </c:pt>
                <c:pt idx="360">
                  <c:v>#N/A</c:v>
                </c:pt>
                <c:pt idx="361">
                  <c:v>#N/A</c:v>
                </c:pt>
                <c:pt idx="362">
                  <c:v>#N/A</c:v>
                </c:pt>
                <c:pt idx="363">
                  <c:v>#N/A</c:v>
                </c:pt>
                <c:pt idx="364">
                  <c:v>#N/A</c:v>
                </c:pt>
                <c:pt idx="365">
                  <c:v>#N/A</c:v>
                </c:pt>
                <c:pt idx="366">
                  <c:v>#N/A</c:v>
                </c:pt>
                <c:pt idx="367">
                  <c:v>#N/A</c:v>
                </c:pt>
                <c:pt idx="368">
                  <c:v>#N/A</c:v>
                </c:pt>
                <c:pt idx="369">
                  <c:v>#N/A</c:v>
                </c:pt>
                <c:pt idx="370">
                  <c:v>21.581418838198768</c:v>
                </c:pt>
                <c:pt idx="371">
                  <c:v>#N/A</c:v>
                </c:pt>
                <c:pt idx="372">
                  <c:v>#N/A</c:v>
                </c:pt>
                <c:pt idx="373">
                  <c:v>#N/A</c:v>
                </c:pt>
                <c:pt idx="374">
                  <c:v>21.475233096950355</c:v>
                </c:pt>
                <c:pt idx="375">
                  <c:v>#N/A</c:v>
                </c:pt>
                <c:pt idx="376">
                  <c:v>#N/A</c:v>
                </c:pt>
                <c:pt idx="377">
                  <c:v>#N/A</c:v>
                </c:pt>
                <c:pt idx="378">
                  <c:v>22.552271849835094</c:v>
                </c:pt>
                <c:pt idx="379">
                  <c:v>23.912704880876678</c:v>
                </c:pt>
                <c:pt idx="380">
                  <c:v>#N/A</c:v>
                </c:pt>
                <c:pt idx="381">
                  <c:v>#N/A</c:v>
                </c:pt>
                <c:pt idx="382">
                  <c:v>#N/A</c:v>
                </c:pt>
                <c:pt idx="383">
                  <c:v>#N/A</c:v>
                </c:pt>
                <c:pt idx="384">
                  <c:v>#N/A</c:v>
                </c:pt>
                <c:pt idx="385">
                  <c:v>21.475233096950355</c:v>
                </c:pt>
                <c:pt idx="386">
                  <c:v>#N/A</c:v>
                </c:pt>
                <c:pt idx="387">
                  <c:v>#N/A</c:v>
                </c:pt>
                <c:pt idx="388">
                  <c:v>#N/A</c:v>
                </c:pt>
                <c:pt idx="389">
                  <c:v>#N/A</c:v>
                </c:pt>
                <c:pt idx="390">
                  <c:v>#N/A</c:v>
                </c:pt>
                <c:pt idx="391">
                  <c:v>#N/A</c:v>
                </c:pt>
                <c:pt idx="392">
                  <c:v>19.9496326990947</c:v>
                </c:pt>
                <c:pt idx="393">
                  <c:v>#N/A</c:v>
                </c:pt>
                <c:pt idx="394">
                  <c:v>#N/A</c:v>
                </c:pt>
                <c:pt idx="395">
                  <c:v>#N/A</c:v>
                </c:pt>
                <c:pt idx="396">
                  <c:v>#N/A</c:v>
                </c:pt>
                <c:pt idx="397">
                  <c:v>#N/A</c:v>
                </c:pt>
                <c:pt idx="398">
                  <c:v>#N/A</c:v>
                </c:pt>
                <c:pt idx="399">
                  <c:v>30.011121736184037</c:v>
                </c:pt>
                <c:pt idx="400">
                  <c:v>#N/A</c:v>
                </c:pt>
                <c:pt idx="401">
                  <c:v>#N/A</c:v>
                </c:pt>
                <c:pt idx="402">
                  <c:v>#N/A</c:v>
                </c:pt>
                <c:pt idx="403">
                  <c:v>#N/A</c:v>
                </c:pt>
                <c:pt idx="404">
                  <c:v>#N/A</c:v>
                </c:pt>
                <c:pt idx="405">
                  <c:v>#N/A</c:v>
                </c:pt>
                <c:pt idx="406">
                  <c:v>#N/A</c:v>
                </c:pt>
                <c:pt idx="407">
                  <c:v>#N/A</c:v>
                </c:pt>
                <c:pt idx="408">
                  <c:v>#N/A</c:v>
                </c:pt>
                <c:pt idx="409">
                  <c:v>#N/A</c:v>
                </c:pt>
                <c:pt idx="410">
                  <c:v>#N/A</c:v>
                </c:pt>
                <c:pt idx="411">
                  <c:v>#N/A</c:v>
                </c:pt>
                <c:pt idx="412">
                  <c:v>#N/A</c:v>
                </c:pt>
                <c:pt idx="413">
                  <c:v>#N/A</c:v>
                </c:pt>
                <c:pt idx="414">
                  <c:v>#N/A</c:v>
                </c:pt>
                <c:pt idx="415">
                  <c:v>#N/A</c:v>
                </c:pt>
                <c:pt idx="416">
                  <c:v>#N/A</c:v>
                </c:pt>
                <c:pt idx="417">
                  <c:v>38.146610005501145</c:v>
                </c:pt>
                <c:pt idx="418">
                  <c:v>#N/A</c:v>
                </c:pt>
                <c:pt idx="419">
                  <c:v>#N/A</c:v>
                </c:pt>
                <c:pt idx="420">
                  <c:v>#N/A</c:v>
                </c:pt>
                <c:pt idx="421">
                  <c:v>#N/A</c:v>
                </c:pt>
                <c:pt idx="422">
                  <c:v>#N/A</c:v>
                </c:pt>
                <c:pt idx="423">
                  <c:v>#N/A</c:v>
                </c:pt>
                <c:pt idx="424">
                  <c:v>#N/A</c:v>
                </c:pt>
                <c:pt idx="425">
                  <c:v>#N/A</c:v>
                </c:pt>
                <c:pt idx="426">
                  <c:v>27.885218097213603</c:v>
                </c:pt>
                <c:pt idx="427">
                  <c:v>#N/A</c:v>
                </c:pt>
                <c:pt idx="428">
                  <c:v>#N/A</c:v>
                </c:pt>
                <c:pt idx="429">
                  <c:v>#N/A</c:v>
                </c:pt>
                <c:pt idx="430">
                  <c:v>#N/A</c:v>
                </c:pt>
                <c:pt idx="431">
                  <c:v>#N/A</c:v>
                </c:pt>
                <c:pt idx="432">
                  <c:v>#N/A</c:v>
                </c:pt>
                <c:pt idx="433">
                  <c:v>#N/A</c:v>
                </c:pt>
                <c:pt idx="434">
                  <c:v>#N/A</c:v>
                </c:pt>
                <c:pt idx="435">
                  <c:v>#N/A</c:v>
                </c:pt>
                <c:pt idx="436">
                  <c:v>#N/A</c:v>
                </c:pt>
                <c:pt idx="437">
                  <c:v>#N/A</c:v>
                </c:pt>
                <c:pt idx="438">
                  <c:v>#N/A</c:v>
                </c:pt>
                <c:pt idx="439">
                  <c:v>#N/A</c:v>
                </c:pt>
                <c:pt idx="440">
                  <c:v>#N/A</c:v>
                </c:pt>
                <c:pt idx="441">
                  <c:v>#N/A</c:v>
                </c:pt>
                <c:pt idx="442">
                  <c:v>#N/A</c:v>
                </c:pt>
                <c:pt idx="443">
                  <c:v>#N/A</c:v>
                </c:pt>
                <c:pt idx="444">
                  <c:v>#N/A</c:v>
                </c:pt>
                <c:pt idx="445">
                  <c:v>#N/A</c:v>
                </c:pt>
                <c:pt idx="446">
                  <c:v>#N/A</c:v>
                </c:pt>
                <c:pt idx="447">
                  <c:v>#N/A</c:v>
                </c:pt>
                <c:pt idx="448">
                  <c:v>#N/A</c:v>
                </c:pt>
                <c:pt idx="449">
                  <c:v>#N/A</c:v>
                </c:pt>
                <c:pt idx="450">
                  <c:v>#N/A</c:v>
                </c:pt>
                <c:pt idx="451">
                  <c:v>#N/A</c:v>
                </c:pt>
                <c:pt idx="452">
                  <c:v>#N/A</c:v>
                </c:pt>
                <c:pt idx="453">
                  <c:v>#N/A</c:v>
                </c:pt>
                <c:pt idx="454">
                  <c:v>#N/A</c:v>
                </c:pt>
                <c:pt idx="455">
                  <c:v>#N/A</c:v>
                </c:pt>
                <c:pt idx="456">
                  <c:v>#N/A</c:v>
                </c:pt>
                <c:pt idx="457">
                  <c:v>#N/A</c:v>
                </c:pt>
                <c:pt idx="458">
                  <c:v>#N/A</c:v>
                </c:pt>
                <c:pt idx="459">
                  <c:v>#N/A</c:v>
                </c:pt>
                <c:pt idx="460">
                  <c:v>#N/A</c:v>
                </c:pt>
                <c:pt idx="461">
                  <c:v>#N/A</c:v>
                </c:pt>
                <c:pt idx="462">
                  <c:v>45.212050614188165</c:v>
                </c:pt>
                <c:pt idx="463">
                  <c:v>#N/A</c:v>
                </c:pt>
                <c:pt idx="464">
                  <c:v>#N/A</c:v>
                </c:pt>
                <c:pt idx="465">
                  <c:v>#N/A</c:v>
                </c:pt>
                <c:pt idx="466">
                  <c:v>#N/A</c:v>
                </c:pt>
                <c:pt idx="467">
                  <c:v>#N/A</c:v>
                </c:pt>
                <c:pt idx="468">
                  <c:v>#N/A</c:v>
                </c:pt>
                <c:pt idx="469">
                  <c:v>#N/A</c:v>
                </c:pt>
                <c:pt idx="470">
                  <c:v>#N/A</c:v>
                </c:pt>
                <c:pt idx="471">
                  <c:v>#N/A</c:v>
                </c:pt>
              </c:numCache>
            </c:numRef>
          </c:yVal>
          <c:bubbleSize>
            <c:numRef>
              <c:f>'PPA Price by Project (PV only)'!$B$26:$B$537</c:f>
              <c:numCache>
                <c:formatCode>0.0</c:formatCode>
                <c:ptCount val="512"/>
                <c:pt idx="0">
                  <c:v>7</c:v>
                </c:pt>
                <c:pt idx="1">
                  <c:v>5</c:v>
                </c:pt>
                <c:pt idx="2">
                  <c:v>550</c:v>
                </c:pt>
                <c:pt idx="3">
                  <c:v>210</c:v>
                </c:pt>
                <c:pt idx="4">
                  <c:v>10</c:v>
                </c:pt>
                <c:pt idx="5">
                  <c:v>30</c:v>
                </c:pt>
                <c:pt idx="6">
                  <c:v>30</c:v>
                </c:pt>
                <c:pt idx="7">
                  <c:v>19</c:v>
                </c:pt>
                <c:pt idx="8">
                  <c:v>12.6</c:v>
                </c:pt>
                <c:pt idx="9">
                  <c:v>230</c:v>
                </c:pt>
                <c:pt idx="10">
                  <c:v>20</c:v>
                </c:pt>
                <c:pt idx="11">
                  <c:v>14</c:v>
                </c:pt>
                <c:pt idx="12">
                  <c:v>10.08</c:v>
                </c:pt>
                <c:pt idx="13">
                  <c:v>48</c:v>
                </c:pt>
                <c:pt idx="14">
                  <c:v>250</c:v>
                </c:pt>
                <c:pt idx="15">
                  <c:v>250</c:v>
                </c:pt>
                <c:pt idx="16">
                  <c:v>21</c:v>
                </c:pt>
                <c:pt idx="17">
                  <c:v>50</c:v>
                </c:pt>
                <c:pt idx="18">
                  <c:v>6</c:v>
                </c:pt>
                <c:pt idx="19">
                  <c:v>19</c:v>
                </c:pt>
                <c:pt idx="20">
                  <c:v>20</c:v>
                </c:pt>
                <c:pt idx="21">
                  <c:v>50</c:v>
                </c:pt>
                <c:pt idx="22">
                  <c:v>20</c:v>
                </c:pt>
                <c:pt idx="23">
                  <c:v>20</c:v>
                </c:pt>
                <c:pt idx="24">
                  <c:v>50</c:v>
                </c:pt>
                <c:pt idx="25">
                  <c:v>300</c:v>
                </c:pt>
                <c:pt idx="26">
                  <c:v>40</c:v>
                </c:pt>
                <c:pt idx="27">
                  <c:v>29</c:v>
                </c:pt>
                <c:pt idx="28">
                  <c:v>66</c:v>
                </c:pt>
                <c:pt idx="29">
                  <c:v>25</c:v>
                </c:pt>
                <c:pt idx="30">
                  <c:v>125</c:v>
                </c:pt>
                <c:pt idx="31">
                  <c:v>25.8</c:v>
                </c:pt>
                <c:pt idx="32">
                  <c:v>32</c:v>
                </c:pt>
                <c:pt idx="33">
                  <c:v>20</c:v>
                </c:pt>
                <c:pt idx="34">
                  <c:v>23</c:v>
                </c:pt>
                <c:pt idx="35">
                  <c:v>12</c:v>
                </c:pt>
                <c:pt idx="36">
                  <c:v>10</c:v>
                </c:pt>
                <c:pt idx="37">
                  <c:v>20</c:v>
                </c:pt>
                <c:pt idx="38">
                  <c:v>150</c:v>
                </c:pt>
                <c:pt idx="39">
                  <c:v>45</c:v>
                </c:pt>
                <c:pt idx="40">
                  <c:v>30</c:v>
                </c:pt>
                <c:pt idx="41">
                  <c:v>5.5</c:v>
                </c:pt>
                <c:pt idx="42">
                  <c:v>23</c:v>
                </c:pt>
                <c:pt idx="43">
                  <c:v>62.5</c:v>
                </c:pt>
                <c:pt idx="44">
                  <c:v>130</c:v>
                </c:pt>
                <c:pt idx="45">
                  <c:v>14</c:v>
                </c:pt>
                <c:pt idx="46">
                  <c:v>20</c:v>
                </c:pt>
                <c:pt idx="47">
                  <c:v>9</c:v>
                </c:pt>
                <c:pt idx="48">
                  <c:v>7.65</c:v>
                </c:pt>
                <c:pt idx="49">
                  <c:v>60</c:v>
                </c:pt>
                <c:pt idx="50">
                  <c:v>309</c:v>
                </c:pt>
                <c:pt idx="51">
                  <c:v>20</c:v>
                </c:pt>
                <c:pt idx="52">
                  <c:v>270</c:v>
                </c:pt>
                <c:pt idx="53">
                  <c:v>110</c:v>
                </c:pt>
                <c:pt idx="54">
                  <c:v>26</c:v>
                </c:pt>
                <c:pt idx="55">
                  <c:v>250</c:v>
                </c:pt>
                <c:pt idx="56">
                  <c:v>30</c:v>
                </c:pt>
                <c:pt idx="57">
                  <c:v>20</c:v>
                </c:pt>
                <c:pt idx="58">
                  <c:v>150</c:v>
                </c:pt>
                <c:pt idx="59">
                  <c:v>110</c:v>
                </c:pt>
                <c:pt idx="60">
                  <c:v>127</c:v>
                </c:pt>
                <c:pt idx="61">
                  <c:v>150</c:v>
                </c:pt>
                <c:pt idx="62">
                  <c:v>24</c:v>
                </c:pt>
                <c:pt idx="63">
                  <c:v>20</c:v>
                </c:pt>
                <c:pt idx="64">
                  <c:v>6</c:v>
                </c:pt>
                <c:pt idx="65">
                  <c:v>150</c:v>
                </c:pt>
                <c:pt idx="66">
                  <c:v>250</c:v>
                </c:pt>
                <c:pt idx="67">
                  <c:v>9</c:v>
                </c:pt>
                <c:pt idx="68">
                  <c:v>20</c:v>
                </c:pt>
                <c:pt idx="69">
                  <c:v>19</c:v>
                </c:pt>
                <c:pt idx="70">
                  <c:v>20</c:v>
                </c:pt>
                <c:pt idx="71">
                  <c:v>30</c:v>
                </c:pt>
                <c:pt idx="72">
                  <c:v>20</c:v>
                </c:pt>
                <c:pt idx="73">
                  <c:v>15</c:v>
                </c:pt>
                <c:pt idx="74">
                  <c:v>15</c:v>
                </c:pt>
                <c:pt idx="75">
                  <c:v>200</c:v>
                </c:pt>
                <c:pt idx="76">
                  <c:v>20</c:v>
                </c:pt>
                <c:pt idx="77">
                  <c:v>20</c:v>
                </c:pt>
                <c:pt idx="78">
                  <c:v>20</c:v>
                </c:pt>
                <c:pt idx="79">
                  <c:v>20</c:v>
                </c:pt>
                <c:pt idx="80">
                  <c:v>20</c:v>
                </c:pt>
                <c:pt idx="81">
                  <c:v>102</c:v>
                </c:pt>
                <c:pt idx="82">
                  <c:v>20</c:v>
                </c:pt>
                <c:pt idx="83">
                  <c:v>250</c:v>
                </c:pt>
                <c:pt idx="84">
                  <c:v>20</c:v>
                </c:pt>
                <c:pt idx="85">
                  <c:v>20.8</c:v>
                </c:pt>
                <c:pt idx="86">
                  <c:v>10</c:v>
                </c:pt>
                <c:pt idx="87">
                  <c:v>50</c:v>
                </c:pt>
                <c:pt idx="88">
                  <c:v>20</c:v>
                </c:pt>
                <c:pt idx="89">
                  <c:v>20</c:v>
                </c:pt>
                <c:pt idx="90">
                  <c:v>250</c:v>
                </c:pt>
                <c:pt idx="91">
                  <c:v>20</c:v>
                </c:pt>
                <c:pt idx="92">
                  <c:v>28.8</c:v>
                </c:pt>
                <c:pt idx="93">
                  <c:v>45</c:v>
                </c:pt>
                <c:pt idx="94">
                  <c:v>20</c:v>
                </c:pt>
                <c:pt idx="95">
                  <c:v>20</c:v>
                </c:pt>
                <c:pt idx="96">
                  <c:v>20</c:v>
                </c:pt>
                <c:pt idx="97">
                  <c:v>20</c:v>
                </c:pt>
                <c:pt idx="98">
                  <c:v>20</c:v>
                </c:pt>
                <c:pt idx="99">
                  <c:v>20</c:v>
                </c:pt>
                <c:pt idx="100">
                  <c:v>48</c:v>
                </c:pt>
                <c:pt idx="101">
                  <c:v>40</c:v>
                </c:pt>
                <c:pt idx="102">
                  <c:v>12</c:v>
                </c:pt>
                <c:pt idx="103">
                  <c:v>50</c:v>
                </c:pt>
                <c:pt idx="104">
                  <c:v>40</c:v>
                </c:pt>
                <c:pt idx="105">
                  <c:v>20</c:v>
                </c:pt>
                <c:pt idx="106">
                  <c:v>20</c:v>
                </c:pt>
                <c:pt idx="107">
                  <c:v>12</c:v>
                </c:pt>
                <c:pt idx="108">
                  <c:v>15</c:v>
                </c:pt>
                <c:pt idx="109">
                  <c:v>20</c:v>
                </c:pt>
                <c:pt idx="110">
                  <c:v>20</c:v>
                </c:pt>
                <c:pt idx="111">
                  <c:v>20</c:v>
                </c:pt>
                <c:pt idx="112">
                  <c:v>20</c:v>
                </c:pt>
                <c:pt idx="113">
                  <c:v>7.3140000000000001</c:v>
                </c:pt>
                <c:pt idx="114">
                  <c:v>20</c:v>
                </c:pt>
                <c:pt idx="115">
                  <c:v>150</c:v>
                </c:pt>
                <c:pt idx="116">
                  <c:v>7</c:v>
                </c:pt>
                <c:pt idx="117">
                  <c:v>10.416</c:v>
                </c:pt>
                <c:pt idx="118">
                  <c:v>20</c:v>
                </c:pt>
                <c:pt idx="119">
                  <c:v>25</c:v>
                </c:pt>
                <c:pt idx="120">
                  <c:v>10.3</c:v>
                </c:pt>
                <c:pt idx="121">
                  <c:v>150</c:v>
                </c:pt>
                <c:pt idx="122">
                  <c:v>30</c:v>
                </c:pt>
                <c:pt idx="123">
                  <c:v>20</c:v>
                </c:pt>
                <c:pt idx="124">
                  <c:v>30</c:v>
                </c:pt>
                <c:pt idx="125">
                  <c:v>93.6</c:v>
                </c:pt>
                <c:pt idx="126">
                  <c:v>45</c:v>
                </c:pt>
                <c:pt idx="127">
                  <c:v>56</c:v>
                </c:pt>
                <c:pt idx="128">
                  <c:v>56</c:v>
                </c:pt>
                <c:pt idx="129">
                  <c:v>200</c:v>
                </c:pt>
                <c:pt idx="130">
                  <c:v>100</c:v>
                </c:pt>
                <c:pt idx="131">
                  <c:v>60</c:v>
                </c:pt>
                <c:pt idx="132">
                  <c:v>60</c:v>
                </c:pt>
                <c:pt idx="133">
                  <c:v>52</c:v>
                </c:pt>
                <c:pt idx="134">
                  <c:v>120</c:v>
                </c:pt>
                <c:pt idx="135">
                  <c:v>30</c:v>
                </c:pt>
                <c:pt idx="136">
                  <c:v>101.3</c:v>
                </c:pt>
                <c:pt idx="137">
                  <c:v>51</c:v>
                </c:pt>
                <c:pt idx="138">
                  <c:v>76.5</c:v>
                </c:pt>
                <c:pt idx="139">
                  <c:v>30</c:v>
                </c:pt>
                <c:pt idx="140">
                  <c:v>80</c:v>
                </c:pt>
                <c:pt idx="141">
                  <c:v>103</c:v>
                </c:pt>
                <c:pt idx="142">
                  <c:v>40</c:v>
                </c:pt>
                <c:pt idx="143">
                  <c:v>11.4</c:v>
                </c:pt>
                <c:pt idx="144">
                  <c:v>20</c:v>
                </c:pt>
                <c:pt idx="145">
                  <c:v>20</c:v>
                </c:pt>
                <c:pt idx="146">
                  <c:v>20</c:v>
                </c:pt>
                <c:pt idx="147">
                  <c:v>15</c:v>
                </c:pt>
                <c:pt idx="148">
                  <c:v>20</c:v>
                </c:pt>
                <c:pt idx="149">
                  <c:v>20</c:v>
                </c:pt>
                <c:pt idx="150">
                  <c:v>14.7</c:v>
                </c:pt>
                <c:pt idx="151">
                  <c:v>19.5</c:v>
                </c:pt>
                <c:pt idx="152">
                  <c:v>19.5</c:v>
                </c:pt>
                <c:pt idx="153">
                  <c:v>100</c:v>
                </c:pt>
                <c:pt idx="154">
                  <c:v>40</c:v>
                </c:pt>
                <c:pt idx="155">
                  <c:v>50</c:v>
                </c:pt>
                <c:pt idx="156">
                  <c:v>30</c:v>
                </c:pt>
                <c:pt idx="157">
                  <c:v>45</c:v>
                </c:pt>
                <c:pt idx="158">
                  <c:v>130</c:v>
                </c:pt>
                <c:pt idx="159">
                  <c:v>80</c:v>
                </c:pt>
                <c:pt idx="160">
                  <c:v>6</c:v>
                </c:pt>
                <c:pt idx="161">
                  <c:v>25</c:v>
                </c:pt>
                <c:pt idx="162">
                  <c:v>62.25</c:v>
                </c:pt>
                <c:pt idx="163">
                  <c:v>70</c:v>
                </c:pt>
                <c:pt idx="164">
                  <c:v>70</c:v>
                </c:pt>
                <c:pt idx="165">
                  <c:v>10.5</c:v>
                </c:pt>
                <c:pt idx="166">
                  <c:v>20</c:v>
                </c:pt>
                <c:pt idx="167">
                  <c:v>30</c:v>
                </c:pt>
                <c:pt idx="168">
                  <c:v>81</c:v>
                </c:pt>
                <c:pt idx="169">
                  <c:v>54</c:v>
                </c:pt>
                <c:pt idx="170">
                  <c:v>6.8</c:v>
                </c:pt>
                <c:pt idx="171">
                  <c:v>20</c:v>
                </c:pt>
                <c:pt idx="172">
                  <c:v>50.6</c:v>
                </c:pt>
                <c:pt idx="173">
                  <c:v>52</c:v>
                </c:pt>
                <c:pt idx="174">
                  <c:v>80</c:v>
                </c:pt>
                <c:pt idx="175">
                  <c:v>4.9000000000000004</c:v>
                </c:pt>
                <c:pt idx="176">
                  <c:v>3.6</c:v>
                </c:pt>
                <c:pt idx="177">
                  <c:v>100</c:v>
                </c:pt>
                <c:pt idx="178">
                  <c:v>80</c:v>
                </c:pt>
                <c:pt idx="179">
                  <c:v>100</c:v>
                </c:pt>
                <c:pt idx="180">
                  <c:v>46</c:v>
                </c:pt>
                <c:pt idx="181">
                  <c:v>100.815</c:v>
                </c:pt>
                <c:pt idx="182">
                  <c:v>7</c:v>
                </c:pt>
                <c:pt idx="183">
                  <c:v>13</c:v>
                </c:pt>
                <c:pt idx="184">
                  <c:v>20</c:v>
                </c:pt>
                <c:pt idx="185">
                  <c:v>27.6</c:v>
                </c:pt>
                <c:pt idx="186">
                  <c:v>125</c:v>
                </c:pt>
                <c:pt idx="187">
                  <c:v>150</c:v>
                </c:pt>
                <c:pt idx="188">
                  <c:v>180</c:v>
                </c:pt>
                <c:pt idx="189">
                  <c:v>20</c:v>
                </c:pt>
                <c:pt idx="190">
                  <c:v>30</c:v>
                </c:pt>
                <c:pt idx="191">
                  <c:v>30</c:v>
                </c:pt>
                <c:pt idx="192">
                  <c:v>10</c:v>
                </c:pt>
                <c:pt idx="193">
                  <c:v>150</c:v>
                </c:pt>
                <c:pt idx="194">
                  <c:v>10.88</c:v>
                </c:pt>
                <c:pt idx="195">
                  <c:v>52</c:v>
                </c:pt>
                <c:pt idx="196">
                  <c:v>52</c:v>
                </c:pt>
                <c:pt idx="197">
                  <c:v>25</c:v>
                </c:pt>
                <c:pt idx="198">
                  <c:v>46.2</c:v>
                </c:pt>
                <c:pt idx="199">
                  <c:v>71.400000000000006</c:v>
                </c:pt>
                <c:pt idx="200">
                  <c:v>118</c:v>
                </c:pt>
                <c:pt idx="201">
                  <c:v>182</c:v>
                </c:pt>
                <c:pt idx="202">
                  <c:v>146</c:v>
                </c:pt>
                <c:pt idx="203">
                  <c:v>50</c:v>
                </c:pt>
                <c:pt idx="204">
                  <c:v>154.27199999999999</c:v>
                </c:pt>
                <c:pt idx="205">
                  <c:v>103.5</c:v>
                </c:pt>
                <c:pt idx="206">
                  <c:v>125</c:v>
                </c:pt>
                <c:pt idx="207">
                  <c:v>85</c:v>
                </c:pt>
                <c:pt idx="208">
                  <c:v>54</c:v>
                </c:pt>
                <c:pt idx="209">
                  <c:v>72</c:v>
                </c:pt>
                <c:pt idx="210">
                  <c:v>30</c:v>
                </c:pt>
                <c:pt idx="211">
                  <c:v>86</c:v>
                </c:pt>
                <c:pt idx="212">
                  <c:v>50</c:v>
                </c:pt>
                <c:pt idx="213">
                  <c:v>90</c:v>
                </c:pt>
                <c:pt idx="214">
                  <c:v>20</c:v>
                </c:pt>
                <c:pt idx="215">
                  <c:v>20</c:v>
                </c:pt>
                <c:pt idx="216">
                  <c:v>20</c:v>
                </c:pt>
                <c:pt idx="217">
                  <c:v>20</c:v>
                </c:pt>
                <c:pt idx="218">
                  <c:v>20</c:v>
                </c:pt>
                <c:pt idx="219">
                  <c:v>26</c:v>
                </c:pt>
                <c:pt idx="220">
                  <c:v>8.16</c:v>
                </c:pt>
                <c:pt idx="221">
                  <c:v>20.399999999999999</c:v>
                </c:pt>
                <c:pt idx="222">
                  <c:v>100</c:v>
                </c:pt>
                <c:pt idx="223">
                  <c:v>128</c:v>
                </c:pt>
                <c:pt idx="224">
                  <c:v>20</c:v>
                </c:pt>
                <c:pt idx="225">
                  <c:v>16</c:v>
                </c:pt>
                <c:pt idx="226">
                  <c:v>60</c:v>
                </c:pt>
                <c:pt idx="227">
                  <c:v>20</c:v>
                </c:pt>
                <c:pt idx="228">
                  <c:v>100</c:v>
                </c:pt>
                <c:pt idx="229">
                  <c:v>100</c:v>
                </c:pt>
                <c:pt idx="230">
                  <c:v>24.9</c:v>
                </c:pt>
                <c:pt idx="231">
                  <c:v>40</c:v>
                </c:pt>
                <c:pt idx="232">
                  <c:v>20</c:v>
                </c:pt>
                <c:pt idx="233">
                  <c:v>50</c:v>
                </c:pt>
                <c:pt idx="234">
                  <c:v>50</c:v>
                </c:pt>
                <c:pt idx="235">
                  <c:v>105</c:v>
                </c:pt>
                <c:pt idx="236">
                  <c:v>150</c:v>
                </c:pt>
                <c:pt idx="237">
                  <c:v>80</c:v>
                </c:pt>
                <c:pt idx="238">
                  <c:v>125</c:v>
                </c:pt>
                <c:pt idx="239">
                  <c:v>7.8</c:v>
                </c:pt>
                <c:pt idx="240">
                  <c:v>200</c:v>
                </c:pt>
                <c:pt idx="241">
                  <c:v>7.2</c:v>
                </c:pt>
                <c:pt idx="242">
                  <c:v>14.7</c:v>
                </c:pt>
                <c:pt idx="243">
                  <c:v>45.9</c:v>
                </c:pt>
                <c:pt idx="244">
                  <c:v>100</c:v>
                </c:pt>
                <c:pt idx="245">
                  <c:v>60</c:v>
                </c:pt>
                <c:pt idx="246">
                  <c:v>20</c:v>
                </c:pt>
                <c:pt idx="247">
                  <c:v>17</c:v>
                </c:pt>
                <c:pt idx="248">
                  <c:v>49</c:v>
                </c:pt>
                <c:pt idx="249">
                  <c:v>56</c:v>
                </c:pt>
                <c:pt idx="250">
                  <c:v>74.900000000000006</c:v>
                </c:pt>
                <c:pt idx="251">
                  <c:v>100</c:v>
                </c:pt>
                <c:pt idx="252">
                  <c:v>78.400000000000006</c:v>
                </c:pt>
                <c:pt idx="253">
                  <c:v>50</c:v>
                </c:pt>
                <c:pt idx="254">
                  <c:v>9.4959999999999987</c:v>
                </c:pt>
                <c:pt idx="255">
                  <c:v>39.864000000000004</c:v>
                </c:pt>
                <c:pt idx="256">
                  <c:v>52.5</c:v>
                </c:pt>
                <c:pt idx="257">
                  <c:v>40</c:v>
                </c:pt>
                <c:pt idx="258">
                  <c:v>86</c:v>
                </c:pt>
                <c:pt idx="259">
                  <c:v>74</c:v>
                </c:pt>
                <c:pt idx="260">
                  <c:v>50</c:v>
                </c:pt>
                <c:pt idx="261">
                  <c:v>100</c:v>
                </c:pt>
                <c:pt idx="262">
                  <c:v>19.59</c:v>
                </c:pt>
                <c:pt idx="263">
                  <c:v>19.579999999999998</c:v>
                </c:pt>
                <c:pt idx="264">
                  <c:v>19.579999999999998</c:v>
                </c:pt>
                <c:pt idx="265">
                  <c:v>19.600000000000001</c:v>
                </c:pt>
                <c:pt idx="266">
                  <c:v>5</c:v>
                </c:pt>
                <c:pt idx="267">
                  <c:v>40</c:v>
                </c:pt>
                <c:pt idx="268">
                  <c:v>8.4</c:v>
                </c:pt>
                <c:pt idx="269">
                  <c:v>8.4</c:v>
                </c:pt>
                <c:pt idx="270">
                  <c:v>252.32</c:v>
                </c:pt>
                <c:pt idx="271">
                  <c:v>100</c:v>
                </c:pt>
                <c:pt idx="272">
                  <c:v>200</c:v>
                </c:pt>
                <c:pt idx="273">
                  <c:v>62.5</c:v>
                </c:pt>
                <c:pt idx="274">
                  <c:v>50</c:v>
                </c:pt>
                <c:pt idx="275">
                  <c:v>25</c:v>
                </c:pt>
                <c:pt idx="276">
                  <c:v>25</c:v>
                </c:pt>
                <c:pt idx="277">
                  <c:v>50</c:v>
                </c:pt>
                <c:pt idx="278">
                  <c:v>5</c:v>
                </c:pt>
                <c:pt idx="279">
                  <c:v>150</c:v>
                </c:pt>
                <c:pt idx="280">
                  <c:v>200</c:v>
                </c:pt>
                <c:pt idx="281">
                  <c:v>15</c:v>
                </c:pt>
                <c:pt idx="282">
                  <c:v>45</c:v>
                </c:pt>
                <c:pt idx="283">
                  <c:v>150</c:v>
                </c:pt>
                <c:pt idx="284">
                  <c:v>50</c:v>
                </c:pt>
                <c:pt idx="285">
                  <c:v>99</c:v>
                </c:pt>
                <c:pt idx="286">
                  <c:v>50</c:v>
                </c:pt>
                <c:pt idx="287">
                  <c:v>30</c:v>
                </c:pt>
                <c:pt idx="288">
                  <c:v>100</c:v>
                </c:pt>
                <c:pt idx="289">
                  <c:v>57.5</c:v>
                </c:pt>
                <c:pt idx="290">
                  <c:v>120</c:v>
                </c:pt>
                <c:pt idx="291">
                  <c:v>10</c:v>
                </c:pt>
                <c:pt idx="292">
                  <c:v>50</c:v>
                </c:pt>
                <c:pt idx="293">
                  <c:v>106.688</c:v>
                </c:pt>
                <c:pt idx="294">
                  <c:v>99</c:v>
                </c:pt>
                <c:pt idx="295">
                  <c:v>6.3</c:v>
                </c:pt>
                <c:pt idx="296">
                  <c:v>100</c:v>
                </c:pt>
                <c:pt idx="297">
                  <c:v>74.5</c:v>
                </c:pt>
                <c:pt idx="298">
                  <c:v>74.5</c:v>
                </c:pt>
                <c:pt idx="299">
                  <c:v>300</c:v>
                </c:pt>
                <c:pt idx="300">
                  <c:v>250</c:v>
                </c:pt>
                <c:pt idx="301">
                  <c:v>50</c:v>
                </c:pt>
                <c:pt idx="302">
                  <c:v>101</c:v>
                </c:pt>
                <c:pt idx="303">
                  <c:v>200</c:v>
                </c:pt>
                <c:pt idx="304">
                  <c:v>100</c:v>
                </c:pt>
                <c:pt idx="305">
                  <c:v>80</c:v>
                </c:pt>
                <c:pt idx="306">
                  <c:v>5.6814814814814811</c:v>
                </c:pt>
                <c:pt idx="307">
                  <c:v>80</c:v>
                </c:pt>
                <c:pt idx="308">
                  <c:v>60</c:v>
                </c:pt>
                <c:pt idx="309">
                  <c:v>30</c:v>
                </c:pt>
                <c:pt idx="310">
                  <c:v>58</c:v>
                </c:pt>
                <c:pt idx="311">
                  <c:v>122</c:v>
                </c:pt>
                <c:pt idx="312">
                  <c:v>99</c:v>
                </c:pt>
                <c:pt idx="313">
                  <c:v>80</c:v>
                </c:pt>
                <c:pt idx="314">
                  <c:v>20</c:v>
                </c:pt>
                <c:pt idx="315">
                  <c:v>100</c:v>
                </c:pt>
                <c:pt idx="316">
                  <c:v>42</c:v>
                </c:pt>
                <c:pt idx="317">
                  <c:v>68</c:v>
                </c:pt>
                <c:pt idx="318">
                  <c:v>20</c:v>
                </c:pt>
                <c:pt idx="319">
                  <c:v>200</c:v>
                </c:pt>
                <c:pt idx="320">
                  <c:v>35</c:v>
                </c:pt>
                <c:pt idx="321">
                  <c:v>40</c:v>
                </c:pt>
                <c:pt idx="322">
                  <c:v>10</c:v>
                </c:pt>
                <c:pt idx="323">
                  <c:v>50</c:v>
                </c:pt>
                <c:pt idx="324">
                  <c:v>50</c:v>
                </c:pt>
                <c:pt idx="325">
                  <c:v>86</c:v>
                </c:pt>
                <c:pt idx="326">
                  <c:v>102.5</c:v>
                </c:pt>
                <c:pt idx="327">
                  <c:v>100</c:v>
                </c:pt>
                <c:pt idx="328">
                  <c:v>100</c:v>
                </c:pt>
                <c:pt idx="329">
                  <c:v>100</c:v>
                </c:pt>
                <c:pt idx="330">
                  <c:v>100</c:v>
                </c:pt>
                <c:pt idx="331">
                  <c:v>60</c:v>
                </c:pt>
                <c:pt idx="332">
                  <c:v>10.5</c:v>
                </c:pt>
                <c:pt idx="333">
                  <c:v>20</c:v>
                </c:pt>
                <c:pt idx="334">
                  <c:v>144</c:v>
                </c:pt>
                <c:pt idx="335">
                  <c:v>13</c:v>
                </c:pt>
                <c:pt idx="336">
                  <c:v>128</c:v>
                </c:pt>
                <c:pt idx="337">
                  <c:v>70</c:v>
                </c:pt>
                <c:pt idx="338">
                  <c:v>250</c:v>
                </c:pt>
                <c:pt idx="339">
                  <c:v>4.5999999999999996</c:v>
                </c:pt>
                <c:pt idx="340">
                  <c:v>50</c:v>
                </c:pt>
                <c:pt idx="341">
                  <c:v>22</c:v>
                </c:pt>
                <c:pt idx="342">
                  <c:v>50</c:v>
                </c:pt>
                <c:pt idx="343">
                  <c:v>160</c:v>
                </c:pt>
                <c:pt idx="344">
                  <c:v>120</c:v>
                </c:pt>
                <c:pt idx="345">
                  <c:v>100</c:v>
                </c:pt>
                <c:pt idx="346">
                  <c:v>75</c:v>
                </c:pt>
                <c:pt idx="347">
                  <c:v>26</c:v>
                </c:pt>
                <c:pt idx="348">
                  <c:v>50</c:v>
                </c:pt>
                <c:pt idx="349">
                  <c:v>55.83</c:v>
                </c:pt>
                <c:pt idx="350">
                  <c:v>88</c:v>
                </c:pt>
                <c:pt idx="351">
                  <c:v>22</c:v>
                </c:pt>
                <c:pt idx="352">
                  <c:v>100</c:v>
                </c:pt>
                <c:pt idx="353">
                  <c:v>50</c:v>
                </c:pt>
                <c:pt idx="354">
                  <c:v>300</c:v>
                </c:pt>
                <c:pt idx="355">
                  <c:v>40</c:v>
                </c:pt>
                <c:pt idx="356">
                  <c:v>400</c:v>
                </c:pt>
                <c:pt idx="357">
                  <c:v>80</c:v>
                </c:pt>
                <c:pt idx="358">
                  <c:v>62.5</c:v>
                </c:pt>
                <c:pt idx="359">
                  <c:v>17.5</c:v>
                </c:pt>
                <c:pt idx="360">
                  <c:v>112</c:v>
                </c:pt>
                <c:pt idx="361">
                  <c:v>100</c:v>
                </c:pt>
                <c:pt idx="362">
                  <c:v>100</c:v>
                </c:pt>
                <c:pt idx="363">
                  <c:v>100</c:v>
                </c:pt>
                <c:pt idx="364">
                  <c:v>240</c:v>
                </c:pt>
                <c:pt idx="365">
                  <c:v>65</c:v>
                </c:pt>
                <c:pt idx="366">
                  <c:v>9.3076923076923066</c:v>
                </c:pt>
                <c:pt idx="367">
                  <c:v>88</c:v>
                </c:pt>
                <c:pt idx="368">
                  <c:v>90</c:v>
                </c:pt>
                <c:pt idx="369">
                  <c:v>70</c:v>
                </c:pt>
                <c:pt idx="370">
                  <c:v>150</c:v>
                </c:pt>
                <c:pt idx="371">
                  <c:v>100</c:v>
                </c:pt>
                <c:pt idx="372">
                  <c:v>100</c:v>
                </c:pt>
                <c:pt idx="373">
                  <c:v>35</c:v>
                </c:pt>
                <c:pt idx="374">
                  <c:v>107</c:v>
                </c:pt>
                <c:pt idx="375">
                  <c:v>132</c:v>
                </c:pt>
                <c:pt idx="376">
                  <c:v>250</c:v>
                </c:pt>
                <c:pt idx="377">
                  <c:v>88</c:v>
                </c:pt>
                <c:pt idx="378">
                  <c:v>25</c:v>
                </c:pt>
                <c:pt idx="379">
                  <c:v>100</c:v>
                </c:pt>
                <c:pt idx="380">
                  <c:v>44</c:v>
                </c:pt>
                <c:pt idx="381">
                  <c:v>100</c:v>
                </c:pt>
                <c:pt idx="382">
                  <c:v>162</c:v>
                </c:pt>
                <c:pt idx="383">
                  <c:v>100</c:v>
                </c:pt>
                <c:pt idx="384">
                  <c:v>200</c:v>
                </c:pt>
                <c:pt idx="385">
                  <c:v>100</c:v>
                </c:pt>
                <c:pt idx="386">
                  <c:v>50</c:v>
                </c:pt>
                <c:pt idx="387">
                  <c:v>80</c:v>
                </c:pt>
                <c:pt idx="388">
                  <c:v>50.5</c:v>
                </c:pt>
                <c:pt idx="389">
                  <c:v>50</c:v>
                </c:pt>
                <c:pt idx="390">
                  <c:v>160.5</c:v>
                </c:pt>
                <c:pt idx="391">
                  <c:v>75</c:v>
                </c:pt>
                <c:pt idx="392">
                  <c:v>80</c:v>
                </c:pt>
                <c:pt idx="393">
                  <c:v>22.9</c:v>
                </c:pt>
                <c:pt idx="394">
                  <c:v>200</c:v>
                </c:pt>
                <c:pt idx="395">
                  <c:v>127.86</c:v>
                </c:pt>
                <c:pt idx="396">
                  <c:v>100</c:v>
                </c:pt>
                <c:pt idx="397">
                  <c:v>100</c:v>
                </c:pt>
                <c:pt idx="398">
                  <c:v>79</c:v>
                </c:pt>
                <c:pt idx="399">
                  <c:v>75</c:v>
                </c:pt>
                <c:pt idx="400">
                  <c:v>160</c:v>
                </c:pt>
                <c:pt idx="401">
                  <c:v>150</c:v>
                </c:pt>
                <c:pt idx="402">
                  <c:v>20</c:v>
                </c:pt>
                <c:pt idx="403">
                  <c:v>20</c:v>
                </c:pt>
                <c:pt idx="404">
                  <c:v>196</c:v>
                </c:pt>
                <c:pt idx="405">
                  <c:v>50</c:v>
                </c:pt>
                <c:pt idx="406">
                  <c:v>132</c:v>
                </c:pt>
                <c:pt idx="407">
                  <c:v>175</c:v>
                </c:pt>
                <c:pt idx="408">
                  <c:v>100</c:v>
                </c:pt>
                <c:pt idx="409">
                  <c:v>200</c:v>
                </c:pt>
                <c:pt idx="410">
                  <c:v>152.5</c:v>
                </c:pt>
                <c:pt idx="411">
                  <c:v>233</c:v>
                </c:pt>
                <c:pt idx="412">
                  <c:v>63</c:v>
                </c:pt>
                <c:pt idx="413">
                  <c:v>26</c:v>
                </c:pt>
                <c:pt idx="414">
                  <c:v>56</c:v>
                </c:pt>
                <c:pt idx="415">
                  <c:v>50</c:v>
                </c:pt>
                <c:pt idx="416">
                  <c:v>200</c:v>
                </c:pt>
                <c:pt idx="417">
                  <c:v>7.5</c:v>
                </c:pt>
                <c:pt idx="418">
                  <c:v>90</c:v>
                </c:pt>
                <c:pt idx="419">
                  <c:v>500</c:v>
                </c:pt>
                <c:pt idx="420">
                  <c:v>90</c:v>
                </c:pt>
                <c:pt idx="421">
                  <c:v>96</c:v>
                </c:pt>
                <c:pt idx="422" formatCode="General">
                  <c:v>190</c:v>
                </c:pt>
                <c:pt idx="423" formatCode="General">
                  <c:v>190</c:v>
                </c:pt>
                <c:pt idx="424" formatCode="General">
                  <c:v>50</c:v>
                </c:pt>
                <c:pt idx="425" formatCode="General">
                  <c:v>50</c:v>
                </c:pt>
                <c:pt idx="426" formatCode="General">
                  <c:v>74.5</c:v>
                </c:pt>
                <c:pt idx="427" formatCode="General">
                  <c:v>130</c:v>
                </c:pt>
                <c:pt idx="428" formatCode="General">
                  <c:v>150</c:v>
                </c:pt>
                <c:pt idx="429" formatCode="General">
                  <c:v>300</c:v>
                </c:pt>
                <c:pt idx="430" formatCode="General">
                  <c:v>50</c:v>
                </c:pt>
                <c:pt idx="431" formatCode="General">
                  <c:v>30</c:v>
                </c:pt>
                <c:pt idx="432" formatCode="General">
                  <c:v>100</c:v>
                </c:pt>
                <c:pt idx="433" formatCode="General">
                  <c:v>350</c:v>
                </c:pt>
                <c:pt idx="434" formatCode="General">
                  <c:v>250</c:v>
                </c:pt>
                <c:pt idx="435" formatCode="General">
                  <c:v>90</c:v>
                </c:pt>
                <c:pt idx="436" formatCode="General">
                  <c:v>93.5</c:v>
                </c:pt>
                <c:pt idx="437" formatCode="General">
                  <c:v>200</c:v>
                </c:pt>
                <c:pt idx="438" formatCode="General">
                  <c:v>100</c:v>
                </c:pt>
                <c:pt idx="439" formatCode="General">
                  <c:v>100</c:v>
                </c:pt>
                <c:pt idx="440" formatCode="General">
                  <c:v>30</c:v>
                </c:pt>
                <c:pt idx="441" formatCode="General">
                  <c:v>125</c:v>
                </c:pt>
                <c:pt idx="442" formatCode="General">
                  <c:v>102</c:v>
                </c:pt>
                <c:pt idx="443" formatCode="General">
                  <c:v>150</c:v>
                </c:pt>
                <c:pt idx="444" formatCode="General">
                  <c:v>70</c:v>
                </c:pt>
                <c:pt idx="445" formatCode="General">
                  <c:v>40</c:v>
                </c:pt>
                <c:pt idx="446" formatCode="General">
                  <c:v>150</c:v>
                </c:pt>
                <c:pt idx="447" formatCode="General">
                  <c:v>60</c:v>
                </c:pt>
                <c:pt idx="448" formatCode="General">
                  <c:v>190</c:v>
                </c:pt>
                <c:pt idx="449" formatCode="General">
                  <c:v>20</c:v>
                </c:pt>
                <c:pt idx="450" formatCode="General">
                  <c:v>130</c:v>
                </c:pt>
                <c:pt idx="451" formatCode="General">
                  <c:v>80</c:v>
                </c:pt>
                <c:pt idx="452" formatCode="General">
                  <c:v>80</c:v>
                </c:pt>
                <c:pt idx="453" formatCode="General">
                  <c:v>66</c:v>
                </c:pt>
                <c:pt idx="454" formatCode="General">
                  <c:v>107</c:v>
                </c:pt>
                <c:pt idx="455" formatCode="General">
                  <c:v>100</c:v>
                </c:pt>
                <c:pt idx="456" formatCode="General">
                  <c:v>125</c:v>
                </c:pt>
                <c:pt idx="457" formatCode="General">
                  <c:v>30</c:v>
                </c:pt>
                <c:pt idx="458" formatCode="General">
                  <c:v>100</c:v>
                </c:pt>
                <c:pt idx="459" formatCode="General">
                  <c:v>150</c:v>
                </c:pt>
                <c:pt idx="460" formatCode="General">
                  <c:v>100</c:v>
                </c:pt>
                <c:pt idx="461" formatCode="General">
                  <c:v>65</c:v>
                </c:pt>
                <c:pt idx="462" formatCode="General">
                  <c:v>138.80000000000001</c:v>
                </c:pt>
                <c:pt idx="463" formatCode="General">
                  <c:v>140</c:v>
                </c:pt>
                <c:pt idx="464" formatCode="General">
                  <c:v>100</c:v>
                </c:pt>
                <c:pt idx="465" formatCode="General">
                  <c:v>25</c:v>
                </c:pt>
                <c:pt idx="466" formatCode="General">
                  <c:v>300</c:v>
                </c:pt>
                <c:pt idx="467" formatCode="General">
                  <c:v>200</c:v>
                </c:pt>
                <c:pt idx="468" formatCode="General">
                  <c:v>125</c:v>
                </c:pt>
                <c:pt idx="469" formatCode="General">
                  <c:v>35</c:v>
                </c:pt>
                <c:pt idx="470" formatCode="General">
                  <c:v>127.85</c:v>
                </c:pt>
                <c:pt idx="471" formatCode="General">
                  <c:v>700</c:v>
                </c:pt>
              </c:numCache>
            </c:numRef>
          </c:bubbleSize>
          <c:bubble3D val="0"/>
          <c:extLst>
            <c:ext xmlns:c16="http://schemas.microsoft.com/office/drawing/2014/chart" uri="{C3380CC4-5D6E-409C-BE32-E72D297353CC}">
              <c16:uniqueId val="{00000008-EFA9-4DCA-AAA1-5313EC7F1410}"/>
            </c:ext>
          </c:extLst>
        </c:ser>
        <c:ser>
          <c:idx val="7"/>
          <c:order val="8"/>
          <c:tx>
            <c:v> ISO-NE</c:v>
          </c:tx>
          <c:spPr>
            <a:pattFill prst="dkUpDiag">
              <a:fgClr>
                <a:schemeClr val="accent3">
                  <a:lumMod val="75000"/>
                </a:schemeClr>
              </a:fgClr>
              <a:bgClr>
                <a:schemeClr val="bg1"/>
              </a:bgClr>
            </a:pattFill>
            <a:ln w="6350">
              <a:solidFill>
                <a:schemeClr val="accent3">
                  <a:lumMod val="75000"/>
                </a:schemeClr>
              </a:solidFill>
            </a:ln>
          </c:spPr>
          <c:invertIfNegative val="0"/>
          <c:xVal>
            <c:numRef>
              <c:f>'PPA Price by Project (PV only)'!$A$26:$A$537</c:f>
              <c:numCache>
                <c:formatCode>m/d/yyyy</c:formatCode>
                <c:ptCount val="512"/>
                <c:pt idx="0">
                  <c:v>38961</c:v>
                </c:pt>
                <c:pt idx="1">
                  <c:v>39258</c:v>
                </c:pt>
                <c:pt idx="2">
                  <c:v>39630</c:v>
                </c:pt>
                <c:pt idx="3">
                  <c:v>39652</c:v>
                </c:pt>
                <c:pt idx="4">
                  <c:v>39801</c:v>
                </c:pt>
                <c:pt idx="5">
                  <c:v>39867</c:v>
                </c:pt>
                <c:pt idx="6">
                  <c:v>39873</c:v>
                </c:pt>
                <c:pt idx="7">
                  <c:v>39877</c:v>
                </c:pt>
                <c:pt idx="8">
                  <c:v>39934</c:v>
                </c:pt>
                <c:pt idx="9">
                  <c:v>39941</c:v>
                </c:pt>
                <c:pt idx="10">
                  <c:v>39965</c:v>
                </c:pt>
                <c:pt idx="11">
                  <c:v>39965</c:v>
                </c:pt>
                <c:pt idx="12">
                  <c:v>39965</c:v>
                </c:pt>
                <c:pt idx="13">
                  <c:v>39986</c:v>
                </c:pt>
                <c:pt idx="14">
                  <c:v>40042</c:v>
                </c:pt>
                <c:pt idx="15">
                  <c:v>40064</c:v>
                </c:pt>
                <c:pt idx="16">
                  <c:v>40137</c:v>
                </c:pt>
                <c:pt idx="17">
                  <c:v>40170</c:v>
                </c:pt>
                <c:pt idx="18">
                  <c:v>40171</c:v>
                </c:pt>
                <c:pt idx="19">
                  <c:v>40171</c:v>
                </c:pt>
                <c:pt idx="20">
                  <c:v>40171</c:v>
                </c:pt>
                <c:pt idx="21">
                  <c:v>40204</c:v>
                </c:pt>
                <c:pt idx="22">
                  <c:v>40204</c:v>
                </c:pt>
                <c:pt idx="23">
                  <c:v>40204</c:v>
                </c:pt>
                <c:pt idx="24">
                  <c:v>40211</c:v>
                </c:pt>
                <c:pt idx="25">
                  <c:v>40233</c:v>
                </c:pt>
                <c:pt idx="26">
                  <c:v>40243</c:v>
                </c:pt>
                <c:pt idx="27">
                  <c:v>40287</c:v>
                </c:pt>
                <c:pt idx="28">
                  <c:v>40289</c:v>
                </c:pt>
                <c:pt idx="29">
                  <c:v>40297</c:v>
                </c:pt>
                <c:pt idx="30">
                  <c:v>40308</c:v>
                </c:pt>
                <c:pt idx="31">
                  <c:v>40318</c:v>
                </c:pt>
                <c:pt idx="32">
                  <c:v>40330</c:v>
                </c:pt>
                <c:pt idx="33">
                  <c:v>40330</c:v>
                </c:pt>
                <c:pt idx="34">
                  <c:v>40353</c:v>
                </c:pt>
                <c:pt idx="35">
                  <c:v>40359</c:v>
                </c:pt>
                <c:pt idx="36">
                  <c:v>40359</c:v>
                </c:pt>
                <c:pt idx="37">
                  <c:v>40385</c:v>
                </c:pt>
                <c:pt idx="38">
                  <c:v>40388</c:v>
                </c:pt>
                <c:pt idx="39">
                  <c:v>40388</c:v>
                </c:pt>
                <c:pt idx="40">
                  <c:v>40400</c:v>
                </c:pt>
                <c:pt idx="41">
                  <c:v>40400</c:v>
                </c:pt>
                <c:pt idx="42">
                  <c:v>40414</c:v>
                </c:pt>
                <c:pt idx="43">
                  <c:v>40441</c:v>
                </c:pt>
                <c:pt idx="44">
                  <c:v>40492</c:v>
                </c:pt>
                <c:pt idx="45">
                  <c:v>40497</c:v>
                </c:pt>
                <c:pt idx="46">
                  <c:v>40497</c:v>
                </c:pt>
                <c:pt idx="47">
                  <c:v>40513</c:v>
                </c:pt>
                <c:pt idx="48">
                  <c:v>40513</c:v>
                </c:pt>
                <c:pt idx="49">
                  <c:v>40533</c:v>
                </c:pt>
                <c:pt idx="50">
                  <c:v>40542</c:v>
                </c:pt>
                <c:pt idx="51">
                  <c:v>40542</c:v>
                </c:pt>
                <c:pt idx="52">
                  <c:v>40548</c:v>
                </c:pt>
                <c:pt idx="53">
                  <c:v>40550</c:v>
                </c:pt>
                <c:pt idx="54">
                  <c:v>40568</c:v>
                </c:pt>
                <c:pt idx="55">
                  <c:v>40581</c:v>
                </c:pt>
                <c:pt idx="56">
                  <c:v>40585</c:v>
                </c:pt>
                <c:pt idx="57">
                  <c:v>40585</c:v>
                </c:pt>
                <c:pt idx="58">
                  <c:v>40610</c:v>
                </c:pt>
                <c:pt idx="59">
                  <c:v>40697</c:v>
                </c:pt>
                <c:pt idx="60">
                  <c:v>40697</c:v>
                </c:pt>
                <c:pt idx="61">
                  <c:v>40715</c:v>
                </c:pt>
                <c:pt idx="62">
                  <c:v>40732</c:v>
                </c:pt>
                <c:pt idx="63">
                  <c:v>40738</c:v>
                </c:pt>
                <c:pt idx="64">
                  <c:v>40742</c:v>
                </c:pt>
                <c:pt idx="65">
                  <c:v>40745</c:v>
                </c:pt>
                <c:pt idx="66">
                  <c:v>40815</c:v>
                </c:pt>
                <c:pt idx="67">
                  <c:v>40817</c:v>
                </c:pt>
                <c:pt idx="68">
                  <c:v>40878</c:v>
                </c:pt>
                <c:pt idx="69">
                  <c:v>40885</c:v>
                </c:pt>
                <c:pt idx="70">
                  <c:v>40897</c:v>
                </c:pt>
                <c:pt idx="71">
                  <c:v>40897</c:v>
                </c:pt>
                <c:pt idx="72">
                  <c:v>40897</c:v>
                </c:pt>
                <c:pt idx="73">
                  <c:v>40909</c:v>
                </c:pt>
                <c:pt idx="74">
                  <c:v>40909</c:v>
                </c:pt>
                <c:pt idx="75">
                  <c:v>40942</c:v>
                </c:pt>
                <c:pt idx="76">
                  <c:v>40966</c:v>
                </c:pt>
                <c:pt idx="77">
                  <c:v>41093</c:v>
                </c:pt>
                <c:pt idx="78">
                  <c:v>41093</c:v>
                </c:pt>
                <c:pt idx="79">
                  <c:v>41124</c:v>
                </c:pt>
                <c:pt idx="80">
                  <c:v>41134</c:v>
                </c:pt>
                <c:pt idx="81">
                  <c:v>41137</c:v>
                </c:pt>
                <c:pt idx="82">
                  <c:v>41150</c:v>
                </c:pt>
                <c:pt idx="83">
                  <c:v>41152</c:v>
                </c:pt>
                <c:pt idx="84">
                  <c:v>41169</c:v>
                </c:pt>
                <c:pt idx="85">
                  <c:v>41169</c:v>
                </c:pt>
                <c:pt idx="86">
                  <c:v>41199</c:v>
                </c:pt>
                <c:pt idx="87">
                  <c:v>41207</c:v>
                </c:pt>
                <c:pt idx="88">
                  <c:v>41214</c:v>
                </c:pt>
                <c:pt idx="89">
                  <c:v>41228</c:v>
                </c:pt>
                <c:pt idx="90">
                  <c:v>41255</c:v>
                </c:pt>
                <c:pt idx="91">
                  <c:v>41256</c:v>
                </c:pt>
                <c:pt idx="92">
                  <c:v>41309</c:v>
                </c:pt>
                <c:pt idx="93">
                  <c:v>41333</c:v>
                </c:pt>
                <c:pt idx="94">
                  <c:v>41355</c:v>
                </c:pt>
                <c:pt idx="95">
                  <c:v>41355</c:v>
                </c:pt>
                <c:pt idx="96">
                  <c:v>41358</c:v>
                </c:pt>
                <c:pt idx="97">
                  <c:v>41374</c:v>
                </c:pt>
                <c:pt idx="98">
                  <c:v>41380</c:v>
                </c:pt>
                <c:pt idx="99">
                  <c:v>41426</c:v>
                </c:pt>
                <c:pt idx="100">
                  <c:v>41428</c:v>
                </c:pt>
                <c:pt idx="101">
                  <c:v>41428</c:v>
                </c:pt>
                <c:pt idx="102">
                  <c:v>41444</c:v>
                </c:pt>
                <c:pt idx="103">
                  <c:v>41458</c:v>
                </c:pt>
                <c:pt idx="104">
                  <c:v>41465</c:v>
                </c:pt>
                <c:pt idx="105">
                  <c:v>41465</c:v>
                </c:pt>
                <c:pt idx="106">
                  <c:v>41472</c:v>
                </c:pt>
                <c:pt idx="107">
                  <c:v>41472</c:v>
                </c:pt>
                <c:pt idx="108">
                  <c:v>41523</c:v>
                </c:pt>
                <c:pt idx="109">
                  <c:v>41536</c:v>
                </c:pt>
                <c:pt idx="110">
                  <c:v>41544</c:v>
                </c:pt>
                <c:pt idx="111">
                  <c:v>41556</c:v>
                </c:pt>
                <c:pt idx="112">
                  <c:v>41569</c:v>
                </c:pt>
                <c:pt idx="113">
                  <c:v>41609</c:v>
                </c:pt>
                <c:pt idx="114">
                  <c:v>41614</c:v>
                </c:pt>
                <c:pt idx="115">
                  <c:v>41627</c:v>
                </c:pt>
                <c:pt idx="116">
                  <c:v>41669</c:v>
                </c:pt>
                <c:pt idx="117">
                  <c:v>41690</c:v>
                </c:pt>
                <c:pt idx="118">
                  <c:v>41715</c:v>
                </c:pt>
                <c:pt idx="119">
                  <c:v>41724</c:v>
                </c:pt>
                <c:pt idx="120">
                  <c:v>41730</c:v>
                </c:pt>
                <c:pt idx="121">
                  <c:v>41760</c:v>
                </c:pt>
                <c:pt idx="122">
                  <c:v>41786</c:v>
                </c:pt>
                <c:pt idx="123">
                  <c:v>41791</c:v>
                </c:pt>
                <c:pt idx="124">
                  <c:v>41802</c:v>
                </c:pt>
                <c:pt idx="125">
                  <c:v>41838</c:v>
                </c:pt>
                <c:pt idx="126">
                  <c:v>41843</c:v>
                </c:pt>
                <c:pt idx="127">
                  <c:v>41844</c:v>
                </c:pt>
                <c:pt idx="128">
                  <c:v>41844</c:v>
                </c:pt>
                <c:pt idx="129">
                  <c:v>41851</c:v>
                </c:pt>
                <c:pt idx="130">
                  <c:v>41870</c:v>
                </c:pt>
                <c:pt idx="131">
                  <c:v>41876</c:v>
                </c:pt>
                <c:pt idx="132">
                  <c:v>41885</c:v>
                </c:pt>
                <c:pt idx="133">
                  <c:v>41886</c:v>
                </c:pt>
                <c:pt idx="134">
                  <c:v>41886</c:v>
                </c:pt>
                <c:pt idx="135">
                  <c:v>41915</c:v>
                </c:pt>
                <c:pt idx="136">
                  <c:v>41920</c:v>
                </c:pt>
                <c:pt idx="137">
                  <c:v>41920</c:v>
                </c:pt>
                <c:pt idx="138">
                  <c:v>41920</c:v>
                </c:pt>
                <c:pt idx="139">
                  <c:v>41920</c:v>
                </c:pt>
                <c:pt idx="140">
                  <c:v>41920</c:v>
                </c:pt>
                <c:pt idx="141">
                  <c:v>41920</c:v>
                </c:pt>
                <c:pt idx="142">
                  <c:v>41932</c:v>
                </c:pt>
                <c:pt idx="143">
                  <c:v>41933</c:v>
                </c:pt>
                <c:pt idx="144">
                  <c:v>41933</c:v>
                </c:pt>
                <c:pt idx="145">
                  <c:v>41934</c:v>
                </c:pt>
                <c:pt idx="146">
                  <c:v>41934</c:v>
                </c:pt>
                <c:pt idx="147">
                  <c:v>41934</c:v>
                </c:pt>
                <c:pt idx="148">
                  <c:v>41934</c:v>
                </c:pt>
                <c:pt idx="149">
                  <c:v>41934</c:v>
                </c:pt>
                <c:pt idx="150">
                  <c:v>41934</c:v>
                </c:pt>
                <c:pt idx="151">
                  <c:v>41934</c:v>
                </c:pt>
                <c:pt idx="152">
                  <c:v>41934</c:v>
                </c:pt>
                <c:pt idx="153">
                  <c:v>41936</c:v>
                </c:pt>
                <c:pt idx="154">
                  <c:v>41950</c:v>
                </c:pt>
                <c:pt idx="155">
                  <c:v>41950</c:v>
                </c:pt>
                <c:pt idx="156">
                  <c:v>41956</c:v>
                </c:pt>
                <c:pt idx="157">
                  <c:v>41961</c:v>
                </c:pt>
                <c:pt idx="158">
                  <c:v>41982</c:v>
                </c:pt>
                <c:pt idx="159">
                  <c:v>42036</c:v>
                </c:pt>
                <c:pt idx="160">
                  <c:v>42065</c:v>
                </c:pt>
                <c:pt idx="161">
                  <c:v>42065</c:v>
                </c:pt>
                <c:pt idx="162">
                  <c:v>42066</c:v>
                </c:pt>
                <c:pt idx="163">
                  <c:v>42067</c:v>
                </c:pt>
                <c:pt idx="164">
                  <c:v>42067</c:v>
                </c:pt>
                <c:pt idx="165">
                  <c:v>42068</c:v>
                </c:pt>
                <c:pt idx="166">
                  <c:v>42086</c:v>
                </c:pt>
                <c:pt idx="167">
                  <c:v>42088</c:v>
                </c:pt>
                <c:pt idx="168">
                  <c:v>42097</c:v>
                </c:pt>
                <c:pt idx="169">
                  <c:v>42097</c:v>
                </c:pt>
                <c:pt idx="170">
                  <c:v>42108</c:v>
                </c:pt>
                <c:pt idx="171">
                  <c:v>42111</c:v>
                </c:pt>
                <c:pt idx="172">
                  <c:v>42124</c:v>
                </c:pt>
                <c:pt idx="173">
                  <c:v>42124</c:v>
                </c:pt>
                <c:pt idx="174">
                  <c:v>42124</c:v>
                </c:pt>
                <c:pt idx="175">
                  <c:v>42151</c:v>
                </c:pt>
                <c:pt idx="176">
                  <c:v>42156</c:v>
                </c:pt>
                <c:pt idx="177">
                  <c:v>42160</c:v>
                </c:pt>
                <c:pt idx="178">
                  <c:v>42164</c:v>
                </c:pt>
                <c:pt idx="179">
                  <c:v>42174</c:v>
                </c:pt>
                <c:pt idx="180">
                  <c:v>42178</c:v>
                </c:pt>
                <c:pt idx="181">
                  <c:v>42180</c:v>
                </c:pt>
                <c:pt idx="182">
                  <c:v>42185</c:v>
                </c:pt>
                <c:pt idx="183">
                  <c:v>42186</c:v>
                </c:pt>
                <c:pt idx="184">
                  <c:v>42186</c:v>
                </c:pt>
                <c:pt idx="185">
                  <c:v>42186</c:v>
                </c:pt>
                <c:pt idx="186">
                  <c:v>42200</c:v>
                </c:pt>
                <c:pt idx="187">
                  <c:v>42201</c:v>
                </c:pt>
                <c:pt idx="188">
                  <c:v>42201</c:v>
                </c:pt>
                <c:pt idx="189">
                  <c:v>42206</c:v>
                </c:pt>
                <c:pt idx="190">
                  <c:v>42221</c:v>
                </c:pt>
                <c:pt idx="191">
                  <c:v>42225</c:v>
                </c:pt>
                <c:pt idx="192">
                  <c:v>42228</c:v>
                </c:pt>
                <c:pt idx="193">
                  <c:v>42244</c:v>
                </c:pt>
                <c:pt idx="194">
                  <c:v>42250</c:v>
                </c:pt>
                <c:pt idx="195">
                  <c:v>42270</c:v>
                </c:pt>
                <c:pt idx="196">
                  <c:v>42270</c:v>
                </c:pt>
                <c:pt idx="197">
                  <c:v>42271</c:v>
                </c:pt>
                <c:pt idx="198">
                  <c:v>42275</c:v>
                </c:pt>
                <c:pt idx="199">
                  <c:v>42275</c:v>
                </c:pt>
                <c:pt idx="200">
                  <c:v>42278</c:v>
                </c:pt>
                <c:pt idx="201">
                  <c:v>42278</c:v>
                </c:pt>
                <c:pt idx="202">
                  <c:v>42278</c:v>
                </c:pt>
                <c:pt idx="203">
                  <c:v>42285</c:v>
                </c:pt>
                <c:pt idx="204">
                  <c:v>42286</c:v>
                </c:pt>
                <c:pt idx="205">
                  <c:v>42286</c:v>
                </c:pt>
                <c:pt idx="206">
                  <c:v>42292</c:v>
                </c:pt>
                <c:pt idx="207">
                  <c:v>42313</c:v>
                </c:pt>
                <c:pt idx="208">
                  <c:v>42314</c:v>
                </c:pt>
                <c:pt idx="209">
                  <c:v>42317</c:v>
                </c:pt>
                <c:pt idx="210">
                  <c:v>42318</c:v>
                </c:pt>
                <c:pt idx="211">
                  <c:v>42328</c:v>
                </c:pt>
                <c:pt idx="212">
                  <c:v>42338</c:v>
                </c:pt>
                <c:pt idx="213">
                  <c:v>42355</c:v>
                </c:pt>
                <c:pt idx="214">
                  <c:v>42355</c:v>
                </c:pt>
                <c:pt idx="215">
                  <c:v>42356</c:v>
                </c:pt>
                <c:pt idx="216">
                  <c:v>42356</c:v>
                </c:pt>
                <c:pt idx="217">
                  <c:v>42356</c:v>
                </c:pt>
                <c:pt idx="218">
                  <c:v>42356</c:v>
                </c:pt>
                <c:pt idx="219">
                  <c:v>42375</c:v>
                </c:pt>
                <c:pt idx="220">
                  <c:v>42472</c:v>
                </c:pt>
                <c:pt idx="221">
                  <c:v>42472</c:v>
                </c:pt>
                <c:pt idx="222">
                  <c:v>42509</c:v>
                </c:pt>
                <c:pt idx="223">
                  <c:v>42584</c:v>
                </c:pt>
                <c:pt idx="224">
                  <c:v>42586</c:v>
                </c:pt>
                <c:pt idx="225">
                  <c:v>42591</c:v>
                </c:pt>
                <c:pt idx="226">
                  <c:v>42608</c:v>
                </c:pt>
                <c:pt idx="227">
                  <c:v>42611</c:v>
                </c:pt>
                <c:pt idx="228">
                  <c:v>42628</c:v>
                </c:pt>
                <c:pt idx="229">
                  <c:v>42633</c:v>
                </c:pt>
                <c:pt idx="230">
                  <c:v>42635</c:v>
                </c:pt>
                <c:pt idx="231">
                  <c:v>42636</c:v>
                </c:pt>
                <c:pt idx="232">
                  <c:v>42636</c:v>
                </c:pt>
                <c:pt idx="233">
                  <c:v>42636</c:v>
                </c:pt>
                <c:pt idx="234">
                  <c:v>42636</c:v>
                </c:pt>
                <c:pt idx="235">
                  <c:v>42689</c:v>
                </c:pt>
                <c:pt idx="236">
                  <c:v>42692</c:v>
                </c:pt>
                <c:pt idx="237">
                  <c:v>42692</c:v>
                </c:pt>
                <c:pt idx="238">
                  <c:v>42692</c:v>
                </c:pt>
                <c:pt idx="239">
                  <c:v>42717</c:v>
                </c:pt>
                <c:pt idx="240">
                  <c:v>42719</c:v>
                </c:pt>
                <c:pt idx="241">
                  <c:v>42738</c:v>
                </c:pt>
                <c:pt idx="242">
                  <c:v>42747</c:v>
                </c:pt>
                <c:pt idx="243">
                  <c:v>42747</c:v>
                </c:pt>
                <c:pt idx="244">
                  <c:v>42747</c:v>
                </c:pt>
                <c:pt idx="245">
                  <c:v>42752</c:v>
                </c:pt>
                <c:pt idx="246">
                  <c:v>42766</c:v>
                </c:pt>
                <c:pt idx="247">
                  <c:v>42817</c:v>
                </c:pt>
                <c:pt idx="248">
                  <c:v>42825</c:v>
                </c:pt>
                <c:pt idx="249">
                  <c:v>42826</c:v>
                </c:pt>
                <c:pt idx="250">
                  <c:v>42843</c:v>
                </c:pt>
                <c:pt idx="251">
                  <c:v>42877</c:v>
                </c:pt>
                <c:pt idx="252">
                  <c:v>42880</c:v>
                </c:pt>
                <c:pt idx="253">
                  <c:v>42880</c:v>
                </c:pt>
                <c:pt idx="254">
                  <c:v>42880</c:v>
                </c:pt>
                <c:pt idx="255">
                  <c:v>42880</c:v>
                </c:pt>
                <c:pt idx="256">
                  <c:v>42881</c:v>
                </c:pt>
                <c:pt idx="257">
                  <c:v>42887</c:v>
                </c:pt>
                <c:pt idx="258">
                  <c:v>42887</c:v>
                </c:pt>
                <c:pt idx="259">
                  <c:v>42887</c:v>
                </c:pt>
                <c:pt idx="260">
                  <c:v>42893</c:v>
                </c:pt>
                <c:pt idx="261">
                  <c:v>42905</c:v>
                </c:pt>
                <c:pt idx="262">
                  <c:v>42906</c:v>
                </c:pt>
                <c:pt idx="263">
                  <c:v>42906</c:v>
                </c:pt>
                <c:pt idx="264">
                  <c:v>42906</c:v>
                </c:pt>
                <c:pt idx="265">
                  <c:v>42906</c:v>
                </c:pt>
                <c:pt idx="266">
                  <c:v>42912</c:v>
                </c:pt>
                <c:pt idx="267">
                  <c:v>42933</c:v>
                </c:pt>
                <c:pt idx="268">
                  <c:v>42944</c:v>
                </c:pt>
                <c:pt idx="269">
                  <c:v>42944</c:v>
                </c:pt>
                <c:pt idx="270">
                  <c:v>42955</c:v>
                </c:pt>
                <c:pt idx="271">
                  <c:v>42972</c:v>
                </c:pt>
                <c:pt idx="272">
                  <c:v>43001</c:v>
                </c:pt>
                <c:pt idx="273">
                  <c:v>43004</c:v>
                </c:pt>
                <c:pt idx="274">
                  <c:v>43004</c:v>
                </c:pt>
                <c:pt idx="275">
                  <c:v>43014</c:v>
                </c:pt>
                <c:pt idx="276">
                  <c:v>43014</c:v>
                </c:pt>
                <c:pt idx="277">
                  <c:v>43038</c:v>
                </c:pt>
                <c:pt idx="278">
                  <c:v>43047</c:v>
                </c:pt>
                <c:pt idx="279">
                  <c:v>43052</c:v>
                </c:pt>
                <c:pt idx="280">
                  <c:v>43052</c:v>
                </c:pt>
                <c:pt idx="281">
                  <c:v>43053</c:v>
                </c:pt>
                <c:pt idx="282">
                  <c:v>43077</c:v>
                </c:pt>
                <c:pt idx="283">
                  <c:v>43083</c:v>
                </c:pt>
                <c:pt idx="284">
                  <c:v>43084</c:v>
                </c:pt>
                <c:pt idx="285">
                  <c:v>43090</c:v>
                </c:pt>
                <c:pt idx="286">
                  <c:v>43105</c:v>
                </c:pt>
                <c:pt idx="287">
                  <c:v>43109</c:v>
                </c:pt>
                <c:pt idx="288">
                  <c:v>43126</c:v>
                </c:pt>
                <c:pt idx="289">
                  <c:v>43129</c:v>
                </c:pt>
                <c:pt idx="290">
                  <c:v>43129</c:v>
                </c:pt>
                <c:pt idx="291">
                  <c:v>43132</c:v>
                </c:pt>
                <c:pt idx="292">
                  <c:v>43136</c:v>
                </c:pt>
                <c:pt idx="293">
                  <c:v>43152</c:v>
                </c:pt>
                <c:pt idx="294">
                  <c:v>43154</c:v>
                </c:pt>
                <c:pt idx="295">
                  <c:v>43206</c:v>
                </c:pt>
                <c:pt idx="296">
                  <c:v>43227</c:v>
                </c:pt>
                <c:pt idx="297">
                  <c:v>43236</c:v>
                </c:pt>
                <c:pt idx="298">
                  <c:v>43236</c:v>
                </c:pt>
                <c:pt idx="299">
                  <c:v>43250</c:v>
                </c:pt>
                <c:pt idx="300">
                  <c:v>43250</c:v>
                </c:pt>
                <c:pt idx="301">
                  <c:v>43250</c:v>
                </c:pt>
                <c:pt idx="302">
                  <c:v>43250</c:v>
                </c:pt>
                <c:pt idx="303">
                  <c:v>43250</c:v>
                </c:pt>
                <c:pt idx="304">
                  <c:v>43250</c:v>
                </c:pt>
                <c:pt idx="305">
                  <c:v>43251</c:v>
                </c:pt>
                <c:pt idx="306">
                  <c:v>43252</c:v>
                </c:pt>
                <c:pt idx="307">
                  <c:v>43255</c:v>
                </c:pt>
                <c:pt idx="308">
                  <c:v>43257</c:v>
                </c:pt>
                <c:pt idx="309">
                  <c:v>43259</c:v>
                </c:pt>
                <c:pt idx="310">
                  <c:v>43264</c:v>
                </c:pt>
                <c:pt idx="311">
                  <c:v>43264</c:v>
                </c:pt>
                <c:pt idx="312">
                  <c:v>43264</c:v>
                </c:pt>
                <c:pt idx="313">
                  <c:v>43264</c:v>
                </c:pt>
                <c:pt idx="314">
                  <c:v>43266</c:v>
                </c:pt>
                <c:pt idx="315">
                  <c:v>43277</c:v>
                </c:pt>
                <c:pt idx="316">
                  <c:v>43278</c:v>
                </c:pt>
                <c:pt idx="317">
                  <c:v>43281</c:v>
                </c:pt>
                <c:pt idx="318">
                  <c:v>43281</c:v>
                </c:pt>
                <c:pt idx="319">
                  <c:v>43281</c:v>
                </c:pt>
                <c:pt idx="320">
                  <c:v>43291</c:v>
                </c:pt>
                <c:pt idx="321">
                  <c:v>43322</c:v>
                </c:pt>
                <c:pt idx="322">
                  <c:v>43322</c:v>
                </c:pt>
                <c:pt idx="323">
                  <c:v>43334</c:v>
                </c:pt>
                <c:pt idx="324">
                  <c:v>43334</c:v>
                </c:pt>
                <c:pt idx="325">
                  <c:v>43335</c:v>
                </c:pt>
                <c:pt idx="326">
                  <c:v>43343</c:v>
                </c:pt>
                <c:pt idx="327">
                  <c:v>43352</c:v>
                </c:pt>
                <c:pt idx="328">
                  <c:v>43354</c:v>
                </c:pt>
                <c:pt idx="329">
                  <c:v>43362</c:v>
                </c:pt>
                <c:pt idx="330">
                  <c:v>43363</c:v>
                </c:pt>
                <c:pt idx="331">
                  <c:v>43368</c:v>
                </c:pt>
                <c:pt idx="332">
                  <c:v>43374</c:v>
                </c:pt>
                <c:pt idx="333">
                  <c:v>43374</c:v>
                </c:pt>
                <c:pt idx="334">
                  <c:v>43391</c:v>
                </c:pt>
                <c:pt idx="335">
                  <c:v>43391</c:v>
                </c:pt>
                <c:pt idx="336">
                  <c:v>43398</c:v>
                </c:pt>
                <c:pt idx="337">
                  <c:v>43405</c:v>
                </c:pt>
                <c:pt idx="338">
                  <c:v>43445</c:v>
                </c:pt>
                <c:pt idx="339">
                  <c:v>43497</c:v>
                </c:pt>
                <c:pt idx="340">
                  <c:v>43507</c:v>
                </c:pt>
                <c:pt idx="341">
                  <c:v>43510</c:v>
                </c:pt>
                <c:pt idx="342">
                  <c:v>43524</c:v>
                </c:pt>
                <c:pt idx="343">
                  <c:v>43545</c:v>
                </c:pt>
                <c:pt idx="344">
                  <c:v>43546</c:v>
                </c:pt>
                <c:pt idx="345">
                  <c:v>43577</c:v>
                </c:pt>
                <c:pt idx="346">
                  <c:v>43585</c:v>
                </c:pt>
                <c:pt idx="347">
                  <c:v>43613</c:v>
                </c:pt>
                <c:pt idx="348">
                  <c:v>43615</c:v>
                </c:pt>
                <c:pt idx="349">
                  <c:v>43627</c:v>
                </c:pt>
                <c:pt idx="350">
                  <c:v>43634</c:v>
                </c:pt>
                <c:pt idx="351">
                  <c:v>43634</c:v>
                </c:pt>
                <c:pt idx="352">
                  <c:v>43637</c:v>
                </c:pt>
                <c:pt idx="353">
                  <c:v>43643</c:v>
                </c:pt>
                <c:pt idx="354">
                  <c:v>43643</c:v>
                </c:pt>
                <c:pt idx="355">
                  <c:v>43647</c:v>
                </c:pt>
                <c:pt idx="356">
                  <c:v>43647</c:v>
                </c:pt>
                <c:pt idx="357">
                  <c:v>43647</c:v>
                </c:pt>
                <c:pt idx="358">
                  <c:v>43655</c:v>
                </c:pt>
                <c:pt idx="359">
                  <c:v>43671</c:v>
                </c:pt>
                <c:pt idx="360">
                  <c:v>43672</c:v>
                </c:pt>
                <c:pt idx="361">
                  <c:v>43672</c:v>
                </c:pt>
                <c:pt idx="362">
                  <c:v>43683</c:v>
                </c:pt>
                <c:pt idx="363">
                  <c:v>43696</c:v>
                </c:pt>
                <c:pt idx="364">
                  <c:v>43707</c:v>
                </c:pt>
                <c:pt idx="365">
                  <c:v>43720</c:v>
                </c:pt>
                <c:pt idx="366">
                  <c:v>43727</c:v>
                </c:pt>
                <c:pt idx="367">
                  <c:v>43730</c:v>
                </c:pt>
                <c:pt idx="368">
                  <c:v>43730</c:v>
                </c:pt>
                <c:pt idx="369">
                  <c:v>43730</c:v>
                </c:pt>
                <c:pt idx="370">
                  <c:v>43739</c:v>
                </c:pt>
                <c:pt idx="371">
                  <c:v>43755</c:v>
                </c:pt>
                <c:pt idx="372">
                  <c:v>43755</c:v>
                </c:pt>
                <c:pt idx="373">
                  <c:v>43756</c:v>
                </c:pt>
                <c:pt idx="374">
                  <c:v>43761</c:v>
                </c:pt>
                <c:pt idx="375">
                  <c:v>43774</c:v>
                </c:pt>
                <c:pt idx="376">
                  <c:v>43783</c:v>
                </c:pt>
                <c:pt idx="377">
                  <c:v>43783</c:v>
                </c:pt>
                <c:pt idx="378">
                  <c:v>43788</c:v>
                </c:pt>
                <c:pt idx="379">
                  <c:v>43790</c:v>
                </c:pt>
                <c:pt idx="380">
                  <c:v>43795</c:v>
                </c:pt>
                <c:pt idx="381">
                  <c:v>43795</c:v>
                </c:pt>
                <c:pt idx="382">
                  <c:v>43795</c:v>
                </c:pt>
                <c:pt idx="383">
                  <c:v>43804</c:v>
                </c:pt>
                <c:pt idx="384">
                  <c:v>43809</c:v>
                </c:pt>
                <c:pt idx="385">
                  <c:v>43816</c:v>
                </c:pt>
                <c:pt idx="386">
                  <c:v>43819</c:v>
                </c:pt>
                <c:pt idx="387">
                  <c:v>43822</c:v>
                </c:pt>
                <c:pt idx="388">
                  <c:v>43836</c:v>
                </c:pt>
                <c:pt idx="389">
                  <c:v>43875</c:v>
                </c:pt>
                <c:pt idx="390">
                  <c:v>43875</c:v>
                </c:pt>
                <c:pt idx="391">
                  <c:v>43880</c:v>
                </c:pt>
                <c:pt idx="392">
                  <c:v>43887</c:v>
                </c:pt>
                <c:pt idx="393">
                  <c:v>43903</c:v>
                </c:pt>
                <c:pt idx="394">
                  <c:v>43915</c:v>
                </c:pt>
                <c:pt idx="395">
                  <c:v>43929</c:v>
                </c:pt>
                <c:pt idx="396">
                  <c:v>43929</c:v>
                </c:pt>
                <c:pt idx="397">
                  <c:v>43953</c:v>
                </c:pt>
                <c:pt idx="398">
                  <c:v>43957</c:v>
                </c:pt>
                <c:pt idx="399">
                  <c:v>43970</c:v>
                </c:pt>
                <c:pt idx="400">
                  <c:v>43977</c:v>
                </c:pt>
                <c:pt idx="401">
                  <c:v>43983</c:v>
                </c:pt>
                <c:pt idx="402">
                  <c:v>44022</c:v>
                </c:pt>
                <c:pt idx="403">
                  <c:v>44022</c:v>
                </c:pt>
                <c:pt idx="404">
                  <c:v>44036</c:v>
                </c:pt>
                <c:pt idx="405">
                  <c:v>44067</c:v>
                </c:pt>
                <c:pt idx="406">
                  <c:v>44074</c:v>
                </c:pt>
                <c:pt idx="407">
                  <c:v>44088</c:v>
                </c:pt>
                <c:pt idx="408">
                  <c:v>44097</c:v>
                </c:pt>
                <c:pt idx="409">
                  <c:v>44099</c:v>
                </c:pt>
                <c:pt idx="410">
                  <c:v>44104</c:v>
                </c:pt>
                <c:pt idx="411">
                  <c:v>44106</c:v>
                </c:pt>
                <c:pt idx="412">
                  <c:v>44137</c:v>
                </c:pt>
                <c:pt idx="413">
                  <c:v>44140</c:v>
                </c:pt>
                <c:pt idx="414">
                  <c:v>44141</c:v>
                </c:pt>
                <c:pt idx="415">
                  <c:v>44166</c:v>
                </c:pt>
                <c:pt idx="416">
                  <c:v>44187</c:v>
                </c:pt>
                <c:pt idx="417">
                  <c:v>44195</c:v>
                </c:pt>
                <c:pt idx="418">
                  <c:v>44211</c:v>
                </c:pt>
                <c:pt idx="419">
                  <c:v>44211</c:v>
                </c:pt>
                <c:pt idx="420">
                  <c:v>44217</c:v>
                </c:pt>
                <c:pt idx="421">
                  <c:v>44224</c:v>
                </c:pt>
                <c:pt idx="422">
                  <c:v>44228</c:v>
                </c:pt>
                <c:pt idx="423">
                  <c:v>44228</c:v>
                </c:pt>
                <c:pt idx="424">
                  <c:v>44231</c:v>
                </c:pt>
                <c:pt idx="425">
                  <c:v>44250</c:v>
                </c:pt>
                <c:pt idx="426">
                  <c:v>44263</c:v>
                </c:pt>
                <c:pt idx="427">
                  <c:v>44280</c:v>
                </c:pt>
                <c:pt idx="428">
                  <c:v>44287</c:v>
                </c:pt>
                <c:pt idx="429">
                  <c:v>44287</c:v>
                </c:pt>
                <c:pt idx="430">
                  <c:v>44294</c:v>
                </c:pt>
                <c:pt idx="431">
                  <c:v>44323</c:v>
                </c:pt>
                <c:pt idx="432">
                  <c:v>44328</c:v>
                </c:pt>
                <c:pt idx="433">
                  <c:v>44348</c:v>
                </c:pt>
                <c:pt idx="434">
                  <c:v>44348</c:v>
                </c:pt>
                <c:pt idx="435">
                  <c:v>44348</c:v>
                </c:pt>
                <c:pt idx="436">
                  <c:v>44351</c:v>
                </c:pt>
                <c:pt idx="437">
                  <c:v>44364</c:v>
                </c:pt>
                <c:pt idx="438">
                  <c:v>44420</c:v>
                </c:pt>
                <c:pt idx="439">
                  <c:v>44477</c:v>
                </c:pt>
                <c:pt idx="440">
                  <c:v>44483</c:v>
                </c:pt>
                <c:pt idx="441">
                  <c:v>44484</c:v>
                </c:pt>
                <c:pt idx="442">
                  <c:v>44484</c:v>
                </c:pt>
                <c:pt idx="443">
                  <c:v>44547</c:v>
                </c:pt>
                <c:pt idx="444">
                  <c:v>44582</c:v>
                </c:pt>
                <c:pt idx="445">
                  <c:v>44608</c:v>
                </c:pt>
                <c:pt idx="446">
                  <c:v>44613</c:v>
                </c:pt>
                <c:pt idx="447">
                  <c:v>44669</c:v>
                </c:pt>
                <c:pt idx="448">
                  <c:v>44671</c:v>
                </c:pt>
                <c:pt idx="449">
                  <c:v>44679</c:v>
                </c:pt>
                <c:pt idx="450">
                  <c:v>44694</c:v>
                </c:pt>
                <c:pt idx="451">
                  <c:v>44706</c:v>
                </c:pt>
                <c:pt idx="452">
                  <c:v>44735</c:v>
                </c:pt>
                <c:pt idx="453">
                  <c:v>44769</c:v>
                </c:pt>
                <c:pt idx="454">
                  <c:v>44831</c:v>
                </c:pt>
                <c:pt idx="455">
                  <c:v>44833</c:v>
                </c:pt>
                <c:pt idx="456">
                  <c:v>44854</c:v>
                </c:pt>
                <c:pt idx="457">
                  <c:v>44859</c:v>
                </c:pt>
                <c:pt idx="458">
                  <c:v>44862</c:v>
                </c:pt>
                <c:pt idx="459">
                  <c:v>44916</c:v>
                </c:pt>
                <c:pt idx="460">
                  <c:v>44946</c:v>
                </c:pt>
                <c:pt idx="461">
                  <c:v>44950</c:v>
                </c:pt>
                <c:pt idx="462">
                  <c:v>45107</c:v>
                </c:pt>
                <c:pt idx="463">
                  <c:v>45128</c:v>
                </c:pt>
                <c:pt idx="464">
                  <c:v>45223</c:v>
                </c:pt>
                <c:pt idx="465">
                  <c:v>45245</c:v>
                </c:pt>
                <c:pt idx="466">
                  <c:v>45247</c:v>
                </c:pt>
                <c:pt idx="467">
                  <c:v>45322</c:v>
                </c:pt>
                <c:pt idx="468">
                  <c:v>45337</c:v>
                </c:pt>
                <c:pt idx="469">
                  <c:v>45372</c:v>
                </c:pt>
                <c:pt idx="470">
                  <c:v>45415</c:v>
                </c:pt>
                <c:pt idx="471">
                  <c:v>45415</c:v>
                </c:pt>
              </c:numCache>
            </c:numRef>
          </c:xVal>
          <c:yVal>
            <c:numRef>
              <c:f>'PPA Price by Project (PV only)'!$K$26:$K$537</c:f>
              <c:numCache>
                <c:formatCode>0.00</c:formatCode>
                <c:ptCount val="512"/>
                <c:pt idx="0">
                  <c:v>#N/A</c:v>
                </c:pt>
                <c:pt idx="1">
                  <c:v>#N/A</c:v>
                </c:pt>
                <c:pt idx="2">
                  <c:v>#N/A</c:v>
                </c:pt>
                <c:pt idx="3">
                  <c:v>#N/A</c:v>
                </c:pt>
                <c:pt idx="4">
                  <c:v>#N/A</c:v>
                </c:pt>
                <c:pt idx="5">
                  <c:v>#N/A</c:v>
                </c:pt>
                <c:pt idx="6">
                  <c:v>#N/A</c:v>
                </c:pt>
                <c:pt idx="7">
                  <c:v>#N/A</c:v>
                </c:pt>
                <c:pt idx="8">
                  <c:v>#N/A</c:v>
                </c:pt>
                <c:pt idx="9">
                  <c:v>#N/A</c:v>
                </c:pt>
                <c:pt idx="10">
                  <c:v>#N/A</c:v>
                </c:pt>
                <c:pt idx="11">
                  <c:v>#N/A</c:v>
                </c:pt>
                <c:pt idx="12">
                  <c:v>#N/A</c:v>
                </c:pt>
                <c:pt idx="13">
                  <c:v>#N/A</c:v>
                </c:pt>
                <c:pt idx="14">
                  <c:v>#N/A</c:v>
                </c:pt>
                <c:pt idx="15">
                  <c:v>#N/A</c:v>
                </c:pt>
                <c:pt idx="16">
                  <c:v>#N/A</c:v>
                </c:pt>
                <c:pt idx="17">
                  <c:v>#N/A</c:v>
                </c:pt>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#N/A</c:v>
                </c:pt>
                <c:pt idx="42">
                  <c:v>#N/A</c:v>
                </c:pt>
                <c:pt idx="43">
                  <c:v>#N/A</c:v>
                </c:pt>
                <c:pt idx="44">
                  <c:v>#N/A</c:v>
                </c:pt>
                <c:pt idx="45">
                  <c:v>#N/A</c:v>
                </c:pt>
                <c:pt idx="46">
                  <c:v>#N/A</c:v>
                </c:pt>
                <c:pt idx="47">
                  <c:v>#N/A</c:v>
                </c:pt>
                <c:pt idx="48">
                  <c:v>#N/A</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#N/A</c:v>
                </c:pt>
                <c:pt idx="69">
                  <c:v>#N/A</c:v>
                </c:pt>
                <c:pt idx="70">
                  <c:v>#N/A</c:v>
                </c:pt>
                <c:pt idx="71">
                  <c:v>#N/A</c:v>
                </c:pt>
                <c:pt idx="72">
                  <c:v>#N/A</c:v>
                </c:pt>
                <c:pt idx="73">
                  <c:v>#N/A</c:v>
                </c:pt>
                <c:pt idx="74">
                  <c:v>#N/A</c:v>
                </c:pt>
                <c:pt idx="75">
                  <c:v>#N/A</c:v>
                </c:pt>
                <c:pt idx="76">
                  <c:v>#N/A</c:v>
                </c:pt>
                <c:pt idx="77">
                  <c:v>#N/A</c:v>
                </c:pt>
                <c:pt idx="78">
                  <c:v>#N/A</c:v>
                </c:pt>
                <c:pt idx="79">
                  <c:v>#N/A</c:v>
                </c:pt>
                <c:pt idx="80">
                  <c:v>#N/A</c:v>
                </c:pt>
                <c:pt idx="81">
                  <c:v>#N/A</c:v>
                </c:pt>
                <c:pt idx="82">
                  <c:v>#N/A</c:v>
                </c:pt>
                <c:pt idx="83">
                  <c:v>#N/A</c:v>
                </c:pt>
                <c:pt idx="84">
                  <c:v>#N/A</c:v>
                </c:pt>
                <c:pt idx="85">
                  <c:v>#N/A</c:v>
                </c:pt>
                <c:pt idx="86">
                  <c:v>#N/A</c:v>
                </c:pt>
                <c:pt idx="87">
                  <c:v>#N/A</c:v>
                </c:pt>
                <c:pt idx="88">
                  <c:v>#N/A</c:v>
                </c:pt>
                <c:pt idx="89">
                  <c:v>#N/A</c:v>
                </c:pt>
                <c:pt idx="90">
                  <c:v>#N/A</c:v>
                </c:pt>
                <c:pt idx="91">
                  <c:v>#N/A</c:v>
                </c:pt>
                <c:pt idx="92">
                  <c:v>#N/A</c:v>
                </c:pt>
                <c:pt idx="93">
                  <c:v>#N/A</c:v>
                </c:pt>
                <c:pt idx="94">
                  <c:v>#N/A</c:v>
                </c:pt>
                <c:pt idx="95">
                  <c:v>#N/A</c:v>
                </c:pt>
                <c:pt idx="96">
                  <c:v>#N/A</c:v>
                </c:pt>
                <c:pt idx="97">
                  <c:v>#N/A</c:v>
                </c:pt>
                <c:pt idx="98">
                  <c:v>#N/A</c:v>
                </c:pt>
                <c:pt idx="99">
                  <c:v>#N/A</c:v>
                </c:pt>
                <c:pt idx="100">
                  <c:v>#N/A</c:v>
                </c:pt>
                <c:pt idx="101">
                  <c:v>#N/A</c:v>
                </c:pt>
                <c:pt idx="102">
                  <c:v>#N/A</c:v>
                </c:pt>
                <c:pt idx="103">
                  <c:v>#N/A</c:v>
                </c:pt>
                <c:pt idx="104">
                  <c:v>#N/A</c:v>
                </c:pt>
                <c:pt idx="105">
                  <c:v>#N/A</c:v>
                </c:pt>
                <c:pt idx="106">
                  <c:v>#N/A</c:v>
                </c:pt>
                <c:pt idx="107">
                  <c:v>#N/A</c:v>
                </c:pt>
                <c:pt idx="108">
                  <c:v>#N/A</c:v>
                </c:pt>
                <c:pt idx="109">
                  <c:v>107.70403841478497</c:v>
                </c:pt>
                <c:pt idx="110">
                  <c:v>#N/A</c:v>
                </c:pt>
                <c:pt idx="111">
                  <c:v>#N/A</c:v>
                </c:pt>
                <c:pt idx="112">
                  <c:v>#N/A</c:v>
                </c:pt>
                <c:pt idx="113">
                  <c:v>#N/A</c:v>
                </c:pt>
                <c:pt idx="114">
                  <c:v>#N/A</c:v>
                </c:pt>
                <c:pt idx="115">
                  <c:v>#N/A</c:v>
                </c:pt>
                <c:pt idx="116">
                  <c:v>#N/A</c:v>
                </c:pt>
                <c:pt idx="117">
                  <c:v>#N/A</c:v>
                </c:pt>
                <c:pt idx="118">
                  <c:v>#N/A</c:v>
                </c:pt>
                <c:pt idx="119">
                  <c:v>#N/A</c:v>
                </c:pt>
                <c:pt idx="120">
                  <c:v>#N/A</c:v>
                </c:pt>
                <c:pt idx="121">
                  <c:v>#N/A</c:v>
                </c:pt>
                <c:pt idx="122">
                  <c:v>#N/A</c:v>
                </c:pt>
                <c:pt idx="123">
                  <c:v>#N/A</c:v>
                </c:pt>
                <c:pt idx="124">
                  <c:v>#N/A</c:v>
                </c:pt>
                <c:pt idx="125">
                  <c:v>#N/A</c:v>
                </c:pt>
                <c:pt idx="126">
                  <c:v>#N/A</c:v>
                </c:pt>
                <c:pt idx="127">
                  <c:v>#N/A</c:v>
                </c:pt>
                <c:pt idx="128">
                  <c:v>#N/A</c:v>
                </c:pt>
                <c:pt idx="129">
                  <c:v>#N/A</c:v>
                </c:pt>
                <c:pt idx="130">
                  <c:v>#N/A</c:v>
                </c:pt>
                <c:pt idx="131">
                  <c:v>#N/A</c:v>
                </c:pt>
                <c:pt idx="132">
                  <c:v>#N/A</c:v>
                </c:pt>
                <c:pt idx="133">
                  <c:v>#N/A</c:v>
                </c:pt>
                <c:pt idx="134">
                  <c:v>#N/A</c:v>
                </c:pt>
                <c:pt idx="135">
                  <c:v>#N/A</c:v>
                </c:pt>
                <c:pt idx="136">
                  <c:v>#N/A</c:v>
                </c:pt>
                <c:pt idx="137">
                  <c:v>#N/A</c:v>
                </c:pt>
                <c:pt idx="138">
                  <c:v>#N/A</c:v>
                </c:pt>
                <c:pt idx="139">
                  <c:v>#N/A</c:v>
                </c:pt>
                <c:pt idx="140">
                  <c:v>#N/A</c:v>
                </c:pt>
                <c:pt idx="141">
                  <c:v>#N/A</c:v>
                </c:pt>
                <c:pt idx="142">
                  <c:v>#N/A</c:v>
                </c:pt>
                <c:pt idx="143">
                  <c:v>#N/A</c:v>
                </c:pt>
                <c:pt idx="144">
                  <c:v>#N/A</c:v>
                </c:pt>
                <c:pt idx="145">
                  <c:v>#N/A</c:v>
                </c:pt>
                <c:pt idx="146">
                  <c:v>#N/A</c:v>
                </c:pt>
                <c:pt idx="147">
                  <c:v>#N/A</c:v>
                </c:pt>
                <c:pt idx="148">
                  <c:v>#N/A</c:v>
                </c:pt>
                <c:pt idx="149">
                  <c:v>#N/A</c:v>
                </c:pt>
                <c:pt idx="150">
                  <c:v>#N/A</c:v>
                </c:pt>
                <c:pt idx="151">
                  <c:v>#N/A</c:v>
                </c:pt>
                <c:pt idx="152">
                  <c:v>#N/A</c:v>
                </c:pt>
                <c:pt idx="153">
                  <c:v>#N/A</c:v>
                </c:pt>
                <c:pt idx="154">
                  <c:v>#N/A</c:v>
                </c:pt>
                <c:pt idx="155">
                  <c:v>#N/A</c:v>
                </c:pt>
                <c:pt idx="156">
                  <c:v>#N/A</c:v>
                </c:pt>
                <c:pt idx="157">
                  <c:v>#N/A</c:v>
                </c:pt>
                <c:pt idx="158">
                  <c:v>#N/A</c:v>
                </c:pt>
                <c:pt idx="159">
                  <c:v>#N/A</c:v>
                </c:pt>
                <c:pt idx="160">
                  <c:v>#N/A</c:v>
                </c:pt>
                <c:pt idx="161">
                  <c:v>#N/A</c:v>
                </c:pt>
                <c:pt idx="162">
                  <c:v>#N/A</c:v>
                </c:pt>
                <c:pt idx="163">
                  <c:v>#N/A</c:v>
                </c:pt>
                <c:pt idx="164">
                  <c:v>#N/A</c:v>
                </c:pt>
                <c:pt idx="165">
                  <c:v>#N/A</c:v>
                </c:pt>
                <c:pt idx="166">
                  <c:v>#N/A</c:v>
                </c:pt>
                <c:pt idx="167">
                  <c:v>#N/A</c:v>
                </c:pt>
                <c:pt idx="168">
                  <c:v>#N/A</c:v>
                </c:pt>
                <c:pt idx="169">
                  <c:v>#N/A</c:v>
                </c:pt>
                <c:pt idx="170">
                  <c:v>#N/A</c:v>
                </c:pt>
                <c:pt idx="171">
                  <c:v>#N/A</c:v>
                </c:pt>
                <c:pt idx="172">
                  <c:v>#N/A</c:v>
                </c:pt>
                <c:pt idx="173">
                  <c:v>#N/A</c:v>
                </c:pt>
                <c:pt idx="174">
                  <c:v>#N/A</c:v>
                </c:pt>
                <c:pt idx="175">
                  <c:v>#N/A</c:v>
                </c:pt>
                <c:pt idx="176">
                  <c:v>#N/A</c:v>
                </c:pt>
                <c:pt idx="177">
                  <c:v>#N/A</c:v>
                </c:pt>
                <c:pt idx="178">
                  <c:v>#N/A</c:v>
                </c:pt>
                <c:pt idx="179">
                  <c:v>#N/A</c:v>
                </c:pt>
                <c:pt idx="180">
                  <c:v>#N/A</c:v>
                </c:pt>
                <c:pt idx="181">
                  <c:v>#N/A</c:v>
                </c:pt>
                <c:pt idx="182">
                  <c:v>#N/A</c:v>
                </c:pt>
                <c:pt idx="183">
                  <c:v>#N/A</c:v>
                </c:pt>
                <c:pt idx="184">
                  <c:v>#N/A</c:v>
                </c:pt>
                <c:pt idx="185">
                  <c:v>#N/A</c:v>
                </c:pt>
                <c:pt idx="186">
                  <c:v>#N/A</c:v>
                </c:pt>
                <c:pt idx="187">
                  <c:v>#N/A</c:v>
                </c:pt>
                <c:pt idx="188">
                  <c:v>#N/A</c:v>
                </c:pt>
                <c:pt idx="189">
                  <c:v>#N/A</c:v>
                </c:pt>
                <c:pt idx="190">
                  <c:v>#N/A</c:v>
                </c:pt>
                <c:pt idx="191">
                  <c:v>#N/A</c:v>
                </c:pt>
                <c:pt idx="192">
                  <c:v>#N/A</c:v>
                </c:pt>
                <c:pt idx="193">
                  <c:v>#N/A</c:v>
                </c:pt>
                <c:pt idx="194">
                  <c:v>#N/A</c:v>
                </c:pt>
                <c:pt idx="195">
                  <c:v>#N/A</c:v>
                </c:pt>
                <c:pt idx="196">
                  <c:v>#N/A</c:v>
                </c:pt>
                <c:pt idx="197">
                  <c:v>#N/A</c:v>
                </c:pt>
                <c:pt idx="198">
                  <c:v>#N/A</c:v>
                </c:pt>
                <c:pt idx="199">
                  <c:v>#N/A</c:v>
                </c:pt>
                <c:pt idx="200">
                  <c:v>#N/A</c:v>
                </c:pt>
                <c:pt idx="201">
                  <c:v>#N/A</c:v>
                </c:pt>
                <c:pt idx="202">
                  <c:v>#N/A</c:v>
                </c:pt>
                <c:pt idx="203">
                  <c:v>#N/A</c:v>
                </c:pt>
                <c:pt idx="204">
                  <c:v>#N/A</c:v>
                </c:pt>
                <c:pt idx="205">
                  <c:v>#N/A</c:v>
                </c:pt>
                <c:pt idx="206">
                  <c:v>#N/A</c:v>
                </c:pt>
                <c:pt idx="207">
                  <c:v>#N/A</c:v>
                </c:pt>
                <c:pt idx="208">
                  <c:v>#N/A</c:v>
                </c:pt>
                <c:pt idx="209">
                  <c:v>#N/A</c:v>
                </c:pt>
                <c:pt idx="210">
                  <c:v>#N/A</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#N/A</c:v>
                </c:pt>
                <c:pt idx="227">
                  <c:v>#N/A</c:v>
                </c:pt>
                <c:pt idx="228">
                  <c:v>#N/A</c:v>
                </c:pt>
                <c:pt idx="229">
                  <c:v>#N/A</c:v>
                </c:pt>
                <c:pt idx="230">
                  <c:v>#N/A</c:v>
                </c:pt>
                <c:pt idx="231">
                  <c:v>#N/A</c:v>
                </c:pt>
                <c:pt idx="232">
                  <c:v>#N/A</c:v>
                </c:pt>
                <c:pt idx="233">
                  <c:v>#N/A</c:v>
                </c:pt>
                <c:pt idx="234">
                  <c:v>#N/A</c:v>
                </c:pt>
                <c:pt idx="235">
                  <c:v>#N/A</c:v>
                </c:pt>
                <c:pt idx="236">
                  <c:v>#N/A</c:v>
                </c:pt>
                <c:pt idx="237">
                  <c:v>#N/A</c:v>
                </c:pt>
                <c:pt idx="238">
                  <c:v>#N/A</c:v>
                </c:pt>
                <c:pt idx="239">
                  <c:v>#N/A</c:v>
                </c:pt>
                <c:pt idx="240">
                  <c:v>#N/A</c:v>
                </c:pt>
                <c:pt idx="241">
                  <c:v>#N/A</c:v>
                </c:pt>
                <c:pt idx="242">
                  <c:v>#N/A</c:v>
                </c:pt>
                <c:pt idx="243">
                  <c:v>#N/A</c:v>
                </c:pt>
                <c:pt idx="244">
                  <c:v>#N/A</c:v>
                </c:pt>
                <c:pt idx="245">
                  <c:v>#N/A</c:v>
                </c:pt>
                <c:pt idx="246">
                  <c:v>#N/A</c:v>
                </c:pt>
                <c:pt idx="247">
                  <c:v>#N/A</c:v>
                </c:pt>
                <c:pt idx="248">
                  <c:v>#N/A</c:v>
                </c:pt>
                <c:pt idx="249">
                  <c:v>#N/A</c:v>
                </c:pt>
                <c:pt idx="250">
                  <c:v>#N/A</c:v>
                </c:pt>
                <c:pt idx="251">
                  <c:v>#N/A</c:v>
                </c:pt>
                <c:pt idx="252">
                  <c:v>77.165817157251325</c:v>
                </c:pt>
                <c:pt idx="253">
                  <c:v>71.800132758573895</c:v>
                </c:pt>
                <c:pt idx="254">
                  <c:v>67.857544289449294</c:v>
                </c:pt>
                <c:pt idx="255">
                  <c:v>76.641636786449581</c:v>
                </c:pt>
                <c:pt idx="256">
                  <c:v>#N/A</c:v>
                </c:pt>
                <c:pt idx="257">
                  <c:v>#N/A</c:v>
                </c:pt>
                <c:pt idx="258">
                  <c:v>#N/A</c:v>
                </c:pt>
                <c:pt idx="259">
                  <c:v>#N/A</c:v>
                </c:pt>
                <c:pt idx="260">
                  <c:v>#N/A</c:v>
                </c:pt>
                <c:pt idx="261">
                  <c:v>#N/A</c:v>
                </c:pt>
                <c:pt idx="262">
                  <c:v>95.281136991051852</c:v>
                </c:pt>
                <c:pt idx="263">
                  <c:v>86.896804117564741</c:v>
                </c:pt>
                <c:pt idx="264">
                  <c:v>86.323858156350056</c:v>
                </c:pt>
                <c:pt idx="265">
                  <c:v>87.35164601259261</c:v>
                </c:pt>
                <c:pt idx="266">
                  <c:v>#N/A</c:v>
                </c:pt>
                <c:pt idx="267">
                  <c:v>#N/A</c:v>
                </c:pt>
                <c:pt idx="268">
                  <c:v>#N/A</c:v>
                </c:pt>
                <c:pt idx="269">
                  <c:v>#N/A</c:v>
                </c:pt>
                <c:pt idx="270">
                  <c:v>#N/A</c:v>
                </c:pt>
                <c:pt idx="271">
                  <c:v>#N/A</c:v>
                </c:pt>
                <c:pt idx="272">
                  <c:v>#N/A</c:v>
                </c:pt>
                <c:pt idx="273">
                  <c:v>#N/A</c:v>
                </c:pt>
                <c:pt idx="274">
                  <c:v>#N/A</c:v>
                </c:pt>
                <c:pt idx="275">
                  <c:v>#N/A</c:v>
                </c:pt>
                <c:pt idx="276">
                  <c:v>#N/A</c:v>
                </c:pt>
                <c:pt idx="277">
                  <c:v>#N/A</c:v>
                </c:pt>
                <c:pt idx="278">
                  <c:v>#N/A</c:v>
                </c:pt>
                <c:pt idx="279">
                  <c:v>#N/A</c:v>
                </c:pt>
                <c:pt idx="280">
                  <c:v>#N/A</c:v>
                </c:pt>
                <c:pt idx="281">
                  <c:v>#N/A</c:v>
                </c:pt>
                <c:pt idx="282">
                  <c:v>#N/A</c:v>
                </c:pt>
                <c:pt idx="283">
                  <c:v>#N/A</c:v>
                </c:pt>
                <c:pt idx="284">
                  <c:v>#N/A</c:v>
                </c:pt>
                <c:pt idx="285">
                  <c:v>#N/A</c:v>
                </c:pt>
                <c:pt idx="286">
                  <c:v>#N/A</c:v>
                </c:pt>
                <c:pt idx="287">
                  <c:v>#N/A</c:v>
                </c:pt>
                <c:pt idx="288">
                  <c:v>#N/A</c:v>
                </c:pt>
                <c:pt idx="289">
                  <c:v>#N/A</c:v>
                </c:pt>
                <c:pt idx="290">
                  <c:v>#N/A</c:v>
                </c:pt>
                <c:pt idx="291">
                  <c:v>#N/A</c:v>
                </c:pt>
                <c:pt idx="292">
                  <c:v>#N/A</c:v>
                </c:pt>
                <c:pt idx="293">
                  <c:v>#N/A</c:v>
                </c:pt>
                <c:pt idx="294">
                  <c:v>#N/A</c:v>
                </c:pt>
                <c:pt idx="295">
                  <c:v>#N/A</c:v>
                </c:pt>
                <c:pt idx="296">
                  <c:v>#N/A</c:v>
                </c:pt>
                <c:pt idx="297">
                  <c:v>#N/A</c:v>
                </c:pt>
                <c:pt idx="298">
                  <c:v>#N/A</c:v>
                </c:pt>
                <c:pt idx="299">
                  <c:v>#N/A</c:v>
                </c:pt>
                <c:pt idx="300">
                  <c:v>#N/A</c:v>
                </c:pt>
                <c:pt idx="301">
                  <c:v>#N/A</c:v>
                </c:pt>
                <c:pt idx="302">
                  <c:v>#N/A</c:v>
                </c:pt>
                <c:pt idx="303">
                  <c:v>#N/A</c:v>
                </c:pt>
                <c:pt idx="304">
                  <c:v>#N/A</c:v>
                </c:pt>
                <c:pt idx="305">
                  <c:v>#N/A</c:v>
                </c:pt>
                <c:pt idx="306">
                  <c:v>#N/A</c:v>
                </c:pt>
                <c:pt idx="307">
                  <c:v>#N/A</c:v>
                </c:pt>
                <c:pt idx="308">
                  <c:v>#N/A</c:v>
                </c:pt>
                <c:pt idx="309">
                  <c:v>#N/A</c:v>
                </c:pt>
                <c:pt idx="310">
                  <c:v>#N/A</c:v>
                </c:pt>
                <c:pt idx="311">
                  <c:v>#N/A</c:v>
                </c:pt>
                <c:pt idx="312">
                  <c:v>#N/A</c:v>
                </c:pt>
                <c:pt idx="313">
                  <c:v>#N/A</c:v>
                </c:pt>
                <c:pt idx="314">
                  <c:v>#N/A</c:v>
                </c:pt>
                <c:pt idx="315">
                  <c:v>#N/A</c:v>
                </c:pt>
                <c:pt idx="316">
                  <c:v>#N/A</c:v>
                </c:pt>
                <c:pt idx="317">
                  <c:v>#N/A</c:v>
                </c:pt>
                <c:pt idx="318">
                  <c:v>#N/A</c:v>
                </c:pt>
                <c:pt idx="319">
                  <c:v>#N/A</c:v>
                </c:pt>
                <c:pt idx="320">
                  <c:v>#N/A</c:v>
                </c:pt>
                <c:pt idx="321">
                  <c:v>#N/A</c:v>
                </c:pt>
                <c:pt idx="322">
                  <c:v>#N/A</c:v>
                </c:pt>
                <c:pt idx="323">
                  <c:v>#N/A</c:v>
                </c:pt>
                <c:pt idx="324">
                  <c:v>#N/A</c:v>
                </c:pt>
                <c:pt idx="325">
                  <c:v>#N/A</c:v>
                </c:pt>
                <c:pt idx="326">
                  <c:v>#N/A</c:v>
                </c:pt>
                <c:pt idx="327">
                  <c:v>#N/A</c:v>
                </c:pt>
                <c:pt idx="328">
                  <c:v>#N/A</c:v>
                </c:pt>
                <c:pt idx="329">
                  <c:v>#N/A</c:v>
                </c:pt>
                <c:pt idx="330">
                  <c:v>#N/A</c:v>
                </c:pt>
                <c:pt idx="331">
                  <c:v>#N/A</c:v>
                </c:pt>
                <c:pt idx="332">
                  <c:v>#N/A</c:v>
                </c:pt>
                <c:pt idx="333">
                  <c:v>#N/A</c:v>
                </c:pt>
                <c:pt idx="334">
                  <c:v>#N/A</c:v>
                </c:pt>
                <c:pt idx="335">
                  <c:v>#N/A</c:v>
                </c:pt>
                <c:pt idx="336">
                  <c:v>#N/A</c:v>
                </c:pt>
                <c:pt idx="337">
                  <c:v>#N/A</c:v>
                </c:pt>
                <c:pt idx="338">
                  <c:v>#N/A</c:v>
                </c:pt>
                <c:pt idx="339">
                  <c:v>#N/A</c:v>
                </c:pt>
                <c:pt idx="340">
                  <c:v>#N/A</c:v>
                </c:pt>
                <c:pt idx="341">
                  <c:v>#N/A</c:v>
                </c:pt>
                <c:pt idx="342">
                  <c:v>#N/A</c:v>
                </c:pt>
                <c:pt idx="343">
                  <c:v>#N/A</c:v>
                </c:pt>
                <c:pt idx="344">
                  <c:v>#N/A</c:v>
                </c:pt>
                <c:pt idx="345">
                  <c:v>#N/A</c:v>
                </c:pt>
                <c:pt idx="346">
                  <c:v>#N/A</c:v>
                </c:pt>
                <c:pt idx="347">
                  <c:v>#N/A</c:v>
                </c:pt>
                <c:pt idx="348">
                  <c:v>#N/A</c:v>
                </c:pt>
                <c:pt idx="349">
                  <c:v>#N/A</c:v>
                </c:pt>
                <c:pt idx="350">
                  <c:v>#N/A</c:v>
                </c:pt>
                <c:pt idx="351">
                  <c:v>#N/A</c:v>
                </c:pt>
                <c:pt idx="352">
                  <c:v>#N/A</c:v>
                </c:pt>
                <c:pt idx="353">
                  <c:v>#N/A</c:v>
                </c:pt>
                <c:pt idx="354">
                  <c:v>#N/A</c:v>
                </c:pt>
                <c:pt idx="355">
                  <c:v>#N/A</c:v>
                </c:pt>
                <c:pt idx="356">
                  <c:v>#N/A</c:v>
                </c:pt>
                <c:pt idx="357">
                  <c:v>#N/A</c:v>
                </c:pt>
                <c:pt idx="358">
                  <c:v>#N/A</c:v>
                </c:pt>
                <c:pt idx="359">
                  <c:v>#N/A</c:v>
                </c:pt>
                <c:pt idx="360">
                  <c:v>#N/A</c:v>
                </c:pt>
                <c:pt idx="361">
                  <c:v>#N/A</c:v>
                </c:pt>
                <c:pt idx="362">
                  <c:v>#N/A</c:v>
                </c:pt>
                <c:pt idx="363">
                  <c:v>#N/A</c:v>
                </c:pt>
                <c:pt idx="364">
                  <c:v>#N/A</c:v>
                </c:pt>
                <c:pt idx="365">
                  <c:v>#N/A</c:v>
                </c:pt>
                <c:pt idx="366">
                  <c:v>#N/A</c:v>
                </c:pt>
                <c:pt idx="367">
                  <c:v>#N/A</c:v>
                </c:pt>
                <c:pt idx="368">
                  <c:v>#N/A</c:v>
                </c:pt>
                <c:pt idx="369">
                  <c:v>#N/A</c:v>
                </c:pt>
                <c:pt idx="370">
                  <c:v>#N/A</c:v>
                </c:pt>
                <c:pt idx="371">
                  <c:v>#N/A</c:v>
                </c:pt>
                <c:pt idx="372">
                  <c:v>#N/A</c:v>
                </c:pt>
                <c:pt idx="373">
                  <c:v>#N/A</c:v>
                </c:pt>
                <c:pt idx="374">
                  <c:v>#N/A</c:v>
                </c:pt>
                <c:pt idx="375">
                  <c:v>#N/A</c:v>
                </c:pt>
                <c:pt idx="376">
                  <c:v>#N/A</c:v>
                </c:pt>
                <c:pt idx="377">
                  <c:v>#N/A</c:v>
                </c:pt>
                <c:pt idx="378">
                  <c:v>#N/A</c:v>
                </c:pt>
                <c:pt idx="379">
                  <c:v>#N/A</c:v>
                </c:pt>
                <c:pt idx="380">
                  <c:v>#N/A</c:v>
                </c:pt>
                <c:pt idx="381">
                  <c:v>#N/A</c:v>
                </c:pt>
                <c:pt idx="382">
                  <c:v>#N/A</c:v>
                </c:pt>
                <c:pt idx="383">
                  <c:v>#N/A</c:v>
                </c:pt>
                <c:pt idx="384">
                  <c:v>#N/A</c:v>
                </c:pt>
                <c:pt idx="385">
                  <c:v>#N/A</c:v>
                </c:pt>
                <c:pt idx="386">
                  <c:v>44.458461759977453</c:v>
                </c:pt>
                <c:pt idx="387">
                  <c:v>#N/A</c:v>
                </c:pt>
                <c:pt idx="388">
                  <c:v>#N/A</c:v>
                </c:pt>
                <c:pt idx="389">
                  <c:v>#N/A</c:v>
                </c:pt>
                <c:pt idx="390">
                  <c:v>#N/A</c:v>
                </c:pt>
                <c:pt idx="391">
                  <c:v>#N/A</c:v>
                </c:pt>
                <c:pt idx="392">
                  <c:v>#N/A</c:v>
                </c:pt>
                <c:pt idx="393">
                  <c:v>#N/A</c:v>
                </c:pt>
                <c:pt idx="394">
                  <c:v>#N/A</c:v>
                </c:pt>
                <c:pt idx="395">
                  <c:v>#N/A</c:v>
                </c:pt>
                <c:pt idx="396">
                  <c:v>#N/A</c:v>
                </c:pt>
                <c:pt idx="397">
                  <c:v>#N/A</c:v>
                </c:pt>
                <c:pt idx="398">
                  <c:v>#N/A</c:v>
                </c:pt>
                <c:pt idx="399">
                  <c:v>#N/A</c:v>
                </c:pt>
                <c:pt idx="400">
                  <c:v>#N/A</c:v>
                </c:pt>
                <c:pt idx="401">
                  <c:v>#N/A</c:v>
                </c:pt>
                <c:pt idx="402">
                  <c:v>#N/A</c:v>
                </c:pt>
                <c:pt idx="403">
                  <c:v>#N/A</c:v>
                </c:pt>
                <c:pt idx="404">
                  <c:v>#N/A</c:v>
                </c:pt>
                <c:pt idx="405">
                  <c:v>44.053060981022071</c:v>
                </c:pt>
                <c:pt idx="406">
                  <c:v>#N/A</c:v>
                </c:pt>
                <c:pt idx="407">
                  <c:v>#N/A</c:v>
                </c:pt>
                <c:pt idx="408">
                  <c:v>#N/A</c:v>
                </c:pt>
                <c:pt idx="409">
                  <c:v>#N/A</c:v>
                </c:pt>
                <c:pt idx="410">
                  <c:v>#N/A</c:v>
                </c:pt>
                <c:pt idx="411">
                  <c:v>#N/A</c:v>
                </c:pt>
                <c:pt idx="412">
                  <c:v>#N/A</c:v>
                </c:pt>
                <c:pt idx="413">
                  <c:v>#N/A</c:v>
                </c:pt>
                <c:pt idx="414">
                  <c:v>#N/A</c:v>
                </c:pt>
                <c:pt idx="415">
                  <c:v>#N/A</c:v>
                </c:pt>
                <c:pt idx="416">
                  <c:v>#N/A</c:v>
                </c:pt>
                <c:pt idx="417">
                  <c:v>#N/A</c:v>
                </c:pt>
                <c:pt idx="418">
                  <c:v>#N/A</c:v>
                </c:pt>
                <c:pt idx="419">
                  <c:v>#N/A</c:v>
                </c:pt>
                <c:pt idx="420">
                  <c:v>#N/A</c:v>
                </c:pt>
                <c:pt idx="421">
                  <c:v>#N/A</c:v>
                </c:pt>
                <c:pt idx="422">
                  <c:v>#N/A</c:v>
                </c:pt>
                <c:pt idx="423">
                  <c:v>#N/A</c:v>
                </c:pt>
                <c:pt idx="424">
                  <c:v>#N/A</c:v>
                </c:pt>
                <c:pt idx="425">
                  <c:v>#N/A</c:v>
                </c:pt>
                <c:pt idx="426">
                  <c:v>#N/A</c:v>
                </c:pt>
                <c:pt idx="427">
                  <c:v>#N/A</c:v>
                </c:pt>
                <c:pt idx="428">
                  <c:v>#N/A</c:v>
                </c:pt>
                <c:pt idx="429">
                  <c:v>#N/A</c:v>
                </c:pt>
                <c:pt idx="430">
                  <c:v>#N/A</c:v>
                </c:pt>
                <c:pt idx="431">
                  <c:v>#N/A</c:v>
                </c:pt>
                <c:pt idx="432">
                  <c:v>#N/A</c:v>
                </c:pt>
                <c:pt idx="433">
                  <c:v>#N/A</c:v>
                </c:pt>
                <c:pt idx="434">
                  <c:v>#N/A</c:v>
                </c:pt>
                <c:pt idx="435">
                  <c:v>#N/A</c:v>
                </c:pt>
                <c:pt idx="436">
                  <c:v>#N/A</c:v>
                </c:pt>
                <c:pt idx="437">
                  <c:v>#N/A</c:v>
                </c:pt>
                <c:pt idx="438">
                  <c:v>#N/A</c:v>
                </c:pt>
                <c:pt idx="439">
                  <c:v>#N/A</c:v>
                </c:pt>
                <c:pt idx="440">
                  <c:v>#N/A</c:v>
                </c:pt>
                <c:pt idx="441">
                  <c:v>#N/A</c:v>
                </c:pt>
                <c:pt idx="442">
                  <c:v>#N/A</c:v>
                </c:pt>
                <c:pt idx="443">
                  <c:v>#N/A</c:v>
                </c:pt>
                <c:pt idx="444">
                  <c:v>#N/A</c:v>
                </c:pt>
                <c:pt idx="445">
                  <c:v>#N/A</c:v>
                </c:pt>
                <c:pt idx="446">
                  <c:v>#N/A</c:v>
                </c:pt>
                <c:pt idx="447">
                  <c:v>#N/A</c:v>
                </c:pt>
                <c:pt idx="448">
                  <c:v>#N/A</c:v>
                </c:pt>
                <c:pt idx="449">
                  <c:v>#N/A</c:v>
                </c:pt>
                <c:pt idx="450">
                  <c:v>#N/A</c:v>
                </c:pt>
                <c:pt idx="451">
                  <c:v>#N/A</c:v>
                </c:pt>
                <c:pt idx="452">
                  <c:v>#N/A</c:v>
                </c:pt>
                <c:pt idx="453">
                  <c:v>#N/A</c:v>
                </c:pt>
                <c:pt idx="454">
                  <c:v>#N/A</c:v>
                </c:pt>
                <c:pt idx="455">
                  <c:v>#N/A</c:v>
                </c:pt>
                <c:pt idx="456">
                  <c:v>#N/A</c:v>
                </c:pt>
                <c:pt idx="457">
                  <c:v>#N/A</c:v>
                </c:pt>
                <c:pt idx="458">
                  <c:v>#N/A</c:v>
                </c:pt>
                <c:pt idx="459">
                  <c:v>#N/A</c:v>
                </c:pt>
                <c:pt idx="460">
                  <c:v>#N/A</c:v>
                </c:pt>
                <c:pt idx="461">
                  <c:v>#N/A</c:v>
                </c:pt>
                <c:pt idx="462">
                  <c:v>#N/A</c:v>
                </c:pt>
                <c:pt idx="463">
                  <c:v>#N/A</c:v>
                </c:pt>
                <c:pt idx="464">
                  <c:v>#N/A</c:v>
                </c:pt>
                <c:pt idx="465">
                  <c:v>#N/A</c:v>
                </c:pt>
                <c:pt idx="466">
                  <c:v>#N/A</c:v>
                </c:pt>
                <c:pt idx="467">
                  <c:v>#N/A</c:v>
                </c:pt>
                <c:pt idx="468">
                  <c:v>#N/A</c:v>
                </c:pt>
                <c:pt idx="469">
                  <c:v>#N/A</c:v>
                </c:pt>
                <c:pt idx="470">
                  <c:v>#N/A</c:v>
                </c:pt>
                <c:pt idx="471">
                  <c:v>#N/A</c:v>
                </c:pt>
              </c:numCache>
            </c:numRef>
          </c:yVal>
          <c:bubbleSize>
            <c:numRef>
              <c:f>'PPA Price by Project (PV only)'!$B$26:$B$537</c:f>
              <c:numCache>
                <c:formatCode>0.0</c:formatCode>
                <c:ptCount val="512"/>
                <c:pt idx="0">
                  <c:v>7</c:v>
                </c:pt>
                <c:pt idx="1">
                  <c:v>5</c:v>
                </c:pt>
                <c:pt idx="2">
                  <c:v>550</c:v>
                </c:pt>
                <c:pt idx="3">
                  <c:v>210</c:v>
                </c:pt>
                <c:pt idx="4">
                  <c:v>10</c:v>
                </c:pt>
                <c:pt idx="5">
                  <c:v>30</c:v>
                </c:pt>
                <c:pt idx="6">
                  <c:v>30</c:v>
                </c:pt>
                <c:pt idx="7">
                  <c:v>19</c:v>
                </c:pt>
                <c:pt idx="8">
                  <c:v>12.6</c:v>
                </c:pt>
                <c:pt idx="9">
                  <c:v>230</c:v>
                </c:pt>
                <c:pt idx="10">
                  <c:v>20</c:v>
                </c:pt>
                <c:pt idx="11">
                  <c:v>14</c:v>
                </c:pt>
                <c:pt idx="12">
                  <c:v>10.08</c:v>
                </c:pt>
                <c:pt idx="13">
                  <c:v>48</c:v>
                </c:pt>
                <c:pt idx="14">
                  <c:v>250</c:v>
                </c:pt>
                <c:pt idx="15">
                  <c:v>250</c:v>
                </c:pt>
                <c:pt idx="16">
                  <c:v>21</c:v>
                </c:pt>
                <c:pt idx="17">
                  <c:v>50</c:v>
                </c:pt>
                <c:pt idx="18">
                  <c:v>6</c:v>
                </c:pt>
                <c:pt idx="19">
                  <c:v>19</c:v>
                </c:pt>
                <c:pt idx="20">
                  <c:v>20</c:v>
                </c:pt>
                <c:pt idx="21">
                  <c:v>50</c:v>
                </c:pt>
                <c:pt idx="22">
                  <c:v>20</c:v>
                </c:pt>
                <c:pt idx="23">
                  <c:v>20</c:v>
                </c:pt>
                <c:pt idx="24">
                  <c:v>50</c:v>
                </c:pt>
                <c:pt idx="25">
                  <c:v>300</c:v>
                </c:pt>
                <c:pt idx="26">
                  <c:v>40</c:v>
                </c:pt>
                <c:pt idx="27">
                  <c:v>29</c:v>
                </c:pt>
                <c:pt idx="28">
                  <c:v>66</c:v>
                </c:pt>
                <c:pt idx="29">
                  <c:v>25</c:v>
                </c:pt>
                <c:pt idx="30">
                  <c:v>125</c:v>
                </c:pt>
                <c:pt idx="31">
                  <c:v>25.8</c:v>
                </c:pt>
                <c:pt idx="32">
                  <c:v>32</c:v>
                </c:pt>
                <c:pt idx="33">
                  <c:v>20</c:v>
                </c:pt>
                <c:pt idx="34">
                  <c:v>23</c:v>
                </c:pt>
                <c:pt idx="35">
                  <c:v>12</c:v>
                </c:pt>
                <c:pt idx="36">
                  <c:v>10</c:v>
                </c:pt>
                <c:pt idx="37">
                  <c:v>20</c:v>
                </c:pt>
                <c:pt idx="38">
                  <c:v>150</c:v>
                </c:pt>
                <c:pt idx="39">
                  <c:v>45</c:v>
                </c:pt>
                <c:pt idx="40">
                  <c:v>30</c:v>
                </c:pt>
                <c:pt idx="41">
                  <c:v>5.5</c:v>
                </c:pt>
                <c:pt idx="42">
                  <c:v>23</c:v>
                </c:pt>
                <c:pt idx="43">
                  <c:v>62.5</c:v>
                </c:pt>
                <c:pt idx="44">
                  <c:v>130</c:v>
                </c:pt>
                <c:pt idx="45">
                  <c:v>14</c:v>
                </c:pt>
                <c:pt idx="46">
                  <c:v>20</c:v>
                </c:pt>
                <c:pt idx="47">
                  <c:v>9</c:v>
                </c:pt>
                <c:pt idx="48">
                  <c:v>7.65</c:v>
                </c:pt>
                <c:pt idx="49">
                  <c:v>60</c:v>
                </c:pt>
                <c:pt idx="50">
                  <c:v>309</c:v>
                </c:pt>
                <c:pt idx="51">
                  <c:v>20</c:v>
                </c:pt>
                <c:pt idx="52">
                  <c:v>270</c:v>
                </c:pt>
                <c:pt idx="53">
                  <c:v>110</c:v>
                </c:pt>
                <c:pt idx="54">
                  <c:v>26</c:v>
                </c:pt>
                <c:pt idx="55">
                  <c:v>250</c:v>
                </c:pt>
                <c:pt idx="56">
                  <c:v>30</c:v>
                </c:pt>
                <c:pt idx="57">
                  <c:v>20</c:v>
                </c:pt>
                <c:pt idx="58">
                  <c:v>150</c:v>
                </c:pt>
                <c:pt idx="59">
                  <c:v>110</c:v>
                </c:pt>
                <c:pt idx="60">
                  <c:v>127</c:v>
                </c:pt>
                <c:pt idx="61">
                  <c:v>150</c:v>
                </c:pt>
                <c:pt idx="62">
                  <c:v>24</c:v>
                </c:pt>
                <c:pt idx="63">
                  <c:v>20</c:v>
                </c:pt>
                <c:pt idx="64">
                  <c:v>6</c:v>
                </c:pt>
                <c:pt idx="65">
                  <c:v>150</c:v>
                </c:pt>
                <c:pt idx="66">
                  <c:v>250</c:v>
                </c:pt>
                <c:pt idx="67">
                  <c:v>9</c:v>
                </c:pt>
                <c:pt idx="68">
                  <c:v>20</c:v>
                </c:pt>
                <c:pt idx="69">
                  <c:v>19</c:v>
                </c:pt>
                <c:pt idx="70">
                  <c:v>20</c:v>
                </c:pt>
                <c:pt idx="71">
                  <c:v>30</c:v>
                </c:pt>
                <c:pt idx="72">
                  <c:v>20</c:v>
                </c:pt>
                <c:pt idx="73">
                  <c:v>15</c:v>
                </c:pt>
                <c:pt idx="74">
                  <c:v>15</c:v>
                </c:pt>
                <c:pt idx="75">
                  <c:v>200</c:v>
                </c:pt>
                <c:pt idx="76">
                  <c:v>20</c:v>
                </c:pt>
                <c:pt idx="77">
                  <c:v>20</c:v>
                </c:pt>
                <c:pt idx="78">
                  <c:v>20</c:v>
                </c:pt>
                <c:pt idx="79">
                  <c:v>20</c:v>
                </c:pt>
                <c:pt idx="80">
                  <c:v>20</c:v>
                </c:pt>
                <c:pt idx="81">
                  <c:v>102</c:v>
                </c:pt>
                <c:pt idx="82">
                  <c:v>20</c:v>
                </c:pt>
                <c:pt idx="83">
                  <c:v>250</c:v>
                </c:pt>
                <c:pt idx="84">
                  <c:v>20</c:v>
                </c:pt>
                <c:pt idx="85">
                  <c:v>20.8</c:v>
                </c:pt>
                <c:pt idx="86">
                  <c:v>10</c:v>
                </c:pt>
                <c:pt idx="87">
                  <c:v>50</c:v>
                </c:pt>
                <c:pt idx="88">
                  <c:v>20</c:v>
                </c:pt>
                <c:pt idx="89">
                  <c:v>20</c:v>
                </c:pt>
                <c:pt idx="90">
                  <c:v>250</c:v>
                </c:pt>
                <c:pt idx="91">
                  <c:v>20</c:v>
                </c:pt>
                <c:pt idx="92">
                  <c:v>28.8</c:v>
                </c:pt>
                <c:pt idx="93">
                  <c:v>45</c:v>
                </c:pt>
                <c:pt idx="94">
                  <c:v>20</c:v>
                </c:pt>
                <c:pt idx="95">
                  <c:v>20</c:v>
                </c:pt>
                <c:pt idx="96">
                  <c:v>20</c:v>
                </c:pt>
                <c:pt idx="97">
                  <c:v>20</c:v>
                </c:pt>
                <c:pt idx="98">
                  <c:v>20</c:v>
                </c:pt>
                <c:pt idx="99">
                  <c:v>20</c:v>
                </c:pt>
                <c:pt idx="100">
                  <c:v>48</c:v>
                </c:pt>
                <c:pt idx="101">
                  <c:v>40</c:v>
                </c:pt>
                <c:pt idx="102">
                  <c:v>12</c:v>
                </c:pt>
                <c:pt idx="103">
                  <c:v>50</c:v>
                </c:pt>
                <c:pt idx="104">
                  <c:v>40</c:v>
                </c:pt>
                <c:pt idx="105">
                  <c:v>20</c:v>
                </c:pt>
                <c:pt idx="106">
                  <c:v>20</c:v>
                </c:pt>
                <c:pt idx="107">
                  <c:v>12</c:v>
                </c:pt>
                <c:pt idx="108">
                  <c:v>15</c:v>
                </c:pt>
                <c:pt idx="109">
                  <c:v>20</c:v>
                </c:pt>
                <c:pt idx="110">
                  <c:v>20</c:v>
                </c:pt>
                <c:pt idx="111">
                  <c:v>20</c:v>
                </c:pt>
                <c:pt idx="112">
                  <c:v>20</c:v>
                </c:pt>
                <c:pt idx="113">
                  <c:v>7.3140000000000001</c:v>
                </c:pt>
                <c:pt idx="114">
                  <c:v>20</c:v>
                </c:pt>
                <c:pt idx="115">
                  <c:v>150</c:v>
                </c:pt>
                <c:pt idx="116">
                  <c:v>7</c:v>
                </c:pt>
                <c:pt idx="117">
                  <c:v>10.416</c:v>
                </c:pt>
                <c:pt idx="118">
                  <c:v>20</c:v>
                </c:pt>
                <c:pt idx="119">
                  <c:v>25</c:v>
                </c:pt>
                <c:pt idx="120">
                  <c:v>10.3</c:v>
                </c:pt>
                <c:pt idx="121">
                  <c:v>150</c:v>
                </c:pt>
                <c:pt idx="122">
                  <c:v>30</c:v>
                </c:pt>
                <c:pt idx="123">
                  <c:v>20</c:v>
                </c:pt>
                <c:pt idx="124">
                  <c:v>30</c:v>
                </c:pt>
                <c:pt idx="125">
                  <c:v>93.6</c:v>
                </c:pt>
                <c:pt idx="126">
                  <c:v>45</c:v>
                </c:pt>
                <c:pt idx="127">
                  <c:v>56</c:v>
                </c:pt>
                <c:pt idx="128">
                  <c:v>56</c:v>
                </c:pt>
                <c:pt idx="129">
                  <c:v>200</c:v>
                </c:pt>
                <c:pt idx="130">
                  <c:v>100</c:v>
                </c:pt>
                <c:pt idx="131">
                  <c:v>60</c:v>
                </c:pt>
                <c:pt idx="132">
                  <c:v>60</c:v>
                </c:pt>
                <c:pt idx="133">
                  <c:v>52</c:v>
                </c:pt>
                <c:pt idx="134">
                  <c:v>120</c:v>
                </c:pt>
                <c:pt idx="135">
                  <c:v>30</c:v>
                </c:pt>
                <c:pt idx="136">
                  <c:v>101.3</c:v>
                </c:pt>
                <c:pt idx="137">
                  <c:v>51</c:v>
                </c:pt>
                <c:pt idx="138">
                  <c:v>76.5</c:v>
                </c:pt>
                <c:pt idx="139">
                  <c:v>30</c:v>
                </c:pt>
                <c:pt idx="140">
                  <c:v>80</c:v>
                </c:pt>
                <c:pt idx="141">
                  <c:v>103</c:v>
                </c:pt>
                <c:pt idx="142">
                  <c:v>40</c:v>
                </c:pt>
                <c:pt idx="143">
                  <c:v>11.4</c:v>
                </c:pt>
                <c:pt idx="144">
                  <c:v>20</c:v>
                </c:pt>
                <c:pt idx="145">
                  <c:v>20</c:v>
                </c:pt>
                <c:pt idx="146">
                  <c:v>20</c:v>
                </c:pt>
                <c:pt idx="147">
                  <c:v>15</c:v>
                </c:pt>
                <c:pt idx="148">
                  <c:v>20</c:v>
                </c:pt>
                <c:pt idx="149">
                  <c:v>20</c:v>
                </c:pt>
                <c:pt idx="150">
                  <c:v>14.7</c:v>
                </c:pt>
                <c:pt idx="151">
                  <c:v>19.5</c:v>
                </c:pt>
                <c:pt idx="152">
                  <c:v>19.5</c:v>
                </c:pt>
                <c:pt idx="153">
                  <c:v>100</c:v>
                </c:pt>
                <c:pt idx="154">
                  <c:v>40</c:v>
                </c:pt>
                <c:pt idx="155">
                  <c:v>50</c:v>
                </c:pt>
                <c:pt idx="156">
                  <c:v>30</c:v>
                </c:pt>
                <c:pt idx="157">
                  <c:v>45</c:v>
                </c:pt>
                <c:pt idx="158">
                  <c:v>130</c:v>
                </c:pt>
                <c:pt idx="159">
                  <c:v>80</c:v>
                </c:pt>
                <c:pt idx="160">
                  <c:v>6</c:v>
                </c:pt>
                <c:pt idx="161">
                  <c:v>25</c:v>
                </c:pt>
                <c:pt idx="162">
                  <c:v>62.25</c:v>
                </c:pt>
                <c:pt idx="163">
                  <c:v>70</c:v>
                </c:pt>
                <c:pt idx="164">
                  <c:v>70</c:v>
                </c:pt>
                <c:pt idx="165">
                  <c:v>10.5</c:v>
                </c:pt>
                <c:pt idx="166">
                  <c:v>20</c:v>
                </c:pt>
                <c:pt idx="167">
                  <c:v>30</c:v>
                </c:pt>
                <c:pt idx="168">
                  <c:v>81</c:v>
                </c:pt>
                <c:pt idx="169">
                  <c:v>54</c:v>
                </c:pt>
                <c:pt idx="170">
                  <c:v>6.8</c:v>
                </c:pt>
                <c:pt idx="171">
                  <c:v>20</c:v>
                </c:pt>
                <c:pt idx="172">
                  <c:v>50.6</c:v>
                </c:pt>
                <c:pt idx="173">
                  <c:v>52</c:v>
                </c:pt>
                <c:pt idx="174">
                  <c:v>80</c:v>
                </c:pt>
                <c:pt idx="175">
                  <c:v>4.9000000000000004</c:v>
                </c:pt>
                <c:pt idx="176">
                  <c:v>3.6</c:v>
                </c:pt>
                <c:pt idx="177">
                  <c:v>100</c:v>
                </c:pt>
                <c:pt idx="178">
                  <c:v>80</c:v>
                </c:pt>
                <c:pt idx="179">
                  <c:v>100</c:v>
                </c:pt>
                <c:pt idx="180">
                  <c:v>46</c:v>
                </c:pt>
                <c:pt idx="181">
                  <c:v>100.815</c:v>
                </c:pt>
                <c:pt idx="182">
                  <c:v>7</c:v>
                </c:pt>
                <c:pt idx="183">
                  <c:v>13</c:v>
                </c:pt>
                <c:pt idx="184">
                  <c:v>20</c:v>
                </c:pt>
                <c:pt idx="185">
                  <c:v>27.6</c:v>
                </c:pt>
                <c:pt idx="186">
                  <c:v>125</c:v>
                </c:pt>
                <c:pt idx="187">
                  <c:v>150</c:v>
                </c:pt>
                <c:pt idx="188">
                  <c:v>180</c:v>
                </c:pt>
                <c:pt idx="189">
                  <c:v>20</c:v>
                </c:pt>
                <c:pt idx="190">
                  <c:v>30</c:v>
                </c:pt>
                <c:pt idx="191">
                  <c:v>30</c:v>
                </c:pt>
                <c:pt idx="192">
                  <c:v>10</c:v>
                </c:pt>
                <c:pt idx="193">
                  <c:v>150</c:v>
                </c:pt>
                <c:pt idx="194">
                  <c:v>10.88</c:v>
                </c:pt>
                <c:pt idx="195">
                  <c:v>52</c:v>
                </c:pt>
                <c:pt idx="196">
                  <c:v>52</c:v>
                </c:pt>
                <c:pt idx="197">
                  <c:v>25</c:v>
                </c:pt>
                <c:pt idx="198">
                  <c:v>46.2</c:v>
                </c:pt>
                <c:pt idx="199">
                  <c:v>71.400000000000006</c:v>
                </c:pt>
                <c:pt idx="200">
                  <c:v>118</c:v>
                </c:pt>
                <c:pt idx="201">
                  <c:v>182</c:v>
                </c:pt>
                <c:pt idx="202">
                  <c:v>146</c:v>
                </c:pt>
                <c:pt idx="203">
                  <c:v>50</c:v>
                </c:pt>
                <c:pt idx="204">
                  <c:v>154.27199999999999</c:v>
                </c:pt>
                <c:pt idx="205">
                  <c:v>103.5</c:v>
                </c:pt>
                <c:pt idx="206">
                  <c:v>125</c:v>
                </c:pt>
                <c:pt idx="207">
                  <c:v>85</c:v>
                </c:pt>
                <c:pt idx="208">
                  <c:v>54</c:v>
                </c:pt>
                <c:pt idx="209">
                  <c:v>72</c:v>
                </c:pt>
                <c:pt idx="210">
                  <c:v>30</c:v>
                </c:pt>
                <c:pt idx="211">
                  <c:v>86</c:v>
                </c:pt>
                <c:pt idx="212">
                  <c:v>50</c:v>
                </c:pt>
                <c:pt idx="213">
                  <c:v>90</c:v>
                </c:pt>
                <c:pt idx="214">
                  <c:v>20</c:v>
                </c:pt>
                <c:pt idx="215">
                  <c:v>20</c:v>
                </c:pt>
                <c:pt idx="216">
                  <c:v>20</c:v>
                </c:pt>
                <c:pt idx="217">
                  <c:v>20</c:v>
                </c:pt>
                <c:pt idx="218">
                  <c:v>20</c:v>
                </c:pt>
                <c:pt idx="219">
                  <c:v>26</c:v>
                </c:pt>
                <c:pt idx="220">
                  <c:v>8.16</c:v>
                </c:pt>
                <c:pt idx="221">
                  <c:v>20.399999999999999</c:v>
                </c:pt>
                <c:pt idx="222">
                  <c:v>100</c:v>
                </c:pt>
                <c:pt idx="223">
                  <c:v>128</c:v>
                </c:pt>
                <c:pt idx="224">
                  <c:v>20</c:v>
                </c:pt>
                <c:pt idx="225">
                  <c:v>16</c:v>
                </c:pt>
                <c:pt idx="226">
                  <c:v>60</c:v>
                </c:pt>
                <c:pt idx="227">
                  <c:v>20</c:v>
                </c:pt>
                <c:pt idx="228">
                  <c:v>100</c:v>
                </c:pt>
                <c:pt idx="229">
                  <c:v>100</c:v>
                </c:pt>
                <c:pt idx="230">
                  <c:v>24.9</c:v>
                </c:pt>
                <c:pt idx="231">
                  <c:v>40</c:v>
                </c:pt>
                <c:pt idx="232">
                  <c:v>20</c:v>
                </c:pt>
                <c:pt idx="233">
                  <c:v>50</c:v>
                </c:pt>
                <c:pt idx="234">
                  <c:v>50</c:v>
                </c:pt>
                <c:pt idx="235">
                  <c:v>105</c:v>
                </c:pt>
                <c:pt idx="236">
                  <c:v>150</c:v>
                </c:pt>
                <c:pt idx="237">
                  <c:v>80</c:v>
                </c:pt>
                <c:pt idx="238">
                  <c:v>125</c:v>
                </c:pt>
                <c:pt idx="239">
                  <c:v>7.8</c:v>
                </c:pt>
                <c:pt idx="240">
                  <c:v>200</c:v>
                </c:pt>
                <c:pt idx="241">
                  <c:v>7.2</c:v>
                </c:pt>
                <c:pt idx="242">
                  <c:v>14.7</c:v>
                </c:pt>
                <c:pt idx="243">
                  <c:v>45.9</c:v>
                </c:pt>
                <c:pt idx="244">
                  <c:v>100</c:v>
                </c:pt>
                <c:pt idx="245">
                  <c:v>60</c:v>
                </c:pt>
                <c:pt idx="246">
                  <c:v>20</c:v>
                </c:pt>
                <c:pt idx="247">
                  <c:v>17</c:v>
                </c:pt>
                <c:pt idx="248">
                  <c:v>49</c:v>
                </c:pt>
                <c:pt idx="249">
                  <c:v>56</c:v>
                </c:pt>
                <c:pt idx="250">
                  <c:v>74.900000000000006</c:v>
                </c:pt>
                <c:pt idx="251">
                  <c:v>100</c:v>
                </c:pt>
                <c:pt idx="252">
                  <c:v>78.400000000000006</c:v>
                </c:pt>
                <c:pt idx="253">
                  <c:v>50</c:v>
                </c:pt>
                <c:pt idx="254">
                  <c:v>9.4959999999999987</c:v>
                </c:pt>
                <c:pt idx="255">
                  <c:v>39.864000000000004</c:v>
                </c:pt>
                <c:pt idx="256">
                  <c:v>52.5</c:v>
                </c:pt>
                <c:pt idx="257">
                  <c:v>40</c:v>
                </c:pt>
                <c:pt idx="258">
                  <c:v>86</c:v>
                </c:pt>
                <c:pt idx="259">
                  <c:v>74</c:v>
                </c:pt>
                <c:pt idx="260">
                  <c:v>50</c:v>
                </c:pt>
                <c:pt idx="261">
                  <c:v>100</c:v>
                </c:pt>
                <c:pt idx="262">
                  <c:v>19.59</c:v>
                </c:pt>
                <c:pt idx="263">
                  <c:v>19.579999999999998</c:v>
                </c:pt>
                <c:pt idx="264">
                  <c:v>19.579999999999998</c:v>
                </c:pt>
                <c:pt idx="265">
                  <c:v>19.600000000000001</c:v>
                </c:pt>
                <c:pt idx="266">
                  <c:v>5</c:v>
                </c:pt>
                <c:pt idx="267">
                  <c:v>40</c:v>
                </c:pt>
                <c:pt idx="268">
                  <c:v>8.4</c:v>
                </c:pt>
                <c:pt idx="269">
                  <c:v>8.4</c:v>
                </c:pt>
                <c:pt idx="270">
                  <c:v>252.32</c:v>
                </c:pt>
                <c:pt idx="271">
                  <c:v>100</c:v>
                </c:pt>
                <c:pt idx="272">
                  <c:v>200</c:v>
                </c:pt>
                <c:pt idx="273">
                  <c:v>62.5</c:v>
                </c:pt>
                <c:pt idx="274">
                  <c:v>50</c:v>
                </c:pt>
                <c:pt idx="275">
                  <c:v>25</c:v>
                </c:pt>
                <c:pt idx="276">
                  <c:v>25</c:v>
                </c:pt>
                <c:pt idx="277">
                  <c:v>50</c:v>
                </c:pt>
                <c:pt idx="278">
                  <c:v>5</c:v>
                </c:pt>
                <c:pt idx="279">
                  <c:v>150</c:v>
                </c:pt>
                <c:pt idx="280">
                  <c:v>200</c:v>
                </c:pt>
                <c:pt idx="281">
                  <c:v>15</c:v>
                </c:pt>
                <c:pt idx="282">
                  <c:v>45</c:v>
                </c:pt>
                <c:pt idx="283">
                  <c:v>150</c:v>
                </c:pt>
                <c:pt idx="284">
                  <c:v>50</c:v>
                </c:pt>
                <c:pt idx="285">
                  <c:v>99</c:v>
                </c:pt>
                <c:pt idx="286">
                  <c:v>50</c:v>
                </c:pt>
                <c:pt idx="287">
                  <c:v>30</c:v>
                </c:pt>
                <c:pt idx="288">
                  <c:v>100</c:v>
                </c:pt>
                <c:pt idx="289">
                  <c:v>57.5</c:v>
                </c:pt>
                <c:pt idx="290">
                  <c:v>120</c:v>
                </c:pt>
                <c:pt idx="291">
                  <c:v>10</c:v>
                </c:pt>
                <c:pt idx="292">
                  <c:v>50</c:v>
                </c:pt>
                <c:pt idx="293">
                  <c:v>106.688</c:v>
                </c:pt>
                <c:pt idx="294">
                  <c:v>99</c:v>
                </c:pt>
                <c:pt idx="295">
                  <c:v>6.3</c:v>
                </c:pt>
                <c:pt idx="296">
                  <c:v>100</c:v>
                </c:pt>
                <c:pt idx="297">
                  <c:v>74.5</c:v>
                </c:pt>
                <c:pt idx="298">
                  <c:v>74.5</c:v>
                </c:pt>
                <c:pt idx="299">
                  <c:v>300</c:v>
                </c:pt>
                <c:pt idx="300">
                  <c:v>250</c:v>
                </c:pt>
                <c:pt idx="301">
                  <c:v>50</c:v>
                </c:pt>
                <c:pt idx="302">
                  <c:v>101</c:v>
                </c:pt>
                <c:pt idx="303">
                  <c:v>200</c:v>
                </c:pt>
                <c:pt idx="304">
                  <c:v>100</c:v>
                </c:pt>
                <c:pt idx="305">
                  <c:v>80</c:v>
                </c:pt>
                <c:pt idx="306">
                  <c:v>5.6814814814814811</c:v>
                </c:pt>
                <c:pt idx="307">
                  <c:v>80</c:v>
                </c:pt>
                <c:pt idx="308">
                  <c:v>60</c:v>
                </c:pt>
                <c:pt idx="309">
                  <c:v>30</c:v>
                </c:pt>
                <c:pt idx="310">
                  <c:v>58</c:v>
                </c:pt>
                <c:pt idx="311">
                  <c:v>122</c:v>
                </c:pt>
                <c:pt idx="312">
                  <c:v>99</c:v>
                </c:pt>
                <c:pt idx="313">
                  <c:v>80</c:v>
                </c:pt>
                <c:pt idx="314">
                  <c:v>20</c:v>
                </c:pt>
                <c:pt idx="315">
                  <c:v>100</c:v>
                </c:pt>
                <c:pt idx="316">
                  <c:v>42</c:v>
                </c:pt>
                <c:pt idx="317">
                  <c:v>68</c:v>
                </c:pt>
                <c:pt idx="318">
                  <c:v>20</c:v>
                </c:pt>
                <c:pt idx="319">
                  <c:v>200</c:v>
                </c:pt>
                <c:pt idx="320">
                  <c:v>35</c:v>
                </c:pt>
                <c:pt idx="321">
                  <c:v>40</c:v>
                </c:pt>
                <c:pt idx="322">
                  <c:v>10</c:v>
                </c:pt>
                <c:pt idx="323">
                  <c:v>50</c:v>
                </c:pt>
                <c:pt idx="324">
                  <c:v>50</c:v>
                </c:pt>
                <c:pt idx="325">
                  <c:v>86</c:v>
                </c:pt>
                <c:pt idx="326">
                  <c:v>102.5</c:v>
                </c:pt>
                <c:pt idx="327">
                  <c:v>100</c:v>
                </c:pt>
                <c:pt idx="328">
                  <c:v>100</c:v>
                </c:pt>
                <c:pt idx="329">
                  <c:v>100</c:v>
                </c:pt>
                <c:pt idx="330">
                  <c:v>100</c:v>
                </c:pt>
                <c:pt idx="331">
                  <c:v>60</c:v>
                </c:pt>
                <c:pt idx="332">
                  <c:v>10.5</c:v>
                </c:pt>
                <c:pt idx="333">
                  <c:v>20</c:v>
                </c:pt>
                <c:pt idx="334">
                  <c:v>144</c:v>
                </c:pt>
                <c:pt idx="335">
                  <c:v>13</c:v>
                </c:pt>
                <c:pt idx="336">
                  <c:v>128</c:v>
                </c:pt>
                <c:pt idx="337">
                  <c:v>70</c:v>
                </c:pt>
                <c:pt idx="338">
                  <c:v>250</c:v>
                </c:pt>
                <c:pt idx="339">
                  <c:v>4.5999999999999996</c:v>
                </c:pt>
                <c:pt idx="340">
                  <c:v>50</c:v>
                </c:pt>
                <c:pt idx="341">
                  <c:v>22</c:v>
                </c:pt>
                <c:pt idx="342">
                  <c:v>50</c:v>
                </c:pt>
                <c:pt idx="343">
                  <c:v>160</c:v>
                </c:pt>
                <c:pt idx="344">
                  <c:v>120</c:v>
                </c:pt>
                <c:pt idx="345">
                  <c:v>100</c:v>
                </c:pt>
                <c:pt idx="346">
                  <c:v>75</c:v>
                </c:pt>
                <c:pt idx="347">
                  <c:v>26</c:v>
                </c:pt>
                <c:pt idx="348">
                  <c:v>50</c:v>
                </c:pt>
                <c:pt idx="349">
                  <c:v>55.83</c:v>
                </c:pt>
                <c:pt idx="350">
                  <c:v>88</c:v>
                </c:pt>
                <c:pt idx="351">
                  <c:v>22</c:v>
                </c:pt>
                <c:pt idx="352">
                  <c:v>100</c:v>
                </c:pt>
                <c:pt idx="353">
                  <c:v>50</c:v>
                </c:pt>
                <c:pt idx="354">
                  <c:v>300</c:v>
                </c:pt>
                <c:pt idx="355">
                  <c:v>40</c:v>
                </c:pt>
                <c:pt idx="356">
                  <c:v>400</c:v>
                </c:pt>
                <c:pt idx="357">
                  <c:v>80</c:v>
                </c:pt>
                <c:pt idx="358">
                  <c:v>62.5</c:v>
                </c:pt>
                <c:pt idx="359">
                  <c:v>17.5</c:v>
                </c:pt>
                <c:pt idx="360">
                  <c:v>112</c:v>
                </c:pt>
                <c:pt idx="361">
                  <c:v>100</c:v>
                </c:pt>
                <c:pt idx="362">
                  <c:v>100</c:v>
                </c:pt>
                <c:pt idx="363">
                  <c:v>100</c:v>
                </c:pt>
                <c:pt idx="364">
                  <c:v>240</c:v>
                </c:pt>
                <c:pt idx="365">
                  <c:v>65</c:v>
                </c:pt>
                <c:pt idx="366">
                  <c:v>9.3076923076923066</c:v>
                </c:pt>
                <c:pt idx="367">
                  <c:v>88</c:v>
                </c:pt>
                <c:pt idx="368">
                  <c:v>90</c:v>
                </c:pt>
                <c:pt idx="369">
                  <c:v>70</c:v>
                </c:pt>
                <c:pt idx="370">
                  <c:v>150</c:v>
                </c:pt>
                <c:pt idx="371">
                  <c:v>100</c:v>
                </c:pt>
                <c:pt idx="372">
                  <c:v>100</c:v>
                </c:pt>
                <c:pt idx="373">
                  <c:v>35</c:v>
                </c:pt>
                <c:pt idx="374">
                  <c:v>107</c:v>
                </c:pt>
                <c:pt idx="375">
                  <c:v>132</c:v>
                </c:pt>
                <c:pt idx="376">
                  <c:v>250</c:v>
                </c:pt>
                <c:pt idx="377">
                  <c:v>88</c:v>
                </c:pt>
                <c:pt idx="378">
                  <c:v>25</c:v>
                </c:pt>
                <c:pt idx="379">
                  <c:v>100</c:v>
                </c:pt>
                <c:pt idx="380">
                  <c:v>44</c:v>
                </c:pt>
                <c:pt idx="381">
                  <c:v>100</c:v>
                </c:pt>
                <c:pt idx="382">
                  <c:v>162</c:v>
                </c:pt>
                <c:pt idx="383">
                  <c:v>100</c:v>
                </c:pt>
                <c:pt idx="384">
                  <c:v>200</c:v>
                </c:pt>
                <c:pt idx="385">
                  <c:v>100</c:v>
                </c:pt>
                <c:pt idx="386">
                  <c:v>50</c:v>
                </c:pt>
                <c:pt idx="387">
                  <c:v>80</c:v>
                </c:pt>
                <c:pt idx="388">
                  <c:v>50.5</c:v>
                </c:pt>
                <c:pt idx="389">
                  <c:v>50</c:v>
                </c:pt>
                <c:pt idx="390">
                  <c:v>160.5</c:v>
                </c:pt>
                <c:pt idx="391">
                  <c:v>75</c:v>
                </c:pt>
                <c:pt idx="392">
                  <c:v>80</c:v>
                </c:pt>
                <c:pt idx="393">
                  <c:v>22.9</c:v>
                </c:pt>
                <c:pt idx="394">
                  <c:v>200</c:v>
                </c:pt>
                <c:pt idx="395">
                  <c:v>127.86</c:v>
                </c:pt>
                <c:pt idx="396">
                  <c:v>100</c:v>
                </c:pt>
                <c:pt idx="397">
                  <c:v>100</c:v>
                </c:pt>
                <c:pt idx="398">
                  <c:v>79</c:v>
                </c:pt>
                <c:pt idx="399">
                  <c:v>75</c:v>
                </c:pt>
                <c:pt idx="400">
                  <c:v>160</c:v>
                </c:pt>
                <c:pt idx="401">
                  <c:v>150</c:v>
                </c:pt>
                <c:pt idx="402">
                  <c:v>20</c:v>
                </c:pt>
                <c:pt idx="403">
                  <c:v>20</c:v>
                </c:pt>
                <c:pt idx="404">
                  <c:v>196</c:v>
                </c:pt>
                <c:pt idx="405">
                  <c:v>50</c:v>
                </c:pt>
                <c:pt idx="406">
                  <c:v>132</c:v>
                </c:pt>
                <c:pt idx="407">
                  <c:v>175</c:v>
                </c:pt>
                <c:pt idx="408">
                  <c:v>100</c:v>
                </c:pt>
                <c:pt idx="409">
                  <c:v>200</c:v>
                </c:pt>
                <c:pt idx="410">
                  <c:v>152.5</c:v>
                </c:pt>
                <c:pt idx="411">
                  <c:v>233</c:v>
                </c:pt>
                <c:pt idx="412">
                  <c:v>63</c:v>
                </c:pt>
                <c:pt idx="413">
                  <c:v>26</c:v>
                </c:pt>
                <c:pt idx="414">
                  <c:v>56</c:v>
                </c:pt>
                <c:pt idx="415">
                  <c:v>50</c:v>
                </c:pt>
                <c:pt idx="416">
                  <c:v>200</c:v>
                </c:pt>
                <c:pt idx="417">
                  <c:v>7.5</c:v>
                </c:pt>
                <c:pt idx="418">
                  <c:v>90</c:v>
                </c:pt>
                <c:pt idx="419">
                  <c:v>500</c:v>
                </c:pt>
                <c:pt idx="420">
                  <c:v>90</c:v>
                </c:pt>
                <c:pt idx="421">
                  <c:v>96</c:v>
                </c:pt>
                <c:pt idx="422" formatCode="General">
                  <c:v>190</c:v>
                </c:pt>
                <c:pt idx="423" formatCode="General">
                  <c:v>190</c:v>
                </c:pt>
                <c:pt idx="424" formatCode="General">
                  <c:v>50</c:v>
                </c:pt>
                <c:pt idx="425" formatCode="General">
                  <c:v>50</c:v>
                </c:pt>
                <c:pt idx="426" formatCode="General">
                  <c:v>74.5</c:v>
                </c:pt>
                <c:pt idx="427" formatCode="General">
                  <c:v>130</c:v>
                </c:pt>
                <c:pt idx="428" formatCode="General">
                  <c:v>150</c:v>
                </c:pt>
                <c:pt idx="429" formatCode="General">
                  <c:v>300</c:v>
                </c:pt>
                <c:pt idx="430" formatCode="General">
                  <c:v>50</c:v>
                </c:pt>
                <c:pt idx="431" formatCode="General">
                  <c:v>30</c:v>
                </c:pt>
                <c:pt idx="432" formatCode="General">
                  <c:v>100</c:v>
                </c:pt>
                <c:pt idx="433" formatCode="General">
                  <c:v>350</c:v>
                </c:pt>
                <c:pt idx="434" formatCode="General">
                  <c:v>250</c:v>
                </c:pt>
                <c:pt idx="435" formatCode="General">
                  <c:v>90</c:v>
                </c:pt>
                <c:pt idx="436" formatCode="General">
                  <c:v>93.5</c:v>
                </c:pt>
                <c:pt idx="437" formatCode="General">
                  <c:v>200</c:v>
                </c:pt>
                <c:pt idx="438" formatCode="General">
                  <c:v>100</c:v>
                </c:pt>
                <c:pt idx="439" formatCode="General">
                  <c:v>100</c:v>
                </c:pt>
                <c:pt idx="440" formatCode="General">
                  <c:v>30</c:v>
                </c:pt>
                <c:pt idx="441" formatCode="General">
                  <c:v>125</c:v>
                </c:pt>
                <c:pt idx="442" formatCode="General">
                  <c:v>102</c:v>
                </c:pt>
                <c:pt idx="443" formatCode="General">
                  <c:v>150</c:v>
                </c:pt>
                <c:pt idx="444" formatCode="General">
                  <c:v>70</c:v>
                </c:pt>
                <c:pt idx="445" formatCode="General">
                  <c:v>40</c:v>
                </c:pt>
                <c:pt idx="446" formatCode="General">
                  <c:v>150</c:v>
                </c:pt>
                <c:pt idx="447" formatCode="General">
                  <c:v>60</c:v>
                </c:pt>
                <c:pt idx="448" formatCode="General">
                  <c:v>190</c:v>
                </c:pt>
                <c:pt idx="449" formatCode="General">
                  <c:v>20</c:v>
                </c:pt>
                <c:pt idx="450" formatCode="General">
                  <c:v>130</c:v>
                </c:pt>
                <c:pt idx="451" formatCode="General">
                  <c:v>80</c:v>
                </c:pt>
                <c:pt idx="452" formatCode="General">
                  <c:v>80</c:v>
                </c:pt>
                <c:pt idx="453" formatCode="General">
                  <c:v>66</c:v>
                </c:pt>
                <c:pt idx="454" formatCode="General">
                  <c:v>107</c:v>
                </c:pt>
                <c:pt idx="455" formatCode="General">
                  <c:v>100</c:v>
                </c:pt>
                <c:pt idx="456" formatCode="General">
                  <c:v>125</c:v>
                </c:pt>
                <c:pt idx="457" formatCode="General">
                  <c:v>30</c:v>
                </c:pt>
                <c:pt idx="458" formatCode="General">
                  <c:v>100</c:v>
                </c:pt>
                <c:pt idx="459" formatCode="General">
                  <c:v>150</c:v>
                </c:pt>
                <c:pt idx="460" formatCode="General">
                  <c:v>100</c:v>
                </c:pt>
                <c:pt idx="461" formatCode="General">
                  <c:v>65</c:v>
                </c:pt>
                <c:pt idx="462" formatCode="General">
                  <c:v>138.80000000000001</c:v>
                </c:pt>
                <c:pt idx="463" formatCode="General">
                  <c:v>140</c:v>
                </c:pt>
                <c:pt idx="464" formatCode="General">
                  <c:v>100</c:v>
                </c:pt>
                <c:pt idx="465" formatCode="General">
                  <c:v>25</c:v>
                </c:pt>
                <c:pt idx="466" formatCode="General">
                  <c:v>300</c:v>
                </c:pt>
                <c:pt idx="467" formatCode="General">
                  <c:v>200</c:v>
                </c:pt>
                <c:pt idx="468" formatCode="General">
                  <c:v>125</c:v>
                </c:pt>
                <c:pt idx="469" formatCode="General">
                  <c:v>35</c:v>
                </c:pt>
                <c:pt idx="470" formatCode="General">
                  <c:v>127.85</c:v>
                </c:pt>
                <c:pt idx="471" formatCode="General">
                  <c:v>700</c:v>
                </c:pt>
              </c:numCache>
            </c:numRef>
          </c:bubbleSize>
          <c:bubble3D val="0"/>
          <c:extLst>
            <c:ext xmlns:c16="http://schemas.microsoft.com/office/drawing/2014/chart" uri="{C3380CC4-5D6E-409C-BE32-E72D297353CC}">
              <c16:uniqueId val="{00000009-EFA9-4DCA-AAA1-5313EC7F1410}"/>
            </c:ext>
          </c:extLst>
        </c:ser>
        <c:ser>
          <c:idx val="9"/>
          <c:order val="9"/>
          <c:tx>
            <c:v> Hawaii</c:v>
          </c:tx>
          <c:spPr>
            <a:noFill/>
            <a:ln w="6350">
              <a:solidFill>
                <a:schemeClr val="tx1"/>
              </a:solidFill>
              <a:prstDash val="dash"/>
            </a:ln>
          </c:spPr>
          <c:invertIfNegative val="0"/>
          <c:xVal>
            <c:numRef>
              <c:f>'PPA Price by Project (PV only)'!$A$26:$A$537</c:f>
              <c:numCache>
                <c:formatCode>m/d/yyyy</c:formatCode>
                <c:ptCount val="512"/>
                <c:pt idx="0">
                  <c:v>38961</c:v>
                </c:pt>
                <c:pt idx="1">
                  <c:v>39258</c:v>
                </c:pt>
                <c:pt idx="2">
                  <c:v>39630</c:v>
                </c:pt>
                <c:pt idx="3">
                  <c:v>39652</c:v>
                </c:pt>
                <c:pt idx="4">
                  <c:v>39801</c:v>
                </c:pt>
                <c:pt idx="5">
                  <c:v>39867</c:v>
                </c:pt>
                <c:pt idx="6">
                  <c:v>39873</c:v>
                </c:pt>
                <c:pt idx="7">
                  <c:v>39877</c:v>
                </c:pt>
                <c:pt idx="8">
                  <c:v>39934</c:v>
                </c:pt>
                <c:pt idx="9">
                  <c:v>39941</c:v>
                </c:pt>
                <c:pt idx="10">
                  <c:v>39965</c:v>
                </c:pt>
                <c:pt idx="11">
                  <c:v>39965</c:v>
                </c:pt>
                <c:pt idx="12">
                  <c:v>39965</c:v>
                </c:pt>
                <c:pt idx="13">
                  <c:v>39986</c:v>
                </c:pt>
                <c:pt idx="14">
                  <c:v>40042</c:v>
                </c:pt>
                <c:pt idx="15">
                  <c:v>40064</c:v>
                </c:pt>
                <c:pt idx="16">
                  <c:v>40137</c:v>
                </c:pt>
                <c:pt idx="17">
                  <c:v>40170</c:v>
                </c:pt>
                <c:pt idx="18">
                  <c:v>40171</c:v>
                </c:pt>
                <c:pt idx="19">
                  <c:v>40171</c:v>
                </c:pt>
                <c:pt idx="20">
                  <c:v>40171</c:v>
                </c:pt>
                <c:pt idx="21">
                  <c:v>40204</c:v>
                </c:pt>
                <c:pt idx="22">
                  <c:v>40204</c:v>
                </c:pt>
                <c:pt idx="23">
                  <c:v>40204</c:v>
                </c:pt>
                <c:pt idx="24">
                  <c:v>40211</c:v>
                </c:pt>
                <c:pt idx="25">
                  <c:v>40233</c:v>
                </c:pt>
                <c:pt idx="26">
                  <c:v>40243</c:v>
                </c:pt>
                <c:pt idx="27">
                  <c:v>40287</c:v>
                </c:pt>
                <c:pt idx="28">
                  <c:v>40289</c:v>
                </c:pt>
                <c:pt idx="29">
                  <c:v>40297</c:v>
                </c:pt>
                <c:pt idx="30">
                  <c:v>40308</c:v>
                </c:pt>
                <c:pt idx="31">
                  <c:v>40318</c:v>
                </c:pt>
                <c:pt idx="32">
                  <c:v>40330</c:v>
                </c:pt>
                <c:pt idx="33">
                  <c:v>40330</c:v>
                </c:pt>
                <c:pt idx="34">
                  <c:v>40353</c:v>
                </c:pt>
                <c:pt idx="35">
                  <c:v>40359</c:v>
                </c:pt>
                <c:pt idx="36">
                  <c:v>40359</c:v>
                </c:pt>
                <c:pt idx="37">
                  <c:v>40385</c:v>
                </c:pt>
                <c:pt idx="38">
                  <c:v>40388</c:v>
                </c:pt>
                <c:pt idx="39">
                  <c:v>40388</c:v>
                </c:pt>
                <c:pt idx="40">
                  <c:v>40400</c:v>
                </c:pt>
                <c:pt idx="41">
                  <c:v>40400</c:v>
                </c:pt>
                <c:pt idx="42">
                  <c:v>40414</c:v>
                </c:pt>
                <c:pt idx="43">
                  <c:v>40441</c:v>
                </c:pt>
                <c:pt idx="44">
                  <c:v>40492</c:v>
                </c:pt>
                <c:pt idx="45">
                  <c:v>40497</c:v>
                </c:pt>
                <c:pt idx="46">
                  <c:v>40497</c:v>
                </c:pt>
                <c:pt idx="47">
                  <c:v>40513</c:v>
                </c:pt>
                <c:pt idx="48">
                  <c:v>40513</c:v>
                </c:pt>
                <c:pt idx="49">
                  <c:v>40533</c:v>
                </c:pt>
                <c:pt idx="50">
                  <c:v>40542</c:v>
                </c:pt>
                <c:pt idx="51">
                  <c:v>40542</c:v>
                </c:pt>
                <c:pt idx="52">
                  <c:v>40548</c:v>
                </c:pt>
                <c:pt idx="53">
                  <c:v>40550</c:v>
                </c:pt>
                <c:pt idx="54">
                  <c:v>40568</c:v>
                </c:pt>
                <c:pt idx="55">
                  <c:v>40581</c:v>
                </c:pt>
                <c:pt idx="56">
                  <c:v>40585</c:v>
                </c:pt>
                <c:pt idx="57">
                  <c:v>40585</c:v>
                </c:pt>
                <c:pt idx="58">
                  <c:v>40610</c:v>
                </c:pt>
                <c:pt idx="59">
                  <c:v>40697</c:v>
                </c:pt>
                <c:pt idx="60">
                  <c:v>40697</c:v>
                </c:pt>
                <c:pt idx="61">
                  <c:v>40715</c:v>
                </c:pt>
                <c:pt idx="62">
                  <c:v>40732</c:v>
                </c:pt>
                <c:pt idx="63">
                  <c:v>40738</c:v>
                </c:pt>
                <c:pt idx="64">
                  <c:v>40742</c:v>
                </c:pt>
                <c:pt idx="65">
                  <c:v>40745</c:v>
                </c:pt>
                <c:pt idx="66">
                  <c:v>40815</c:v>
                </c:pt>
                <c:pt idx="67">
                  <c:v>40817</c:v>
                </c:pt>
                <c:pt idx="68">
                  <c:v>40878</c:v>
                </c:pt>
                <c:pt idx="69">
                  <c:v>40885</c:v>
                </c:pt>
                <c:pt idx="70">
                  <c:v>40897</c:v>
                </c:pt>
                <c:pt idx="71">
                  <c:v>40897</c:v>
                </c:pt>
                <c:pt idx="72">
                  <c:v>40897</c:v>
                </c:pt>
                <c:pt idx="73">
                  <c:v>40909</c:v>
                </c:pt>
                <c:pt idx="74">
                  <c:v>40909</c:v>
                </c:pt>
                <c:pt idx="75">
                  <c:v>40942</c:v>
                </c:pt>
                <c:pt idx="76">
                  <c:v>40966</c:v>
                </c:pt>
                <c:pt idx="77">
                  <c:v>41093</c:v>
                </c:pt>
                <c:pt idx="78">
                  <c:v>41093</c:v>
                </c:pt>
                <c:pt idx="79">
                  <c:v>41124</c:v>
                </c:pt>
                <c:pt idx="80">
                  <c:v>41134</c:v>
                </c:pt>
                <c:pt idx="81">
                  <c:v>41137</c:v>
                </c:pt>
                <c:pt idx="82">
                  <c:v>41150</c:v>
                </c:pt>
                <c:pt idx="83">
                  <c:v>41152</c:v>
                </c:pt>
                <c:pt idx="84">
                  <c:v>41169</c:v>
                </c:pt>
                <c:pt idx="85">
                  <c:v>41169</c:v>
                </c:pt>
                <c:pt idx="86">
                  <c:v>41199</c:v>
                </c:pt>
                <c:pt idx="87">
                  <c:v>41207</c:v>
                </c:pt>
                <c:pt idx="88">
                  <c:v>41214</c:v>
                </c:pt>
                <c:pt idx="89">
                  <c:v>41228</c:v>
                </c:pt>
                <c:pt idx="90">
                  <c:v>41255</c:v>
                </c:pt>
                <c:pt idx="91">
                  <c:v>41256</c:v>
                </c:pt>
                <c:pt idx="92">
                  <c:v>41309</c:v>
                </c:pt>
                <c:pt idx="93">
                  <c:v>41333</c:v>
                </c:pt>
                <c:pt idx="94">
                  <c:v>41355</c:v>
                </c:pt>
                <c:pt idx="95">
                  <c:v>41355</c:v>
                </c:pt>
                <c:pt idx="96">
                  <c:v>41358</c:v>
                </c:pt>
                <c:pt idx="97">
                  <c:v>41374</c:v>
                </c:pt>
                <c:pt idx="98">
                  <c:v>41380</c:v>
                </c:pt>
                <c:pt idx="99">
                  <c:v>41426</c:v>
                </c:pt>
                <c:pt idx="100">
                  <c:v>41428</c:v>
                </c:pt>
                <c:pt idx="101">
                  <c:v>41428</c:v>
                </c:pt>
                <c:pt idx="102">
                  <c:v>41444</c:v>
                </c:pt>
                <c:pt idx="103">
                  <c:v>41458</c:v>
                </c:pt>
                <c:pt idx="104">
                  <c:v>41465</c:v>
                </c:pt>
                <c:pt idx="105">
                  <c:v>41465</c:v>
                </c:pt>
                <c:pt idx="106">
                  <c:v>41472</c:v>
                </c:pt>
                <c:pt idx="107">
                  <c:v>41472</c:v>
                </c:pt>
                <c:pt idx="108">
                  <c:v>41523</c:v>
                </c:pt>
                <c:pt idx="109">
                  <c:v>41536</c:v>
                </c:pt>
                <c:pt idx="110">
                  <c:v>41544</c:v>
                </c:pt>
                <c:pt idx="111">
                  <c:v>41556</c:v>
                </c:pt>
                <c:pt idx="112">
                  <c:v>41569</c:v>
                </c:pt>
                <c:pt idx="113">
                  <c:v>41609</c:v>
                </c:pt>
                <c:pt idx="114">
                  <c:v>41614</c:v>
                </c:pt>
                <c:pt idx="115">
                  <c:v>41627</c:v>
                </c:pt>
                <c:pt idx="116">
                  <c:v>41669</c:v>
                </c:pt>
                <c:pt idx="117">
                  <c:v>41690</c:v>
                </c:pt>
                <c:pt idx="118">
                  <c:v>41715</c:v>
                </c:pt>
                <c:pt idx="119">
                  <c:v>41724</c:v>
                </c:pt>
                <c:pt idx="120">
                  <c:v>41730</c:v>
                </c:pt>
                <c:pt idx="121">
                  <c:v>41760</c:v>
                </c:pt>
                <c:pt idx="122">
                  <c:v>41786</c:v>
                </c:pt>
                <c:pt idx="123">
                  <c:v>41791</c:v>
                </c:pt>
                <c:pt idx="124">
                  <c:v>41802</c:v>
                </c:pt>
                <c:pt idx="125">
                  <c:v>41838</c:v>
                </c:pt>
                <c:pt idx="126">
                  <c:v>41843</c:v>
                </c:pt>
                <c:pt idx="127">
                  <c:v>41844</c:v>
                </c:pt>
                <c:pt idx="128">
                  <c:v>41844</c:v>
                </c:pt>
                <c:pt idx="129">
                  <c:v>41851</c:v>
                </c:pt>
                <c:pt idx="130">
                  <c:v>41870</c:v>
                </c:pt>
                <c:pt idx="131">
                  <c:v>41876</c:v>
                </c:pt>
                <c:pt idx="132">
                  <c:v>41885</c:v>
                </c:pt>
                <c:pt idx="133">
                  <c:v>41886</c:v>
                </c:pt>
                <c:pt idx="134">
                  <c:v>41886</c:v>
                </c:pt>
                <c:pt idx="135">
                  <c:v>41915</c:v>
                </c:pt>
                <c:pt idx="136">
                  <c:v>41920</c:v>
                </c:pt>
                <c:pt idx="137">
                  <c:v>41920</c:v>
                </c:pt>
                <c:pt idx="138">
                  <c:v>41920</c:v>
                </c:pt>
                <c:pt idx="139">
                  <c:v>41920</c:v>
                </c:pt>
                <c:pt idx="140">
                  <c:v>41920</c:v>
                </c:pt>
                <c:pt idx="141">
                  <c:v>41920</c:v>
                </c:pt>
                <c:pt idx="142">
                  <c:v>41932</c:v>
                </c:pt>
                <c:pt idx="143">
                  <c:v>41933</c:v>
                </c:pt>
                <c:pt idx="144">
                  <c:v>41933</c:v>
                </c:pt>
                <c:pt idx="145">
                  <c:v>41934</c:v>
                </c:pt>
                <c:pt idx="146">
                  <c:v>41934</c:v>
                </c:pt>
                <c:pt idx="147">
                  <c:v>41934</c:v>
                </c:pt>
                <c:pt idx="148">
                  <c:v>41934</c:v>
                </c:pt>
                <c:pt idx="149">
                  <c:v>41934</c:v>
                </c:pt>
                <c:pt idx="150">
                  <c:v>41934</c:v>
                </c:pt>
                <c:pt idx="151">
                  <c:v>41934</c:v>
                </c:pt>
                <c:pt idx="152">
                  <c:v>41934</c:v>
                </c:pt>
                <c:pt idx="153">
                  <c:v>41936</c:v>
                </c:pt>
                <c:pt idx="154">
                  <c:v>41950</c:v>
                </c:pt>
                <c:pt idx="155">
                  <c:v>41950</c:v>
                </c:pt>
                <c:pt idx="156">
                  <c:v>41956</c:v>
                </c:pt>
                <c:pt idx="157">
                  <c:v>41961</c:v>
                </c:pt>
                <c:pt idx="158">
                  <c:v>41982</c:v>
                </c:pt>
                <c:pt idx="159">
                  <c:v>42036</c:v>
                </c:pt>
                <c:pt idx="160">
                  <c:v>42065</c:v>
                </c:pt>
                <c:pt idx="161">
                  <c:v>42065</c:v>
                </c:pt>
                <c:pt idx="162">
                  <c:v>42066</c:v>
                </c:pt>
                <c:pt idx="163">
                  <c:v>42067</c:v>
                </c:pt>
                <c:pt idx="164">
                  <c:v>42067</c:v>
                </c:pt>
                <c:pt idx="165">
                  <c:v>42068</c:v>
                </c:pt>
                <c:pt idx="166">
                  <c:v>42086</c:v>
                </c:pt>
                <c:pt idx="167">
                  <c:v>42088</c:v>
                </c:pt>
                <c:pt idx="168">
                  <c:v>42097</c:v>
                </c:pt>
                <c:pt idx="169">
                  <c:v>42097</c:v>
                </c:pt>
                <c:pt idx="170">
                  <c:v>42108</c:v>
                </c:pt>
                <c:pt idx="171">
                  <c:v>42111</c:v>
                </c:pt>
                <c:pt idx="172">
                  <c:v>42124</c:v>
                </c:pt>
                <c:pt idx="173">
                  <c:v>42124</c:v>
                </c:pt>
                <c:pt idx="174">
                  <c:v>42124</c:v>
                </c:pt>
                <c:pt idx="175">
                  <c:v>42151</c:v>
                </c:pt>
                <c:pt idx="176">
                  <c:v>42156</c:v>
                </c:pt>
                <c:pt idx="177">
                  <c:v>42160</c:v>
                </c:pt>
                <c:pt idx="178">
                  <c:v>42164</c:v>
                </c:pt>
                <c:pt idx="179">
                  <c:v>42174</c:v>
                </c:pt>
                <c:pt idx="180">
                  <c:v>42178</c:v>
                </c:pt>
                <c:pt idx="181">
                  <c:v>42180</c:v>
                </c:pt>
                <c:pt idx="182">
                  <c:v>42185</c:v>
                </c:pt>
                <c:pt idx="183">
                  <c:v>42186</c:v>
                </c:pt>
                <c:pt idx="184">
                  <c:v>42186</c:v>
                </c:pt>
                <c:pt idx="185">
                  <c:v>42186</c:v>
                </c:pt>
                <c:pt idx="186">
                  <c:v>42200</c:v>
                </c:pt>
                <c:pt idx="187">
                  <c:v>42201</c:v>
                </c:pt>
                <c:pt idx="188">
                  <c:v>42201</c:v>
                </c:pt>
                <c:pt idx="189">
                  <c:v>42206</c:v>
                </c:pt>
                <c:pt idx="190">
                  <c:v>42221</c:v>
                </c:pt>
                <c:pt idx="191">
                  <c:v>42225</c:v>
                </c:pt>
                <c:pt idx="192">
                  <c:v>42228</c:v>
                </c:pt>
                <c:pt idx="193">
                  <c:v>42244</c:v>
                </c:pt>
                <c:pt idx="194">
                  <c:v>42250</c:v>
                </c:pt>
                <c:pt idx="195">
                  <c:v>42270</c:v>
                </c:pt>
                <c:pt idx="196">
                  <c:v>42270</c:v>
                </c:pt>
                <c:pt idx="197">
                  <c:v>42271</c:v>
                </c:pt>
                <c:pt idx="198">
                  <c:v>42275</c:v>
                </c:pt>
                <c:pt idx="199">
                  <c:v>42275</c:v>
                </c:pt>
                <c:pt idx="200">
                  <c:v>42278</c:v>
                </c:pt>
                <c:pt idx="201">
                  <c:v>42278</c:v>
                </c:pt>
                <c:pt idx="202">
                  <c:v>42278</c:v>
                </c:pt>
                <c:pt idx="203">
                  <c:v>42285</c:v>
                </c:pt>
                <c:pt idx="204">
                  <c:v>42286</c:v>
                </c:pt>
                <c:pt idx="205">
                  <c:v>42286</c:v>
                </c:pt>
                <c:pt idx="206">
                  <c:v>42292</c:v>
                </c:pt>
                <c:pt idx="207">
                  <c:v>42313</c:v>
                </c:pt>
                <c:pt idx="208">
                  <c:v>42314</c:v>
                </c:pt>
                <c:pt idx="209">
                  <c:v>42317</c:v>
                </c:pt>
                <c:pt idx="210">
                  <c:v>42318</c:v>
                </c:pt>
                <c:pt idx="211">
                  <c:v>42328</c:v>
                </c:pt>
                <c:pt idx="212">
                  <c:v>42338</c:v>
                </c:pt>
                <c:pt idx="213">
                  <c:v>42355</c:v>
                </c:pt>
                <c:pt idx="214">
                  <c:v>42355</c:v>
                </c:pt>
                <c:pt idx="215">
                  <c:v>42356</c:v>
                </c:pt>
                <c:pt idx="216">
                  <c:v>42356</c:v>
                </c:pt>
                <c:pt idx="217">
                  <c:v>42356</c:v>
                </c:pt>
                <c:pt idx="218">
                  <c:v>42356</c:v>
                </c:pt>
                <c:pt idx="219">
                  <c:v>42375</c:v>
                </c:pt>
                <c:pt idx="220">
                  <c:v>42472</c:v>
                </c:pt>
                <c:pt idx="221">
                  <c:v>42472</c:v>
                </c:pt>
                <c:pt idx="222">
                  <c:v>42509</c:v>
                </c:pt>
                <c:pt idx="223">
                  <c:v>42584</c:v>
                </c:pt>
                <c:pt idx="224">
                  <c:v>42586</c:v>
                </c:pt>
                <c:pt idx="225">
                  <c:v>42591</c:v>
                </c:pt>
                <c:pt idx="226">
                  <c:v>42608</c:v>
                </c:pt>
                <c:pt idx="227">
                  <c:v>42611</c:v>
                </c:pt>
                <c:pt idx="228">
                  <c:v>42628</c:v>
                </c:pt>
                <c:pt idx="229">
                  <c:v>42633</c:v>
                </c:pt>
                <c:pt idx="230">
                  <c:v>42635</c:v>
                </c:pt>
                <c:pt idx="231">
                  <c:v>42636</c:v>
                </c:pt>
                <c:pt idx="232">
                  <c:v>42636</c:v>
                </c:pt>
                <c:pt idx="233">
                  <c:v>42636</c:v>
                </c:pt>
                <c:pt idx="234">
                  <c:v>42636</c:v>
                </c:pt>
                <c:pt idx="235">
                  <c:v>42689</c:v>
                </c:pt>
                <c:pt idx="236">
                  <c:v>42692</c:v>
                </c:pt>
                <c:pt idx="237">
                  <c:v>42692</c:v>
                </c:pt>
                <c:pt idx="238">
                  <c:v>42692</c:v>
                </c:pt>
                <c:pt idx="239">
                  <c:v>42717</c:v>
                </c:pt>
                <c:pt idx="240">
                  <c:v>42719</c:v>
                </c:pt>
                <c:pt idx="241">
                  <c:v>42738</c:v>
                </c:pt>
                <c:pt idx="242">
                  <c:v>42747</c:v>
                </c:pt>
                <c:pt idx="243">
                  <c:v>42747</c:v>
                </c:pt>
                <c:pt idx="244">
                  <c:v>42747</c:v>
                </c:pt>
                <c:pt idx="245">
                  <c:v>42752</c:v>
                </c:pt>
                <c:pt idx="246">
                  <c:v>42766</c:v>
                </c:pt>
                <c:pt idx="247">
                  <c:v>42817</c:v>
                </c:pt>
                <c:pt idx="248">
                  <c:v>42825</c:v>
                </c:pt>
                <c:pt idx="249">
                  <c:v>42826</c:v>
                </c:pt>
                <c:pt idx="250">
                  <c:v>42843</c:v>
                </c:pt>
                <c:pt idx="251">
                  <c:v>42877</c:v>
                </c:pt>
                <c:pt idx="252">
                  <c:v>42880</c:v>
                </c:pt>
                <c:pt idx="253">
                  <c:v>42880</c:v>
                </c:pt>
                <c:pt idx="254">
                  <c:v>42880</c:v>
                </c:pt>
                <c:pt idx="255">
                  <c:v>42880</c:v>
                </c:pt>
                <c:pt idx="256">
                  <c:v>42881</c:v>
                </c:pt>
                <c:pt idx="257">
                  <c:v>42887</c:v>
                </c:pt>
                <c:pt idx="258">
                  <c:v>42887</c:v>
                </c:pt>
                <c:pt idx="259">
                  <c:v>42887</c:v>
                </c:pt>
                <c:pt idx="260">
                  <c:v>42893</c:v>
                </c:pt>
                <c:pt idx="261">
                  <c:v>42905</c:v>
                </c:pt>
                <c:pt idx="262">
                  <c:v>42906</c:v>
                </c:pt>
                <c:pt idx="263">
                  <c:v>42906</c:v>
                </c:pt>
                <c:pt idx="264">
                  <c:v>42906</c:v>
                </c:pt>
                <c:pt idx="265">
                  <c:v>42906</c:v>
                </c:pt>
                <c:pt idx="266">
                  <c:v>42912</c:v>
                </c:pt>
                <c:pt idx="267">
                  <c:v>42933</c:v>
                </c:pt>
                <c:pt idx="268">
                  <c:v>42944</c:v>
                </c:pt>
                <c:pt idx="269">
                  <c:v>42944</c:v>
                </c:pt>
                <c:pt idx="270">
                  <c:v>42955</c:v>
                </c:pt>
                <c:pt idx="271">
                  <c:v>42972</c:v>
                </c:pt>
                <c:pt idx="272">
                  <c:v>43001</c:v>
                </c:pt>
                <c:pt idx="273">
                  <c:v>43004</c:v>
                </c:pt>
                <c:pt idx="274">
                  <c:v>43004</c:v>
                </c:pt>
                <c:pt idx="275">
                  <c:v>43014</c:v>
                </c:pt>
                <c:pt idx="276">
                  <c:v>43014</c:v>
                </c:pt>
                <c:pt idx="277">
                  <c:v>43038</c:v>
                </c:pt>
                <c:pt idx="278">
                  <c:v>43047</c:v>
                </c:pt>
                <c:pt idx="279">
                  <c:v>43052</c:v>
                </c:pt>
                <c:pt idx="280">
                  <c:v>43052</c:v>
                </c:pt>
                <c:pt idx="281">
                  <c:v>43053</c:v>
                </c:pt>
                <c:pt idx="282">
                  <c:v>43077</c:v>
                </c:pt>
                <c:pt idx="283">
                  <c:v>43083</c:v>
                </c:pt>
                <c:pt idx="284">
                  <c:v>43084</c:v>
                </c:pt>
                <c:pt idx="285">
                  <c:v>43090</c:v>
                </c:pt>
                <c:pt idx="286">
                  <c:v>43105</c:v>
                </c:pt>
                <c:pt idx="287">
                  <c:v>43109</c:v>
                </c:pt>
                <c:pt idx="288">
                  <c:v>43126</c:v>
                </c:pt>
                <c:pt idx="289">
                  <c:v>43129</c:v>
                </c:pt>
                <c:pt idx="290">
                  <c:v>43129</c:v>
                </c:pt>
                <c:pt idx="291">
                  <c:v>43132</c:v>
                </c:pt>
                <c:pt idx="292">
                  <c:v>43136</c:v>
                </c:pt>
                <c:pt idx="293">
                  <c:v>43152</c:v>
                </c:pt>
                <c:pt idx="294">
                  <c:v>43154</c:v>
                </c:pt>
                <c:pt idx="295">
                  <c:v>43206</c:v>
                </c:pt>
                <c:pt idx="296">
                  <c:v>43227</c:v>
                </c:pt>
                <c:pt idx="297">
                  <c:v>43236</c:v>
                </c:pt>
                <c:pt idx="298">
                  <c:v>43236</c:v>
                </c:pt>
                <c:pt idx="299">
                  <c:v>43250</c:v>
                </c:pt>
                <c:pt idx="300">
                  <c:v>43250</c:v>
                </c:pt>
                <c:pt idx="301">
                  <c:v>43250</c:v>
                </c:pt>
                <c:pt idx="302">
                  <c:v>43250</c:v>
                </c:pt>
                <c:pt idx="303">
                  <c:v>43250</c:v>
                </c:pt>
                <c:pt idx="304">
                  <c:v>43250</c:v>
                </c:pt>
                <c:pt idx="305">
                  <c:v>43251</c:v>
                </c:pt>
                <c:pt idx="306">
                  <c:v>43252</c:v>
                </c:pt>
                <c:pt idx="307">
                  <c:v>43255</c:v>
                </c:pt>
                <c:pt idx="308">
                  <c:v>43257</c:v>
                </c:pt>
                <c:pt idx="309">
                  <c:v>43259</c:v>
                </c:pt>
                <c:pt idx="310">
                  <c:v>43264</c:v>
                </c:pt>
                <c:pt idx="311">
                  <c:v>43264</c:v>
                </c:pt>
                <c:pt idx="312">
                  <c:v>43264</c:v>
                </c:pt>
                <c:pt idx="313">
                  <c:v>43264</c:v>
                </c:pt>
                <c:pt idx="314">
                  <c:v>43266</c:v>
                </c:pt>
                <c:pt idx="315">
                  <c:v>43277</c:v>
                </c:pt>
                <c:pt idx="316">
                  <c:v>43278</c:v>
                </c:pt>
                <c:pt idx="317">
                  <c:v>43281</c:v>
                </c:pt>
                <c:pt idx="318">
                  <c:v>43281</c:v>
                </c:pt>
                <c:pt idx="319">
                  <c:v>43281</c:v>
                </c:pt>
                <c:pt idx="320">
                  <c:v>43291</c:v>
                </c:pt>
                <c:pt idx="321">
                  <c:v>43322</c:v>
                </c:pt>
                <c:pt idx="322">
                  <c:v>43322</c:v>
                </c:pt>
                <c:pt idx="323">
                  <c:v>43334</c:v>
                </c:pt>
                <c:pt idx="324">
                  <c:v>43334</c:v>
                </c:pt>
                <c:pt idx="325">
                  <c:v>43335</c:v>
                </c:pt>
                <c:pt idx="326">
                  <c:v>43343</c:v>
                </c:pt>
                <c:pt idx="327">
                  <c:v>43352</c:v>
                </c:pt>
                <c:pt idx="328">
                  <c:v>43354</c:v>
                </c:pt>
                <c:pt idx="329">
                  <c:v>43362</c:v>
                </c:pt>
                <c:pt idx="330">
                  <c:v>43363</c:v>
                </c:pt>
                <c:pt idx="331">
                  <c:v>43368</c:v>
                </c:pt>
                <c:pt idx="332">
                  <c:v>43374</c:v>
                </c:pt>
                <c:pt idx="333">
                  <c:v>43374</c:v>
                </c:pt>
                <c:pt idx="334">
                  <c:v>43391</c:v>
                </c:pt>
                <c:pt idx="335">
                  <c:v>43391</c:v>
                </c:pt>
                <c:pt idx="336">
                  <c:v>43398</c:v>
                </c:pt>
                <c:pt idx="337">
                  <c:v>43405</c:v>
                </c:pt>
                <c:pt idx="338">
                  <c:v>43445</c:v>
                </c:pt>
                <c:pt idx="339">
                  <c:v>43497</c:v>
                </c:pt>
                <c:pt idx="340">
                  <c:v>43507</c:v>
                </c:pt>
                <c:pt idx="341">
                  <c:v>43510</c:v>
                </c:pt>
                <c:pt idx="342">
                  <c:v>43524</c:v>
                </c:pt>
                <c:pt idx="343">
                  <c:v>43545</c:v>
                </c:pt>
                <c:pt idx="344">
                  <c:v>43546</c:v>
                </c:pt>
                <c:pt idx="345">
                  <c:v>43577</c:v>
                </c:pt>
                <c:pt idx="346">
                  <c:v>43585</c:v>
                </c:pt>
                <c:pt idx="347">
                  <c:v>43613</c:v>
                </c:pt>
                <c:pt idx="348">
                  <c:v>43615</c:v>
                </c:pt>
                <c:pt idx="349">
                  <c:v>43627</c:v>
                </c:pt>
                <c:pt idx="350">
                  <c:v>43634</c:v>
                </c:pt>
                <c:pt idx="351">
                  <c:v>43634</c:v>
                </c:pt>
                <c:pt idx="352">
                  <c:v>43637</c:v>
                </c:pt>
                <c:pt idx="353">
                  <c:v>43643</c:v>
                </c:pt>
                <c:pt idx="354">
                  <c:v>43643</c:v>
                </c:pt>
                <c:pt idx="355">
                  <c:v>43647</c:v>
                </c:pt>
                <c:pt idx="356">
                  <c:v>43647</c:v>
                </c:pt>
                <c:pt idx="357">
                  <c:v>43647</c:v>
                </c:pt>
                <c:pt idx="358">
                  <c:v>43655</c:v>
                </c:pt>
                <c:pt idx="359">
                  <c:v>43671</c:v>
                </c:pt>
                <c:pt idx="360">
                  <c:v>43672</c:v>
                </c:pt>
                <c:pt idx="361">
                  <c:v>43672</c:v>
                </c:pt>
                <c:pt idx="362">
                  <c:v>43683</c:v>
                </c:pt>
                <c:pt idx="363">
                  <c:v>43696</c:v>
                </c:pt>
                <c:pt idx="364">
                  <c:v>43707</c:v>
                </c:pt>
                <c:pt idx="365">
                  <c:v>43720</c:v>
                </c:pt>
                <c:pt idx="366">
                  <c:v>43727</c:v>
                </c:pt>
                <c:pt idx="367">
                  <c:v>43730</c:v>
                </c:pt>
                <c:pt idx="368">
                  <c:v>43730</c:v>
                </c:pt>
                <c:pt idx="369">
                  <c:v>43730</c:v>
                </c:pt>
                <c:pt idx="370">
                  <c:v>43739</c:v>
                </c:pt>
                <c:pt idx="371">
                  <c:v>43755</c:v>
                </c:pt>
                <c:pt idx="372">
                  <c:v>43755</c:v>
                </c:pt>
                <c:pt idx="373">
                  <c:v>43756</c:v>
                </c:pt>
                <c:pt idx="374">
                  <c:v>43761</c:v>
                </c:pt>
                <c:pt idx="375">
                  <c:v>43774</c:v>
                </c:pt>
                <c:pt idx="376">
                  <c:v>43783</c:v>
                </c:pt>
                <c:pt idx="377">
                  <c:v>43783</c:v>
                </c:pt>
                <c:pt idx="378">
                  <c:v>43788</c:v>
                </c:pt>
                <c:pt idx="379">
                  <c:v>43790</c:v>
                </c:pt>
                <c:pt idx="380">
                  <c:v>43795</c:v>
                </c:pt>
                <c:pt idx="381">
                  <c:v>43795</c:v>
                </c:pt>
                <c:pt idx="382">
                  <c:v>43795</c:v>
                </c:pt>
                <c:pt idx="383">
                  <c:v>43804</c:v>
                </c:pt>
                <c:pt idx="384">
                  <c:v>43809</c:v>
                </c:pt>
                <c:pt idx="385">
                  <c:v>43816</c:v>
                </c:pt>
                <c:pt idx="386">
                  <c:v>43819</c:v>
                </c:pt>
                <c:pt idx="387">
                  <c:v>43822</c:v>
                </c:pt>
                <c:pt idx="388">
                  <c:v>43836</c:v>
                </c:pt>
                <c:pt idx="389">
                  <c:v>43875</c:v>
                </c:pt>
                <c:pt idx="390">
                  <c:v>43875</c:v>
                </c:pt>
                <c:pt idx="391">
                  <c:v>43880</c:v>
                </c:pt>
                <c:pt idx="392">
                  <c:v>43887</c:v>
                </c:pt>
                <c:pt idx="393">
                  <c:v>43903</c:v>
                </c:pt>
                <c:pt idx="394">
                  <c:v>43915</c:v>
                </c:pt>
                <c:pt idx="395">
                  <c:v>43929</c:v>
                </c:pt>
                <c:pt idx="396">
                  <c:v>43929</c:v>
                </c:pt>
                <c:pt idx="397">
                  <c:v>43953</c:v>
                </c:pt>
                <c:pt idx="398">
                  <c:v>43957</c:v>
                </c:pt>
                <c:pt idx="399">
                  <c:v>43970</c:v>
                </c:pt>
                <c:pt idx="400">
                  <c:v>43977</c:v>
                </c:pt>
                <c:pt idx="401">
                  <c:v>43983</c:v>
                </c:pt>
                <c:pt idx="402">
                  <c:v>44022</c:v>
                </c:pt>
                <c:pt idx="403">
                  <c:v>44022</c:v>
                </c:pt>
                <c:pt idx="404">
                  <c:v>44036</c:v>
                </c:pt>
                <c:pt idx="405">
                  <c:v>44067</c:v>
                </c:pt>
                <c:pt idx="406">
                  <c:v>44074</c:v>
                </c:pt>
                <c:pt idx="407">
                  <c:v>44088</c:v>
                </c:pt>
                <c:pt idx="408">
                  <c:v>44097</c:v>
                </c:pt>
                <c:pt idx="409">
                  <c:v>44099</c:v>
                </c:pt>
                <c:pt idx="410">
                  <c:v>44104</c:v>
                </c:pt>
                <c:pt idx="411">
                  <c:v>44106</c:v>
                </c:pt>
                <c:pt idx="412">
                  <c:v>44137</c:v>
                </c:pt>
                <c:pt idx="413">
                  <c:v>44140</c:v>
                </c:pt>
                <c:pt idx="414">
                  <c:v>44141</c:v>
                </c:pt>
                <c:pt idx="415">
                  <c:v>44166</c:v>
                </c:pt>
                <c:pt idx="416">
                  <c:v>44187</c:v>
                </c:pt>
                <c:pt idx="417">
                  <c:v>44195</c:v>
                </c:pt>
                <c:pt idx="418">
                  <c:v>44211</c:v>
                </c:pt>
                <c:pt idx="419">
                  <c:v>44211</c:v>
                </c:pt>
                <c:pt idx="420">
                  <c:v>44217</c:v>
                </c:pt>
                <c:pt idx="421">
                  <c:v>44224</c:v>
                </c:pt>
                <c:pt idx="422">
                  <c:v>44228</c:v>
                </c:pt>
                <c:pt idx="423">
                  <c:v>44228</c:v>
                </c:pt>
                <c:pt idx="424">
                  <c:v>44231</c:v>
                </c:pt>
                <c:pt idx="425">
                  <c:v>44250</c:v>
                </c:pt>
                <c:pt idx="426">
                  <c:v>44263</c:v>
                </c:pt>
                <c:pt idx="427">
                  <c:v>44280</c:v>
                </c:pt>
                <c:pt idx="428">
                  <c:v>44287</c:v>
                </c:pt>
                <c:pt idx="429">
                  <c:v>44287</c:v>
                </c:pt>
                <c:pt idx="430">
                  <c:v>44294</c:v>
                </c:pt>
                <c:pt idx="431">
                  <c:v>44323</c:v>
                </c:pt>
                <c:pt idx="432">
                  <c:v>44328</c:v>
                </c:pt>
                <c:pt idx="433">
                  <c:v>44348</c:v>
                </c:pt>
                <c:pt idx="434">
                  <c:v>44348</c:v>
                </c:pt>
                <c:pt idx="435">
                  <c:v>44348</c:v>
                </c:pt>
                <c:pt idx="436">
                  <c:v>44351</c:v>
                </c:pt>
                <c:pt idx="437">
                  <c:v>44364</c:v>
                </c:pt>
                <c:pt idx="438">
                  <c:v>44420</c:v>
                </c:pt>
                <c:pt idx="439">
                  <c:v>44477</c:v>
                </c:pt>
                <c:pt idx="440">
                  <c:v>44483</c:v>
                </c:pt>
                <c:pt idx="441">
                  <c:v>44484</c:v>
                </c:pt>
                <c:pt idx="442">
                  <c:v>44484</c:v>
                </c:pt>
                <c:pt idx="443">
                  <c:v>44547</c:v>
                </c:pt>
                <c:pt idx="444">
                  <c:v>44582</c:v>
                </c:pt>
                <c:pt idx="445">
                  <c:v>44608</c:v>
                </c:pt>
                <c:pt idx="446">
                  <c:v>44613</c:v>
                </c:pt>
                <c:pt idx="447">
                  <c:v>44669</c:v>
                </c:pt>
                <c:pt idx="448">
                  <c:v>44671</c:v>
                </c:pt>
                <c:pt idx="449">
                  <c:v>44679</c:v>
                </c:pt>
                <c:pt idx="450">
                  <c:v>44694</c:v>
                </c:pt>
                <c:pt idx="451">
                  <c:v>44706</c:v>
                </c:pt>
                <c:pt idx="452">
                  <c:v>44735</c:v>
                </c:pt>
                <c:pt idx="453">
                  <c:v>44769</c:v>
                </c:pt>
                <c:pt idx="454">
                  <c:v>44831</c:v>
                </c:pt>
                <c:pt idx="455">
                  <c:v>44833</c:v>
                </c:pt>
                <c:pt idx="456">
                  <c:v>44854</c:v>
                </c:pt>
                <c:pt idx="457">
                  <c:v>44859</c:v>
                </c:pt>
                <c:pt idx="458">
                  <c:v>44862</c:v>
                </c:pt>
                <c:pt idx="459">
                  <c:v>44916</c:v>
                </c:pt>
                <c:pt idx="460">
                  <c:v>44946</c:v>
                </c:pt>
                <c:pt idx="461">
                  <c:v>44950</c:v>
                </c:pt>
                <c:pt idx="462">
                  <c:v>45107</c:v>
                </c:pt>
                <c:pt idx="463">
                  <c:v>45128</c:v>
                </c:pt>
                <c:pt idx="464">
                  <c:v>45223</c:v>
                </c:pt>
                <c:pt idx="465">
                  <c:v>45245</c:v>
                </c:pt>
                <c:pt idx="466">
                  <c:v>45247</c:v>
                </c:pt>
                <c:pt idx="467">
                  <c:v>45322</c:v>
                </c:pt>
                <c:pt idx="468">
                  <c:v>45337</c:v>
                </c:pt>
                <c:pt idx="469">
                  <c:v>45372</c:v>
                </c:pt>
                <c:pt idx="470">
                  <c:v>45415</c:v>
                </c:pt>
                <c:pt idx="471">
                  <c:v>45415</c:v>
                </c:pt>
              </c:numCache>
            </c:numRef>
          </c:xVal>
          <c:yVal>
            <c:numRef>
              <c:f>'PPA Price by Project (PV only)'!$M$26:$M$537</c:f>
              <c:numCache>
                <c:formatCode>0.00</c:formatCode>
                <c:ptCount val="512"/>
                <c:pt idx="0">
                  <c:v>#N/A</c:v>
                </c:pt>
                <c:pt idx="1">
                  <c:v>#N/A</c:v>
                </c:pt>
                <c:pt idx="2">
                  <c:v>#N/A</c:v>
                </c:pt>
                <c:pt idx="3">
                  <c:v>#N/A</c:v>
                </c:pt>
                <c:pt idx="4">
                  <c:v>#N/A</c:v>
                </c:pt>
                <c:pt idx="5">
                  <c:v>#N/A</c:v>
                </c:pt>
                <c:pt idx="6">
                  <c:v>#N/A</c:v>
                </c:pt>
                <c:pt idx="7">
                  <c:v>#N/A</c:v>
                </c:pt>
                <c:pt idx="8">
                  <c:v>#N/A</c:v>
                </c:pt>
                <c:pt idx="9">
                  <c:v>#N/A</c:v>
                </c:pt>
                <c:pt idx="10">
                  <c:v>#N/A</c:v>
                </c:pt>
                <c:pt idx="11">
                  <c:v>#N/A</c:v>
                </c:pt>
                <c:pt idx="12">
                  <c:v>#N/A</c:v>
                </c:pt>
                <c:pt idx="13">
                  <c:v>#N/A</c:v>
                </c:pt>
                <c:pt idx="14">
                  <c:v>#N/A</c:v>
                </c:pt>
                <c:pt idx="15">
                  <c:v>#N/A</c:v>
                </c:pt>
                <c:pt idx="16">
                  <c:v>#N/A</c:v>
                </c:pt>
                <c:pt idx="17">
                  <c:v>#N/A</c:v>
                </c:pt>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#N/A</c:v>
                </c:pt>
                <c:pt idx="42">
                  <c:v>#N/A</c:v>
                </c:pt>
                <c:pt idx="43">
                  <c:v>#N/A</c:v>
                </c:pt>
                <c:pt idx="44">
                  <c:v>#N/A</c:v>
                </c:pt>
                <c:pt idx="45">
                  <c:v>#N/A</c:v>
                </c:pt>
                <c:pt idx="46">
                  <c:v>#N/A</c:v>
                </c:pt>
                <c:pt idx="47">
                  <c:v>#N/A</c:v>
                </c:pt>
                <c:pt idx="48">
                  <c:v>#N/A</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217.38110587653057</c:v>
                </c:pt>
                <c:pt idx="65">
                  <c:v>#N/A</c:v>
                </c:pt>
                <c:pt idx="66">
                  <c:v>#N/A</c:v>
                </c:pt>
                <c:pt idx="67">
                  <c:v>#N/A</c:v>
                </c:pt>
                <c:pt idx="68">
                  <c:v>#N/A</c:v>
                </c:pt>
                <c:pt idx="69">
                  <c:v>#N/A</c:v>
                </c:pt>
                <c:pt idx="70">
                  <c:v>#N/A</c:v>
                </c:pt>
                <c:pt idx="71">
                  <c:v>#N/A</c:v>
                </c:pt>
                <c:pt idx="72">
                  <c:v>#N/A</c:v>
                </c:pt>
                <c:pt idx="73">
                  <c:v>#N/A</c:v>
                </c:pt>
                <c:pt idx="74">
                  <c:v>#N/A</c:v>
                </c:pt>
                <c:pt idx="75">
                  <c:v>#N/A</c:v>
                </c:pt>
                <c:pt idx="76">
                  <c:v>#N/A</c:v>
                </c:pt>
                <c:pt idx="77">
                  <c:v>#N/A</c:v>
                </c:pt>
                <c:pt idx="78">
                  <c:v>#N/A</c:v>
                </c:pt>
                <c:pt idx="79">
                  <c:v>#N/A</c:v>
                </c:pt>
                <c:pt idx="80">
                  <c:v>#N/A</c:v>
                </c:pt>
                <c:pt idx="81">
                  <c:v>#N/A</c:v>
                </c:pt>
                <c:pt idx="82">
                  <c:v>#N/A</c:v>
                </c:pt>
                <c:pt idx="83">
                  <c:v>#N/A</c:v>
                </c:pt>
                <c:pt idx="84">
                  <c:v>#N/A</c:v>
                </c:pt>
                <c:pt idx="85">
                  <c:v>#N/A</c:v>
                </c:pt>
                <c:pt idx="86">
                  <c:v>#N/A</c:v>
                </c:pt>
                <c:pt idx="87">
                  <c:v>#N/A</c:v>
                </c:pt>
                <c:pt idx="88">
                  <c:v>#N/A</c:v>
                </c:pt>
                <c:pt idx="89">
                  <c:v>#N/A</c:v>
                </c:pt>
                <c:pt idx="90">
                  <c:v>#N/A</c:v>
                </c:pt>
                <c:pt idx="91">
                  <c:v>#N/A</c:v>
                </c:pt>
                <c:pt idx="92">
                  <c:v>#N/A</c:v>
                </c:pt>
                <c:pt idx="93">
                  <c:v>#N/A</c:v>
                </c:pt>
                <c:pt idx="94">
                  <c:v>#N/A</c:v>
                </c:pt>
                <c:pt idx="95">
                  <c:v>#N/A</c:v>
                </c:pt>
                <c:pt idx="96">
                  <c:v>#N/A</c:v>
                </c:pt>
                <c:pt idx="97">
                  <c:v>#N/A</c:v>
                </c:pt>
                <c:pt idx="98">
                  <c:v>#N/A</c:v>
                </c:pt>
                <c:pt idx="99">
                  <c:v>#N/A</c:v>
                </c:pt>
                <c:pt idx="100">
                  <c:v>#N/A</c:v>
                </c:pt>
                <c:pt idx="101">
                  <c:v>#N/A</c:v>
                </c:pt>
                <c:pt idx="102">
                  <c:v>167.32002997165498</c:v>
                </c:pt>
                <c:pt idx="103">
                  <c:v>#N/A</c:v>
                </c:pt>
                <c:pt idx="104">
                  <c:v>#N/A</c:v>
                </c:pt>
                <c:pt idx="105">
                  <c:v>#N/A</c:v>
                </c:pt>
                <c:pt idx="106">
                  <c:v>#N/A</c:v>
                </c:pt>
                <c:pt idx="107">
                  <c:v>#N/A</c:v>
                </c:pt>
                <c:pt idx="108">
                  <c:v>#N/A</c:v>
                </c:pt>
                <c:pt idx="109">
                  <c:v>#N/A</c:v>
                </c:pt>
                <c:pt idx="110">
                  <c:v>#N/A</c:v>
                </c:pt>
                <c:pt idx="111">
                  <c:v>#N/A</c:v>
                </c:pt>
                <c:pt idx="112">
                  <c:v>#N/A</c:v>
                </c:pt>
                <c:pt idx="113">
                  <c:v>#N/A</c:v>
                </c:pt>
                <c:pt idx="114">
                  <c:v>#N/A</c:v>
                </c:pt>
                <c:pt idx="115">
                  <c:v>#N/A</c:v>
                </c:pt>
                <c:pt idx="116">
                  <c:v>#N/A</c:v>
                </c:pt>
                <c:pt idx="117">
                  <c:v>#N/A</c:v>
                </c:pt>
                <c:pt idx="118">
                  <c:v>#N/A</c:v>
                </c:pt>
                <c:pt idx="119">
                  <c:v>#N/A</c:v>
                </c:pt>
                <c:pt idx="120">
                  <c:v>#N/A</c:v>
                </c:pt>
                <c:pt idx="121">
                  <c:v>#N/A</c:v>
                </c:pt>
                <c:pt idx="122">
                  <c:v>#N/A</c:v>
                </c:pt>
                <c:pt idx="123">
                  <c:v>#N/A</c:v>
                </c:pt>
                <c:pt idx="124">
                  <c:v>#N/A</c:v>
                </c:pt>
                <c:pt idx="125">
                  <c:v>#N/A</c:v>
                </c:pt>
                <c:pt idx="126">
                  <c:v>#N/A</c:v>
                </c:pt>
                <c:pt idx="127">
                  <c:v>#N/A</c:v>
                </c:pt>
                <c:pt idx="128">
                  <c:v>#N/A</c:v>
                </c:pt>
                <c:pt idx="129">
                  <c:v>#N/A</c:v>
                </c:pt>
                <c:pt idx="130">
                  <c:v>#N/A</c:v>
                </c:pt>
                <c:pt idx="131">
                  <c:v>#N/A</c:v>
                </c:pt>
                <c:pt idx="132">
                  <c:v>#N/A</c:v>
                </c:pt>
                <c:pt idx="133">
                  <c:v>#N/A</c:v>
                </c:pt>
                <c:pt idx="134">
                  <c:v>#N/A</c:v>
                </c:pt>
                <c:pt idx="135">
                  <c:v>#N/A</c:v>
                </c:pt>
                <c:pt idx="136">
                  <c:v>#N/A</c:v>
                </c:pt>
                <c:pt idx="137">
                  <c:v>#N/A</c:v>
                </c:pt>
                <c:pt idx="138">
                  <c:v>#N/A</c:v>
                </c:pt>
                <c:pt idx="139">
                  <c:v>#N/A</c:v>
                </c:pt>
                <c:pt idx="140">
                  <c:v>#N/A</c:v>
                </c:pt>
                <c:pt idx="141">
                  <c:v>#N/A</c:v>
                </c:pt>
                <c:pt idx="142">
                  <c:v>#N/A</c:v>
                </c:pt>
                <c:pt idx="143">
                  <c:v>#N/A</c:v>
                </c:pt>
                <c:pt idx="144">
                  <c:v>#N/A</c:v>
                </c:pt>
                <c:pt idx="145">
                  <c:v>#N/A</c:v>
                </c:pt>
                <c:pt idx="146">
                  <c:v>#N/A</c:v>
                </c:pt>
                <c:pt idx="147">
                  <c:v>#N/A</c:v>
                </c:pt>
                <c:pt idx="148">
                  <c:v>#N/A</c:v>
                </c:pt>
                <c:pt idx="149">
                  <c:v>#N/A</c:v>
                </c:pt>
                <c:pt idx="150">
                  <c:v>#N/A</c:v>
                </c:pt>
                <c:pt idx="151">
                  <c:v>#N/A</c:v>
                </c:pt>
                <c:pt idx="152">
                  <c:v>#N/A</c:v>
                </c:pt>
                <c:pt idx="153">
                  <c:v>#N/A</c:v>
                </c:pt>
                <c:pt idx="154">
                  <c:v>#N/A</c:v>
                </c:pt>
                <c:pt idx="155">
                  <c:v>#N/A</c:v>
                </c:pt>
                <c:pt idx="156">
                  <c:v>#N/A</c:v>
                </c:pt>
                <c:pt idx="157">
                  <c:v>#N/A</c:v>
                </c:pt>
                <c:pt idx="158">
                  <c:v>#N/A</c:v>
                </c:pt>
                <c:pt idx="159">
                  <c:v>#N/A</c:v>
                </c:pt>
                <c:pt idx="160">
                  <c:v>#N/A</c:v>
                </c:pt>
                <c:pt idx="161">
                  <c:v>#N/A</c:v>
                </c:pt>
                <c:pt idx="162">
                  <c:v>#N/A</c:v>
                </c:pt>
                <c:pt idx="163">
                  <c:v>#N/A</c:v>
                </c:pt>
                <c:pt idx="164">
                  <c:v>#N/A</c:v>
                </c:pt>
                <c:pt idx="165">
                  <c:v>#N/A</c:v>
                </c:pt>
                <c:pt idx="166">
                  <c:v>#N/A</c:v>
                </c:pt>
                <c:pt idx="167">
                  <c:v>#N/A</c:v>
                </c:pt>
                <c:pt idx="168">
                  <c:v>#N/A</c:v>
                </c:pt>
                <c:pt idx="169">
                  <c:v>#N/A</c:v>
                </c:pt>
                <c:pt idx="170">
                  <c:v>#N/A</c:v>
                </c:pt>
                <c:pt idx="171">
                  <c:v>#N/A</c:v>
                </c:pt>
                <c:pt idx="172">
                  <c:v>#N/A</c:v>
                </c:pt>
                <c:pt idx="173">
                  <c:v>#N/A</c:v>
                </c:pt>
                <c:pt idx="174">
                  <c:v>#N/A</c:v>
                </c:pt>
                <c:pt idx="175">
                  <c:v>#N/A</c:v>
                </c:pt>
                <c:pt idx="176">
                  <c:v>#N/A</c:v>
                </c:pt>
                <c:pt idx="177">
                  <c:v>#N/A</c:v>
                </c:pt>
                <c:pt idx="178">
                  <c:v>#N/A</c:v>
                </c:pt>
                <c:pt idx="179">
                  <c:v>#N/A</c:v>
                </c:pt>
                <c:pt idx="180">
                  <c:v>#N/A</c:v>
                </c:pt>
                <c:pt idx="181">
                  <c:v>#N/A</c:v>
                </c:pt>
                <c:pt idx="182">
                  <c:v>#N/A</c:v>
                </c:pt>
                <c:pt idx="183">
                  <c:v>#N/A</c:v>
                </c:pt>
                <c:pt idx="184">
                  <c:v>#N/A</c:v>
                </c:pt>
                <c:pt idx="185">
                  <c:v>140.7720524881596</c:v>
                </c:pt>
                <c:pt idx="186">
                  <c:v>#N/A</c:v>
                </c:pt>
                <c:pt idx="187">
                  <c:v>#N/A</c:v>
                </c:pt>
                <c:pt idx="188">
                  <c:v>#N/A</c:v>
                </c:pt>
                <c:pt idx="189">
                  <c:v>#N/A</c:v>
                </c:pt>
                <c:pt idx="190">
                  <c:v>#N/A</c:v>
                </c:pt>
                <c:pt idx="191">
                  <c:v>#N/A</c:v>
                </c:pt>
                <c:pt idx="192">
                  <c:v>#N/A</c:v>
                </c:pt>
                <c:pt idx="193">
                  <c:v>#N/A</c:v>
                </c:pt>
                <c:pt idx="194">
                  <c:v>#N/A</c:v>
                </c:pt>
                <c:pt idx="195">
                  <c:v>#N/A</c:v>
                </c:pt>
                <c:pt idx="196">
                  <c:v>#N/A</c:v>
                </c:pt>
                <c:pt idx="197">
                  <c:v>#N/A</c:v>
                </c:pt>
                <c:pt idx="198">
                  <c:v>#N/A</c:v>
                </c:pt>
                <c:pt idx="199">
                  <c:v>#N/A</c:v>
                </c:pt>
                <c:pt idx="200">
                  <c:v>#N/A</c:v>
                </c:pt>
                <c:pt idx="201">
                  <c:v>#N/A</c:v>
                </c:pt>
                <c:pt idx="202">
                  <c:v>#N/A</c:v>
                </c:pt>
                <c:pt idx="203">
                  <c:v>#N/A</c:v>
                </c:pt>
                <c:pt idx="204">
                  <c:v>#N/A</c:v>
                </c:pt>
                <c:pt idx="205">
                  <c:v>#N/A</c:v>
                </c:pt>
                <c:pt idx="206">
                  <c:v>#N/A</c:v>
                </c:pt>
                <c:pt idx="207">
                  <c:v>#N/A</c:v>
                </c:pt>
                <c:pt idx="208">
                  <c:v>#N/A</c:v>
                </c:pt>
                <c:pt idx="209">
                  <c:v>#N/A</c:v>
                </c:pt>
                <c:pt idx="210">
                  <c:v>#N/A</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#N/A</c:v>
                </c:pt>
                <c:pt idx="227">
                  <c:v>#N/A</c:v>
                </c:pt>
                <c:pt idx="228">
                  <c:v>#N/A</c:v>
                </c:pt>
                <c:pt idx="229">
                  <c:v>#N/A</c:v>
                </c:pt>
                <c:pt idx="230">
                  <c:v>#N/A</c:v>
                </c:pt>
                <c:pt idx="231">
                  <c:v>#N/A</c:v>
                </c:pt>
                <c:pt idx="232">
                  <c:v>#N/A</c:v>
                </c:pt>
                <c:pt idx="233">
                  <c:v>#N/A</c:v>
                </c:pt>
                <c:pt idx="234">
                  <c:v>#N/A</c:v>
                </c:pt>
                <c:pt idx="235">
                  <c:v>#N/A</c:v>
                </c:pt>
                <c:pt idx="236">
                  <c:v>#N/A</c:v>
                </c:pt>
                <c:pt idx="237">
                  <c:v>#N/A</c:v>
                </c:pt>
                <c:pt idx="238">
                  <c:v>#N/A</c:v>
                </c:pt>
                <c:pt idx="239">
                  <c:v>#N/A</c:v>
                </c:pt>
                <c:pt idx="240">
                  <c:v>#N/A</c:v>
                </c:pt>
                <c:pt idx="241">
                  <c:v>#N/A</c:v>
                </c:pt>
                <c:pt idx="242">
                  <c:v>105.01000518355075</c:v>
                </c:pt>
                <c:pt idx="243">
                  <c:v>96.089632164977843</c:v>
                </c:pt>
                <c:pt idx="244">
                  <c:v>#N/A</c:v>
                </c:pt>
                <c:pt idx="245">
                  <c:v>#N/A</c:v>
                </c:pt>
                <c:pt idx="246">
                  <c:v>#N/A</c:v>
                </c:pt>
                <c:pt idx="247">
                  <c:v>#N/A</c:v>
                </c:pt>
                <c:pt idx="248">
                  <c:v>101.17120688763237</c:v>
                </c:pt>
                <c:pt idx="249">
                  <c:v>#N/A</c:v>
                </c:pt>
                <c:pt idx="250">
                  <c:v>#N/A</c:v>
                </c:pt>
                <c:pt idx="251">
                  <c:v>#N/A</c:v>
                </c:pt>
                <c:pt idx="252">
                  <c:v>#N/A</c:v>
                </c:pt>
                <c:pt idx="253">
                  <c:v>#N/A</c:v>
                </c:pt>
                <c:pt idx="254">
                  <c:v>#N/A</c:v>
                </c:pt>
                <c:pt idx="255">
                  <c:v>#N/A</c:v>
                </c:pt>
                <c:pt idx="256">
                  <c:v>#N/A</c:v>
                </c:pt>
                <c:pt idx="257">
                  <c:v>#N/A</c:v>
                </c:pt>
                <c:pt idx="258">
                  <c:v>#N/A</c:v>
                </c:pt>
                <c:pt idx="259">
                  <c:v>#N/A</c:v>
                </c:pt>
                <c:pt idx="260">
                  <c:v>#N/A</c:v>
                </c:pt>
                <c:pt idx="261">
                  <c:v>#N/A</c:v>
                </c:pt>
                <c:pt idx="262">
                  <c:v>#N/A</c:v>
                </c:pt>
                <c:pt idx="263">
                  <c:v>#N/A</c:v>
                </c:pt>
                <c:pt idx="264">
                  <c:v>#N/A</c:v>
                </c:pt>
                <c:pt idx="265">
                  <c:v>#N/A</c:v>
                </c:pt>
                <c:pt idx="266">
                  <c:v>#N/A</c:v>
                </c:pt>
                <c:pt idx="267">
                  <c:v>#N/A</c:v>
                </c:pt>
                <c:pt idx="268">
                  <c:v>#N/A</c:v>
                </c:pt>
                <c:pt idx="269">
                  <c:v>#N/A</c:v>
                </c:pt>
                <c:pt idx="270">
                  <c:v>#N/A</c:v>
                </c:pt>
                <c:pt idx="271">
                  <c:v>#N/A</c:v>
                </c:pt>
                <c:pt idx="272">
                  <c:v>#N/A</c:v>
                </c:pt>
                <c:pt idx="273">
                  <c:v>#N/A</c:v>
                </c:pt>
                <c:pt idx="274">
                  <c:v>#N/A</c:v>
                </c:pt>
                <c:pt idx="275">
                  <c:v>#N/A</c:v>
                </c:pt>
                <c:pt idx="276">
                  <c:v>#N/A</c:v>
                </c:pt>
                <c:pt idx="277">
                  <c:v>#N/A</c:v>
                </c:pt>
                <c:pt idx="278">
                  <c:v>#N/A</c:v>
                </c:pt>
                <c:pt idx="279">
                  <c:v>#N/A</c:v>
                </c:pt>
                <c:pt idx="280">
                  <c:v>#N/A</c:v>
                </c:pt>
                <c:pt idx="281">
                  <c:v>#N/A</c:v>
                </c:pt>
                <c:pt idx="282">
                  <c:v>#N/A</c:v>
                </c:pt>
                <c:pt idx="283">
                  <c:v>#N/A</c:v>
                </c:pt>
                <c:pt idx="284">
                  <c:v>#N/A</c:v>
                </c:pt>
                <c:pt idx="285">
                  <c:v>#N/A</c:v>
                </c:pt>
                <c:pt idx="286">
                  <c:v>#N/A</c:v>
                </c:pt>
                <c:pt idx="287">
                  <c:v>#N/A</c:v>
                </c:pt>
                <c:pt idx="288">
                  <c:v>#N/A</c:v>
                </c:pt>
                <c:pt idx="289">
                  <c:v>#N/A</c:v>
                </c:pt>
                <c:pt idx="290">
                  <c:v>#N/A</c:v>
                </c:pt>
                <c:pt idx="291">
                  <c:v>#N/A</c:v>
                </c:pt>
                <c:pt idx="292">
                  <c:v>#N/A</c:v>
                </c:pt>
                <c:pt idx="293">
                  <c:v>#N/A</c:v>
                </c:pt>
                <c:pt idx="294">
                  <c:v>#N/A</c:v>
                </c:pt>
                <c:pt idx="295">
                  <c:v>#N/A</c:v>
                </c:pt>
                <c:pt idx="296">
                  <c:v>#N/A</c:v>
                </c:pt>
                <c:pt idx="297">
                  <c:v>#N/A</c:v>
                </c:pt>
                <c:pt idx="298">
                  <c:v>#N/A</c:v>
                </c:pt>
                <c:pt idx="299">
                  <c:v>#N/A</c:v>
                </c:pt>
                <c:pt idx="300">
                  <c:v>#N/A</c:v>
                </c:pt>
                <c:pt idx="301">
                  <c:v>#N/A</c:v>
                </c:pt>
                <c:pt idx="302">
                  <c:v>#N/A</c:v>
                </c:pt>
                <c:pt idx="303">
                  <c:v>#N/A</c:v>
                </c:pt>
                <c:pt idx="304">
                  <c:v>#N/A</c:v>
                </c:pt>
                <c:pt idx="305">
                  <c:v>#N/A</c:v>
                </c:pt>
                <c:pt idx="306">
                  <c:v>#N/A</c:v>
                </c:pt>
                <c:pt idx="307">
                  <c:v>#N/A</c:v>
                </c:pt>
                <c:pt idx="308">
                  <c:v>#N/A</c:v>
                </c:pt>
                <c:pt idx="309">
                  <c:v>#N/A</c:v>
                </c:pt>
                <c:pt idx="310">
                  <c:v>#N/A</c:v>
                </c:pt>
                <c:pt idx="311">
                  <c:v>#N/A</c:v>
                </c:pt>
                <c:pt idx="312">
                  <c:v>#N/A</c:v>
                </c:pt>
                <c:pt idx="313">
                  <c:v>#N/A</c:v>
                </c:pt>
                <c:pt idx="314">
                  <c:v>#N/A</c:v>
                </c:pt>
                <c:pt idx="315">
                  <c:v>#N/A</c:v>
                </c:pt>
                <c:pt idx="316">
                  <c:v>#N/A</c:v>
                </c:pt>
                <c:pt idx="317">
                  <c:v>#N/A</c:v>
                </c:pt>
                <c:pt idx="318">
                  <c:v>#N/A</c:v>
                </c:pt>
                <c:pt idx="319">
                  <c:v>#N/A</c:v>
                </c:pt>
                <c:pt idx="320">
                  <c:v>#N/A</c:v>
                </c:pt>
                <c:pt idx="321">
                  <c:v>#N/A</c:v>
                </c:pt>
                <c:pt idx="322">
                  <c:v>#N/A</c:v>
                </c:pt>
                <c:pt idx="323">
                  <c:v>#N/A</c:v>
                </c:pt>
                <c:pt idx="324">
                  <c:v>#N/A</c:v>
                </c:pt>
                <c:pt idx="325">
                  <c:v>#N/A</c:v>
                </c:pt>
                <c:pt idx="326">
                  <c:v>#N/A</c:v>
                </c:pt>
                <c:pt idx="327">
                  <c:v>#N/A</c:v>
                </c:pt>
                <c:pt idx="328">
                  <c:v>#N/A</c:v>
                </c:pt>
                <c:pt idx="329">
                  <c:v>#N/A</c:v>
                </c:pt>
                <c:pt idx="330">
                  <c:v>#N/A</c:v>
                </c:pt>
                <c:pt idx="331">
                  <c:v>#N/A</c:v>
                </c:pt>
                <c:pt idx="332">
                  <c:v>#N/A</c:v>
                </c:pt>
                <c:pt idx="333">
                  <c:v>#N/A</c:v>
                </c:pt>
                <c:pt idx="334">
                  <c:v>#N/A</c:v>
                </c:pt>
                <c:pt idx="335">
                  <c:v>#N/A</c:v>
                </c:pt>
                <c:pt idx="336">
                  <c:v>#N/A</c:v>
                </c:pt>
                <c:pt idx="337">
                  <c:v>#N/A</c:v>
                </c:pt>
                <c:pt idx="338">
                  <c:v>#N/A</c:v>
                </c:pt>
                <c:pt idx="339">
                  <c:v>#N/A</c:v>
                </c:pt>
                <c:pt idx="340">
                  <c:v>#N/A</c:v>
                </c:pt>
                <c:pt idx="341">
                  <c:v>#N/A</c:v>
                </c:pt>
                <c:pt idx="342">
                  <c:v>#N/A</c:v>
                </c:pt>
                <c:pt idx="343">
                  <c:v>#N/A</c:v>
                </c:pt>
                <c:pt idx="344">
                  <c:v>#N/A</c:v>
                </c:pt>
                <c:pt idx="345">
                  <c:v>#N/A</c:v>
                </c:pt>
                <c:pt idx="346">
                  <c:v>#N/A</c:v>
                </c:pt>
                <c:pt idx="347">
                  <c:v>#N/A</c:v>
                </c:pt>
                <c:pt idx="348">
                  <c:v>#N/A</c:v>
                </c:pt>
                <c:pt idx="349">
                  <c:v>#N/A</c:v>
                </c:pt>
                <c:pt idx="350">
                  <c:v>#N/A</c:v>
                </c:pt>
                <c:pt idx="351">
                  <c:v>#N/A</c:v>
                </c:pt>
                <c:pt idx="352">
                  <c:v>#N/A</c:v>
                </c:pt>
                <c:pt idx="353">
                  <c:v>#N/A</c:v>
                </c:pt>
                <c:pt idx="354">
                  <c:v>#N/A</c:v>
                </c:pt>
                <c:pt idx="355">
                  <c:v>#N/A</c:v>
                </c:pt>
                <c:pt idx="356">
                  <c:v>#N/A</c:v>
                </c:pt>
                <c:pt idx="357">
                  <c:v>#N/A</c:v>
                </c:pt>
                <c:pt idx="358">
                  <c:v>#N/A</c:v>
                </c:pt>
                <c:pt idx="359">
                  <c:v>#N/A</c:v>
                </c:pt>
                <c:pt idx="360">
                  <c:v>#N/A</c:v>
                </c:pt>
                <c:pt idx="361">
                  <c:v>#N/A</c:v>
                </c:pt>
                <c:pt idx="362">
                  <c:v>#N/A</c:v>
                </c:pt>
                <c:pt idx="363">
                  <c:v>#N/A</c:v>
                </c:pt>
                <c:pt idx="364">
                  <c:v>#N/A</c:v>
                </c:pt>
                <c:pt idx="365">
                  <c:v>#N/A</c:v>
                </c:pt>
                <c:pt idx="366">
                  <c:v>#N/A</c:v>
                </c:pt>
                <c:pt idx="367">
                  <c:v>#N/A</c:v>
                </c:pt>
                <c:pt idx="368">
                  <c:v>#N/A</c:v>
                </c:pt>
                <c:pt idx="369">
                  <c:v>#N/A</c:v>
                </c:pt>
                <c:pt idx="370">
                  <c:v>#N/A</c:v>
                </c:pt>
                <c:pt idx="371">
                  <c:v>#N/A</c:v>
                </c:pt>
                <c:pt idx="372">
                  <c:v>#N/A</c:v>
                </c:pt>
                <c:pt idx="373">
                  <c:v>#N/A</c:v>
                </c:pt>
                <c:pt idx="374">
                  <c:v>#N/A</c:v>
                </c:pt>
                <c:pt idx="375">
                  <c:v>#N/A</c:v>
                </c:pt>
                <c:pt idx="376">
                  <c:v>#N/A</c:v>
                </c:pt>
                <c:pt idx="377">
                  <c:v>#N/A</c:v>
                </c:pt>
                <c:pt idx="378">
                  <c:v>#N/A</c:v>
                </c:pt>
                <c:pt idx="379">
                  <c:v>#N/A</c:v>
                </c:pt>
                <c:pt idx="380">
                  <c:v>#N/A</c:v>
                </c:pt>
                <c:pt idx="381">
                  <c:v>#N/A</c:v>
                </c:pt>
                <c:pt idx="382">
                  <c:v>#N/A</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#N/A</c:v>
                </c:pt>
                <c:pt idx="399">
                  <c:v>#N/A</c:v>
                </c:pt>
                <c:pt idx="400">
                  <c:v>#N/A</c:v>
                </c:pt>
                <c:pt idx="401">
                  <c:v>#N/A</c:v>
                </c:pt>
                <c:pt idx="402">
                  <c:v>#N/A</c:v>
                </c:pt>
                <c:pt idx="403">
                  <c:v>#N/A</c:v>
                </c:pt>
                <c:pt idx="404">
                  <c:v>#N/A</c:v>
                </c:pt>
                <c:pt idx="405">
                  <c:v>#N/A</c:v>
                </c:pt>
                <c:pt idx="406">
                  <c:v>#N/A</c:v>
                </c:pt>
                <c:pt idx="407">
                  <c:v>#N/A</c:v>
                </c:pt>
                <c:pt idx="408">
                  <c:v>#N/A</c:v>
                </c:pt>
                <c:pt idx="409">
                  <c:v>#N/A</c:v>
                </c:pt>
                <c:pt idx="410">
                  <c:v>#N/A</c:v>
                </c:pt>
                <c:pt idx="411">
                  <c:v>#N/A</c:v>
                </c:pt>
                <c:pt idx="412">
                  <c:v>#N/A</c:v>
                </c:pt>
                <c:pt idx="413">
                  <c:v>#N/A</c:v>
                </c:pt>
                <c:pt idx="414">
                  <c:v>#N/A</c:v>
                </c:pt>
                <c:pt idx="415">
                  <c:v>#N/A</c:v>
                </c:pt>
                <c:pt idx="416">
                  <c:v>#N/A</c:v>
                </c:pt>
                <c:pt idx="417">
                  <c:v>#N/A</c:v>
                </c:pt>
                <c:pt idx="418">
                  <c:v>#N/A</c:v>
                </c:pt>
                <c:pt idx="419">
                  <c:v>#N/A</c:v>
                </c:pt>
                <c:pt idx="420">
                  <c:v>#N/A</c:v>
                </c:pt>
                <c:pt idx="421">
                  <c:v>#N/A</c:v>
                </c:pt>
                <c:pt idx="422">
                  <c:v>#N/A</c:v>
                </c:pt>
                <c:pt idx="423">
                  <c:v>#N/A</c:v>
                </c:pt>
                <c:pt idx="424">
                  <c:v>#N/A</c:v>
                </c:pt>
                <c:pt idx="425">
                  <c:v>#N/A</c:v>
                </c:pt>
                <c:pt idx="426">
                  <c:v>#N/A</c:v>
                </c:pt>
                <c:pt idx="427">
                  <c:v>#N/A</c:v>
                </c:pt>
                <c:pt idx="428">
                  <c:v>#N/A</c:v>
                </c:pt>
                <c:pt idx="429">
                  <c:v>#N/A</c:v>
                </c:pt>
                <c:pt idx="430">
                  <c:v>#N/A</c:v>
                </c:pt>
                <c:pt idx="431">
                  <c:v>#N/A</c:v>
                </c:pt>
                <c:pt idx="432">
                  <c:v>#N/A</c:v>
                </c:pt>
                <c:pt idx="433">
                  <c:v>#N/A</c:v>
                </c:pt>
                <c:pt idx="434">
                  <c:v>#N/A</c:v>
                </c:pt>
                <c:pt idx="435">
                  <c:v>#N/A</c:v>
                </c:pt>
                <c:pt idx="436">
                  <c:v>#N/A</c:v>
                </c:pt>
                <c:pt idx="437">
                  <c:v>#N/A</c:v>
                </c:pt>
                <c:pt idx="438">
                  <c:v>#N/A</c:v>
                </c:pt>
                <c:pt idx="439">
                  <c:v>#N/A</c:v>
                </c:pt>
                <c:pt idx="440">
                  <c:v>#N/A</c:v>
                </c:pt>
                <c:pt idx="441">
                  <c:v>#N/A</c:v>
                </c:pt>
                <c:pt idx="442">
                  <c:v>#N/A</c:v>
                </c:pt>
                <c:pt idx="443">
                  <c:v>#N/A</c:v>
                </c:pt>
                <c:pt idx="444">
                  <c:v>#N/A</c:v>
                </c:pt>
                <c:pt idx="445">
                  <c:v>#N/A</c:v>
                </c:pt>
                <c:pt idx="446">
                  <c:v>#N/A</c:v>
                </c:pt>
                <c:pt idx="447">
                  <c:v>#N/A</c:v>
                </c:pt>
                <c:pt idx="448">
                  <c:v>#N/A</c:v>
                </c:pt>
                <c:pt idx="449">
                  <c:v>#N/A</c:v>
                </c:pt>
                <c:pt idx="450">
                  <c:v>#N/A</c:v>
                </c:pt>
                <c:pt idx="451">
                  <c:v>#N/A</c:v>
                </c:pt>
                <c:pt idx="452">
                  <c:v>#N/A</c:v>
                </c:pt>
                <c:pt idx="453">
                  <c:v>#N/A</c:v>
                </c:pt>
                <c:pt idx="454">
                  <c:v>#N/A</c:v>
                </c:pt>
                <c:pt idx="455">
                  <c:v>#N/A</c:v>
                </c:pt>
                <c:pt idx="456">
                  <c:v>#N/A</c:v>
                </c:pt>
                <c:pt idx="457">
                  <c:v>#N/A</c:v>
                </c:pt>
                <c:pt idx="458">
                  <c:v>#N/A</c:v>
                </c:pt>
                <c:pt idx="459">
                  <c:v>#N/A</c:v>
                </c:pt>
                <c:pt idx="460">
                  <c:v>#N/A</c:v>
                </c:pt>
                <c:pt idx="461">
                  <c:v>#N/A</c:v>
                </c:pt>
                <c:pt idx="462">
                  <c:v>#N/A</c:v>
                </c:pt>
                <c:pt idx="463">
                  <c:v>#N/A</c:v>
                </c:pt>
                <c:pt idx="464">
                  <c:v>#N/A</c:v>
                </c:pt>
                <c:pt idx="465">
                  <c:v>#N/A</c:v>
                </c:pt>
                <c:pt idx="466">
                  <c:v>#N/A</c:v>
                </c:pt>
                <c:pt idx="467">
                  <c:v>#N/A</c:v>
                </c:pt>
                <c:pt idx="468">
                  <c:v>#N/A</c:v>
                </c:pt>
                <c:pt idx="469">
                  <c:v>#N/A</c:v>
                </c:pt>
                <c:pt idx="470">
                  <c:v>#N/A</c:v>
                </c:pt>
                <c:pt idx="471">
                  <c:v>#N/A</c:v>
                </c:pt>
              </c:numCache>
            </c:numRef>
          </c:yVal>
          <c:bubbleSize>
            <c:numRef>
              <c:f>'PPA Price by Project (PV only)'!$B$26:$B$537</c:f>
              <c:numCache>
                <c:formatCode>0.0</c:formatCode>
                <c:ptCount val="512"/>
                <c:pt idx="0">
                  <c:v>7</c:v>
                </c:pt>
                <c:pt idx="1">
                  <c:v>5</c:v>
                </c:pt>
                <c:pt idx="2">
                  <c:v>550</c:v>
                </c:pt>
                <c:pt idx="3">
                  <c:v>210</c:v>
                </c:pt>
                <c:pt idx="4">
                  <c:v>10</c:v>
                </c:pt>
                <c:pt idx="5">
                  <c:v>30</c:v>
                </c:pt>
                <c:pt idx="6">
                  <c:v>30</c:v>
                </c:pt>
                <c:pt idx="7">
                  <c:v>19</c:v>
                </c:pt>
                <c:pt idx="8">
                  <c:v>12.6</c:v>
                </c:pt>
                <c:pt idx="9">
                  <c:v>230</c:v>
                </c:pt>
                <c:pt idx="10">
                  <c:v>20</c:v>
                </c:pt>
                <c:pt idx="11">
                  <c:v>14</c:v>
                </c:pt>
                <c:pt idx="12">
                  <c:v>10.08</c:v>
                </c:pt>
                <c:pt idx="13">
                  <c:v>48</c:v>
                </c:pt>
                <c:pt idx="14">
                  <c:v>250</c:v>
                </c:pt>
                <c:pt idx="15">
                  <c:v>250</c:v>
                </c:pt>
                <c:pt idx="16">
                  <c:v>21</c:v>
                </c:pt>
                <c:pt idx="17">
                  <c:v>50</c:v>
                </c:pt>
                <c:pt idx="18">
                  <c:v>6</c:v>
                </c:pt>
                <c:pt idx="19">
                  <c:v>19</c:v>
                </c:pt>
                <c:pt idx="20">
                  <c:v>20</c:v>
                </c:pt>
                <c:pt idx="21">
                  <c:v>50</c:v>
                </c:pt>
                <c:pt idx="22">
                  <c:v>20</c:v>
                </c:pt>
                <c:pt idx="23">
                  <c:v>20</c:v>
                </c:pt>
                <c:pt idx="24">
                  <c:v>50</c:v>
                </c:pt>
                <c:pt idx="25">
                  <c:v>300</c:v>
                </c:pt>
                <c:pt idx="26">
                  <c:v>40</c:v>
                </c:pt>
                <c:pt idx="27">
                  <c:v>29</c:v>
                </c:pt>
                <c:pt idx="28">
                  <c:v>66</c:v>
                </c:pt>
                <c:pt idx="29">
                  <c:v>25</c:v>
                </c:pt>
                <c:pt idx="30">
                  <c:v>125</c:v>
                </c:pt>
                <c:pt idx="31">
                  <c:v>25.8</c:v>
                </c:pt>
                <c:pt idx="32">
                  <c:v>32</c:v>
                </c:pt>
                <c:pt idx="33">
                  <c:v>20</c:v>
                </c:pt>
                <c:pt idx="34">
                  <c:v>23</c:v>
                </c:pt>
                <c:pt idx="35">
                  <c:v>12</c:v>
                </c:pt>
                <c:pt idx="36">
                  <c:v>10</c:v>
                </c:pt>
                <c:pt idx="37">
                  <c:v>20</c:v>
                </c:pt>
                <c:pt idx="38">
                  <c:v>150</c:v>
                </c:pt>
                <c:pt idx="39">
                  <c:v>45</c:v>
                </c:pt>
                <c:pt idx="40">
                  <c:v>30</c:v>
                </c:pt>
                <c:pt idx="41">
                  <c:v>5.5</c:v>
                </c:pt>
                <c:pt idx="42">
                  <c:v>23</c:v>
                </c:pt>
                <c:pt idx="43">
                  <c:v>62.5</c:v>
                </c:pt>
                <c:pt idx="44">
                  <c:v>130</c:v>
                </c:pt>
                <c:pt idx="45">
                  <c:v>14</c:v>
                </c:pt>
                <c:pt idx="46">
                  <c:v>20</c:v>
                </c:pt>
                <c:pt idx="47">
                  <c:v>9</c:v>
                </c:pt>
                <c:pt idx="48">
                  <c:v>7.65</c:v>
                </c:pt>
                <c:pt idx="49">
                  <c:v>60</c:v>
                </c:pt>
                <c:pt idx="50">
                  <c:v>309</c:v>
                </c:pt>
                <c:pt idx="51">
                  <c:v>20</c:v>
                </c:pt>
                <c:pt idx="52">
                  <c:v>270</c:v>
                </c:pt>
                <c:pt idx="53">
                  <c:v>110</c:v>
                </c:pt>
                <c:pt idx="54">
                  <c:v>26</c:v>
                </c:pt>
                <c:pt idx="55">
                  <c:v>250</c:v>
                </c:pt>
                <c:pt idx="56">
                  <c:v>30</c:v>
                </c:pt>
                <c:pt idx="57">
                  <c:v>20</c:v>
                </c:pt>
                <c:pt idx="58">
                  <c:v>150</c:v>
                </c:pt>
                <c:pt idx="59">
                  <c:v>110</c:v>
                </c:pt>
                <c:pt idx="60">
                  <c:v>127</c:v>
                </c:pt>
                <c:pt idx="61">
                  <c:v>150</c:v>
                </c:pt>
                <c:pt idx="62">
                  <c:v>24</c:v>
                </c:pt>
                <c:pt idx="63">
                  <c:v>20</c:v>
                </c:pt>
                <c:pt idx="64">
                  <c:v>6</c:v>
                </c:pt>
                <c:pt idx="65">
                  <c:v>150</c:v>
                </c:pt>
                <c:pt idx="66">
                  <c:v>250</c:v>
                </c:pt>
                <c:pt idx="67">
                  <c:v>9</c:v>
                </c:pt>
                <c:pt idx="68">
                  <c:v>20</c:v>
                </c:pt>
                <c:pt idx="69">
                  <c:v>19</c:v>
                </c:pt>
                <c:pt idx="70">
                  <c:v>20</c:v>
                </c:pt>
                <c:pt idx="71">
                  <c:v>30</c:v>
                </c:pt>
                <c:pt idx="72">
                  <c:v>20</c:v>
                </c:pt>
                <c:pt idx="73">
                  <c:v>15</c:v>
                </c:pt>
                <c:pt idx="74">
                  <c:v>15</c:v>
                </c:pt>
                <c:pt idx="75">
                  <c:v>200</c:v>
                </c:pt>
                <c:pt idx="76">
                  <c:v>20</c:v>
                </c:pt>
                <c:pt idx="77">
                  <c:v>20</c:v>
                </c:pt>
                <c:pt idx="78">
                  <c:v>20</c:v>
                </c:pt>
                <c:pt idx="79">
                  <c:v>20</c:v>
                </c:pt>
                <c:pt idx="80">
                  <c:v>20</c:v>
                </c:pt>
                <c:pt idx="81">
                  <c:v>102</c:v>
                </c:pt>
                <c:pt idx="82">
                  <c:v>20</c:v>
                </c:pt>
                <c:pt idx="83">
                  <c:v>250</c:v>
                </c:pt>
                <c:pt idx="84">
                  <c:v>20</c:v>
                </c:pt>
                <c:pt idx="85">
                  <c:v>20.8</c:v>
                </c:pt>
                <c:pt idx="86">
                  <c:v>10</c:v>
                </c:pt>
                <c:pt idx="87">
                  <c:v>50</c:v>
                </c:pt>
                <c:pt idx="88">
                  <c:v>20</c:v>
                </c:pt>
                <c:pt idx="89">
                  <c:v>20</c:v>
                </c:pt>
                <c:pt idx="90">
                  <c:v>250</c:v>
                </c:pt>
                <c:pt idx="91">
                  <c:v>20</c:v>
                </c:pt>
                <c:pt idx="92">
                  <c:v>28.8</c:v>
                </c:pt>
                <c:pt idx="93">
                  <c:v>45</c:v>
                </c:pt>
                <c:pt idx="94">
                  <c:v>20</c:v>
                </c:pt>
                <c:pt idx="95">
                  <c:v>20</c:v>
                </c:pt>
                <c:pt idx="96">
                  <c:v>20</c:v>
                </c:pt>
                <c:pt idx="97">
                  <c:v>20</c:v>
                </c:pt>
                <c:pt idx="98">
                  <c:v>20</c:v>
                </c:pt>
                <c:pt idx="99">
                  <c:v>20</c:v>
                </c:pt>
                <c:pt idx="100">
                  <c:v>48</c:v>
                </c:pt>
                <c:pt idx="101">
                  <c:v>40</c:v>
                </c:pt>
                <c:pt idx="102">
                  <c:v>12</c:v>
                </c:pt>
                <c:pt idx="103">
                  <c:v>50</c:v>
                </c:pt>
                <c:pt idx="104">
                  <c:v>40</c:v>
                </c:pt>
                <c:pt idx="105">
                  <c:v>20</c:v>
                </c:pt>
                <c:pt idx="106">
                  <c:v>20</c:v>
                </c:pt>
                <c:pt idx="107">
                  <c:v>12</c:v>
                </c:pt>
                <c:pt idx="108">
                  <c:v>15</c:v>
                </c:pt>
                <c:pt idx="109">
                  <c:v>20</c:v>
                </c:pt>
                <c:pt idx="110">
                  <c:v>20</c:v>
                </c:pt>
                <c:pt idx="111">
                  <c:v>20</c:v>
                </c:pt>
                <c:pt idx="112">
                  <c:v>20</c:v>
                </c:pt>
                <c:pt idx="113">
                  <c:v>7.3140000000000001</c:v>
                </c:pt>
                <c:pt idx="114">
                  <c:v>20</c:v>
                </c:pt>
                <c:pt idx="115">
                  <c:v>150</c:v>
                </c:pt>
                <c:pt idx="116">
                  <c:v>7</c:v>
                </c:pt>
                <c:pt idx="117">
                  <c:v>10.416</c:v>
                </c:pt>
                <c:pt idx="118">
                  <c:v>20</c:v>
                </c:pt>
                <c:pt idx="119">
                  <c:v>25</c:v>
                </c:pt>
                <c:pt idx="120">
                  <c:v>10.3</c:v>
                </c:pt>
                <c:pt idx="121">
                  <c:v>150</c:v>
                </c:pt>
                <c:pt idx="122">
                  <c:v>30</c:v>
                </c:pt>
                <c:pt idx="123">
                  <c:v>20</c:v>
                </c:pt>
                <c:pt idx="124">
                  <c:v>30</c:v>
                </c:pt>
                <c:pt idx="125">
                  <c:v>93.6</c:v>
                </c:pt>
                <c:pt idx="126">
                  <c:v>45</c:v>
                </c:pt>
                <c:pt idx="127">
                  <c:v>56</c:v>
                </c:pt>
                <c:pt idx="128">
                  <c:v>56</c:v>
                </c:pt>
                <c:pt idx="129">
                  <c:v>200</c:v>
                </c:pt>
                <c:pt idx="130">
                  <c:v>100</c:v>
                </c:pt>
                <c:pt idx="131">
                  <c:v>60</c:v>
                </c:pt>
                <c:pt idx="132">
                  <c:v>60</c:v>
                </c:pt>
                <c:pt idx="133">
                  <c:v>52</c:v>
                </c:pt>
                <c:pt idx="134">
                  <c:v>120</c:v>
                </c:pt>
                <c:pt idx="135">
                  <c:v>30</c:v>
                </c:pt>
                <c:pt idx="136">
                  <c:v>101.3</c:v>
                </c:pt>
                <c:pt idx="137">
                  <c:v>51</c:v>
                </c:pt>
                <c:pt idx="138">
                  <c:v>76.5</c:v>
                </c:pt>
                <c:pt idx="139">
                  <c:v>30</c:v>
                </c:pt>
                <c:pt idx="140">
                  <c:v>80</c:v>
                </c:pt>
                <c:pt idx="141">
                  <c:v>103</c:v>
                </c:pt>
                <c:pt idx="142">
                  <c:v>40</c:v>
                </c:pt>
                <c:pt idx="143">
                  <c:v>11.4</c:v>
                </c:pt>
                <c:pt idx="144">
                  <c:v>20</c:v>
                </c:pt>
                <c:pt idx="145">
                  <c:v>20</c:v>
                </c:pt>
                <c:pt idx="146">
                  <c:v>20</c:v>
                </c:pt>
                <c:pt idx="147">
                  <c:v>15</c:v>
                </c:pt>
                <c:pt idx="148">
                  <c:v>20</c:v>
                </c:pt>
                <c:pt idx="149">
                  <c:v>20</c:v>
                </c:pt>
                <c:pt idx="150">
                  <c:v>14.7</c:v>
                </c:pt>
                <c:pt idx="151">
                  <c:v>19.5</c:v>
                </c:pt>
                <c:pt idx="152">
                  <c:v>19.5</c:v>
                </c:pt>
                <c:pt idx="153">
                  <c:v>100</c:v>
                </c:pt>
                <c:pt idx="154">
                  <c:v>40</c:v>
                </c:pt>
                <c:pt idx="155">
                  <c:v>50</c:v>
                </c:pt>
                <c:pt idx="156">
                  <c:v>30</c:v>
                </c:pt>
                <c:pt idx="157">
                  <c:v>45</c:v>
                </c:pt>
                <c:pt idx="158">
                  <c:v>130</c:v>
                </c:pt>
                <c:pt idx="159">
                  <c:v>80</c:v>
                </c:pt>
                <c:pt idx="160">
                  <c:v>6</c:v>
                </c:pt>
                <c:pt idx="161">
                  <c:v>25</c:v>
                </c:pt>
                <c:pt idx="162">
                  <c:v>62.25</c:v>
                </c:pt>
                <c:pt idx="163">
                  <c:v>70</c:v>
                </c:pt>
                <c:pt idx="164">
                  <c:v>70</c:v>
                </c:pt>
                <c:pt idx="165">
                  <c:v>10.5</c:v>
                </c:pt>
                <c:pt idx="166">
                  <c:v>20</c:v>
                </c:pt>
                <c:pt idx="167">
                  <c:v>30</c:v>
                </c:pt>
                <c:pt idx="168">
                  <c:v>81</c:v>
                </c:pt>
                <c:pt idx="169">
                  <c:v>54</c:v>
                </c:pt>
                <c:pt idx="170">
                  <c:v>6.8</c:v>
                </c:pt>
                <c:pt idx="171">
                  <c:v>20</c:v>
                </c:pt>
                <c:pt idx="172">
                  <c:v>50.6</c:v>
                </c:pt>
                <c:pt idx="173">
                  <c:v>52</c:v>
                </c:pt>
                <c:pt idx="174">
                  <c:v>80</c:v>
                </c:pt>
                <c:pt idx="175">
                  <c:v>4.9000000000000004</c:v>
                </c:pt>
                <c:pt idx="176">
                  <c:v>3.6</c:v>
                </c:pt>
                <c:pt idx="177">
                  <c:v>100</c:v>
                </c:pt>
                <c:pt idx="178">
                  <c:v>80</c:v>
                </c:pt>
                <c:pt idx="179">
                  <c:v>100</c:v>
                </c:pt>
                <c:pt idx="180">
                  <c:v>46</c:v>
                </c:pt>
                <c:pt idx="181">
                  <c:v>100.815</c:v>
                </c:pt>
                <c:pt idx="182">
                  <c:v>7</c:v>
                </c:pt>
                <c:pt idx="183">
                  <c:v>13</c:v>
                </c:pt>
                <c:pt idx="184">
                  <c:v>20</c:v>
                </c:pt>
                <c:pt idx="185">
                  <c:v>27.6</c:v>
                </c:pt>
                <c:pt idx="186">
                  <c:v>125</c:v>
                </c:pt>
                <c:pt idx="187">
                  <c:v>150</c:v>
                </c:pt>
                <c:pt idx="188">
                  <c:v>180</c:v>
                </c:pt>
                <c:pt idx="189">
                  <c:v>20</c:v>
                </c:pt>
                <c:pt idx="190">
                  <c:v>30</c:v>
                </c:pt>
                <c:pt idx="191">
                  <c:v>30</c:v>
                </c:pt>
                <c:pt idx="192">
                  <c:v>10</c:v>
                </c:pt>
                <c:pt idx="193">
                  <c:v>150</c:v>
                </c:pt>
                <c:pt idx="194">
                  <c:v>10.88</c:v>
                </c:pt>
                <c:pt idx="195">
                  <c:v>52</c:v>
                </c:pt>
                <c:pt idx="196">
                  <c:v>52</c:v>
                </c:pt>
                <c:pt idx="197">
                  <c:v>25</c:v>
                </c:pt>
                <c:pt idx="198">
                  <c:v>46.2</c:v>
                </c:pt>
                <c:pt idx="199">
                  <c:v>71.400000000000006</c:v>
                </c:pt>
                <c:pt idx="200">
                  <c:v>118</c:v>
                </c:pt>
                <c:pt idx="201">
                  <c:v>182</c:v>
                </c:pt>
                <c:pt idx="202">
                  <c:v>146</c:v>
                </c:pt>
                <c:pt idx="203">
                  <c:v>50</c:v>
                </c:pt>
                <c:pt idx="204">
                  <c:v>154.27199999999999</c:v>
                </c:pt>
                <c:pt idx="205">
                  <c:v>103.5</c:v>
                </c:pt>
                <c:pt idx="206">
                  <c:v>125</c:v>
                </c:pt>
                <c:pt idx="207">
                  <c:v>85</c:v>
                </c:pt>
                <c:pt idx="208">
                  <c:v>54</c:v>
                </c:pt>
                <c:pt idx="209">
                  <c:v>72</c:v>
                </c:pt>
                <c:pt idx="210">
                  <c:v>30</c:v>
                </c:pt>
                <c:pt idx="211">
                  <c:v>86</c:v>
                </c:pt>
                <c:pt idx="212">
                  <c:v>50</c:v>
                </c:pt>
                <c:pt idx="213">
                  <c:v>90</c:v>
                </c:pt>
                <c:pt idx="214">
                  <c:v>20</c:v>
                </c:pt>
                <c:pt idx="215">
                  <c:v>20</c:v>
                </c:pt>
                <c:pt idx="216">
                  <c:v>20</c:v>
                </c:pt>
                <c:pt idx="217">
                  <c:v>20</c:v>
                </c:pt>
                <c:pt idx="218">
                  <c:v>20</c:v>
                </c:pt>
                <c:pt idx="219">
                  <c:v>26</c:v>
                </c:pt>
                <c:pt idx="220">
                  <c:v>8.16</c:v>
                </c:pt>
                <c:pt idx="221">
                  <c:v>20.399999999999999</c:v>
                </c:pt>
                <c:pt idx="222">
                  <c:v>100</c:v>
                </c:pt>
                <c:pt idx="223">
                  <c:v>128</c:v>
                </c:pt>
                <c:pt idx="224">
                  <c:v>20</c:v>
                </c:pt>
                <c:pt idx="225">
                  <c:v>16</c:v>
                </c:pt>
                <c:pt idx="226">
                  <c:v>60</c:v>
                </c:pt>
                <c:pt idx="227">
                  <c:v>20</c:v>
                </c:pt>
                <c:pt idx="228">
                  <c:v>100</c:v>
                </c:pt>
                <c:pt idx="229">
                  <c:v>100</c:v>
                </c:pt>
                <c:pt idx="230">
                  <c:v>24.9</c:v>
                </c:pt>
                <c:pt idx="231">
                  <c:v>40</c:v>
                </c:pt>
                <c:pt idx="232">
                  <c:v>20</c:v>
                </c:pt>
                <c:pt idx="233">
                  <c:v>50</c:v>
                </c:pt>
                <c:pt idx="234">
                  <c:v>50</c:v>
                </c:pt>
                <c:pt idx="235">
                  <c:v>105</c:v>
                </c:pt>
                <c:pt idx="236">
                  <c:v>150</c:v>
                </c:pt>
                <c:pt idx="237">
                  <c:v>80</c:v>
                </c:pt>
                <c:pt idx="238">
                  <c:v>125</c:v>
                </c:pt>
                <c:pt idx="239">
                  <c:v>7.8</c:v>
                </c:pt>
                <c:pt idx="240">
                  <c:v>200</c:v>
                </c:pt>
                <c:pt idx="241">
                  <c:v>7.2</c:v>
                </c:pt>
                <c:pt idx="242">
                  <c:v>14.7</c:v>
                </c:pt>
                <c:pt idx="243">
                  <c:v>45.9</c:v>
                </c:pt>
                <c:pt idx="244">
                  <c:v>100</c:v>
                </c:pt>
                <c:pt idx="245">
                  <c:v>60</c:v>
                </c:pt>
                <c:pt idx="246">
                  <c:v>20</c:v>
                </c:pt>
                <c:pt idx="247">
                  <c:v>17</c:v>
                </c:pt>
                <c:pt idx="248">
                  <c:v>49</c:v>
                </c:pt>
                <c:pt idx="249">
                  <c:v>56</c:v>
                </c:pt>
                <c:pt idx="250">
                  <c:v>74.900000000000006</c:v>
                </c:pt>
                <c:pt idx="251">
                  <c:v>100</c:v>
                </c:pt>
                <c:pt idx="252">
                  <c:v>78.400000000000006</c:v>
                </c:pt>
                <c:pt idx="253">
                  <c:v>50</c:v>
                </c:pt>
                <c:pt idx="254">
                  <c:v>9.4959999999999987</c:v>
                </c:pt>
                <c:pt idx="255">
                  <c:v>39.864000000000004</c:v>
                </c:pt>
                <c:pt idx="256">
                  <c:v>52.5</c:v>
                </c:pt>
                <c:pt idx="257">
                  <c:v>40</c:v>
                </c:pt>
                <c:pt idx="258">
                  <c:v>86</c:v>
                </c:pt>
                <c:pt idx="259">
                  <c:v>74</c:v>
                </c:pt>
                <c:pt idx="260">
                  <c:v>50</c:v>
                </c:pt>
                <c:pt idx="261">
                  <c:v>100</c:v>
                </c:pt>
                <c:pt idx="262">
                  <c:v>19.59</c:v>
                </c:pt>
                <c:pt idx="263">
                  <c:v>19.579999999999998</c:v>
                </c:pt>
                <c:pt idx="264">
                  <c:v>19.579999999999998</c:v>
                </c:pt>
                <c:pt idx="265">
                  <c:v>19.600000000000001</c:v>
                </c:pt>
                <c:pt idx="266">
                  <c:v>5</c:v>
                </c:pt>
                <c:pt idx="267">
                  <c:v>40</c:v>
                </c:pt>
                <c:pt idx="268">
                  <c:v>8.4</c:v>
                </c:pt>
                <c:pt idx="269">
                  <c:v>8.4</c:v>
                </c:pt>
                <c:pt idx="270">
                  <c:v>252.32</c:v>
                </c:pt>
                <c:pt idx="271">
                  <c:v>100</c:v>
                </c:pt>
                <c:pt idx="272">
                  <c:v>200</c:v>
                </c:pt>
                <c:pt idx="273">
                  <c:v>62.5</c:v>
                </c:pt>
                <c:pt idx="274">
                  <c:v>50</c:v>
                </c:pt>
                <c:pt idx="275">
                  <c:v>25</c:v>
                </c:pt>
                <c:pt idx="276">
                  <c:v>25</c:v>
                </c:pt>
                <c:pt idx="277">
                  <c:v>50</c:v>
                </c:pt>
                <c:pt idx="278">
                  <c:v>5</c:v>
                </c:pt>
                <c:pt idx="279">
                  <c:v>150</c:v>
                </c:pt>
                <c:pt idx="280">
                  <c:v>200</c:v>
                </c:pt>
                <c:pt idx="281">
                  <c:v>15</c:v>
                </c:pt>
                <c:pt idx="282">
                  <c:v>45</c:v>
                </c:pt>
                <c:pt idx="283">
                  <c:v>150</c:v>
                </c:pt>
                <c:pt idx="284">
                  <c:v>50</c:v>
                </c:pt>
                <c:pt idx="285">
                  <c:v>99</c:v>
                </c:pt>
                <c:pt idx="286">
                  <c:v>50</c:v>
                </c:pt>
                <c:pt idx="287">
                  <c:v>30</c:v>
                </c:pt>
                <c:pt idx="288">
                  <c:v>100</c:v>
                </c:pt>
                <c:pt idx="289">
                  <c:v>57.5</c:v>
                </c:pt>
                <c:pt idx="290">
                  <c:v>120</c:v>
                </c:pt>
                <c:pt idx="291">
                  <c:v>10</c:v>
                </c:pt>
                <c:pt idx="292">
                  <c:v>50</c:v>
                </c:pt>
                <c:pt idx="293">
                  <c:v>106.688</c:v>
                </c:pt>
                <c:pt idx="294">
                  <c:v>99</c:v>
                </c:pt>
                <c:pt idx="295">
                  <c:v>6.3</c:v>
                </c:pt>
                <c:pt idx="296">
                  <c:v>100</c:v>
                </c:pt>
                <c:pt idx="297">
                  <c:v>74.5</c:v>
                </c:pt>
                <c:pt idx="298">
                  <c:v>74.5</c:v>
                </c:pt>
                <c:pt idx="299">
                  <c:v>300</c:v>
                </c:pt>
                <c:pt idx="300">
                  <c:v>250</c:v>
                </c:pt>
                <c:pt idx="301">
                  <c:v>50</c:v>
                </c:pt>
                <c:pt idx="302">
                  <c:v>101</c:v>
                </c:pt>
                <c:pt idx="303">
                  <c:v>200</c:v>
                </c:pt>
                <c:pt idx="304">
                  <c:v>100</c:v>
                </c:pt>
                <c:pt idx="305">
                  <c:v>80</c:v>
                </c:pt>
                <c:pt idx="306">
                  <c:v>5.6814814814814811</c:v>
                </c:pt>
                <c:pt idx="307">
                  <c:v>80</c:v>
                </c:pt>
                <c:pt idx="308">
                  <c:v>60</c:v>
                </c:pt>
                <c:pt idx="309">
                  <c:v>30</c:v>
                </c:pt>
                <c:pt idx="310">
                  <c:v>58</c:v>
                </c:pt>
                <c:pt idx="311">
                  <c:v>122</c:v>
                </c:pt>
                <c:pt idx="312">
                  <c:v>99</c:v>
                </c:pt>
                <c:pt idx="313">
                  <c:v>80</c:v>
                </c:pt>
                <c:pt idx="314">
                  <c:v>20</c:v>
                </c:pt>
                <c:pt idx="315">
                  <c:v>100</c:v>
                </c:pt>
                <c:pt idx="316">
                  <c:v>42</c:v>
                </c:pt>
                <c:pt idx="317">
                  <c:v>68</c:v>
                </c:pt>
                <c:pt idx="318">
                  <c:v>20</c:v>
                </c:pt>
                <c:pt idx="319">
                  <c:v>200</c:v>
                </c:pt>
                <c:pt idx="320">
                  <c:v>35</c:v>
                </c:pt>
                <c:pt idx="321">
                  <c:v>40</c:v>
                </c:pt>
                <c:pt idx="322">
                  <c:v>10</c:v>
                </c:pt>
                <c:pt idx="323">
                  <c:v>50</c:v>
                </c:pt>
                <c:pt idx="324">
                  <c:v>50</c:v>
                </c:pt>
                <c:pt idx="325">
                  <c:v>86</c:v>
                </c:pt>
                <c:pt idx="326">
                  <c:v>102.5</c:v>
                </c:pt>
                <c:pt idx="327">
                  <c:v>100</c:v>
                </c:pt>
                <c:pt idx="328">
                  <c:v>100</c:v>
                </c:pt>
                <c:pt idx="329">
                  <c:v>100</c:v>
                </c:pt>
                <c:pt idx="330">
                  <c:v>100</c:v>
                </c:pt>
                <c:pt idx="331">
                  <c:v>60</c:v>
                </c:pt>
                <c:pt idx="332">
                  <c:v>10.5</c:v>
                </c:pt>
                <c:pt idx="333">
                  <c:v>20</c:v>
                </c:pt>
                <c:pt idx="334">
                  <c:v>144</c:v>
                </c:pt>
                <c:pt idx="335">
                  <c:v>13</c:v>
                </c:pt>
                <c:pt idx="336">
                  <c:v>128</c:v>
                </c:pt>
                <c:pt idx="337">
                  <c:v>70</c:v>
                </c:pt>
                <c:pt idx="338">
                  <c:v>250</c:v>
                </c:pt>
                <c:pt idx="339">
                  <c:v>4.5999999999999996</c:v>
                </c:pt>
                <c:pt idx="340">
                  <c:v>50</c:v>
                </c:pt>
                <c:pt idx="341">
                  <c:v>22</c:v>
                </c:pt>
                <c:pt idx="342">
                  <c:v>50</c:v>
                </c:pt>
                <c:pt idx="343">
                  <c:v>160</c:v>
                </c:pt>
                <c:pt idx="344">
                  <c:v>120</c:v>
                </c:pt>
                <c:pt idx="345">
                  <c:v>100</c:v>
                </c:pt>
                <c:pt idx="346">
                  <c:v>75</c:v>
                </c:pt>
                <c:pt idx="347">
                  <c:v>26</c:v>
                </c:pt>
                <c:pt idx="348">
                  <c:v>50</c:v>
                </c:pt>
                <c:pt idx="349">
                  <c:v>55.83</c:v>
                </c:pt>
                <c:pt idx="350">
                  <c:v>88</c:v>
                </c:pt>
                <c:pt idx="351">
                  <c:v>22</c:v>
                </c:pt>
                <c:pt idx="352">
                  <c:v>100</c:v>
                </c:pt>
                <c:pt idx="353">
                  <c:v>50</c:v>
                </c:pt>
                <c:pt idx="354">
                  <c:v>300</c:v>
                </c:pt>
                <c:pt idx="355">
                  <c:v>40</c:v>
                </c:pt>
                <c:pt idx="356">
                  <c:v>400</c:v>
                </c:pt>
                <c:pt idx="357">
                  <c:v>80</c:v>
                </c:pt>
                <c:pt idx="358">
                  <c:v>62.5</c:v>
                </c:pt>
                <c:pt idx="359">
                  <c:v>17.5</c:v>
                </c:pt>
                <c:pt idx="360">
                  <c:v>112</c:v>
                </c:pt>
                <c:pt idx="361">
                  <c:v>100</c:v>
                </c:pt>
                <c:pt idx="362">
                  <c:v>100</c:v>
                </c:pt>
                <c:pt idx="363">
                  <c:v>100</c:v>
                </c:pt>
                <c:pt idx="364">
                  <c:v>240</c:v>
                </c:pt>
                <c:pt idx="365">
                  <c:v>65</c:v>
                </c:pt>
                <c:pt idx="366">
                  <c:v>9.3076923076923066</c:v>
                </c:pt>
                <c:pt idx="367">
                  <c:v>88</c:v>
                </c:pt>
                <c:pt idx="368">
                  <c:v>90</c:v>
                </c:pt>
                <c:pt idx="369">
                  <c:v>70</c:v>
                </c:pt>
                <c:pt idx="370">
                  <c:v>150</c:v>
                </c:pt>
                <c:pt idx="371">
                  <c:v>100</c:v>
                </c:pt>
                <c:pt idx="372">
                  <c:v>100</c:v>
                </c:pt>
                <c:pt idx="373">
                  <c:v>35</c:v>
                </c:pt>
                <c:pt idx="374">
                  <c:v>107</c:v>
                </c:pt>
                <c:pt idx="375">
                  <c:v>132</c:v>
                </c:pt>
                <c:pt idx="376">
                  <c:v>250</c:v>
                </c:pt>
                <c:pt idx="377">
                  <c:v>88</c:v>
                </c:pt>
                <c:pt idx="378">
                  <c:v>25</c:v>
                </c:pt>
                <c:pt idx="379">
                  <c:v>100</c:v>
                </c:pt>
                <c:pt idx="380">
                  <c:v>44</c:v>
                </c:pt>
                <c:pt idx="381">
                  <c:v>100</c:v>
                </c:pt>
                <c:pt idx="382">
                  <c:v>162</c:v>
                </c:pt>
                <c:pt idx="383">
                  <c:v>100</c:v>
                </c:pt>
                <c:pt idx="384">
                  <c:v>200</c:v>
                </c:pt>
                <c:pt idx="385">
                  <c:v>100</c:v>
                </c:pt>
                <c:pt idx="386">
                  <c:v>50</c:v>
                </c:pt>
                <c:pt idx="387">
                  <c:v>80</c:v>
                </c:pt>
                <c:pt idx="388">
                  <c:v>50.5</c:v>
                </c:pt>
                <c:pt idx="389">
                  <c:v>50</c:v>
                </c:pt>
                <c:pt idx="390">
                  <c:v>160.5</c:v>
                </c:pt>
                <c:pt idx="391">
                  <c:v>75</c:v>
                </c:pt>
                <c:pt idx="392">
                  <c:v>80</c:v>
                </c:pt>
                <c:pt idx="393">
                  <c:v>22.9</c:v>
                </c:pt>
                <c:pt idx="394">
                  <c:v>200</c:v>
                </c:pt>
                <c:pt idx="395">
                  <c:v>127.86</c:v>
                </c:pt>
                <c:pt idx="396">
                  <c:v>100</c:v>
                </c:pt>
                <c:pt idx="397">
                  <c:v>100</c:v>
                </c:pt>
                <c:pt idx="398">
                  <c:v>79</c:v>
                </c:pt>
                <c:pt idx="399">
                  <c:v>75</c:v>
                </c:pt>
                <c:pt idx="400">
                  <c:v>160</c:v>
                </c:pt>
                <c:pt idx="401">
                  <c:v>150</c:v>
                </c:pt>
                <c:pt idx="402">
                  <c:v>20</c:v>
                </c:pt>
                <c:pt idx="403">
                  <c:v>20</c:v>
                </c:pt>
                <c:pt idx="404">
                  <c:v>196</c:v>
                </c:pt>
                <c:pt idx="405">
                  <c:v>50</c:v>
                </c:pt>
                <c:pt idx="406">
                  <c:v>132</c:v>
                </c:pt>
                <c:pt idx="407">
                  <c:v>175</c:v>
                </c:pt>
                <c:pt idx="408">
                  <c:v>100</c:v>
                </c:pt>
                <c:pt idx="409">
                  <c:v>200</c:v>
                </c:pt>
                <c:pt idx="410">
                  <c:v>152.5</c:v>
                </c:pt>
                <c:pt idx="411">
                  <c:v>233</c:v>
                </c:pt>
                <c:pt idx="412">
                  <c:v>63</c:v>
                </c:pt>
                <c:pt idx="413">
                  <c:v>26</c:v>
                </c:pt>
                <c:pt idx="414">
                  <c:v>56</c:v>
                </c:pt>
                <c:pt idx="415">
                  <c:v>50</c:v>
                </c:pt>
                <c:pt idx="416">
                  <c:v>200</c:v>
                </c:pt>
                <c:pt idx="417">
                  <c:v>7.5</c:v>
                </c:pt>
                <c:pt idx="418">
                  <c:v>90</c:v>
                </c:pt>
                <c:pt idx="419">
                  <c:v>500</c:v>
                </c:pt>
                <c:pt idx="420">
                  <c:v>90</c:v>
                </c:pt>
                <c:pt idx="421">
                  <c:v>96</c:v>
                </c:pt>
                <c:pt idx="422" formatCode="General">
                  <c:v>190</c:v>
                </c:pt>
                <c:pt idx="423" formatCode="General">
                  <c:v>190</c:v>
                </c:pt>
                <c:pt idx="424" formatCode="General">
                  <c:v>50</c:v>
                </c:pt>
                <c:pt idx="425" formatCode="General">
                  <c:v>50</c:v>
                </c:pt>
                <c:pt idx="426" formatCode="General">
                  <c:v>74.5</c:v>
                </c:pt>
                <c:pt idx="427" formatCode="General">
                  <c:v>130</c:v>
                </c:pt>
                <c:pt idx="428" formatCode="General">
                  <c:v>150</c:v>
                </c:pt>
                <c:pt idx="429" formatCode="General">
                  <c:v>300</c:v>
                </c:pt>
                <c:pt idx="430" formatCode="General">
                  <c:v>50</c:v>
                </c:pt>
                <c:pt idx="431" formatCode="General">
                  <c:v>30</c:v>
                </c:pt>
                <c:pt idx="432" formatCode="General">
                  <c:v>100</c:v>
                </c:pt>
                <c:pt idx="433" formatCode="General">
                  <c:v>350</c:v>
                </c:pt>
                <c:pt idx="434" formatCode="General">
                  <c:v>250</c:v>
                </c:pt>
                <c:pt idx="435" formatCode="General">
                  <c:v>90</c:v>
                </c:pt>
                <c:pt idx="436" formatCode="General">
                  <c:v>93.5</c:v>
                </c:pt>
                <c:pt idx="437" formatCode="General">
                  <c:v>200</c:v>
                </c:pt>
                <c:pt idx="438" formatCode="General">
                  <c:v>100</c:v>
                </c:pt>
                <c:pt idx="439" formatCode="General">
                  <c:v>100</c:v>
                </c:pt>
                <c:pt idx="440" formatCode="General">
                  <c:v>30</c:v>
                </c:pt>
                <c:pt idx="441" formatCode="General">
                  <c:v>125</c:v>
                </c:pt>
                <c:pt idx="442" formatCode="General">
                  <c:v>102</c:v>
                </c:pt>
                <c:pt idx="443" formatCode="General">
                  <c:v>150</c:v>
                </c:pt>
                <c:pt idx="444" formatCode="General">
                  <c:v>70</c:v>
                </c:pt>
                <c:pt idx="445" formatCode="General">
                  <c:v>40</c:v>
                </c:pt>
                <c:pt idx="446" formatCode="General">
                  <c:v>150</c:v>
                </c:pt>
                <c:pt idx="447" formatCode="General">
                  <c:v>60</c:v>
                </c:pt>
                <c:pt idx="448" formatCode="General">
                  <c:v>190</c:v>
                </c:pt>
                <c:pt idx="449" formatCode="General">
                  <c:v>20</c:v>
                </c:pt>
                <c:pt idx="450" formatCode="General">
                  <c:v>130</c:v>
                </c:pt>
                <c:pt idx="451" formatCode="General">
                  <c:v>80</c:v>
                </c:pt>
                <c:pt idx="452" formatCode="General">
                  <c:v>80</c:v>
                </c:pt>
                <c:pt idx="453" formatCode="General">
                  <c:v>66</c:v>
                </c:pt>
                <c:pt idx="454" formatCode="General">
                  <c:v>107</c:v>
                </c:pt>
                <c:pt idx="455" formatCode="General">
                  <c:v>100</c:v>
                </c:pt>
                <c:pt idx="456" formatCode="General">
                  <c:v>125</c:v>
                </c:pt>
                <c:pt idx="457" formatCode="General">
                  <c:v>30</c:v>
                </c:pt>
                <c:pt idx="458" formatCode="General">
                  <c:v>100</c:v>
                </c:pt>
                <c:pt idx="459" formatCode="General">
                  <c:v>150</c:v>
                </c:pt>
                <c:pt idx="460" formatCode="General">
                  <c:v>100</c:v>
                </c:pt>
                <c:pt idx="461" formatCode="General">
                  <c:v>65</c:v>
                </c:pt>
                <c:pt idx="462" formatCode="General">
                  <c:v>138.80000000000001</c:v>
                </c:pt>
                <c:pt idx="463" formatCode="General">
                  <c:v>140</c:v>
                </c:pt>
                <c:pt idx="464" formatCode="General">
                  <c:v>100</c:v>
                </c:pt>
                <c:pt idx="465" formatCode="General">
                  <c:v>25</c:v>
                </c:pt>
                <c:pt idx="466" formatCode="General">
                  <c:v>300</c:v>
                </c:pt>
                <c:pt idx="467" formatCode="General">
                  <c:v>200</c:v>
                </c:pt>
                <c:pt idx="468" formatCode="General">
                  <c:v>125</c:v>
                </c:pt>
                <c:pt idx="469" formatCode="General">
                  <c:v>35</c:v>
                </c:pt>
                <c:pt idx="470" formatCode="General">
                  <c:v>127.85</c:v>
                </c:pt>
                <c:pt idx="471" formatCode="General">
                  <c:v>700</c:v>
                </c:pt>
              </c:numCache>
            </c:numRef>
          </c:bubbleSize>
          <c:bubble3D val="0"/>
          <c:extLst>
            <c:ext xmlns:c16="http://schemas.microsoft.com/office/drawing/2014/chart" uri="{C3380CC4-5D6E-409C-BE32-E72D297353CC}">
              <c16:uniqueId val="{0000000A-EFA9-4DCA-AAA1-5313EC7F1410}"/>
            </c:ext>
          </c:extLst>
        </c:ser>
        <c:dLbls>
          <c:showLegendKey val="0"/>
          <c:showVal val="0"/>
          <c:showCatName val="0"/>
          <c:showSerName val="0"/>
          <c:showPercent val="0"/>
          <c:showBubbleSize val="0"/>
        </c:dLbls>
        <c:bubbleScale val="60"/>
        <c:showNegBubbles val="0"/>
        <c:axId val="555884864"/>
        <c:axId val="555877024"/>
      </c:bubbleChart>
      <c:valAx>
        <c:axId val="555884864"/>
        <c:scaling>
          <c:orientation val="minMax"/>
          <c:max val="45400"/>
          <c:min val="38900"/>
        </c:scaling>
        <c:delete val="0"/>
        <c:axPos val="b"/>
        <c:title>
          <c:tx>
            <c:rich>
              <a:bodyPr/>
              <a:lstStyle/>
              <a:p>
                <a:pPr>
                  <a:defRPr b="1"/>
                </a:pPr>
                <a:r>
                  <a:rPr lang="en-US" b="1"/>
                  <a:t>PPA Execution Date</a:t>
                </a:r>
              </a:p>
            </c:rich>
          </c:tx>
          <c:layout>
            <c:manualLayout>
              <c:xMode val="edge"/>
              <c:yMode val="edge"/>
              <c:x val="0.39832362761583157"/>
              <c:y val="0.9308453984445284"/>
            </c:manualLayout>
          </c:layout>
          <c:overlay val="0"/>
          <c:spPr>
            <a:noFill/>
            <a:ln w="25400">
              <a:noFill/>
            </a:ln>
          </c:spPr>
        </c:title>
        <c:numFmt formatCode="yyyy" sourceLinked="0"/>
        <c:majorTickMark val="out"/>
        <c:minorTickMark val="none"/>
        <c:tickLblPos val="nextTo"/>
        <c:spPr>
          <a:ln w="3175">
            <a:noFill/>
            <a:prstDash val="solid"/>
          </a:ln>
        </c:spPr>
        <c:txPr>
          <a:bodyPr rot="0" vert="horz"/>
          <a:lstStyle/>
          <a:p>
            <a:pPr>
              <a:defRPr b="0">
                <a:solidFill>
                  <a:sysClr val="windowText" lastClr="000000"/>
                </a:solidFill>
              </a:defRPr>
            </a:pPr>
            <a:endParaRPr lang="en-US"/>
          </a:p>
        </c:txPr>
        <c:crossAx val="555877024"/>
        <c:crosses val="autoZero"/>
        <c:crossBetween val="midCat"/>
        <c:majorUnit val="732"/>
        <c:minorUnit val="366"/>
      </c:valAx>
      <c:valAx>
        <c:axId val="555877024"/>
        <c:scaling>
          <c:orientation val="minMax"/>
          <c:max val="250"/>
          <c:min val="0"/>
        </c:scaling>
        <c:delete val="0"/>
        <c:axPos val="l"/>
        <c:majorGridlines>
          <c:spPr>
            <a:ln w="3175">
              <a:solidFill>
                <a:schemeClr val="bg1">
                  <a:lumMod val="75000"/>
                </a:schemeClr>
              </a:solidFill>
            </a:ln>
          </c:spPr>
        </c:majorGridlines>
        <c:numFmt formatCode="General" sourceLinked="0"/>
        <c:majorTickMark val="out"/>
        <c:minorTickMark val="none"/>
        <c:tickLblPos val="nextTo"/>
        <c:spPr>
          <a:ln w="3175">
            <a:noFill/>
            <a:prstDash val="solid"/>
          </a:ln>
        </c:spPr>
        <c:txPr>
          <a:bodyPr rot="0" vert="horz"/>
          <a:lstStyle/>
          <a:p>
            <a:pPr>
              <a:defRPr b="0"/>
            </a:pPr>
            <a:endParaRPr lang="en-US"/>
          </a:p>
        </c:txPr>
        <c:crossAx val="555884864"/>
        <c:crosses val="autoZero"/>
        <c:crossBetween val="midCat"/>
      </c:valAx>
      <c:spPr>
        <a:noFill/>
        <a:ln w="25400">
          <a:noFill/>
        </a:ln>
      </c:spPr>
    </c:plotArea>
    <c:legend>
      <c:legendPos val="r"/>
      <c:layout>
        <c:manualLayout>
          <c:xMode val="edge"/>
          <c:yMode val="edge"/>
          <c:x val="0.74145106861642307"/>
          <c:y val="4.5259683448659827E-2"/>
          <c:w val="0.22078208973878266"/>
          <c:h val="0.5191265849689618"/>
        </c:manualLayout>
      </c:layout>
      <c:overlay val="0"/>
      <c:spPr>
        <a:solidFill>
          <a:srgbClr val="FFFFFF"/>
        </a:solidFill>
        <a:ln w="3175">
          <a:solidFill>
            <a:schemeClr val="bg1">
              <a:lumMod val="75000"/>
            </a:schemeClr>
          </a:solidFill>
          <a:prstDash val="solid"/>
        </a:ln>
      </c:spPr>
    </c:legend>
    <c:plotVisOnly val="1"/>
    <c:dispBlanksAs val="gap"/>
    <c:showDLblsOverMax val="0"/>
  </c:chart>
  <c:spPr>
    <a:solidFill>
      <a:schemeClr val="bg1"/>
    </a:solidFill>
    <a:ln w="9525">
      <a:noFill/>
    </a:ln>
  </c:spPr>
  <c:txPr>
    <a:bodyPr/>
    <a:lstStyle/>
    <a:p>
      <a:pPr>
        <a:defRPr sz="1000" b="0" i="0" u="none" strike="noStrike" baseline="0">
          <a:solidFill>
            <a:srgbClr val="000000"/>
          </a:solidFill>
          <a:latin typeface="Arial" panose="020B0604020202020204" pitchFamily="34" charset="0"/>
          <a:ea typeface="Arial"/>
          <a:cs typeface="Arial" panose="020B0604020202020204" pitchFamily="34" charset="0"/>
        </a:defRPr>
      </a:pPr>
      <a:endParaRPr lang="en-US"/>
    </a:p>
  </c:txPr>
  <c:printSettings>
    <c:headerFooter alignWithMargins="0"/>
    <c:pageMargins b="1" l="0.75" r="0.75" t="1" header="0.5" footer="0.5"/>
    <c:pageSetup/>
  </c:printSettings>
  <c:userShapes r:id="rId1"/>
</c:chartSpace>
</file>

<file path=xl/charts/chart2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5.7489063867016625E-2"/>
          <c:y val="0.1132180352455943"/>
          <c:w val="0.90592973955178679"/>
          <c:h val="0.73389638795150602"/>
        </c:manualLayout>
      </c:layout>
      <c:bubbleChart>
        <c:varyColors val="0"/>
        <c:ser>
          <c:idx val="2"/>
          <c:order val="0"/>
          <c:tx>
            <c:v> Hawaii</c:v>
          </c:tx>
          <c:spPr>
            <a:solidFill>
              <a:srgbClr val="B3A2C7">
                <a:alpha val="70196"/>
              </a:srgbClr>
            </a:solidFill>
            <a:ln w="6350">
              <a:solidFill>
                <a:schemeClr val="accent4"/>
              </a:solidFill>
              <a:prstDash val="solid"/>
            </a:ln>
          </c:spPr>
          <c:invertIfNegative val="1"/>
          <c:xVal>
            <c:numRef>
              <c:f>'PPA Price by Project (PV only)'!$A$26:$A$537</c:f>
              <c:numCache>
                <c:formatCode>m/d/yyyy</c:formatCode>
                <c:ptCount val="512"/>
                <c:pt idx="0">
                  <c:v>38961</c:v>
                </c:pt>
                <c:pt idx="1">
                  <c:v>39258</c:v>
                </c:pt>
                <c:pt idx="2">
                  <c:v>39630</c:v>
                </c:pt>
                <c:pt idx="3">
                  <c:v>39652</c:v>
                </c:pt>
                <c:pt idx="4">
                  <c:v>39801</c:v>
                </c:pt>
                <c:pt idx="5">
                  <c:v>39867</c:v>
                </c:pt>
                <c:pt idx="6">
                  <c:v>39873</c:v>
                </c:pt>
                <c:pt idx="7">
                  <c:v>39877</c:v>
                </c:pt>
                <c:pt idx="8">
                  <c:v>39934</c:v>
                </c:pt>
                <c:pt idx="9">
                  <c:v>39941</c:v>
                </c:pt>
                <c:pt idx="10">
                  <c:v>39965</c:v>
                </c:pt>
                <c:pt idx="11">
                  <c:v>39965</c:v>
                </c:pt>
                <c:pt idx="12">
                  <c:v>39965</c:v>
                </c:pt>
                <c:pt idx="13">
                  <c:v>39986</c:v>
                </c:pt>
                <c:pt idx="14">
                  <c:v>40042</c:v>
                </c:pt>
                <c:pt idx="15">
                  <c:v>40064</c:v>
                </c:pt>
                <c:pt idx="16">
                  <c:v>40137</c:v>
                </c:pt>
                <c:pt idx="17">
                  <c:v>40170</c:v>
                </c:pt>
                <c:pt idx="18">
                  <c:v>40171</c:v>
                </c:pt>
                <c:pt idx="19">
                  <c:v>40171</c:v>
                </c:pt>
                <c:pt idx="20">
                  <c:v>40171</c:v>
                </c:pt>
                <c:pt idx="21">
                  <c:v>40204</c:v>
                </c:pt>
                <c:pt idx="22">
                  <c:v>40204</c:v>
                </c:pt>
                <c:pt idx="23">
                  <c:v>40204</c:v>
                </c:pt>
                <c:pt idx="24">
                  <c:v>40211</c:v>
                </c:pt>
                <c:pt idx="25">
                  <c:v>40233</c:v>
                </c:pt>
                <c:pt idx="26">
                  <c:v>40243</c:v>
                </c:pt>
                <c:pt idx="27">
                  <c:v>40287</c:v>
                </c:pt>
                <c:pt idx="28">
                  <c:v>40289</c:v>
                </c:pt>
                <c:pt idx="29">
                  <c:v>40297</c:v>
                </c:pt>
                <c:pt idx="30">
                  <c:v>40308</c:v>
                </c:pt>
                <c:pt idx="31">
                  <c:v>40318</c:v>
                </c:pt>
                <c:pt idx="32">
                  <c:v>40330</c:v>
                </c:pt>
                <c:pt idx="33">
                  <c:v>40330</c:v>
                </c:pt>
                <c:pt idx="34">
                  <c:v>40353</c:v>
                </c:pt>
                <c:pt idx="35">
                  <c:v>40359</c:v>
                </c:pt>
                <c:pt idx="36">
                  <c:v>40359</c:v>
                </c:pt>
                <c:pt idx="37">
                  <c:v>40385</c:v>
                </c:pt>
                <c:pt idx="38">
                  <c:v>40388</c:v>
                </c:pt>
                <c:pt idx="39">
                  <c:v>40388</c:v>
                </c:pt>
                <c:pt idx="40">
                  <c:v>40400</c:v>
                </c:pt>
                <c:pt idx="41">
                  <c:v>40400</c:v>
                </c:pt>
                <c:pt idx="42">
                  <c:v>40414</c:v>
                </c:pt>
                <c:pt idx="43">
                  <c:v>40441</c:v>
                </c:pt>
                <c:pt idx="44">
                  <c:v>40492</c:v>
                </c:pt>
                <c:pt idx="45">
                  <c:v>40497</c:v>
                </c:pt>
                <c:pt idx="46">
                  <c:v>40497</c:v>
                </c:pt>
                <c:pt idx="47">
                  <c:v>40513</c:v>
                </c:pt>
                <c:pt idx="48">
                  <c:v>40513</c:v>
                </c:pt>
                <c:pt idx="49">
                  <c:v>40533</c:v>
                </c:pt>
                <c:pt idx="50">
                  <c:v>40542</c:v>
                </c:pt>
                <c:pt idx="51">
                  <c:v>40542</c:v>
                </c:pt>
                <c:pt idx="52">
                  <c:v>40548</c:v>
                </c:pt>
                <c:pt idx="53">
                  <c:v>40550</c:v>
                </c:pt>
                <c:pt idx="54">
                  <c:v>40568</c:v>
                </c:pt>
                <c:pt idx="55">
                  <c:v>40581</c:v>
                </c:pt>
                <c:pt idx="56">
                  <c:v>40585</c:v>
                </c:pt>
                <c:pt idx="57">
                  <c:v>40585</c:v>
                </c:pt>
                <c:pt idx="58">
                  <c:v>40610</c:v>
                </c:pt>
                <c:pt idx="59">
                  <c:v>40697</c:v>
                </c:pt>
                <c:pt idx="60">
                  <c:v>40697</c:v>
                </c:pt>
                <c:pt idx="61">
                  <c:v>40715</c:v>
                </c:pt>
                <c:pt idx="62">
                  <c:v>40732</c:v>
                </c:pt>
                <c:pt idx="63">
                  <c:v>40738</c:v>
                </c:pt>
                <c:pt idx="64">
                  <c:v>40742</c:v>
                </c:pt>
                <c:pt idx="65">
                  <c:v>40745</c:v>
                </c:pt>
                <c:pt idx="66">
                  <c:v>40815</c:v>
                </c:pt>
                <c:pt idx="67">
                  <c:v>40817</c:v>
                </c:pt>
                <c:pt idx="68">
                  <c:v>40878</c:v>
                </c:pt>
                <c:pt idx="69">
                  <c:v>40885</c:v>
                </c:pt>
                <c:pt idx="70">
                  <c:v>40897</c:v>
                </c:pt>
                <c:pt idx="71">
                  <c:v>40897</c:v>
                </c:pt>
                <c:pt idx="72">
                  <c:v>40897</c:v>
                </c:pt>
                <c:pt idx="73">
                  <c:v>40909</c:v>
                </c:pt>
                <c:pt idx="74">
                  <c:v>40909</c:v>
                </c:pt>
                <c:pt idx="75">
                  <c:v>40942</c:v>
                </c:pt>
                <c:pt idx="76">
                  <c:v>40966</c:v>
                </c:pt>
                <c:pt idx="77">
                  <c:v>41093</c:v>
                </c:pt>
                <c:pt idx="78">
                  <c:v>41093</c:v>
                </c:pt>
                <c:pt idx="79">
                  <c:v>41124</c:v>
                </c:pt>
                <c:pt idx="80">
                  <c:v>41134</c:v>
                </c:pt>
                <c:pt idx="81">
                  <c:v>41137</c:v>
                </c:pt>
                <c:pt idx="82">
                  <c:v>41150</c:v>
                </c:pt>
                <c:pt idx="83">
                  <c:v>41152</c:v>
                </c:pt>
                <c:pt idx="84">
                  <c:v>41169</c:v>
                </c:pt>
                <c:pt idx="85">
                  <c:v>41169</c:v>
                </c:pt>
                <c:pt idx="86">
                  <c:v>41199</c:v>
                </c:pt>
                <c:pt idx="87">
                  <c:v>41207</c:v>
                </c:pt>
                <c:pt idx="88">
                  <c:v>41214</c:v>
                </c:pt>
                <c:pt idx="89">
                  <c:v>41228</c:v>
                </c:pt>
                <c:pt idx="90">
                  <c:v>41255</c:v>
                </c:pt>
                <c:pt idx="91">
                  <c:v>41256</c:v>
                </c:pt>
                <c:pt idx="92">
                  <c:v>41309</c:v>
                </c:pt>
                <c:pt idx="93">
                  <c:v>41333</c:v>
                </c:pt>
                <c:pt idx="94">
                  <c:v>41355</c:v>
                </c:pt>
                <c:pt idx="95">
                  <c:v>41355</c:v>
                </c:pt>
                <c:pt idx="96">
                  <c:v>41358</c:v>
                </c:pt>
                <c:pt idx="97">
                  <c:v>41374</c:v>
                </c:pt>
                <c:pt idx="98">
                  <c:v>41380</c:v>
                </c:pt>
                <c:pt idx="99">
                  <c:v>41426</c:v>
                </c:pt>
                <c:pt idx="100">
                  <c:v>41428</c:v>
                </c:pt>
                <c:pt idx="101">
                  <c:v>41428</c:v>
                </c:pt>
                <c:pt idx="102">
                  <c:v>41444</c:v>
                </c:pt>
                <c:pt idx="103">
                  <c:v>41458</c:v>
                </c:pt>
                <c:pt idx="104">
                  <c:v>41465</c:v>
                </c:pt>
                <c:pt idx="105">
                  <c:v>41465</c:v>
                </c:pt>
                <c:pt idx="106">
                  <c:v>41472</c:v>
                </c:pt>
                <c:pt idx="107">
                  <c:v>41472</c:v>
                </c:pt>
                <c:pt idx="108">
                  <c:v>41523</c:v>
                </c:pt>
                <c:pt idx="109">
                  <c:v>41536</c:v>
                </c:pt>
                <c:pt idx="110">
                  <c:v>41544</c:v>
                </c:pt>
                <c:pt idx="111">
                  <c:v>41556</c:v>
                </c:pt>
                <c:pt idx="112">
                  <c:v>41569</c:v>
                </c:pt>
                <c:pt idx="113">
                  <c:v>41609</c:v>
                </c:pt>
                <c:pt idx="114">
                  <c:v>41614</c:v>
                </c:pt>
                <c:pt idx="115">
                  <c:v>41627</c:v>
                </c:pt>
                <c:pt idx="116">
                  <c:v>41669</c:v>
                </c:pt>
                <c:pt idx="117">
                  <c:v>41690</c:v>
                </c:pt>
                <c:pt idx="118">
                  <c:v>41715</c:v>
                </c:pt>
                <c:pt idx="119">
                  <c:v>41724</c:v>
                </c:pt>
                <c:pt idx="120">
                  <c:v>41730</c:v>
                </c:pt>
                <c:pt idx="121">
                  <c:v>41760</c:v>
                </c:pt>
                <c:pt idx="122">
                  <c:v>41786</c:v>
                </c:pt>
                <c:pt idx="123">
                  <c:v>41791</c:v>
                </c:pt>
                <c:pt idx="124">
                  <c:v>41802</c:v>
                </c:pt>
                <c:pt idx="125">
                  <c:v>41838</c:v>
                </c:pt>
                <c:pt idx="126">
                  <c:v>41843</c:v>
                </c:pt>
                <c:pt idx="127">
                  <c:v>41844</c:v>
                </c:pt>
                <c:pt idx="128">
                  <c:v>41844</c:v>
                </c:pt>
                <c:pt idx="129">
                  <c:v>41851</c:v>
                </c:pt>
                <c:pt idx="130">
                  <c:v>41870</c:v>
                </c:pt>
                <c:pt idx="131">
                  <c:v>41876</c:v>
                </c:pt>
                <c:pt idx="132">
                  <c:v>41885</c:v>
                </c:pt>
                <c:pt idx="133">
                  <c:v>41886</c:v>
                </c:pt>
                <c:pt idx="134">
                  <c:v>41886</c:v>
                </c:pt>
                <c:pt idx="135">
                  <c:v>41915</c:v>
                </c:pt>
                <c:pt idx="136">
                  <c:v>41920</c:v>
                </c:pt>
                <c:pt idx="137">
                  <c:v>41920</c:v>
                </c:pt>
                <c:pt idx="138">
                  <c:v>41920</c:v>
                </c:pt>
                <c:pt idx="139">
                  <c:v>41920</c:v>
                </c:pt>
                <c:pt idx="140">
                  <c:v>41920</c:v>
                </c:pt>
                <c:pt idx="141">
                  <c:v>41920</c:v>
                </c:pt>
                <c:pt idx="142">
                  <c:v>41932</c:v>
                </c:pt>
                <c:pt idx="143">
                  <c:v>41933</c:v>
                </c:pt>
                <c:pt idx="144">
                  <c:v>41933</c:v>
                </c:pt>
                <c:pt idx="145">
                  <c:v>41934</c:v>
                </c:pt>
                <c:pt idx="146">
                  <c:v>41934</c:v>
                </c:pt>
                <c:pt idx="147">
                  <c:v>41934</c:v>
                </c:pt>
                <c:pt idx="148">
                  <c:v>41934</c:v>
                </c:pt>
                <c:pt idx="149">
                  <c:v>41934</c:v>
                </c:pt>
                <c:pt idx="150">
                  <c:v>41934</c:v>
                </c:pt>
                <c:pt idx="151">
                  <c:v>41934</c:v>
                </c:pt>
                <c:pt idx="152">
                  <c:v>41934</c:v>
                </c:pt>
                <c:pt idx="153">
                  <c:v>41936</c:v>
                </c:pt>
                <c:pt idx="154">
                  <c:v>41950</c:v>
                </c:pt>
                <c:pt idx="155">
                  <c:v>41950</c:v>
                </c:pt>
                <c:pt idx="156">
                  <c:v>41956</c:v>
                </c:pt>
                <c:pt idx="157">
                  <c:v>41961</c:v>
                </c:pt>
                <c:pt idx="158">
                  <c:v>41982</c:v>
                </c:pt>
                <c:pt idx="159">
                  <c:v>42036</c:v>
                </c:pt>
                <c:pt idx="160">
                  <c:v>42065</c:v>
                </c:pt>
                <c:pt idx="161">
                  <c:v>42065</c:v>
                </c:pt>
                <c:pt idx="162">
                  <c:v>42066</c:v>
                </c:pt>
                <c:pt idx="163">
                  <c:v>42067</c:v>
                </c:pt>
                <c:pt idx="164">
                  <c:v>42067</c:v>
                </c:pt>
                <c:pt idx="165">
                  <c:v>42068</c:v>
                </c:pt>
                <c:pt idx="166">
                  <c:v>42086</c:v>
                </c:pt>
                <c:pt idx="167">
                  <c:v>42088</c:v>
                </c:pt>
                <c:pt idx="168">
                  <c:v>42097</c:v>
                </c:pt>
                <c:pt idx="169">
                  <c:v>42097</c:v>
                </c:pt>
                <c:pt idx="170">
                  <c:v>42108</c:v>
                </c:pt>
                <c:pt idx="171">
                  <c:v>42111</c:v>
                </c:pt>
                <c:pt idx="172">
                  <c:v>42124</c:v>
                </c:pt>
                <c:pt idx="173">
                  <c:v>42124</c:v>
                </c:pt>
                <c:pt idx="174">
                  <c:v>42124</c:v>
                </c:pt>
                <c:pt idx="175">
                  <c:v>42151</c:v>
                </c:pt>
                <c:pt idx="176">
                  <c:v>42156</c:v>
                </c:pt>
                <c:pt idx="177">
                  <c:v>42160</c:v>
                </c:pt>
                <c:pt idx="178">
                  <c:v>42164</c:v>
                </c:pt>
                <c:pt idx="179">
                  <c:v>42174</c:v>
                </c:pt>
                <c:pt idx="180">
                  <c:v>42178</c:v>
                </c:pt>
                <c:pt idx="181">
                  <c:v>42180</c:v>
                </c:pt>
                <c:pt idx="182">
                  <c:v>42185</c:v>
                </c:pt>
                <c:pt idx="183">
                  <c:v>42186</c:v>
                </c:pt>
                <c:pt idx="184">
                  <c:v>42186</c:v>
                </c:pt>
                <c:pt idx="185">
                  <c:v>42186</c:v>
                </c:pt>
                <c:pt idx="186">
                  <c:v>42200</c:v>
                </c:pt>
                <c:pt idx="187">
                  <c:v>42201</c:v>
                </c:pt>
                <c:pt idx="188">
                  <c:v>42201</c:v>
                </c:pt>
                <c:pt idx="189">
                  <c:v>42206</c:v>
                </c:pt>
                <c:pt idx="190">
                  <c:v>42221</c:v>
                </c:pt>
                <c:pt idx="191">
                  <c:v>42225</c:v>
                </c:pt>
                <c:pt idx="192">
                  <c:v>42228</c:v>
                </c:pt>
                <c:pt idx="193">
                  <c:v>42244</c:v>
                </c:pt>
                <c:pt idx="194">
                  <c:v>42250</c:v>
                </c:pt>
                <c:pt idx="195">
                  <c:v>42270</c:v>
                </c:pt>
                <c:pt idx="196">
                  <c:v>42270</c:v>
                </c:pt>
                <c:pt idx="197">
                  <c:v>42271</c:v>
                </c:pt>
                <c:pt idx="198">
                  <c:v>42275</c:v>
                </c:pt>
                <c:pt idx="199">
                  <c:v>42275</c:v>
                </c:pt>
                <c:pt idx="200">
                  <c:v>42278</c:v>
                </c:pt>
                <c:pt idx="201">
                  <c:v>42278</c:v>
                </c:pt>
                <c:pt idx="202">
                  <c:v>42278</c:v>
                </c:pt>
                <c:pt idx="203">
                  <c:v>42285</c:v>
                </c:pt>
                <c:pt idx="204">
                  <c:v>42286</c:v>
                </c:pt>
                <c:pt idx="205">
                  <c:v>42286</c:v>
                </c:pt>
                <c:pt idx="206">
                  <c:v>42292</c:v>
                </c:pt>
                <c:pt idx="207">
                  <c:v>42313</c:v>
                </c:pt>
                <c:pt idx="208">
                  <c:v>42314</c:v>
                </c:pt>
                <c:pt idx="209">
                  <c:v>42317</c:v>
                </c:pt>
                <c:pt idx="210">
                  <c:v>42318</c:v>
                </c:pt>
                <c:pt idx="211">
                  <c:v>42328</c:v>
                </c:pt>
                <c:pt idx="212">
                  <c:v>42338</c:v>
                </c:pt>
                <c:pt idx="213">
                  <c:v>42355</c:v>
                </c:pt>
                <c:pt idx="214">
                  <c:v>42355</c:v>
                </c:pt>
                <c:pt idx="215">
                  <c:v>42356</c:v>
                </c:pt>
                <c:pt idx="216">
                  <c:v>42356</c:v>
                </c:pt>
                <c:pt idx="217">
                  <c:v>42356</c:v>
                </c:pt>
                <c:pt idx="218">
                  <c:v>42356</c:v>
                </c:pt>
                <c:pt idx="219">
                  <c:v>42375</c:v>
                </c:pt>
                <c:pt idx="220">
                  <c:v>42472</c:v>
                </c:pt>
                <c:pt idx="221">
                  <c:v>42472</c:v>
                </c:pt>
                <c:pt idx="222">
                  <c:v>42509</c:v>
                </c:pt>
                <c:pt idx="223">
                  <c:v>42584</c:v>
                </c:pt>
                <c:pt idx="224">
                  <c:v>42586</c:v>
                </c:pt>
                <c:pt idx="225">
                  <c:v>42591</c:v>
                </c:pt>
                <c:pt idx="226">
                  <c:v>42608</c:v>
                </c:pt>
                <c:pt idx="227">
                  <c:v>42611</c:v>
                </c:pt>
                <c:pt idx="228">
                  <c:v>42628</c:v>
                </c:pt>
                <c:pt idx="229">
                  <c:v>42633</c:v>
                </c:pt>
                <c:pt idx="230">
                  <c:v>42635</c:v>
                </c:pt>
                <c:pt idx="231">
                  <c:v>42636</c:v>
                </c:pt>
                <c:pt idx="232">
                  <c:v>42636</c:v>
                </c:pt>
                <c:pt idx="233">
                  <c:v>42636</c:v>
                </c:pt>
                <c:pt idx="234">
                  <c:v>42636</c:v>
                </c:pt>
                <c:pt idx="235">
                  <c:v>42689</c:v>
                </c:pt>
                <c:pt idx="236">
                  <c:v>42692</c:v>
                </c:pt>
                <c:pt idx="237">
                  <c:v>42692</c:v>
                </c:pt>
                <c:pt idx="238">
                  <c:v>42692</c:v>
                </c:pt>
                <c:pt idx="239">
                  <c:v>42717</c:v>
                </c:pt>
                <c:pt idx="240">
                  <c:v>42719</c:v>
                </c:pt>
                <c:pt idx="241">
                  <c:v>42738</c:v>
                </c:pt>
                <c:pt idx="242">
                  <c:v>42747</c:v>
                </c:pt>
                <c:pt idx="243">
                  <c:v>42747</c:v>
                </c:pt>
                <c:pt idx="244">
                  <c:v>42747</c:v>
                </c:pt>
                <c:pt idx="245">
                  <c:v>42752</c:v>
                </c:pt>
                <c:pt idx="246">
                  <c:v>42766</c:v>
                </c:pt>
                <c:pt idx="247">
                  <c:v>42817</c:v>
                </c:pt>
                <c:pt idx="248">
                  <c:v>42825</c:v>
                </c:pt>
                <c:pt idx="249">
                  <c:v>42826</c:v>
                </c:pt>
                <c:pt idx="250">
                  <c:v>42843</c:v>
                </c:pt>
                <c:pt idx="251">
                  <c:v>42877</c:v>
                </c:pt>
                <c:pt idx="252">
                  <c:v>42880</c:v>
                </c:pt>
                <c:pt idx="253">
                  <c:v>42880</c:v>
                </c:pt>
                <c:pt idx="254">
                  <c:v>42880</c:v>
                </c:pt>
                <c:pt idx="255">
                  <c:v>42880</c:v>
                </c:pt>
                <c:pt idx="256">
                  <c:v>42881</c:v>
                </c:pt>
                <c:pt idx="257">
                  <c:v>42887</c:v>
                </c:pt>
                <c:pt idx="258">
                  <c:v>42887</c:v>
                </c:pt>
                <c:pt idx="259">
                  <c:v>42887</c:v>
                </c:pt>
                <c:pt idx="260">
                  <c:v>42893</c:v>
                </c:pt>
                <c:pt idx="261">
                  <c:v>42905</c:v>
                </c:pt>
                <c:pt idx="262">
                  <c:v>42906</c:v>
                </c:pt>
                <c:pt idx="263">
                  <c:v>42906</c:v>
                </c:pt>
                <c:pt idx="264">
                  <c:v>42906</c:v>
                </c:pt>
                <c:pt idx="265">
                  <c:v>42906</c:v>
                </c:pt>
                <c:pt idx="266">
                  <c:v>42912</c:v>
                </c:pt>
                <c:pt idx="267">
                  <c:v>42933</c:v>
                </c:pt>
                <c:pt idx="268">
                  <c:v>42944</c:v>
                </c:pt>
                <c:pt idx="269">
                  <c:v>42944</c:v>
                </c:pt>
                <c:pt idx="270">
                  <c:v>42955</c:v>
                </c:pt>
                <c:pt idx="271">
                  <c:v>42972</c:v>
                </c:pt>
                <c:pt idx="272">
                  <c:v>43001</c:v>
                </c:pt>
                <c:pt idx="273">
                  <c:v>43004</c:v>
                </c:pt>
                <c:pt idx="274">
                  <c:v>43004</c:v>
                </c:pt>
                <c:pt idx="275">
                  <c:v>43014</c:v>
                </c:pt>
                <c:pt idx="276">
                  <c:v>43014</c:v>
                </c:pt>
                <c:pt idx="277">
                  <c:v>43038</c:v>
                </c:pt>
                <c:pt idx="278">
                  <c:v>43047</c:v>
                </c:pt>
                <c:pt idx="279">
                  <c:v>43052</c:v>
                </c:pt>
                <c:pt idx="280">
                  <c:v>43052</c:v>
                </c:pt>
                <c:pt idx="281">
                  <c:v>43053</c:v>
                </c:pt>
                <c:pt idx="282">
                  <c:v>43077</c:v>
                </c:pt>
                <c:pt idx="283">
                  <c:v>43083</c:v>
                </c:pt>
                <c:pt idx="284">
                  <c:v>43084</c:v>
                </c:pt>
                <c:pt idx="285">
                  <c:v>43090</c:v>
                </c:pt>
                <c:pt idx="286">
                  <c:v>43105</c:v>
                </c:pt>
                <c:pt idx="287">
                  <c:v>43109</c:v>
                </c:pt>
                <c:pt idx="288">
                  <c:v>43126</c:v>
                </c:pt>
                <c:pt idx="289">
                  <c:v>43129</c:v>
                </c:pt>
                <c:pt idx="290">
                  <c:v>43129</c:v>
                </c:pt>
                <c:pt idx="291">
                  <c:v>43132</c:v>
                </c:pt>
                <c:pt idx="292">
                  <c:v>43136</c:v>
                </c:pt>
                <c:pt idx="293">
                  <c:v>43152</c:v>
                </c:pt>
                <c:pt idx="294">
                  <c:v>43154</c:v>
                </c:pt>
                <c:pt idx="295">
                  <c:v>43206</c:v>
                </c:pt>
                <c:pt idx="296">
                  <c:v>43227</c:v>
                </c:pt>
                <c:pt idx="297">
                  <c:v>43236</c:v>
                </c:pt>
                <c:pt idx="298">
                  <c:v>43236</c:v>
                </c:pt>
                <c:pt idx="299">
                  <c:v>43250</c:v>
                </c:pt>
                <c:pt idx="300">
                  <c:v>43250</c:v>
                </c:pt>
                <c:pt idx="301">
                  <c:v>43250</c:v>
                </c:pt>
                <c:pt idx="302">
                  <c:v>43250</c:v>
                </c:pt>
                <c:pt idx="303">
                  <c:v>43250</c:v>
                </c:pt>
                <c:pt idx="304">
                  <c:v>43250</c:v>
                </c:pt>
                <c:pt idx="305">
                  <c:v>43251</c:v>
                </c:pt>
                <c:pt idx="306">
                  <c:v>43252</c:v>
                </c:pt>
                <c:pt idx="307">
                  <c:v>43255</c:v>
                </c:pt>
                <c:pt idx="308">
                  <c:v>43257</c:v>
                </c:pt>
                <c:pt idx="309">
                  <c:v>43259</c:v>
                </c:pt>
                <c:pt idx="310">
                  <c:v>43264</c:v>
                </c:pt>
                <c:pt idx="311">
                  <c:v>43264</c:v>
                </c:pt>
                <c:pt idx="312">
                  <c:v>43264</c:v>
                </c:pt>
                <c:pt idx="313">
                  <c:v>43264</c:v>
                </c:pt>
                <c:pt idx="314">
                  <c:v>43266</c:v>
                </c:pt>
                <c:pt idx="315">
                  <c:v>43277</c:v>
                </c:pt>
                <c:pt idx="316">
                  <c:v>43278</c:v>
                </c:pt>
                <c:pt idx="317">
                  <c:v>43281</c:v>
                </c:pt>
                <c:pt idx="318">
                  <c:v>43281</c:v>
                </c:pt>
                <c:pt idx="319">
                  <c:v>43281</c:v>
                </c:pt>
                <c:pt idx="320">
                  <c:v>43291</c:v>
                </c:pt>
                <c:pt idx="321">
                  <c:v>43322</c:v>
                </c:pt>
                <c:pt idx="322">
                  <c:v>43322</c:v>
                </c:pt>
                <c:pt idx="323">
                  <c:v>43334</c:v>
                </c:pt>
                <c:pt idx="324">
                  <c:v>43334</c:v>
                </c:pt>
                <c:pt idx="325">
                  <c:v>43335</c:v>
                </c:pt>
                <c:pt idx="326">
                  <c:v>43343</c:v>
                </c:pt>
                <c:pt idx="327">
                  <c:v>43352</c:v>
                </c:pt>
                <c:pt idx="328">
                  <c:v>43354</c:v>
                </c:pt>
                <c:pt idx="329">
                  <c:v>43362</c:v>
                </c:pt>
                <c:pt idx="330">
                  <c:v>43363</c:v>
                </c:pt>
                <c:pt idx="331">
                  <c:v>43368</c:v>
                </c:pt>
                <c:pt idx="332">
                  <c:v>43374</c:v>
                </c:pt>
                <c:pt idx="333">
                  <c:v>43374</c:v>
                </c:pt>
                <c:pt idx="334">
                  <c:v>43391</c:v>
                </c:pt>
                <c:pt idx="335">
                  <c:v>43391</c:v>
                </c:pt>
                <c:pt idx="336">
                  <c:v>43398</c:v>
                </c:pt>
                <c:pt idx="337">
                  <c:v>43405</c:v>
                </c:pt>
                <c:pt idx="338">
                  <c:v>43445</c:v>
                </c:pt>
                <c:pt idx="339">
                  <c:v>43497</c:v>
                </c:pt>
                <c:pt idx="340">
                  <c:v>43507</c:v>
                </c:pt>
                <c:pt idx="341">
                  <c:v>43510</c:v>
                </c:pt>
                <c:pt idx="342">
                  <c:v>43524</c:v>
                </c:pt>
                <c:pt idx="343">
                  <c:v>43545</c:v>
                </c:pt>
                <c:pt idx="344">
                  <c:v>43546</c:v>
                </c:pt>
                <c:pt idx="345">
                  <c:v>43577</c:v>
                </c:pt>
                <c:pt idx="346">
                  <c:v>43585</c:v>
                </c:pt>
                <c:pt idx="347">
                  <c:v>43613</c:v>
                </c:pt>
                <c:pt idx="348">
                  <c:v>43615</c:v>
                </c:pt>
                <c:pt idx="349">
                  <c:v>43627</c:v>
                </c:pt>
                <c:pt idx="350">
                  <c:v>43634</c:v>
                </c:pt>
                <c:pt idx="351">
                  <c:v>43634</c:v>
                </c:pt>
                <c:pt idx="352">
                  <c:v>43637</c:v>
                </c:pt>
                <c:pt idx="353">
                  <c:v>43643</c:v>
                </c:pt>
                <c:pt idx="354">
                  <c:v>43643</c:v>
                </c:pt>
                <c:pt idx="355">
                  <c:v>43647</c:v>
                </c:pt>
                <c:pt idx="356">
                  <c:v>43647</c:v>
                </c:pt>
                <c:pt idx="357">
                  <c:v>43647</c:v>
                </c:pt>
                <c:pt idx="358">
                  <c:v>43655</c:v>
                </c:pt>
                <c:pt idx="359">
                  <c:v>43671</c:v>
                </c:pt>
                <c:pt idx="360">
                  <c:v>43672</c:v>
                </c:pt>
                <c:pt idx="361">
                  <c:v>43672</c:v>
                </c:pt>
                <c:pt idx="362">
                  <c:v>43683</c:v>
                </c:pt>
                <c:pt idx="363">
                  <c:v>43696</c:v>
                </c:pt>
                <c:pt idx="364">
                  <c:v>43707</c:v>
                </c:pt>
                <c:pt idx="365">
                  <c:v>43720</c:v>
                </c:pt>
                <c:pt idx="366">
                  <c:v>43727</c:v>
                </c:pt>
                <c:pt idx="367">
                  <c:v>43730</c:v>
                </c:pt>
                <c:pt idx="368">
                  <c:v>43730</c:v>
                </c:pt>
                <c:pt idx="369">
                  <c:v>43730</c:v>
                </c:pt>
                <c:pt idx="370">
                  <c:v>43739</c:v>
                </c:pt>
                <c:pt idx="371">
                  <c:v>43755</c:v>
                </c:pt>
                <c:pt idx="372">
                  <c:v>43755</c:v>
                </c:pt>
                <c:pt idx="373">
                  <c:v>43756</c:v>
                </c:pt>
                <c:pt idx="374">
                  <c:v>43761</c:v>
                </c:pt>
                <c:pt idx="375">
                  <c:v>43774</c:v>
                </c:pt>
                <c:pt idx="376">
                  <c:v>43783</c:v>
                </c:pt>
                <c:pt idx="377">
                  <c:v>43783</c:v>
                </c:pt>
                <c:pt idx="378">
                  <c:v>43788</c:v>
                </c:pt>
                <c:pt idx="379">
                  <c:v>43790</c:v>
                </c:pt>
                <c:pt idx="380">
                  <c:v>43795</c:v>
                </c:pt>
                <c:pt idx="381">
                  <c:v>43795</c:v>
                </c:pt>
                <c:pt idx="382">
                  <c:v>43795</c:v>
                </c:pt>
                <c:pt idx="383">
                  <c:v>43804</c:v>
                </c:pt>
                <c:pt idx="384">
                  <c:v>43809</c:v>
                </c:pt>
                <c:pt idx="385">
                  <c:v>43816</c:v>
                </c:pt>
                <c:pt idx="386">
                  <c:v>43819</c:v>
                </c:pt>
                <c:pt idx="387">
                  <c:v>43822</c:v>
                </c:pt>
                <c:pt idx="388">
                  <c:v>43836</c:v>
                </c:pt>
                <c:pt idx="389">
                  <c:v>43875</c:v>
                </c:pt>
                <c:pt idx="390">
                  <c:v>43875</c:v>
                </c:pt>
                <c:pt idx="391">
                  <c:v>43880</c:v>
                </c:pt>
                <c:pt idx="392">
                  <c:v>43887</c:v>
                </c:pt>
                <c:pt idx="393">
                  <c:v>43903</c:v>
                </c:pt>
                <c:pt idx="394">
                  <c:v>43915</c:v>
                </c:pt>
                <c:pt idx="395">
                  <c:v>43929</c:v>
                </c:pt>
                <c:pt idx="396">
                  <c:v>43929</c:v>
                </c:pt>
                <c:pt idx="397">
                  <c:v>43953</c:v>
                </c:pt>
                <c:pt idx="398">
                  <c:v>43957</c:v>
                </c:pt>
                <c:pt idx="399">
                  <c:v>43970</c:v>
                </c:pt>
                <c:pt idx="400">
                  <c:v>43977</c:v>
                </c:pt>
                <c:pt idx="401">
                  <c:v>43983</c:v>
                </c:pt>
                <c:pt idx="402">
                  <c:v>44022</c:v>
                </c:pt>
                <c:pt idx="403">
                  <c:v>44022</c:v>
                </c:pt>
                <c:pt idx="404">
                  <c:v>44036</c:v>
                </c:pt>
                <c:pt idx="405">
                  <c:v>44067</c:v>
                </c:pt>
                <c:pt idx="406">
                  <c:v>44074</c:v>
                </c:pt>
                <c:pt idx="407">
                  <c:v>44088</c:v>
                </c:pt>
                <c:pt idx="408">
                  <c:v>44097</c:v>
                </c:pt>
                <c:pt idx="409">
                  <c:v>44099</c:v>
                </c:pt>
                <c:pt idx="410">
                  <c:v>44104</c:v>
                </c:pt>
                <c:pt idx="411">
                  <c:v>44106</c:v>
                </c:pt>
                <c:pt idx="412">
                  <c:v>44137</c:v>
                </c:pt>
                <c:pt idx="413">
                  <c:v>44140</c:v>
                </c:pt>
                <c:pt idx="414">
                  <c:v>44141</c:v>
                </c:pt>
                <c:pt idx="415">
                  <c:v>44166</c:v>
                </c:pt>
                <c:pt idx="416">
                  <c:v>44187</c:v>
                </c:pt>
                <c:pt idx="417">
                  <c:v>44195</c:v>
                </c:pt>
                <c:pt idx="418">
                  <c:v>44211</c:v>
                </c:pt>
                <c:pt idx="419">
                  <c:v>44211</c:v>
                </c:pt>
                <c:pt idx="420">
                  <c:v>44217</c:v>
                </c:pt>
                <c:pt idx="421">
                  <c:v>44224</c:v>
                </c:pt>
                <c:pt idx="422">
                  <c:v>44228</c:v>
                </c:pt>
                <c:pt idx="423">
                  <c:v>44228</c:v>
                </c:pt>
                <c:pt idx="424">
                  <c:v>44231</c:v>
                </c:pt>
                <c:pt idx="425">
                  <c:v>44250</c:v>
                </c:pt>
                <c:pt idx="426">
                  <c:v>44263</c:v>
                </c:pt>
                <c:pt idx="427">
                  <c:v>44280</c:v>
                </c:pt>
                <c:pt idx="428">
                  <c:v>44287</c:v>
                </c:pt>
                <c:pt idx="429">
                  <c:v>44287</c:v>
                </c:pt>
                <c:pt idx="430">
                  <c:v>44294</c:v>
                </c:pt>
                <c:pt idx="431">
                  <c:v>44323</c:v>
                </c:pt>
                <c:pt idx="432">
                  <c:v>44328</c:v>
                </c:pt>
                <c:pt idx="433">
                  <c:v>44348</c:v>
                </c:pt>
                <c:pt idx="434">
                  <c:v>44348</c:v>
                </c:pt>
                <c:pt idx="435">
                  <c:v>44348</c:v>
                </c:pt>
                <c:pt idx="436">
                  <c:v>44351</c:v>
                </c:pt>
                <c:pt idx="437">
                  <c:v>44364</c:v>
                </c:pt>
                <c:pt idx="438">
                  <c:v>44420</c:v>
                </c:pt>
                <c:pt idx="439">
                  <c:v>44477</c:v>
                </c:pt>
                <c:pt idx="440">
                  <c:v>44483</c:v>
                </c:pt>
                <c:pt idx="441">
                  <c:v>44484</c:v>
                </c:pt>
                <c:pt idx="442">
                  <c:v>44484</c:v>
                </c:pt>
                <c:pt idx="443">
                  <c:v>44547</c:v>
                </c:pt>
                <c:pt idx="444">
                  <c:v>44582</c:v>
                </c:pt>
                <c:pt idx="445">
                  <c:v>44608</c:v>
                </c:pt>
                <c:pt idx="446">
                  <c:v>44613</c:v>
                </c:pt>
                <c:pt idx="447">
                  <c:v>44669</c:v>
                </c:pt>
                <c:pt idx="448">
                  <c:v>44671</c:v>
                </c:pt>
                <c:pt idx="449">
                  <c:v>44679</c:v>
                </c:pt>
                <c:pt idx="450">
                  <c:v>44694</c:v>
                </c:pt>
                <c:pt idx="451">
                  <c:v>44706</c:v>
                </c:pt>
                <c:pt idx="452">
                  <c:v>44735</c:v>
                </c:pt>
                <c:pt idx="453">
                  <c:v>44769</c:v>
                </c:pt>
                <c:pt idx="454">
                  <c:v>44831</c:v>
                </c:pt>
                <c:pt idx="455">
                  <c:v>44833</c:v>
                </c:pt>
                <c:pt idx="456">
                  <c:v>44854</c:v>
                </c:pt>
                <c:pt idx="457">
                  <c:v>44859</c:v>
                </c:pt>
                <c:pt idx="458">
                  <c:v>44862</c:v>
                </c:pt>
                <c:pt idx="459">
                  <c:v>44916</c:v>
                </c:pt>
                <c:pt idx="460">
                  <c:v>44946</c:v>
                </c:pt>
                <c:pt idx="461">
                  <c:v>44950</c:v>
                </c:pt>
                <c:pt idx="462">
                  <c:v>45107</c:v>
                </c:pt>
                <c:pt idx="463">
                  <c:v>45128</c:v>
                </c:pt>
                <c:pt idx="464">
                  <c:v>45223</c:v>
                </c:pt>
                <c:pt idx="465">
                  <c:v>45245</c:v>
                </c:pt>
                <c:pt idx="466">
                  <c:v>45247</c:v>
                </c:pt>
                <c:pt idx="467">
                  <c:v>45322</c:v>
                </c:pt>
                <c:pt idx="468">
                  <c:v>45337</c:v>
                </c:pt>
                <c:pt idx="469">
                  <c:v>45372</c:v>
                </c:pt>
                <c:pt idx="470">
                  <c:v>45415</c:v>
                </c:pt>
                <c:pt idx="471">
                  <c:v>45415</c:v>
                </c:pt>
              </c:numCache>
            </c:numRef>
          </c:xVal>
          <c:yVal>
            <c:numRef>
              <c:f>'PPA Price by Project (PV only)'!$O$26:$O$537</c:f>
              <c:numCache>
                <c:formatCode>0.00</c:formatCode>
                <c:ptCount val="512"/>
                <c:pt idx="0">
                  <c:v>#N/A</c:v>
                </c:pt>
                <c:pt idx="1">
                  <c:v>#N/A</c:v>
                </c:pt>
                <c:pt idx="2">
                  <c:v>#N/A</c:v>
                </c:pt>
                <c:pt idx="3">
                  <c:v>#N/A</c:v>
                </c:pt>
                <c:pt idx="4">
                  <c:v>#N/A</c:v>
                </c:pt>
                <c:pt idx="5">
                  <c:v>#N/A</c:v>
                </c:pt>
                <c:pt idx="6">
                  <c:v>#N/A</c:v>
                </c:pt>
                <c:pt idx="7">
                  <c:v>#N/A</c:v>
                </c:pt>
                <c:pt idx="8">
                  <c:v>#N/A</c:v>
                </c:pt>
                <c:pt idx="9">
                  <c:v>#N/A</c:v>
                </c:pt>
                <c:pt idx="10">
                  <c:v>#N/A</c:v>
                </c:pt>
                <c:pt idx="11">
                  <c:v>#N/A</c:v>
                </c:pt>
                <c:pt idx="12">
                  <c:v>#N/A</c:v>
                </c:pt>
                <c:pt idx="13">
                  <c:v>#N/A</c:v>
                </c:pt>
                <c:pt idx="14">
                  <c:v>#N/A</c:v>
                </c:pt>
                <c:pt idx="15">
                  <c:v>#N/A</c:v>
                </c:pt>
                <c:pt idx="16">
                  <c:v>#N/A</c:v>
                </c:pt>
                <c:pt idx="17">
                  <c:v>#N/A</c:v>
                </c:pt>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#N/A</c:v>
                </c:pt>
                <c:pt idx="42">
                  <c:v>#N/A</c:v>
                </c:pt>
                <c:pt idx="43">
                  <c:v>#N/A</c:v>
                </c:pt>
                <c:pt idx="44">
                  <c:v>#N/A</c:v>
                </c:pt>
                <c:pt idx="45">
                  <c:v>#N/A</c:v>
                </c:pt>
                <c:pt idx="46">
                  <c:v>#N/A</c:v>
                </c:pt>
                <c:pt idx="47">
                  <c:v>#N/A</c:v>
                </c:pt>
                <c:pt idx="48">
                  <c:v>#N/A</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217.38110587653057</c:v>
                </c:pt>
                <c:pt idx="65">
                  <c:v>#N/A</c:v>
                </c:pt>
                <c:pt idx="66">
                  <c:v>#N/A</c:v>
                </c:pt>
                <c:pt idx="67">
                  <c:v>#N/A</c:v>
                </c:pt>
                <c:pt idx="68">
                  <c:v>#N/A</c:v>
                </c:pt>
                <c:pt idx="69">
                  <c:v>#N/A</c:v>
                </c:pt>
                <c:pt idx="70">
                  <c:v>#N/A</c:v>
                </c:pt>
                <c:pt idx="71">
                  <c:v>#N/A</c:v>
                </c:pt>
                <c:pt idx="72">
                  <c:v>#N/A</c:v>
                </c:pt>
                <c:pt idx="73">
                  <c:v>#N/A</c:v>
                </c:pt>
                <c:pt idx="74">
                  <c:v>#N/A</c:v>
                </c:pt>
                <c:pt idx="75">
                  <c:v>#N/A</c:v>
                </c:pt>
                <c:pt idx="76">
                  <c:v>#N/A</c:v>
                </c:pt>
                <c:pt idx="77">
                  <c:v>#N/A</c:v>
                </c:pt>
                <c:pt idx="78">
                  <c:v>#N/A</c:v>
                </c:pt>
                <c:pt idx="79">
                  <c:v>#N/A</c:v>
                </c:pt>
                <c:pt idx="80">
                  <c:v>#N/A</c:v>
                </c:pt>
                <c:pt idx="81">
                  <c:v>#N/A</c:v>
                </c:pt>
                <c:pt idx="82">
                  <c:v>#N/A</c:v>
                </c:pt>
                <c:pt idx="83">
                  <c:v>#N/A</c:v>
                </c:pt>
                <c:pt idx="84">
                  <c:v>#N/A</c:v>
                </c:pt>
                <c:pt idx="85">
                  <c:v>#N/A</c:v>
                </c:pt>
                <c:pt idx="86">
                  <c:v>#N/A</c:v>
                </c:pt>
                <c:pt idx="87">
                  <c:v>#N/A</c:v>
                </c:pt>
                <c:pt idx="88">
                  <c:v>#N/A</c:v>
                </c:pt>
                <c:pt idx="89">
                  <c:v>#N/A</c:v>
                </c:pt>
                <c:pt idx="90">
                  <c:v>#N/A</c:v>
                </c:pt>
                <c:pt idx="91">
                  <c:v>#N/A</c:v>
                </c:pt>
                <c:pt idx="92">
                  <c:v>#N/A</c:v>
                </c:pt>
                <c:pt idx="93">
                  <c:v>#N/A</c:v>
                </c:pt>
                <c:pt idx="94">
                  <c:v>#N/A</c:v>
                </c:pt>
                <c:pt idx="95">
                  <c:v>#N/A</c:v>
                </c:pt>
                <c:pt idx="96">
                  <c:v>#N/A</c:v>
                </c:pt>
                <c:pt idx="97">
                  <c:v>#N/A</c:v>
                </c:pt>
                <c:pt idx="98">
                  <c:v>#N/A</c:v>
                </c:pt>
                <c:pt idx="99">
                  <c:v>#N/A</c:v>
                </c:pt>
                <c:pt idx="100">
                  <c:v>#N/A</c:v>
                </c:pt>
                <c:pt idx="101">
                  <c:v>#N/A</c:v>
                </c:pt>
                <c:pt idx="102">
                  <c:v>167.32002997165498</c:v>
                </c:pt>
                <c:pt idx="103">
                  <c:v>#N/A</c:v>
                </c:pt>
                <c:pt idx="104">
                  <c:v>#N/A</c:v>
                </c:pt>
                <c:pt idx="105">
                  <c:v>#N/A</c:v>
                </c:pt>
                <c:pt idx="106">
                  <c:v>#N/A</c:v>
                </c:pt>
                <c:pt idx="107">
                  <c:v>#N/A</c:v>
                </c:pt>
                <c:pt idx="108">
                  <c:v>#N/A</c:v>
                </c:pt>
                <c:pt idx="109">
                  <c:v>#N/A</c:v>
                </c:pt>
                <c:pt idx="110">
                  <c:v>#N/A</c:v>
                </c:pt>
                <c:pt idx="111">
                  <c:v>#N/A</c:v>
                </c:pt>
                <c:pt idx="112">
                  <c:v>#N/A</c:v>
                </c:pt>
                <c:pt idx="113">
                  <c:v>#N/A</c:v>
                </c:pt>
                <c:pt idx="114">
                  <c:v>#N/A</c:v>
                </c:pt>
                <c:pt idx="115">
                  <c:v>#N/A</c:v>
                </c:pt>
                <c:pt idx="116">
                  <c:v>#N/A</c:v>
                </c:pt>
                <c:pt idx="117">
                  <c:v>#N/A</c:v>
                </c:pt>
                <c:pt idx="118">
                  <c:v>#N/A</c:v>
                </c:pt>
                <c:pt idx="119">
                  <c:v>#N/A</c:v>
                </c:pt>
                <c:pt idx="120">
                  <c:v>#N/A</c:v>
                </c:pt>
                <c:pt idx="121">
                  <c:v>#N/A</c:v>
                </c:pt>
                <c:pt idx="122">
                  <c:v>#N/A</c:v>
                </c:pt>
                <c:pt idx="123">
                  <c:v>#N/A</c:v>
                </c:pt>
                <c:pt idx="124">
                  <c:v>#N/A</c:v>
                </c:pt>
                <c:pt idx="125">
                  <c:v>#N/A</c:v>
                </c:pt>
                <c:pt idx="126">
                  <c:v>#N/A</c:v>
                </c:pt>
                <c:pt idx="127">
                  <c:v>#N/A</c:v>
                </c:pt>
                <c:pt idx="128">
                  <c:v>#N/A</c:v>
                </c:pt>
                <c:pt idx="129">
                  <c:v>#N/A</c:v>
                </c:pt>
                <c:pt idx="130">
                  <c:v>#N/A</c:v>
                </c:pt>
                <c:pt idx="131">
                  <c:v>#N/A</c:v>
                </c:pt>
                <c:pt idx="132">
                  <c:v>#N/A</c:v>
                </c:pt>
                <c:pt idx="133">
                  <c:v>#N/A</c:v>
                </c:pt>
                <c:pt idx="134">
                  <c:v>#N/A</c:v>
                </c:pt>
                <c:pt idx="135">
                  <c:v>#N/A</c:v>
                </c:pt>
                <c:pt idx="136">
                  <c:v>#N/A</c:v>
                </c:pt>
                <c:pt idx="137">
                  <c:v>#N/A</c:v>
                </c:pt>
                <c:pt idx="138">
                  <c:v>#N/A</c:v>
                </c:pt>
                <c:pt idx="139">
                  <c:v>#N/A</c:v>
                </c:pt>
                <c:pt idx="140">
                  <c:v>#N/A</c:v>
                </c:pt>
                <c:pt idx="141">
                  <c:v>#N/A</c:v>
                </c:pt>
                <c:pt idx="142">
                  <c:v>#N/A</c:v>
                </c:pt>
                <c:pt idx="143">
                  <c:v>#N/A</c:v>
                </c:pt>
                <c:pt idx="144">
                  <c:v>#N/A</c:v>
                </c:pt>
                <c:pt idx="145">
                  <c:v>#N/A</c:v>
                </c:pt>
                <c:pt idx="146">
                  <c:v>#N/A</c:v>
                </c:pt>
                <c:pt idx="147">
                  <c:v>#N/A</c:v>
                </c:pt>
                <c:pt idx="148">
                  <c:v>#N/A</c:v>
                </c:pt>
                <c:pt idx="149">
                  <c:v>#N/A</c:v>
                </c:pt>
                <c:pt idx="150">
                  <c:v>#N/A</c:v>
                </c:pt>
                <c:pt idx="151">
                  <c:v>#N/A</c:v>
                </c:pt>
                <c:pt idx="152">
                  <c:v>#N/A</c:v>
                </c:pt>
                <c:pt idx="153">
                  <c:v>#N/A</c:v>
                </c:pt>
                <c:pt idx="154">
                  <c:v>#N/A</c:v>
                </c:pt>
                <c:pt idx="155">
                  <c:v>#N/A</c:v>
                </c:pt>
                <c:pt idx="156">
                  <c:v>#N/A</c:v>
                </c:pt>
                <c:pt idx="157">
                  <c:v>#N/A</c:v>
                </c:pt>
                <c:pt idx="158">
                  <c:v>#N/A</c:v>
                </c:pt>
                <c:pt idx="159">
                  <c:v>#N/A</c:v>
                </c:pt>
                <c:pt idx="160">
                  <c:v>#N/A</c:v>
                </c:pt>
                <c:pt idx="161">
                  <c:v>#N/A</c:v>
                </c:pt>
                <c:pt idx="162">
                  <c:v>#N/A</c:v>
                </c:pt>
                <c:pt idx="163">
                  <c:v>#N/A</c:v>
                </c:pt>
                <c:pt idx="164">
                  <c:v>#N/A</c:v>
                </c:pt>
                <c:pt idx="165">
                  <c:v>#N/A</c:v>
                </c:pt>
                <c:pt idx="166">
                  <c:v>#N/A</c:v>
                </c:pt>
                <c:pt idx="167">
                  <c:v>#N/A</c:v>
                </c:pt>
                <c:pt idx="168">
                  <c:v>#N/A</c:v>
                </c:pt>
                <c:pt idx="169">
                  <c:v>#N/A</c:v>
                </c:pt>
                <c:pt idx="170">
                  <c:v>#N/A</c:v>
                </c:pt>
                <c:pt idx="171">
                  <c:v>#N/A</c:v>
                </c:pt>
                <c:pt idx="172">
                  <c:v>#N/A</c:v>
                </c:pt>
                <c:pt idx="173">
                  <c:v>#N/A</c:v>
                </c:pt>
                <c:pt idx="174">
                  <c:v>#N/A</c:v>
                </c:pt>
                <c:pt idx="175">
                  <c:v>#N/A</c:v>
                </c:pt>
                <c:pt idx="176">
                  <c:v>#N/A</c:v>
                </c:pt>
                <c:pt idx="177">
                  <c:v>#N/A</c:v>
                </c:pt>
                <c:pt idx="178">
                  <c:v>#N/A</c:v>
                </c:pt>
                <c:pt idx="179">
                  <c:v>#N/A</c:v>
                </c:pt>
                <c:pt idx="180">
                  <c:v>#N/A</c:v>
                </c:pt>
                <c:pt idx="181">
                  <c:v>#N/A</c:v>
                </c:pt>
                <c:pt idx="182">
                  <c:v>#N/A</c:v>
                </c:pt>
                <c:pt idx="183">
                  <c:v>#N/A</c:v>
                </c:pt>
                <c:pt idx="184">
                  <c:v>#N/A</c:v>
                </c:pt>
                <c:pt idx="185">
                  <c:v>140.7720524881596</c:v>
                </c:pt>
                <c:pt idx="186">
                  <c:v>#N/A</c:v>
                </c:pt>
                <c:pt idx="187">
                  <c:v>#N/A</c:v>
                </c:pt>
                <c:pt idx="188">
                  <c:v>#N/A</c:v>
                </c:pt>
                <c:pt idx="189">
                  <c:v>#N/A</c:v>
                </c:pt>
                <c:pt idx="190">
                  <c:v>#N/A</c:v>
                </c:pt>
                <c:pt idx="191">
                  <c:v>#N/A</c:v>
                </c:pt>
                <c:pt idx="192">
                  <c:v>#N/A</c:v>
                </c:pt>
                <c:pt idx="193">
                  <c:v>#N/A</c:v>
                </c:pt>
                <c:pt idx="194">
                  <c:v>#N/A</c:v>
                </c:pt>
                <c:pt idx="195">
                  <c:v>#N/A</c:v>
                </c:pt>
                <c:pt idx="196">
                  <c:v>#N/A</c:v>
                </c:pt>
                <c:pt idx="197">
                  <c:v>#N/A</c:v>
                </c:pt>
                <c:pt idx="198">
                  <c:v>#N/A</c:v>
                </c:pt>
                <c:pt idx="199">
                  <c:v>#N/A</c:v>
                </c:pt>
                <c:pt idx="200">
                  <c:v>#N/A</c:v>
                </c:pt>
                <c:pt idx="201">
                  <c:v>#N/A</c:v>
                </c:pt>
                <c:pt idx="202">
                  <c:v>#N/A</c:v>
                </c:pt>
                <c:pt idx="203">
                  <c:v>#N/A</c:v>
                </c:pt>
                <c:pt idx="204">
                  <c:v>#N/A</c:v>
                </c:pt>
                <c:pt idx="205">
                  <c:v>#N/A</c:v>
                </c:pt>
                <c:pt idx="206">
                  <c:v>#N/A</c:v>
                </c:pt>
                <c:pt idx="207">
                  <c:v>#N/A</c:v>
                </c:pt>
                <c:pt idx="208">
                  <c:v>#N/A</c:v>
                </c:pt>
                <c:pt idx="209">
                  <c:v>#N/A</c:v>
                </c:pt>
                <c:pt idx="210">
                  <c:v>#N/A</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#N/A</c:v>
                </c:pt>
                <c:pt idx="227">
                  <c:v>#N/A</c:v>
                </c:pt>
                <c:pt idx="228">
                  <c:v>#N/A</c:v>
                </c:pt>
                <c:pt idx="229">
                  <c:v>#N/A</c:v>
                </c:pt>
                <c:pt idx="230">
                  <c:v>#N/A</c:v>
                </c:pt>
                <c:pt idx="231">
                  <c:v>#N/A</c:v>
                </c:pt>
                <c:pt idx="232">
                  <c:v>#N/A</c:v>
                </c:pt>
                <c:pt idx="233">
                  <c:v>#N/A</c:v>
                </c:pt>
                <c:pt idx="234">
                  <c:v>#N/A</c:v>
                </c:pt>
                <c:pt idx="235">
                  <c:v>#N/A</c:v>
                </c:pt>
                <c:pt idx="236">
                  <c:v>#N/A</c:v>
                </c:pt>
                <c:pt idx="237">
                  <c:v>#N/A</c:v>
                </c:pt>
                <c:pt idx="238">
                  <c:v>#N/A</c:v>
                </c:pt>
                <c:pt idx="239">
                  <c:v>#N/A</c:v>
                </c:pt>
                <c:pt idx="240">
                  <c:v>#N/A</c:v>
                </c:pt>
                <c:pt idx="241">
                  <c:v>#N/A</c:v>
                </c:pt>
                <c:pt idx="242">
                  <c:v>105.01000518355075</c:v>
                </c:pt>
                <c:pt idx="243">
                  <c:v>96.089632164977843</c:v>
                </c:pt>
                <c:pt idx="244">
                  <c:v>#N/A</c:v>
                </c:pt>
                <c:pt idx="245">
                  <c:v>#N/A</c:v>
                </c:pt>
                <c:pt idx="246">
                  <c:v>#N/A</c:v>
                </c:pt>
                <c:pt idx="247">
                  <c:v>#N/A</c:v>
                </c:pt>
                <c:pt idx="248">
                  <c:v>101.17120688763237</c:v>
                </c:pt>
                <c:pt idx="249">
                  <c:v>#N/A</c:v>
                </c:pt>
                <c:pt idx="250">
                  <c:v>#N/A</c:v>
                </c:pt>
                <c:pt idx="251">
                  <c:v>#N/A</c:v>
                </c:pt>
                <c:pt idx="252">
                  <c:v>#N/A</c:v>
                </c:pt>
                <c:pt idx="253">
                  <c:v>#N/A</c:v>
                </c:pt>
                <c:pt idx="254">
                  <c:v>#N/A</c:v>
                </c:pt>
                <c:pt idx="255">
                  <c:v>#N/A</c:v>
                </c:pt>
                <c:pt idx="256">
                  <c:v>#N/A</c:v>
                </c:pt>
                <c:pt idx="257">
                  <c:v>#N/A</c:v>
                </c:pt>
                <c:pt idx="258">
                  <c:v>#N/A</c:v>
                </c:pt>
                <c:pt idx="259">
                  <c:v>#N/A</c:v>
                </c:pt>
                <c:pt idx="260">
                  <c:v>#N/A</c:v>
                </c:pt>
                <c:pt idx="261">
                  <c:v>#N/A</c:v>
                </c:pt>
                <c:pt idx="262">
                  <c:v>#N/A</c:v>
                </c:pt>
                <c:pt idx="263">
                  <c:v>#N/A</c:v>
                </c:pt>
                <c:pt idx="264">
                  <c:v>#N/A</c:v>
                </c:pt>
                <c:pt idx="265">
                  <c:v>#N/A</c:v>
                </c:pt>
                <c:pt idx="266">
                  <c:v>#N/A</c:v>
                </c:pt>
                <c:pt idx="267">
                  <c:v>#N/A</c:v>
                </c:pt>
                <c:pt idx="268">
                  <c:v>#N/A</c:v>
                </c:pt>
                <c:pt idx="269">
                  <c:v>#N/A</c:v>
                </c:pt>
                <c:pt idx="270">
                  <c:v>#N/A</c:v>
                </c:pt>
                <c:pt idx="271">
                  <c:v>#N/A</c:v>
                </c:pt>
                <c:pt idx="272">
                  <c:v>#N/A</c:v>
                </c:pt>
                <c:pt idx="273">
                  <c:v>#N/A</c:v>
                </c:pt>
                <c:pt idx="274">
                  <c:v>#N/A</c:v>
                </c:pt>
                <c:pt idx="275">
                  <c:v>#N/A</c:v>
                </c:pt>
                <c:pt idx="276">
                  <c:v>#N/A</c:v>
                </c:pt>
                <c:pt idx="277">
                  <c:v>#N/A</c:v>
                </c:pt>
                <c:pt idx="278">
                  <c:v>#N/A</c:v>
                </c:pt>
                <c:pt idx="279">
                  <c:v>#N/A</c:v>
                </c:pt>
                <c:pt idx="280">
                  <c:v>#N/A</c:v>
                </c:pt>
                <c:pt idx="281">
                  <c:v>#N/A</c:v>
                </c:pt>
                <c:pt idx="282">
                  <c:v>#N/A</c:v>
                </c:pt>
                <c:pt idx="283">
                  <c:v>#N/A</c:v>
                </c:pt>
                <c:pt idx="284">
                  <c:v>#N/A</c:v>
                </c:pt>
                <c:pt idx="285">
                  <c:v>#N/A</c:v>
                </c:pt>
                <c:pt idx="286">
                  <c:v>#N/A</c:v>
                </c:pt>
                <c:pt idx="287">
                  <c:v>#N/A</c:v>
                </c:pt>
                <c:pt idx="288">
                  <c:v>#N/A</c:v>
                </c:pt>
                <c:pt idx="289">
                  <c:v>#N/A</c:v>
                </c:pt>
                <c:pt idx="290">
                  <c:v>#N/A</c:v>
                </c:pt>
                <c:pt idx="291">
                  <c:v>#N/A</c:v>
                </c:pt>
                <c:pt idx="292">
                  <c:v>#N/A</c:v>
                </c:pt>
                <c:pt idx="293">
                  <c:v>#N/A</c:v>
                </c:pt>
                <c:pt idx="294">
                  <c:v>#N/A</c:v>
                </c:pt>
                <c:pt idx="295">
                  <c:v>#N/A</c:v>
                </c:pt>
                <c:pt idx="296">
                  <c:v>#N/A</c:v>
                </c:pt>
                <c:pt idx="297">
                  <c:v>#N/A</c:v>
                </c:pt>
                <c:pt idx="298">
                  <c:v>#N/A</c:v>
                </c:pt>
                <c:pt idx="299">
                  <c:v>#N/A</c:v>
                </c:pt>
                <c:pt idx="300">
                  <c:v>#N/A</c:v>
                </c:pt>
                <c:pt idx="301">
                  <c:v>#N/A</c:v>
                </c:pt>
                <c:pt idx="302">
                  <c:v>#N/A</c:v>
                </c:pt>
                <c:pt idx="303">
                  <c:v>#N/A</c:v>
                </c:pt>
                <c:pt idx="304">
                  <c:v>#N/A</c:v>
                </c:pt>
                <c:pt idx="305">
                  <c:v>#N/A</c:v>
                </c:pt>
                <c:pt idx="306">
                  <c:v>#N/A</c:v>
                </c:pt>
                <c:pt idx="307">
                  <c:v>#N/A</c:v>
                </c:pt>
                <c:pt idx="308">
                  <c:v>#N/A</c:v>
                </c:pt>
                <c:pt idx="309">
                  <c:v>#N/A</c:v>
                </c:pt>
                <c:pt idx="310">
                  <c:v>#N/A</c:v>
                </c:pt>
                <c:pt idx="311">
                  <c:v>#N/A</c:v>
                </c:pt>
                <c:pt idx="312">
                  <c:v>#N/A</c:v>
                </c:pt>
                <c:pt idx="313">
                  <c:v>#N/A</c:v>
                </c:pt>
                <c:pt idx="314">
                  <c:v>#N/A</c:v>
                </c:pt>
                <c:pt idx="315">
                  <c:v>#N/A</c:v>
                </c:pt>
                <c:pt idx="316">
                  <c:v>#N/A</c:v>
                </c:pt>
                <c:pt idx="317">
                  <c:v>#N/A</c:v>
                </c:pt>
                <c:pt idx="318">
                  <c:v>#N/A</c:v>
                </c:pt>
                <c:pt idx="319">
                  <c:v>#N/A</c:v>
                </c:pt>
                <c:pt idx="320">
                  <c:v>#N/A</c:v>
                </c:pt>
                <c:pt idx="321">
                  <c:v>#N/A</c:v>
                </c:pt>
                <c:pt idx="322">
                  <c:v>#N/A</c:v>
                </c:pt>
                <c:pt idx="323">
                  <c:v>#N/A</c:v>
                </c:pt>
                <c:pt idx="324">
                  <c:v>#N/A</c:v>
                </c:pt>
                <c:pt idx="325">
                  <c:v>#N/A</c:v>
                </c:pt>
                <c:pt idx="326">
                  <c:v>#N/A</c:v>
                </c:pt>
                <c:pt idx="327">
                  <c:v>#N/A</c:v>
                </c:pt>
                <c:pt idx="328">
                  <c:v>#N/A</c:v>
                </c:pt>
                <c:pt idx="329">
                  <c:v>#N/A</c:v>
                </c:pt>
                <c:pt idx="330">
                  <c:v>#N/A</c:v>
                </c:pt>
                <c:pt idx="331">
                  <c:v>#N/A</c:v>
                </c:pt>
                <c:pt idx="332">
                  <c:v>#N/A</c:v>
                </c:pt>
                <c:pt idx="333">
                  <c:v>#N/A</c:v>
                </c:pt>
                <c:pt idx="334">
                  <c:v>#N/A</c:v>
                </c:pt>
                <c:pt idx="335">
                  <c:v>#N/A</c:v>
                </c:pt>
                <c:pt idx="336">
                  <c:v>#N/A</c:v>
                </c:pt>
                <c:pt idx="337">
                  <c:v>#N/A</c:v>
                </c:pt>
                <c:pt idx="338">
                  <c:v>#N/A</c:v>
                </c:pt>
                <c:pt idx="339">
                  <c:v>#N/A</c:v>
                </c:pt>
                <c:pt idx="340">
                  <c:v>#N/A</c:v>
                </c:pt>
                <c:pt idx="341">
                  <c:v>#N/A</c:v>
                </c:pt>
                <c:pt idx="342">
                  <c:v>#N/A</c:v>
                </c:pt>
                <c:pt idx="343">
                  <c:v>#N/A</c:v>
                </c:pt>
                <c:pt idx="344">
                  <c:v>#N/A</c:v>
                </c:pt>
                <c:pt idx="345">
                  <c:v>#N/A</c:v>
                </c:pt>
                <c:pt idx="346">
                  <c:v>#N/A</c:v>
                </c:pt>
                <c:pt idx="347">
                  <c:v>#N/A</c:v>
                </c:pt>
                <c:pt idx="348">
                  <c:v>#N/A</c:v>
                </c:pt>
                <c:pt idx="349">
                  <c:v>#N/A</c:v>
                </c:pt>
                <c:pt idx="350">
                  <c:v>#N/A</c:v>
                </c:pt>
                <c:pt idx="351">
                  <c:v>#N/A</c:v>
                </c:pt>
                <c:pt idx="352">
                  <c:v>#N/A</c:v>
                </c:pt>
                <c:pt idx="353">
                  <c:v>#N/A</c:v>
                </c:pt>
                <c:pt idx="354">
                  <c:v>#N/A</c:v>
                </c:pt>
                <c:pt idx="355">
                  <c:v>#N/A</c:v>
                </c:pt>
                <c:pt idx="356">
                  <c:v>#N/A</c:v>
                </c:pt>
                <c:pt idx="357">
                  <c:v>#N/A</c:v>
                </c:pt>
                <c:pt idx="358">
                  <c:v>#N/A</c:v>
                </c:pt>
                <c:pt idx="359">
                  <c:v>#N/A</c:v>
                </c:pt>
                <c:pt idx="360">
                  <c:v>#N/A</c:v>
                </c:pt>
                <c:pt idx="361">
                  <c:v>#N/A</c:v>
                </c:pt>
                <c:pt idx="362">
                  <c:v>#N/A</c:v>
                </c:pt>
                <c:pt idx="363">
                  <c:v>#N/A</c:v>
                </c:pt>
                <c:pt idx="364">
                  <c:v>#N/A</c:v>
                </c:pt>
                <c:pt idx="365">
                  <c:v>#N/A</c:v>
                </c:pt>
                <c:pt idx="366">
                  <c:v>#N/A</c:v>
                </c:pt>
                <c:pt idx="367">
                  <c:v>#N/A</c:v>
                </c:pt>
                <c:pt idx="368">
                  <c:v>#N/A</c:v>
                </c:pt>
                <c:pt idx="369">
                  <c:v>#N/A</c:v>
                </c:pt>
                <c:pt idx="370">
                  <c:v>#N/A</c:v>
                </c:pt>
                <c:pt idx="371">
                  <c:v>#N/A</c:v>
                </c:pt>
                <c:pt idx="372">
                  <c:v>#N/A</c:v>
                </c:pt>
                <c:pt idx="373">
                  <c:v>#N/A</c:v>
                </c:pt>
                <c:pt idx="374">
                  <c:v>#N/A</c:v>
                </c:pt>
                <c:pt idx="375">
                  <c:v>#N/A</c:v>
                </c:pt>
                <c:pt idx="376">
                  <c:v>#N/A</c:v>
                </c:pt>
                <c:pt idx="377">
                  <c:v>#N/A</c:v>
                </c:pt>
                <c:pt idx="378">
                  <c:v>#N/A</c:v>
                </c:pt>
                <c:pt idx="379">
                  <c:v>#N/A</c:v>
                </c:pt>
                <c:pt idx="380">
                  <c:v>#N/A</c:v>
                </c:pt>
                <c:pt idx="381">
                  <c:v>#N/A</c:v>
                </c:pt>
                <c:pt idx="382">
                  <c:v>#N/A</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#N/A</c:v>
                </c:pt>
                <c:pt idx="399">
                  <c:v>#N/A</c:v>
                </c:pt>
                <c:pt idx="400">
                  <c:v>#N/A</c:v>
                </c:pt>
                <c:pt idx="401">
                  <c:v>#N/A</c:v>
                </c:pt>
                <c:pt idx="402">
                  <c:v>#N/A</c:v>
                </c:pt>
                <c:pt idx="403">
                  <c:v>#N/A</c:v>
                </c:pt>
                <c:pt idx="404">
                  <c:v>#N/A</c:v>
                </c:pt>
                <c:pt idx="405">
                  <c:v>#N/A</c:v>
                </c:pt>
                <c:pt idx="406">
                  <c:v>#N/A</c:v>
                </c:pt>
                <c:pt idx="407">
                  <c:v>#N/A</c:v>
                </c:pt>
                <c:pt idx="408">
                  <c:v>#N/A</c:v>
                </c:pt>
                <c:pt idx="409">
                  <c:v>#N/A</c:v>
                </c:pt>
                <c:pt idx="410">
                  <c:v>#N/A</c:v>
                </c:pt>
                <c:pt idx="411">
                  <c:v>#N/A</c:v>
                </c:pt>
                <c:pt idx="412">
                  <c:v>#N/A</c:v>
                </c:pt>
                <c:pt idx="413">
                  <c:v>#N/A</c:v>
                </c:pt>
                <c:pt idx="414">
                  <c:v>#N/A</c:v>
                </c:pt>
                <c:pt idx="415">
                  <c:v>#N/A</c:v>
                </c:pt>
                <c:pt idx="416">
                  <c:v>#N/A</c:v>
                </c:pt>
                <c:pt idx="417">
                  <c:v>#N/A</c:v>
                </c:pt>
                <c:pt idx="418">
                  <c:v>#N/A</c:v>
                </c:pt>
                <c:pt idx="419">
                  <c:v>#N/A</c:v>
                </c:pt>
                <c:pt idx="420">
                  <c:v>#N/A</c:v>
                </c:pt>
                <c:pt idx="421">
                  <c:v>#N/A</c:v>
                </c:pt>
                <c:pt idx="422">
                  <c:v>#N/A</c:v>
                </c:pt>
                <c:pt idx="423">
                  <c:v>#N/A</c:v>
                </c:pt>
                <c:pt idx="424">
                  <c:v>#N/A</c:v>
                </c:pt>
                <c:pt idx="425">
                  <c:v>#N/A</c:v>
                </c:pt>
                <c:pt idx="426">
                  <c:v>#N/A</c:v>
                </c:pt>
                <c:pt idx="427">
                  <c:v>#N/A</c:v>
                </c:pt>
                <c:pt idx="428">
                  <c:v>#N/A</c:v>
                </c:pt>
                <c:pt idx="429">
                  <c:v>#N/A</c:v>
                </c:pt>
                <c:pt idx="430">
                  <c:v>#N/A</c:v>
                </c:pt>
                <c:pt idx="431">
                  <c:v>#N/A</c:v>
                </c:pt>
                <c:pt idx="432">
                  <c:v>#N/A</c:v>
                </c:pt>
                <c:pt idx="433">
                  <c:v>#N/A</c:v>
                </c:pt>
                <c:pt idx="434">
                  <c:v>#N/A</c:v>
                </c:pt>
                <c:pt idx="435">
                  <c:v>#N/A</c:v>
                </c:pt>
                <c:pt idx="436">
                  <c:v>#N/A</c:v>
                </c:pt>
                <c:pt idx="437">
                  <c:v>#N/A</c:v>
                </c:pt>
                <c:pt idx="438">
                  <c:v>#N/A</c:v>
                </c:pt>
                <c:pt idx="439">
                  <c:v>#N/A</c:v>
                </c:pt>
                <c:pt idx="440">
                  <c:v>#N/A</c:v>
                </c:pt>
                <c:pt idx="441">
                  <c:v>#N/A</c:v>
                </c:pt>
                <c:pt idx="442">
                  <c:v>#N/A</c:v>
                </c:pt>
                <c:pt idx="443">
                  <c:v>#N/A</c:v>
                </c:pt>
                <c:pt idx="444">
                  <c:v>#N/A</c:v>
                </c:pt>
                <c:pt idx="445">
                  <c:v>#N/A</c:v>
                </c:pt>
                <c:pt idx="446">
                  <c:v>#N/A</c:v>
                </c:pt>
                <c:pt idx="447">
                  <c:v>#N/A</c:v>
                </c:pt>
                <c:pt idx="448">
                  <c:v>#N/A</c:v>
                </c:pt>
                <c:pt idx="449">
                  <c:v>#N/A</c:v>
                </c:pt>
                <c:pt idx="450">
                  <c:v>#N/A</c:v>
                </c:pt>
                <c:pt idx="451">
                  <c:v>#N/A</c:v>
                </c:pt>
                <c:pt idx="452">
                  <c:v>#N/A</c:v>
                </c:pt>
                <c:pt idx="453">
                  <c:v>#N/A</c:v>
                </c:pt>
                <c:pt idx="454">
                  <c:v>#N/A</c:v>
                </c:pt>
                <c:pt idx="455">
                  <c:v>#N/A</c:v>
                </c:pt>
                <c:pt idx="456">
                  <c:v>#N/A</c:v>
                </c:pt>
                <c:pt idx="457">
                  <c:v>#N/A</c:v>
                </c:pt>
                <c:pt idx="458">
                  <c:v>#N/A</c:v>
                </c:pt>
                <c:pt idx="459">
                  <c:v>#N/A</c:v>
                </c:pt>
                <c:pt idx="460">
                  <c:v>#N/A</c:v>
                </c:pt>
                <c:pt idx="461">
                  <c:v>#N/A</c:v>
                </c:pt>
                <c:pt idx="462">
                  <c:v>#N/A</c:v>
                </c:pt>
                <c:pt idx="463">
                  <c:v>#N/A</c:v>
                </c:pt>
                <c:pt idx="464">
                  <c:v>#N/A</c:v>
                </c:pt>
                <c:pt idx="465">
                  <c:v>#N/A</c:v>
                </c:pt>
                <c:pt idx="466">
                  <c:v>#N/A</c:v>
                </c:pt>
                <c:pt idx="467">
                  <c:v>#N/A</c:v>
                </c:pt>
                <c:pt idx="468">
                  <c:v>#N/A</c:v>
                </c:pt>
                <c:pt idx="469">
                  <c:v>#N/A</c:v>
                </c:pt>
                <c:pt idx="470">
                  <c:v>#N/A</c:v>
                </c:pt>
                <c:pt idx="471">
                  <c:v>#N/A</c:v>
                </c:pt>
              </c:numCache>
            </c:numRef>
          </c:yVal>
          <c:bubbleSize>
            <c:numRef>
              <c:f>'PPA Price by Project (PV only)'!$B$26:$B$537</c:f>
              <c:numCache>
                <c:formatCode>0.0</c:formatCode>
                <c:ptCount val="512"/>
                <c:pt idx="0">
                  <c:v>7</c:v>
                </c:pt>
                <c:pt idx="1">
                  <c:v>5</c:v>
                </c:pt>
                <c:pt idx="2">
                  <c:v>550</c:v>
                </c:pt>
                <c:pt idx="3">
                  <c:v>210</c:v>
                </c:pt>
                <c:pt idx="4">
                  <c:v>10</c:v>
                </c:pt>
                <c:pt idx="5">
                  <c:v>30</c:v>
                </c:pt>
                <c:pt idx="6">
                  <c:v>30</c:v>
                </c:pt>
                <c:pt idx="7">
                  <c:v>19</c:v>
                </c:pt>
                <c:pt idx="8">
                  <c:v>12.6</c:v>
                </c:pt>
                <c:pt idx="9">
                  <c:v>230</c:v>
                </c:pt>
                <c:pt idx="10">
                  <c:v>20</c:v>
                </c:pt>
                <c:pt idx="11">
                  <c:v>14</c:v>
                </c:pt>
                <c:pt idx="12">
                  <c:v>10.08</c:v>
                </c:pt>
                <c:pt idx="13">
                  <c:v>48</c:v>
                </c:pt>
                <c:pt idx="14">
                  <c:v>250</c:v>
                </c:pt>
                <c:pt idx="15">
                  <c:v>250</c:v>
                </c:pt>
                <c:pt idx="16">
                  <c:v>21</c:v>
                </c:pt>
                <c:pt idx="17">
                  <c:v>50</c:v>
                </c:pt>
                <c:pt idx="18">
                  <c:v>6</c:v>
                </c:pt>
                <c:pt idx="19">
                  <c:v>19</c:v>
                </c:pt>
                <c:pt idx="20">
                  <c:v>20</c:v>
                </c:pt>
                <c:pt idx="21">
                  <c:v>50</c:v>
                </c:pt>
                <c:pt idx="22">
                  <c:v>20</c:v>
                </c:pt>
                <c:pt idx="23">
                  <c:v>20</c:v>
                </c:pt>
                <c:pt idx="24">
                  <c:v>50</c:v>
                </c:pt>
                <c:pt idx="25">
                  <c:v>300</c:v>
                </c:pt>
                <c:pt idx="26">
                  <c:v>40</c:v>
                </c:pt>
                <c:pt idx="27">
                  <c:v>29</c:v>
                </c:pt>
                <c:pt idx="28">
                  <c:v>66</c:v>
                </c:pt>
                <c:pt idx="29">
                  <c:v>25</c:v>
                </c:pt>
                <c:pt idx="30">
                  <c:v>125</c:v>
                </c:pt>
                <c:pt idx="31">
                  <c:v>25.8</c:v>
                </c:pt>
                <c:pt idx="32">
                  <c:v>32</c:v>
                </c:pt>
                <c:pt idx="33">
                  <c:v>20</c:v>
                </c:pt>
                <c:pt idx="34">
                  <c:v>23</c:v>
                </c:pt>
                <c:pt idx="35">
                  <c:v>12</c:v>
                </c:pt>
                <c:pt idx="36">
                  <c:v>10</c:v>
                </c:pt>
                <c:pt idx="37">
                  <c:v>20</c:v>
                </c:pt>
                <c:pt idx="38">
                  <c:v>150</c:v>
                </c:pt>
                <c:pt idx="39">
                  <c:v>45</c:v>
                </c:pt>
                <c:pt idx="40">
                  <c:v>30</c:v>
                </c:pt>
                <c:pt idx="41">
                  <c:v>5.5</c:v>
                </c:pt>
                <c:pt idx="42">
                  <c:v>23</c:v>
                </c:pt>
                <c:pt idx="43">
                  <c:v>62.5</c:v>
                </c:pt>
                <c:pt idx="44">
                  <c:v>130</c:v>
                </c:pt>
                <c:pt idx="45">
                  <c:v>14</c:v>
                </c:pt>
                <c:pt idx="46">
                  <c:v>20</c:v>
                </c:pt>
                <c:pt idx="47">
                  <c:v>9</c:v>
                </c:pt>
                <c:pt idx="48">
                  <c:v>7.65</c:v>
                </c:pt>
                <c:pt idx="49">
                  <c:v>60</c:v>
                </c:pt>
                <c:pt idx="50">
                  <c:v>309</c:v>
                </c:pt>
                <c:pt idx="51">
                  <c:v>20</c:v>
                </c:pt>
                <c:pt idx="52">
                  <c:v>270</c:v>
                </c:pt>
                <c:pt idx="53">
                  <c:v>110</c:v>
                </c:pt>
                <c:pt idx="54">
                  <c:v>26</c:v>
                </c:pt>
                <c:pt idx="55">
                  <c:v>250</c:v>
                </c:pt>
                <c:pt idx="56">
                  <c:v>30</c:v>
                </c:pt>
                <c:pt idx="57">
                  <c:v>20</c:v>
                </c:pt>
                <c:pt idx="58">
                  <c:v>150</c:v>
                </c:pt>
                <c:pt idx="59">
                  <c:v>110</c:v>
                </c:pt>
                <c:pt idx="60">
                  <c:v>127</c:v>
                </c:pt>
                <c:pt idx="61">
                  <c:v>150</c:v>
                </c:pt>
                <c:pt idx="62">
                  <c:v>24</c:v>
                </c:pt>
                <c:pt idx="63">
                  <c:v>20</c:v>
                </c:pt>
                <c:pt idx="64">
                  <c:v>6</c:v>
                </c:pt>
                <c:pt idx="65">
                  <c:v>150</c:v>
                </c:pt>
                <c:pt idx="66">
                  <c:v>250</c:v>
                </c:pt>
                <c:pt idx="67">
                  <c:v>9</c:v>
                </c:pt>
                <c:pt idx="68">
                  <c:v>20</c:v>
                </c:pt>
                <c:pt idx="69">
                  <c:v>19</c:v>
                </c:pt>
                <c:pt idx="70">
                  <c:v>20</c:v>
                </c:pt>
                <c:pt idx="71">
                  <c:v>30</c:v>
                </c:pt>
                <c:pt idx="72">
                  <c:v>20</c:v>
                </c:pt>
                <c:pt idx="73">
                  <c:v>15</c:v>
                </c:pt>
                <c:pt idx="74">
                  <c:v>15</c:v>
                </c:pt>
                <c:pt idx="75">
                  <c:v>200</c:v>
                </c:pt>
                <c:pt idx="76">
                  <c:v>20</c:v>
                </c:pt>
                <c:pt idx="77">
                  <c:v>20</c:v>
                </c:pt>
                <c:pt idx="78">
                  <c:v>20</c:v>
                </c:pt>
                <c:pt idx="79">
                  <c:v>20</c:v>
                </c:pt>
                <c:pt idx="80">
                  <c:v>20</c:v>
                </c:pt>
                <c:pt idx="81">
                  <c:v>102</c:v>
                </c:pt>
                <c:pt idx="82">
                  <c:v>20</c:v>
                </c:pt>
                <c:pt idx="83">
                  <c:v>250</c:v>
                </c:pt>
                <c:pt idx="84">
                  <c:v>20</c:v>
                </c:pt>
                <c:pt idx="85">
                  <c:v>20.8</c:v>
                </c:pt>
                <c:pt idx="86">
                  <c:v>10</c:v>
                </c:pt>
                <c:pt idx="87">
                  <c:v>50</c:v>
                </c:pt>
                <c:pt idx="88">
                  <c:v>20</c:v>
                </c:pt>
                <c:pt idx="89">
                  <c:v>20</c:v>
                </c:pt>
                <c:pt idx="90">
                  <c:v>250</c:v>
                </c:pt>
                <c:pt idx="91">
                  <c:v>20</c:v>
                </c:pt>
                <c:pt idx="92">
                  <c:v>28.8</c:v>
                </c:pt>
                <c:pt idx="93">
                  <c:v>45</c:v>
                </c:pt>
                <c:pt idx="94">
                  <c:v>20</c:v>
                </c:pt>
                <c:pt idx="95">
                  <c:v>20</c:v>
                </c:pt>
                <c:pt idx="96">
                  <c:v>20</c:v>
                </c:pt>
                <c:pt idx="97">
                  <c:v>20</c:v>
                </c:pt>
                <c:pt idx="98">
                  <c:v>20</c:v>
                </c:pt>
                <c:pt idx="99">
                  <c:v>20</c:v>
                </c:pt>
                <c:pt idx="100">
                  <c:v>48</c:v>
                </c:pt>
                <c:pt idx="101">
                  <c:v>40</c:v>
                </c:pt>
                <c:pt idx="102">
                  <c:v>12</c:v>
                </c:pt>
                <c:pt idx="103">
                  <c:v>50</c:v>
                </c:pt>
                <c:pt idx="104">
                  <c:v>40</c:v>
                </c:pt>
                <c:pt idx="105">
                  <c:v>20</c:v>
                </c:pt>
                <c:pt idx="106">
                  <c:v>20</c:v>
                </c:pt>
                <c:pt idx="107">
                  <c:v>12</c:v>
                </c:pt>
                <c:pt idx="108">
                  <c:v>15</c:v>
                </c:pt>
                <c:pt idx="109">
                  <c:v>20</c:v>
                </c:pt>
                <c:pt idx="110">
                  <c:v>20</c:v>
                </c:pt>
                <c:pt idx="111">
                  <c:v>20</c:v>
                </c:pt>
                <c:pt idx="112">
                  <c:v>20</c:v>
                </c:pt>
                <c:pt idx="113">
                  <c:v>7.3140000000000001</c:v>
                </c:pt>
                <c:pt idx="114">
                  <c:v>20</c:v>
                </c:pt>
                <c:pt idx="115">
                  <c:v>150</c:v>
                </c:pt>
                <c:pt idx="116">
                  <c:v>7</c:v>
                </c:pt>
                <c:pt idx="117">
                  <c:v>10.416</c:v>
                </c:pt>
                <c:pt idx="118">
                  <c:v>20</c:v>
                </c:pt>
                <c:pt idx="119">
                  <c:v>25</c:v>
                </c:pt>
                <c:pt idx="120">
                  <c:v>10.3</c:v>
                </c:pt>
                <c:pt idx="121">
                  <c:v>150</c:v>
                </c:pt>
                <c:pt idx="122">
                  <c:v>30</c:v>
                </c:pt>
                <c:pt idx="123">
                  <c:v>20</c:v>
                </c:pt>
                <c:pt idx="124">
                  <c:v>30</c:v>
                </c:pt>
                <c:pt idx="125">
                  <c:v>93.6</c:v>
                </c:pt>
                <c:pt idx="126">
                  <c:v>45</c:v>
                </c:pt>
                <c:pt idx="127">
                  <c:v>56</c:v>
                </c:pt>
                <c:pt idx="128">
                  <c:v>56</c:v>
                </c:pt>
                <c:pt idx="129">
                  <c:v>200</c:v>
                </c:pt>
                <c:pt idx="130">
                  <c:v>100</c:v>
                </c:pt>
                <c:pt idx="131">
                  <c:v>60</c:v>
                </c:pt>
                <c:pt idx="132">
                  <c:v>60</c:v>
                </c:pt>
                <c:pt idx="133">
                  <c:v>52</c:v>
                </c:pt>
                <c:pt idx="134">
                  <c:v>120</c:v>
                </c:pt>
                <c:pt idx="135">
                  <c:v>30</c:v>
                </c:pt>
                <c:pt idx="136">
                  <c:v>101.3</c:v>
                </c:pt>
                <c:pt idx="137">
                  <c:v>51</c:v>
                </c:pt>
                <c:pt idx="138">
                  <c:v>76.5</c:v>
                </c:pt>
                <c:pt idx="139">
                  <c:v>30</c:v>
                </c:pt>
                <c:pt idx="140">
                  <c:v>80</c:v>
                </c:pt>
                <c:pt idx="141">
                  <c:v>103</c:v>
                </c:pt>
                <c:pt idx="142">
                  <c:v>40</c:v>
                </c:pt>
                <c:pt idx="143">
                  <c:v>11.4</c:v>
                </c:pt>
                <c:pt idx="144">
                  <c:v>20</c:v>
                </c:pt>
                <c:pt idx="145">
                  <c:v>20</c:v>
                </c:pt>
                <c:pt idx="146">
                  <c:v>20</c:v>
                </c:pt>
                <c:pt idx="147">
                  <c:v>15</c:v>
                </c:pt>
                <c:pt idx="148">
                  <c:v>20</c:v>
                </c:pt>
                <c:pt idx="149">
                  <c:v>20</c:v>
                </c:pt>
                <c:pt idx="150">
                  <c:v>14.7</c:v>
                </c:pt>
                <c:pt idx="151">
                  <c:v>19.5</c:v>
                </c:pt>
                <c:pt idx="152">
                  <c:v>19.5</c:v>
                </c:pt>
                <c:pt idx="153">
                  <c:v>100</c:v>
                </c:pt>
                <c:pt idx="154">
                  <c:v>40</c:v>
                </c:pt>
                <c:pt idx="155">
                  <c:v>50</c:v>
                </c:pt>
                <c:pt idx="156">
                  <c:v>30</c:v>
                </c:pt>
                <c:pt idx="157">
                  <c:v>45</c:v>
                </c:pt>
                <c:pt idx="158">
                  <c:v>130</c:v>
                </c:pt>
                <c:pt idx="159">
                  <c:v>80</c:v>
                </c:pt>
                <c:pt idx="160">
                  <c:v>6</c:v>
                </c:pt>
                <c:pt idx="161">
                  <c:v>25</c:v>
                </c:pt>
                <c:pt idx="162">
                  <c:v>62.25</c:v>
                </c:pt>
                <c:pt idx="163">
                  <c:v>70</c:v>
                </c:pt>
                <c:pt idx="164">
                  <c:v>70</c:v>
                </c:pt>
                <c:pt idx="165">
                  <c:v>10.5</c:v>
                </c:pt>
                <c:pt idx="166">
                  <c:v>20</c:v>
                </c:pt>
                <c:pt idx="167">
                  <c:v>30</c:v>
                </c:pt>
                <c:pt idx="168">
                  <c:v>81</c:v>
                </c:pt>
                <c:pt idx="169">
                  <c:v>54</c:v>
                </c:pt>
                <c:pt idx="170">
                  <c:v>6.8</c:v>
                </c:pt>
                <c:pt idx="171">
                  <c:v>20</c:v>
                </c:pt>
                <c:pt idx="172">
                  <c:v>50.6</c:v>
                </c:pt>
                <c:pt idx="173">
                  <c:v>52</c:v>
                </c:pt>
                <c:pt idx="174">
                  <c:v>80</c:v>
                </c:pt>
                <c:pt idx="175">
                  <c:v>4.9000000000000004</c:v>
                </c:pt>
                <c:pt idx="176">
                  <c:v>3.6</c:v>
                </c:pt>
                <c:pt idx="177">
                  <c:v>100</c:v>
                </c:pt>
                <c:pt idx="178">
                  <c:v>80</c:v>
                </c:pt>
                <c:pt idx="179">
                  <c:v>100</c:v>
                </c:pt>
                <c:pt idx="180">
                  <c:v>46</c:v>
                </c:pt>
                <c:pt idx="181">
                  <c:v>100.815</c:v>
                </c:pt>
                <c:pt idx="182">
                  <c:v>7</c:v>
                </c:pt>
                <c:pt idx="183">
                  <c:v>13</c:v>
                </c:pt>
                <c:pt idx="184">
                  <c:v>20</c:v>
                </c:pt>
                <c:pt idx="185">
                  <c:v>27.6</c:v>
                </c:pt>
                <c:pt idx="186">
                  <c:v>125</c:v>
                </c:pt>
                <c:pt idx="187">
                  <c:v>150</c:v>
                </c:pt>
                <c:pt idx="188">
                  <c:v>180</c:v>
                </c:pt>
                <c:pt idx="189">
                  <c:v>20</c:v>
                </c:pt>
                <c:pt idx="190">
                  <c:v>30</c:v>
                </c:pt>
                <c:pt idx="191">
                  <c:v>30</c:v>
                </c:pt>
                <c:pt idx="192">
                  <c:v>10</c:v>
                </c:pt>
                <c:pt idx="193">
                  <c:v>150</c:v>
                </c:pt>
                <c:pt idx="194">
                  <c:v>10.88</c:v>
                </c:pt>
                <c:pt idx="195">
                  <c:v>52</c:v>
                </c:pt>
                <c:pt idx="196">
                  <c:v>52</c:v>
                </c:pt>
                <c:pt idx="197">
                  <c:v>25</c:v>
                </c:pt>
                <c:pt idx="198">
                  <c:v>46.2</c:v>
                </c:pt>
                <c:pt idx="199">
                  <c:v>71.400000000000006</c:v>
                </c:pt>
                <c:pt idx="200">
                  <c:v>118</c:v>
                </c:pt>
                <c:pt idx="201">
                  <c:v>182</c:v>
                </c:pt>
                <c:pt idx="202">
                  <c:v>146</c:v>
                </c:pt>
                <c:pt idx="203">
                  <c:v>50</c:v>
                </c:pt>
                <c:pt idx="204">
                  <c:v>154.27199999999999</c:v>
                </c:pt>
                <c:pt idx="205">
                  <c:v>103.5</c:v>
                </c:pt>
                <c:pt idx="206">
                  <c:v>125</c:v>
                </c:pt>
                <c:pt idx="207">
                  <c:v>85</c:v>
                </c:pt>
                <c:pt idx="208">
                  <c:v>54</c:v>
                </c:pt>
                <c:pt idx="209">
                  <c:v>72</c:v>
                </c:pt>
                <c:pt idx="210">
                  <c:v>30</c:v>
                </c:pt>
                <c:pt idx="211">
                  <c:v>86</c:v>
                </c:pt>
                <c:pt idx="212">
                  <c:v>50</c:v>
                </c:pt>
                <c:pt idx="213">
                  <c:v>90</c:v>
                </c:pt>
                <c:pt idx="214">
                  <c:v>20</c:v>
                </c:pt>
                <c:pt idx="215">
                  <c:v>20</c:v>
                </c:pt>
                <c:pt idx="216">
                  <c:v>20</c:v>
                </c:pt>
                <c:pt idx="217">
                  <c:v>20</c:v>
                </c:pt>
                <c:pt idx="218">
                  <c:v>20</c:v>
                </c:pt>
                <c:pt idx="219">
                  <c:v>26</c:v>
                </c:pt>
                <c:pt idx="220">
                  <c:v>8.16</c:v>
                </c:pt>
                <c:pt idx="221">
                  <c:v>20.399999999999999</c:v>
                </c:pt>
                <c:pt idx="222">
                  <c:v>100</c:v>
                </c:pt>
                <c:pt idx="223">
                  <c:v>128</c:v>
                </c:pt>
                <c:pt idx="224">
                  <c:v>20</c:v>
                </c:pt>
                <c:pt idx="225">
                  <c:v>16</c:v>
                </c:pt>
                <c:pt idx="226">
                  <c:v>60</c:v>
                </c:pt>
                <c:pt idx="227">
                  <c:v>20</c:v>
                </c:pt>
                <c:pt idx="228">
                  <c:v>100</c:v>
                </c:pt>
                <c:pt idx="229">
                  <c:v>100</c:v>
                </c:pt>
                <c:pt idx="230">
                  <c:v>24.9</c:v>
                </c:pt>
                <c:pt idx="231">
                  <c:v>40</c:v>
                </c:pt>
                <c:pt idx="232">
                  <c:v>20</c:v>
                </c:pt>
                <c:pt idx="233">
                  <c:v>50</c:v>
                </c:pt>
                <c:pt idx="234">
                  <c:v>50</c:v>
                </c:pt>
                <c:pt idx="235">
                  <c:v>105</c:v>
                </c:pt>
                <c:pt idx="236">
                  <c:v>150</c:v>
                </c:pt>
                <c:pt idx="237">
                  <c:v>80</c:v>
                </c:pt>
                <c:pt idx="238">
                  <c:v>125</c:v>
                </c:pt>
                <c:pt idx="239">
                  <c:v>7.8</c:v>
                </c:pt>
                <c:pt idx="240">
                  <c:v>200</c:v>
                </c:pt>
                <c:pt idx="241">
                  <c:v>7.2</c:v>
                </c:pt>
                <c:pt idx="242">
                  <c:v>14.7</c:v>
                </c:pt>
                <c:pt idx="243">
                  <c:v>45.9</c:v>
                </c:pt>
                <c:pt idx="244">
                  <c:v>100</c:v>
                </c:pt>
                <c:pt idx="245">
                  <c:v>60</c:v>
                </c:pt>
                <c:pt idx="246">
                  <c:v>20</c:v>
                </c:pt>
                <c:pt idx="247">
                  <c:v>17</c:v>
                </c:pt>
                <c:pt idx="248">
                  <c:v>49</c:v>
                </c:pt>
                <c:pt idx="249">
                  <c:v>56</c:v>
                </c:pt>
                <c:pt idx="250">
                  <c:v>74.900000000000006</c:v>
                </c:pt>
                <c:pt idx="251">
                  <c:v>100</c:v>
                </c:pt>
                <c:pt idx="252">
                  <c:v>78.400000000000006</c:v>
                </c:pt>
                <c:pt idx="253">
                  <c:v>50</c:v>
                </c:pt>
                <c:pt idx="254">
                  <c:v>9.4959999999999987</c:v>
                </c:pt>
                <c:pt idx="255">
                  <c:v>39.864000000000004</c:v>
                </c:pt>
                <c:pt idx="256">
                  <c:v>52.5</c:v>
                </c:pt>
                <c:pt idx="257">
                  <c:v>40</c:v>
                </c:pt>
                <c:pt idx="258">
                  <c:v>86</c:v>
                </c:pt>
                <c:pt idx="259">
                  <c:v>74</c:v>
                </c:pt>
                <c:pt idx="260">
                  <c:v>50</c:v>
                </c:pt>
                <c:pt idx="261">
                  <c:v>100</c:v>
                </c:pt>
                <c:pt idx="262">
                  <c:v>19.59</c:v>
                </c:pt>
                <c:pt idx="263">
                  <c:v>19.579999999999998</c:v>
                </c:pt>
                <c:pt idx="264">
                  <c:v>19.579999999999998</c:v>
                </c:pt>
                <c:pt idx="265">
                  <c:v>19.600000000000001</c:v>
                </c:pt>
                <c:pt idx="266">
                  <c:v>5</c:v>
                </c:pt>
                <c:pt idx="267">
                  <c:v>40</c:v>
                </c:pt>
                <c:pt idx="268">
                  <c:v>8.4</c:v>
                </c:pt>
                <c:pt idx="269">
                  <c:v>8.4</c:v>
                </c:pt>
                <c:pt idx="270">
                  <c:v>252.32</c:v>
                </c:pt>
                <c:pt idx="271">
                  <c:v>100</c:v>
                </c:pt>
                <c:pt idx="272">
                  <c:v>200</c:v>
                </c:pt>
                <c:pt idx="273">
                  <c:v>62.5</c:v>
                </c:pt>
                <c:pt idx="274">
                  <c:v>50</c:v>
                </c:pt>
                <c:pt idx="275">
                  <c:v>25</c:v>
                </c:pt>
                <c:pt idx="276">
                  <c:v>25</c:v>
                </c:pt>
                <c:pt idx="277">
                  <c:v>50</c:v>
                </c:pt>
                <c:pt idx="278">
                  <c:v>5</c:v>
                </c:pt>
                <c:pt idx="279">
                  <c:v>150</c:v>
                </c:pt>
                <c:pt idx="280">
                  <c:v>200</c:v>
                </c:pt>
                <c:pt idx="281">
                  <c:v>15</c:v>
                </c:pt>
                <c:pt idx="282">
                  <c:v>45</c:v>
                </c:pt>
                <c:pt idx="283">
                  <c:v>150</c:v>
                </c:pt>
                <c:pt idx="284">
                  <c:v>50</c:v>
                </c:pt>
                <c:pt idx="285">
                  <c:v>99</c:v>
                </c:pt>
                <c:pt idx="286">
                  <c:v>50</c:v>
                </c:pt>
                <c:pt idx="287">
                  <c:v>30</c:v>
                </c:pt>
                <c:pt idx="288">
                  <c:v>100</c:v>
                </c:pt>
                <c:pt idx="289">
                  <c:v>57.5</c:v>
                </c:pt>
                <c:pt idx="290">
                  <c:v>120</c:v>
                </c:pt>
                <c:pt idx="291">
                  <c:v>10</c:v>
                </c:pt>
                <c:pt idx="292">
                  <c:v>50</c:v>
                </c:pt>
                <c:pt idx="293">
                  <c:v>106.688</c:v>
                </c:pt>
                <c:pt idx="294">
                  <c:v>99</c:v>
                </c:pt>
                <c:pt idx="295">
                  <c:v>6.3</c:v>
                </c:pt>
                <c:pt idx="296">
                  <c:v>100</c:v>
                </c:pt>
                <c:pt idx="297">
                  <c:v>74.5</c:v>
                </c:pt>
                <c:pt idx="298">
                  <c:v>74.5</c:v>
                </c:pt>
                <c:pt idx="299">
                  <c:v>300</c:v>
                </c:pt>
                <c:pt idx="300">
                  <c:v>250</c:v>
                </c:pt>
                <c:pt idx="301">
                  <c:v>50</c:v>
                </c:pt>
                <c:pt idx="302">
                  <c:v>101</c:v>
                </c:pt>
                <c:pt idx="303">
                  <c:v>200</c:v>
                </c:pt>
                <c:pt idx="304">
                  <c:v>100</c:v>
                </c:pt>
                <c:pt idx="305">
                  <c:v>80</c:v>
                </c:pt>
                <c:pt idx="306">
                  <c:v>5.6814814814814811</c:v>
                </c:pt>
                <c:pt idx="307">
                  <c:v>80</c:v>
                </c:pt>
                <c:pt idx="308">
                  <c:v>60</c:v>
                </c:pt>
                <c:pt idx="309">
                  <c:v>30</c:v>
                </c:pt>
                <c:pt idx="310">
                  <c:v>58</c:v>
                </c:pt>
                <c:pt idx="311">
                  <c:v>122</c:v>
                </c:pt>
                <c:pt idx="312">
                  <c:v>99</c:v>
                </c:pt>
                <c:pt idx="313">
                  <c:v>80</c:v>
                </c:pt>
                <c:pt idx="314">
                  <c:v>20</c:v>
                </c:pt>
                <c:pt idx="315">
                  <c:v>100</c:v>
                </c:pt>
                <c:pt idx="316">
                  <c:v>42</c:v>
                </c:pt>
                <c:pt idx="317">
                  <c:v>68</c:v>
                </c:pt>
                <c:pt idx="318">
                  <c:v>20</c:v>
                </c:pt>
                <c:pt idx="319">
                  <c:v>200</c:v>
                </c:pt>
                <c:pt idx="320">
                  <c:v>35</c:v>
                </c:pt>
                <c:pt idx="321">
                  <c:v>40</c:v>
                </c:pt>
                <c:pt idx="322">
                  <c:v>10</c:v>
                </c:pt>
                <c:pt idx="323">
                  <c:v>50</c:v>
                </c:pt>
                <c:pt idx="324">
                  <c:v>50</c:v>
                </c:pt>
                <c:pt idx="325">
                  <c:v>86</c:v>
                </c:pt>
                <c:pt idx="326">
                  <c:v>102.5</c:v>
                </c:pt>
                <c:pt idx="327">
                  <c:v>100</c:v>
                </c:pt>
                <c:pt idx="328">
                  <c:v>100</c:v>
                </c:pt>
                <c:pt idx="329">
                  <c:v>100</c:v>
                </c:pt>
                <c:pt idx="330">
                  <c:v>100</c:v>
                </c:pt>
                <c:pt idx="331">
                  <c:v>60</c:v>
                </c:pt>
                <c:pt idx="332">
                  <c:v>10.5</c:v>
                </c:pt>
                <c:pt idx="333">
                  <c:v>20</c:v>
                </c:pt>
                <c:pt idx="334">
                  <c:v>144</c:v>
                </c:pt>
                <c:pt idx="335">
                  <c:v>13</c:v>
                </c:pt>
                <c:pt idx="336">
                  <c:v>128</c:v>
                </c:pt>
                <c:pt idx="337">
                  <c:v>70</c:v>
                </c:pt>
                <c:pt idx="338">
                  <c:v>250</c:v>
                </c:pt>
                <c:pt idx="339">
                  <c:v>4.5999999999999996</c:v>
                </c:pt>
                <c:pt idx="340">
                  <c:v>50</c:v>
                </c:pt>
                <c:pt idx="341">
                  <c:v>22</c:v>
                </c:pt>
                <c:pt idx="342">
                  <c:v>50</c:v>
                </c:pt>
                <c:pt idx="343">
                  <c:v>160</c:v>
                </c:pt>
                <c:pt idx="344">
                  <c:v>120</c:v>
                </c:pt>
                <c:pt idx="345">
                  <c:v>100</c:v>
                </c:pt>
                <c:pt idx="346">
                  <c:v>75</c:v>
                </c:pt>
                <c:pt idx="347">
                  <c:v>26</c:v>
                </c:pt>
                <c:pt idx="348">
                  <c:v>50</c:v>
                </c:pt>
                <c:pt idx="349">
                  <c:v>55.83</c:v>
                </c:pt>
                <c:pt idx="350">
                  <c:v>88</c:v>
                </c:pt>
                <c:pt idx="351">
                  <c:v>22</c:v>
                </c:pt>
                <c:pt idx="352">
                  <c:v>100</c:v>
                </c:pt>
                <c:pt idx="353">
                  <c:v>50</c:v>
                </c:pt>
                <c:pt idx="354">
                  <c:v>300</c:v>
                </c:pt>
                <c:pt idx="355">
                  <c:v>40</c:v>
                </c:pt>
                <c:pt idx="356">
                  <c:v>400</c:v>
                </c:pt>
                <c:pt idx="357">
                  <c:v>80</c:v>
                </c:pt>
                <c:pt idx="358">
                  <c:v>62.5</c:v>
                </c:pt>
                <c:pt idx="359">
                  <c:v>17.5</c:v>
                </c:pt>
                <c:pt idx="360">
                  <c:v>112</c:v>
                </c:pt>
                <c:pt idx="361">
                  <c:v>100</c:v>
                </c:pt>
                <c:pt idx="362">
                  <c:v>100</c:v>
                </c:pt>
                <c:pt idx="363">
                  <c:v>100</c:v>
                </c:pt>
                <c:pt idx="364">
                  <c:v>240</c:v>
                </c:pt>
                <c:pt idx="365">
                  <c:v>65</c:v>
                </c:pt>
                <c:pt idx="366">
                  <c:v>9.3076923076923066</c:v>
                </c:pt>
                <c:pt idx="367">
                  <c:v>88</c:v>
                </c:pt>
                <c:pt idx="368">
                  <c:v>90</c:v>
                </c:pt>
                <c:pt idx="369">
                  <c:v>70</c:v>
                </c:pt>
                <c:pt idx="370">
                  <c:v>150</c:v>
                </c:pt>
                <c:pt idx="371">
                  <c:v>100</c:v>
                </c:pt>
                <c:pt idx="372">
                  <c:v>100</c:v>
                </c:pt>
                <c:pt idx="373">
                  <c:v>35</c:v>
                </c:pt>
                <c:pt idx="374">
                  <c:v>107</c:v>
                </c:pt>
                <c:pt idx="375">
                  <c:v>132</c:v>
                </c:pt>
                <c:pt idx="376">
                  <c:v>250</c:v>
                </c:pt>
                <c:pt idx="377">
                  <c:v>88</c:v>
                </c:pt>
                <c:pt idx="378">
                  <c:v>25</c:v>
                </c:pt>
                <c:pt idx="379">
                  <c:v>100</c:v>
                </c:pt>
                <c:pt idx="380">
                  <c:v>44</c:v>
                </c:pt>
                <c:pt idx="381">
                  <c:v>100</c:v>
                </c:pt>
                <c:pt idx="382">
                  <c:v>162</c:v>
                </c:pt>
                <c:pt idx="383">
                  <c:v>100</c:v>
                </c:pt>
                <c:pt idx="384">
                  <c:v>200</c:v>
                </c:pt>
                <c:pt idx="385">
                  <c:v>100</c:v>
                </c:pt>
                <c:pt idx="386">
                  <c:v>50</c:v>
                </c:pt>
                <c:pt idx="387">
                  <c:v>80</c:v>
                </c:pt>
                <c:pt idx="388">
                  <c:v>50.5</c:v>
                </c:pt>
                <c:pt idx="389">
                  <c:v>50</c:v>
                </c:pt>
                <c:pt idx="390">
                  <c:v>160.5</c:v>
                </c:pt>
                <c:pt idx="391">
                  <c:v>75</c:v>
                </c:pt>
                <c:pt idx="392">
                  <c:v>80</c:v>
                </c:pt>
                <c:pt idx="393">
                  <c:v>22.9</c:v>
                </c:pt>
                <c:pt idx="394">
                  <c:v>200</c:v>
                </c:pt>
                <c:pt idx="395">
                  <c:v>127.86</c:v>
                </c:pt>
                <c:pt idx="396">
                  <c:v>100</c:v>
                </c:pt>
                <c:pt idx="397">
                  <c:v>100</c:v>
                </c:pt>
                <c:pt idx="398">
                  <c:v>79</c:v>
                </c:pt>
                <c:pt idx="399">
                  <c:v>75</c:v>
                </c:pt>
                <c:pt idx="400">
                  <c:v>160</c:v>
                </c:pt>
                <c:pt idx="401">
                  <c:v>150</c:v>
                </c:pt>
                <c:pt idx="402">
                  <c:v>20</c:v>
                </c:pt>
                <c:pt idx="403">
                  <c:v>20</c:v>
                </c:pt>
                <c:pt idx="404">
                  <c:v>196</c:v>
                </c:pt>
                <c:pt idx="405">
                  <c:v>50</c:v>
                </c:pt>
                <c:pt idx="406">
                  <c:v>132</c:v>
                </c:pt>
                <c:pt idx="407">
                  <c:v>175</c:v>
                </c:pt>
                <c:pt idx="408">
                  <c:v>100</c:v>
                </c:pt>
                <c:pt idx="409">
                  <c:v>200</c:v>
                </c:pt>
                <c:pt idx="410">
                  <c:v>152.5</c:v>
                </c:pt>
                <c:pt idx="411">
                  <c:v>233</c:v>
                </c:pt>
                <c:pt idx="412">
                  <c:v>63</c:v>
                </c:pt>
                <c:pt idx="413">
                  <c:v>26</c:v>
                </c:pt>
                <c:pt idx="414">
                  <c:v>56</c:v>
                </c:pt>
                <c:pt idx="415">
                  <c:v>50</c:v>
                </c:pt>
                <c:pt idx="416">
                  <c:v>200</c:v>
                </c:pt>
                <c:pt idx="417">
                  <c:v>7.5</c:v>
                </c:pt>
                <c:pt idx="418">
                  <c:v>90</c:v>
                </c:pt>
                <c:pt idx="419">
                  <c:v>500</c:v>
                </c:pt>
                <c:pt idx="420">
                  <c:v>90</c:v>
                </c:pt>
                <c:pt idx="421">
                  <c:v>96</c:v>
                </c:pt>
                <c:pt idx="422" formatCode="General">
                  <c:v>190</c:v>
                </c:pt>
                <c:pt idx="423" formatCode="General">
                  <c:v>190</c:v>
                </c:pt>
                <c:pt idx="424" formatCode="General">
                  <c:v>50</c:v>
                </c:pt>
                <c:pt idx="425" formatCode="General">
                  <c:v>50</c:v>
                </c:pt>
                <c:pt idx="426" formatCode="General">
                  <c:v>74.5</c:v>
                </c:pt>
                <c:pt idx="427" formatCode="General">
                  <c:v>130</c:v>
                </c:pt>
                <c:pt idx="428" formatCode="General">
                  <c:v>150</c:v>
                </c:pt>
                <c:pt idx="429" formatCode="General">
                  <c:v>300</c:v>
                </c:pt>
                <c:pt idx="430" formatCode="General">
                  <c:v>50</c:v>
                </c:pt>
                <c:pt idx="431" formatCode="General">
                  <c:v>30</c:v>
                </c:pt>
                <c:pt idx="432" formatCode="General">
                  <c:v>100</c:v>
                </c:pt>
                <c:pt idx="433" formatCode="General">
                  <c:v>350</c:v>
                </c:pt>
                <c:pt idx="434" formatCode="General">
                  <c:v>250</c:v>
                </c:pt>
                <c:pt idx="435" formatCode="General">
                  <c:v>90</c:v>
                </c:pt>
                <c:pt idx="436" formatCode="General">
                  <c:v>93.5</c:v>
                </c:pt>
                <c:pt idx="437" formatCode="General">
                  <c:v>200</c:v>
                </c:pt>
                <c:pt idx="438" formatCode="General">
                  <c:v>100</c:v>
                </c:pt>
                <c:pt idx="439" formatCode="General">
                  <c:v>100</c:v>
                </c:pt>
                <c:pt idx="440" formatCode="General">
                  <c:v>30</c:v>
                </c:pt>
                <c:pt idx="441" formatCode="General">
                  <c:v>125</c:v>
                </c:pt>
                <c:pt idx="442" formatCode="General">
                  <c:v>102</c:v>
                </c:pt>
                <c:pt idx="443" formatCode="General">
                  <c:v>150</c:v>
                </c:pt>
                <c:pt idx="444" formatCode="General">
                  <c:v>70</c:v>
                </c:pt>
                <c:pt idx="445" formatCode="General">
                  <c:v>40</c:v>
                </c:pt>
                <c:pt idx="446" formatCode="General">
                  <c:v>150</c:v>
                </c:pt>
                <c:pt idx="447" formatCode="General">
                  <c:v>60</c:v>
                </c:pt>
                <c:pt idx="448" formatCode="General">
                  <c:v>190</c:v>
                </c:pt>
                <c:pt idx="449" formatCode="General">
                  <c:v>20</c:v>
                </c:pt>
                <c:pt idx="450" formatCode="General">
                  <c:v>130</c:v>
                </c:pt>
                <c:pt idx="451" formatCode="General">
                  <c:v>80</c:v>
                </c:pt>
                <c:pt idx="452" formatCode="General">
                  <c:v>80</c:v>
                </c:pt>
                <c:pt idx="453" formatCode="General">
                  <c:v>66</c:v>
                </c:pt>
                <c:pt idx="454" formatCode="General">
                  <c:v>107</c:v>
                </c:pt>
                <c:pt idx="455" formatCode="General">
                  <c:v>100</c:v>
                </c:pt>
                <c:pt idx="456" formatCode="General">
                  <c:v>125</c:v>
                </c:pt>
                <c:pt idx="457" formatCode="General">
                  <c:v>30</c:v>
                </c:pt>
                <c:pt idx="458" formatCode="General">
                  <c:v>100</c:v>
                </c:pt>
                <c:pt idx="459" formatCode="General">
                  <c:v>150</c:v>
                </c:pt>
                <c:pt idx="460" formatCode="General">
                  <c:v>100</c:v>
                </c:pt>
                <c:pt idx="461" formatCode="General">
                  <c:v>65</c:v>
                </c:pt>
                <c:pt idx="462" formatCode="General">
                  <c:v>138.80000000000001</c:v>
                </c:pt>
                <c:pt idx="463" formatCode="General">
                  <c:v>140</c:v>
                </c:pt>
                <c:pt idx="464" formatCode="General">
                  <c:v>100</c:v>
                </c:pt>
                <c:pt idx="465" formatCode="General">
                  <c:v>25</c:v>
                </c:pt>
                <c:pt idx="466" formatCode="General">
                  <c:v>300</c:v>
                </c:pt>
                <c:pt idx="467" formatCode="General">
                  <c:v>200</c:v>
                </c:pt>
                <c:pt idx="468" formatCode="General">
                  <c:v>125</c:v>
                </c:pt>
                <c:pt idx="469" formatCode="General">
                  <c:v>35</c:v>
                </c:pt>
                <c:pt idx="470" formatCode="General">
                  <c:v>127.85</c:v>
                </c:pt>
                <c:pt idx="471" formatCode="General">
                  <c:v>700</c:v>
                </c:pt>
              </c:numCache>
            </c:numRef>
          </c:bubbleSize>
          <c:bubble3D val="0"/>
          <c:extLst>
            <c:ext xmlns:c14="http://schemas.microsoft.com/office/drawing/2007/8/2/chart" uri="{6F2FDCE9-48DA-4B69-8628-5D25D57E5C99}">
              <c14:invertSolidFillFmt>
                <c14:spPr xmlns:c14="http://schemas.microsoft.com/office/drawing/2007/8/2/chart">
                  <a:solidFill>
                    <a:srgbClr val="FFFFFF"/>
                  </a:solidFill>
                  <a:ln w="6350">
                    <a:solidFill>
                      <a:schemeClr val="accent4"/>
                    </a:solidFill>
                    <a:prstDash val="solid"/>
                  </a:ln>
                </c14:spPr>
              </c14:invertSolidFillFmt>
            </c:ext>
            <c:ext xmlns:c16="http://schemas.microsoft.com/office/drawing/2014/chart" uri="{C3380CC4-5D6E-409C-BE32-E72D297353CC}">
              <c16:uniqueId val="{00000000-D303-45A1-BFD7-4202DB4866A5}"/>
            </c:ext>
          </c:extLst>
        </c:ser>
        <c:ser>
          <c:idx val="0"/>
          <c:order val="1"/>
          <c:tx>
            <c:v> West</c:v>
          </c:tx>
          <c:spPr>
            <a:solidFill>
              <a:schemeClr val="accent5">
                <a:lumMod val="20000"/>
                <a:lumOff val="80000"/>
              </a:schemeClr>
            </a:solidFill>
            <a:ln w="6350">
              <a:solidFill>
                <a:schemeClr val="accent5"/>
              </a:solidFill>
            </a:ln>
          </c:spPr>
          <c:invertIfNegative val="0"/>
          <c:xVal>
            <c:numRef>
              <c:f>'PPA Price by Project (PV only)'!$A$26:$A$537</c:f>
              <c:numCache>
                <c:formatCode>m/d/yyyy</c:formatCode>
                <c:ptCount val="512"/>
                <c:pt idx="0">
                  <c:v>38961</c:v>
                </c:pt>
                <c:pt idx="1">
                  <c:v>39258</c:v>
                </c:pt>
                <c:pt idx="2">
                  <c:v>39630</c:v>
                </c:pt>
                <c:pt idx="3">
                  <c:v>39652</c:v>
                </c:pt>
                <c:pt idx="4">
                  <c:v>39801</c:v>
                </c:pt>
                <c:pt idx="5">
                  <c:v>39867</c:v>
                </c:pt>
                <c:pt idx="6">
                  <c:v>39873</c:v>
                </c:pt>
                <c:pt idx="7">
                  <c:v>39877</c:v>
                </c:pt>
                <c:pt idx="8">
                  <c:v>39934</c:v>
                </c:pt>
                <c:pt idx="9">
                  <c:v>39941</c:v>
                </c:pt>
                <c:pt idx="10">
                  <c:v>39965</c:v>
                </c:pt>
                <c:pt idx="11">
                  <c:v>39965</c:v>
                </c:pt>
                <c:pt idx="12">
                  <c:v>39965</c:v>
                </c:pt>
                <c:pt idx="13">
                  <c:v>39986</c:v>
                </c:pt>
                <c:pt idx="14">
                  <c:v>40042</c:v>
                </c:pt>
                <c:pt idx="15">
                  <c:v>40064</c:v>
                </c:pt>
                <c:pt idx="16">
                  <c:v>40137</c:v>
                </c:pt>
                <c:pt idx="17">
                  <c:v>40170</c:v>
                </c:pt>
                <c:pt idx="18">
                  <c:v>40171</c:v>
                </c:pt>
                <c:pt idx="19">
                  <c:v>40171</c:v>
                </c:pt>
                <c:pt idx="20">
                  <c:v>40171</c:v>
                </c:pt>
                <c:pt idx="21">
                  <c:v>40204</c:v>
                </c:pt>
                <c:pt idx="22">
                  <c:v>40204</c:v>
                </c:pt>
                <c:pt idx="23">
                  <c:v>40204</c:v>
                </c:pt>
                <c:pt idx="24">
                  <c:v>40211</c:v>
                </c:pt>
                <c:pt idx="25">
                  <c:v>40233</c:v>
                </c:pt>
                <c:pt idx="26">
                  <c:v>40243</c:v>
                </c:pt>
                <c:pt idx="27">
                  <c:v>40287</c:v>
                </c:pt>
                <c:pt idx="28">
                  <c:v>40289</c:v>
                </c:pt>
                <c:pt idx="29">
                  <c:v>40297</c:v>
                </c:pt>
                <c:pt idx="30">
                  <c:v>40308</c:v>
                </c:pt>
                <c:pt idx="31">
                  <c:v>40318</c:v>
                </c:pt>
                <c:pt idx="32">
                  <c:v>40330</c:v>
                </c:pt>
                <c:pt idx="33">
                  <c:v>40330</c:v>
                </c:pt>
                <c:pt idx="34">
                  <c:v>40353</c:v>
                </c:pt>
                <c:pt idx="35">
                  <c:v>40359</c:v>
                </c:pt>
                <c:pt idx="36">
                  <c:v>40359</c:v>
                </c:pt>
                <c:pt idx="37">
                  <c:v>40385</c:v>
                </c:pt>
                <c:pt idx="38">
                  <c:v>40388</c:v>
                </c:pt>
                <c:pt idx="39">
                  <c:v>40388</c:v>
                </c:pt>
                <c:pt idx="40">
                  <c:v>40400</c:v>
                </c:pt>
                <c:pt idx="41">
                  <c:v>40400</c:v>
                </c:pt>
                <c:pt idx="42">
                  <c:v>40414</c:v>
                </c:pt>
                <c:pt idx="43">
                  <c:v>40441</c:v>
                </c:pt>
                <c:pt idx="44">
                  <c:v>40492</c:v>
                </c:pt>
                <c:pt idx="45">
                  <c:v>40497</c:v>
                </c:pt>
                <c:pt idx="46">
                  <c:v>40497</c:v>
                </c:pt>
                <c:pt idx="47">
                  <c:v>40513</c:v>
                </c:pt>
                <c:pt idx="48">
                  <c:v>40513</c:v>
                </c:pt>
                <c:pt idx="49">
                  <c:v>40533</c:v>
                </c:pt>
                <c:pt idx="50">
                  <c:v>40542</c:v>
                </c:pt>
                <c:pt idx="51">
                  <c:v>40542</c:v>
                </c:pt>
                <c:pt idx="52">
                  <c:v>40548</c:v>
                </c:pt>
                <c:pt idx="53">
                  <c:v>40550</c:v>
                </c:pt>
                <c:pt idx="54">
                  <c:v>40568</c:v>
                </c:pt>
                <c:pt idx="55">
                  <c:v>40581</c:v>
                </c:pt>
                <c:pt idx="56">
                  <c:v>40585</c:v>
                </c:pt>
                <c:pt idx="57">
                  <c:v>40585</c:v>
                </c:pt>
                <c:pt idx="58">
                  <c:v>40610</c:v>
                </c:pt>
                <c:pt idx="59">
                  <c:v>40697</c:v>
                </c:pt>
                <c:pt idx="60">
                  <c:v>40697</c:v>
                </c:pt>
                <c:pt idx="61">
                  <c:v>40715</c:v>
                </c:pt>
                <c:pt idx="62">
                  <c:v>40732</c:v>
                </c:pt>
                <c:pt idx="63">
                  <c:v>40738</c:v>
                </c:pt>
                <c:pt idx="64">
                  <c:v>40742</c:v>
                </c:pt>
                <c:pt idx="65">
                  <c:v>40745</c:v>
                </c:pt>
                <c:pt idx="66">
                  <c:v>40815</c:v>
                </c:pt>
                <c:pt idx="67">
                  <c:v>40817</c:v>
                </c:pt>
                <c:pt idx="68">
                  <c:v>40878</c:v>
                </c:pt>
                <c:pt idx="69">
                  <c:v>40885</c:v>
                </c:pt>
                <c:pt idx="70">
                  <c:v>40897</c:v>
                </c:pt>
                <c:pt idx="71">
                  <c:v>40897</c:v>
                </c:pt>
                <c:pt idx="72">
                  <c:v>40897</c:v>
                </c:pt>
                <c:pt idx="73">
                  <c:v>40909</c:v>
                </c:pt>
                <c:pt idx="74">
                  <c:v>40909</c:v>
                </c:pt>
                <c:pt idx="75">
                  <c:v>40942</c:v>
                </c:pt>
                <c:pt idx="76">
                  <c:v>40966</c:v>
                </c:pt>
                <c:pt idx="77">
                  <c:v>41093</c:v>
                </c:pt>
                <c:pt idx="78">
                  <c:v>41093</c:v>
                </c:pt>
                <c:pt idx="79">
                  <c:v>41124</c:v>
                </c:pt>
                <c:pt idx="80">
                  <c:v>41134</c:v>
                </c:pt>
                <c:pt idx="81">
                  <c:v>41137</c:v>
                </c:pt>
                <c:pt idx="82">
                  <c:v>41150</c:v>
                </c:pt>
                <c:pt idx="83">
                  <c:v>41152</c:v>
                </c:pt>
                <c:pt idx="84">
                  <c:v>41169</c:v>
                </c:pt>
                <c:pt idx="85">
                  <c:v>41169</c:v>
                </c:pt>
                <c:pt idx="86">
                  <c:v>41199</c:v>
                </c:pt>
                <c:pt idx="87">
                  <c:v>41207</c:v>
                </c:pt>
                <c:pt idx="88">
                  <c:v>41214</c:v>
                </c:pt>
                <c:pt idx="89">
                  <c:v>41228</c:v>
                </c:pt>
                <c:pt idx="90">
                  <c:v>41255</c:v>
                </c:pt>
                <c:pt idx="91">
                  <c:v>41256</c:v>
                </c:pt>
                <c:pt idx="92">
                  <c:v>41309</c:v>
                </c:pt>
                <c:pt idx="93">
                  <c:v>41333</c:v>
                </c:pt>
                <c:pt idx="94">
                  <c:v>41355</c:v>
                </c:pt>
                <c:pt idx="95">
                  <c:v>41355</c:v>
                </c:pt>
                <c:pt idx="96">
                  <c:v>41358</c:v>
                </c:pt>
                <c:pt idx="97">
                  <c:v>41374</c:v>
                </c:pt>
                <c:pt idx="98">
                  <c:v>41380</c:v>
                </c:pt>
                <c:pt idx="99">
                  <c:v>41426</c:v>
                </c:pt>
                <c:pt idx="100">
                  <c:v>41428</c:v>
                </c:pt>
                <c:pt idx="101">
                  <c:v>41428</c:v>
                </c:pt>
                <c:pt idx="102">
                  <c:v>41444</c:v>
                </c:pt>
                <c:pt idx="103">
                  <c:v>41458</c:v>
                </c:pt>
                <c:pt idx="104">
                  <c:v>41465</c:v>
                </c:pt>
                <c:pt idx="105">
                  <c:v>41465</c:v>
                </c:pt>
                <c:pt idx="106">
                  <c:v>41472</c:v>
                </c:pt>
                <c:pt idx="107">
                  <c:v>41472</c:v>
                </c:pt>
                <c:pt idx="108">
                  <c:v>41523</c:v>
                </c:pt>
                <c:pt idx="109">
                  <c:v>41536</c:v>
                </c:pt>
                <c:pt idx="110">
                  <c:v>41544</c:v>
                </c:pt>
                <c:pt idx="111">
                  <c:v>41556</c:v>
                </c:pt>
                <c:pt idx="112">
                  <c:v>41569</c:v>
                </c:pt>
                <c:pt idx="113">
                  <c:v>41609</c:v>
                </c:pt>
                <c:pt idx="114">
                  <c:v>41614</c:v>
                </c:pt>
                <c:pt idx="115">
                  <c:v>41627</c:v>
                </c:pt>
                <c:pt idx="116">
                  <c:v>41669</c:v>
                </c:pt>
                <c:pt idx="117">
                  <c:v>41690</c:v>
                </c:pt>
                <c:pt idx="118">
                  <c:v>41715</c:v>
                </c:pt>
                <c:pt idx="119">
                  <c:v>41724</c:v>
                </c:pt>
                <c:pt idx="120">
                  <c:v>41730</c:v>
                </c:pt>
                <c:pt idx="121">
                  <c:v>41760</c:v>
                </c:pt>
                <c:pt idx="122">
                  <c:v>41786</c:v>
                </c:pt>
                <c:pt idx="123">
                  <c:v>41791</c:v>
                </c:pt>
                <c:pt idx="124">
                  <c:v>41802</c:v>
                </c:pt>
                <c:pt idx="125">
                  <c:v>41838</c:v>
                </c:pt>
                <c:pt idx="126">
                  <c:v>41843</c:v>
                </c:pt>
                <c:pt idx="127">
                  <c:v>41844</c:v>
                </c:pt>
                <c:pt idx="128">
                  <c:v>41844</c:v>
                </c:pt>
                <c:pt idx="129">
                  <c:v>41851</c:v>
                </c:pt>
                <c:pt idx="130">
                  <c:v>41870</c:v>
                </c:pt>
                <c:pt idx="131">
                  <c:v>41876</c:v>
                </c:pt>
                <c:pt idx="132">
                  <c:v>41885</c:v>
                </c:pt>
                <c:pt idx="133">
                  <c:v>41886</c:v>
                </c:pt>
                <c:pt idx="134">
                  <c:v>41886</c:v>
                </c:pt>
                <c:pt idx="135">
                  <c:v>41915</c:v>
                </c:pt>
                <c:pt idx="136">
                  <c:v>41920</c:v>
                </c:pt>
                <c:pt idx="137">
                  <c:v>41920</c:v>
                </c:pt>
                <c:pt idx="138">
                  <c:v>41920</c:v>
                </c:pt>
                <c:pt idx="139">
                  <c:v>41920</c:v>
                </c:pt>
                <c:pt idx="140">
                  <c:v>41920</c:v>
                </c:pt>
                <c:pt idx="141">
                  <c:v>41920</c:v>
                </c:pt>
                <c:pt idx="142">
                  <c:v>41932</c:v>
                </c:pt>
                <c:pt idx="143">
                  <c:v>41933</c:v>
                </c:pt>
                <c:pt idx="144">
                  <c:v>41933</c:v>
                </c:pt>
                <c:pt idx="145">
                  <c:v>41934</c:v>
                </c:pt>
                <c:pt idx="146">
                  <c:v>41934</c:v>
                </c:pt>
                <c:pt idx="147">
                  <c:v>41934</c:v>
                </c:pt>
                <c:pt idx="148">
                  <c:v>41934</c:v>
                </c:pt>
                <c:pt idx="149">
                  <c:v>41934</c:v>
                </c:pt>
                <c:pt idx="150">
                  <c:v>41934</c:v>
                </c:pt>
                <c:pt idx="151">
                  <c:v>41934</c:v>
                </c:pt>
                <c:pt idx="152">
                  <c:v>41934</c:v>
                </c:pt>
                <c:pt idx="153">
                  <c:v>41936</c:v>
                </c:pt>
                <c:pt idx="154">
                  <c:v>41950</c:v>
                </c:pt>
                <c:pt idx="155">
                  <c:v>41950</c:v>
                </c:pt>
                <c:pt idx="156">
                  <c:v>41956</c:v>
                </c:pt>
                <c:pt idx="157">
                  <c:v>41961</c:v>
                </c:pt>
                <c:pt idx="158">
                  <c:v>41982</c:v>
                </c:pt>
                <c:pt idx="159">
                  <c:v>42036</c:v>
                </c:pt>
                <c:pt idx="160">
                  <c:v>42065</c:v>
                </c:pt>
                <c:pt idx="161">
                  <c:v>42065</c:v>
                </c:pt>
                <c:pt idx="162">
                  <c:v>42066</c:v>
                </c:pt>
                <c:pt idx="163">
                  <c:v>42067</c:v>
                </c:pt>
                <c:pt idx="164">
                  <c:v>42067</c:v>
                </c:pt>
                <c:pt idx="165">
                  <c:v>42068</c:v>
                </c:pt>
                <c:pt idx="166">
                  <c:v>42086</c:v>
                </c:pt>
                <c:pt idx="167">
                  <c:v>42088</c:v>
                </c:pt>
                <c:pt idx="168">
                  <c:v>42097</c:v>
                </c:pt>
                <c:pt idx="169">
                  <c:v>42097</c:v>
                </c:pt>
                <c:pt idx="170">
                  <c:v>42108</c:v>
                </c:pt>
                <c:pt idx="171">
                  <c:v>42111</c:v>
                </c:pt>
                <c:pt idx="172">
                  <c:v>42124</c:v>
                </c:pt>
                <c:pt idx="173">
                  <c:v>42124</c:v>
                </c:pt>
                <c:pt idx="174">
                  <c:v>42124</c:v>
                </c:pt>
                <c:pt idx="175">
                  <c:v>42151</c:v>
                </c:pt>
                <c:pt idx="176">
                  <c:v>42156</c:v>
                </c:pt>
                <c:pt idx="177">
                  <c:v>42160</c:v>
                </c:pt>
                <c:pt idx="178">
                  <c:v>42164</c:v>
                </c:pt>
                <c:pt idx="179">
                  <c:v>42174</c:v>
                </c:pt>
                <c:pt idx="180">
                  <c:v>42178</c:v>
                </c:pt>
                <c:pt idx="181">
                  <c:v>42180</c:v>
                </c:pt>
                <c:pt idx="182">
                  <c:v>42185</c:v>
                </c:pt>
                <c:pt idx="183">
                  <c:v>42186</c:v>
                </c:pt>
                <c:pt idx="184">
                  <c:v>42186</c:v>
                </c:pt>
                <c:pt idx="185">
                  <c:v>42186</c:v>
                </c:pt>
                <c:pt idx="186">
                  <c:v>42200</c:v>
                </c:pt>
                <c:pt idx="187">
                  <c:v>42201</c:v>
                </c:pt>
                <c:pt idx="188">
                  <c:v>42201</c:v>
                </c:pt>
                <c:pt idx="189">
                  <c:v>42206</c:v>
                </c:pt>
                <c:pt idx="190">
                  <c:v>42221</c:v>
                </c:pt>
                <c:pt idx="191">
                  <c:v>42225</c:v>
                </c:pt>
                <c:pt idx="192">
                  <c:v>42228</c:v>
                </c:pt>
                <c:pt idx="193">
                  <c:v>42244</c:v>
                </c:pt>
                <c:pt idx="194">
                  <c:v>42250</c:v>
                </c:pt>
                <c:pt idx="195">
                  <c:v>42270</c:v>
                </c:pt>
                <c:pt idx="196">
                  <c:v>42270</c:v>
                </c:pt>
                <c:pt idx="197">
                  <c:v>42271</c:v>
                </c:pt>
                <c:pt idx="198">
                  <c:v>42275</c:v>
                </c:pt>
                <c:pt idx="199">
                  <c:v>42275</c:v>
                </c:pt>
                <c:pt idx="200">
                  <c:v>42278</c:v>
                </c:pt>
                <c:pt idx="201">
                  <c:v>42278</c:v>
                </c:pt>
                <c:pt idx="202">
                  <c:v>42278</c:v>
                </c:pt>
                <c:pt idx="203">
                  <c:v>42285</c:v>
                </c:pt>
                <c:pt idx="204">
                  <c:v>42286</c:v>
                </c:pt>
                <c:pt idx="205">
                  <c:v>42286</c:v>
                </c:pt>
                <c:pt idx="206">
                  <c:v>42292</c:v>
                </c:pt>
                <c:pt idx="207">
                  <c:v>42313</c:v>
                </c:pt>
                <c:pt idx="208">
                  <c:v>42314</c:v>
                </c:pt>
                <c:pt idx="209">
                  <c:v>42317</c:v>
                </c:pt>
                <c:pt idx="210">
                  <c:v>42318</c:v>
                </c:pt>
                <c:pt idx="211">
                  <c:v>42328</c:v>
                </c:pt>
                <c:pt idx="212">
                  <c:v>42338</c:v>
                </c:pt>
                <c:pt idx="213">
                  <c:v>42355</c:v>
                </c:pt>
                <c:pt idx="214">
                  <c:v>42355</c:v>
                </c:pt>
                <c:pt idx="215">
                  <c:v>42356</c:v>
                </c:pt>
                <c:pt idx="216">
                  <c:v>42356</c:v>
                </c:pt>
                <c:pt idx="217">
                  <c:v>42356</c:v>
                </c:pt>
                <c:pt idx="218">
                  <c:v>42356</c:v>
                </c:pt>
                <c:pt idx="219">
                  <c:v>42375</c:v>
                </c:pt>
                <c:pt idx="220">
                  <c:v>42472</c:v>
                </c:pt>
                <c:pt idx="221">
                  <c:v>42472</c:v>
                </c:pt>
                <c:pt idx="222">
                  <c:v>42509</c:v>
                </c:pt>
                <c:pt idx="223">
                  <c:v>42584</c:v>
                </c:pt>
                <c:pt idx="224">
                  <c:v>42586</c:v>
                </c:pt>
                <c:pt idx="225">
                  <c:v>42591</c:v>
                </c:pt>
                <c:pt idx="226">
                  <c:v>42608</c:v>
                </c:pt>
                <c:pt idx="227">
                  <c:v>42611</c:v>
                </c:pt>
                <c:pt idx="228">
                  <c:v>42628</c:v>
                </c:pt>
                <c:pt idx="229">
                  <c:v>42633</c:v>
                </c:pt>
                <c:pt idx="230">
                  <c:v>42635</c:v>
                </c:pt>
                <c:pt idx="231">
                  <c:v>42636</c:v>
                </c:pt>
                <c:pt idx="232">
                  <c:v>42636</c:v>
                </c:pt>
                <c:pt idx="233">
                  <c:v>42636</c:v>
                </c:pt>
                <c:pt idx="234">
                  <c:v>42636</c:v>
                </c:pt>
                <c:pt idx="235">
                  <c:v>42689</c:v>
                </c:pt>
                <c:pt idx="236">
                  <c:v>42692</c:v>
                </c:pt>
                <c:pt idx="237">
                  <c:v>42692</c:v>
                </c:pt>
                <c:pt idx="238">
                  <c:v>42692</c:v>
                </c:pt>
                <c:pt idx="239">
                  <c:v>42717</c:v>
                </c:pt>
                <c:pt idx="240">
                  <c:v>42719</c:v>
                </c:pt>
                <c:pt idx="241">
                  <c:v>42738</c:v>
                </c:pt>
                <c:pt idx="242">
                  <c:v>42747</c:v>
                </c:pt>
                <c:pt idx="243">
                  <c:v>42747</c:v>
                </c:pt>
                <c:pt idx="244">
                  <c:v>42747</c:v>
                </c:pt>
                <c:pt idx="245">
                  <c:v>42752</c:v>
                </c:pt>
                <c:pt idx="246">
                  <c:v>42766</c:v>
                </c:pt>
                <c:pt idx="247">
                  <c:v>42817</c:v>
                </c:pt>
                <c:pt idx="248">
                  <c:v>42825</c:v>
                </c:pt>
                <c:pt idx="249">
                  <c:v>42826</c:v>
                </c:pt>
                <c:pt idx="250">
                  <c:v>42843</c:v>
                </c:pt>
                <c:pt idx="251">
                  <c:v>42877</c:v>
                </c:pt>
                <c:pt idx="252">
                  <c:v>42880</c:v>
                </c:pt>
                <c:pt idx="253">
                  <c:v>42880</c:v>
                </c:pt>
                <c:pt idx="254">
                  <c:v>42880</c:v>
                </c:pt>
                <c:pt idx="255">
                  <c:v>42880</c:v>
                </c:pt>
                <c:pt idx="256">
                  <c:v>42881</c:v>
                </c:pt>
                <c:pt idx="257">
                  <c:v>42887</c:v>
                </c:pt>
                <c:pt idx="258">
                  <c:v>42887</c:v>
                </c:pt>
                <c:pt idx="259">
                  <c:v>42887</c:v>
                </c:pt>
                <c:pt idx="260">
                  <c:v>42893</c:v>
                </c:pt>
                <c:pt idx="261">
                  <c:v>42905</c:v>
                </c:pt>
                <c:pt idx="262">
                  <c:v>42906</c:v>
                </c:pt>
                <c:pt idx="263">
                  <c:v>42906</c:v>
                </c:pt>
                <c:pt idx="264">
                  <c:v>42906</c:v>
                </c:pt>
                <c:pt idx="265">
                  <c:v>42906</c:v>
                </c:pt>
                <c:pt idx="266">
                  <c:v>42912</c:v>
                </c:pt>
                <c:pt idx="267">
                  <c:v>42933</c:v>
                </c:pt>
                <c:pt idx="268">
                  <c:v>42944</c:v>
                </c:pt>
                <c:pt idx="269">
                  <c:v>42944</c:v>
                </c:pt>
                <c:pt idx="270">
                  <c:v>42955</c:v>
                </c:pt>
                <c:pt idx="271">
                  <c:v>42972</c:v>
                </c:pt>
                <c:pt idx="272">
                  <c:v>43001</c:v>
                </c:pt>
                <c:pt idx="273">
                  <c:v>43004</c:v>
                </c:pt>
                <c:pt idx="274">
                  <c:v>43004</c:v>
                </c:pt>
                <c:pt idx="275">
                  <c:v>43014</c:v>
                </c:pt>
                <c:pt idx="276">
                  <c:v>43014</c:v>
                </c:pt>
                <c:pt idx="277">
                  <c:v>43038</c:v>
                </c:pt>
                <c:pt idx="278">
                  <c:v>43047</c:v>
                </c:pt>
                <c:pt idx="279">
                  <c:v>43052</c:v>
                </c:pt>
                <c:pt idx="280">
                  <c:v>43052</c:v>
                </c:pt>
                <c:pt idx="281">
                  <c:v>43053</c:v>
                </c:pt>
                <c:pt idx="282">
                  <c:v>43077</c:v>
                </c:pt>
                <c:pt idx="283">
                  <c:v>43083</c:v>
                </c:pt>
                <c:pt idx="284">
                  <c:v>43084</c:v>
                </c:pt>
                <c:pt idx="285">
                  <c:v>43090</c:v>
                </c:pt>
                <c:pt idx="286">
                  <c:v>43105</c:v>
                </c:pt>
                <c:pt idx="287">
                  <c:v>43109</c:v>
                </c:pt>
                <c:pt idx="288">
                  <c:v>43126</c:v>
                </c:pt>
                <c:pt idx="289">
                  <c:v>43129</c:v>
                </c:pt>
                <c:pt idx="290">
                  <c:v>43129</c:v>
                </c:pt>
                <c:pt idx="291">
                  <c:v>43132</c:v>
                </c:pt>
                <c:pt idx="292">
                  <c:v>43136</c:v>
                </c:pt>
                <c:pt idx="293">
                  <c:v>43152</c:v>
                </c:pt>
                <c:pt idx="294">
                  <c:v>43154</c:v>
                </c:pt>
                <c:pt idx="295">
                  <c:v>43206</c:v>
                </c:pt>
                <c:pt idx="296">
                  <c:v>43227</c:v>
                </c:pt>
                <c:pt idx="297">
                  <c:v>43236</c:v>
                </c:pt>
                <c:pt idx="298">
                  <c:v>43236</c:v>
                </c:pt>
                <c:pt idx="299">
                  <c:v>43250</c:v>
                </c:pt>
                <c:pt idx="300">
                  <c:v>43250</c:v>
                </c:pt>
                <c:pt idx="301">
                  <c:v>43250</c:v>
                </c:pt>
                <c:pt idx="302">
                  <c:v>43250</c:v>
                </c:pt>
                <c:pt idx="303">
                  <c:v>43250</c:v>
                </c:pt>
                <c:pt idx="304">
                  <c:v>43250</c:v>
                </c:pt>
                <c:pt idx="305">
                  <c:v>43251</c:v>
                </c:pt>
                <c:pt idx="306">
                  <c:v>43252</c:v>
                </c:pt>
                <c:pt idx="307">
                  <c:v>43255</c:v>
                </c:pt>
                <c:pt idx="308">
                  <c:v>43257</c:v>
                </c:pt>
                <c:pt idx="309">
                  <c:v>43259</c:v>
                </c:pt>
                <c:pt idx="310">
                  <c:v>43264</c:v>
                </c:pt>
                <c:pt idx="311">
                  <c:v>43264</c:v>
                </c:pt>
                <c:pt idx="312">
                  <c:v>43264</c:v>
                </c:pt>
                <c:pt idx="313">
                  <c:v>43264</c:v>
                </c:pt>
                <c:pt idx="314">
                  <c:v>43266</c:v>
                </c:pt>
                <c:pt idx="315">
                  <c:v>43277</c:v>
                </c:pt>
                <c:pt idx="316">
                  <c:v>43278</c:v>
                </c:pt>
                <c:pt idx="317">
                  <c:v>43281</c:v>
                </c:pt>
                <c:pt idx="318">
                  <c:v>43281</c:v>
                </c:pt>
                <c:pt idx="319">
                  <c:v>43281</c:v>
                </c:pt>
                <c:pt idx="320">
                  <c:v>43291</c:v>
                </c:pt>
                <c:pt idx="321">
                  <c:v>43322</c:v>
                </c:pt>
                <c:pt idx="322">
                  <c:v>43322</c:v>
                </c:pt>
                <c:pt idx="323">
                  <c:v>43334</c:v>
                </c:pt>
                <c:pt idx="324">
                  <c:v>43334</c:v>
                </c:pt>
                <c:pt idx="325">
                  <c:v>43335</c:v>
                </c:pt>
                <c:pt idx="326">
                  <c:v>43343</c:v>
                </c:pt>
                <c:pt idx="327">
                  <c:v>43352</c:v>
                </c:pt>
                <c:pt idx="328">
                  <c:v>43354</c:v>
                </c:pt>
                <c:pt idx="329">
                  <c:v>43362</c:v>
                </c:pt>
                <c:pt idx="330">
                  <c:v>43363</c:v>
                </c:pt>
                <c:pt idx="331">
                  <c:v>43368</c:v>
                </c:pt>
                <c:pt idx="332">
                  <c:v>43374</c:v>
                </c:pt>
                <c:pt idx="333">
                  <c:v>43374</c:v>
                </c:pt>
                <c:pt idx="334">
                  <c:v>43391</c:v>
                </c:pt>
                <c:pt idx="335">
                  <c:v>43391</c:v>
                </c:pt>
                <c:pt idx="336">
                  <c:v>43398</c:v>
                </c:pt>
                <c:pt idx="337">
                  <c:v>43405</c:v>
                </c:pt>
                <c:pt idx="338">
                  <c:v>43445</c:v>
                </c:pt>
                <c:pt idx="339">
                  <c:v>43497</c:v>
                </c:pt>
                <c:pt idx="340">
                  <c:v>43507</c:v>
                </c:pt>
                <c:pt idx="341">
                  <c:v>43510</c:v>
                </c:pt>
                <c:pt idx="342">
                  <c:v>43524</c:v>
                </c:pt>
                <c:pt idx="343">
                  <c:v>43545</c:v>
                </c:pt>
                <c:pt idx="344">
                  <c:v>43546</c:v>
                </c:pt>
                <c:pt idx="345">
                  <c:v>43577</c:v>
                </c:pt>
                <c:pt idx="346">
                  <c:v>43585</c:v>
                </c:pt>
                <c:pt idx="347">
                  <c:v>43613</c:v>
                </c:pt>
                <c:pt idx="348">
                  <c:v>43615</c:v>
                </c:pt>
                <c:pt idx="349">
                  <c:v>43627</c:v>
                </c:pt>
                <c:pt idx="350">
                  <c:v>43634</c:v>
                </c:pt>
                <c:pt idx="351">
                  <c:v>43634</c:v>
                </c:pt>
                <c:pt idx="352">
                  <c:v>43637</c:v>
                </c:pt>
                <c:pt idx="353">
                  <c:v>43643</c:v>
                </c:pt>
                <c:pt idx="354">
                  <c:v>43643</c:v>
                </c:pt>
                <c:pt idx="355">
                  <c:v>43647</c:v>
                </c:pt>
                <c:pt idx="356">
                  <c:v>43647</c:v>
                </c:pt>
                <c:pt idx="357">
                  <c:v>43647</c:v>
                </c:pt>
                <c:pt idx="358">
                  <c:v>43655</c:v>
                </c:pt>
                <c:pt idx="359">
                  <c:v>43671</c:v>
                </c:pt>
                <c:pt idx="360">
                  <c:v>43672</c:v>
                </c:pt>
                <c:pt idx="361">
                  <c:v>43672</c:v>
                </c:pt>
                <c:pt idx="362">
                  <c:v>43683</c:v>
                </c:pt>
                <c:pt idx="363">
                  <c:v>43696</c:v>
                </c:pt>
                <c:pt idx="364">
                  <c:v>43707</c:v>
                </c:pt>
                <c:pt idx="365">
                  <c:v>43720</c:v>
                </c:pt>
                <c:pt idx="366">
                  <c:v>43727</c:v>
                </c:pt>
                <c:pt idx="367">
                  <c:v>43730</c:v>
                </c:pt>
                <c:pt idx="368">
                  <c:v>43730</c:v>
                </c:pt>
                <c:pt idx="369">
                  <c:v>43730</c:v>
                </c:pt>
                <c:pt idx="370">
                  <c:v>43739</c:v>
                </c:pt>
                <c:pt idx="371">
                  <c:v>43755</c:v>
                </c:pt>
                <c:pt idx="372">
                  <c:v>43755</c:v>
                </c:pt>
                <c:pt idx="373">
                  <c:v>43756</c:v>
                </c:pt>
                <c:pt idx="374">
                  <c:v>43761</c:v>
                </c:pt>
                <c:pt idx="375">
                  <c:v>43774</c:v>
                </c:pt>
                <c:pt idx="376">
                  <c:v>43783</c:v>
                </c:pt>
                <c:pt idx="377">
                  <c:v>43783</c:v>
                </c:pt>
                <c:pt idx="378">
                  <c:v>43788</c:v>
                </c:pt>
                <c:pt idx="379">
                  <c:v>43790</c:v>
                </c:pt>
                <c:pt idx="380">
                  <c:v>43795</c:v>
                </c:pt>
                <c:pt idx="381">
                  <c:v>43795</c:v>
                </c:pt>
                <c:pt idx="382">
                  <c:v>43795</c:v>
                </c:pt>
                <c:pt idx="383">
                  <c:v>43804</c:v>
                </c:pt>
                <c:pt idx="384">
                  <c:v>43809</c:v>
                </c:pt>
                <c:pt idx="385">
                  <c:v>43816</c:v>
                </c:pt>
                <c:pt idx="386">
                  <c:v>43819</c:v>
                </c:pt>
                <c:pt idx="387">
                  <c:v>43822</c:v>
                </c:pt>
                <c:pt idx="388">
                  <c:v>43836</c:v>
                </c:pt>
                <c:pt idx="389">
                  <c:v>43875</c:v>
                </c:pt>
                <c:pt idx="390">
                  <c:v>43875</c:v>
                </c:pt>
                <c:pt idx="391">
                  <c:v>43880</c:v>
                </c:pt>
                <c:pt idx="392">
                  <c:v>43887</c:v>
                </c:pt>
                <c:pt idx="393">
                  <c:v>43903</c:v>
                </c:pt>
                <c:pt idx="394">
                  <c:v>43915</c:v>
                </c:pt>
                <c:pt idx="395">
                  <c:v>43929</c:v>
                </c:pt>
                <c:pt idx="396">
                  <c:v>43929</c:v>
                </c:pt>
                <c:pt idx="397">
                  <c:v>43953</c:v>
                </c:pt>
                <c:pt idx="398">
                  <c:v>43957</c:v>
                </c:pt>
                <c:pt idx="399">
                  <c:v>43970</c:v>
                </c:pt>
                <c:pt idx="400">
                  <c:v>43977</c:v>
                </c:pt>
                <c:pt idx="401">
                  <c:v>43983</c:v>
                </c:pt>
                <c:pt idx="402">
                  <c:v>44022</c:v>
                </c:pt>
                <c:pt idx="403">
                  <c:v>44022</c:v>
                </c:pt>
                <c:pt idx="404">
                  <c:v>44036</c:v>
                </c:pt>
                <c:pt idx="405">
                  <c:v>44067</c:v>
                </c:pt>
                <c:pt idx="406">
                  <c:v>44074</c:v>
                </c:pt>
                <c:pt idx="407">
                  <c:v>44088</c:v>
                </c:pt>
                <c:pt idx="408">
                  <c:v>44097</c:v>
                </c:pt>
                <c:pt idx="409">
                  <c:v>44099</c:v>
                </c:pt>
                <c:pt idx="410">
                  <c:v>44104</c:v>
                </c:pt>
                <c:pt idx="411">
                  <c:v>44106</c:v>
                </c:pt>
                <c:pt idx="412">
                  <c:v>44137</c:v>
                </c:pt>
                <c:pt idx="413">
                  <c:v>44140</c:v>
                </c:pt>
                <c:pt idx="414">
                  <c:v>44141</c:v>
                </c:pt>
                <c:pt idx="415">
                  <c:v>44166</c:v>
                </c:pt>
                <c:pt idx="416">
                  <c:v>44187</c:v>
                </c:pt>
                <c:pt idx="417">
                  <c:v>44195</c:v>
                </c:pt>
                <c:pt idx="418">
                  <c:v>44211</c:v>
                </c:pt>
                <c:pt idx="419">
                  <c:v>44211</c:v>
                </c:pt>
                <c:pt idx="420">
                  <c:v>44217</c:v>
                </c:pt>
                <c:pt idx="421">
                  <c:v>44224</c:v>
                </c:pt>
                <c:pt idx="422">
                  <c:v>44228</c:v>
                </c:pt>
                <c:pt idx="423">
                  <c:v>44228</c:v>
                </c:pt>
                <c:pt idx="424">
                  <c:v>44231</c:v>
                </c:pt>
                <c:pt idx="425">
                  <c:v>44250</c:v>
                </c:pt>
                <c:pt idx="426">
                  <c:v>44263</c:v>
                </c:pt>
                <c:pt idx="427">
                  <c:v>44280</c:v>
                </c:pt>
                <c:pt idx="428">
                  <c:v>44287</c:v>
                </c:pt>
                <c:pt idx="429">
                  <c:v>44287</c:v>
                </c:pt>
                <c:pt idx="430">
                  <c:v>44294</c:v>
                </c:pt>
                <c:pt idx="431">
                  <c:v>44323</c:v>
                </c:pt>
                <c:pt idx="432">
                  <c:v>44328</c:v>
                </c:pt>
                <c:pt idx="433">
                  <c:v>44348</c:v>
                </c:pt>
                <c:pt idx="434">
                  <c:v>44348</c:v>
                </c:pt>
                <c:pt idx="435">
                  <c:v>44348</c:v>
                </c:pt>
                <c:pt idx="436">
                  <c:v>44351</c:v>
                </c:pt>
                <c:pt idx="437">
                  <c:v>44364</c:v>
                </c:pt>
                <c:pt idx="438">
                  <c:v>44420</c:v>
                </c:pt>
                <c:pt idx="439">
                  <c:v>44477</c:v>
                </c:pt>
                <c:pt idx="440">
                  <c:v>44483</c:v>
                </c:pt>
                <c:pt idx="441">
                  <c:v>44484</c:v>
                </c:pt>
                <c:pt idx="442">
                  <c:v>44484</c:v>
                </c:pt>
                <c:pt idx="443">
                  <c:v>44547</c:v>
                </c:pt>
                <c:pt idx="444">
                  <c:v>44582</c:v>
                </c:pt>
                <c:pt idx="445">
                  <c:v>44608</c:v>
                </c:pt>
                <c:pt idx="446">
                  <c:v>44613</c:v>
                </c:pt>
                <c:pt idx="447">
                  <c:v>44669</c:v>
                </c:pt>
                <c:pt idx="448">
                  <c:v>44671</c:v>
                </c:pt>
                <c:pt idx="449">
                  <c:v>44679</c:v>
                </c:pt>
                <c:pt idx="450">
                  <c:v>44694</c:v>
                </c:pt>
                <c:pt idx="451">
                  <c:v>44706</c:v>
                </c:pt>
                <c:pt idx="452">
                  <c:v>44735</c:v>
                </c:pt>
                <c:pt idx="453">
                  <c:v>44769</c:v>
                </c:pt>
                <c:pt idx="454">
                  <c:v>44831</c:v>
                </c:pt>
                <c:pt idx="455">
                  <c:v>44833</c:v>
                </c:pt>
                <c:pt idx="456">
                  <c:v>44854</c:v>
                </c:pt>
                <c:pt idx="457">
                  <c:v>44859</c:v>
                </c:pt>
                <c:pt idx="458">
                  <c:v>44862</c:v>
                </c:pt>
                <c:pt idx="459">
                  <c:v>44916</c:v>
                </c:pt>
                <c:pt idx="460">
                  <c:v>44946</c:v>
                </c:pt>
                <c:pt idx="461">
                  <c:v>44950</c:v>
                </c:pt>
                <c:pt idx="462">
                  <c:v>45107</c:v>
                </c:pt>
                <c:pt idx="463">
                  <c:v>45128</c:v>
                </c:pt>
                <c:pt idx="464">
                  <c:v>45223</c:v>
                </c:pt>
                <c:pt idx="465">
                  <c:v>45245</c:v>
                </c:pt>
                <c:pt idx="466">
                  <c:v>45247</c:v>
                </c:pt>
                <c:pt idx="467">
                  <c:v>45322</c:v>
                </c:pt>
                <c:pt idx="468">
                  <c:v>45337</c:v>
                </c:pt>
                <c:pt idx="469">
                  <c:v>45372</c:v>
                </c:pt>
                <c:pt idx="470">
                  <c:v>45415</c:v>
                </c:pt>
                <c:pt idx="471">
                  <c:v>45415</c:v>
                </c:pt>
              </c:numCache>
            </c:numRef>
          </c:xVal>
          <c:yVal>
            <c:numRef>
              <c:f>'PPA Price by Project (PV only)'!$P$26:$P$537</c:f>
              <c:numCache>
                <c:formatCode>0.00</c:formatCode>
                <c:ptCount val="512"/>
                <c:pt idx="0">
                  <c:v>273.95950796055206</c:v>
                </c:pt>
                <c:pt idx="1">
                  <c:v>247.55519322607671</c:v>
                </c:pt>
                <c:pt idx="2">
                  <c:v>167.82681218499144</c:v>
                </c:pt>
                <c:pt idx="3">
                  <c:v>145.05181849746117</c:v>
                </c:pt>
                <c:pt idx="4">
                  <c:v>192.26487125862249</c:v>
                </c:pt>
                <c:pt idx="5">
                  <c:v>148.56009907471184</c:v>
                </c:pt>
                <c:pt idx="6">
                  <c:v>#N/A</c:v>
                </c:pt>
                <c:pt idx="7">
                  <c:v>167.74203823592816</c:v>
                </c:pt>
                <c:pt idx="8">
                  <c:v>#N/A</c:v>
                </c:pt>
                <c:pt idx="9">
                  <c:v>161.88769618038208</c:v>
                </c:pt>
                <c:pt idx="10">
                  <c:v>143.56460204039954</c:v>
                </c:pt>
                <c:pt idx="11">
                  <c:v>#N/A</c:v>
                </c:pt>
                <c:pt idx="12">
                  <c:v>#N/A</c:v>
                </c:pt>
                <c:pt idx="13">
                  <c:v>189.78435494230879</c:v>
                </c:pt>
                <c:pt idx="14">
                  <c:v>160.34442766598573</c:v>
                </c:pt>
                <c:pt idx="15">
                  <c:v>228.32696567073825</c:v>
                </c:pt>
                <c:pt idx="16">
                  <c:v>133.3653403527571</c:v>
                </c:pt>
                <c:pt idx="17">
                  <c:v>#N/A</c:v>
                </c:pt>
                <c:pt idx="18">
                  <c:v>281.7783709606249</c:v>
                </c:pt>
                <c:pt idx="19">
                  <c:v>281.7783709606249</c:v>
                </c:pt>
                <c:pt idx="20">
                  <c:v>281.77837096062495</c:v>
                </c:pt>
                <c:pt idx="21">
                  <c:v>182.10645627573138</c:v>
                </c:pt>
                <c:pt idx="22">
                  <c:v>182.10645627573132</c:v>
                </c:pt>
                <c:pt idx="23">
                  <c:v>185.86043369220735</c:v>
                </c:pt>
                <c:pt idx="24">
                  <c:v>153.18876121795753</c:v>
                </c:pt>
                <c:pt idx="25">
                  <c:v>157.13783721601916</c:v>
                </c:pt>
                <c:pt idx="26">
                  <c:v>149.82266754096614</c:v>
                </c:pt>
                <c:pt idx="27">
                  <c:v>116.85600760339685</c:v>
                </c:pt>
                <c:pt idx="28">
                  <c:v>156.60698030688846</c:v>
                </c:pt>
                <c:pt idx="29">
                  <c:v>146.73224646665821</c:v>
                </c:pt>
                <c:pt idx="30">
                  <c:v>148.01621041992661</c:v>
                </c:pt>
                <c:pt idx="31">
                  <c:v>176.93543700181155</c:v>
                </c:pt>
                <c:pt idx="32">
                  <c:v>#N/A</c:v>
                </c:pt>
                <c:pt idx="33">
                  <c:v>146.73224646665827</c:v>
                </c:pt>
                <c:pt idx="34">
                  <c:v>143.59984898347</c:v>
                </c:pt>
                <c:pt idx="35">
                  <c:v>111.29328575819146</c:v>
                </c:pt>
                <c:pt idx="36">
                  <c:v>111.27680549129215</c:v>
                </c:pt>
                <c:pt idx="37">
                  <c:v>147.99422142872723</c:v>
                </c:pt>
                <c:pt idx="38">
                  <c:v>175.12509618571127</c:v>
                </c:pt>
                <c:pt idx="39">
                  <c:v>143.25933007200575</c:v>
                </c:pt>
                <c:pt idx="40">
                  <c:v>147.79560447961651</c:v>
                </c:pt>
                <c:pt idx="41">
                  <c:v>#N/A</c:v>
                </c:pt>
                <c:pt idx="42">
                  <c:v>125.38814262041379</c:v>
                </c:pt>
                <c:pt idx="43">
                  <c:v>142.89465983366449</c:v>
                </c:pt>
                <c:pt idx="44">
                  <c:v>144.92977722360675</c:v>
                </c:pt>
                <c:pt idx="45">
                  <c:v>88.684356277787998</c:v>
                </c:pt>
                <c:pt idx="46">
                  <c:v>85.914585392517381</c:v>
                </c:pt>
                <c:pt idx="47">
                  <c:v>153.66307698214544</c:v>
                </c:pt>
                <c:pt idx="48">
                  <c:v>#N/A</c:v>
                </c:pt>
                <c:pt idx="49">
                  <c:v>147.26293885990756</c:v>
                </c:pt>
                <c:pt idx="50">
                  <c:v>125.3954676355618</c:v>
                </c:pt>
                <c:pt idx="51">
                  <c:v>165.01729454405353</c:v>
                </c:pt>
                <c:pt idx="52">
                  <c:v>125.64870234866511</c:v>
                </c:pt>
                <c:pt idx="53">
                  <c:v>141.60115774985525</c:v>
                </c:pt>
                <c:pt idx="54">
                  <c:v>149.30907238313944</c:v>
                </c:pt>
                <c:pt idx="55">
                  <c:v>131.68893421687895</c:v>
                </c:pt>
                <c:pt idx="56">
                  <c:v>125.69975442645813</c:v>
                </c:pt>
                <c:pt idx="57">
                  <c:v>128.9795427228824</c:v>
                </c:pt>
                <c:pt idx="58">
                  <c:v>103.71565132882648</c:v>
                </c:pt>
                <c:pt idx="59">
                  <c:v>131.69227715048649</c:v>
                </c:pt>
                <c:pt idx="60">
                  <c:v>122.35431115438432</c:v>
                </c:pt>
                <c:pt idx="61">
                  <c:v>118.07300048072948</c:v>
                </c:pt>
                <c:pt idx="62">
                  <c:v>137.19914385396703</c:v>
                </c:pt>
                <c:pt idx="63">
                  <c:v>110.7434710878664</c:v>
                </c:pt>
                <c:pt idx="64">
                  <c:v>#N/A</c:v>
                </c:pt>
                <c:pt idx="65">
                  <c:v>130.29367773276073</c:v>
                </c:pt>
                <c:pt idx="66">
                  <c:v>94.102451832150678</c:v>
                </c:pt>
                <c:pt idx="67">
                  <c:v>152.46023860650482</c:v>
                </c:pt>
                <c:pt idx="68">
                  <c:v>#N/A</c:v>
                </c:pt>
                <c:pt idx="69">
                  <c:v>119.06553063646714</c:v>
                </c:pt>
                <c:pt idx="70">
                  <c:v>93.128520919647983</c:v>
                </c:pt>
                <c:pt idx="71">
                  <c:v>#N/A</c:v>
                </c:pt>
                <c:pt idx="72">
                  <c:v>91.477031043722633</c:v>
                </c:pt>
                <c:pt idx="73">
                  <c:v>94.239287234460846</c:v>
                </c:pt>
                <c:pt idx="74">
                  <c:v>84.549659231420691</c:v>
                </c:pt>
                <c:pt idx="75">
                  <c:v>97.32506282514187</c:v>
                </c:pt>
                <c:pt idx="76">
                  <c:v>88.733290634490118</c:v>
                </c:pt>
                <c:pt idx="77">
                  <c:v>100.25591101370608</c:v>
                </c:pt>
                <c:pt idx="78">
                  <c:v>106.50888927454555</c:v>
                </c:pt>
                <c:pt idx="79">
                  <c:v>101.90050315212549</c:v>
                </c:pt>
                <c:pt idx="80">
                  <c:v>103.95718652534538</c:v>
                </c:pt>
                <c:pt idx="81">
                  <c:v>101.64102313594458</c:v>
                </c:pt>
                <c:pt idx="82">
                  <c:v>97.788096335445942</c:v>
                </c:pt>
                <c:pt idx="83">
                  <c:v>100.85515993644231</c:v>
                </c:pt>
                <c:pt idx="84">
                  <c:v>95.906262965795435</c:v>
                </c:pt>
                <c:pt idx="85">
                  <c:v>114.36421281643311</c:v>
                </c:pt>
                <c:pt idx="86">
                  <c:v>98.299172773523722</c:v>
                </c:pt>
                <c:pt idx="87">
                  <c:v>61.509790015115726</c:v>
                </c:pt>
                <c:pt idx="88">
                  <c:v>78.08268065343897</c:v>
                </c:pt>
                <c:pt idx="89">
                  <c:v>89.299656439279403</c:v>
                </c:pt>
                <c:pt idx="90">
                  <c:v>87.050696592395724</c:v>
                </c:pt>
                <c:pt idx="91">
                  <c:v>93.594308765025659</c:v>
                </c:pt>
                <c:pt idx="92">
                  <c:v>#N/A</c:v>
                </c:pt>
                <c:pt idx="93">
                  <c:v>88.160904492971255</c:v>
                </c:pt>
                <c:pt idx="94">
                  <c:v>99.382356866034868</c:v>
                </c:pt>
                <c:pt idx="95">
                  <c:v>97.855806287942926</c:v>
                </c:pt>
                <c:pt idx="96">
                  <c:v>83.459571885893553</c:v>
                </c:pt>
                <c:pt idx="97">
                  <c:v>95.839352635882591</c:v>
                </c:pt>
                <c:pt idx="98">
                  <c:v>70.264544348335235</c:v>
                </c:pt>
                <c:pt idx="99">
                  <c:v>63.35876825060965</c:v>
                </c:pt>
                <c:pt idx="100">
                  <c:v>71.942532068020498</c:v>
                </c:pt>
                <c:pt idx="101">
                  <c:v>72.906830832539114</c:v>
                </c:pt>
                <c:pt idx="102">
                  <c:v>#N/A</c:v>
                </c:pt>
                <c:pt idx="103">
                  <c:v>61.682667222248348</c:v>
                </c:pt>
                <c:pt idx="104">
                  <c:v>63.147572356440961</c:v>
                </c:pt>
                <c:pt idx="105">
                  <c:v>67.738787447064823</c:v>
                </c:pt>
                <c:pt idx="106">
                  <c:v>92.185373397384168</c:v>
                </c:pt>
                <c:pt idx="107">
                  <c:v>92.185373397384154</c:v>
                </c:pt>
                <c:pt idx="108">
                  <c:v>72.625074707688384</c:v>
                </c:pt>
                <c:pt idx="109">
                  <c:v>#N/A</c:v>
                </c:pt>
                <c:pt idx="110">
                  <c:v>69.358208632443109</c:v>
                </c:pt>
                <c:pt idx="111">
                  <c:v>72.252368348375242</c:v>
                </c:pt>
                <c:pt idx="112">
                  <c:v>69.611340780736711</c:v>
                </c:pt>
                <c:pt idx="113">
                  <c:v>88.575538916697766</c:v>
                </c:pt>
                <c:pt idx="114">
                  <c:v>#N/A</c:v>
                </c:pt>
                <c:pt idx="115">
                  <c:v>59.997580628519636</c:v>
                </c:pt>
                <c:pt idx="116">
                  <c:v>75.128885904510383</c:v>
                </c:pt>
                <c:pt idx="117">
                  <c:v>53.078034308434425</c:v>
                </c:pt>
                <c:pt idx="118">
                  <c:v>68.881630496966125</c:v>
                </c:pt>
                <c:pt idx="119">
                  <c:v>64.366386019041272</c:v>
                </c:pt>
                <c:pt idx="120">
                  <c:v>#N/A</c:v>
                </c:pt>
                <c:pt idx="121">
                  <c:v>#N/A</c:v>
                </c:pt>
                <c:pt idx="122">
                  <c:v>67.987933094338374</c:v>
                </c:pt>
                <c:pt idx="123">
                  <c:v>#N/A</c:v>
                </c:pt>
                <c:pt idx="124">
                  <c:v>61.999024489743164</c:v>
                </c:pt>
                <c:pt idx="125">
                  <c:v>60.768335014005501</c:v>
                </c:pt>
                <c:pt idx="126">
                  <c:v>62.151924974754429</c:v>
                </c:pt>
                <c:pt idx="127">
                  <c:v>61.682667222248327</c:v>
                </c:pt>
                <c:pt idx="128">
                  <c:v>62.290284692191982</c:v>
                </c:pt>
                <c:pt idx="129">
                  <c:v>48.761158590014297</c:v>
                </c:pt>
                <c:pt idx="130">
                  <c:v>65.12899755958496</c:v>
                </c:pt>
                <c:pt idx="131">
                  <c:v>66.07803045839411</c:v>
                </c:pt>
                <c:pt idx="132">
                  <c:v>54.213510364264934</c:v>
                </c:pt>
                <c:pt idx="133">
                  <c:v>50.52517679940015</c:v>
                </c:pt>
                <c:pt idx="134">
                  <c:v>60.428104618698754</c:v>
                </c:pt>
                <c:pt idx="135">
                  <c:v>64.794971388899882</c:v>
                </c:pt>
                <c:pt idx="136">
                  <c:v>#N/A</c:v>
                </c:pt>
                <c:pt idx="137">
                  <c:v>#N/A</c:v>
                </c:pt>
                <c:pt idx="138">
                  <c:v>#N/A</c:v>
                </c:pt>
                <c:pt idx="139">
                  <c:v>#N/A</c:v>
                </c:pt>
                <c:pt idx="140">
                  <c:v>#N/A</c:v>
                </c:pt>
                <c:pt idx="141">
                  <c:v>#N/A</c:v>
                </c:pt>
                <c:pt idx="142">
                  <c:v>61.597476403669724</c:v>
                </c:pt>
                <c:pt idx="143">
                  <c:v>66.857811295412233</c:v>
                </c:pt>
                <c:pt idx="144">
                  <c:v>69.657587541132273</c:v>
                </c:pt>
                <c:pt idx="145">
                  <c:v>60.964967023098374</c:v>
                </c:pt>
                <c:pt idx="146">
                  <c:v>60.964967023098374</c:v>
                </c:pt>
                <c:pt idx="147">
                  <c:v>60.964967023098374</c:v>
                </c:pt>
                <c:pt idx="148">
                  <c:v>60.964967023098374</c:v>
                </c:pt>
                <c:pt idx="149">
                  <c:v>53.559607487833695</c:v>
                </c:pt>
                <c:pt idx="150">
                  <c:v>74.636677519547007</c:v>
                </c:pt>
                <c:pt idx="151">
                  <c:v>72.383698845327402</c:v>
                </c:pt>
                <c:pt idx="152">
                  <c:v>72.401722674721157</c:v>
                </c:pt>
                <c:pt idx="153">
                  <c:v>#N/A</c:v>
                </c:pt>
                <c:pt idx="154">
                  <c:v>#N/A</c:v>
                </c:pt>
                <c:pt idx="155">
                  <c:v>#N/A</c:v>
                </c:pt>
                <c:pt idx="156">
                  <c:v>66.353726522440141</c:v>
                </c:pt>
                <c:pt idx="157">
                  <c:v>53.123592149082036</c:v>
                </c:pt>
                <c:pt idx="158">
                  <c:v>66.041571721512298</c:v>
                </c:pt>
                <c:pt idx="159">
                  <c:v>#N/A</c:v>
                </c:pt>
                <c:pt idx="160">
                  <c:v>#N/A</c:v>
                </c:pt>
                <c:pt idx="161">
                  <c:v>#N/A</c:v>
                </c:pt>
                <c:pt idx="162">
                  <c:v>#N/A</c:v>
                </c:pt>
                <c:pt idx="163">
                  <c:v>#N/A</c:v>
                </c:pt>
                <c:pt idx="164">
                  <c:v>#N/A</c:v>
                </c:pt>
                <c:pt idx="165">
                  <c:v>90.761541232974707</c:v>
                </c:pt>
                <c:pt idx="166">
                  <c:v>73.648253296219011</c:v>
                </c:pt>
                <c:pt idx="167">
                  <c:v>51.578793130495605</c:v>
                </c:pt>
                <c:pt idx="168">
                  <c:v>#N/A</c:v>
                </c:pt>
                <c:pt idx="169">
                  <c:v>48.846748169688738</c:v>
                </c:pt>
                <c:pt idx="170">
                  <c:v>67.97462959882759</c:v>
                </c:pt>
                <c:pt idx="171">
                  <c:v>57.475803535344902</c:v>
                </c:pt>
                <c:pt idx="172">
                  <c:v>#N/A</c:v>
                </c:pt>
                <c:pt idx="173">
                  <c:v>#N/A</c:v>
                </c:pt>
                <c:pt idx="174">
                  <c:v>#N/A</c:v>
                </c:pt>
                <c:pt idx="175">
                  <c:v>#N/A</c:v>
                </c:pt>
                <c:pt idx="176">
                  <c:v>#N/A</c:v>
                </c:pt>
                <c:pt idx="177">
                  <c:v>45.380770616487354</c:v>
                </c:pt>
                <c:pt idx="178">
                  <c:v>#N/A</c:v>
                </c:pt>
                <c:pt idx="179">
                  <c:v>47.312136982400737</c:v>
                </c:pt>
                <c:pt idx="180">
                  <c:v>52.195850461992585</c:v>
                </c:pt>
                <c:pt idx="181">
                  <c:v>59.371368540055265</c:v>
                </c:pt>
                <c:pt idx="182">
                  <c:v>#N/A</c:v>
                </c:pt>
                <c:pt idx="183">
                  <c:v>#N/A</c:v>
                </c:pt>
                <c:pt idx="184">
                  <c:v>#N/A</c:v>
                </c:pt>
                <c:pt idx="185">
                  <c:v>#N/A</c:v>
                </c:pt>
                <c:pt idx="186">
                  <c:v>56.42059624559716</c:v>
                </c:pt>
                <c:pt idx="187">
                  <c:v>52.6918274716759</c:v>
                </c:pt>
                <c:pt idx="188">
                  <c:v>53.119417528349295</c:v>
                </c:pt>
                <c:pt idx="189">
                  <c:v>#N/A</c:v>
                </c:pt>
                <c:pt idx="190">
                  <c:v>48.9225934992985</c:v>
                </c:pt>
                <c:pt idx="191">
                  <c:v>44.013169017819507</c:v>
                </c:pt>
                <c:pt idx="192">
                  <c:v>54.249751656535643</c:v>
                </c:pt>
                <c:pt idx="193">
                  <c:v>54.914902807335906</c:v>
                </c:pt>
                <c:pt idx="194">
                  <c:v>80.079018311453709</c:v>
                </c:pt>
                <c:pt idx="195">
                  <c:v>#N/A</c:v>
                </c:pt>
                <c:pt idx="196">
                  <c:v>#N/A</c:v>
                </c:pt>
                <c:pt idx="197">
                  <c:v>44.194329391980354</c:v>
                </c:pt>
                <c:pt idx="198">
                  <c:v>20.71513652345816</c:v>
                </c:pt>
                <c:pt idx="199">
                  <c:v>20.715136523458156</c:v>
                </c:pt>
                <c:pt idx="200">
                  <c:v>#N/A</c:v>
                </c:pt>
                <c:pt idx="201">
                  <c:v>#N/A</c:v>
                </c:pt>
                <c:pt idx="202">
                  <c:v>#N/A</c:v>
                </c:pt>
                <c:pt idx="203">
                  <c:v>53.026443926873803</c:v>
                </c:pt>
                <c:pt idx="204">
                  <c:v>45.260694727455622</c:v>
                </c:pt>
                <c:pt idx="205">
                  <c:v>41.136293982748505</c:v>
                </c:pt>
                <c:pt idx="206">
                  <c:v>46.451944666734853</c:v>
                </c:pt>
                <c:pt idx="207">
                  <c:v>55.729559394029813</c:v>
                </c:pt>
                <c:pt idx="208">
                  <c:v>48.241732242309375</c:v>
                </c:pt>
                <c:pt idx="209">
                  <c:v>#N/A</c:v>
                </c:pt>
                <c:pt idx="210">
                  <c:v>#N/A</c:v>
                </c:pt>
                <c:pt idx="211">
                  <c:v>47.088897708062959</c:v>
                </c:pt>
                <c:pt idx="212">
                  <c:v>49.604624485842606</c:v>
                </c:pt>
                <c:pt idx="213">
                  <c:v>44.084472322687063</c:v>
                </c:pt>
                <c:pt idx="214">
                  <c:v>71.890402410604267</c:v>
                </c:pt>
                <c:pt idx="215">
                  <c:v>56.639377379171357</c:v>
                </c:pt>
                <c:pt idx="216">
                  <c:v>56.622575860575942</c:v>
                </c:pt>
                <c:pt idx="217">
                  <c:v>56.714151526044844</c:v>
                </c:pt>
                <c:pt idx="218">
                  <c:v>54.762389740969333</c:v>
                </c:pt>
                <c:pt idx="219">
                  <c:v>30.484117039178741</c:v>
                </c:pt>
                <c:pt idx="220">
                  <c:v>#N/A</c:v>
                </c:pt>
                <c:pt idx="221">
                  <c:v>#N/A</c:v>
                </c:pt>
                <c:pt idx="222">
                  <c:v>36.776416943442555</c:v>
                </c:pt>
                <c:pt idx="223">
                  <c:v>33.149425683139199</c:v>
                </c:pt>
                <c:pt idx="224">
                  <c:v>43.924190988155132</c:v>
                </c:pt>
                <c:pt idx="225">
                  <c:v>48.699007247430586</c:v>
                </c:pt>
                <c:pt idx="226">
                  <c:v>#N/A</c:v>
                </c:pt>
                <c:pt idx="227">
                  <c:v>#N/A</c:v>
                </c:pt>
                <c:pt idx="228">
                  <c:v>44.844408108509462</c:v>
                </c:pt>
                <c:pt idx="229">
                  <c:v>#N/A</c:v>
                </c:pt>
                <c:pt idx="230">
                  <c:v>#N/A</c:v>
                </c:pt>
                <c:pt idx="231">
                  <c:v>38.605045820694727</c:v>
                </c:pt>
                <c:pt idx="232">
                  <c:v>38.605045820694727</c:v>
                </c:pt>
                <c:pt idx="233">
                  <c:v>38.605045820694727</c:v>
                </c:pt>
                <c:pt idx="234">
                  <c:v>38.605045820694727</c:v>
                </c:pt>
                <c:pt idx="235">
                  <c:v>41.366413154898268</c:v>
                </c:pt>
                <c:pt idx="236">
                  <c:v>#N/A</c:v>
                </c:pt>
                <c:pt idx="237">
                  <c:v>36.175666507035459</c:v>
                </c:pt>
                <c:pt idx="238">
                  <c:v>30.313749329442391</c:v>
                </c:pt>
                <c:pt idx="239">
                  <c:v>43.929182393800147</c:v>
                </c:pt>
                <c:pt idx="240">
                  <c:v>33.703600699859827</c:v>
                </c:pt>
                <c:pt idx="241">
                  <c:v>#N/A</c:v>
                </c:pt>
                <c:pt idx="242">
                  <c:v>#N/A</c:v>
                </c:pt>
                <c:pt idx="243">
                  <c:v>#N/A</c:v>
                </c:pt>
                <c:pt idx="244">
                  <c:v>#N/A</c:v>
                </c:pt>
                <c:pt idx="245">
                  <c:v>42.101726737165954</c:v>
                </c:pt>
                <c:pt idx="246">
                  <c:v>#N/A</c:v>
                </c:pt>
                <c:pt idx="247">
                  <c:v>34.45301572098613</c:v>
                </c:pt>
                <c:pt idx="248">
                  <c:v>#N/A</c:v>
                </c:pt>
                <c:pt idx="249">
                  <c:v>56.087630952828377</c:v>
                </c:pt>
                <c:pt idx="250">
                  <c:v>#N/A</c:v>
                </c:pt>
                <c:pt idx="251">
                  <c:v>22.685985736280124</c:v>
                </c:pt>
                <c:pt idx="252">
                  <c:v>#N/A</c:v>
                </c:pt>
                <c:pt idx="253">
                  <c:v>#N/A</c:v>
                </c:pt>
                <c:pt idx="254">
                  <c:v>#N/A</c:v>
                </c:pt>
                <c:pt idx="255">
                  <c:v>#N/A</c:v>
                </c:pt>
                <c:pt idx="256">
                  <c:v>#N/A</c:v>
                </c:pt>
                <c:pt idx="257">
                  <c:v>#N/A</c:v>
                </c:pt>
                <c:pt idx="258">
                  <c:v>#N/A</c:v>
                </c:pt>
                <c:pt idx="259">
                  <c:v>#N/A</c:v>
                </c:pt>
                <c:pt idx="260">
                  <c:v>31.744794905262129</c:v>
                </c:pt>
                <c:pt idx="261">
                  <c:v>#N/A</c:v>
                </c:pt>
                <c:pt idx="262">
                  <c:v>#N/A</c:v>
                </c:pt>
                <c:pt idx="263">
                  <c:v>#N/A</c:v>
                </c:pt>
                <c:pt idx="264">
                  <c:v>#N/A</c:v>
                </c:pt>
                <c:pt idx="265">
                  <c:v>#N/A</c:v>
                </c:pt>
                <c:pt idx="266">
                  <c:v>#N/A</c:v>
                </c:pt>
                <c:pt idx="267">
                  <c:v>28.493207315716489</c:v>
                </c:pt>
                <c:pt idx="268">
                  <c:v>#N/A</c:v>
                </c:pt>
                <c:pt idx="269">
                  <c:v>#N/A</c:v>
                </c:pt>
                <c:pt idx="270">
                  <c:v>51.388469438942138</c:v>
                </c:pt>
                <c:pt idx="271">
                  <c:v>29.317953404785612</c:v>
                </c:pt>
                <c:pt idx="272">
                  <c:v>31.567181949048255</c:v>
                </c:pt>
                <c:pt idx="273">
                  <c:v>30.230312768516566</c:v>
                </c:pt>
                <c:pt idx="274">
                  <c:v>29.682598159618841</c:v>
                </c:pt>
                <c:pt idx="275">
                  <c:v>29.135365271931587</c:v>
                </c:pt>
                <c:pt idx="276">
                  <c:v>29.135365271931587</c:v>
                </c:pt>
                <c:pt idx="277">
                  <c:v>31.765059173783715</c:v>
                </c:pt>
                <c:pt idx="278">
                  <c:v>31.700235658042136</c:v>
                </c:pt>
                <c:pt idx="279">
                  <c:v>#N/A</c:v>
                </c:pt>
                <c:pt idx="280">
                  <c:v>#N/A</c:v>
                </c:pt>
                <c:pt idx="281">
                  <c:v>31.700235658042136</c:v>
                </c:pt>
                <c:pt idx="282">
                  <c:v>20.486293194094078</c:v>
                </c:pt>
                <c:pt idx="283">
                  <c:v>#N/A</c:v>
                </c:pt>
                <c:pt idx="284">
                  <c:v>#N/A</c:v>
                </c:pt>
                <c:pt idx="285">
                  <c:v>#N/A</c:v>
                </c:pt>
                <c:pt idx="286">
                  <c:v>24.861638434020094</c:v>
                </c:pt>
                <c:pt idx="287">
                  <c:v>29.673607507490466</c:v>
                </c:pt>
                <c:pt idx="288">
                  <c:v>25.616960327254894</c:v>
                </c:pt>
                <c:pt idx="289">
                  <c:v>#N/A</c:v>
                </c:pt>
                <c:pt idx="290">
                  <c:v>#N/A</c:v>
                </c:pt>
                <c:pt idx="291">
                  <c:v>#N/A</c:v>
                </c:pt>
                <c:pt idx="292">
                  <c:v>#N/A</c:v>
                </c:pt>
                <c:pt idx="293">
                  <c:v>48.665437347581985</c:v>
                </c:pt>
                <c:pt idx="294">
                  <c:v>#N/A</c:v>
                </c:pt>
                <c:pt idx="295">
                  <c:v>#N/A</c:v>
                </c:pt>
                <c:pt idx="296">
                  <c:v>32.263086116480892</c:v>
                </c:pt>
                <c:pt idx="297">
                  <c:v>#N/A</c:v>
                </c:pt>
                <c:pt idx="298">
                  <c:v>#N/A</c:v>
                </c:pt>
                <c:pt idx="299">
                  <c:v>19.247702380289724</c:v>
                </c:pt>
                <c:pt idx="300">
                  <c:v>22.593898362081077</c:v>
                </c:pt>
                <c:pt idx="301">
                  <c:v>25.463627718655996</c:v>
                </c:pt>
                <c:pt idx="302">
                  <c:v>21.975764459690883</c:v>
                </c:pt>
                <c:pt idx="303">
                  <c:v>21.984057200996428</c:v>
                </c:pt>
                <c:pt idx="304">
                  <c:v>24.845052951409006</c:v>
                </c:pt>
                <c:pt idx="305">
                  <c:v>#N/A</c:v>
                </c:pt>
                <c:pt idx="306">
                  <c:v>#N/A</c:v>
                </c:pt>
                <c:pt idx="307">
                  <c:v>22.224235575036293</c:v>
                </c:pt>
                <c:pt idx="308">
                  <c:v>26.034145816830851</c:v>
                </c:pt>
                <c:pt idx="309">
                  <c:v>22.726856461516931</c:v>
                </c:pt>
                <c:pt idx="310">
                  <c:v>20.573657056056955</c:v>
                </c:pt>
                <c:pt idx="311">
                  <c:v>24.313547510553441</c:v>
                </c:pt>
                <c:pt idx="312">
                  <c:v>22.20932668535837</c:v>
                </c:pt>
                <c:pt idx="313">
                  <c:v>23.020298876417701</c:v>
                </c:pt>
                <c:pt idx="314">
                  <c:v>#N/A</c:v>
                </c:pt>
                <c:pt idx="315">
                  <c:v>23.717754907149033</c:v>
                </c:pt>
                <c:pt idx="316">
                  <c:v>#N/A</c:v>
                </c:pt>
                <c:pt idx="317">
                  <c:v>#N/A</c:v>
                </c:pt>
                <c:pt idx="318">
                  <c:v>#N/A</c:v>
                </c:pt>
                <c:pt idx="319">
                  <c:v>20.486931434790332</c:v>
                </c:pt>
                <c:pt idx="320">
                  <c:v>29.35258009635481</c:v>
                </c:pt>
                <c:pt idx="321">
                  <c:v>#N/A</c:v>
                </c:pt>
                <c:pt idx="322">
                  <c:v>#N/A</c:v>
                </c:pt>
                <c:pt idx="323">
                  <c:v>26.512856014175373</c:v>
                </c:pt>
                <c:pt idx="324">
                  <c:v>26.512856014175373</c:v>
                </c:pt>
                <c:pt idx="325">
                  <c:v>#N/A</c:v>
                </c:pt>
                <c:pt idx="326">
                  <c:v>#N/A</c:v>
                </c:pt>
                <c:pt idx="327">
                  <c:v>28.765652869687621</c:v>
                </c:pt>
                <c:pt idx="328">
                  <c:v>20.863306886245752</c:v>
                </c:pt>
                <c:pt idx="329">
                  <c:v>#N/A</c:v>
                </c:pt>
                <c:pt idx="330">
                  <c:v>22.558610304115447</c:v>
                </c:pt>
                <c:pt idx="331">
                  <c:v>#N/A</c:v>
                </c:pt>
                <c:pt idx="332">
                  <c:v>#N/A</c:v>
                </c:pt>
                <c:pt idx="333">
                  <c:v>#N/A</c:v>
                </c:pt>
                <c:pt idx="334">
                  <c:v>#N/A</c:v>
                </c:pt>
                <c:pt idx="335">
                  <c:v>38.336006936752099</c:v>
                </c:pt>
                <c:pt idx="336">
                  <c:v>25.399208756644402</c:v>
                </c:pt>
                <c:pt idx="337">
                  <c:v>#N/A</c:v>
                </c:pt>
                <c:pt idx="338">
                  <c:v>#N/A</c:v>
                </c:pt>
                <c:pt idx="339">
                  <c:v>#N/A</c:v>
                </c:pt>
                <c:pt idx="340">
                  <c:v>31.959279803735932</c:v>
                </c:pt>
                <c:pt idx="341">
                  <c:v>26.23729658752022</c:v>
                </c:pt>
                <c:pt idx="342">
                  <c:v>#N/A</c:v>
                </c:pt>
                <c:pt idx="343">
                  <c:v>28.124829753046157</c:v>
                </c:pt>
                <c:pt idx="344">
                  <c:v>20.496720425660154</c:v>
                </c:pt>
                <c:pt idx="345">
                  <c:v>#N/A</c:v>
                </c:pt>
                <c:pt idx="346">
                  <c:v>#N/A</c:v>
                </c:pt>
                <c:pt idx="347">
                  <c:v>27.55921022632393</c:v>
                </c:pt>
                <c:pt idx="348">
                  <c:v>20.002484379465983</c:v>
                </c:pt>
                <c:pt idx="349">
                  <c:v>21.98127526072015</c:v>
                </c:pt>
                <c:pt idx="350">
                  <c:v>#N/A</c:v>
                </c:pt>
                <c:pt idx="351">
                  <c:v>#N/A</c:v>
                </c:pt>
                <c:pt idx="352">
                  <c:v>19.296308165032976</c:v>
                </c:pt>
                <c:pt idx="353">
                  <c:v>16.958938436365813</c:v>
                </c:pt>
                <c:pt idx="354">
                  <c:v>15.659118259179968</c:v>
                </c:pt>
                <c:pt idx="355">
                  <c:v>22.736372028201089</c:v>
                </c:pt>
                <c:pt idx="356">
                  <c:v>15.819323520146032</c:v>
                </c:pt>
                <c:pt idx="357">
                  <c:v>24.174803623327342</c:v>
                </c:pt>
                <c:pt idx="358">
                  <c:v>26.466983358993463</c:v>
                </c:pt>
                <c:pt idx="359">
                  <c:v>#N/A</c:v>
                </c:pt>
                <c:pt idx="360">
                  <c:v>26.729604307134174</c:v>
                </c:pt>
                <c:pt idx="361">
                  <c:v>20.562563333368235</c:v>
                </c:pt>
                <c:pt idx="362">
                  <c:v>19.296308165032976</c:v>
                </c:pt>
                <c:pt idx="363">
                  <c:v>#N/A</c:v>
                </c:pt>
                <c:pt idx="364">
                  <c:v>16.787028264684455</c:v>
                </c:pt>
                <c:pt idx="365">
                  <c:v>#N/A</c:v>
                </c:pt>
                <c:pt idx="366">
                  <c:v>#N/A</c:v>
                </c:pt>
                <c:pt idx="367">
                  <c:v>#N/A</c:v>
                </c:pt>
                <c:pt idx="368">
                  <c:v>#N/A</c:v>
                </c:pt>
                <c:pt idx="369">
                  <c:v>#N/A</c:v>
                </c:pt>
                <c:pt idx="370">
                  <c:v>#N/A</c:v>
                </c:pt>
                <c:pt idx="371">
                  <c:v>12.586068777753765</c:v>
                </c:pt>
                <c:pt idx="372">
                  <c:v>17.623854812878687</c:v>
                </c:pt>
                <c:pt idx="373">
                  <c:v>#N/A</c:v>
                </c:pt>
                <c:pt idx="374">
                  <c:v>#N/A</c:v>
                </c:pt>
                <c:pt idx="375">
                  <c:v>23.622756406645394</c:v>
                </c:pt>
                <c:pt idx="376">
                  <c:v>18.064628920456403</c:v>
                </c:pt>
                <c:pt idx="377">
                  <c:v>18.0646289204564</c:v>
                </c:pt>
                <c:pt idx="378">
                  <c:v>#N/A</c:v>
                </c:pt>
                <c:pt idx="379">
                  <c:v>#N/A</c:v>
                </c:pt>
                <c:pt idx="380">
                  <c:v>24.555516156065213</c:v>
                </c:pt>
                <c:pt idx="381">
                  <c:v>21.4707190471666</c:v>
                </c:pt>
                <c:pt idx="382">
                  <c:v>37.722785450680057</c:v>
                </c:pt>
                <c:pt idx="383">
                  <c:v>23.76658123494753</c:v>
                </c:pt>
                <c:pt idx="384">
                  <c:v>23.037259735314542</c:v>
                </c:pt>
                <c:pt idx="385">
                  <c:v>#N/A</c:v>
                </c:pt>
                <c:pt idx="386">
                  <c:v>#N/A</c:v>
                </c:pt>
                <c:pt idx="387">
                  <c:v>24.424005954058018</c:v>
                </c:pt>
                <c:pt idx="388">
                  <c:v>26.577312541937705</c:v>
                </c:pt>
                <c:pt idx="389">
                  <c:v>31.309100252595545</c:v>
                </c:pt>
                <c:pt idx="390">
                  <c:v>24.209168859188559</c:v>
                </c:pt>
                <c:pt idx="391">
                  <c:v>25.372705676027909</c:v>
                </c:pt>
                <c:pt idx="392">
                  <c:v>#N/A</c:v>
                </c:pt>
                <c:pt idx="393">
                  <c:v>#N/A</c:v>
                </c:pt>
                <c:pt idx="394">
                  <c:v>18.891257778017838</c:v>
                </c:pt>
                <c:pt idx="395">
                  <c:v>19.695678954134411</c:v>
                </c:pt>
                <c:pt idx="396">
                  <c:v>23.052067158069786</c:v>
                </c:pt>
                <c:pt idx="397">
                  <c:v>21.922633786470154</c:v>
                </c:pt>
                <c:pt idx="398">
                  <c:v>#N/A</c:v>
                </c:pt>
                <c:pt idx="399">
                  <c:v>#N/A</c:v>
                </c:pt>
                <c:pt idx="400">
                  <c:v>#N/A</c:v>
                </c:pt>
                <c:pt idx="401">
                  <c:v>25.209554635172367</c:v>
                </c:pt>
                <c:pt idx="402">
                  <c:v>#N/A</c:v>
                </c:pt>
                <c:pt idx="403">
                  <c:v>#N/A</c:v>
                </c:pt>
                <c:pt idx="404">
                  <c:v>#N/A</c:v>
                </c:pt>
                <c:pt idx="405">
                  <c:v>#N/A</c:v>
                </c:pt>
                <c:pt idx="406">
                  <c:v>#N/A</c:v>
                </c:pt>
                <c:pt idx="407">
                  <c:v>18.927365143378466</c:v>
                </c:pt>
                <c:pt idx="408">
                  <c:v>22.963908010111112</c:v>
                </c:pt>
                <c:pt idx="409">
                  <c:v>22.090691764022775</c:v>
                </c:pt>
                <c:pt idx="410">
                  <c:v>#N/A</c:v>
                </c:pt>
                <c:pt idx="411">
                  <c:v>22.126427873128016</c:v>
                </c:pt>
                <c:pt idx="412">
                  <c:v>18.227445389585117</c:v>
                </c:pt>
                <c:pt idx="413">
                  <c:v>23.044558513885836</c:v>
                </c:pt>
                <c:pt idx="414">
                  <c:v>26.918676983319653</c:v>
                </c:pt>
                <c:pt idx="415">
                  <c:v>26.428979039506185</c:v>
                </c:pt>
                <c:pt idx="416">
                  <c:v>17.651901438672716</c:v>
                </c:pt>
                <c:pt idx="417">
                  <c:v>#N/A</c:v>
                </c:pt>
                <c:pt idx="418">
                  <c:v>#N/A</c:v>
                </c:pt>
                <c:pt idx="419">
                  <c:v>#N/A</c:v>
                </c:pt>
                <c:pt idx="420">
                  <c:v>26.720424037643685</c:v>
                </c:pt>
                <c:pt idx="421">
                  <c:v>#N/A</c:v>
                </c:pt>
                <c:pt idx="422">
                  <c:v>16.94790640537364</c:v>
                </c:pt>
                <c:pt idx="423">
                  <c:v>16.466062152396862</c:v>
                </c:pt>
                <c:pt idx="424">
                  <c:v>17.036101536639016</c:v>
                </c:pt>
                <c:pt idx="425">
                  <c:v>21.349106905993921</c:v>
                </c:pt>
                <c:pt idx="426">
                  <c:v>#N/A</c:v>
                </c:pt>
                <c:pt idx="427">
                  <c:v>19.555536004216926</c:v>
                </c:pt>
                <c:pt idx="428">
                  <c:v>12.226469301163446</c:v>
                </c:pt>
                <c:pt idx="429">
                  <c:v>15.708015965833225</c:v>
                </c:pt>
                <c:pt idx="430">
                  <c:v>29.081044818786946</c:v>
                </c:pt>
                <c:pt idx="431">
                  <c:v>#N/A</c:v>
                </c:pt>
                <c:pt idx="432">
                  <c:v>22.030587067618431</c:v>
                </c:pt>
                <c:pt idx="433">
                  <c:v>19.3600103037415</c:v>
                </c:pt>
                <c:pt idx="434">
                  <c:v>20.485112981020354</c:v>
                </c:pt>
                <c:pt idx="435">
                  <c:v>18.0646289204564</c:v>
                </c:pt>
                <c:pt idx="436">
                  <c:v>17.732144362028016</c:v>
                </c:pt>
                <c:pt idx="437">
                  <c:v>25.462626352629286</c:v>
                </c:pt>
                <c:pt idx="438">
                  <c:v>19.644645737459001</c:v>
                </c:pt>
                <c:pt idx="439">
                  <c:v>#N/A</c:v>
                </c:pt>
                <c:pt idx="440">
                  <c:v>#N/A</c:v>
                </c:pt>
                <c:pt idx="441">
                  <c:v>#N/A</c:v>
                </c:pt>
                <c:pt idx="442">
                  <c:v>23.961895321024855</c:v>
                </c:pt>
                <c:pt idx="443">
                  <c:v>35.43137210938832</c:v>
                </c:pt>
                <c:pt idx="444">
                  <c:v>26.850607531769288</c:v>
                </c:pt>
                <c:pt idx="445">
                  <c:v>31.560653666886157</c:v>
                </c:pt>
                <c:pt idx="446">
                  <c:v>32.70518954098992</c:v>
                </c:pt>
                <c:pt idx="447">
                  <c:v>32.205868658908891</c:v>
                </c:pt>
                <c:pt idx="448">
                  <c:v>37.139228625240385</c:v>
                </c:pt>
                <c:pt idx="449">
                  <c:v>23.442961621774103</c:v>
                </c:pt>
                <c:pt idx="450">
                  <c:v>23.533264820447215</c:v>
                </c:pt>
                <c:pt idx="451">
                  <c:v>#N/A</c:v>
                </c:pt>
                <c:pt idx="452">
                  <c:v>27.456071768065176</c:v>
                </c:pt>
                <c:pt idx="453">
                  <c:v>29.973273908700321</c:v>
                </c:pt>
                <c:pt idx="454">
                  <c:v>#N/A</c:v>
                </c:pt>
                <c:pt idx="455">
                  <c:v>21.014422076718574</c:v>
                </c:pt>
                <c:pt idx="456">
                  <c:v>19.403053699562943</c:v>
                </c:pt>
                <c:pt idx="457">
                  <c:v>#N/A</c:v>
                </c:pt>
                <c:pt idx="458">
                  <c:v>22.030587067618431</c:v>
                </c:pt>
                <c:pt idx="459">
                  <c:v>#N/A</c:v>
                </c:pt>
                <c:pt idx="460">
                  <c:v>27.902484336423459</c:v>
                </c:pt>
                <c:pt idx="461">
                  <c:v>35.595114687352684</c:v>
                </c:pt>
                <c:pt idx="462">
                  <c:v>#N/A</c:v>
                </c:pt>
                <c:pt idx="463">
                  <c:v>26.102013252232897</c:v>
                </c:pt>
                <c:pt idx="464">
                  <c:v>23.439006082848614</c:v>
                </c:pt>
                <c:pt idx="465">
                  <c:v>26.288147162518989</c:v>
                </c:pt>
                <c:pt idx="466">
                  <c:v>#N/A</c:v>
                </c:pt>
                <c:pt idx="467">
                  <c:v>28.251770669212391</c:v>
                </c:pt>
                <c:pt idx="468">
                  <c:v>35.069312574602655</c:v>
                </c:pt>
                <c:pt idx="469">
                  <c:v>#N/A</c:v>
                </c:pt>
                <c:pt idx="470">
                  <c:v>25.055891705414471</c:v>
                </c:pt>
                <c:pt idx="471">
                  <c:v>25.323830431744046</c:v>
                </c:pt>
              </c:numCache>
            </c:numRef>
          </c:yVal>
          <c:bubbleSize>
            <c:numRef>
              <c:f>'PPA Price by Project (PV only)'!$B$26:$B$537</c:f>
              <c:numCache>
                <c:formatCode>0.0</c:formatCode>
                <c:ptCount val="512"/>
                <c:pt idx="0">
                  <c:v>7</c:v>
                </c:pt>
                <c:pt idx="1">
                  <c:v>5</c:v>
                </c:pt>
                <c:pt idx="2">
                  <c:v>550</c:v>
                </c:pt>
                <c:pt idx="3">
                  <c:v>210</c:v>
                </c:pt>
                <c:pt idx="4">
                  <c:v>10</c:v>
                </c:pt>
                <c:pt idx="5">
                  <c:v>30</c:v>
                </c:pt>
                <c:pt idx="6">
                  <c:v>30</c:v>
                </c:pt>
                <c:pt idx="7">
                  <c:v>19</c:v>
                </c:pt>
                <c:pt idx="8">
                  <c:v>12.6</c:v>
                </c:pt>
                <c:pt idx="9">
                  <c:v>230</c:v>
                </c:pt>
                <c:pt idx="10">
                  <c:v>20</c:v>
                </c:pt>
                <c:pt idx="11">
                  <c:v>14</c:v>
                </c:pt>
                <c:pt idx="12">
                  <c:v>10.08</c:v>
                </c:pt>
                <c:pt idx="13">
                  <c:v>48</c:v>
                </c:pt>
                <c:pt idx="14">
                  <c:v>250</c:v>
                </c:pt>
                <c:pt idx="15">
                  <c:v>250</c:v>
                </c:pt>
                <c:pt idx="16">
                  <c:v>21</c:v>
                </c:pt>
                <c:pt idx="17">
                  <c:v>50</c:v>
                </c:pt>
                <c:pt idx="18">
                  <c:v>6</c:v>
                </c:pt>
                <c:pt idx="19">
                  <c:v>19</c:v>
                </c:pt>
                <c:pt idx="20">
                  <c:v>20</c:v>
                </c:pt>
                <c:pt idx="21">
                  <c:v>50</c:v>
                </c:pt>
                <c:pt idx="22">
                  <c:v>20</c:v>
                </c:pt>
                <c:pt idx="23">
                  <c:v>20</c:v>
                </c:pt>
                <c:pt idx="24">
                  <c:v>50</c:v>
                </c:pt>
                <c:pt idx="25">
                  <c:v>300</c:v>
                </c:pt>
                <c:pt idx="26">
                  <c:v>40</c:v>
                </c:pt>
                <c:pt idx="27">
                  <c:v>29</c:v>
                </c:pt>
                <c:pt idx="28">
                  <c:v>66</c:v>
                </c:pt>
                <c:pt idx="29">
                  <c:v>25</c:v>
                </c:pt>
                <c:pt idx="30">
                  <c:v>125</c:v>
                </c:pt>
                <c:pt idx="31">
                  <c:v>25.8</c:v>
                </c:pt>
                <c:pt idx="32">
                  <c:v>32</c:v>
                </c:pt>
                <c:pt idx="33">
                  <c:v>20</c:v>
                </c:pt>
                <c:pt idx="34">
                  <c:v>23</c:v>
                </c:pt>
                <c:pt idx="35">
                  <c:v>12</c:v>
                </c:pt>
                <c:pt idx="36">
                  <c:v>10</c:v>
                </c:pt>
                <c:pt idx="37">
                  <c:v>20</c:v>
                </c:pt>
                <c:pt idx="38">
                  <c:v>150</c:v>
                </c:pt>
                <c:pt idx="39">
                  <c:v>45</c:v>
                </c:pt>
                <c:pt idx="40">
                  <c:v>30</c:v>
                </c:pt>
                <c:pt idx="41">
                  <c:v>5.5</c:v>
                </c:pt>
                <c:pt idx="42">
                  <c:v>23</c:v>
                </c:pt>
                <c:pt idx="43">
                  <c:v>62.5</c:v>
                </c:pt>
                <c:pt idx="44">
                  <c:v>130</c:v>
                </c:pt>
                <c:pt idx="45">
                  <c:v>14</c:v>
                </c:pt>
                <c:pt idx="46">
                  <c:v>20</c:v>
                </c:pt>
                <c:pt idx="47">
                  <c:v>9</c:v>
                </c:pt>
                <c:pt idx="48">
                  <c:v>7.65</c:v>
                </c:pt>
                <c:pt idx="49">
                  <c:v>60</c:v>
                </c:pt>
                <c:pt idx="50">
                  <c:v>309</c:v>
                </c:pt>
                <c:pt idx="51">
                  <c:v>20</c:v>
                </c:pt>
                <c:pt idx="52">
                  <c:v>270</c:v>
                </c:pt>
                <c:pt idx="53">
                  <c:v>110</c:v>
                </c:pt>
                <c:pt idx="54">
                  <c:v>26</c:v>
                </c:pt>
                <c:pt idx="55">
                  <c:v>250</c:v>
                </c:pt>
                <c:pt idx="56">
                  <c:v>30</c:v>
                </c:pt>
                <c:pt idx="57">
                  <c:v>20</c:v>
                </c:pt>
                <c:pt idx="58">
                  <c:v>150</c:v>
                </c:pt>
                <c:pt idx="59">
                  <c:v>110</c:v>
                </c:pt>
                <c:pt idx="60">
                  <c:v>127</c:v>
                </c:pt>
                <c:pt idx="61">
                  <c:v>150</c:v>
                </c:pt>
                <c:pt idx="62">
                  <c:v>24</c:v>
                </c:pt>
                <c:pt idx="63">
                  <c:v>20</c:v>
                </c:pt>
                <c:pt idx="64">
                  <c:v>6</c:v>
                </c:pt>
                <c:pt idx="65">
                  <c:v>150</c:v>
                </c:pt>
                <c:pt idx="66">
                  <c:v>250</c:v>
                </c:pt>
                <c:pt idx="67">
                  <c:v>9</c:v>
                </c:pt>
                <c:pt idx="68">
                  <c:v>20</c:v>
                </c:pt>
                <c:pt idx="69">
                  <c:v>19</c:v>
                </c:pt>
                <c:pt idx="70">
                  <c:v>20</c:v>
                </c:pt>
                <c:pt idx="71">
                  <c:v>30</c:v>
                </c:pt>
                <c:pt idx="72">
                  <c:v>20</c:v>
                </c:pt>
                <c:pt idx="73">
                  <c:v>15</c:v>
                </c:pt>
                <c:pt idx="74">
                  <c:v>15</c:v>
                </c:pt>
                <c:pt idx="75">
                  <c:v>200</c:v>
                </c:pt>
                <c:pt idx="76">
                  <c:v>20</c:v>
                </c:pt>
                <c:pt idx="77">
                  <c:v>20</c:v>
                </c:pt>
                <c:pt idx="78">
                  <c:v>20</c:v>
                </c:pt>
                <c:pt idx="79">
                  <c:v>20</c:v>
                </c:pt>
                <c:pt idx="80">
                  <c:v>20</c:v>
                </c:pt>
                <c:pt idx="81">
                  <c:v>102</c:v>
                </c:pt>
                <c:pt idx="82">
                  <c:v>20</c:v>
                </c:pt>
                <c:pt idx="83">
                  <c:v>250</c:v>
                </c:pt>
                <c:pt idx="84">
                  <c:v>20</c:v>
                </c:pt>
                <c:pt idx="85">
                  <c:v>20.8</c:v>
                </c:pt>
                <c:pt idx="86">
                  <c:v>10</c:v>
                </c:pt>
                <c:pt idx="87">
                  <c:v>50</c:v>
                </c:pt>
                <c:pt idx="88">
                  <c:v>20</c:v>
                </c:pt>
                <c:pt idx="89">
                  <c:v>20</c:v>
                </c:pt>
                <c:pt idx="90">
                  <c:v>250</c:v>
                </c:pt>
                <c:pt idx="91">
                  <c:v>20</c:v>
                </c:pt>
                <c:pt idx="92">
                  <c:v>28.8</c:v>
                </c:pt>
                <c:pt idx="93">
                  <c:v>45</c:v>
                </c:pt>
                <c:pt idx="94">
                  <c:v>20</c:v>
                </c:pt>
                <c:pt idx="95">
                  <c:v>20</c:v>
                </c:pt>
                <c:pt idx="96">
                  <c:v>20</c:v>
                </c:pt>
                <c:pt idx="97">
                  <c:v>20</c:v>
                </c:pt>
                <c:pt idx="98">
                  <c:v>20</c:v>
                </c:pt>
                <c:pt idx="99">
                  <c:v>20</c:v>
                </c:pt>
                <c:pt idx="100">
                  <c:v>48</c:v>
                </c:pt>
                <c:pt idx="101">
                  <c:v>40</c:v>
                </c:pt>
                <c:pt idx="102">
                  <c:v>12</c:v>
                </c:pt>
                <c:pt idx="103">
                  <c:v>50</c:v>
                </c:pt>
                <c:pt idx="104">
                  <c:v>40</c:v>
                </c:pt>
                <c:pt idx="105">
                  <c:v>20</c:v>
                </c:pt>
                <c:pt idx="106">
                  <c:v>20</c:v>
                </c:pt>
                <c:pt idx="107">
                  <c:v>12</c:v>
                </c:pt>
                <c:pt idx="108">
                  <c:v>15</c:v>
                </c:pt>
                <c:pt idx="109">
                  <c:v>20</c:v>
                </c:pt>
                <c:pt idx="110">
                  <c:v>20</c:v>
                </c:pt>
                <c:pt idx="111">
                  <c:v>20</c:v>
                </c:pt>
                <c:pt idx="112">
                  <c:v>20</c:v>
                </c:pt>
                <c:pt idx="113">
                  <c:v>7.3140000000000001</c:v>
                </c:pt>
                <c:pt idx="114">
                  <c:v>20</c:v>
                </c:pt>
                <c:pt idx="115">
                  <c:v>150</c:v>
                </c:pt>
                <c:pt idx="116">
                  <c:v>7</c:v>
                </c:pt>
                <c:pt idx="117">
                  <c:v>10.416</c:v>
                </c:pt>
                <c:pt idx="118">
                  <c:v>20</c:v>
                </c:pt>
                <c:pt idx="119">
                  <c:v>25</c:v>
                </c:pt>
                <c:pt idx="120">
                  <c:v>10.3</c:v>
                </c:pt>
                <c:pt idx="121">
                  <c:v>150</c:v>
                </c:pt>
                <c:pt idx="122">
                  <c:v>30</c:v>
                </c:pt>
                <c:pt idx="123">
                  <c:v>20</c:v>
                </c:pt>
                <c:pt idx="124">
                  <c:v>30</c:v>
                </c:pt>
                <c:pt idx="125">
                  <c:v>93.6</c:v>
                </c:pt>
                <c:pt idx="126">
                  <c:v>45</c:v>
                </c:pt>
                <c:pt idx="127">
                  <c:v>56</c:v>
                </c:pt>
                <c:pt idx="128">
                  <c:v>56</c:v>
                </c:pt>
                <c:pt idx="129">
                  <c:v>200</c:v>
                </c:pt>
                <c:pt idx="130">
                  <c:v>100</c:v>
                </c:pt>
                <c:pt idx="131">
                  <c:v>60</c:v>
                </c:pt>
                <c:pt idx="132">
                  <c:v>60</c:v>
                </c:pt>
                <c:pt idx="133">
                  <c:v>52</c:v>
                </c:pt>
                <c:pt idx="134">
                  <c:v>120</c:v>
                </c:pt>
                <c:pt idx="135">
                  <c:v>30</c:v>
                </c:pt>
                <c:pt idx="136">
                  <c:v>101.3</c:v>
                </c:pt>
                <c:pt idx="137">
                  <c:v>51</c:v>
                </c:pt>
                <c:pt idx="138">
                  <c:v>76.5</c:v>
                </c:pt>
                <c:pt idx="139">
                  <c:v>30</c:v>
                </c:pt>
                <c:pt idx="140">
                  <c:v>80</c:v>
                </c:pt>
                <c:pt idx="141">
                  <c:v>103</c:v>
                </c:pt>
                <c:pt idx="142">
                  <c:v>40</c:v>
                </c:pt>
                <c:pt idx="143">
                  <c:v>11.4</c:v>
                </c:pt>
                <c:pt idx="144">
                  <c:v>20</c:v>
                </c:pt>
                <c:pt idx="145">
                  <c:v>20</c:v>
                </c:pt>
                <c:pt idx="146">
                  <c:v>20</c:v>
                </c:pt>
                <c:pt idx="147">
                  <c:v>15</c:v>
                </c:pt>
                <c:pt idx="148">
                  <c:v>20</c:v>
                </c:pt>
                <c:pt idx="149">
                  <c:v>20</c:v>
                </c:pt>
                <c:pt idx="150">
                  <c:v>14.7</c:v>
                </c:pt>
                <c:pt idx="151">
                  <c:v>19.5</c:v>
                </c:pt>
                <c:pt idx="152">
                  <c:v>19.5</c:v>
                </c:pt>
                <c:pt idx="153">
                  <c:v>100</c:v>
                </c:pt>
                <c:pt idx="154">
                  <c:v>40</c:v>
                </c:pt>
                <c:pt idx="155">
                  <c:v>50</c:v>
                </c:pt>
                <c:pt idx="156">
                  <c:v>30</c:v>
                </c:pt>
                <c:pt idx="157">
                  <c:v>45</c:v>
                </c:pt>
                <c:pt idx="158">
                  <c:v>130</c:v>
                </c:pt>
                <c:pt idx="159">
                  <c:v>80</c:v>
                </c:pt>
                <c:pt idx="160">
                  <c:v>6</c:v>
                </c:pt>
                <c:pt idx="161">
                  <c:v>25</c:v>
                </c:pt>
                <c:pt idx="162">
                  <c:v>62.25</c:v>
                </c:pt>
                <c:pt idx="163">
                  <c:v>70</c:v>
                </c:pt>
                <c:pt idx="164">
                  <c:v>70</c:v>
                </c:pt>
                <c:pt idx="165">
                  <c:v>10.5</c:v>
                </c:pt>
                <c:pt idx="166">
                  <c:v>20</c:v>
                </c:pt>
                <c:pt idx="167">
                  <c:v>30</c:v>
                </c:pt>
                <c:pt idx="168">
                  <c:v>81</c:v>
                </c:pt>
                <c:pt idx="169">
                  <c:v>54</c:v>
                </c:pt>
                <c:pt idx="170">
                  <c:v>6.8</c:v>
                </c:pt>
                <c:pt idx="171">
                  <c:v>20</c:v>
                </c:pt>
                <c:pt idx="172">
                  <c:v>50.6</c:v>
                </c:pt>
                <c:pt idx="173">
                  <c:v>52</c:v>
                </c:pt>
                <c:pt idx="174">
                  <c:v>80</c:v>
                </c:pt>
                <c:pt idx="175">
                  <c:v>4.9000000000000004</c:v>
                </c:pt>
                <c:pt idx="176">
                  <c:v>3.6</c:v>
                </c:pt>
                <c:pt idx="177">
                  <c:v>100</c:v>
                </c:pt>
                <c:pt idx="178">
                  <c:v>80</c:v>
                </c:pt>
                <c:pt idx="179">
                  <c:v>100</c:v>
                </c:pt>
                <c:pt idx="180">
                  <c:v>46</c:v>
                </c:pt>
                <c:pt idx="181">
                  <c:v>100.815</c:v>
                </c:pt>
                <c:pt idx="182">
                  <c:v>7</c:v>
                </c:pt>
                <c:pt idx="183">
                  <c:v>13</c:v>
                </c:pt>
                <c:pt idx="184">
                  <c:v>20</c:v>
                </c:pt>
                <c:pt idx="185">
                  <c:v>27.6</c:v>
                </c:pt>
                <c:pt idx="186">
                  <c:v>125</c:v>
                </c:pt>
                <c:pt idx="187">
                  <c:v>150</c:v>
                </c:pt>
                <c:pt idx="188">
                  <c:v>180</c:v>
                </c:pt>
                <c:pt idx="189">
                  <c:v>20</c:v>
                </c:pt>
                <c:pt idx="190">
                  <c:v>30</c:v>
                </c:pt>
                <c:pt idx="191">
                  <c:v>30</c:v>
                </c:pt>
                <c:pt idx="192">
                  <c:v>10</c:v>
                </c:pt>
                <c:pt idx="193">
                  <c:v>150</c:v>
                </c:pt>
                <c:pt idx="194">
                  <c:v>10.88</c:v>
                </c:pt>
                <c:pt idx="195">
                  <c:v>52</c:v>
                </c:pt>
                <c:pt idx="196">
                  <c:v>52</c:v>
                </c:pt>
                <c:pt idx="197">
                  <c:v>25</c:v>
                </c:pt>
                <c:pt idx="198">
                  <c:v>46.2</c:v>
                </c:pt>
                <c:pt idx="199">
                  <c:v>71.400000000000006</c:v>
                </c:pt>
                <c:pt idx="200">
                  <c:v>118</c:v>
                </c:pt>
                <c:pt idx="201">
                  <c:v>182</c:v>
                </c:pt>
                <c:pt idx="202">
                  <c:v>146</c:v>
                </c:pt>
                <c:pt idx="203">
                  <c:v>50</c:v>
                </c:pt>
                <c:pt idx="204">
                  <c:v>154.27199999999999</c:v>
                </c:pt>
                <c:pt idx="205">
                  <c:v>103.5</c:v>
                </c:pt>
                <c:pt idx="206">
                  <c:v>125</c:v>
                </c:pt>
                <c:pt idx="207">
                  <c:v>85</c:v>
                </c:pt>
                <c:pt idx="208">
                  <c:v>54</c:v>
                </c:pt>
                <c:pt idx="209">
                  <c:v>72</c:v>
                </c:pt>
                <c:pt idx="210">
                  <c:v>30</c:v>
                </c:pt>
                <c:pt idx="211">
                  <c:v>86</c:v>
                </c:pt>
                <c:pt idx="212">
                  <c:v>50</c:v>
                </c:pt>
                <c:pt idx="213">
                  <c:v>90</c:v>
                </c:pt>
                <c:pt idx="214">
                  <c:v>20</c:v>
                </c:pt>
                <c:pt idx="215">
                  <c:v>20</c:v>
                </c:pt>
                <c:pt idx="216">
                  <c:v>20</c:v>
                </c:pt>
                <c:pt idx="217">
                  <c:v>20</c:v>
                </c:pt>
                <c:pt idx="218">
                  <c:v>20</c:v>
                </c:pt>
                <c:pt idx="219">
                  <c:v>26</c:v>
                </c:pt>
                <c:pt idx="220">
                  <c:v>8.16</c:v>
                </c:pt>
                <c:pt idx="221">
                  <c:v>20.399999999999999</c:v>
                </c:pt>
                <c:pt idx="222">
                  <c:v>100</c:v>
                </c:pt>
                <c:pt idx="223">
                  <c:v>128</c:v>
                </c:pt>
                <c:pt idx="224">
                  <c:v>20</c:v>
                </c:pt>
                <c:pt idx="225">
                  <c:v>16</c:v>
                </c:pt>
                <c:pt idx="226">
                  <c:v>60</c:v>
                </c:pt>
                <c:pt idx="227">
                  <c:v>20</c:v>
                </c:pt>
                <c:pt idx="228">
                  <c:v>100</c:v>
                </c:pt>
                <c:pt idx="229">
                  <c:v>100</c:v>
                </c:pt>
                <c:pt idx="230">
                  <c:v>24.9</c:v>
                </c:pt>
                <c:pt idx="231">
                  <c:v>40</c:v>
                </c:pt>
                <c:pt idx="232">
                  <c:v>20</c:v>
                </c:pt>
                <c:pt idx="233">
                  <c:v>50</c:v>
                </c:pt>
                <c:pt idx="234">
                  <c:v>50</c:v>
                </c:pt>
                <c:pt idx="235">
                  <c:v>105</c:v>
                </c:pt>
                <c:pt idx="236">
                  <c:v>150</c:v>
                </c:pt>
                <c:pt idx="237">
                  <c:v>80</c:v>
                </c:pt>
                <c:pt idx="238">
                  <c:v>125</c:v>
                </c:pt>
                <c:pt idx="239">
                  <c:v>7.8</c:v>
                </c:pt>
                <c:pt idx="240">
                  <c:v>200</c:v>
                </c:pt>
                <c:pt idx="241">
                  <c:v>7.2</c:v>
                </c:pt>
                <c:pt idx="242">
                  <c:v>14.7</c:v>
                </c:pt>
                <c:pt idx="243">
                  <c:v>45.9</c:v>
                </c:pt>
                <c:pt idx="244">
                  <c:v>100</c:v>
                </c:pt>
                <c:pt idx="245">
                  <c:v>60</c:v>
                </c:pt>
                <c:pt idx="246">
                  <c:v>20</c:v>
                </c:pt>
                <c:pt idx="247">
                  <c:v>17</c:v>
                </c:pt>
                <c:pt idx="248">
                  <c:v>49</c:v>
                </c:pt>
                <c:pt idx="249">
                  <c:v>56</c:v>
                </c:pt>
                <c:pt idx="250">
                  <c:v>74.900000000000006</c:v>
                </c:pt>
                <c:pt idx="251">
                  <c:v>100</c:v>
                </c:pt>
                <c:pt idx="252">
                  <c:v>78.400000000000006</c:v>
                </c:pt>
                <c:pt idx="253">
                  <c:v>50</c:v>
                </c:pt>
                <c:pt idx="254">
                  <c:v>9.4959999999999987</c:v>
                </c:pt>
                <c:pt idx="255">
                  <c:v>39.864000000000004</c:v>
                </c:pt>
                <c:pt idx="256">
                  <c:v>52.5</c:v>
                </c:pt>
                <c:pt idx="257">
                  <c:v>40</c:v>
                </c:pt>
                <c:pt idx="258">
                  <c:v>86</c:v>
                </c:pt>
                <c:pt idx="259">
                  <c:v>74</c:v>
                </c:pt>
                <c:pt idx="260">
                  <c:v>50</c:v>
                </c:pt>
                <c:pt idx="261">
                  <c:v>100</c:v>
                </c:pt>
                <c:pt idx="262">
                  <c:v>19.59</c:v>
                </c:pt>
                <c:pt idx="263">
                  <c:v>19.579999999999998</c:v>
                </c:pt>
                <c:pt idx="264">
                  <c:v>19.579999999999998</c:v>
                </c:pt>
                <c:pt idx="265">
                  <c:v>19.600000000000001</c:v>
                </c:pt>
                <c:pt idx="266">
                  <c:v>5</c:v>
                </c:pt>
                <c:pt idx="267">
                  <c:v>40</c:v>
                </c:pt>
                <c:pt idx="268">
                  <c:v>8.4</c:v>
                </c:pt>
                <c:pt idx="269">
                  <c:v>8.4</c:v>
                </c:pt>
                <c:pt idx="270">
                  <c:v>252.32</c:v>
                </c:pt>
                <c:pt idx="271">
                  <c:v>100</c:v>
                </c:pt>
                <c:pt idx="272">
                  <c:v>200</c:v>
                </c:pt>
                <c:pt idx="273">
                  <c:v>62.5</c:v>
                </c:pt>
                <c:pt idx="274">
                  <c:v>50</c:v>
                </c:pt>
                <c:pt idx="275">
                  <c:v>25</c:v>
                </c:pt>
                <c:pt idx="276">
                  <c:v>25</c:v>
                </c:pt>
                <c:pt idx="277">
                  <c:v>50</c:v>
                </c:pt>
                <c:pt idx="278">
                  <c:v>5</c:v>
                </c:pt>
                <c:pt idx="279">
                  <c:v>150</c:v>
                </c:pt>
                <c:pt idx="280">
                  <c:v>200</c:v>
                </c:pt>
                <c:pt idx="281">
                  <c:v>15</c:v>
                </c:pt>
                <c:pt idx="282">
                  <c:v>45</c:v>
                </c:pt>
                <c:pt idx="283">
                  <c:v>150</c:v>
                </c:pt>
                <c:pt idx="284">
                  <c:v>50</c:v>
                </c:pt>
                <c:pt idx="285">
                  <c:v>99</c:v>
                </c:pt>
                <c:pt idx="286">
                  <c:v>50</c:v>
                </c:pt>
                <c:pt idx="287">
                  <c:v>30</c:v>
                </c:pt>
                <c:pt idx="288">
                  <c:v>100</c:v>
                </c:pt>
                <c:pt idx="289">
                  <c:v>57.5</c:v>
                </c:pt>
                <c:pt idx="290">
                  <c:v>120</c:v>
                </c:pt>
                <c:pt idx="291">
                  <c:v>10</c:v>
                </c:pt>
                <c:pt idx="292">
                  <c:v>50</c:v>
                </c:pt>
                <c:pt idx="293">
                  <c:v>106.688</c:v>
                </c:pt>
                <c:pt idx="294">
                  <c:v>99</c:v>
                </c:pt>
                <c:pt idx="295">
                  <c:v>6.3</c:v>
                </c:pt>
                <c:pt idx="296">
                  <c:v>100</c:v>
                </c:pt>
                <c:pt idx="297">
                  <c:v>74.5</c:v>
                </c:pt>
                <c:pt idx="298">
                  <c:v>74.5</c:v>
                </c:pt>
                <c:pt idx="299">
                  <c:v>300</c:v>
                </c:pt>
                <c:pt idx="300">
                  <c:v>250</c:v>
                </c:pt>
                <c:pt idx="301">
                  <c:v>50</c:v>
                </c:pt>
                <c:pt idx="302">
                  <c:v>101</c:v>
                </c:pt>
                <c:pt idx="303">
                  <c:v>200</c:v>
                </c:pt>
                <c:pt idx="304">
                  <c:v>100</c:v>
                </c:pt>
                <c:pt idx="305">
                  <c:v>80</c:v>
                </c:pt>
                <c:pt idx="306">
                  <c:v>5.6814814814814811</c:v>
                </c:pt>
                <c:pt idx="307">
                  <c:v>80</c:v>
                </c:pt>
                <c:pt idx="308">
                  <c:v>60</c:v>
                </c:pt>
                <c:pt idx="309">
                  <c:v>30</c:v>
                </c:pt>
                <c:pt idx="310">
                  <c:v>58</c:v>
                </c:pt>
                <c:pt idx="311">
                  <c:v>122</c:v>
                </c:pt>
                <c:pt idx="312">
                  <c:v>99</c:v>
                </c:pt>
                <c:pt idx="313">
                  <c:v>80</c:v>
                </c:pt>
                <c:pt idx="314">
                  <c:v>20</c:v>
                </c:pt>
                <c:pt idx="315">
                  <c:v>100</c:v>
                </c:pt>
                <c:pt idx="316">
                  <c:v>42</c:v>
                </c:pt>
                <c:pt idx="317">
                  <c:v>68</c:v>
                </c:pt>
                <c:pt idx="318">
                  <c:v>20</c:v>
                </c:pt>
                <c:pt idx="319">
                  <c:v>200</c:v>
                </c:pt>
                <c:pt idx="320">
                  <c:v>35</c:v>
                </c:pt>
                <c:pt idx="321">
                  <c:v>40</c:v>
                </c:pt>
                <c:pt idx="322">
                  <c:v>10</c:v>
                </c:pt>
                <c:pt idx="323">
                  <c:v>50</c:v>
                </c:pt>
                <c:pt idx="324">
                  <c:v>50</c:v>
                </c:pt>
                <c:pt idx="325">
                  <c:v>86</c:v>
                </c:pt>
                <c:pt idx="326">
                  <c:v>102.5</c:v>
                </c:pt>
                <c:pt idx="327">
                  <c:v>100</c:v>
                </c:pt>
                <c:pt idx="328">
                  <c:v>100</c:v>
                </c:pt>
                <c:pt idx="329">
                  <c:v>100</c:v>
                </c:pt>
                <c:pt idx="330">
                  <c:v>100</c:v>
                </c:pt>
                <c:pt idx="331">
                  <c:v>60</c:v>
                </c:pt>
                <c:pt idx="332">
                  <c:v>10.5</c:v>
                </c:pt>
                <c:pt idx="333">
                  <c:v>20</c:v>
                </c:pt>
                <c:pt idx="334">
                  <c:v>144</c:v>
                </c:pt>
                <c:pt idx="335">
                  <c:v>13</c:v>
                </c:pt>
                <c:pt idx="336">
                  <c:v>128</c:v>
                </c:pt>
                <c:pt idx="337">
                  <c:v>70</c:v>
                </c:pt>
                <c:pt idx="338">
                  <c:v>250</c:v>
                </c:pt>
                <c:pt idx="339">
                  <c:v>4.5999999999999996</c:v>
                </c:pt>
                <c:pt idx="340">
                  <c:v>50</c:v>
                </c:pt>
                <c:pt idx="341">
                  <c:v>22</c:v>
                </c:pt>
                <c:pt idx="342">
                  <c:v>50</c:v>
                </c:pt>
                <c:pt idx="343">
                  <c:v>160</c:v>
                </c:pt>
                <c:pt idx="344">
                  <c:v>120</c:v>
                </c:pt>
                <c:pt idx="345">
                  <c:v>100</c:v>
                </c:pt>
                <c:pt idx="346">
                  <c:v>75</c:v>
                </c:pt>
                <c:pt idx="347">
                  <c:v>26</c:v>
                </c:pt>
                <c:pt idx="348">
                  <c:v>50</c:v>
                </c:pt>
                <c:pt idx="349">
                  <c:v>55.83</c:v>
                </c:pt>
                <c:pt idx="350">
                  <c:v>88</c:v>
                </c:pt>
                <c:pt idx="351">
                  <c:v>22</c:v>
                </c:pt>
                <c:pt idx="352">
                  <c:v>100</c:v>
                </c:pt>
                <c:pt idx="353">
                  <c:v>50</c:v>
                </c:pt>
                <c:pt idx="354">
                  <c:v>300</c:v>
                </c:pt>
                <c:pt idx="355">
                  <c:v>40</c:v>
                </c:pt>
                <c:pt idx="356">
                  <c:v>400</c:v>
                </c:pt>
                <c:pt idx="357">
                  <c:v>80</c:v>
                </c:pt>
                <c:pt idx="358">
                  <c:v>62.5</c:v>
                </c:pt>
                <c:pt idx="359">
                  <c:v>17.5</c:v>
                </c:pt>
                <c:pt idx="360">
                  <c:v>112</c:v>
                </c:pt>
                <c:pt idx="361">
                  <c:v>100</c:v>
                </c:pt>
                <c:pt idx="362">
                  <c:v>100</c:v>
                </c:pt>
                <c:pt idx="363">
                  <c:v>100</c:v>
                </c:pt>
                <c:pt idx="364">
                  <c:v>240</c:v>
                </c:pt>
                <c:pt idx="365">
                  <c:v>65</c:v>
                </c:pt>
                <c:pt idx="366">
                  <c:v>9.3076923076923066</c:v>
                </c:pt>
                <c:pt idx="367">
                  <c:v>88</c:v>
                </c:pt>
                <c:pt idx="368">
                  <c:v>90</c:v>
                </c:pt>
                <c:pt idx="369">
                  <c:v>70</c:v>
                </c:pt>
                <c:pt idx="370">
                  <c:v>150</c:v>
                </c:pt>
                <c:pt idx="371">
                  <c:v>100</c:v>
                </c:pt>
                <c:pt idx="372">
                  <c:v>100</c:v>
                </c:pt>
                <c:pt idx="373">
                  <c:v>35</c:v>
                </c:pt>
                <c:pt idx="374">
                  <c:v>107</c:v>
                </c:pt>
                <c:pt idx="375">
                  <c:v>132</c:v>
                </c:pt>
                <c:pt idx="376">
                  <c:v>250</c:v>
                </c:pt>
                <c:pt idx="377">
                  <c:v>88</c:v>
                </c:pt>
                <c:pt idx="378">
                  <c:v>25</c:v>
                </c:pt>
                <c:pt idx="379">
                  <c:v>100</c:v>
                </c:pt>
                <c:pt idx="380">
                  <c:v>44</c:v>
                </c:pt>
                <c:pt idx="381">
                  <c:v>100</c:v>
                </c:pt>
                <c:pt idx="382">
                  <c:v>162</c:v>
                </c:pt>
                <c:pt idx="383">
                  <c:v>100</c:v>
                </c:pt>
                <c:pt idx="384">
                  <c:v>200</c:v>
                </c:pt>
                <c:pt idx="385">
                  <c:v>100</c:v>
                </c:pt>
                <c:pt idx="386">
                  <c:v>50</c:v>
                </c:pt>
                <c:pt idx="387">
                  <c:v>80</c:v>
                </c:pt>
                <c:pt idx="388">
                  <c:v>50.5</c:v>
                </c:pt>
                <c:pt idx="389">
                  <c:v>50</c:v>
                </c:pt>
                <c:pt idx="390">
                  <c:v>160.5</c:v>
                </c:pt>
                <c:pt idx="391">
                  <c:v>75</c:v>
                </c:pt>
                <c:pt idx="392">
                  <c:v>80</c:v>
                </c:pt>
                <c:pt idx="393">
                  <c:v>22.9</c:v>
                </c:pt>
                <c:pt idx="394">
                  <c:v>200</c:v>
                </c:pt>
                <c:pt idx="395">
                  <c:v>127.86</c:v>
                </c:pt>
                <c:pt idx="396">
                  <c:v>100</c:v>
                </c:pt>
                <c:pt idx="397">
                  <c:v>100</c:v>
                </c:pt>
                <c:pt idx="398">
                  <c:v>79</c:v>
                </c:pt>
                <c:pt idx="399">
                  <c:v>75</c:v>
                </c:pt>
                <c:pt idx="400">
                  <c:v>160</c:v>
                </c:pt>
                <c:pt idx="401">
                  <c:v>150</c:v>
                </c:pt>
                <c:pt idx="402">
                  <c:v>20</c:v>
                </c:pt>
                <c:pt idx="403">
                  <c:v>20</c:v>
                </c:pt>
                <c:pt idx="404">
                  <c:v>196</c:v>
                </c:pt>
                <c:pt idx="405">
                  <c:v>50</c:v>
                </c:pt>
                <c:pt idx="406">
                  <c:v>132</c:v>
                </c:pt>
                <c:pt idx="407">
                  <c:v>175</c:v>
                </c:pt>
                <c:pt idx="408">
                  <c:v>100</c:v>
                </c:pt>
                <c:pt idx="409">
                  <c:v>200</c:v>
                </c:pt>
                <c:pt idx="410">
                  <c:v>152.5</c:v>
                </c:pt>
                <c:pt idx="411">
                  <c:v>233</c:v>
                </c:pt>
                <c:pt idx="412">
                  <c:v>63</c:v>
                </c:pt>
                <c:pt idx="413">
                  <c:v>26</c:v>
                </c:pt>
                <c:pt idx="414">
                  <c:v>56</c:v>
                </c:pt>
                <c:pt idx="415">
                  <c:v>50</c:v>
                </c:pt>
                <c:pt idx="416">
                  <c:v>200</c:v>
                </c:pt>
                <c:pt idx="417">
                  <c:v>7.5</c:v>
                </c:pt>
                <c:pt idx="418">
                  <c:v>90</c:v>
                </c:pt>
                <c:pt idx="419">
                  <c:v>500</c:v>
                </c:pt>
                <c:pt idx="420">
                  <c:v>90</c:v>
                </c:pt>
                <c:pt idx="421">
                  <c:v>96</c:v>
                </c:pt>
                <c:pt idx="422" formatCode="General">
                  <c:v>190</c:v>
                </c:pt>
                <c:pt idx="423" formatCode="General">
                  <c:v>190</c:v>
                </c:pt>
                <c:pt idx="424" formatCode="General">
                  <c:v>50</c:v>
                </c:pt>
                <c:pt idx="425" formatCode="General">
                  <c:v>50</c:v>
                </c:pt>
                <c:pt idx="426" formatCode="General">
                  <c:v>74.5</c:v>
                </c:pt>
                <c:pt idx="427" formatCode="General">
                  <c:v>130</c:v>
                </c:pt>
                <c:pt idx="428" formatCode="General">
                  <c:v>150</c:v>
                </c:pt>
                <c:pt idx="429" formatCode="General">
                  <c:v>300</c:v>
                </c:pt>
                <c:pt idx="430" formatCode="General">
                  <c:v>50</c:v>
                </c:pt>
                <c:pt idx="431" formatCode="General">
                  <c:v>30</c:v>
                </c:pt>
                <c:pt idx="432" formatCode="General">
                  <c:v>100</c:v>
                </c:pt>
                <c:pt idx="433" formatCode="General">
                  <c:v>350</c:v>
                </c:pt>
                <c:pt idx="434" formatCode="General">
                  <c:v>250</c:v>
                </c:pt>
                <c:pt idx="435" formatCode="General">
                  <c:v>90</c:v>
                </c:pt>
                <c:pt idx="436" formatCode="General">
                  <c:v>93.5</c:v>
                </c:pt>
                <c:pt idx="437" formatCode="General">
                  <c:v>200</c:v>
                </c:pt>
                <c:pt idx="438" formatCode="General">
                  <c:v>100</c:v>
                </c:pt>
                <c:pt idx="439" formatCode="General">
                  <c:v>100</c:v>
                </c:pt>
                <c:pt idx="440" formatCode="General">
                  <c:v>30</c:v>
                </c:pt>
                <c:pt idx="441" formatCode="General">
                  <c:v>125</c:v>
                </c:pt>
                <c:pt idx="442" formatCode="General">
                  <c:v>102</c:v>
                </c:pt>
                <c:pt idx="443" formatCode="General">
                  <c:v>150</c:v>
                </c:pt>
                <c:pt idx="444" formatCode="General">
                  <c:v>70</c:v>
                </c:pt>
                <c:pt idx="445" formatCode="General">
                  <c:v>40</c:v>
                </c:pt>
                <c:pt idx="446" formatCode="General">
                  <c:v>150</c:v>
                </c:pt>
                <c:pt idx="447" formatCode="General">
                  <c:v>60</c:v>
                </c:pt>
                <c:pt idx="448" formatCode="General">
                  <c:v>190</c:v>
                </c:pt>
                <c:pt idx="449" formatCode="General">
                  <c:v>20</c:v>
                </c:pt>
                <c:pt idx="450" formatCode="General">
                  <c:v>130</c:v>
                </c:pt>
                <c:pt idx="451" formatCode="General">
                  <c:v>80</c:v>
                </c:pt>
                <c:pt idx="452" formatCode="General">
                  <c:v>80</c:v>
                </c:pt>
                <c:pt idx="453" formatCode="General">
                  <c:v>66</c:v>
                </c:pt>
                <c:pt idx="454" formatCode="General">
                  <c:v>107</c:v>
                </c:pt>
                <c:pt idx="455" formatCode="General">
                  <c:v>100</c:v>
                </c:pt>
                <c:pt idx="456" formatCode="General">
                  <c:v>125</c:v>
                </c:pt>
                <c:pt idx="457" formatCode="General">
                  <c:v>30</c:v>
                </c:pt>
                <c:pt idx="458" formatCode="General">
                  <c:v>100</c:v>
                </c:pt>
                <c:pt idx="459" formatCode="General">
                  <c:v>150</c:v>
                </c:pt>
                <c:pt idx="460" formatCode="General">
                  <c:v>100</c:v>
                </c:pt>
                <c:pt idx="461" formatCode="General">
                  <c:v>65</c:v>
                </c:pt>
                <c:pt idx="462" formatCode="General">
                  <c:v>138.80000000000001</c:v>
                </c:pt>
                <c:pt idx="463" formatCode="General">
                  <c:v>140</c:v>
                </c:pt>
                <c:pt idx="464" formatCode="General">
                  <c:v>100</c:v>
                </c:pt>
                <c:pt idx="465" formatCode="General">
                  <c:v>25</c:v>
                </c:pt>
                <c:pt idx="466" formatCode="General">
                  <c:v>300</c:v>
                </c:pt>
                <c:pt idx="467" formatCode="General">
                  <c:v>200</c:v>
                </c:pt>
                <c:pt idx="468" formatCode="General">
                  <c:v>125</c:v>
                </c:pt>
                <c:pt idx="469" formatCode="General">
                  <c:v>35</c:v>
                </c:pt>
                <c:pt idx="470" formatCode="General">
                  <c:v>127.85</c:v>
                </c:pt>
                <c:pt idx="471" formatCode="General">
                  <c:v>700</c:v>
                </c:pt>
              </c:numCache>
            </c:numRef>
          </c:bubbleSize>
          <c:bubble3D val="0"/>
          <c:extLst>
            <c:ext xmlns:c16="http://schemas.microsoft.com/office/drawing/2014/chart" uri="{C3380CC4-5D6E-409C-BE32-E72D297353CC}">
              <c16:uniqueId val="{00000001-D303-45A1-BFD7-4202DB4866A5}"/>
            </c:ext>
          </c:extLst>
        </c:ser>
        <c:ser>
          <c:idx val="3"/>
          <c:order val="2"/>
          <c:tx>
            <c:v> Central</c:v>
          </c:tx>
          <c:spPr>
            <a:solidFill>
              <a:srgbClr val="D7E4BD"/>
            </a:solidFill>
            <a:ln w="6350">
              <a:solidFill>
                <a:schemeClr val="accent3">
                  <a:lumMod val="75000"/>
                </a:schemeClr>
              </a:solidFill>
              <a:prstDash val="solid"/>
            </a:ln>
          </c:spPr>
          <c:invertIfNegative val="1"/>
          <c:dPt>
            <c:idx val="205"/>
            <c:invertIfNegative val="1"/>
            <c:bubble3D val="0"/>
            <c:spPr>
              <a:solidFill>
                <a:schemeClr val="accent3">
                  <a:lumMod val="40000"/>
                  <a:lumOff val="60000"/>
                </a:schemeClr>
              </a:solidFill>
              <a:ln w="6350">
                <a:solidFill>
                  <a:schemeClr val="accent3">
                    <a:lumMod val="75000"/>
                  </a:schemeClr>
                </a:solidFill>
                <a:prstDash val="solid"/>
              </a:ln>
            </c:spPr>
            <c:extLst>
              <c:ext xmlns:c16="http://schemas.microsoft.com/office/drawing/2014/chart" uri="{C3380CC4-5D6E-409C-BE32-E72D297353CC}">
                <c16:uniqueId val="{00000003-D303-45A1-BFD7-4202DB4866A5}"/>
              </c:ext>
            </c:extLst>
          </c:dPt>
          <c:xVal>
            <c:numRef>
              <c:f>'PPA Price by Project (PV only)'!$A$26:$A$537</c:f>
              <c:numCache>
                <c:formatCode>m/d/yyyy</c:formatCode>
                <c:ptCount val="512"/>
                <c:pt idx="0">
                  <c:v>38961</c:v>
                </c:pt>
                <c:pt idx="1">
                  <c:v>39258</c:v>
                </c:pt>
                <c:pt idx="2">
                  <c:v>39630</c:v>
                </c:pt>
                <c:pt idx="3">
                  <c:v>39652</c:v>
                </c:pt>
                <c:pt idx="4">
                  <c:v>39801</c:v>
                </c:pt>
                <c:pt idx="5">
                  <c:v>39867</c:v>
                </c:pt>
                <c:pt idx="6">
                  <c:v>39873</c:v>
                </c:pt>
                <c:pt idx="7">
                  <c:v>39877</c:v>
                </c:pt>
                <c:pt idx="8">
                  <c:v>39934</c:v>
                </c:pt>
                <c:pt idx="9">
                  <c:v>39941</c:v>
                </c:pt>
                <c:pt idx="10">
                  <c:v>39965</c:v>
                </c:pt>
                <c:pt idx="11">
                  <c:v>39965</c:v>
                </c:pt>
                <c:pt idx="12">
                  <c:v>39965</c:v>
                </c:pt>
                <c:pt idx="13">
                  <c:v>39986</c:v>
                </c:pt>
                <c:pt idx="14">
                  <c:v>40042</c:v>
                </c:pt>
                <c:pt idx="15">
                  <c:v>40064</c:v>
                </c:pt>
                <c:pt idx="16">
                  <c:v>40137</c:v>
                </c:pt>
                <c:pt idx="17">
                  <c:v>40170</c:v>
                </c:pt>
                <c:pt idx="18">
                  <c:v>40171</c:v>
                </c:pt>
                <c:pt idx="19">
                  <c:v>40171</c:v>
                </c:pt>
                <c:pt idx="20">
                  <c:v>40171</c:v>
                </c:pt>
                <c:pt idx="21">
                  <c:v>40204</c:v>
                </c:pt>
                <c:pt idx="22">
                  <c:v>40204</c:v>
                </c:pt>
                <c:pt idx="23">
                  <c:v>40204</c:v>
                </c:pt>
                <c:pt idx="24">
                  <c:v>40211</c:v>
                </c:pt>
                <c:pt idx="25">
                  <c:v>40233</c:v>
                </c:pt>
                <c:pt idx="26">
                  <c:v>40243</c:v>
                </c:pt>
                <c:pt idx="27">
                  <c:v>40287</c:v>
                </c:pt>
                <c:pt idx="28">
                  <c:v>40289</c:v>
                </c:pt>
                <c:pt idx="29">
                  <c:v>40297</c:v>
                </c:pt>
                <c:pt idx="30">
                  <c:v>40308</c:v>
                </c:pt>
                <c:pt idx="31">
                  <c:v>40318</c:v>
                </c:pt>
                <c:pt idx="32">
                  <c:v>40330</c:v>
                </c:pt>
                <c:pt idx="33">
                  <c:v>40330</c:v>
                </c:pt>
                <c:pt idx="34">
                  <c:v>40353</c:v>
                </c:pt>
                <c:pt idx="35">
                  <c:v>40359</c:v>
                </c:pt>
                <c:pt idx="36">
                  <c:v>40359</c:v>
                </c:pt>
                <c:pt idx="37">
                  <c:v>40385</c:v>
                </c:pt>
                <c:pt idx="38">
                  <c:v>40388</c:v>
                </c:pt>
                <c:pt idx="39">
                  <c:v>40388</c:v>
                </c:pt>
                <c:pt idx="40">
                  <c:v>40400</c:v>
                </c:pt>
                <c:pt idx="41">
                  <c:v>40400</c:v>
                </c:pt>
                <c:pt idx="42">
                  <c:v>40414</c:v>
                </c:pt>
                <c:pt idx="43">
                  <c:v>40441</c:v>
                </c:pt>
                <c:pt idx="44">
                  <c:v>40492</c:v>
                </c:pt>
                <c:pt idx="45">
                  <c:v>40497</c:v>
                </c:pt>
                <c:pt idx="46">
                  <c:v>40497</c:v>
                </c:pt>
                <c:pt idx="47">
                  <c:v>40513</c:v>
                </c:pt>
                <c:pt idx="48">
                  <c:v>40513</c:v>
                </c:pt>
                <c:pt idx="49">
                  <c:v>40533</c:v>
                </c:pt>
                <c:pt idx="50">
                  <c:v>40542</c:v>
                </c:pt>
                <c:pt idx="51">
                  <c:v>40542</c:v>
                </c:pt>
                <c:pt idx="52">
                  <c:v>40548</c:v>
                </c:pt>
                <c:pt idx="53">
                  <c:v>40550</c:v>
                </c:pt>
                <c:pt idx="54">
                  <c:v>40568</c:v>
                </c:pt>
                <c:pt idx="55">
                  <c:v>40581</c:v>
                </c:pt>
                <c:pt idx="56">
                  <c:v>40585</c:v>
                </c:pt>
                <c:pt idx="57">
                  <c:v>40585</c:v>
                </c:pt>
                <c:pt idx="58">
                  <c:v>40610</c:v>
                </c:pt>
                <c:pt idx="59">
                  <c:v>40697</c:v>
                </c:pt>
                <c:pt idx="60">
                  <c:v>40697</c:v>
                </c:pt>
                <c:pt idx="61">
                  <c:v>40715</c:v>
                </c:pt>
                <c:pt idx="62">
                  <c:v>40732</c:v>
                </c:pt>
                <c:pt idx="63">
                  <c:v>40738</c:v>
                </c:pt>
                <c:pt idx="64">
                  <c:v>40742</c:v>
                </c:pt>
                <c:pt idx="65">
                  <c:v>40745</c:v>
                </c:pt>
                <c:pt idx="66">
                  <c:v>40815</c:v>
                </c:pt>
                <c:pt idx="67">
                  <c:v>40817</c:v>
                </c:pt>
                <c:pt idx="68">
                  <c:v>40878</c:v>
                </c:pt>
                <c:pt idx="69">
                  <c:v>40885</c:v>
                </c:pt>
                <c:pt idx="70">
                  <c:v>40897</c:v>
                </c:pt>
                <c:pt idx="71">
                  <c:v>40897</c:v>
                </c:pt>
                <c:pt idx="72">
                  <c:v>40897</c:v>
                </c:pt>
                <c:pt idx="73">
                  <c:v>40909</c:v>
                </c:pt>
                <c:pt idx="74">
                  <c:v>40909</c:v>
                </c:pt>
                <c:pt idx="75">
                  <c:v>40942</c:v>
                </c:pt>
                <c:pt idx="76">
                  <c:v>40966</c:v>
                </c:pt>
                <c:pt idx="77">
                  <c:v>41093</c:v>
                </c:pt>
                <c:pt idx="78">
                  <c:v>41093</c:v>
                </c:pt>
                <c:pt idx="79">
                  <c:v>41124</c:v>
                </c:pt>
                <c:pt idx="80">
                  <c:v>41134</c:v>
                </c:pt>
                <c:pt idx="81">
                  <c:v>41137</c:v>
                </c:pt>
                <c:pt idx="82">
                  <c:v>41150</c:v>
                </c:pt>
                <c:pt idx="83">
                  <c:v>41152</c:v>
                </c:pt>
                <c:pt idx="84">
                  <c:v>41169</c:v>
                </c:pt>
                <c:pt idx="85">
                  <c:v>41169</c:v>
                </c:pt>
                <c:pt idx="86">
                  <c:v>41199</c:v>
                </c:pt>
                <c:pt idx="87">
                  <c:v>41207</c:v>
                </c:pt>
                <c:pt idx="88">
                  <c:v>41214</c:v>
                </c:pt>
                <c:pt idx="89">
                  <c:v>41228</c:v>
                </c:pt>
                <c:pt idx="90">
                  <c:v>41255</c:v>
                </c:pt>
                <c:pt idx="91">
                  <c:v>41256</c:v>
                </c:pt>
                <c:pt idx="92">
                  <c:v>41309</c:v>
                </c:pt>
                <c:pt idx="93">
                  <c:v>41333</c:v>
                </c:pt>
                <c:pt idx="94">
                  <c:v>41355</c:v>
                </c:pt>
                <c:pt idx="95">
                  <c:v>41355</c:v>
                </c:pt>
                <c:pt idx="96">
                  <c:v>41358</c:v>
                </c:pt>
                <c:pt idx="97">
                  <c:v>41374</c:v>
                </c:pt>
                <c:pt idx="98">
                  <c:v>41380</c:v>
                </c:pt>
                <c:pt idx="99">
                  <c:v>41426</c:v>
                </c:pt>
                <c:pt idx="100">
                  <c:v>41428</c:v>
                </c:pt>
                <c:pt idx="101">
                  <c:v>41428</c:v>
                </c:pt>
                <c:pt idx="102">
                  <c:v>41444</c:v>
                </c:pt>
                <c:pt idx="103">
                  <c:v>41458</c:v>
                </c:pt>
                <c:pt idx="104">
                  <c:v>41465</c:v>
                </c:pt>
                <c:pt idx="105">
                  <c:v>41465</c:v>
                </c:pt>
                <c:pt idx="106">
                  <c:v>41472</c:v>
                </c:pt>
                <c:pt idx="107">
                  <c:v>41472</c:v>
                </c:pt>
                <c:pt idx="108">
                  <c:v>41523</c:v>
                </c:pt>
                <c:pt idx="109">
                  <c:v>41536</c:v>
                </c:pt>
                <c:pt idx="110">
                  <c:v>41544</c:v>
                </c:pt>
                <c:pt idx="111">
                  <c:v>41556</c:v>
                </c:pt>
                <c:pt idx="112">
                  <c:v>41569</c:v>
                </c:pt>
                <c:pt idx="113">
                  <c:v>41609</c:v>
                </c:pt>
                <c:pt idx="114">
                  <c:v>41614</c:v>
                </c:pt>
                <c:pt idx="115">
                  <c:v>41627</c:v>
                </c:pt>
                <c:pt idx="116">
                  <c:v>41669</c:v>
                </c:pt>
                <c:pt idx="117">
                  <c:v>41690</c:v>
                </c:pt>
                <c:pt idx="118">
                  <c:v>41715</c:v>
                </c:pt>
                <c:pt idx="119">
                  <c:v>41724</c:v>
                </c:pt>
                <c:pt idx="120">
                  <c:v>41730</c:v>
                </c:pt>
                <c:pt idx="121">
                  <c:v>41760</c:v>
                </c:pt>
                <c:pt idx="122">
                  <c:v>41786</c:v>
                </c:pt>
                <c:pt idx="123">
                  <c:v>41791</c:v>
                </c:pt>
                <c:pt idx="124">
                  <c:v>41802</c:v>
                </c:pt>
                <c:pt idx="125">
                  <c:v>41838</c:v>
                </c:pt>
                <c:pt idx="126">
                  <c:v>41843</c:v>
                </c:pt>
                <c:pt idx="127">
                  <c:v>41844</c:v>
                </c:pt>
                <c:pt idx="128">
                  <c:v>41844</c:v>
                </c:pt>
                <c:pt idx="129">
                  <c:v>41851</c:v>
                </c:pt>
                <c:pt idx="130">
                  <c:v>41870</c:v>
                </c:pt>
                <c:pt idx="131">
                  <c:v>41876</c:v>
                </c:pt>
                <c:pt idx="132">
                  <c:v>41885</c:v>
                </c:pt>
                <c:pt idx="133">
                  <c:v>41886</c:v>
                </c:pt>
                <c:pt idx="134">
                  <c:v>41886</c:v>
                </c:pt>
                <c:pt idx="135">
                  <c:v>41915</c:v>
                </c:pt>
                <c:pt idx="136">
                  <c:v>41920</c:v>
                </c:pt>
                <c:pt idx="137">
                  <c:v>41920</c:v>
                </c:pt>
                <c:pt idx="138">
                  <c:v>41920</c:v>
                </c:pt>
                <c:pt idx="139">
                  <c:v>41920</c:v>
                </c:pt>
                <c:pt idx="140">
                  <c:v>41920</c:v>
                </c:pt>
                <c:pt idx="141">
                  <c:v>41920</c:v>
                </c:pt>
                <c:pt idx="142">
                  <c:v>41932</c:v>
                </c:pt>
                <c:pt idx="143">
                  <c:v>41933</c:v>
                </c:pt>
                <c:pt idx="144">
                  <c:v>41933</c:v>
                </c:pt>
                <c:pt idx="145">
                  <c:v>41934</c:v>
                </c:pt>
                <c:pt idx="146">
                  <c:v>41934</c:v>
                </c:pt>
                <c:pt idx="147">
                  <c:v>41934</c:v>
                </c:pt>
                <c:pt idx="148">
                  <c:v>41934</c:v>
                </c:pt>
                <c:pt idx="149">
                  <c:v>41934</c:v>
                </c:pt>
                <c:pt idx="150">
                  <c:v>41934</c:v>
                </c:pt>
                <c:pt idx="151">
                  <c:v>41934</c:v>
                </c:pt>
                <c:pt idx="152">
                  <c:v>41934</c:v>
                </c:pt>
                <c:pt idx="153">
                  <c:v>41936</c:v>
                </c:pt>
                <c:pt idx="154">
                  <c:v>41950</c:v>
                </c:pt>
                <c:pt idx="155">
                  <c:v>41950</c:v>
                </c:pt>
                <c:pt idx="156">
                  <c:v>41956</c:v>
                </c:pt>
                <c:pt idx="157">
                  <c:v>41961</c:v>
                </c:pt>
                <c:pt idx="158">
                  <c:v>41982</c:v>
                </c:pt>
                <c:pt idx="159">
                  <c:v>42036</c:v>
                </c:pt>
                <c:pt idx="160">
                  <c:v>42065</c:v>
                </c:pt>
                <c:pt idx="161">
                  <c:v>42065</c:v>
                </c:pt>
                <c:pt idx="162">
                  <c:v>42066</c:v>
                </c:pt>
                <c:pt idx="163">
                  <c:v>42067</c:v>
                </c:pt>
                <c:pt idx="164">
                  <c:v>42067</c:v>
                </c:pt>
                <c:pt idx="165">
                  <c:v>42068</c:v>
                </c:pt>
                <c:pt idx="166">
                  <c:v>42086</c:v>
                </c:pt>
                <c:pt idx="167">
                  <c:v>42088</c:v>
                </c:pt>
                <c:pt idx="168">
                  <c:v>42097</c:v>
                </c:pt>
                <c:pt idx="169">
                  <c:v>42097</c:v>
                </c:pt>
                <c:pt idx="170">
                  <c:v>42108</c:v>
                </c:pt>
                <c:pt idx="171">
                  <c:v>42111</c:v>
                </c:pt>
                <c:pt idx="172">
                  <c:v>42124</c:v>
                </c:pt>
                <c:pt idx="173">
                  <c:v>42124</c:v>
                </c:pt>
                <c:pt idx="174">
                  <c:v>42124</c:v>
                </c:pt>
                <c:pt idx="175">
                  <c:v>42151</c:v>
                </c:pt>
                <c:pt idx="176">
                  <c:v>42156</c:v>
                </c:pt>
                <c:pt idx="177">
                  <c:v>42160</c:v>
                </c:pt>
                <c:pt idx="178">
                  <c:v>42164</c:v>
                </c:pt>
                <c:pt idx="179">
                  <c:v>42174</c:v>
                </c:pt>
                <c:pt idx="180">
                  <c:v>42178</c:v>
                </c:pt>
                <c:pt idx="181">
                  <c:v>42180</c:v>
                </c:pt>
                <c:pt idx="182">
                  <c:v>42185</c:v>
                </c:pt>
                <c:pt idx="183">
                  <c:v>42186</c:v>
                </c:pt>
                <c:pt idx="184">
                  <c:v>42186</c:v>
                </c:pt>
                <c:pt idx="185">
                  <c:v>42186</c:v>
                </c:pt>
                <c:pt idx="186">
                  <c:v>42200</c:v>
                </c:pt>
                <c:pt idx="187">
                  <c:v>42201</c:v>
                </c:pt>
                <c:pt idx="188">
                  <c:v>42201</c:v>
                </c:pt>
                <c:pt idx="189">
                  <c:v>42206</c:v>
                </c:pt>
                <c:pt idx="190">
                  <c:v>42221</c:v>
                </c:pt>
                <c:pt idx="191">
                  <c:v>42225</c:v>
                </c:pt>
                <c:pt idx="192">
                  <c:v>42228</c:v>
                </c:pt>
                <c:pt idx="193">
                  <c:v>42244</c:v>
                </c:pt>
                <c:pt idx="194">
                  <c:v>42250</c:v>
                </c:pt>
                <c:pt idx="195">
                  <c:v>42270</c:v>
                </c:pt>
                <c:pt idx="196">
                  <c:v>42270</c:v>
                </c:pt>
                <c:pt idx="197">
                  <c:v>42271</c:v>
                </c:pt>
                <c:pt idx="198">
                  <c:v>42275</c:v>
                </c:pt>
                <c:pt idx="199">
                  <c:v>42275</c:v>
                </c:pt>
                <c:pt idx="200">
                  <c:v>42278</c:v>
                </c:pt>
                <c:pt idx="201">
                  <c:v>42278</c:v>
                </c:pt>
                <c:pt idx="202">
                  <c:v>42278</c:v>
                </c:pt>
                <c:pt idx="203">
                  <c:v>42285</c:v>
                </c:pt>
                <c:pt idx="204">
                  <c:v>42286</c:v>
                </c:pt>
                <c:pt idx="205">
                  <c:v>42286</c:v>
                </c:pt>
                <c:pt idx="206">
                  <c:v>42292</c:v>
                </c:pt>
                <c:pt idx="207">
                  <c:v>42313</c:v>
                </c:pt>
                <c:pt idx="208">
                  <c:v>42314</c:v>
                </c:pt>
                <c:pt idx="209">
                  <c:v>42317</c:v>
                </c:pt>
                <c:pt idx="210">
                  <c:v>42318</c:v>
                </c:pt>
                <c:pt idx="211">
                  <c:v>42328</c:v>
                </c:pt>
                <c:pt idx="212">
                  <c:v>42338</c:v>
                </c:pt>
                <c:pt idx="213">
                  <c:v>42355</c:v>
                </c:pt>
                <c:pt idx="214">
                  <c:v>42355</c:v>
                </c:pt>
                <c:pt idx="215">
                  <c:v>42356</c:v>
                </c:pt>
                <c:pt idx="216">
                  <c:v>42356</c:v>
                </c:pt>
                <c:pt idx="217">
                  <c:v>42356</c:v>
                </c:pt>
                <c:pt idx="218">
                  <c:v>42356</c:v>
                </c:pt>
                <c:pt idx="219">
                  <c:v>42375</c:v>
                </c:pt>
                <c:pt idx="220">
                  <c:v>42472</c:v>
                </c:pt>
                <c:pt idx="221">
                  <c:v>42472</c:v>
                </c:pt>
                <c:pt idx="222">
                  <c:v>42509</c:v>
                </c:pt>
                <c:pt idx="223">
                  <c:v>42584</c:v>
                </c:pt>
                <c:pt idx="224">
                  <c:v>42586</c:v>
                </c:pt>
                <c:pt idx="225">
                  <c:v>42591</c:v>
                </c:pt>
                <c:pt idx="226">
                  <c:v>42608</c:v>
                </c:pt>
                <c:pt idx="227">
                  <c:v>42611</c:v>
                </c:pt>
                <c:pt idx="228">
                  <c:v>42628</c:v>
                </c:pt>
                <c:pt idx="229">
                  <c:v>42633</c:v>
                </c:pt>
                <c:pt idx="230">
                  <c:v>42635</c:v>
                </c:pt>
                <c:pt idx="231">
                  <c:v>42636</c:v>
                </c:pt>
                <c:pt idx="232">
                  <c:v>42636</c:v>
                </c:pt>
                <c:pt idx="233">
                  <c:v>42636</c:v>
                </c:pt>
                <c:pt idx="234">
                  <c:v>42636</c:v>
                </c:pt>
                <c:pt idx="235">
                  <c:v>42689</c:v>
                </c:pt>
                <c:pt idx="236">
                  <c:v>42692</c:v>
                </c:pt>
                <c:pt idx="237">
                  <c:v>42692</c:v>
                </c:pt>
                <c:pt idx="238">
                  <c:v>42692</c:v>
                </c:pt>
                <c:pt idx="239">
                  <c:v>42717</c:v>
                </c:pt>
                <c:pt idx="240">
                  <c:v>42719</c:v>
                </c:pt>
                <c:pt idx="241">
                  <c:v>42738</c:v>
                </c:pt>
                <c:pt idx="242">
                  <c:v>42747</c:v>
                </c:pt>
                <c:pt idx="243">
                  <c:v>42747</c:v>
                </c:pt>
                <c:pt idx="244">
                  <c:v>42747</c:v>
                </c:pt>
                <c:pt idx="245">
                  <c:v>42752</c:v>
                </c:pt>
                <c:pt idx="246">
                  <c:v>42766</c:v>
                </c:pt>
                <c:pt idx="247">
                  <c:v>42817</c:v>
                </c:pt>
                <c:pt idx="248">
                  <c:v>42825</c:v>
                </c:pt>
                <c:pt idx="249">
                  <c:v>42826</c:v>
                </c:pt>
                <c:pt idx="250">
                  <c:v>42843</c:v>
                </c:pt>
                <c:pt idx="251">
                  <c:v>42877</c:v>
                </c:pt>
                <c:pt idx="252">
                  <c:v>42880</c:v>
                </c:pt>
                <c:pt idx="253">
                  <c:v>42880</c:v>
                </c:pt>
                <c:pt idx="254">
                  <c:v>42880</c:v>
                </c:pt>
                <c:pt idx="255">
                  <c:v>42880</c:v>
                </c:pt>
                <c:pt idx="256">
                  <c:v>42881</c:v>
                </c:pt>
                <c:pt idx="257">
                  <c:v>42887</c:v>
                </c:pt>
                <c:pt idx="258">
                  <c:v>42887</c:v>
                </c:pt>
                <c:pt idx="259">
                  <c:v>42887</c:v>
                </c:pt>
                <c:pt idx="260">
                  <c:v>42893</c:v>
                </c:pt>
                <c:pt idx="261">
                  <c:v>42905</c:v>
                </c:pt>
                <c:pt idx="262">
                  <c:v>42906</c:v>
                </c:pt>
                <c:pt idx="263">
                  <c:v>42906</c:v>
                </c:pt>
                <c:pt idx="264">
                  <c:v>42906</c:v>
                </c:pt>
                <c:pt idx="265">
                  <c:v>42906</c:v>
                </c:pt>
                <c:pt idx="266">
                  <c:v>42912</c:v>
                </c:pt>
                <c:pt idx="267">
                  <c:v>42933</c:v>
                </c:pt>
                <c:pt idx="268">
                  <c:v>42944</c:v>
                </c:pt>
                <c:pt idx="269">
                  <c:v>42944</c:v>
                </c:pt>
                <c:pt idx="270">
                  <c:v>42955</c:v>
                </c:pt>
                <c:pt idx="271">
                  <c:v>42972</c:v>
                </c:pt>
                <c:pt idx="272">
                  <c:v>43001</c:v>
                </c:pt>
                <c:pt idx="273">
                  <c:v>43004</c:v>
                </c:pt>
                <c:pt idx="274">
                  <c:v>43004</c:v>
                </c:pt>
                <c:pt idx="275">
                  <c:v>43014</c:v>
                </c:pt>
                <c:pt idx="276">
                  <c:v>43014</c:v>
                </c:pt>
                <c:pt idx="277">
                  <c:v>43038</c:v>
                </c:pt>
                <c:pt idx="278">
                  <c:v>43047</c:v>
                </c:pt>
                <c:pt idx="279">
                  <c:v>43052</c:v>
                </c:pt>
                <c:pt idx="280">
                  <c:v>43052</c:v>
                </c:pt>
                <c:pt idx="281">
                  <c:v>43053</c:v>
                </c:pt>
                <c:pt idx="282">
                  <c:v>43077</c:v>
                </c:pt>
                <c:pt idx="283">
                  <c:v>43083</c:v>
                </c:pt>
                <c:pt idx="284">
                  <c:v>43084</c:v>
                </c:pt>
                <c:pt idx="285">
                  <c:v>43090</c:v>
                </c:pt>
                <c:pt idx="286">
                  <c:v>43105</c:v>
                </c:pt>
                <c:pt idx="287">
                  <c:v>43109</c:v>
                </c:pt>
                <c:pt idx="288">
                  <c:v>43126</c:v>
                </c:pt>
                <c:pt idx="289">
                  <c:v>43129</c:v>
                </c:pt>
                <c:pt idx="290">
                  <c:v>43129</c:v>
                </c:pt>
                <c:pt idx="291">
                  <c:v>43132</c:v>
                </c:pt>
                <c:pt idx="292">
                  <c:v>43136</c:v>
                </c:pt>
                <c:pt idx="293">
                  <c:v>43152</c:v>
                </c:pt>
                <c:pt idx="294">
                  <c:v>43154</c:v>
                </c:pt>
                <c:pt idx="295">
                  <c:v>43206</c:v>
                </c:pt>
                <c:pt idx="296">
                  <c:v>43227</c:v>
                </c:pt>
                <c:pt idx="297">
                  <c:v>43236</c:v>
                </c:pt>
                <c:pt idx="298">
                  <c:v>43236</c:v>
                </c:pt>
                <c:pt idx="299">
                  <c:v>43250</c:v>
                </c:pt>
                <c:pt idx="300">
                  <c:v>43250</c:v>
                </c:pt>
                <c:pt idx="301">
                  <c:v>43250</c:v>
                </c:pt>
                <c:pt idx="302">
                  <c:v>43250</c:v>
                </c:pt>
                <c:pt idx="303">
                  <c:v>43250</c:v>
                </c:pt>
                <c:pt idx="304">
                  <c:v>43250</c:v>
                </c:pt>
                <c:pt idx="305">
                  <c:v>43251</c:v>
                </c:pt>
                <c:pt idx="306">
                  <c:v>43252</c:v>
                </c:pt>
                <c:pt idx="307">
                  <c:v>43255</c:v>
                </c:pt>
                <c:pt idx="308">
                  <c:v>43257</c:v>
                </c:pt>
                <c:pt idx="309">
                  <c:v>43259</c:v>
                </c:pt>
                <c:pt idx="310">
                  <c:v>43264</c:v>
                </c:pt>
                <c:pt idx="311">
                  <c:v>43264</c:v>
                </c:pt>
                <c:pt idx="312">
                  <c:v>43264</c:v>
                </c:pt>
                <c:pt idx="313">
                  <c:v>43264</c:v>
                </c:pt>
                <c:pt idx="314">
                  <c:v>43266</c:v>
                </c:pt>
                <c:pt idx="315">
                  <c:v>43277</c:v>
                </c:pt>
                <c:pt idx="316">
                  <c:v>43278</c:v>
                </c:pt>
                <c:pt idx="317">
                  <c:v>43281</c:v>
                </c:pt>
                <c:pt idx="318">
                  <c:v>43281</c:v>
                </c:pt>
                <c:pt idx="319">
                  <c:v>43281</c:v>
                </c:pt>
                <c:pt idx="320">
                  <c:v>43291</c:v>
                </c:pt>
                <c:pt idx="321">
                  <c:v>43322</c:v>
                </c:pt>
                <c:pt idx="322">
                  <c:v>43322</c:v>
                </c:pt>
                <c:pt idx="323">
                  <c:v>43334</c:v>
                </c:pt>
                <c:pt idx="324">
                  <c:v>43334</c:v>
                </c:pt>
                <c:pt idx="325">
                  <c:v>43335</c:v>
                </c:pt>
                <c:pt idx="326">
                  <c:v>43343</c:v>
                </c:pt>
                <c:pt idx="327">
                  <c:v>43352</c:v>
                </c:pt>
                <c:pt idx="328">
                  <c:v>43354</c:v>
                </c:pt>
                <c:pt idx="329">
                  <c:v>43362</c:v>
                </c:pt>
                <c:pt idx="330">
                  <c:v>43363</c:v>
                </c:pt>
                <c:pt idx="331">
                  <c:v>43368</c:v>
                </c:pt>
                <c:pt idx="332">
                  <c:v>43374</c:v>
                </c:pt>
                <c:pt idx="333">
                  <c:v>43374</c:v>
                </c:pt>
                <c:pt idx="334">
                  <c:v>43391</c:v>
                </c:pt>
                <c:pt idx="335">
                  <c:v>43391</c:v>
                </c:pt>
                <c:pt idx="336">
                  <c:v>43398</c:v>
                </c:pt>
                <c:pt idx="337">
                  <c:v>43405</c:v>
                </c:pt>
                <c:pt idx="338">
                  <c:v>43445</c:v>
                </c:pt>
                <c:pt idx="339">
                  <c:v>43497</c:v>
                </c:pt>
                <c:pt idx="340">
                  <c:v>43507</c:v>
                </c:pt>
                <c:pt idx="341">
                  <c:v>43510</c:v>
                </c:pt>
                <c:pt idx="342">
                  <c:v>43524</c:v>
                </c:pt>
                <c:pt idx="343">
                  <c:v>43545</c:v>
                </c:pt>
                <c:pt idx="344">
                  <c:v>43546</c:v>
                </c:pt>
                <c:pt idx="345">
                  <c:v>43577</c:v>
                </c:pt>
                <c:pt idx="346">
                  <c:v>43585</c:v>
                </c:pt>
                <c:pt idx="347">
                  <c:v>43613</c:v>
                </c:pt>
                <c:pt idx="348">
                  <c:v>43615</c:v>
                </c:pt>
                <c:pt idx="349">
                  <c:v>43627</c:v>
                </c:pt>
                <c:pt idx="350">
                  <c:v>43634</c:v>
                </c:pt>
                <c:pt idx="351">
                  <c:v>43634</c:v>
                </c:pt>
                <c:pt idx="352">
                  <c:v>43637</c:v>
                </c:pt>
                <c:pt idx="353">
                  <c:v>43643</c:v>
                </c:pt>
                <c:pt idx="354">
                  <c:v>43643</c:v>
                </c:pt>
                <c:pt idx="355">
                  <c:v>43647</c:v>
                </c:pt>
                <c:pt idx="356">
                  <c:v>43647</c:v>
                </c:pt>
                <c:pt idx="357">
                  <c:v>43647</c:v>
                </c:pt>
                <c:pt idx="358">
                  <c:v>43655</c:v>
                </c:pt>
                <c:pt idx="359">
                  <c:v>43671</c:v>
                </c:pt>
                <c:pt idx="360">
                  <c:v>43672</c:v>
                </c:pt>
                <c:pt idx="361">
                  <c:v>43672</c:v>
                </c:pt>
                <c:pt idx="362">
                  <c:v>43683</c:v>
                </c:pt>
                <c:pt idx="363">
                  <c:v>43696</c:v>
                </c:pt>
                <c:pt idx="364">
                  <c:v>43707</c:v>
                </c:pt>
                <c:pt idx="365">
                  <c:v>43720</c:v>
                </c:pt>
                <c:pt idx="366">
                  <c:v>43727</c:v>
                </c:pt>
                <c:pt idx="367">
                  <c:v>43730</c:v>
                </c:pt>
                <c:pt idx="368">
                  <c:v>43730</c:v>
                </c:pt>
                <c:pt idx="369">
                  <c:v>43730</c:v>
                </c:pt>
                <c:pt idx="370">
                  <c:v>43739</c:v>
                </c:pt>
                <c:pt idx="371">
                  <c:v>43755</c:v>
                </c:pt>
                <c:pt idx="372">
                  <c:v>43755</c:v>
                </c:pt>
                <c:pt idx="373">
                  <c:v>43756</c:v>
                </c:pt>
                <c:pt idx="374">
                  <c:v>43761</c:v>
                </c:pt>
                <c:pt idx="375">
                  <c:v>43774</c:v>
                </c:pt>
                <c:pt idx="376">
                  <c:v>43783</c:v>
                </c:pt>
                <c:pt idx="377">
                  <c:v>43783</c:v>
                </c:pt>
                <c:pt idx="378">
                  <c:v>43788</c:v>
                </c:pt>
                <c:pt idx="379">
                  <c:v>43790</c:v>
                </c:pt>
                <c:pt idx="380">
                  <c:v>43795</c:v>
                </c:pt>
                <c:pt idx="381">
                  <c:v>43795</c:v>
                </c:pt>
                <c:pt idx="382">
                  <c:v>43795</c:v>
                </c:pt>
                <c:pt idx="383">
                  <c:v>43804</c:v>
                </c:pt>
                <c:pt idx="384">
                  <c:v>43809</c:v>
                </c:pt>
                <c:pt idx="385">
                  <c:v>43816</c:v>
                </c:pt>
                <c:pt idx="386">
                  <c:v>43819</c:v>
                </c:pt>
                <c:pt idx="387">
                  <c:v>43822</c:v>
                </c:pt>
                <c:pt idx="388">
                  <c:v>43836</c:v>
                </c:pt>
                <c:pt idx="389">
                  <c:v>43875</c:v>
                </c:pt>
                <c:pt idx="390">
                  <c:v>43875</c:v>
                </c:pt>
                <c:pt idx="391">
                  <c:v>43880</c:v>
                </c:pt>
                <c:pt idx="392">
                  <c:v>43887</c:v>
                </c:pt>
                <c:pt idx="393">
                  <c:v>43903</c:v>
                </c:pt>
                <c:pt idx="394">
                  <c:v>43915</c:v>
                </c:pt>
                <c:pt idx="395">
                  <c:v>43929</c:v>
                </c:pt>
                <c:pt idx="396">
                  <c:v>43929</c:v>
                </c:pt>
                <c:pt idx="397">
                  <c:v>43953</c:v>
                </c:pt>
                <c:pt idx="398">
                  <c:v>43957</c:v>
                </c:pt>
                <c:pt idx="399">
                  <c:v>43970</c:v>
                </c:pt>
                <c:pt idx="400">
                  <c:v>43977</c:v>
                </c:pt>
                <c:pt idx="401">
                  <c:v>43983</c:v>
                </c:pt>
                <c:pt idx="402">
                  <c:v>44022</c:v>
                </c:pt>
                <c:pt idx="403">
                  <c:v>44022</c:v>
                </c:pt>
                <c:pt idx="404">
                  <c:v>44036</c:v>
                </c:pt>
                <c:pt idx="405">
                  <c:v>44067</c:v>
                </c:pt>
                <c:pt idx="406">
                  <c:v>44074</c:v>
                </c:pt>
                <c:pt idx="407">
                  <c:v>44088</c:v>
                </c:pt>
                <c:pt idx="408">
                  <c:v>44097</c:v>
                </c:pt>
                <c:pt idx="409">
                  <c:v>44099</c:v>
                </c:pt>
                <c:pt idx="410">
                  <c:v>44104</c:v>
                </c:pt>
                <c:pt idx="411">
                  <c:v>44106</c:v>
                </c:pt>
                <c:pt idx="412">
                  <c:v>44137</c:v>
                </c:pt>
                <c:pt idx="413">
                  <c:v>44140</c:v>
                </c:pt>
                <c:pt idx="414">
                  <c:v>44141</c:v>
                </c:pt>
                <c:pt idx="415">
                  <c:v>44166</c:v>
                </c:pt>
                <c:pt idx="416">
                  <c:v>44187</c:v>
                </c:pt>
                <c:pt idx="417">
                  <c:v>44195</c:v>
                </c:pt>
                <c:pt idx="418">
                  <c:v>44211</c:v>
                </c:pt>
                <c:pt idx="419">
                  <c:v>44211</c:v>
                </c:pt>
                <c:pt idx="420">
                  <c:v>44217</c:v>
                </c:pt>
                <c:pt idx="421">
                  <c:v>44224</c:v>
                </c:pt>
                <c:pt idx="422">
                  <c:v>44228</c:v>
                </c:pt>
                <c:pt idx="423">
                  <c:v>44228</c:v>
                </c:pt>
                <c:pt idx="424">
                  <c:v>44231</c:v>
                </c:pt>
                <c:pt idx="425">
                  <c:v>44250</c:v>
                </c:pt>
                <c:pt idx="426">
                  <c:v>44263</c:v>
                </c:pt>
                <c:pt idx="427">
                  <c:v>44280</c:v>
                </c:pt>
                <c:pt idx="428">
                  <c:v>44287</c:v>
                </c:pt>
                <c:pt idx="429">
                  <c:v>44287</c:v>
                </c:pt>
                <c:pt idx="430">
                  <c:v>44294</c:v>
                </c:pt>
                <c:pt idx="431">
                  <c:v>44323</c:v>
                </c:pt>
                <c:pt idx="432">
                  <c:v>44328</c:v>
                </c:pt>
                <c:pt idx="433">
                  <c:v>44348</c:v>
                </c:pt>
                <c:pt idx="434">
                  <c:v>44348</c:v>
                </c:pt>
                <c:pt idx="435">
                  <c:v>44348</c:v>
                </c:pt>
                <c:pt idx="436">
                  <c:v>44351</c:v>
                </c:pt>
                <c:pt idx="437">
                  <c:v>44364</c:v>
                </c:pt>
                <c:pt idx="438">
                  <c:v>44420</c:v>
                </c:pt>
                <c:pt idx="439">
                  <c:v>44477</c:v>
                </c:pt>
                <c:pt idx="440">
                  <c:v>44483</c:v>
                </c:pt>
                <c:pt idx="441">
                  <c:v>44484</c:v>
                </c:pt>
                <c:pt idx="442">
                  <c:v>44484</c:v>
                </c:pt>
                <c:pt idx="443">
                  <c:v>44547</c:v>
                </c:pt>
                <c:pt idx="444">
                  <c:v>44582</c:v>
                </c:pt>
                <c:pt idx="445">
                  <c:v>44608</c:v>
                </c:pt>
                <c:pt idx="446">
                  <c:v>44613</c:v>
                </c:pt>
                <c:pt idx="447">
                  <c:v>44669</c:v>
                </c:pt>
                <c:pt idx="448">
                  <c:v>44671</c:v>
                </c:pt>
                <c:pt idx="449">
                  <c:v>44679</c:v>
                </c:pt>
                <c:pt idx="450">
                  <c:v>44694</c:v>
                </c:pt>
                <c:pt idx="451">
                  <c:v>44706</c:v>
                </c:pt>
                <c:pt idx="452">
                  <c:v>44735</c:v>
                </c:pt>
                <c:pt idx="453">
                  <c:v>44769</c:v>
                </c:pt>
                <c:pt idx="454">
                  <c:v>44831</c:v>
                </c:pt>
                <c:pt idx="455">
                  <c:v>44833</c:v>
                </c:pt>
                <c:pt idx="456">
                  <c:v>44854</c:v>
                </c:pt>
                <c:pt idx="457">
                  <c:v>44859</c:v>
                </c:pt>
                <c:pt idx="458">
                  <c:v>44862</c:v>
                </c:pt>
                <c:pt idx="459">
                  <c:v>44916</c:v>
                </c:pt>
                <c:pt idx="460">
                  <c:v>44946</c:v>
                </c:pt>
                <c:pt idx="461">
                  <c:v>44950</c:v>
                </c:pt>
                <c:pt idx="462">
                  <c:v>45107</c:v>
                </c:pt>
                <c:pt idx="463">
                  <c:v>45128</c:v>
                </c:pt>
                <c:pt idx="464">
                  <c:v>45223</c:v>
                </c:pt>
                <c:pt idx="465">
                  <c:v>45245</c:v>
                </c:pt>
                <c:pt idx="466">
                  <c:v>45247</c:v>
                </c:pt>
                <c:pt idx="467">
                  <c:v>45322</c:v>
                </c:pt>
                <c:pt idx="468">
                  <c:v>45337</c:v>
                </c:pt>
                <c:pt idx="469">
                  <c:v>45372</c:v>
                </c:pt>
                <c:pt idx="470">
                  <c:v>45415</c:v>
                </c:pt>
                <c:pt idx="471">
                  <c:v>45415</c:v>
                </c:pt>
              </c:numCache>
            </c:numRef>
          </c:xVal>
          <c:yVal>
            <c:numRef>
              <c:f>'PPA Price by Project (PV only)'!$Q$26:$Q$537</c:f>
              <c:numCache>
                <c:formatCode>0.00</c:formatCode>
                <c:ptCount val="512"/>
                <c:pt idx="0">
                  <c:v>#N/A</c:v>
                </c:pt>
                <c:pt idx="1">
                  <c:v>#N/A</c:v>
                </c:pt>
                <c:pt idx="2">
                  <c:v>#N/A</c:v>
                </c:pt>
                <c:pt idx="3">
                  <c:v>#N/A</c:v>
                </c:pt>
                <c:pt idx="4">
                  <c:v>#N/A</c:v>
                </c:pt>
                <c:pt idx="5">
                  <c:v>#N/A</c:v>
                </c:pt>
                <c:pt idx="6">
                  <c:v>176.34353910042432</c:v>
                </c:pt>
                <c:pt idx="7">
                  <c:v>#N/A</c:v>
                </c:pt>
                <c:pt idx="8">
                  <c:v>#N/A</c:v>
                </c:pt>
                <c:pt idx="9">
                  <c:v>#N/A</c:v>
                </c:pt>
                <c:pt idx="10">
                  <c:v>#N/A</c:v>
                </c:pt>
                <c:pt idx="11">
                  <c:v>221.44020159696274</c:v>
                </c:pt>
                <c:pt idx="12">
                  <c:v>#N/A</c:v>
                </c:pt>
                <c:pt idx="13">
                  <c:v>#N/A</c:v>
                </c:pt>
                <c:pt idx="14">
                  <c:v>#N/A</c:v>
                </c:pt>
                <c:pt idx="15">
                  <c:v>#N/A</c:v>
                </c:pt>
                <c:pt idx="16">
                  <c:v>#N/A</c:v>
                </c:pt>
                <c:pt idx="17">
                  <c:v>147.05668499061463</c:v>
                </c:pt>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#N/A</c:v>
                </c:pt>
                <c:pt idx="42">
                  <c:v>#N/A</c:v>
                </c:pt>
                <c:pt idx="43">
                  <c:v>#N/A</c:v>
                </c:pt>
                <c:pt idx="44">
                  <c:v>#N/A</c:v>
                </c:pt>
                <c:pt idx="45">
                  <c:v>#N/A</c:v>
                </c:pt>
                <c:pt idx="46">
                  <c:v>#N/A</c:v>
                </c:pt>
                <c:pt idx="47">
                  <c:v>#N/A</c:v>
                </c:pt>
                <c:pt idx="48">
                  <c:v>#N/A</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#N/A</c:v>
                </c:pt>
                <c:pt idx="69">
                  <c:v>#N/A</c:v>
                </c:pt>
                <c:pt idx="70">
                  <c:v>#N/A</c:v>
                </c:pt>
                <c:pt idx="71">
                  <c:v>#N/A</c:v>
                </c:pt>
                <c:pt idx="72">
                  <c:v>#N/A</c:v>
                </c:pt>
                <c:pt idx="73">
                  <c:v>#N/A</c:v>
                </c:pt>
                <c:pt idx="74">
                  <c:v>#N/A</c:v>
                </c:pt>
                <c:pt idx="75">
                  <c:v>#N/A</c:v>
                </c:pt>
                <c:pt idx="76">
                  <c:v>#N/A</c:v>
                </c:pt>
                <c:pt idx="77">
                  <c:v>#N/A</c:v>
                </c:pt>
                <c:pt idx="78">
                  <c:v>#N/A</c:v>
                </c:pt>
                <c:pt idx="79">
                  <c:v>#N/A</c:v>
                </c:pt>
                <c:pt idx="80">
                  <c:v>#N/A</c:v>
                </c:pt>
                <c:pt idx="81">
                  <c:v>#N/A</c:v>
                </c:pt>
                <c:pt idx="82">
                  <c:v>#N/A</c:v>
                </c:pt>
                <c:pt idx="83">
                  <c:v>#N/A</c:v>
                </c:pt>
                <c:pt idx="84">
                  <c:v>#N/A</c:v>
                </c:pt>
                <c:pt idx="85">
                  <c:v>#N/A</c:v>
                </c:pt>
                <c:pt idx="86">
                  <c:v>#N/A</c:v>
                </c:pt>
                <c:pt idx="87">
                  <c:v>#N/A</c:v>
                </c:pt>
                <c:pt idx="88">
                  <c:v>#N/A</c:v>
                </c:pt>
                <c:pt idx="89">
                  <c:v>#N/A</c:v>
                </c:pt>
                <c:pt idx="90">
                  <c:v>#N/A</c:v>
                </c:pt>
                <c:pt idx="91">
                  <c:v>#N/A</c:v>
                </c:pt>
                <c:pt idx="92">
                  <c:v>111.05745767026998</c:v>
                </c:pt>
                <c:pt idx="93">
                  <c:v>#N/A</c:v>
                </c:pt>
                <c:pt idx="94">
                  <c:v>#N/A</c:v>
                </c:pt>
                <c:pt idx="95">
                  <c:v>#N/A</c:v>
                </c:pt>
                <c:pt idx="96">
                  <c:v>#N/A</c:v>
                </c:pt>
                <c:pt idx="97">
                  <c:v>#N/A</c:v>
                </c:pt>
                <c:pt idx="98">
                  <c:v>#N/A</c:v>
                </c:pt>
                <c:pt idx="99">
                  <c:v>#N/A</c:v>
                </c:pt>
                <c:pt idx="100">
                  <c:v>#N/A</c:v>
                </c:pt>
                <c:pt idx="101">
                  <c:v>#N/A</c:v>
                </c:pt>
                <c:pt idx="102">
                  <c:v>#N/A</c:v>
                </c:pt>
                <c:pt idx="103">
                  <c:v>#N/A</c:v>
                </c:pt>
                <c:pt idx="104">
                  <c:v>#N/A</c:v>
                </c:pt>
                <c:pt idx="105">
                  <c:v>#N/A</c:v>
                </c:pt>
                <c:pt idx="106">
                  <c:v>#N/A</c:v>
                </c:pt>
                <c:pt idx="107">
                  <c:v>#N/A</c:v>
                </c:pt>
                <c:pt idx="108">
                  <c:v>#N/A</c:v>
                </c:pt>
                <c:pt idx="109">
                  <c:v>#N/A</c:v>
                </c:pt>
                <c:pt idx="110">
                  <c:v>#N/A</c:v>
                </c:pt>
                <c:pt idx="111">
                  <c:v>#N/A</c:v>
                </c:pt>
                <c:pt idx="112">
                  <c:v>#N/A</c:v>
                </c:pt>
                <c:pt idx="113">
                  <c:v>#N/A</c:v>
                </c:pt>
                <c:pt idx="114">
                  <c:v>#N/A</c:v>
                </c:pt>
                <c:pt idx="115">
                  <c:v>#N/A</c:v>
                </c:pt>
                <c:pt idx="116">
                  <c:v>#N/A</c:v>
                </c:pt>
                <c:pt idx="117">
                  <c:v>#N/A</c:v>
                </c:pt>
                <c:pt idx="118">
                  <c:v>#N/A</c:v>
                </c:pt>
                <c:pt idx="119">
                  <c:v>#N/A</c:v>
                </c:pt>
                <c:pt idx="120">
                  <c:v>#N/A</c:v>
                </c:pt>
                <c:pt idx="121">
                  <c:v>47.35384759981288</c:v>
                </c:pt>
                <c:pt idx="122">
                  <c:v>#N/A</c:v>
                </c:pt>
                <c:pt idx="123">
                  <c:v>#N/A</c:v>
                </c:pt>
                <c:pt idx="124">
                  <c:v>#N/A</c:v>
                </c:pt>
                <c:pt idx="125">
                  <c:v>#N/A</c:v>
                </c:pt>
                <c:pt idx="126">
                  <c:v>#N/A</c:v>
                </c:pt>
                <c:pt idx="127">
                  <c:v>#N/A</c:v>
                </c:pt>
                <c:pt idx="128">
                  <c:v>#N/A</c:v>
                </c:pt>
                <c:pt idx="129">
                  <c:v>#N/A</c:v>
                </c:pt>
                <c:pt idx="130">
                  <c:v>#N/A</c:v>
                </c:pt>
                <c:pt idx="131">
                  <c:v>#N/A</c:v>
                </c:pt>
                <c:pt idx="132">
                  <c:v>#N/A</c:v>
                </c:pt>
                <c:pt idx="133">
                  <c:v>#N/A</c:v>
                </c:pt>
                <c:pt idx="134">
                  <c:v>#N/A</c:v>
                </c:pt>
                <c:pt idx="135">
                  <c:v>#N/A</c:v>
                </c:pt>
                <c:pt idx="136">
                  <c:v>#N/A</c:v>
                </c:pt>
                <c:pt idx="137">
                  <c:v>#N/A</c:v>
                </c:pt>
                <c:pt idx="138">
                  <c:v>#N/A</c:v>
                </c:pt>
                <c:pt idx="139">
                  <c:v>#N/A</c:v>
                </c:pt>
                <c:pt idx="140">
                  <c:v>#N/A</c:v>
                </c:pt>
                <c:pt idx="141">
                  <c:v>#N/A</c:v>
                </c:pt>
                <c:pt idx="142">
                  <c:v>#N/A</c:v>
                </c:pt>
                <c:pt idx="143">
                  <c:v>#N/A</c:v>
                </c:pt>
                <c:pt idx="144">
                  <c:v>#N/A</c:v>
                </c:pt>
                <c:pt idx="145">
                  <c:v>#N/A</c:v>
                </c:pt>
                <c:pt idx="146">
                  <c:v>#N/A</c:v>
                </c:pt>
                <c:pt idx="147">
                  <c:v>#N/A</c:v>
                </c:pt>
                <c:pt idx="148">
                  <c:v>#N/A</c:v>
                </c:pt>
                <c:pt idx="149">
                  <c:v>#N/A</c:v>
                </c:pt>
                <c:pt idx="150">
                  <c:v>#N/A</c:v>
                </c:pt>
                <c:pt idx="151">
                  <c:v>#N/A</c:v>
                </c:pt>
                <c:pt idx="152">
                  <c:v>#N/A</c:v>
                </c:pt>
                <c:pt idx="153">
                  <c:v>71.226033702908026</c:v>
                </c:pt>
                <c:pt idx="154">
                  <c:v>#N/A</c:v>
                </c:pt>
                <c:pt idx="155">
                  <c:v>#N/A</c:v>
                </c:pt>
                <c:pt idx="156">
                  <c:v>#N/A</c:v>
                </c:pt>
                <c:pt idx="157">
                  <c:v>#N/A</c:v>
                </c:pt>
                <c:pt idx="158">
                  <c:v>#N/A</c:v>
                </c:pt>
                <c:pt idx="159">
                  <c:v>#N/A</c:v>
                </c:pt>
                <c:pt idx="160">
                  <c:v>#N/A</c:v>
                </c:pt>
                <c:pt idx="161">
                  <c:v>45.571310245773759</c:v>
                </c:pt>
                <c:pt idx="162">
                  <c:v>66.907158321073368</c:v>
                </c:pt>
                <c:pt idx="163">
                  <c:v>40.206540028907476</c:v>
                </c:pt>
                <c:pt idx="164">
                  <c:v>40.717788749570659</c:v>
                </c:pt>
                <c:pt idx="165">
                  <c:v>#N/A</c:v>
                </c:pt>
                <c:pt idx="166">
                  <c:v>#N/A</c:v>
                </c:pt>
                <c:pt idx="167">
                  <c:v>#N/A</c:v>
                </c:pt>
                <c:pt idx="168">
                  <c:v>50.913927869441487</c:v>
                </c:pt>
                <c:pt idx="169">
                  <c:v>#N/A</c:v>
                </c:pt>
                <c:pt idx="170">
                  <c:v>#N/A</c:v>
                </c:pt>
                <c:pt idx="171">
                  <c:v>#N/A</c:v>
                </c:pt>
                <c:pt idx="172">
                  <c:v>#N/A</c:v>
                </c:pt>
                <c:pt idx="173">
                  <c:v>#N/A</c:v>
                </c:pt>
                <c:pt idx="174">
                  <c:v>#N/A</c:v>
                </c:pt>
                <c:pt idx="175">
                  <c:v>#N/A</c:v>
                </c:pt>
                <c:pt idx="176">
                  <c:v>80.017674832946213</c:v>
                </c:pt>
                <c:pt idx="177">
                  <c:v>#N/A</c:v>
                </c:pt>
                <c:pt idx="178">
                  <c:v>#N/A</c:v>
                </c:pt>
                <c:pt idx="179">
                  <c:v>#N/A</c:v>
                </c:pt>
                <c:pt idx="180">
                  <c:v>#N/A</c:v>
                </c:pt>
                <c:pt idx="181">
                  <c:v>#N/A</c:v>
                </c:pt>
                <c:pt idx="182">
                  <c:v>#N/A</c:v>
                </c:pt>
                <c:pt idx="183">
                  <c:v>#N/A</c:v>
                </c:pt>
                <c:pt idx="184">
                  <c:v>70.546353054261616</c:v>
                </c:pt>
                <c:pt idx="185">
                  <c:v>#N/A</c:v>
                </c:pt>
                <c:pt idx="186">
                  <c:v>#N/A</c:v>
                </c:pt>
                <c:pt idx="187">
                  <c:v>#N/A</c:v>
                </c:pt>
                <c:pt idx="188">
                  <c:v>#N/A</c:v>
                </c:pt>
                <c:pt idx="189">
                  <c:v>#N/A</c:v>
                </c:pt>
                <c:pt idx="190">
                  <c:v>#N/A</c:v>
                </c:pt>
                <c:pt idx="191">
                  <c:v>#N/A</c:v>
                </c:pt>
                <c:pt idx="192">
                  <c:v>#N/A</c:v>
                </c:pt>
                <c:pt idx="193">
                  <c:v>#N/A</c:v>
                </c:pt>
                <c:pt idx="194">
                  <c:v>#N/A</c:v>
                </c:pt>
                <c:pt idx="195">
                  <c:v>46.178259300887014</c:v>
                </c:pt>
                <c:pt idx="196">
                  <c:v>#N/A</c:v>
                </c:pt>
                <c:pt idx="197">
                  <c:v>#N/A</c:v>
                </c:pt>
                <c:pt idx="198">
                  <c:v>#N/A</c:v>
                </c:pt>
                <c:pt idx="199">
                  <c:v>#N/A</c:v>
                </c:pt>
                <c:pt idx="200">
                  <c:v>39.196672914637738</c:v>
                </c:pt>
                <c:pt idx="201">
                  <c:v>36.077287277904233</c:v>
                </c:pt>
                <c:pt idx="202">
                  <c:v>#N/A</c:v>
                </c:pt>
                <c:pt idx="203">
                  <c:v>#N/A</c:v>
                </c:pt>
                <c:pt idx="204">
                  <c:v>#N/A</c:v>
                </c:pt>
                <c:pt idx="205">
                  <c:v>#N/A</c:v>
                </c:pt>
                <c:pt idx="206">
                  <c:v>#N/A</c:v>
                </c:pt>
                <c:pt idx="207">
                  <c:v>#N/A</c:v>
                </c:pt>
                <c:pt idx="208">
                  <c:v>#N/A</c:v>
                </c:pt>
                <c:pt idx="209">
                  <c:v>#N/A</c:v>
                </c:pt>
                <c:pt idx="210">
                  <c:v>47.35384759981288</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#N/A</c:v>
                </c:pt>
                <c:pt idx="227">
                  <c:v>#N/A</c:v>
                </c:pt>
                <c:pt idx="228">
                  <c:v>#N/A</c:v>
                </c:pt>
                <c:pt idx="229">
                  <c:v>#N/A</c:v>
                </c:pt>
                <c:pt idx="230">
                  <c:v>#N/A</c:v>
                </c:pt>
                <c:pt idx="231">
                  <c:v>#N/A</c:v>
                </c:pt>
                <c:pt idx="232">
                  <c:v>#N/A</c:v>
                </c:pt>
                <c:pt idx="233">
                  <c:v>#N/A</c:v>
                </c:pt>
                <c:pt idx="234">
                  <c:v>#N/A</c:v>
                </c:pt>
                <c:pt idx="235">
                  <c:v>#N/A</c:v>
                </c:pt>
                <c:pt idx="236">
                  <c:v>36.721411731569063</c:v>
                </c:pt>
                <c:pt idx="237">
                  <c:v>#N/A</c:v>
                </c:pt>
                <c:pt idx="238">
                  <c:v>#N/A</c:v>
                </c:pt>
                <c:pt idx="239">
                  <c:v>#N/A</c:v>
                </c:pt>
                <c:pt idx="240">
                  <c:v>#N/A</c:v>
                </c:pt>
                <c:pt idx="241">
                  <c:v>#N/A</c:v>
                </c:pt>
                <c:pt idx="242">
                  <c:v>#N/A</c:v>
                </c:pt>
                <c:pt idx="243">
                  <c:v>#N/A</c:v>
                </c:pt>
                <c:pt idx="244">
                  <c:v>38.679788628305204</c:v>
                </c:pt>
                <c:pt idx="245">
                  <c:v>#N/A</c:v>
                </c:pt>
                <c:pt idx="246">
                  <c:v>39.441808896677493</c:v>
                </c:pt>
                <c:pt idx="247">
                  <c:v>#N/A</c:v>
                </c:pt>
                <c:pt idx="248">
                  <c:v>#N/A</c:v>
                </c:pt>
                <c:pt idx="249">
                  <c:v>#N/A</c:v>
                </c:pt>
                <c:pt idx="250">
                  <c:v>#N/A</c:v>
                </c:pt>
                <c:pt idx="251">
                  <c:v>#N/A</c:v>
                </c:pt>
                <c:pt idx="252">
                  <c:v>#N/A</c:v>
                </c:pt>
                <c:pt idx="253">
                  <c:v>#N/A</c:v>
                </c:pt>
                <c:pt idx="254">
                  <c:v>#N/A</c:v>
                </c:pt>
                <c:pt idx="255">
                  <c:v>#N/A</c:v>
                </c:pt>
                <c:pt idx="256">
                  <c:v>#N/A</c:v>
                </c:pt>
                <c:pt idx="257">
                  <c:v>#N/A</c:v>
                </c:pt>
                <c:pt idx="258">
                  <c:v>#N/A</c:v>
                </c:pt>
                <c:pt idx="259">
                  <c:v>#N/A</c:v>
                </c:pt>
                <c:pt idx="260">
                  <c:v>#N/A</c:v>
                </c:pt>
                <c:pt idx="261">
                  <c:v>29.759540495766942</c:v>
                </c:pt>
                <c:pt idx="262">
                  <c:v>#N/A</c:v>
                </c:pt>
                <c:pt idx="263">
                  <c:v>#N/A</c:v>
                </c:pt>
                <c:pt idx="264">
                  <c:v>#N/A</c:v>
                </c:pt>
                <c:pt idx="265">
                  <c:v>#N/A</c:v>
                </c:pt>
                <c:pt idx="266">
                  <c:v>#N/A</c:v>
                </c:pt>
                <c:pt idx="267">
                  <c:v>#N/A</c:v>
                </c:pt>
                <c:pt idx="268">
                  <c:v>#N/A</c:v>
                </c:pt>
                <c:pt idx="269">
                  <c:v>#N/A</c:v>
                </c:pt>
                <c:pt idx="270">
                  <c:v>#N/A</c:v>
                </c:pt>
                <c:pt idx="271">
                  <c:v>#N/A</c:v>
                </c:pt>
                <c:pt idx="272">
                  <c:v>#N/A</c:v>
                </c:pt>
                <c:pt idx="273">
                  <c:v>#N/A</c:v>
                </c:pt>
                <c:pt idx="274">
                  <c:v>#N/A</c:v>
                </c:pt>
                <c:pt idx="275">
                  <c:v>#N/A</c:v>
                </c:pt>
                <c:pt idx="276">
                  <c:v>#N/A</c:v>
                </c:pt>
                <c:pt idx="277">
                  <c:v>#N/A</c:v>
                </c:pt>
                <c:pt idx="278">
                  <c:v>#N/A</c:v>
                </c:pt>
                <c:pt idx="279">
                  <c:v>#N/A</c:v>
                </c:pt>
                <c:pt idx="280">
                  <c:v>#N/A</c:v>
                </c:pt>
                <c:pt idx="281">
                  <c:v>#N/A</c:v>
                </c:pt>
                <c:pt idx="282">
                  <c:v>#N/A</c:v>
                </c:pt>
                <c:pt idx="283">
                  <c:v>21.171520512090087</c:v>
                </c:pt>
                <c:pt idx="284">
                  <c:v>#N/A</c:v>
                </c:pt>
                <c:pt idx="285">
                  <c:v>30.812225691385382</c:v>
                </c:pt>
                <c:pt idx="286">
                  <c:v>#N/A</c:v>
                </c:pt>
                <c:pt idx="287">
                  <c:v>#N/A</c:v>
                </c:pt>
                <c:pt idx="288">
                  <c:v>#N/A</c:v>
                </c:pt>
                <c:pt idx="289">
                  <c:v>#N/A</c:v>
                </c:pt>
                <c:pt idx="290">
                  <c:v>#N/A</c:v>
                </c:pt>
                <c:pt idx="291">
                  <c:v>36.958170710674452</c:v>
                </c:pt>
                <c:pt idx="292">
                  <c:v>38.291436562428906</c:v>
                </c:pt>
                <c:pt idx="293">
                  <c:v>#N/A</c:v>
                </c:pt>
                <c:pt idx="294">
                  <c:v>30.604170876129029</c:v>
                </c:pt>
                <c:pt idx="295">
                  <c:v>#N/A</c:v>
                </c:pt>
                <c:pt idx="296">
                  <c:v>#N/A</c:v>
                </c:pt>
                <c:pt idx="297">
                  <c:v>#N/A</c:v>
                </c:pt>
                <c:pt idx="298">
                  <c:v>#N/A</c:v>
                </c:pt>
                <c:pt idx="299">
                  <c:v>#N/A</c:v>
                </c:pt>
                <c:pt idx="300">
                  <c:v>#N/A</c:v>
                </c:pt>
                <c:pt idx="301">
                  <c:v>#N/A</c:v>
                </c:pt>
                <c:pt idx="302">
                  <c:v>#N/A</c:v>
                </c:pt>
                <c:pt idx="303">
                  <c:v>#N/A</c:v>
                </c:pt>
                <c:pt idx="304">
                  <c:v>#N/A</c:v>
                </c:pt>
                <c:pt idx="305">
                  <c:v>#N/A</c:v>
                </c:pt>
                <c:pt idx="306">
                  <c:v>63.46367356963021</c:v>
                </c:pt>
                <c:pt idx="307">
                  <c:v>#N/A</c:v>
                </c:pt>
                <c:pt idx="308">
                  <c:v>#N/A</c:v>
                </c:pt>
                <c:pt idx="309">
                  <c:v>#N/A</c:v>
                </c:pt>
                <c:pt idx="310">
                  <c:v>#N/A</c:v>
                </c:pt>
                <c:pt idx="311">
                  <c:v>#N/A</c:v>
                </c:pt>
                <c:pt idx="312">
                  <c:v>#N/A</c:v>
                </c:pt>
                <c:pt idx="313">
                  <c:v>#N/A</c:v>
                </c:pt>
                <c:pt idx="314">
                  <c:v>46.609657496034437</c:v>
                </c:pt>
                <c:pt idx="315">
                  <c:v>#N/A</c:v>
                </c:pt>
                <c:pt idx="316">
                  <c:v>#N/A</c:v>
                </c:pt>
                <c:pt idx="317">
                  <c:v>#N/A</c:v>
                </c:pt>
                <c:pt idx="318">
                  <c:v>#N/A</c:v>
                </c:pt>
                <c:pt idx="319">
                  <c:v>#N/A</c:v>
                </c:pt>
                <c:pt idx="320">
                  <c:v>#N/A</c:v>
                </c:pt>
                <c:pt idx="321">
                  <c:v>44.861969126467272</c:v>
                </c:pt>
                <c:pt idx="322">
                  <c:v>44.861969126467272</c:v>
                </c:pt>
                <c:pt idx="323">
                  <c:v>#N/A</c:v>
                </c:pt>
                <c:pt idx="324">
                  <c:v>#N/A</c:v>
                </c:pt>
                <c:pt idx="325">
                  <c:v>#N/A</c:v>
                </c:pt>
                <c:pt idx="326">
                  <c:v>#N/A</c:v>
                </c:pt>
                <c:pt idx="327">
                  <c:v>#N/A</c:v>
                </c:pt>
                <c:pt idx="328">
                  <c:v>#N/A</c:v>
                </c:pt>
                <c:pt idx="329">
                  <c:v>34.377889152831038</c:v>
                </c:pt>
                <c:pt idx="330">
                  <c:v>#N/A</c:v>
                </c:pt>
                <c:pt idx="331">
                  <c:v>38.485290960918249</c:v>
                </c:pt>
                <c:pt idx="332">
                  <c:v>44.844186474767255</c:v>
                </c:pt>
                <c:pt idx="333">
                  <c:v>#N/A</c:v>
                </c:pt>
                <c:pt idx="334">
                  <c:v>32.21753121405014</c:v>
                </c:pt>
                <c:pt idx="335">
                  <c:v>#N/A</c:v>
                </c:pt>
                <c:pt idx="336">
                  <c:v>#N/A</c:v>
                </c:pt>
                <c:pt idx="337">
                  <c:v>#N/A</c:v>
                </c:pt>
                <c:pt idx="338">
                  <c:v>#N/A</c:v>
                </c:pt>
                <c:pt idx="339">
                  <c:v>45.488172797874448</c:v>
                </c:pt>
                <c:pt idx="340">
                  <c:v>#N/A</c:v>
                </c:pt>
                <c:pt idx="341">
                  <c:v>#N/A</c:v>
                </c:pt>
                <c:pt idx="342">
                  <c:v>46.398515219721695</c:v>
                </c:pt>
                <c:pt idx="343">
                  <c:v>#N/A</c:v>
                </c:pt>
                <c:pt idx="344">
                  <c:v>#N/A</c:v>
                </c:pt>
                <c:pt idx="345">
                  <c:v>#N/A</c:v>
                </c:pt>
                <c:pt idx="346">
                  <c:v>#N/A</c:v>
                </c:pt>
                <c:pt idx="347">
                  <c:v>#N/A</c:v>
                </c:pt>
                <c:pt idx="348">
                  <c:v>#N/A</c:v>
                </c:pt>
                <c:pt idx="349">
                  <c:v>#N/A</c:v>
                </c:pt>
                <c:pt idx="350">
                  <c:v>36.894993794635951</c:v>
                </c:pt>
                <c:pt idx="351">
                  <c:v>36.894993794635951</c:v>
                </c:pt>
                <c:pt idx="352">
                  <c:v>#N/A</c:v>
                </c:pt>
                <c:pt idx="353">
                  <c:v>#N/A</c:v>
                </c:pt>
                <c:pt idx="354">
                  <c:v>#N/A</c:v>
                </c:pt>
                <c:pt idx="355">
                  <c:v>#N/A</c:v>
                </c:pt>
                <c:pt idx="356">
                  <c:v>#N/A</c:v>
                </c:pt>
                <c:pt idx="357">
                  <c:v>#N/A</c:v>
                </c:pt>
                <c:pt idx="358">
                  <c:v>#N/A</c:v>
                </c:pt>
                <c:pt idx="359">
                  <c:v>#N/A</c:v>
                </c:pt>
                <c:pt idx="360">
                  <c:v>#N/A</c:v>
                </c:pt>
                <c:pt idx="361">
                  <c:v>#N/A</c:v>
                </c:pt>
                <c:pt idx="362">
                  <c:v>#N/A</c:v>
                </c:pt>
                <c:pt idx="363">
                  <c:v>39.448944701287296</c:v>
                </c:pt>
                <c:pt idx="364">
                  <c:v>#N/A</c:v>
                </c:pt>
                <c:pt idx="365">
                  <c:v>#N/A</c:v>
                </c:pt>
                <c:pt idx="366">
                  <c:v>40.628056230978281</c:v>
                </c:pt>
                <c:pt idx="367">
                  <c:v>#N/A</c:v>
                </c:pt>
                <c:pt idx="368">
                  <c:v>#N/A</c:v>
                </c:pt>
                <c:pt idx="369">
                  <c:v>#N/A</c:v>
                </c:pt>
                <c:pt idx="370">
                  <c:v>#N/A</c:v>
                </c:pt>
                <c:pt idx="371">
                  <c:v>#N/A</c:v>
                </c:pt>
                <c:pt idx="372">
                  <c:v>#N/A</c:v>
                </c:pt>
                <c:pt idx="373">
                  <c:v>#N/A</c:v>
                </c:pt>
                <c:pt idx="374">
                  <c:v>#N/A</c:v>
                </c:pt>
                <c:pt idx="375">
                  <c:v>#N/A</c:v>
                </c:pt>
                <c:pt idx="376">
                  <c:v>#N/A</c:v>
                </c:pt>
                <c:pt idx="377">
                  <c:v>#N/A</c:v>
                </c:pt>
                <c:pt idx="378">
                  <c:v>#N/A</c:v>
                </c:pt>
                <c:pt idx="379">
                  <c:v>#N/A</c:v>
                </c:pt>
                <c:pt idx="380">
                  <c:v>#N/A</c:v>
                </c:pt>
                <c:pt idx="381">
                  <c:v>#N/A</c:v>
                </c:pt>
                <c:pt idx="382">
                  <c:v>#N/A</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33.129501515647206</c:v>
                </c:pt>
                <c:pt idx="399">
                  <c:v>#N/A</c:v>
                </c:pt>
                <c:pt idx="400">
                  <c:v>23.772910531264426</c:v>
                </c:pt>
                <c:pt idx="401">
                  <c:v>#N/A</c:v>
                </c:pt>
                <c:pt idx="402">
                  <c:v>#N/A</c:v>
                </c:pt>
                <c:pt idx="403">
                  <c:v>#N/A</c:v>
                </c:pt>
                <c:pt idx="404">
                  <c:v>#N/A</c:v>
                </c:pt>
                <c:pt idx="405">
                  <c:v>#N/A</c:v>
                </c:pt>
                <c:pt idx="406">
                  <c:v>#N/A</c:v>
                </c:pt>
                <c:pt idx="407">
                  <c:v>#N/A</c:v>
                </c:pt>
                <c:pt idx="408">
                  <c:v>#N/A</c:v>
                </c:pt>
                <c:pt idx="409">
                  <c:v>#N/A</c:v>
                </c:pt>
                <c:pt idx="410">
                  <c:v>#N/A</c:v>
                </c:pt>
                <c:pt idx="411">
                  <c:v>#N/A</c:v>
                </c:pt>
                <c:pt idx="412">
                  <c:v>#N/A</c:v>
                </c:pt>
                <c:pt idx="413">
                  <c:v>#N/A</c:v>
                </c:pt>
                <c:pt idx="414">
                  <c:v>#N/A</c:v>
                </c:pt>
                <c:pt idx="415">
                  <c:v>#N/A</c:v>
                </c:pt>
                <c:pt idx="416">
                  <c:v>#N/A</c:v>
                </c:pt>
                <c:pt idx="417">
                  <c:v>#N/A</c:v>
                </c:pt>
                <c:pt idx="418">
                  <c:v>#N/A</c:v>
                </c:pt>
                <c:pt idx="419">
                  <c:v>#N/A</c:v>
                </c:pt>
                <c:pt idx="420">
                  <c:v>#N/A</c:v>
                </c:pt>
                <c:pt idx="421">
                  <c:v>#N/A</c:v>
                </c:pt>
                <c:pt idx="422">
                  <c:v>#N/A</c:v>
                </c:pt>
                <c:pt idx="423">
                  <c:v>#N/A</c:v>
                </c:pt>
                <c:pt idx="424">
                  <c:v>#N/A</c:v>
                </c:pt>
                <c:pt idx="425">
                  <c:v>#N/A</c:v>
                </c:pt>
                <c:pt idx="426">
                  <c:v>#N/A</c:v>
                </c:pt>
                <c:pt idx="427">
                  <c:v>#N/A</c:v>
                </c:pt>
                <c:pt idx="428">
                  <c:v>#N/A</c:v>
                </c:pt>
                <c:pt idx="429">
                  <c:v>#N/A</c:v>
                </c:pt>
                <c:pt idx="430">
                  <c:v>#N/A</c:v>
                </c:pt>
                <c:pt idx="431">
                  <c:v>32.990736047951053</c:v>
                </c:pt>
                <c:pt idx="432">
                  <c:v>#N/A</c:v>
                </c:pt>
                <c:pt idx="433">
                  <c:v>#N/A</c:v>
                </c:pt>
                <c:pt idx="434">
                  <c:v>#N/A</c:v>
                </c:pt>
                <c:pt idx="435">
                  <c:v>#N/A</c:v>
                </c:pt>
                <c:pt idx="436">
                  <c:v>#N/A</c:v>
                </c:pt>
                <c:pt idx="437">
                  <c:v>#N/A</c:v>
                </c:pt>
                <c:pt idx="438">
                  <c:v>#N/A</c:v>
                </c:pt>
                <c:pt idx="439">
                  <c:v>38.29899416531255</c:v>
                </c:pt>
                <c:pt idx="440">
                  <c:v>25.493327547397303</c:v>
                </c:pt>
                <c:pt idx="441">
                  <c:v>39.524704002243972</c:v>
                </c:pt>
                <c:pt idx="442">
                  <c:v>#N/A</c:v>
                </c:pt>
                <c:pt idx="443">
                  <c:v>#N/A</c:v>
                </c:pt>
                <c:pt idx="444">
                  <c:v>#N/A</c:v>
                </c:pt>
                <c:pt idx="445">
                  <c:v>#N/A</c:v>
                </c:pt>
                <c:pt idx="446">
                  <c:v>#N/A</c:v>
                </c:pt>
                <c:pt idx="447">
                  <c:v>#N/A</c:v>
                </c:pt>
                <c:pt idx="448">
                  <c:v>#N/A</c:v>
                </c:pt>
                <c:pt idx="449">
                  <c:v>#N/A</c:v>
                </c:pt>
                <c:pt idx="450">
                  <c:v>#N/A</c:v>
                </c:pt>
                <c:pt idx="451">
                  <c:v>28.596112630376737</c:v>
                </c:pt>
                <c:pt idx="452">
                  <c:v>#N/A</c:v>
                </c:pt>
                <c:pt idx="453">
                  <c:v>#N/A</c:v>
                </c:pt>
                <c:pt idx="454">
                  <c:v>#N/A</c:v>
                </c:pt>
                <c:pt idx="455">
                  <c:v>#N/A</c:v>
                </c:pt>
                <c:pt idx="456">
                  <c:v>#N/A</c:v>
                </c:pt>
                <c:pt idx="457">
                  <c:v>48.85661003487072</c:v>
                </c:pt>
                <c:pt idx="458">
                  <c:v>#N/A</c:v>
                </c:pt>
                <c:pt idx="459">
                  <c:v>#N/A</c:v>
                </c:pt>
                <c:pt idx="460">
                  <c:v>#N/A</c:v>
                </c:pt>
                <c:pt idx="461">
                  <c:v>#N/A</c:v>
                </c:pt>
                <c:pt idx="462">
                  <c:v>#N/A</c:v>
                </c:pt>
                <c:pt idx="463">
                  <c:v>#N/A</c:v>
                </c:pt>
                <c:pt idx="464">
                  <c:v>#N/A</c:v>
                </c:pt>
                <c:pt idx="465">
                  <c:v>#N/A</c:v>
                </c:pt>
                <c:pt idx="466">
                  <c:v>46.010904379712386</c:v>
                </c:pt>
                <c:pt idx="467">
                  <c:v>#N/A</c:v>
                </c:pt>
                <c:pt idx="468">
                  <c:v>#N/A</c:v>
                </c:pt>
                <c:pt idx="469">
                  <c:v>47.374907061169623</c:v>
                </c:pt>
                <c:pt idx="470">
                  <c:v>#N/A</c:v>
                </c:pt>
                <c:pt idx="471">
                  <c:v>#N/A</c:v>
                </c:pt>
              </c:numCache>
            </c:numRef>
          </c:yVal>
          <c:bubbleSize>
            <c:numRef>
              <c:f>'PPA Price by Project (PV only)'!$B$26:$B$537</c:f>
              <c:numCache>
                <c:formatCode>0.0</c:formatCode>
                <c:ptCount val="512"/>
                <c:pt idx="0">
                  <c:v>7</c:v>
                </c:pt>
                <c:pt idx="1">
                  <c:v>5</c:v>
                </c:pt>
                <c:pt idx="2">
                  <c:v>550</c:v>
                </c:pt>
                <c:pt idx="3">
                  <c:v>210</c:v>
                </c:pt>
                <c:pt idx="4">
                  <c:v>10</c:v>
                </c:pt>
                <c:pt idx="5">
                  <c:v>30</c:v>
                </c:pt>
                <c:pt idx="6">
                  <c:v>30</c:v>
                </c:pt>
                <c:pt idx="7">
                  <c:v>19</c:v>
                </c:pt>
                <c:pt idx="8">
                  <c:v>12.6</c:v>
                </c:pt>
                <c:pt idx="9">
                  <c:v>230</c:v>
                </c:pt>
                <c:pt idx="10">
                  <c:v>20</c:v>
                </c:pt>
                <c:pt idx="11">
                  <c:v>14</c:v>
                </c:pt>
                <c:pt idx="12">
                  <c:v>10.08</c:v>
                </c:pt>
                <c:pt idx="13">
                  <c:v>48</c:v>
                </c:pt>
                <c:pt idx="14">
                  <c:v>250</c:v>
                </c:pt>
                <c:pt idx="15">
                  <c:v>250</c:v>
                </c:pt>
                <c:pt idx="16">
                  <c:v>21</c:v>
                </c:pt>
                <c:pt idx="17">
                  <c:v>50</c:v>
                </c:pt>
                <c:pt idx="18">
                  <c:v>6</c:v>
                </c:pt>
                <c:pt idx="19">
                  <c:v>19</c:v>
                </c:pt>
                <c:pt idx="20">
                  <c:v>20</c:v>
                </c:pt>
                <c:pt idx="21">
                  <c:v>50</c:v>
                </c:pt>
                <c:pt idx="22">
                  <c:v>20</c:v>
                </c:pt>
                <c:pt idx="23">
                  <c:v>20</c:v>
                </c:pt>
                <c:pt idx="24">
                  <c:v>50</c:v>
                </c:pt>
                <c:pt idx="25">
                  <c:v>300</c:v>
                </c:pt>
                <c:pt idx="26">
                  <c:v>40</c:v>
                </c:pt>
                <c:pt idx="27">
                  <c:v>29</c:v>
                </c:pt>
                <c:pt idx="28">
                  <c:v>66</c:v>
                </c:pt>
                <c:pt idx="29">
                  <c:v>25</c:v>
                </c:pt>
                <c:pt idx="30">
                  <c:v>125</c:v>
                </c:pt>
                <c:pt idx="31">
                  <c:v>25.8</c:v>
                </c:pt>
                <c:pt idx="32">
                  <c:v>32</c:v>
                </c:pt>
                <c:pt idx="33">
                  <c:v>20</c:v>
                </c:pt>
                <c:pt idx="34">
                  <c:v>23</c:v>
                </c:pt>
                <c:pt idx="35">
                  <c:v>12</c:v>
                </c:pt>
                <c:pt idx="36">
                  <c:v>10</c:v>
                </c:pt>
                <c:pt idx="37">
                  <c:v>20</c:v>
                </c:pt>
                <c:pt idx="38">
                  <c:v>150</c:v>
                </c:pt>
                <c:pt idx="39">
                  <c:v>45</c:v>
                </c:pt>
                <c:pt idx="40">
                  <c:v>30</c:v>
                </c:pt>
                <c:pt idx="41">
                  <c:v>5.5</c:v>
                </c:pt>
                <c:pt idx="42">
                  <c:v>23</c:v>
                </c:pt>
                <c:pt idx="43">
                  <c:v>62.5</c:v>
                </c:pt>
                <c:pt idx="44">
                  <c:v>130</c:v>
                </c:pt>
                <c:pt idx="45">
                  <c:v>14</c:v>
                </c:pt>
                <c:pt idx="46">
                  <c:v>20</c:v>
                </c:pt>
                <c:pt idx="47">
                  <c:v>9</c:v>
                </c:pt>
                <c:pt idx="48">
                  <c:v>7.65</c:v>
                </c:pt>
                <c:pt idx="49">
                  <c:v>60</c:v>
                </c:pt>
                <c:pt idx="50">
                  <c:v>309</c:v>
                </c:pt>
                <c:pt idx="51">
                  <c:v>20</c:v>
                </c:pt>
                <c:pt idx="52">
                  <c:v>270</c:v>
                </c:pt>
                <c:pt idx="53">
                  <c:v>110</c:v>
                </c:pt>
                <c:pt idx="54">
                  <c:v>26</c:v>
                </c:pt>
                <c:pt idx="55">
                  <c:v>250</c:v>
                </c:pt>
                <c:pt idx="56">
                  <c:v>30</c:v>
                </c:pt>
                <c:pt idx="57">
                  <c:v>20</c:v>
                </c:pt>
                <c:pt idx="58">
                  <c:v>150</c:v>
                </c:pt>
                <c:pt idx="59">
                  <c:v>110</c:v>
                </c:pt>
                <c:pt idx="60">
                  <c:v>127</c:v>
                </c:pt>
                <c:pt idx="61">
                  <c:v>150</c:v>
                </c:pt>
                <c:pt idx="62">
                  <c:v>24</c:v>
                </c:pt>
                <c:pt idx="63">
                  <c:v>20</c:v>
                </c:pt>
                <c:pt idx="64">
                  <c:v>6</c:v>
                </c:pt>
                <c:pt idx="65">
                  <c:v>150</c:v>
                </c:pt>
                <c:pt idx="66">
                  <c:v>250</c:v>
                </c:pt>
                <c:pt idx="67">
                  <c:v>9</c:v>
                </c:pt>
                <c:pt idx="68">
                  <c:v>20</c:v>
                </c:pt>
                <c:pt idx="69">
                  <c:v>19</c:v>
                </c:pt>
                <c:pt idx="70">
                  <c:v>20</c:v>
                </c:pt>
                <c:pt idx="71">
                  <c:v>30</c:v>
                </c:pt>
                <c:pt idx="72">
                  <c:v>20</c:v>
                </c:pt>
                <c:pt idx="73">
                  <c:v>15</c:v>
                </c:pt>
                <c:pt idx="74">
                  <c:v>15</c:v>
                </c:pt>
                <c:pt idx="75">
                  <c:v>200</c:v>
                </c:pt>
                <c:pt idx="76">
                  <c:v>20</c:v>
                </c:pt>
                <c:pt idx="77">
                  <c:v>20</c:v>
                </c:pt>
                <c:pt idx="78">
                  <c:v>20</c:v>
                </c:pt>
                <c:pt idx="79">
                  <c:v>20</c:v>
                </c:pt>
                <c:pt idx="80">
                  <c:v>20</c:v>
                </c:pt>
                <c:pt idx="81">
                  <c:v>102</c:v>
                </c:pt>
                <c:pt idx="82">
                  <c:v>20</c:v>
                </c:pt>
                <c:pt idx="83">
                  <c:v>250</c:v>
                </c:pt>
                <c:pt idx="84">
                  <c:v>20</c:v>
                </c:pt>
                <c:pt idx="85">
                  <c:v>20.8</c:v>
                </c:pt>
                <c:pt idx="86">
                  <c:v>10</c:v>
                </c:pt>
                <c:pt idx="87">
                  <c:v>50</c:v>
                </c:pt>
                <c:pt idx="88">
                  <c:v>20</c:v>
                </c:pt>
                <c:pt idx="89">
                  <c:v>20</c:v>
                </c:pt>
                <c:pt idx="90">
                  <c:v>250</c:v>
                </c:pt>
                <c:pt idx="91">
                  <c:v>20</c:v>
                </c:pt>
                <c:pt idx="92">
                  <c:v>28.8</c:v>
                </c:pt>
                <c:pt idx="93">
                  <c:v>45</c:v>
                </c:pt>
                <c:pt idx="94">
                  <c:v>20</c:v>
                </c:pt>
                <c:pt idx="95">
                  <c:v>20</c:v>
                </c:pt>
                <c:pt idx="96">
                  <c:v>20</c:v>
                </c:pt>
                <c:pt idx="97">
                  <c:v>20</c:v>
                </c:pt>
                <c:pt idx="98">
                  <c:v>20</c:v>
                </c:pt>
                <c:pt idx="99">
                  <c:v>20</c:v>
                </c:pt>
                <c:pt idx="100">
                  <c:v>48</c:v>
                </c:pt>
                <c:pt idx="101">
                  <c:v>40</c:v>
                </c:pt>
                <c:pt idx="102">
                  <c:v>12</c:v>
                </c:pt>
                <c:pt idx="103">
                  <c:v>50</c:v>
                </c:pt>
                <c:pt idx="104">
                  <c:v>40</c:v>
                </c:pt>
                <c:pt idx="105">
                  <c:v>20</c:v>
                </c:pt>
                <c:pt idx="106">
                  <c:v>20</c:v>
                </c:pt>
                <c:pt idx="107">
                  <c:v>12</c:v>
                </c:pt>
                <c:pt idx="108">
                  <c:v>15</c:v>
                </c:pt>
                <c:pt idx="109">
                  <c:v>20</c:v>
                </c:pt>
                <c:pt idx="110">
                  <c:v>20</c:v>
                </c:pt>
                <c:pt idx="111">
                  <c:v>20</c:v>
                </c:pt>
                <c:pt idx="112">
                  <c:v>20</c:v>
                </c:pt>
                <c:pt idx="113">
                  <c:v>7.3140000000000001</c:v>
                </c:pt>
                <c:pt idx="114">
                  <c:v>20</c:v>
                </c:pt>
                <c:pt idx="115">
                  <c:v>150</c:v>
                </c:pt>
                <c:pt idx="116">
                  <c:v>7</c:v>
                </c:pt>
                <c:pt idx="117">
                  <c:v>10.416</c:v>
                </c:pt>
                <c:pt idx="118">
                  <c:v>20</c:v>
                </c:pt>
                <c:pt idx="119">
                  <c:v>25</c:v>
                </c:pt>
                <c:pt idx="120">
                  <c:v>10.3</c:v>
                </c:pt>
                <c:pt idx="121">
                  <c:v>150</c:v>
                </c:pt>
                <c:pt idx="122">
                  <c:v>30</c:v>
                </c:pt>
                <c:pt idx="123">
                  <c:v>20</c:v>
                </c:pt>
                <c:pt idx="124">
                  <c:v>30</c:v>
                </c:pt>
                <c:pt idx="125">
                  <c:v>93.6</c:v>
                </c:pt>
                <c:pt idx="126">
                  <c:v>45</c:v>
                </c:pt>
                <c:pt idx="127">
                  <c:v>56</c:v>
                </c:pt>
                <c:pt idx="128">
                  <c:v>56</c:v>
                </c:pt>
                <c:pt idx="129">
                  <c:v>200</c:v>
                </c:pt>
                <c:pt idx="130">
                  <c:v>100</c:v>
                </c:pt>
                <c:pt idx="131">
                  <c:v>60</c:v>
                </c:pt>
                <c:pt idx="132">
                  <c:v>60</c:v>
                </c:pt>
                <c:pt idx="133">
                  <c:v>52</c:v>
                </c:pt>
                <c:pt idx="134">
                  <c:v>120</c:v>
                </c:pt>
                <c:pt idx="135">
                  <c:v>30</c:v>
                </c:pt>
                <c:pt idx="136">
                  <c:v>101.3</c:v>
                </c:pt>
                <c:pt idx="137">
                  <c:v>51</c:v>
                </c:pt>
                <c:pt idx="138">
                  <c:v>76.5</c:v>
                </c:pt>
                <c:pt idx="139">
                  <c:v>30</c:v>
                </c:pt>
                <c:pt idx="140">
                  <c:v>80</c:v>
                </c:pt>
                <c:pt idx="141">
                  <c:v>103</c:v>
                </c:pt>
                <c:pt idx="142">
                  <c:v>40</c:v>
                </c:pt>
                <c:pt idx="143">
                  <c:v>11.4</c:v>
                </c:pt>
                <c:pt idx="144">
                  <c:v>20</c:v>
                </c:pt>
                <c:pt idx="145">
                  <c:v>20</c:v>
                </c:pt>
                <c:pt idx="146">
                  <c:v>20</c:v>
                </c:pt>
                <c:pt idx="147">
                  <c:v>15</c:v>
                </c:pt>
                <c:pt idx="148">
                  <c:v>20</c:v>
                </c:pt>
                <c:pt idx="149">
                  <c:v>20</c:v>
                </c:pt>
                <c:pt idx="150">
                  <c:v>14.7</c:v>
                </c:pt>
                <c:pt idx="151">
                  <c:v>19.5</c:v>
                </c:pt>
                <c:pt idx="152">
                  <c:v>19.5</c:v>
                </c:pt>
                <c:pt idx="153">
                  <c:v>100</c:v>
                </c:pt>
                <c:pt idx="154">
                  <c:v>40</c:v>
                </c:pt>
                <c:pt idx="155">
                  <c:v>50</c:v>
                </c:pt>
                <c:pt idx="156">
                  <c:v>30</c:v>
                </c:pt>
                <c:pt idx="157">
                  <c:v>45</c:v>
                </c:pt>
                <c:pt idx="158">
                  <c:v>130</c:v>
                </c:pt>
                <c:pt idx="159">
                  <c:v>80</c:v>
                </c:pt>
                <c:pt idx="160">
                  <c:v>6</c:v>
                </c:pt>
                <c:pt idx="161">
                  <c:v>25</c:v>
                </c:pt>
                <c:pt idx="162">
                  <c:v>62.25</c:v>
                </c:pt>
                <c:pt idx="163">
                  <c:v>70</c:v>
                </c:pt>
                <c:pt idx="164">
                  <c:v>70</c:v>
                </c:pt>
                <c:pt idx="165">
                  <c:v>10.5</c:v>
                </c:pt>
                <c:pt idx="166">
                  <c:v>20</c:v>
                </c:pt>
                <c:pt idx="167">
                  <c:v>30</c:v>
                </c:pt>
                <c:pt idx="168">
                  <c:v>81</c:v>
                </c:pt>
                <c:pt idx="169">
                  <c:v>54</c:v>
                </c:pt>
                <c:pt idx="170">
                  <c:v>6.8</c:v>
                </c:pt>
                <c:pt idx="171">
                  <c:v>20</c:v>
                </c:pt>
                <c:pt idx="172">
                  <c:v>50.6</c:v>
                </c:pt>
                <c:pt idx="173">
                  <c:v>52</c:v>
                </c:pt>
                <c:pt idx="174">
                  <c:v>80</c:v>
                </c:pt>
                <c:pt idx="175">
                  <c:v>4.9000000000000004</c:v>
                </c:pt>
                <c:pt idx="176">
                  <c:v>3.6</c:v>
                </c:pt>
                <c:pt idx="177">
                  <c:v>100</c:v>
                </c:pt>
                <c:pt idx="178">
                  <c:v>80</c:v>
                </c:pt>
                <c:pt idx="179">
                  <c:v>100</c:v>
                </c:pt>
                <c:pt idx="180">
                  <c:v>46</c:v>
                </c:pt>
                <c:pt idx="181">
                  <c:v>100.815</c:v>
                </c:pt>
                <c:pt idx="182">
                  <c:v>7</c:v>
                </c:pt>
                <c:pt idx="183">
                  <c:v>13</c:v>
                </c:pt>
                <c:pt idx="184">
                  <c:v>20</c:v>
                </c:pt>
                <c:pt idx="185">
                  <c:v>27.6</c:v>
                </c:pt>
                <c:pt idx="186">
                  <c:v>125</c:v>
                </c:pt>
                <c:pt idx="187">
                  <c:v>150</c:v>
                </c:pt>
                <c:pt idx="188">
                  <c:v>180</c:v>
                </c:pt>
                <c:pt idx="189">
                  <c:v>20</c:v>
                </c:pt>
                <c:pt idx="190">
                  <c:v>30</c:v>
                </c:pt>
                <c:pt idx="191">
                  <c:v>30</c:v>
                </c:pt>
                <c:pt idx="192">
                  <c:v>10</c:v>
                </c:pt>
                <c:pt idx="193">
                  <c:v>150</c:v>
                </c:pt>
                <c:pt idx="194">
                  <c:v>10.88</c:v>
                </c:pt>
                <c:pt idx="195">
                  <c:v>52</c:v>
                </c:pt>
                <c:pt idx="196">
                  <c:v>52</c:v>
                </c:pt>
                <c:pt idx="197">
                  <c:v>25</c:v>
                </c:pt>
                <c:pt idx="198">
                  <c:v>46.2</c:v>
                </c:pt>
                <c:pt idx="199">
                  <c:v>71.400000000000006</c:v>
                </c:pt>
                <c:pt idx="200">
                  <c:v>118</c:v>
                </c:pt>
                <c:pt idx="201">
                  <c:v>182</c:v>
                </c:pt>
                <c:pt idx="202">
                  <c:v>146</c:v>
                </c:pt>
                <c:pt idx="203">
                  <c:v>50</c:v>
                </c:pt>
                <c:pt idx="204">
                  <c:v>154.27199999999999</c:v>
                </c:pt>
                <c:pt idx="205">
                  <c:v>103.5</c:v>
                </c:pt>
                <c:pt idx="206">
                  <c:v>125</c:v>
                </c:pt>
                <c:pt idx="207">
                  <c:v>85</c:v>
                </c:pt>
                <c:pt idx="208">
                  <c:v>54</c:v>
                </c:pt>
                <c:pt idx="209">
                  <c:v>72</c:v>
                </c:pt>
                <c:pt idx="210">
                  <c:v>30</c:v>
                </c:pt>
                <c:pt idx="211">
                  <c:v>86</c:v>
                </c:pt>
                <c:pt idx="212">
                  <c:v>50</c:v>
                </c:pt>
                <c:pt idx="213">
                  <c:v>90</c:v>
                </c:pt>
                <c:pt idx="214">
                  <c:v>20</c:v>
                </c:pt>
                <c:pt idx="215">
                  <c:v>20</c:v>
                </c:pt>
                <c:pt idx="216">
                  <c:v>20</c:v>
                </c:pt>
                <c:pt idx="217">
                  <c:v>20</c:v>
                </c:pt>
                <c:pt idx="218">
                  <c:v>20</c:v>
                </c:pt>
                <c:pt idx="219">
                  <c:v>26</c:v>
                </c:pt>
                <c:pt idx="220">
                  <c:v>8.16</c:v>
                </c:pt>
                <c:pt idx="221">
                  <c:v>20.399999999999999</c:v>
                </c:pt>
                <c:pt idx="222">
                  <c:v>100</c:v>
                </c:pt>
                <c:pt idx="223">
                  <c:v>128</c:v>
                </c:pt>
                <c:pt idx="224">
                  <c:v>20</c:v>
                </c:pt>
                <c:pt idx="225">
                  <c:v>16</c:v>
                </c:pt>
                <c:pt idx="226">
                  <c:v>60</c:v>
                </c:pt>
                <c:pt idx="227">
                  <c:v>20</c:v>
                </c:pt>
                <c:pt idx="228">
                  <c:v>100</c:v>
                </c:pt>
                <c:pt idx="229">
                  <c:v>100</c:v>
                </c:pt>
                <c:pt idx="230">
                  <c:v>24.9</c:v>
                </c:pt>
                <c:pt idx="231">
                  <c:v>40</c:v>
                </c:pt>
                <c:pt idx="232">
                  <c:v>20</c:v>
                </c:pt>
                <c:pt idx="233">
                  <c:v>50</c:v>
                </c:pt>
                <c:pt idx="234">
                  <c:v>50</c:v>
                </c:pt>
                <c:pt idx="235">
                  <c:v>105</c:v>
                </c:pt>
                <c:pt idx="236">
                  <c:v>150</c:v>
                </c:pt>
                <c:pt idx="237">
                  <c:v>80</c:v>
                </c:pt>
                <c:pt idx="238">
                  <c:v>125</c:v>
                </c:pt>
                <c:pt idx="239">
                  <c:v>7.8</c:v>
                </c:pt>
                <c:pt idx="240">
                  <c:v>200</c:v>
                </c:pt>
                <c:pt idx="241">
                  <c:v>7.2</c:v>
                </c:pt>
                <c:pt idx="242">
                  <c:v>14.7</c:v>
                </c:pt>
                <c:pt idx="243">
                  <c:v>45.9</c:v>
                </c:pt>
                <c:pt idx="244">
                  <c:v>100</c:v>
                </c:pt>
                <c:pt idx="245">
                  <c:v>60</c:v>
                </c:pt>
                <c:pt idx="246">
                  <c:v>20</c:v>
                </c:pt>
                <c:pt idx="247">
                  <c:v>17</c:v>
                </c:pt>
                <c:pt idx="248">
                  <c:v>49</c:v>
                </c:pt>
                <c:pt idx="249">
                  <c:v>56</c:v>
                </c:pt>
                <c:pt idx="250">
                  <c:v>74.900000000000006</c:v>
                </c:pt>
                <c:pt idx="251">
                  <c:v>100</c:v>
                </c:pt>
                <c:pt idx="252">
                  <c:v>78.400000000000006</c:v>
                </c:pt>
                <c:pt idx="253">
                  <c:v>50</c:v>
                </c:pt>
                <c:pt idx="254">
                  <c:v>9.4959999999999987</c:v>
                </c:pt>
                <c:pt idx="255">
                  <c:v>39.864000000000004</c:v>
                </c:pt>
                <c:pt idx="256">
                  <c:v>52.5</c:v>
                </c:pt>
                <c:pt idx="257">
                  <c:v>40</c:v>
                </c:pt>
                <c:pt idx="258">
                  <c:v>86</c:v>
                </c:pt>
                <c:pt idx="259">
                  <c:v>74</c:v>
                </c:pt>
                <c:pt idx="260">
                  <c:v>50</c:v>
                </c:pt>
                <c:pt idx="261">
                  <c:v>100</c:v>
                </c:pt>
                <c:pt idx="262">
                  <c:v>19.59</c:v>
                </c:pt>
                <c:pt idx="263">
                  <c:v>19.579999999999998</c:v>
                </c:pt>
                <c:pt idx="264">
                  <c:v>19.579999999999998</c:v>
                </c:pt>
                <c:pt idx="265">
                  <c:v>19.600000000000001</c:v>
                </c:pt>
                <c:pt idx="266">
                  <c:v>5</c:v>
                </c:pt>
                <c:pt idx="267">
                  <c:v>40</c:v>
                </c:pt>
                <c:pt idx="268">
                  <c:v>8.4</c:v>
                </c:pt>
                <c:pt idx="269">
                  <c:v>8.4</c:v>
                </c:pt>
                <c:pt idx="270">
                  <c:v>252.32</c:v>
                </c:pt>
                <c:pt idx="271">
                  <c:v>100</c:v>
                </c:pt>
                <c:pt idx="272">
                  <c:v>200</c:v>
                </c:pt>
                <c:pt idx="273">
                  <c:v>62.5</c:v>
                </c:pt>
                <c:pt idx="274">
                  <c:v>50</c:v>
                </c:pt>
                <c:pt idx="275">
                  <c:v>25</c:v>
                </c:pt>
                <c:pt idx="276">
                  <c:v>25</c:v>
                </c:pt>
                <c:pt idx="277">
                  <c:v>50</c:v>
                </c:pt>
                <c:pt idx="278">
                  <c:v>5</c:v>
                </c:pt>
                <c:pt idx="279">
                  <c:v>150</c:v>
                </c:pt>
                <c:pt idx="280">
                  <c:v>200</c:v>
                </c:pt>
                <c:pt idx="281">
                  <c:v>15</c:v>
                </c:pt>
                <c:pt idx="282">
                  <c:v>45</c:v>
                </c:pt>
                <c:pt idx="283">
                  <c:v>150</c:v>
                </c:pt>
                <c:pt idx="284">
                  <c:v>50</c:v>
                </c:pt>
                <c:pt idx="285">
                  <c:v>99</c:v>
                </c:pt>
                <c:pt idx="286">
                  <c:v>50</c:v>
                </c:pt>
                <c:pt idx="287">
                  <c:v>30</c:v>
                </c:pt>
                <c:pt idx="288">
                  <c:v>100</c:v>
                </c:pt>
                <c:pt idx="289">
                  <c:v>57.5</c:v>
                </c:pt>
                <c:pt idx="290">
                  <c:v>120</c:v>
                </c:pt>
                <c:pt idx="291">
                  <c:v>10</c:v>
                </c:pt>
                <c:pt idx="292">
                  <c:v>50</c:v>
                </c:pt>
                <c:pt idx="293">
                  <c:v>106.688</c:v>
                </c:pt>
                <c:pt idx="294">
                  <c:v>99</c:v>
                </c:pt>
                <c:pt idx="295">
                  <c:v>6.3</c:v>
                </c:pt>
                <c:pt idx="296">
                  <c:v>100</c:v>
                </c:pt>
                <c:pt idx="297">
                  <c:v>74.5</c:v>
                </c:pt>
                <c:pt idx="298">
                  <c:v>74.5</c:v>
                </c:pt>
                <c:pt idx="299">
                  <c:v>300</c:v>
                </c:pt>
                <c:pt idx="300">
                  <c:v>250</c:v>
                </c:pt>
                <c:pt idx="301">
                  <c:v>50</c:v>
                </c:pt>
                <c:pt idx="302">
                  <c:v>101</c:v>
                </c:pt>
                <c:pt idx="303">
                  <c:v>200</c:v>
                </c:pt>
                <c:pt idx="304">
                  <c:v>100</c:v>
                </c:pt>
                <c:pt idx="305">
                  <c:v>80</c:v>
                </c:pt>
                <c:pt idx="306">
                  <c:v>5.6814814814814811</c:v>
                </c:pt>
                <c:pt idx="307">
                  <c:v>80</c:v>
                </c:pt>
                <c:pt idx="308">
                  <c:v>60</c:v>
                </c:pt>
                <c:pt idx="309">
                  <c:v>30</c:v>
                </c:pt>
                <c:pt idx="310">
                  <c:v>58</c:v>
                </c:pt>
                <c:pt idx="311">
                  <c:v>122</c:v>
                </c:pt>
                <c:pt idx="312">
                  <c:v>99</c:v>
                </c:pt>
                <c:pt idx="313">
                  <c:v>80</c:v>
                </c:pt>
                <c:pt idx="314">
                  <c:v>20</c:v>
                </c:pt>
                <c:pt idx="315">
                  <c:v>100</c:v>
                </c:pt>
                <c:pt idx="316">
                  <c:v>42</c:v>
                </c:pt>
                <c:pt idx="317">
                  <c:v>68</c:v>
                </c:pt>
                <c:pt idx="318">
                  <c:v>20</c:v>
                </c:pt>
                <c:pt idx="319">
                  <c:v>200</c:v>
                </c:pt>
                <c:pt idx="320">
                  <c:v>35</c:v>
                </c:pt>
                <c:pt idx="321">
                  <c:v>40</c:v>
                </c:pt>
                <c:pt idx="322">
                  <c:v>10</c:v>
                </c:pt>
                <c:pt idx="323">
                  <c:v>50</c:v>
                </c:pt>
                <c:pt idx="324">
                  <c:v>50</c:v>
                </c:pt>
                <c:pt idx="325">
                  <c:v>86</c:v>
                </c:pt>
                <c:pt idx="326">
                  <c:v>102.5</c:v>
                </c:pt>
                <c:pt idx="327">
                  <c:v>100</c:v>
                </c:pt>
                <c:pt idx="328">
                  <c:v>100</c:v>
                </c:pt>
                <c:pt idx="329">
                  <c:v>100</c:v>
                </c:pt>
                <c:pt idx="330">
                  <c:v>100</c:v>
                </c:pt>
                <c:pt idx="331">
                  <c:v>60</c:v>
                </c:pt>
                <c:pt idx="332">
                  <c:v>10.5</c:v>
                </c:pt>
                <c:pt idx="333">
                  <c:v>20</c:v>
                </c:pt>
                <c:pt idx="334">
                  <c:v>144</c:v>
                </c:pt>
                <c:pt idx="335">
                  <c:v>13</c:v>
                </c:pt>
                <c:pt idx="336">
                  <c:v>128</c:v>
                </c:pt>
                <c:pt idx="337">
                  <c:v>70</c:v>
                </c:pt>
                <c:pt idx="338">
                  <c:v>250</c:v>
                </c:pt>
                <c:pt idx="339">
                  <c:v>4.5999999999999996</c:v>
                </c:pt>
                <c:pt idx="340">
                  <c:v>50</c:v>
                </c:pt>
                <c:pt idx="341">
                  <c:v>22</c:v>
                </c:pt>
                <c:pt idx="342">
                  <c:v>50</c:v>
                </c:pt>
                <c:pt idx="343">
                  <c:v>160</c:v>
                </c:pt>
                <c:pt idx="344">
                  <c:v>120</c:v>
                </c:pt>
                <c:pt idx="345">
                  <c:v>100</c:v>
                </c:pt>
                <c:pt idx="346">
                  <c:v>75</c:v>
                </c:pt>
                <c:pt idx="347">
                  <c:v>26</c:v>
                </c:pt>
                <c:pt idx="348">
                  <c:v>50</c:v>
                </c:pt>
                <c:pt idx="349">
                  <c:v>55.83</c:v>
                </c:pt>
                <c:pt idx="350">
                  <c:v>88</c:v>
                </c:pt>
                <c:pt idx="351">
                  <c:v>22</c:v>
                </c:pt>
                <c:pt idx="352">
                  <c:v>100</c:v>
                </c:pt>
                <c:pt idx="353">
                  <c:v>50</c:v>
                </c:pt>
                <c:pt idx="354">
                  <c:v>300</c:v>
                </c:pt>
                <c:pt idx="355">
                  <c:v>40</c:v>
                </c:pt>
                <c:pt idx="356">
                  <c:v>400</c:v>
                </c:pt>
                <c:pt idx="357">
                  <c:v>80</c:v>
                </c:pt>
                <c:pt idx="358">
                  <c:v>62.5</c:v>
                </c:pt>
                <c:pt idx="359">
                  <c:v>17.5</c:v>
                </c:pt>
                <c:pt idx="360">
                  <c:v>112</c:v>
                </c:pt>
                <c:pt idx="361">
                  <c:v>100</c:v>
                </c:pt>
                <c:pt idx="362">
                  <c:v>100</c:v>
                </c:pt>
                <c:pt idx="363">
                  <c:v>100</c:v>
                </c:pt>
                <c:pt idx="364">
                  <c:v>240</c:v>
                </c:pt>
                <c:pt idx="365">
                  <c:v>65</c:v>
                </c:pt>
                <c:pt idx="366">
                  <c:v>9.3076923076923066</c:v>
                </c:pt>
                <c:pt idx="367">
                  <c:v>88</c:v>
                </c:pt>
                <c:pt idx="368">
                  <c:v>90</c:v>
                </c:pt>
                <c:pt idx="369">
                  <c:v>70</c:v>
                </c:pt>
                <c:pt idx="370">
                  <c:v>150</c:v>
                </c:pt>
                <c:pt idx="371">
                  <c:v>100</c:v>
                </c:pt>
                <c:pt idx="372">
                  <c:v>100</c:v>
                </c:pt>
                <c:pt idx="373">
                  <c:v>35</c:v>
                </c:pt>
                <c:pt idx="374">
                  <c:v>107</c:v>
                </c:pt>
                <c:pt idx="375">
                  <c:v>132</c:v>
                </c:pt>
                <c:pt idx="376">
                  <c:v>250</c:v>
                </c:pt>
                <c:pt idx="377">
                  <c:v>88</c:v>
                </c:pt>
                <c:pt idx="378">
                  <c:v>25</c:v>
                </c:pt>
                <c:pt idx="379">
                  <c:v>100</c:v>
                </c:pt>
                <c:pt idx="380">
                  <c:v>44</c:v>
                </c:pt>
                <c:pt idx="381">
                  <c:v>100</c:v>
                </c:pt>
                <c:pt idx="382">
                  <c:v>162</c:v>
                </c:pt>
                <c:pt idx="383">
                  <c:v>100</c:v>
                </c:pt>
                <c:pt idx="384">
                  <c:v>200</c:v>
                </c:pt>
                <c:pt idx="385">
                  <c:v>100</c:v>
                </c:pt>
                <c:pt idx="386">
                  <c:v>50</c:v>
                </c:pt>
                <c:pt idx="387">
                  <c:v>80</c:v>
                </c:pt>
                <c:pt idx="388">
                  <c:v>50.5</c:v>
                </c:pt>
                <c:pt idx="389">
                  <c:v>50</c:v>
                </c:pt>
                <c:pt idx="390">
                  <c:v>160.5</c:v>
                </c:pt>
                <c:pt idx="391">
                  <c:v>75</c:v>
                </c:pt>
                <c:pt idx="392">
                  <c:v>80</c:v>
                </c:pt>
                <c:pt idx="393">
                  <c:v>22.9</c:v>
                </c:pt>
                <c:pt idx="394">
                  <c:v>200</c:v>
                </c:pt>
                <c:pt idx="395">
                  <c:v>127.86</c:v>
                </c:pt>
                <c:pt idx="396">
                  <c:v>100</c:v>
                </c:pt>
                <c:pt idx="397">
                  <c:v>100</c:v>
                </c:pt>
                <c:pt idx="398">
                  <c:v>79</c:v>
                </c:pt>
                <c:pt idx="399">
                  <c:v>75</c:v>
                </c:pt>
                <c:pt idx="400">
                  <c:v>160</c:v>
                </c:pt>
                <c:pt idx="401">
                  <c:v>150</c:v>
                </c:pt>
                <c:pt idx="402">
                  <c:v>20</c:v>
                </c:pt>
                <c:pt idx="403">
                  <c:v>20</c:v>
                </c:pt>
                <c:pt idx="404">
                  <c:v>196</c:v>
                </c:pt>
                <c:pt idx="405">
                  <c:v>50</c:v>
                </c:pt>
                <c:pt idx="406">
                  <c:v>132</c:v>
                </c:pt>
                <c:pt idx="407">
                  <c:v>175</c:v>
                </c:pt>
                <c:pt idx="408">
                  <c:v>100</c:v>
                </c:pt>
                <c:pt idx="409">
                  <c:v>200</c:v>
                </c:pt>
                <c:pt idx="410">
                  <c:v>152.5</c:v>
                </c:pt>
                <c:pt idx="411">
                  <c:v>233</c:v>
                </c:pt>
                <c:pt idx="412">
                  <c:v>63</c:v>
                </c:pt>
                <c:pt idx="413">
                  <c:v>26</c:v>
                </c:pt>
                <c:pt idx="414">
                  <c:v>56</c:v>
                </c:pt>
                <c:pt idx="415">
                  <c:v>50</c:v>
                </c:pt>
                <c:pt idx="416">
                  <c:v>200</c:v>
                </c:pt>
                <c:pt idx="417">
                  <c:v>7.5</c:v>
                </c:pt>
                <c:pt idx="418">
                  <c:v>90</c:v>
                </c:pt>
                <c:pt idx="419">
                  <c:v>500</c:v>
                </c:pt>
                <c:pt idx="420">
                  <c:v>90</c:v>
                </c:pt>
                <c:pt idx="421">
                  <c:v>96</c:v>
                </c:pt>
                <c:pt idx="422" formatCode="General">
                  <c:v>190</c:v>
                </c:pt>
                <c:pt idx="423" formatCode="General">
                  <c:v>190</c:v>
                </c:pt>
                <c:pt idx="424" formatCode="General">
                  <c:v>50</c:v>
                </c:pt>
                <c:pt idx="425" formatCode="General">
                  <c:v>50</c:v>
                </c:pt>
                <c:pt idx="426" formatCode="General">
                  <c:v>74.5</c:v>
                </c:pt>
                <c:pt idx="427" formatCode="General">
                  <c:v>130</c:v>
                </c:pt>
                <c:pt idx="428" formatCode="General">
                  <c:v>150</c:v>
                </c:pt>
                <c:pt idx="429" formatCode="General">
                  <c:v>300</c:v>
                </c:pt>
                <c:pt idx="430" formatCode="General">
                  <c:v>50</c:v>
                </c:pt>
                <c:pt idx="431" formatCode="General">
                  <c:v>30</c:v>
                </c:pt>
                <c:pt idx="432" formatCode="General">
                  <c:v>100</c:v>
                </c:pt>
                <c:pt idx="433" formatCode="General">
                  <c:v>350</c:v>
                </c:pt>
                <c:pt idx="434" formatCode="General">
                  <c:v>250</c:v>
                </c:pt>
                <c:pt idx="435" formatCode="General">
                  <c:v>90</c:v>
                </c:pt>
                <c:pt idx="436" formatCode="General">
                  <c:v>93.5</c:v>
                </c:pt>
                <c:pt idx="437" formatCode="General">
                  <c:v>200</c:v>
                </c:pt>
                <c:pt idx="438" formatCode="General">
                  <c:v>100</c:v>
                </c:pt>
                <c:pt idx="439" formatCode="General">
                  <c:v>100</c:v>
                </c:pt>
                <c:pt idx="440" formatCode="General">
                  <c:v>30</c:v>
                </c:pt>
                <c:pt idx="441" formatCode="General">
                  <c:v>125</c:v>
                </c:pt>
                <c:pt idx="442" formatCode="General">
                  <c:v>102</c:v>
                </c:pt>
                <c:pt idx="443" formatCode="General">
                  <c:v>150</c:v>
                </c:pt>
                <c:pt idx="444" formatCode="General">
                  <c:v>70</c:v>
                </c:pt>
                <c:pt idx="445" formatCode="General">
                  <c:v>40</c:v>
                </c:pt>
                <c:pt idx="446" formatCode="General">
                  <c:v>150</c:v>
                </c:pt>
                <c:pt idx="447" formatCode="General">
                  <c:v>60</c:v>
                </c:pt>
                <c:pt idx="448" formatCode="General">
                  <c:v>190</c:v>
                </c:pt>
                <c:pt idx="449" formatCode="General">
                  <c:v>20</c:v>
                </c:pt>
                <c:pt idx="450" formatCode="General">
                  <c:v>130</c:v>
                </c:pt>
                <c:pt idx="451" formatCode="General">
                  <c:v>80</c:v>
                </c:pt>
                <c:pt idx="452" formatCode="General">
                  <c:v>80</c:v>
                </c:pt>
                <c:pt idx="453" formatCode="General">
                  <c:v>66</c:v>
                </c:pt>
                <c:pt idx="454" formatCode="General">
                  <c:v>107</c:v>
                </c:pt>
                <c:pt idx="455" formatCode="General">
                  <c:v>100</c:v>
                </c:pt>
                <c:pt idx="456" formatCode="General">
                  <c:v>125</c:v>
                </c:pt>
                <c:pt idx="457" formatCode="General">
                  <c:v>30</c:v>
                </c:pt>
                <c:pt idx="458" formatCode="General">
                  <c:v>100</c:v>
                </c:pt>
                <c:pt idx="459" formatCode="General">
                  <c:v>150</c:v>
                </c:pt>
                <c:pt idx="460" formatCode="General">
                  <c:v>100</c:v>
                </c:pt>
                <c:pt idx="461" formatCode="General">
                  <c:v>65</c:v>
                </c:pt>
                <c:pt idx="462" formatCode="General">
                  <c:v>138.80000000000001</c:v>
                </c:pt>
                <c:pt idx="463" formatCode="General">
                  <c:v>140</c:v>
                </c:pt>
                <c:pt idx="464" formatCode="General">
                  <c:v>100</c:v>
                </c:pt>
                <c:pt idx="465" formatCode="General">
                  <c:v>25</c:v>
                </c:pt>
                <c:pt idx="466" formatCode="General">
                  <c:v>300</c:v>
                </c:pt>
                <c:pt idx="467" formatCode="General">
                  <c:v>200</c:v>
                </c:pt>
                <c:pt idx="468" formatCode="General">
                  <c:v>125</c:v>
                </c:pt>
                <c:pt idx="469" formatCode="General">
                  <c:v>35</c:v>
                </c:pt>
                <c:pt idx="470" formatCode="General">
                  <c:v>127.85</c:v>
                </c:pt>
                <c:pt idx="471" formatCode="General">
                  <c:v>700</c:v>
                </c:pt>
              </c:numCache>
            </c:numRef>
          </c:bubbleSize>
          <c:bubble3D val="0"/>
          <c:extLst>
            <c:ext xmlns:c14="http://schemas.microsoft.com/office/drawing/2007/8/2/chart" uri="{6F2FDCE9-48DA-4B69-8628-5D25D57E5C99}">
              <c14:invertSolidFillFmt>
                <c14:spPr xmlns:c14="http://schemas.microsoft.com/office/drawing/2007/8/2/chart">
                  <a:solidFill>
                    <a:srgbClr val="FFFFFF"/>
                  </a:solidFill>
                  <a:ln w="6350">
                    <a:solidFill>
                      <a:schemeClr val="accent3">
                        <a:lumMod val="75000"/>
                      </a:schemeClr>
                    </a:solidFill>
                    <a:prstDash val="solid"/>
                  </a:ln>
                </c14:spPr>
              </c14:invertSolidFillFmt>
            </c:ext>
            <c:ext xmlns:c16="http://schemas.microsoft.com/office/drawing/2014/chart" uri="{C3380CC4-5D6E-409C-BE32-E72D297353CC}">
              <c16:uniqueId val="{00000004-D303-45A1-BFD7-4202DB4866A5}"/>
            </c:ext>
          </c:extLst>
        </c:ser>
        <c:ser>
          <c:idx val="1"/>
          <c:order val="3"/>
          <c:tx>
            <c:v> Southeast</c:v>
          </c:tx>
          <c:spPr>
            <a:noFill/>
            <a:ln w="9525">
              <a:solidFill>
                <a:schemeClr val="accent6"/>
              </a:solidFill>
            </a:ln>
          </c:spPr>
          <c:invertIfNegative val="0"/>
          <c:xVal>
            <c:numRef>
              <c:f>'PPA Price by Project (PV only)'!$A$26:$A$537</c:f>
              <c:numCache>
                <c:formatCode>m/d/yyyy</c:formatCode>
                <c:ptCount val="512"/>
                <c:pt idx="0">
                  <c:v>38961</c:v>
                </c:pt>
                <c:pt idx="1">
                  <c:v>39258</c:v>
                </c:pt>
                <c:pt idx="2">
                  <c:v>39630</c:v>
                </c:pt>
                <c:pt idx="3">
                  <c:v>39652</c:v>
                </c:pt>
                <c:pt idx="4">
                  <c:v>39801</c:v>
                </c:pt>
                <c:pt idx="5">
                  <c:v>39867</c:v>
                </c:pt>
                <c:pt idx="6">
                  <c:v>39873</c:v>
                </c:pt>
                <c:pt idx="7">
                  <c:v>39877</c:v>
                </c:pt>
                <c:pt idx="8">
                  <c:v>39934</c:v>
                </c:pt>
                <c:pt idx="9">
                  <c:v>39941</c:v>
                </c:pt>
                <c:pt idx="10">
                  <c:v>39965</c:v>
                </c:pt>
                <c:pt idx="11">
                  <c:v>39965</c:v>
                </c:pt>
                <c:pt idx="12">
                  <c:v>39965</c:v>
                </c:pt>
                <c:pt idx="13">
                  <c:v>39986</c:v>
                </c:pt>
                <c:pt idx="14">
                  <c:v>40042</c:v>
                </c:pt>
                <c:pt idx="15">
                  <c:v>40064</c:v>
                </c:pt>
                <c:pt idx="16">
                  <c:v>40137</c:v>
                </c:pt>
                <c:pt idx="17">
                  <c:v>40170</c:v>
                </c:pt>
                <c:pt idx="18">
                  <c:v>40171</c:v>
                </c:pt>
                <c:pt idx="19">
                  <c:v>40171</c:v>
                </c:pt>
                <c:pt idx="20">
                  <c:v>40171</c:v>
                </c:pt>
                <c:pt idx="21">
                  <c:v>40204</c:v>
                </c:pt>
                <c:pt idx="22">
                  <c:v>40204</c:v>
                </c:pt>
                <c:pt idx="23">
                  <c:v>40204</c:v>
                </c:pt>
                <c:pt idx="24">
                  <c:v>40211</c:v>
                </c:pt>
                <c:pt idx="25">
                  <c:v>40233</c:v>
                </c:pt>
                <c:pt idx="26">
                  <c:v>40243</c:v>
                </c:pt>
                <c:pt idx="27">
                  <c:v>40287</c:v>
                </c:pt>
                <c:pt idx="28">
                  <c:v>40289</c:v>
                </c:pt>
                <c:pt idx="29">
                  <c:v>40297</c:v>
                </c:pt>
                <c:pt idx="30">
                  <c:v>40308</c:v>
                </c:pt>
                <c:pt idx="31">
                  <c:v>40318</c:v>
                </c:pt>
                <c:pt idx="32">
                  <c:v>40330</c:v>
                </c:pt>
                <c:pt idx="33">
                  <c:v>40330</c:v>
                </c:pt>
                <c:pt idx="34">
                  <c:v>40353</c:v>
                </c:pt>
                <c:pt idx="35">
                  <c:v>40359</c:v>
                </c:pt>
                <c:pt idx="36">
                  <c:v>40359</c:v>
                </c:pt>
                <c:pt idx="37">
                  <c:v>40385</c:v>
                </c:pt>
                <c:pt idx="38">
                  <c:v>40388</c:v>
                </c:pt>
                <c:pt idx="39">
                  <c:v>40388</c:v>
                </c:pt>
                <c:pt idx="40">
                  <c:v>40400</c:v>
                </c:pt>
                <c:pt idx="41">
                  <c:v>40400</c:v>
                </c:pt>
                <c:pt idx="42">
                  <c:v>40414</c:v>
                </c:pt>
                <c:pt idx="43">
                  <c:v>40441</c:v>
                </c:pt>
                <c:pt idx="44">
                  <c:v>40492</c:v>
                </c:pt>
                <c:pt idx="45">
                  <c:v>40497</c:v>
                </c:pt>
                <c:pt idx="46">
                  <c:v>40497</c:v>
                </c:pt>
                <c:pt idx="47">
                  <c:v>40513</c:v>
                </c:pt>
                <c:pt idx="48">
                  <c:v>40513</c:v>
                </c:pt>
                <c:pt idx="49">
                  <c:v>40533</c:v>
                </c:pt>
                <c:pt idx="50">
                  <c:v>40542</c:v>
                </c:pt>
                <c:pt idx="51">
                  <c:v>40542</c:v>
                </c:pt>
                <c:pt idx="52">
                  <c:v>40548</c:v>
                </c:pt>
                <c:pt idx="53">
                  <c:v>40550</c:v>
                </c:pt>
                <c:pt idx="54">
                  <c:v>40568</c:v>
                </c:pt>
                <c:pt idx="55">
                  <c:v>40581</c:v>
                </c:pt>
                <c:pt idx="56">
                  <c:v>40585</c:v>
                </c:pt>
                <c:pt idx="57">
                  <c:v>40585</c:v>
                </c:pt>
                <c:pt idx="58">
                  <c:v>40610</c:v>
                </c:pt>
                <c:pt idx="59">
                  <c:v>40697</c:v>
                </c:pt>
                <c:pt idx="60">
                  <c:v>40697</c:v>
                </c:pt>
                <c:pt idx="61">
                  <c:v>40715</c:v>
                </c:pt>
                <c:pt idx="62">
                  <c:v>40732</c:v>
                </c:pt>
                <c:pt idx="63">
                  <c:v>40738</c:v>
                </c:pt>
                <c:pt idx="64">
                  <c:v>40742</c:v>
                </c:pt>
                <c:pt idx="65">
                  <c:v>40745</c:v>
                </c:pt>
                <c:pt idx="66">
                  <c:v>40815</c:v>
                </c:pt>
                <c:pt idx="67">
                  <c:v>40817</c:v>
                </c:pt>
                <c:pt idx="68">
                  <c:v>40878</c:v>
                </c:pt>
                <c:pt idx="69">
                  <c:v>40885</c:v>
                </c:pt>
                <c:pt idx="70">
                  <c:v>40897</c:v>
                </c:pt>
                <c:pt idx="71">
                  <c:v>40897</c:v>
                </c:pt>
                <c:pt idx="72">
                  <c:v>40897</c:v>
                </c:pt>
                <c:pt idx="73">
                  <c:v>40909</c:v>
                </c:pt>
                <c:pt idx="74">
                  <c:v>40909</c:v>
                </c:pt>
                <c:pt idx="75">
                  <c:v>40942</c:v>
                </c:pt>
                <c:pt idx="76">
                  <c:v>40966</c:v>
                </c:pt>
                <c:pt idx="77">
                  <c:v>41093</c:v>
                </c:pt>
                <c:pt idx="78">
                  <c:v>41093</c:v>
                </c:pt>
                <c:pt idx="79">
                  <c:v>41124</c:v>
                </c:pt>
                <c:pt idx="80">
                  <c:v>41134</c:v>
                </c:pt>
                <c:pt idx="81">
                  <c:v>41137</c:v>
                </c:pt>
                <c:pt idx="82">
                  <c:v>41150</c:v>
                </c:pt>
                <c:pt idx="83">
                  <c:v>41152</c:v>
                </c:pt>
                <c:pt idx="84">
                  <c:v>41169</c:v>
                </c:pt>
                <c:pt idx="85">
                  <c:v>41169</c:v>
                </c:pt>
                <c:pt idx="86">
                  <c:v>41199</c:v>
                </c:pt>
                <c:pt idx="87">
                  <c:v>41207</c:v>
                </c:pt>
                <c:pt idx="88">
                  <c:v>41214</c:v>
                </c:pt>
                <c:pt idx="89">
                  <c:v>41228</c:v>
                </c:pt>
                <c:pt idx="90">
                  <c:v>41255</c:v>
                </c:pt>
                <c:pt idx="91">
                  <c:v>41256</c:v>
                </c:pt>
                <c:pt idx="92">
                  <c:v>41309</c:v>
                </c:pt>
                <c:pt idx="93">
                  <c:v>41333</c:v>
                </c:pt>
                <c:pt idx="94">
                  <c:v>41355</c:v>
                </c:pt>
                <c:pt idx="95">
                  <c:v>41355</c:v>
                </c:pt>
                <c:pt idx="96">
                  <c:v>41358</c:v>
                </c:pt>
                <c:pt idx="97">
                  <c:v>41374</c:v>
                </c:pt>
                <c:pt idx="98">
                  <c:v>41380</c:v>
                </c:pt>
                <c:pt idx="99">
                  <c:v>41426</c:v>
                </c:pt>
                <c:pt idx="100">
                  <c:v>41428</c:v>
                </c:pt>
                <c:pt idx="101">
                  <c:v>41428</c:v>
                </c:pt>
                <c:pt idx="102">
                  <c:v>41444</c:v>
                </c:pt>
                <c:pt idx="103">
                  <c:v>41458</c:v>
                </c:pt>
                <c:pt idx="104">
                  <c:v>41465</c:v>
                </c:pt>
                <c:pt idx="105">
                  <c:v>41465</c:v>
                </c:pt>
                <c:pt idx="106">
                  <c:v>41472</c:v>
                </c:pt>
                <c:pt idx="107">
                  <c:v>41472</c:v>
                </c:pt>
                <c:pt idx="108">
                  <c:v>41523</c:v>
                </c:pt>
                <c:pt idx="109">
                  <c:v>41536</c:v>
                </c:pt>
                <c:pt idx="110">
                  <c:v>41544</c:v>
                </c:pt>
                <c:pt idx="111">
                  <c:v>41556</c:v>
                </c:pt>
                <c:pt idx="112">
                  <c:v>41569</c:v>
                </c:pt>
                <c:pt idx="113">
                  <c:v>41609</c:v>
                </c:pt>
                <c:pt idx="114">
                  <c:v>41614</c:v>
                </c:pt>
                <c:pt idx="115">
                  <c:v>41627</c:v>
                </c:pt>
                <c:pt idx="116">
                  <c:v>41669</c:v>
                </c:pt>
                <c:pt idx="117">
                  <c:v>41690</c:v>
                </c:pt>
                <c:pt idx="118">
                  <c:v>41715</c:v>
                </c:pt>
                <c:pt idx="119">
                  <c:v>41724</c:v>
                </c:pt>
                <c:pt idx="120">
                  <c:v>41730</c:v>
                </c:pt>
                <c:pt idx="121">
                  <c:v>41760</c:v>
                </c:pt>
                <c:pt idx="122">
                  <c:v>41786</c:v>
                </c:pt>
                <c:pt idx="123">
                  <c:v>41791</c:v>
                </c:pt>
                <c:pt idx="124">
                  <c:v>41802</c:v>
                </c:pt>
                <c:pt idx="125">
                  <c:v>41838</c:v>
                </c:pt>
                <c:pt idx="126">
                  <c:v>41843</c:v>
                </c:pt>
                <c:pt idx="127">
                  <c:v>41844</c:v>
                </c:pt>
                <c:pt idx="128">
                  <c:v>41844</c:v>
                </c:pt>
                <c:pt idx="129">
                  <c:v>41851</c:v>
                </c:pt>
                <c:pt idx="130">
                  <c:v>41870</c:v>
                </c:pt>
                <c:pt idx="131">
                  <c:v>41876</c:v>
                </c:pt>
                <c:pt idx="132">
                  <c:v>41885</c:v>
                </c:pt>
                <c:pt idx="133">
                  <c:v>41886</c:v>
                </c:pt>
                <c:pt idx="134">
                  <c:v>41886</c:v>
                </c:pt>
                <c:pt idx="135">
                  <c:v>41915</c:v>
                </c:pt>
                <c:pt idx="136">
                  <c:v>41920</c:v>
                </c:pt>
                <c:pt idx="137">
                  <c:v>41920</c:v>
                </c:pt>
                <c:pt idx="138">
                  <c:v>41920</c:v>
                </c:pt>
                <c:pt idx="139">
                  <c:v>41920</c:v>
                </c:pt>
                <c:pt idx="140">
                  <c:v>41920</c:v>
                </c:pt>
                <c:pt idx="141">
                  <c:v>41920</c:v>
                </c:pt>
                <c:pt idx="142">
                  <c:v>41932</c:v>
                </c:pt>
                <c:pt idx="143">
                  <c:v>41933</c:v>
                </c:pt>
                <c:pt idx="144">
                  <c:v>41933</c:v>
                </c:pt>
                <c:pt idx="145">
                  <c:v>41934</c:v>
                </c:pt>
                <c:pt idx="146">
                  <c:v>41934</c:v>
                </c:pt>
                <c:pt idx="147">
                  <c:v>41934</c:v>
                </c:pt>
                <c:pt idx="148">
                  <c:v>41934</c:v>
                </c:pt>
                <c:pt idx="149">
                  <c:v>41934</c:v>
                </c:pt>
                <c:pt idx="150">
                  <c:v>41934</c:v>
                </c:pt>
                <c:pt idx="151">
                  <c:v>41934</c:v>
                </c:pt>
                <c:pt idx="152">
                  <c:v>41934</c:v>
                </c:pt>
                <c:pt idx="153">
                  <c:v>41936</c:v>
                </c:pt>
                <c:pt idx="154">
                  <c:v>41950</c:v>
                </c:pt>
                <c:pt idx="155">
                  <c:v>41950</c:v>
                </c:pt>
                <c:pt idx="156">
                  <c:v>41956</c:v>
                </c:pt>
                <c:pt idx="157">
                  <c:v>41961</c:v>
                </c:pt>
                <c:pt idx="158">
                  <c:v>41982</c:v>
                </c:pt>
                <c:pt idx="159">
                  <c:v>42036</c:v>
                </c:pt>
                <c:pt idx="160">
                  <c:v>42065</c:v>
                </c:pt>
                <c:pt idx="161">
                  <c:v>42065</c:v>
                </c:pt>
                <c:pt idx="162">
                  <c:v>42066</c:v>
                </c:pt>
                <c:pt idx="163">
                  <c:v>42067</c:v>
                </c:pt>
                <c:pt idx="164">
                  <c:v>42067</c:v>
                </c:pt>
                <c:pt idx="165">
                  <c:v>42068</c:v>
                </c:pt>
                <c:pt idx="166">
                  <c:v>42086</c:v>
                </c:pt>
                <c:pt idx="167">
                  <c:v>42088</c:v>
                </c:pt>
                <c:pt idx="168">
                  <c:v>42097</c:v>
                </c:pt>
                <c:pt idx="169">
                  <c:v>42097</c:v>
                </c:pt>
                <c:pt idx="170">
                  <c:v>42108</c:v>
                </c:pt>
                <c:pt idx="171">
                  <c:v>42111</c:v>
                </c:pt>
                <c:pt idx="172">
                  <c:v>42124</c:v>
                </c:pt>
                <c:pt idx="173">
                  <c:v>42124</c:v>
                </c:pt>
                <c:pt idx="174">
                  <c:v>42124</c:v>
                </c:pt>
                <c:pt idx="175">
                  <c:v>42151</c:v>
                </c:pt>
                <c:pt idx="176">
                  <c:v>42156</c:v>
                </c:pt>
                <c:pt idx="177">
                  <c:v>42160</c:v>
                </c:pt>
                <c:pt idx="178">
                  <c:v>42164</c:v>
                </c:pt>
                <c:pt idx="179">
                  <c:v>42174</c:v>
                </c:pt>
                <c:pt idx="180">
                  <c:v>42178</c:v>
                </c:pt>
                <c:pt idx="181">
                  <c:v>42180</c:v>
                </c:pt>
                <c:pt idx="182">
                  <c:v>42185</c:v>
                </c:pt>
                <c:pt idx="183">
                  <c:v>42186</c:v>
                </c:pt>
                <c:pt idx="184">
                  <c:v>42186</c:v>
                </c:pt>
                <c:pt idx="185">
                  <c:v>42186</c:v>
                </c:pt>
                <c:pt idx="186">
                  <c:v>42200</c:v>
                </c:pt>
                <c:pt idx="187">
                  <c:v>42201</c:v>
                </c:pt>
                <c:pt idx="188">
                  <c:v>42201</c:v>
                </c:pt>
                <c:pt idx="189">
                  <c:v>42206</c:v>
                </c:pt>
                <c:pt idx="190">
                  <c:v>42221</c:v>
                </c:pt>
                <c:pt idx="191">
                  <c:v>42225</c:v>
                </c:pt>
                <c:pt idx="192">
                  <c:v>42228</c:v>
                </c:pt>
                <c:pt idx="193">
                  <c:v>42244</c:v>
                </c:pt>
                <c:pt idx="194">
                  <c:v>42250</c:v>
                </c:pt>
                <c:pt idx="195">
                  <c:v>42270</c:v>
                </c:pt>
                <c:pt idx="196">
                  <c:v>42270</c:v>
                </c:pt>
                <c:pt idx="197">
                  <c:v>42271</c:v>
                </c:pt>
                <c:pt idx="198">
                  <c:v>42275</c:v>
                </c:pt>
                <c:pt idx="199">
                  <c:v>42275</c:v>
                </c:pt>
                <c:pt idx="200">
                  <c:v>42278</c:v>
                </c:pt>
                <c:pt idx="201">
                  <c:v>42278</c:v>
                </c:pt>
                <c:pt idx="202">
                  <c:v>42278</c:v>
                </c:pt>
                <c:pt idx="203">
                  <c:v>42285</c:v>
                </c:pt>
                <c:pt idx="204">
                  <c:v>42286</c:v>
                </c:pt>
                <c:pt idx="205">
                  <c:v>42286</c:v>
                </c:pt>
                <c:pt idx="206">
                  <c:v>42292</c:v>
                </c:pt>
                <c:pt idx="207">
                  <c:v>42313</c:v>
                </c:pt>
                <c:pt idx="208">
                  <c:v>42314</c:v>
                </c:pt>
                <c:pt idx="209">
                  <c:v>42317</c:v>
                </c:pt>
                <c:pt idx="210">
                  <c:v>42318</c:v>
                </c:pt>
                <c:pt idx="211">
                  <c:v>42328</c:v>
                </c:pt>
                <c:pt idx="212">
                  <c:v>42338</c:v>
                </c:pt>
                <c:pt idx="213">
                  <c:v>42355</c:v>
                </c:pt>
                <c:pt idx="214">
                  <c:v>42355</c:v>
                </c:pt>
                <c:pt idx="215">
                  <c:v>42356</c:v>
                </c:pt>
                <c:pt idx="216">
                  <c:v>42356</c:v>
                </c:pt>
                <c:pt idx="217">
                  <c:v>42356</c:v>
                </c:pt>
                <c:pt idx="218">
                  <c:v>42356</c:v>
                </c:pt>
                <c:pt idx="219">
                  <c:v>42375</c:v>
                </c:pt>
                <c:pt idx="220">
                  <c:v>42472</c:v>
                </c:pt>
                <c:pt idx="221">
                  <c:v>42472</c:v>
                </c:pt>
                <c:pt idx="222">
                  <c:v>42509</c:v>
                </c:pt>
                <c:pt idx="223">
                  <c:v>42584</c:v>
                </c:pt>
                <c:pt idx="224">
                  <c:v>42586</c:v>
                </c:pt>
                <c:pt idx="225">
                  <c:v>42591</c:v>
                </c:pt>
                <c:pt idx="226">
                  <c:v>42608</c:v>
                </c:pt>
                <c:pt idx="227">
                  <c:v>42611</c:v>
                </c:pt>
                <c:pt idx="228">
                  <c:v>42628</c:v>
                </c:pt>
                <c:pt idx="229">
                  <c:v>42633</c:v>
                </c:pt>
                <c:pt idx="230">
                  <c:v>42635</c:v>
                </c:pt>
                <c:pt idx="231">
                  <c:v>42636</c:v>
                </c:pt>
                <c:pt idx="232">
                  <c:v>42636</c:v>
                </c:pt>
                <c:pt idx="233">
                  <c:v>42636</c:v>
                </c:pt>
                <c:pt idx="234">
                  <c:v>42636</c:v>
                </c:pt>
                <c:pt idx="235">
                  <c:v>42689</c:v>
                </c:pt>
                <c:pt idx="236">
                  <c:v>42692</c:v>
                </c:pt>
                <c:pt idx="237">
                  <c:v>42692</c:v>
                </c:pt>
                <c:pt idx="238">
                  <c:v>42692</c:v>
                </c:pt>
                <c:pt idx="239">
                  <c:v>42717</c:v>
                </c:pt>
                <c:pt idx="240">
                  <c:v>42719</c:v>
                </c:pt>
                <c:pt idx="241">
                  <c:v>42738</c:v>
                </c:pt>
                <c:pt idx="242">
                  <c:v>42747</c:v>
                </c:pt>
                <c:pt idx="243">
                  <c:v>42747</c:v>
                </c:pt>
                <c:pt idx="244">
                  <c:v>42747</c:v>
                </c:pt>
                <c:pt idx="245">
                  <c:v>42752</c:v>
                </c:pt>
                <c:pt idx="246">
                  <c:v>42766</c:v>
                </c:pt>
                <c:pt idx="247">
                  <c:v>42817</c:v>
                </c:pt>
                <c:pt idx="248">
                  <c:v>42825</c:v>
                </c:pt>
                <c:pt idx="249">
                  <c:v>42826</c:v>
                </c:pt>
                <c:pt idx="250">
                  <c:v>42843</c:v>
                </c:pt>
                <c:pt idx="251">
                  <c:v>42877</c:v>
                </c:pt>
                <c:pt idx="252">
                  <c:v>42880</c:v>
                </c:pt>
                <c:pt idx="253">
                  <c:v>42880</c:v>
                </c:pt>
                <c:pt idx="254">
                  <c:v>42880</c:v>
                </c:pt>
                <c:pt idx="255">
                  <c:v>42880</c:v>
                </c:pt>
                <c:pt idx="256">
                  <c:v>42881</c:v>
                </c:pt>
                <c:pt idx="257">
                  <c:v>42887</c:v>
                </c:pt>
                <c:pt idx="258">
                  <c:v>42887</c:v>
                </c:pt>
                <c:pt idx="259">
                  <c:v>42887</c:v>
                </c:pt>
                <c:pt idx="260">
                  <c:v>42893</c:v>
                </c:pt>
                <c:pt idx="261">
                  <c:v>42905</c:v>
                </c:pt>
                <c:pt idx="262">
                  <c:v>42906</c:v>
                </c:pt>
                <c:pt idx="263">
                  <c:v>42906</c:v>
                </c:pt>
                <c:pt idx="264">
                  <c:v>42906</c:v>
                </c:pt>
                <c:pt idx="265">
                  <c:v>42906</c:v>
                </c:pt>
                <c:pt idx="266">
                  <c:v>42912</c:v>
                </c:pt>
                <c:pt idx="267">
                  <c:v>42933</c:v>
                </c:pt>
                <c:pt idx="268">
                  <c:v>42944</c:v>
                </c:pt>
                <c:pt idx="269">
                  <c:v>42944</c:v>
                </c:pt>
                <c:pt idx="270">
                  <c:v>42955</c:v>
                </c:pt>
                <c:pt idx="271">
                  <c:v>42972</c:v>
                </c:pt>
                <c:pt idx="272">
                  <c:v>43001</c:v>
                </c:pt>
                <c:pt idx="273">
                  <c:v>43004</c:v>
                </c:pt>
                <c:pt idx="274">
                  <c:v>43004</c:v>
                </c:pt>
                <c:pt idx="275">
                  <c:v>43014</c:v>
                </c:pt>
                <c:pt idx="276">
                  <c:v>43014</c:v>
                </c:pt>
                <c:pt idx="277">
                  <c:v>43038</c:v>
                </c:pt>
                <c:pt idx="278">
                  <c:v>43047</c:v>
                </c:pt>
                <c:pt idx="279">
                  <c:v>43052</c:v>
                </c:pt>
                <c:pt idx="280">
                  <c:v>43052</c:v>
                </c:pt>
                <c:pt idx="281">
                  <c:v>43053</c:v>
                </c:pt>
                <c:pt idx="282">
                  <c:v>43077</c:v>
                </c:pt>
                <c:pt idx="283">
                  <c:v>43083</c:v>
                </c:pt>
                <c:pt idx="284">
                  <c:v>43084</c:v>
                </c:pt>
                <c:pt idx="285">
                  <c:v>43090</c:v>
                </c:pt>
                <c:pt idx="286">
                  <c:v>43105</c:v>
                </c:pt>
                <c:pt idx="287">
                  <c:v>43109</c:v>
                </c:pt>
                <c:pt idx="288">
                  <c:v>43126</c:v>
                </c:pt>
                <c:pt idx="289">
                  <c:v>43129</c:v>
                </c:pt>
                <c:pt idx="290">
                  <c:v>43129</c:v>
                </c:pt>
                <c:pt idx="291">
                  <c:v>43132</c:v>
                </c:pt>
                <c:pt idx="292">
                  <c:v>43136</c:v>
                </c:pt>
                <c:pt idx="293">
                  <c:v>43152</c:v>
                </c:pt>
                <c:pt idx="294">
                  <c:v>43154</c:v>
                </c:pt>
                <c:pt idx="295">
                  <c:v>43206</c:v>
                </c:pt>
                <c:pt idx="296">
                  <c:v>43227</c:v>
                </c:pt>
                <c:pt idx="297">
                  <c:v>43236</c:v>
                </c:pt>
                <c:pt idx="298">
                  <c:v>43236</c:v>
                </c:pt>
                <c:pt idx="299">
                  <c:v>43250</c:v>
                </c:pt>
                <c:pt idx="300">
                  <c:v>43250</c:v>
                </c:pt>
                <c:pt idx="301">
                  <c:v>43250</c:v>
                </c:pt>
                <c:pt idx="302">
                  <c:v>43250</c:v>
                </c:pt>
                <c:pt idx="303">
                  <c:v>43250</c:v>
                </c:pt>
                <c:pt idx="304">
                  <c:v>43250</c:v>
                </c:pt>
                <c:pt idx="305">
                  <c:v>43251</c:v>
                </c:pt>
                <c:pt idx="306">
                  <c:v>43252</c:v>
                </c:pt>
                <c:pt idx="307">
                  <c:v>43255</c:v>
                </c:pt>
                <c:pt idx="308">
                  <c:v>43257</c:v>
                </c:pt>
                <c:pt idx="309">
                  <c:v>43259</c:v>
                </c:pt>
                <c:pt idx="310">
                  <c:v>43264</c:v>
                </c:pt>
                <c:pt idx="311">
                  <c:v>43264</c:v>
                </c:pt>
                <c:pt idx="312">
                  <c:v>43264</c:v>
                </c:pt>
                <c:pt idx="313">
                  <c:v>43264</c:v>
                </c:pt>
                <c:pt idx="314">
                  <c:v>43266</c:v>
                </c:pt>
                <c:pt idx="315">
                  <c:v>43277</c:v>
                </c:pt>
                <c:pt idx="316">
                  <c:v>43278</c:v>
                </c:pt>
                <c:pt idx="317">
                  <c:v>43281</c:v>
                </c:pt>
                <c:pt idx="318">
                  <c:v>43281</c:v>
                </c:pt>
                <c:pt idx="319">
                  <c:v>43281</c:v>
                </c:pt>
                <c:pt idx="320">
                  <c:v>43291</c:v>
                </c:pt>
                <c:pt idx="321">
                  <c:v>43322</c:v>
                </c:pt>
                <c:pt idx="322">
                  <c:v>43322</c:v>
                </c:pt>
                <c:pt idx="323">
                  <c:v>43334</c:v>
                </c:pt>
                <c:pt idx="324">
                  <c:v>43334</c:v>
                </c:pt>
                <c:pt idx="325">
                  <c:v>43335</c:v>
                </c:pt>
                <c:pt idx="326">
                  <c:v>43343</c:v>
                </c:pt>
                <c:pt idx="327">
                  <c:v>43352</c:v>
                </c:pt>
                <c:pt idx="328">
                  <c:v>43354</c:v>
                </c:pt>
                <c:pt idx="329">
                  <c:v>43362</c:v>
                </c:pt>
                <c:pt idx="330">
                  <c:v>43363</c:v>
                </c:pt>
                <c:pt idx="331">
                  <c:v>43368</c:v>
                </c:pt>
                <c:pt idx="332">
                  <c:v>43374</c:v>
                </c:pt>
                <c:pt idx="333">
                  <c:v>43374</c:v>
                </c:pt>
                <c:pt idx="334">
                  <c:v>43391</c:v>
                </c:pt>
                <c:pt idx="335">
                  <c:v>43391</c:v>
                </c:pt>
                <c:pt idx="336">
                  <c:v>43398</c:v>
                </c:pt>
                <c:pt idx="337">
                  <c:v>43405</c:v>
                </c:pt>
                <c:pt idx="338">
                  <c:v>43445</c:v>
                </c:pt>
                <c:pt idx="339">
                  <c:v>43497</c:v>
                </c:pt>
                <c:pt idx="340">
                  <c:v>43507</c:v>
                </c:pt>
                <c:pt idx="341">
                  <c:v>43510</c:v>
                </c:pt>
                <c:pt idx="342">
                  <c:v>43524</c:v>
                </c:pt>
                <c:pt idx="343">
                  <c:v>43545</c:v>
                </c:pt>
                <c:pt idx="344">
                  <c:v>43546</c:v>
                </c:pt>
                <c:pt idx="345">
                  <c:v>43577</c:v>
                </c:pt>
                <c:pt idx="346">
                  <c:v>43585</c:v>
                </c:pt>
                <c:pt idx="347">
                  <c:v>43613</c:v>
                </c:pt>
                <c:pt idx="348">
                  <c:v>43615</c:v>
                </c:pt>
                <c:pt idx="349">
                  <c:v>43627</c:v>
                </c:pt>
                <c:pt idx="350">
                  <c:v>43634</c:v>
                </c:pt>
                <c:pt idx="351">
                  <c:v>43634</c:v>
                </c:pt>
                <c:pt idx="352">
                  <c:v>43637</c:v>
                </c:pt>
                <c:pt idx="353">
                  <c:v>43643</c:v>
                </c:pt>
                <c:pt idx="354">
                  <c:v>43643</c:v>
                </c:pt>
                <c:pt idx="355">
                  <c:v>43647</c:v>
                </c:pt>
                <c:pt idx="356">
                  <c:v>43647</c:v>
                </c:pt>
                <c:pt idx="357">
                  <c:v>43647</c:v>
                </c:pt>
                <c:pt idx="358">
                  <c:v>43655</c:v>
                </c:pt>
                <c:pt idx="359">
                  <c:v>43671</c:v>
                </c:pt>
                <c:pt idx="360">
                  <c:v>43672</c:v>
                </c:pt>
                <c:pt idx="361">
                  <c:v>43672</c:v>
                </c:pt>
                <c:pt idx="362">
                  <c:v>43683</c:v>
                </c:pt>
                <c:pt idx="363">
                  <c:v>43696</c:v>
                </c:pt>
                <c:pt idx="364">
                  <c:v>43707</c:v>
                </c:pt>
                <c:pt idx="365">
                  <c:v>43720</c:v>
                </c:pt>
                <c:pt idx="366">
                  <c:v>43727</c:v>
                </c:pt>
                <c:pt idx="367">
                  <c:v>43730</c:v>
                </c:pt>
                <c:pt idx="368">
                  <c:v>43730</c:v>
                </c:pt>
                <c:pt idx="369">
                  <c:v>43730</c:v>
                </c:pt>
                <c:pt idx="370">
                  <c:v>43739</c:v>
                </c:pt>
                <c:pt idx="371">
                  <c:v>43755</c:v>
                </c:pt>
                <c:pt idx="372">
                  <c:v>43755</c:v>
                </c:pt>
                <c:pt idx="373">
                  <c:v>43756</c:v>
                </c:pt>
                <c:pt idx="374">
                  <c:v>43761</c:v>
                </c:pt>
                <c:pt idx="375">
                  <c:v>43774</c:v>
                </c:pt>
                <c:pt idx="376">
                  <c:v>43783</c:v>
                </c:pt>
                <c:pt idx="377">
                  <c:v>43783</c:v>
                </c:pt>
                <c:pt idx="378">
                  <c:v>43788</c:v>
                </c:pt>
                <c:pt idx="379">
                  <c:v>43790</c:v>
                </c:pt>
                <c:pt idx="380">
                  <c:v>43795</c:v>
                </c:pt>
                <c:pt idx="381">
                  <c:v>43795</c:v>
                </c:pt>
                <c:pt idx="382">
                  <c:v>43795</c:v>
                </c:pt>
                <c:pt idx="383">
                  <c:v>43804</c:v>
                </c:pt>
                <c:pt idx="384">
                  <c:v>43809</c:v>
                </c:pt>
                <c:pt idx="385">
                  <c:v>43816</c:v>
                </c:pt>
                <c:pt idx="386">
                  <c:v>43819</c:v>
                </c:pt>
                <c:pt idx="387">
                  <c:v>43822</c:v>
                </c:pt>
                <c:pt idx="388">
                  <c:v>43836</c:v>
                </c:pt>
                <c:pt idx="389">
                  <c:v>43875</c:v>
                </c:pt>
                <c:pt idx="390">
                  <c:v>43875</c:v>
                </c:pt>
                <c:pt idx="391">
                  <c:v>43880</c:v>
                </c:pt>
                <c:pt idx="392">
                  <c:v>43887</c:v>
                </c:pt>
                <c:pt idx="393">
                  <c:v>43903</c:v>
                </c:pt>
                <c:pt idx="394">
                  <c:v>43915</c:v>
                </c:pt>
                <c:pt idx="395">
                  <c:v>43929</c:v>
                </c:pt>
                <c:pt idx="396">
                  <c:v>43929</c:v>
                </c:pt>
                <c:pt idx="397">
                  <c:v>43953</c:v>
                </c:pt>
                <c:pt idx="398">
                  <c:v>43957</c:v>
                </c:pt>
                <c:pt idx="399">
                  <c:v>43970</c:v>
                </c:pt>
                <c:pt idx="400">
                  <c:v>43977</c:v>
                </c:pt>
                <c:pt idx="401">
                  <c:v>43983</c:v>
                </c:pt>
                <c:pt idx="402">
                  <c:v>44022</c:v>
                </c:pt>
                <c:pt idx="403">
                  <c:v>44022</c:v>
                </c:pt>
                <c:pt idx="404">
                  <c:v>44036</c:v>
                </c:pt>
                <c:pt idx="405">
                  <c:v>44067</c:v>
                </c:pt>
                <c:pt idx="406">
                  <c:v>44074</c:v>
                </c:pt>
                <c:pt idx="407">
                  <c:v>44088</c:v>
                </c:pt>
                <c:pt idx="408">
                  <c:v>44097</c:v>
                </c:pt>
                <c:pt idx="409">
                  <c:v>44099</c:v>
                </c:pt>
                <c:pt idx="410">
                  <c:v>44104</c:v>
                </c:pt>
                <c:pt idx="411">
                  <c:v>44106</c:v>
                </c:pt>
                <c:pt idx="412">
                  <c:v>44137</c:v>
                </c:pt>
                <c:pt idx="413">
                  <c:v>44140</c:v>
                </c:pt>
                <c:pt idx="414">
                  <c:v>44141</c:v>
                </c:pt>
                <c:pt idx="415">
                  <c:v>44166</c:v>
                </c:pt>
                <c:pt idx="416">
                  <c:v>44187</c:v>
                </c:pt>
                <c:pt idx="417">
                  <c:v>44195</c:v>
                </c:pt>
                <c:pt idx="418">
                  <c:v>44211</c:v>
                </c:pt>
                <c:pt idx="419">
                  <c:v>44211</c:v>
                </c:pt>
                <c:pt idx="420">
                  <c:v>44217</c:v>
                </c:pt>
                <c:pt idx="421">
                  <c:v>44224</c:v>
                </c:pt>
                <c:pt idx="422">
                  <c:v>44228</c:v>
                </c:pt>
                <c:pt idx="423">
                  <c:v>44228</c:v>
                </c:pt>
                <c:pt idx="424">
                  <c:v>44231</c:v>
                </c:pt>
                <c:pt idx="425">
                  <c:v>44250</c:v>
                </c:pt>
                <c:pt idx="426">
                  <c:v>44263</c:v>
                </c:pt>
                <c:pt idx="427">
                  <c:v>44280</c:v>
                </c:pt>
                <c:pt idx="428">
                  <c:v>44287</c:v>
                </c:pt>
                <c:pt idx="429">
                  <c:v>44287</c:v>
                </c:pt>
                <c:pt idx="430">
                  <c:v>44294</c:v>
                </c:pt>
                <c:pt idx="431">
                  <c:v>44323</c:v>
                </c:pt>
                <c:pt idx="432">
                  <c:v>44328</c:v>
                </c:pt>
                <c:pt idx="433">
                  <c:v>44348</c:v>
                </c:pt>
                <c:pt idx="434">
                  <c:v>44348</c:v>
                </c:pt>
                <c:pt idx="435">
                  <c:v>44348</c:v>
                </c:pt>
                <c:pt idx="436">
                  <c:v>44351</c:v>
                </c:pt>
                <c:pt idx="437">
                  <c:v>44364</c:v>
                </c:pt>
                <c:pt idx="438">
                  <c:v>44420</c:v>
                </c:pt>
                <c:pt idx="439">
                  <c:v>44477</c:v>
                </c:pt>
                <c:pt idx="440">
                  <c:v>44483</c:v>
                </c:pt>
                <c:pt idx="441">
                  <c:v>44484</c:v>
                </c:pt>
                <c:pt idx="442">
                  <c:v>44484</c:v>
                </c:pt>
                <c:pt idx="443">
                  <c:v>44547</c:v>
                </c:pt>
                <c:pt idx="444">
                  <c:v>44582</c:v>
                </c:pt>
                <c:pt idx="445">
                  <c:v>44608</c:v>
                </c:pt>
                <c:pt idx="446">
                  <c:v>44613</c:v>
                </c:pt>
                <c:pt idx="447">
                  <c:v>44669</c:v>
                </c:pt>
                <c:pt idx="448">
                  <c:v>44671</c:v>
                </c:pt>
                <c:pt idx="449">
                  <c:v>44679</c:v>
                </c:pt>
                <c:pt idx="450">
                  <c:v>44694</c:v>
                </c:pt>
                <c:pt idx="451">
                  <c:v>44706</c:v>
                </c:pt>
                <c:pt idx="452">
                  <c:v>44735</c:v>
                </c:pt>
                <c:pt idx="453">
                  <c:v>44769</c:v>
                </c:pt>
                <c:pt idx="454">
                  <c:v>44831</c:v>
                </c:pt>
                <c:pt idx="455">
                  <c:v>44833</c:v>
                </c:pt>
                <c:pt idx="456">
                  <c:v>44854</c:v>
                </c:pt>
                <c:pt idx="457">
                  <c:v>44859</c:v>
                </c:pt>
                <c:pt idx="458">
                  <c:v>44862</c:v>
                </c:pt>
                <c:pt idx="459">
                  <c:v>44916</c:v>
                </c:pt>
                <c:pt idx="460">
                  <c:v>44946</c:v>
                </c:pt>
                <c:pt idx="461">
                  <c:v>44950</c:v>
                </c:pt>
                <c:pt idx="462">
                  <c:v>45107</c:v>
                </c:pt>
                <c:pt idx="463">
                  <c:v>45128</c:v>
                </c:pt>
                <c:pt idx="464">
                  <c:v>45223</c:v>
                </c:pt>
                <c:pt idx="465">
                  <c:v>45245</c:v>
                </c:pt>
                <c:pt idx="466">
                  <c:v>45247</c:v>
                </c:pt>
                <c:pt idx="467">
                  <c:v>45322</c:v>
                </c:pt>
                <c:pt idx="468">
                  <c:v>45337</c:v>
                </c:pt>
                <c:pt idx="469">
                  <c:v>45372</c:v>
                </c:pt>
                <c:pt idx="470">
                  <c:v>45415</c:v>
                </c:pt>
                <c:pt idx="471">
                  <c:v>45415</c:v>
                </c:pt>
              </c:numCache>
            </c:numRef>
          </c:xVal>
          <c:yVal>
            <c:numRef>
              <c:f>'PPA Price by Project (PV only)'!$S$26:$S$537</c:f>
              <c:numCache>
                <c:formatCode>0.00</c:formatCode>
                <c:ptCount val="512"/>
                <c:pt idx="0">
                  <c:v>#N/A</c:v>
                </c:pt>
                <c:pt idx="1">
                  <c:v>#N/A</c:v>
                </c:pt>
                <c:pt idx="2">
                  <c:v>#N/A</c:v>
                </c:pt>
                <c:pt idx="3">
                  <c:v>#N/A</c:v>
                </c:pt>
                <c:pt idx="4">
                  <c:v>#N/A</c:v>
                </c:pt>
                <c:pt idx="5">
                  <c:v>#N/A</c:v>
                </c:pt>
                <c:pt idx="6">
                  <c:v>#N/A</c:v>
                </c:pt>
                <c:pt idx="7">
                  <c:v>#N/A</c:v>
                </c:pt>
                <c:pt idx="8">
                  <c:v>230.05272436345837</c:v>
                </c:pt>
                <c:pt idx="9">
                  <c:v>#N/A</c:v>
                </c:pt>
                <c:pt idx="10">
                  <c:v>#N/A</c:v>
                </c:pt>
                <c:pt idx="11">
                  <c:v>#N/A</c:v>
                </c:pt>
                <c:pt idx="12">
                  <c:v>#N/A</c:v>
                </c:pt>
                <c:pt idx="13">
                  <c:v>#N/A</c:v>
                </c:pt>
                <c:pt idx="14">
                  <c:v>#N/A</c:v>
                </c:pt>
                <c:pt idx="15">
                  <c:v>#N/A</c:v>
                </c:pt>
                <c:pt idx="16">
                  <c:v>#N/A</c:v>
                </c:pt>
                <c:pt idx="17">
                  <c:v>#N/A</c:v>
                </c:pt>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215.68371031542037</c:v>
                </c:pt>
                <c:pt idx="42">
                  <c:v>#N/A</c:v>
                </c:pt>
                <c:pt idx="43">
                  <c:v>#N/A</c:v>
                </c:pt>
                <c:pt idx="44">
                  <c:v>#N/A</c:v>
                </c:pt>
                <c:pt idx="45">
                  <c:v>#N/A</c:v>
                </c:pt>
                <c:pt idx="46">
                  <c:v>#N/A</c:v>
                </c:pt>
                <c:pt idx="47">
                  <c:v>#N/A</c:v>
                </c:pt>
                <c:pt idx="48">
                  <c:v>162.45684660440611</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#N/A</c:v>
                </c:pt>
                <c:pt idx="69">
                  <c:v>#N/A</c:v>
                </c:pt>
                <c:pt idx="70">
                  <c:v>#N/A</c:v>
                </c:pt>
                <c:pt idx="71">
                  <c:v>125.83087280437236</c:v>
                </c:pt>
                <c:pt idx="72">
                  <c:v>#N/A</c:v>
                </c:pt>
                <c:pt idx="73">
                  <c:v>#N/A</c:v>
                </c:pt>
                <c:pt idx="74">
                  <c:v>#N/A</c:v>
                </c:pt>
                <c:pt idx="75">
                  <c:v>#N/A</c:v>
                </c:pt>
                <c:pt idx="76">
                  <c:v>#N/A</c:v>
                </c:pt>
                <c:pt idx="77">
                  <c:v>#N/A</c:v>
                </c:pt>
                <c:pt idx="78">
                  <c:v>#N/A</c:v>
                </c:pt>
                <c:pt idx="79">
                  <c:v>#N/A</c:v>
                </c:pt>
                <c:pt idx="80">
                  <c:v>#N/A</c:v>
                </c:pt>
                <c:pt idx="81">
                  <c:v>#N/A</c:v>
                </c:pt>
                <c:pt idx="82">
                  <c:v>#N/A</c:v>
                </c:pt>
                <c:pt idx="83">
                  <c:v>#N/A</c:v>
                </c:pt>
                <c:pt idx="84">
                  <c:v>#N/A</c:v>
                </c:pt>
                <c:pt idx="85">
                  <c:v>#N/A</c:v>
                </c:pt>
                <c:pt idx="86">
                  <c:v>#N/A</c:v>
                </c:pt>
                <c:pt idx="87">
                  <c:v>#N/A</c:v>
                </c:pt>
                <c:pt idx="88">
                  <c:v>#N/A</c:v>
                </c:pt>
                <c:pt idx="89">
                  <c:v>#N/A</c:v>
                </c:pt>
                <c:pt idx="90">
                  <c:v>#N/A</c:v>
                </c:pt>
                <c:pt idx="91">
                  <c:v>#N/A</c:v>
                </c:pt>
                <c:pt idx="92">
                  <c:v>#N/A</c:v>
                </c:pt>
                <c:pt idx="93">
                  <c:v>#N/A</c:v>
                </c:pt>
                <c:pt idx="94">
                  <c:v>#N/A</c:v>
                </c:pt>
                <c:pt idx="95">
                  <c:v>#N/A</c:v>
                </c:pt>
                <c:pt idx="96">
                  <c:v>#N/A</c:v>
                </c:pt>
                <c:pt idx="97">
                  <c:v>#N/A</c:v>
                </c:pt>
                <c:pt idx="98">
                  <c:v>#N/A</c:v>
                </c:pt>
                <c:pt idx="99">
                  <c:v>#N/A</c:v>
                </c:pt>
                <c:pt idx="100">
                  <c:v>#N/A</c:v>
                </c:pt>
                <c:pt idx="101">
                  <c:v>#N/A</c:v>
                </c:pt>
                <c:pt idx="102">
                  <c:v>#N/A</c:v>
                </c:pt>
                <c:pt idx="103">
                  <c:v>#N/A</c:v>
                </c:pt>
                <c:pt idx="104">
                  <c:v>#N/A</c:v>
                </c:pt>
                <c:pt idx="105">
                  <c:v>#N/A</c:v>
                </c:pt>
                <c:pt idx="106">
                  <c:v>#N/A</c:v>
                </c:pt>
                <c:pt idx="107">
                  <c:v>#N/A</c:v>
                </c:pt>
                <c:pt idx="108">
                  <c:v>#N/A</c:v>
                </c:pt>
                <c:pt idx="109">
                  <c:v>#N/A</c:v>
                </c:pt>
                <c:pt idx="110">
                  <c:v>#N/A</c:v>
                </c:pt>
                <c:pt idx="111">
                  <c:v>#N/A</c:v>
                </c:pt>
                <c:pt idx="112">
                  <c:v>#N/A</c:v>
                </c:pt>
                <c:pt idx="113">
                  <c:v>#N/A</c:v>
                </c:pt>
                <c:pt idx="114">
                  <c:v>72.616032124833012</c:v>
                </c:pt>
                <c:pt idx="115">
                  <c:v>#N/A</c:v>
                </c:pt>
                <c:pt idx="116">
                  <c:v>#N/A</c:v>
                </c:pt>
                <c:pt idx="117">
                  <c:v>#N/A</c:v>
                </c:pt>
                <c:pt idx="118">
                  <c:v>#N/A</c:v>
                </c:pt>
                <c:pt idx="119">
                  <c:v>#N/A</c:v>
                </c:pt>
                <c:pt idx="120">
                  <c:v>#N/A</c:v>
                </c:pt>
                <c:pt idx="121">
                  <c:v>#N/A</c:v>
                </c:pt>
                <c:pt idx="122">
                  <c:v>#N/A</c:v>
                </c:pt>
                <c:pt idx="123">
                  <c:v>71.10485839379227</c:v>
                </c:pt>
                <c:pt idx="124">
                  <c:v>#N/A</c:v>
                </c:pt>
                <c:pt idx="125">
                  <c:v>#N/A</c:v>
                </c:pt>
                <c:pt idx="126">
                  <c:v>#N/A</c:v>
                </c:pt>
                <c:pt idx="127">
                  <c:v>#N/A</c:v>
                </c:pt>
                <c:pt idx="128">
                  <c:v>#N/A</c:v>
                </c:pt>
                <c:pt idx="129">
                  <c:v>#N/A</c:v>
                </c:pt>
                <c:pt idx="130">
                  <c:v>#N/A</c:v>
                </c:pt>
                <c:pt idx="131">
                  <c:v>#N/A</c:v>
                </c:pt>
                <c:pt idx="132">
                  <c:v>#N/A</c:v>
                </c:pt>
                <c:pt idx="133">
                  <c:v>#N/A</c:v>
                </c:pt>
                <c:pt idx="134">
                  <c:v>#N/A</c:v>
                </c:pt>
                <c:pt idx="135">
                  <c:v>#N/A</c:v>
                </c:pt>
                <c:pt idx="136">
                  <c:v>56.367677455698548</c:v>
                </c:pt>
                <c:pt idx="137">
                  <c:v>57.185526776292207</c:v>
                </c:pt>
                <c:pt idx="138">
                  <c:v>57.124929847214624</c:v>
                </c:pt>
                <c:pt idx="139">
                  <c:v>61.311119274033842</c:v>
                </c:pt>
                <c:pt idx="140">
                  <c:v>64.409334834049417</c:v>
                </c:pt>
                <c:pt idx="141">
                  <c:v>61.606081014055761</c:v>
                </c:pt>
                <c:pt idx="142">
                  <c:v>#N/A</c:v>
                </c:pt>
                <c:pt idx="143">
                  <c:v>#N/A</c:v>
                </c:pt>
                <c:pt idx="144">
                  <c:v>#N/A</c:v>
                </c:pt>
                <c:pt idx="145">
                  <c:v>#N/A</c:v>
                </c:pt>
                <c:pt idx="146">
                  <c:v>#N/A</c:v>
                </c:pt>
                <c:pt idx="147">
                  <c:v>#N/A</c:v>
                </c:pt>
                <c:pt idx="148">
                  <c:v>#N/A</c:v>
                </c:pt>
                <c:pt idx="149">
                  <c:v>#N/A</c:v>
                </c:pt>
                <c:pt idx="150">
                  <c:v>#N/A</c:v>
                </c:pt>
                <c:pt idx="151">
                  <c:v>#N/A</c:v>
                </c:pt>
                <c:pt idx="152">
                  <c:v>#N/A</c:v>
                </c:pt>
                <c:pt idx="153">
                  <c:v>#N/A</c:v>
                </c:pt>
                <c:pt idx="154">
                  <c:v>74.857227255091331</c:v>
                </c:pt>
                <c:pt idx="155">
                  <c:v>74.857227255091303</c:v>
                </c:pt>
                <c:pt idx="156">
                  <c:v>#N/A</c:v>
                </c:pt>
                <c:pt idx="157">
                  <c:v>#N/A</c:v>
                </c:pt>
                <c:pt idx="158">
                  <c:v>#N/A</c:v>
                </c:pt>
                <c:pt idx="159">
                  <c:v>62.582874983348312</c:v>
                </c:pt>
                <c:pt idx="160">
                  <c:v>109.59888584204808</c:v>
                </c:pt>
                <c:pt idx="161">
                  <c:v>#N/A</c:v>
                </c:pt>
                <c:pt idx="162">
                  <c:v>#N/A</c:v>
                </c:pt>
                <c:pt idx="163">
                  <c:v>#N/A</c:v>
                </c:pt>
                <c:pt idx="164">
                  <c:v>#N/A</c:v>
                </c:pt>
                <c:pt idx="165">
                  <c:v>#N/A</c:v>
                </c:pt>
                <c:pt idx="166">
                  <c:v>#N/A</c:v>
                </c:pt>
                <c:pt idx="167">
                  <c:v>#N/A</c:v>
                </c:pt>
                <c:pt idx="168">
                  <c:v>#N/A</c:v>
                </c:pt>
                <c:pt idx="169">
                  <c:v>#N/A</c:v>
                </c:pt>
                <c:pt idx="170">
                  <c:v>#N/A</c:v>
                </c:pt>
                <c:pt idx="171">
                  <c:v>#N/A</c:v>
                </c:pt>
                <c:pt idx="172">
                  <c:v>48.059589433054498</c:v>
                </c:pt>
                <c:pt idx="173">
                  <c:v>63.608177026249422</c:v>
                </c:pt>
                <c:pt idx="174">
                  <c:v>21.058996030966156</c:v>
                </c:pt>
                <c:pt idx="175">
                  <c:v>73.030400440121255</c:v>
                </c:pt>
                <c:pt idx="176">
                  <c:v>#N/A</c:v>
                </c:pt>
                <c:pt idx="177">
                  <c:v>#N/A</c:v>
                </c:pt>
                <c:pt idx="178">
                  <c:v>#N/A</c:v>
                </c:pt>
                <c:pt idx="179">
                  <c:v>#N/A</c:v>
                </c:pt>
                <c:pt idx="180">
                  <c:v>#N/A</c:v>
                </c:pt>
                <c:pt idx="181">
                  <c:v>#N/A</c:v>
                </c:pt>
                <c:pt idx="182">
                  <c:v>65.793579167335835</c:v>
                </c:pt>
                <c:pt idx="183">
                  <c:v>69.057694416393787</c:v>
                </c:pt>
                <c:pt idx="184">
                  <c:v>#N/A</c:v>
                </c:pt>
                <c:pt idx="185">
                  <c:v>#N/A</c:v>
                </c:pt>
                <c:pt idx="186">
                  <c:v>#N/A</c:v>
                </c:pt>
                <c:pt idx="187">
                  <c:v>#N/A</c:v>
                </c:pt>
                <c:pt idx="188">
                  <c:v>#N/A</c:v>
                </c:pt>
                <c:pt idx="189">
                  <c:v>48.83648214218519</c:v>
                </c:pt>
                <c:pt idx="190">
                  <c:v>#N/A</c:v>
                </c:pt>
                <c:pt idx="191">
                  <c:v>#N/A</c:v>
                </c:pt>
                <c:pt idx="192">
                  <c:v>#N/A</c:v>
                </c:pt>
                <c:pt idx="193">
                  <c:v>#N/A</c:v>
                </c:pt>
                <c:pt idx="194">
                  <c:v>#N/A</c:v>
                </c:pt>
                <c:pt idx="195">
                  <c:v>#N/A</c:v>
                </c:pt>
                <c:pt idx="196">
                  <c:v>50.503365996862783</c:v>
                </c:pt>
                <c:pt idx="197">
                  <c:v>#N/A</c:v>
                </c:pt>
                <c:pt idx="198">
                  <c:v>#N/A</c:v>
                </c:pt>
                <c:pt idx="199">
                  <c:v>#N/A</c:v>
                </c:pt>
                <c:pt idx="200">
                  <c:v>#N/A</c:v>
                </c:pt>
                <c:pt idx="201">
                  <c:v>#N/A</c:v>
                </c:pt>
                <c:pt idx="202">
                  <c:v>63.351747947007617</c:v>
                </c:pt>
                <c:pt idx="203">
                  <c:v>#N/A</c:v>
                </c:pt>
                <c:pt idx="204">
                  <c:v>#N/A</c:v>
                </c:pt>
                <c:pt idx="205">
                  <c:v>#N/A</c:v>
                </c:pt>
                <c:pt idx="206">
                  <c:v>#N/A</c:v>
                </c:pt>
                <c:pt idx="207">
                  <c:v>#N/A</c:v>
                </c:pt>
                <c:pt idx="208">
                  <c:v>#N/A</c:v>
                </c:pt>
                <c:pt idx="209">
                  <c:v>40.97581561471997</c:v>
                </c:pt>
                <c:pt idx="210">
                  <c:v>#N/A</c:v>
                </c:pt>
                <c:pt idx="211">
                  <c:v>#N/A</c:v>
                </c:pt>
                <c:pt idx="212">
                  <c:v>#N/A</c:v>
                </c:pt>
                <c:pt idx="213">
                  <c:v>#N/A</c:v>
                </c:pt>
                <c:pt idx="214">
                  <c:v>#N/A</c:v>
                </c:pt>
                <c:pt idx="215">
                  <c:v>#N/A</c:v>
                </c:pt>
                <c:pt idx="216">
                  <c:v>#N/A</c:v>
                </c:pt>
                <c:pt idx="217">
                  <c:v>#N/A</c:v>
                </c:pt>
                <c:pt idx="218">
                  <c:v>#N/A</c:v>
                </c:pt>
                <c:pt idx="219">
                  <c:v>#N/A</c:v>
                </c:pt>
                <c:pt idx="220">
                  <c:v>52.193676367983748</c:v>
                </c:pt>
                <c:pt idx="221">
                  <c:v>49.182502731369297</c:v>
                </c:pt>
                <c:pt idx="222">
                  <c:v>#N/A</c:v>
                </c:pt>
                <c:pt idx="223">
                  <c:v>#N/A</c:v>
                </c:pt>
                <c:pt idx="224">
                  <c:v>#N/A</c:v>
                </c:pt>
                <c:pt idx="225">
                  <c:v>#N/A</c:v>
                </c:pt>
                <c:pt idx="226">
                  <c:v>#N/A</c:v>
                </c:pt>
                <c:pt idx="227">
                  <c:v>#N/A</c:v>
                </c:pt>
                <c:pt idx="228">
                  <c:v>#N/A</c:v>
                </c:pt>
                <c:pt idx="229">
                  <c:v>#N/A</c:v>
                </c:pt>
                <c:pt idx="230">
                  <c:v>#N/A</c:v>
                </c:pt>
                <c:pt idx="231">
                  <c:v>#N/A</c:v>
                </c:pt>
                <c:pt idx="232">
                  <c:v>#N/A</c:v>
                </c:pt>
                <c:pt idx="233">
                  <c:v>#N/A</c:v>
                </c:pt>
                <c:pt idx="234">
                  <c:v>#N/A</c:v>
                </c:pt>
                <c:pt idx="235">
                  <c:v>#N/A</c:v>
                </c:pt>
                <c:pt idx="236">
                  <c:v>#N/A</c:v>
                </c:pt>
                <c:pt idx="237">
                  <c:v>#N/A</c:v>
                </c:pt>
                <c:pt idx="238">
                  <c:v>#N/A</c:v>
                </c:pt>
                <c:pt idx="239">
                  <c:v>#N/A</c:v>
                </c:pt>
                <c:pt idx="240">
                  <c:v>#N/A</c:v>
                </c:pt>
                <c:pt idx="241">
                  <c:v>55.489493550063365</c:v>
                </c:pt>
                <c:pt idx="242">
                  <c:v>#N/A</c:v>
                </c:pt>
                <c:pt idx="243">
                  <c:v>#N/A</c:v>
                </c:pt>
                <c:pt idx="244">
                  <c:v>#N/A</c:v>
                </c:pt>
                <c:pt idx="245">
                  <c:v>#N/A</c:v>
                </c:pt>
                <c:pt idx="246">
                  <c:v>#N/A</c:v>
                </c:pt>
                <c:pt idx="247">
                  <c:v>#N/A</c:v>
                </c:pt>
                <c:pt idx="248">
                  <c:v>#N/A</c:v>
                </c:pt>
                <c:pt idx="249">
                  <c:v>#N/A</c:v>
                </c:pt>
                <c:pt idx="250">
                  <c:v>33.40751325867781</c:v>
                </c:pt>
                <c:pt idx="251">
                  <c:v>#N/A</c:v>
                </c:pt>
                <c:pt idx="252">
                  <c:v>#N/A</c:v>
                </c:pt>
                <c:pt idx="253">
                  <c:v>#N/A</c:v>
                </c:pt>
                <c:pt idx="254">
                  <c:v>#N/A</c:v>
                </c:pt>
                <c:pt idx="255">
                  <c:v>#N/A</c:v>
                </c:pt>
                <c:pt idx="256">
                  <c:v>39.878841277519989</c:v>
                </c:pt>
                <c:pt idx="257">
                  <c:v>29.689369468809844</c:v>
                </c:pt>
                <c:pt idx="258">
                  <c:v>28.867127312510725</c:v>
                </c:pt>
                <c:pt idx="259">
                  <c:v>28.867127312510735</c:v>
                </c:pt>
                <c:pt idx="260">
                  <c:v>#N/A</c:v>
                </c:pt>
                <c:pt idx="261">
                  <c:v>#N/A</c:v>
                </c:pt>
                <c:pt idx="262">
                  <c:v>#N/A</c:v>
                </c:pt>
                <c:pt idx="263">
                  <c:v>#N/A</c:v>
                </c:pt>
                <c:pt idx="264">
                  <c:v>#N/A</c:v>
                </c:pt>
                <c:pt idx="265">
                  <c:v>#N/A</c:v>
                </c:pt>
                <c:pt idx="266">
                  <c:v>51.890314533266491</c:v>
                </c:pt>
                <c:pt idx="267">
                  <c:v>#N/A</c:v>
                </c:pt>
                <c:pt idx="268">
                  <c:v>#N/A</c:v>
                </c:pt>
                <c:pt idx="269">
                  <c:v>#N/A</c:v>
                </c:pt>
                <c:pt idx="270">
                  <c:v>#N/A</c:v>
                </c:pt>
                <c:pt idx="271">
                  <c:v>#N/A</c:v>
                </c:pt>
                <c:pt idx="272">
                  <c:v>#N/A</c:v>
                </c:pt>
                <c:pt idx="273">
                  <c:v>#N/A</c:v>
                </c:pt>
                <c:pt idx="274">
                  <c:v>#N/A</c:v>
                </c:pt>
                <c:pt idx="275">
                  <c:v>#N/A</c:v>
                </c:pt>
                <c:pt idx="276">
                  <c:v>#N/A</c:v>
                </c:pt>
                <c:pt idx="277">
                  <c:v>#N/A</c:v>
                </c:pt>
                <c:pt idx="278">
                  <c:v>#N/A</c:v>
                </c:pt>
                <c:pt idx="279">
                  <c:v>27.861400590749103</c:v>
                </c:pt>
                <c:pt idx="280">
                  <c:v>26.368058862313379</c:v>
                </c:pt>
                <c:pt idx="281">
                  <c:v>#N/A</c:v>
                </c:pt>
                <c:pt idx="282">
                  <c:v>#N/A</c:v>
                </c:pt>
                <c:pt idx="283">
                  <c:v>#N/A</c:v>
                </c:pt>
                <c:pt idx="284">
                  <c:v>37.166841461538084</c:v>
                </c:pt>
                <c:pt idx="285">
                  <c:v>#N/A</c:v>
                </c:pt>
                <c:pt idx="286">
                  <c:v>#N/A</c:v>
                </c:pt>
                <c:pt idx="287">
                  <c:v>#N/A</c:v>
                </c:pt>
                <c:pt idx="288">
                  <c:v>#N/A</c:v>
                </c:pt>
                <c:pt idx="289">
                  <c:v>25.134171924595311</c:v>
                </c:pt>
                <c:pt idx="290">
                  <c:v>27.721868936134314</c:v>
                </c:pt>
                <c:pt idx="291">
                  <c:v>#N/A</c:v>
                </c:pt>
                <c:pt idx="292">
                  <c:v>#N/A</c:v>
                </c:pt>
                <c:pt idx="293">
                  <c:v>#N/A</c:v>
                </c:pt>
                <c:pt idx="294">
                  <c:v>#N/A</c:v>
                </c:pt>
                <c:pt idx="295">
                  <c:v>#N/A</c:v>
                </c:pt>
                <c:pt idx="296">
                  <c:v>#N/A</c:v>
                </c:pt>
                <c:pt idx="297">
                  <c:v>31.479418457160293</c:v>
                </c:pt>
                <c:pt idx="298">
                  <c:v>31.479418457160293</c:v>
                </c:pt>
                <c:pt idx="299">
                  <c:v>#N/A</c:v>
                </c:pt>
                <c:pt idx="300">
                  <c:v>#N/A</c:v>
                </c:pt>
                <c:pt idx="301">
                  <c:v>#N/A</c:v>
                </c:pt>
                <c:pt idx="302">
                  <c:v>#N/A</c:v>
                </c:pt>
                <c:pt idx="303">
                  <c:v>#N/A</c:v>
                </c:pt>
                <c:pt idx="304">
                  <c:v>#N/A</c:v>
                </c:pt>
                <c:pt idx="305">
                  <c:v>#N/A</c:v>
                </c:pt>
                <c:pt idx="306">
                  <c:v>#N/A</c:v>
                </c:pt>
                <c:pt idx="307">
                  <c:v>#N/A</c:v>
                </c:pt>
                <c:pt idx="308">
                  <c:v>#N/A</c:v>
                </c:pt>
                <c:pt idx="309">
                  <c:v>#N/A</c:v>
                </c:pt>
                <c:pt idx="310">
                  <c:v>#N/A</c:v>
                </c:pt>
                <c:pt idx="311">
                  <c:v>#N/A</c:v>
                </c:pt>
                <c:pt idx="312">
                  <c:v>#N/A</c:v>
                </c:pt>
                <c:pt idx="313">
                  <c:v>#N/A</c:v>
                </c:pt>
                <c:pt idx="314">
                  <c:v>#N/A</c:v>
                </c:pt>
                <c:pt idx="315">
                  <c:v>#N/A</c:v>
                </c:pt>
                <c:pt idx="316">
                  <c:v>42.642156614876377</c:v>
                </c:pt>
                <c:pt idx="317">
                  <c:v>26.351900612716165</c:v>
                </c:pt>
                <c:pt idx="318">
                  <c:v>23.649068708165277</c:v>
                </c:pt>
                <c:pt idx="319">
                  <c:v>#N/A</c:v>
                </c:pt>
                <c:pt idx="320">
                  <c:v>#N/A</c:v>
                </c:pt>
                <c:pt idx="321">
                  <c:v>#N/A</c:v>
                </c:pt>
                <c:pt idx="322">
                  <c:v>#N/A</c:v>
                </c:pt>
                <c:pt idx="323">
                  <c:v>#N/A</c:v>
                </c:pt>
                <c:pt idx="324">
                  <c:v>#N/A</c:v>
                </c:pt>
                <c:pt idx="325">
                  <c:v>#N/A</c:v>
                </c:pt>
                <c:pt idx="326">
                  <c:v>23.977628005532829</c:v>
                </c:pt>
                <c:pt idx="327">
                  <c:v>#N/A</c:v>
                </c:pt>
                <c:pt idx="328">
                  <c:v>#N/A</c:v>
                </c:pt>
                <c:pt idx="329">
                  <c:v>#N/A</c:v>
                </c:pt>
                <c:pt idx="330">
                  <c:v>#N/A</c:v>
                </c:pt>
                <c:pt idx="331">
                  <c:v>#N/A</c:v>
                </c:pt>
                <c:pt idx="332">
                  <c:v>#N/A</c:v>
                </c:pt>
                <c:pt idx="333">
                  <c:v>22.552271849835083</c:v>
                </c:pt>
                <c:pt idx="334">
                  <c:v>#N/A</c:v>
                </c:pt>
                <c:pt idx="335">
                  <c:v>#N/A</c:v>
                </c:pt>
                <c:pt idx="336">
                  <c:v>#N/A</c:v>
                </c:pt>
                <c:pt idx="337">
                  <c:v>#N/A</c:v>
                </c:pt>
                <c:pt idx="338">
                  <c:v>26.951409243017121</c:v>
                </c:pt>
                <c:pt idx="339">
                  <c:v>#N/A</c:v>
                </c:pt>
                <c:pt idx="340">
                  <c:v>#N/A</c:v>
                </c:pt>
                <c:pt idx="341">
                  <c:v>#N/A</c:v>
                </c:pt>
                <c:pt idx="342">
                  <c:v>#N/A</c:v>
                </c:pt>
                <c:pt idx="343">
                  <c:v>#N/A</c:v>
                </c:pt>
                <c:pt idx="344">
                  <c:v>#N/A</c:v>
                </c:pt>
                <c:pt idx="345">
                  <c:v>21.410590649280916</c:v>
                </c:pt>
                <c:pt idx="346">
                  <c:v>27.547980708582177</c:v>
                </c:pt>
                <c:pt idx="347">
                  <c:v>#N/A</c:v>
                </c:pt>
                <c:pt idx="348">
                  <c:v>#N/A</c:v>
                </c:pt>
                <c:pt idx="349">
                  <c:v>#N/A</c:v>
                </c:pt>
                <c:pt idx="350">
                  <c:v>#N/A</c:v>
                </c:pt>
                <c:pt idx="351">
                  <c:v>#N/A</c:v>
                </c:pt>
                <c:pt idx="352">
                  <c:v>#N/A</c:v>
                </c:pt>
                <c:pt idx="353">
                  <c:v>#N/A</c:v>
                </c:pt>
                <c:pt idx="354">
                  <c:v>#N/A</c:v>
                </c:pt>
                <c:pt idx="355">
                  <c:v>#N/A</c:v>
                </c:pt>
                <c:pt idx="356">
                  <c:v>#N/A</c:v>
                </c:pt>
                <c:pt idx="357">
                  <c:v>#N/A</c:v>
                </c:pt>
                <c:pt idx="358">
                  <c:v>#N/A</c:v>
                </c:pt>
                <c:pt idx="359">
                  <c:v>#N/A</c:v>
                </c:pt>
                <c:pt idx="360">
                  <c:v>#N/A</c:v>
                </c:pt>
                <c:pt idx="361">
                  <c:v>#N/A</c:v>
                </c:pt>
                <c:pt idx="362">
                  <c:v>#N/A</c:v>
                </c:pt>
                <c:pt idx="363">
                  <c:v>#N/A</c:v>
                </c:pt>
                <c:pt idx="364">
                  <c:v>#N/A</c:v>
                </c:pt>
                <c:pt idx="365">
                  <c:v>#N/A</c:v>
                </c:pt>
                <c:pt idx="366">
                  <c:v>#N/A</c:v>
                </c:pt>
                <c:pt idx="367">
                  <c:v>#N/A</c:v>
                </c:pt>
                <c:pt idx="368">
                  <c:v>#N/A</c:v>
                </c:pt>
                <c:pt idx="369">
                  <c:v>#N/A</c:v>
                </c:pt>
                <c:pt idx="370">
                  <c:v>21.581418838198768</c:v>
                </c:pt>
                <c:pt idx="371">
                  <c:v>#N/A</c:v>
                </c:pt>
                <c:pt idx="372">
                  <c:v>#N/A</c:v>
                </c:pt>
                <c:pt idx="373">
                  <c:v>#N/A</c:v>
                </c:pt>
                <c:pt idx="374">
                  <c:v>21.475233096950355</c:v>
                </c:pt>
                <c:pt idx="375">
                  <c:v>#N/A</c:v>
                </c:pt>
                <c:pt idx="376">
                  <c:v>#N/A</c:v>
                </c:pt>
                <c:pt idx="377">
                  <c:v>#N/A</c:v>
                </c:pt>
                <c:pt idx="378">
                  <c:v>22.552271849835094</c:v>
                </c:pt>
                <c:pt idx="379">
                  <c:v>23.912704880876678</c:v>
                </c:pt>
                <c:pt idx="380">
                  <c:v>#N/A</c:v>
                </c:pt>
                <c:pt idx="381">
                  <c:v>#N/A</c:v>
                </c:pt>
                <c:pt idx="382">
                  <c:v>#N/A</c:v>
                </c:pt>
                <c:pt idx="383">
                  <c:v>#N/A</c:v>
                </c:pt>
                <c:pt idx="384">
                  <c:v>#N/A</c:v>
                </c:pt>
                <c:pt idx="385">
                  <c:v>21.475233096950355</c:v>
                </c:pt>
                <c:pt idx="386">
                  <c:v>#N/A</c:v>
                </c:pt>
                <c:pt idx="387">
                  <c:v>#N/A</c:v>
                </c:pt>
                <c:pt idx="388">
                  <c:v>#N/A</c:v>
                </c:pt>
                <c:pt idx="389">
                  <c:v>#N/A</c:v>
                </c:pt>
                <c:pt idx="390">
                  <c:v>#N/A</c:v>
                </c:pt>
                <c:pt idx="391">
                  <c:v>#N/A</c:v>
                </c:pt>
                <c:pt idx="392">
                  <c:v>19.9496326990947</c:v>
                </c:pt>
                <c:pt idx="393">
                  <c:v>#N/A</c:v>
                </c:pt>
                <c:pt idx="394">
                  <c:v>#N/A</c:v>
                </c:pt>
                <c:pt idx="395">
                  <c:v>#N/A</c:v>
                </c:pt>
                <c:pt idx="396">
                  <c:v>#N/A</c:v>
                </c:pt>
                <c:pt idx="397">
                  <c:v>#N/A</c:v>
                </c:pt>
                <c:pt idx="398">
                  <c:v>#N/A</c:v>
                </c:pt>
                <c:pt idx="399">
                  <c:v>30.011121736184037</c:v>
                </c:pt>
                <c:pt idx="400">
                  <c:v>#N/A</c:v>
                </c:pt>
                <c:pt idx="401">
                  <c:v>#N/A</c:v>
                </c:pt>
                <c:pt idx="402">
                  <c:v>#N/A</c:v>
                </c:pt>
                <c:pt idx="403">
                  <c:v>#N/A</c:v>
                </c:pt>
                <c:pt idx="404">
                  <c:v>#N/A</c:v>
                </c:pt>
                <c:pt idx="405">
                  <c:v>#N/A</c:v>
                </c:pt>
                <c:pt idx="406">
                  <c:v>#N/A</c:v>
                </c:pt>
                <c:pt idx="407">
                  <c:v>#N/A</c:v>
                </c:pt>
                <c:pt idx="408">
                  <c:v>#N/A</c:v>
                </c:pt>
                <c:pt idx="409">
                  <c:v>#N/A</c:v>
                </c:pt>
                <c:pt idx="410">
                  <c:v>#N/A</c:v>
                </c:pt>
                <c:pt idx="411">
                  <c:v>#N/A</c:v>
                </c:pt>
                <c:pt idx="412">
                  <c:v>#N/A</c:v>
                </c:pt>
                <c:pt idx="413">
                  <c:v>#N/A</c:v>
                </c:pt>
                <c:pt idx="414">
                  <c:v>#N/A</c:v>
                </c:pt>
                <c:pt idx="415">
                  <c:v>#N/A</c:v>
                </c:pt>
                <c:pt idx="416">
                  <c:v>#N/A</c:v>
                </c:pt>
                <c:pt idx="417">
                  <c:v>38.146610005501145</c:v>
                </c:pt>
                <c:pt idx="418">
                  <c:v>#N/A</c:v>
                </c:pt>
                <c:pt idx="419">
                  <c:v>#N/A</c:v>
                </c:pt>
                <c:pt idx="420">
                  <c:v>#N/A</c:v>
                </c:pt>
                <c:pt idx="421">
                  <c:v>#N/A</c:v>
                </c:pt>
                <c:pt idx="422">
                  <c:v>#N/A</c:v>
                </c:pt>
                <c:pt idx="423">
                  <c:v>#N/A</c:v>
                </c:pt>
                <c:pt idx="424">
                  <c:v>#N/A</c:v>
                </c:pt>
                <c:pt idx="425">
                  <c:v>#N/A</c:v>
                </c:pt>
                <c:pt idx="426">
                  <c:v>27.885218097213603</c:v>
                </c:pt>
                <c:pt idx="427">
                  <c:v>#N/A</c:v>
                </c:pt>
                <c:pt idx="428">
                  <c:v>#N/A</c:v>
                </c:pt>
                <c:pt idx="429">
                  <c:v>#N/A</c:v>
                </c:pt>
                <c:pt idx="430">
                  <c:v>#N/A</c:v>
                </c:pt>
                <c:pt idx="431">
                  <c:v>#N/A</c:v>
                </c:pt>
                <c:pt idx="432">
                  <c:v>#N/A</c:v>
                </c:pt>
                <c:pt idx="433">
                  <c:v>#N/A</c:v>
                </c:pt>
                <c:pt idx="434">
                  <c:v>#N/A</c:v>
                </c:pt>
                <c:pt idx="435">
                  <c:v>#N/A</c:v>
                </c:pt>
                <c:pt idx="436">
                  <c:v>#N/A</c:v>
                </c:pt>
                <c:pt idx="437">
                  <c:v>#N/A</c:v>
                </c:pt>
                <c:pt idx="438">
                  <c:v>#N/A</c:v>
                </c:pt>
                <c:pt idx="439">
                  <c:v>#N/A</c:v>
                </c:pt>
                <c:pt idx="440">
                  <c:v>#N/A</c:v>
                </c:pt>
                <c:pt idx="441">
                  <c:v>#N/A</c:v>
                </c:pt>
                <c:pt idx="442">
                  <c:v>#N/A</c:v>
                </c:pt>
                <c:pt idx="443">
                  <c:v>#N/A</c:v>
                </c:pt>
                <c:pt idx="444">
                  <c:v>#N/A</c:v>
                </c:pt>
                <c:pt idx="445">
                  <c:v>#N/A</c:v>
                </c:pt>
                <c:pt idx="446">
                  <c:v>#N/A</c:v>
                </c:pt>
                <c:pt idx="447">
                  <c:v>#N/A</c:v>
                </c:pt>
                <c:pt idx="448">
                  <c:v>#N/A</c:v>
                </c:pt>
                <c:pt idx="449">
                  <c:v>#N/A</c:v>
                </c:pt>
                <c:pt idx="450">
                  <c:v>#N/A</c:v>
                </c:pt>
                <c:pt idx="451">
                  <c:v>#N/A</c:v>
                </c:pt>
                <c:pt idx="452">
                  <c:v>#N/A</c:v>
                </c:pt>
                <c:pt idx="453">
                  <c:v>#N/A</c:v>
                </c:pt>
                <c:pt idx="454">
                  <c:v>#N/A</c:v>
                </c:pt>
                <c:pt idx="455">
                  <c:v>#N/A</c:v>
                </c:pt>
                <c:pt idx="456">
                  <c:v>#N/A</c:v>
                </c:pt>
                <c:pt idx="457">
                  <c:v>#N/A</c:v>
                </c:pt>
                <c:pt idx="458">
                  <c:v>#N/A</c:v>
                </c:pt>
                <c:pt idx="459">
                  <c:v>#N/A</c:v>
                </c:pt>
                <c:pt idx="460">
                  <c:v>#N/A</c:v>
                </c:pt>
                <c:pt idx="461">
                  <c:v>#N/A</c:v>
                </c:pt>
                <c:pt idx="462">
                  <c:v>45.212050614188165</c:v>
                </c:pt>
                <c:pt idx="463">
                  <c:v>#N/A</c:v>
                </c:pt>
                <c:pt idx="464">
                  <c:v>#N/A</c:v>
                </c:pt>
                <c:pt idx="465">
                  <c:v>#N/A</c:v>
                </c:pt>
                <c:pt idx="466">
                  <c:v>#N/A</c:v>
                </c:pt>
                <c:pt idx="467">
                  <c:v>#N/A</c:v>
                </c:pt>
                <c:pt idx="468">
                  <c:v>#N/A</c:v>
                </c:pt>
                <c:pt idx="469">
                  <c:v>#N/A</c:v>
                </c:pt>
                <c:pt idx="470">
                  <c:v>#N/A</c:v>
                </c:pt>
                <c:pt idx="471">
                  <c:v>#N/A</c:v>
                </c:pt>
              </c:numCache>
            </c:numRef>
          </c:yVal>
          <c:bubbleSize>
            <c:numRef>
              <c:f>'PPA Price by Project (PV only)'!$B$26:$B$537</c:f>
              <c:numCache>
                <c:formatCode>0.0</c:formatCode>
                <c:ptCount val="512"/>
                <c:pt idx="0">
                  <c:v>7</c:v>
                </c:pt>
                <c:pt idx="1">
                  <c:v>5</c:v>
                </c:pt>
                <c:pt idx="2">
                  <c:v>550</c:v>
                </c:pt>
                <c:pt idx="3">
                  <c:v>210</c:v>
                </c:pt>
                <c:pt idx="4">
                  <c:v>10</c:v>
                </c:pt>
                <c:pt idx="5">
                  <c:v>30</c:v>
                </c:pt>
                <c:pt idx="6">
                  <c:v>30</c:v>
                </c:pt>
                <c:pt idx="7">
                  <c:v>19</c:v>
                </c:pt>
                <c:pt idx="8">
                  <c:v>12.6</c:v>
                </c:pt>
                <c:pt idx="9">
                  <c:v>230</c:v>
                </c:pt>
                <c:pt idx="10">
                  <c:v>20</c:v>
                </c:pt>
                <c:pt idx="11">
                  <c:v>14</c:v>
                </c:pt>
                <c:pt idx="12">
                  <c:v>10.08</c:v>
                </c:pt>
                <c:pt idx="13">
                  <c:v>48</c:v>
                </c:pt>
                <c:pt idx="14">
                  <c:v>250</c:v>
                </c:pt>
                <c:pt idx="15">
                  <c:v>250</c:v>
                </c:pt>
                <c:pt idx="16">
                  <c:v>21</c:v>
                </c:pt>
                <c:pt idx="17">
                  <c:v>50</c:v>
                </c:pt>
                <c:pt idx="18">
                  <c:v>6</c:v>
                </c:pt>
                <c:pt idx="19">
                  <c:v>19</c:v>
                </c:pt>
                <c:pt idx="20">
                  <c:v>20</c:v>
                </c:pt>
                <c:pt idx="21">
                  <c:v>50</c:v>
                </c:pt>
                <c:pt idx="22">
                  <c:v>20</c:v>
                </c:pt>
                <c:pt idx="23">
                  <c:v>20</c:v>
                </c:pt>
                <c:pt idx="24">
                  <c:v>50</c:v>
                </c:pt>
                <c:pt idx="25">
                  <c:v>300</c:v>
                </c:pt>
                <c:pt idx="26">
                  <c:v>40</c:v>
                </c:pt>
                <c:pt idx="27">
                  <c:v>29</c:v>
                </c:pt>
                <c:pt idx="28">
                  <c:v>66</c:v>
                </c:pt>
                <c:pt idx="29">
                  <c:v>25</c:v>
                </c:pt>
                <c:pt idx="30">
                  <c:v>125</c:v>
                </c:pt>
                <c:pt idx="31">
                  <c:v>25.8</c:v>
                </c:pt>
                <c:pt idx="32">
                  <c:v>32</c:v>
                </c:pt>
                <c:pt idx="33">
                  <c:v>20</c:v>
                </c:pt>
                <c:pt idx="34">
                  <c:v>23</c:v>
                </c:pt>
                <c:pt idx="35">
                  <c:v>12</c:v>
                </c:pt>
                <c:pt idx="36">
                  <c:v>10</c:v>
                </c:pt>
                <c:pt idx="37">
                  <c:v>20</c:v>
                </c:pt>
                <c:pt idx="38">
                  <c:v>150</c:v>
                </c:pt>
                <c:pt idx="39">
                  <c:v>45</c:v>
                </c:pt>
                <c:pt idx="40">
                  <c:v>30</c:v>
                </c:pt>
                <c:pt idx="41">
                  <c:v>5.5</c:v>
                </c:pt>
                <c:pt idx="42">
                  <c:v>23</c:v>
                </c:pt>
                <c:pt idx="43">
                  <c:v>62.5</c:v>
                </c:pt>
                <c:pt idx="44">
                  <c:v>130</c:v>
                </c:pt>
                <c:pt idx="45">
                  <c:v>14</c:v>
                </c:pt>
                <c:pt idx="46">
                  <c:v>20</c:v>
                </c:pt>
                <c:pt idx="47">
                  <c:v>9</c:v>
                </c:pt>
                <c:pt idx="48">
                  <c:v>7.65</c:v>
                </c:pt>
                <c:pt idx="49">
                  <c:v>60</c:v>
                </c:pt>
                <c:pt idx="50">
                  <c:v>309</c:v>
                </c:pt>
                <c:pt idx="51">
                  <c:v>20</c:v>
                </c:pt>
                <c:pt idx="52">
                  <c:v>270</c:v>
                </c:pt>
                <c:pt idx="53">
                  <c:v>110</c:v>
                </c:pt>
                <c:pt idx="54">
                  <c:v>26</c:v>
                </c:pt>
                <c:pt idx="55">
                  <c:v>250</c:v>
                </c:pt>
                <c:pt idx="56">
                  <c:v>30</c:v>
                </c:pt>
                <c:pt idx="57">
                  <c:v>20</c:v>
                </c:pt>
                <c:pt idx="58">
                  <c:v>150</c:v>
                </c:pt>
                <c:pt idx="59">
                  <c:v>110</c:v>
                </c:pt>
                <c:pt idx="60">
                  <c:v>127</c:v>
                </c:pt>
                <c:pt idx="61">
                  <c:v>150</c:v>
                </c:pt>
                <c:pt idx="62">
                  <c:v>24</c:v>
                </c:pt>
                <c:pt idx="63">
                  <c:v>20</c:v>
                </c:pt>
                <c:pt idx="64">
                  <c:v>6</c:v>
                </c:pt>
                <c:pt idx="65">
                  <c:v>150</c:v>
                </c:pt>
                <c:pt idx="66">
                  <c:v>250</c:v>
                </c:pt>
                <c:pt idx="67">
                  <c:v>9</c:v>
                </c:pt>
                <c:pt idx="68">
                  <c:v>20</c:v>
                </c:pt>
                <c:pt idx="69">
                  <c:v>19</c:v>
                </c:pt>
                <c:pt idx="70">
                  <c:v>20</c:v>
                </c:pt>
                <c:pt idx="71">
                  <c:v>30</c:v>
                </c:pt>
                <c:pt idx="72">
                  <c:v>20</c:v>
                </c:pt>
                <c:pt idx="73">
                  <c:v>15</c:v>
                </c:pt>
                <c:pt idx="74">
                  <c:v>15</c:v>
                </c:pt>
                <c:pt idx="75">
                  <c:v>200</c:v>
                </c:pt>
                <c:pt idx="76">
                  <c:v>20</c:v>
                </c:pt>
                <c:pt idx="77">
                  <c:v>20</c:v>
                </c:pt>
                <c:pt idx="78">
                  <c:v>20</c:v>
                </c:pt>
                <c:pt idx="79">
                  <c:v>20</c:v>
                </c:pt>
                <c:pt idx="80">
                  <c:v>20</c:v>
                </c:pt>
                <c:pt idx="81">
                  <c:v>102</c:v>
                </c:pt>
                <c:pt idx="82">
                  <c:v>20</c:v>
                </c:pt>
                <c:pt idx="83">
                  <c:v>250</c:v>
                </c:pt>
                <c:pt idx="84">
                  <c:v>20</c:v>
                </c:pt>
                <c:pt idx="85">
                  <c:v>20.8</c:v>
                </c:pt>
                <c:pt idx="86">
                  <c:v>10</c:v>
                </c:pt>
                <c:pt idx="87">
                  <c:v>50</c:v>
                </c:pt>
                <c:pt idx="88">
                  <c:v>20</c:v>
                </c:pt>
                <c:pt idx="89">
                  <c:v>20</c:v>
                </c:pt>
                <c:pt idx="90">
                  <c:v>250</c:v>
                </c:pt>
                <c:pt idx="91">
                  <c:v>20</c:v>
                </c:pt>
                <c:pt idx="92">
                  <c:v>28.8</c:v>
                </c:pt>
                <c:pt idx="93">
                  <c:v>45</c:v>
                </c:pt>
                <c:pt idx="94">
                  <c:v>20</c:v>
                </c:pt>
                <c:pt idx="95">
                  <c:v>20</c:v>
                </c:pt>
                <c:pt idx="96">
                  <c:v>20</c:v>
                </c:pt>
                <c:pt idx="97">
                  <c:v>20</c:v>
                </c:pt>
                <c:pt idx="98">
                  <c:v>20</c:v>
                </c:pt>
                <c:pt idx="99">
                  <c:v>20</c:v>
                </c:pt>
                <c:pt idx="100">
                  <c:v>48</c:v>
                </c:pt>
                <c:pt idx="101">
                  <c:v>40</c:v>
                </c:pt>
                <c:pt idx="102">
                  <c:v>12</c:v>
                </c:pt>
                <c:pt idx="103">
                  <c:v>50</c:v>
                </c:pt>
                <c:pt idx="104">
                  <c:v>40</c:v>
                </c:pt>
                <c:pt idx="105">
                  <c:v>20</c:v>
                </c:pt>
                <c:pt idx="106">
                  <c:v>20</c:v>
                </c:pt>
                <c:pt idx="107">
                  <c:v>12</c:v>
                </c:pt>
                <c:pt idx="108">
                  <c:v>15</c:v>
                </c:pt>
                <c:pt idx="109">
                  <c:v>20</c:v>
                </c:pt>
                <c:pt idx="110">
                  <c:v>20</c:v>
                </c:pt>
                <c:pt idx="111">
                  <c:v>20</c:v>
                </c:pt>
                <c:pt idx="112">
                  <c:v>20</c:v>
                </c:pt>
                <c:pt idx="113">
                  <c:v>7.3140000000000001</c:v>
                </c:pt>
                <c:pt idx="114">
                  <c:v>20</c:v>
                </c:pt>
                <c:pt idx="115">
                  <c:v>150</c:v>
                </c:pt>
                <c:pt idx="116">
                  <c:v>7</c:v>
                </c:pt>
                <c:pt idx="117">
                  <c:v>10.416</c:v>
                </c:pt>
                <c:pt idx="118">
                  <c:v>20</c:v>
                </c:pt>
                <c:pt idx="119">
                  <c:v>25</c:v>
                </c:pt>
                <c:pt idx="120">
                  <c:v>10.3</c:v>
                </c:pt>
                <c:pt idx="121">
                  <c:v>150</c:v>
                </c:pt>
                <c:pt idx="122">
                  <c:v>30</c:v>
                </c:pt>
                <c:pt idx="123">
                  <c:v>20</c:v>
                </c:pt>
                <c:pt idx="124">
                  <c:v>30</c:v>
                </c:pt>
                <c:pt idx="125">
                  <c:v>93.6</c:v>
                </c:pt>
                <c:pt idx="126">
                  <c:v>45</c:v>
                </c:pt>
                <c:pt idx="127">
                  <c:v>56</c:v>
                </c:pt>
                <c:pt idx="128">
                  <c:v>56</c:v>
                </c:pt>
                <c:pt idx="129">
                  <c:v>200</c:v>
                </c:pt>
                <c:pt idx="130">
                  <c:v>100</c:v>
                </c:pt>
                <c:pt idx="131">
                  <c:v>60</c:v>
                </c:pt>
                <c:pt idx="132">
                  <c:v>60</c:v>
                </c:pt>
                <c:pt idx="133">
                  <c:v>52</c:v>
                </c:pt>
                <c:pt idx="134">
                  <c:v>120</c:v>
                </c:pt>
                <c:pt idx="135">
                  <c:v>30</c:v>
                </c:pt>
                <c:pt idx="136">
                  <c:v>101.3</c:v>
                </c:pt>
                <c:pt idx="137">
                  <c:v>51</c:v>
                </c:pt>
                <c:pt idx="138">
                  <c:v>76.5</c:v>
                </c:pt>
                <c:pt idx="139">
                  <c:v>30</c:v>
                </c:pt>
                <c:pt idx="140">
                  <c:v>80</c:v>
                </c:pt>
                <c:pt idx="141">
                  <c:v>103</c:v>
                </c:pt>
                <c:pt idx="142">
                  <c:v>40</c:v>
                </c:pt>
                <c:pt idx="143">
                  <c:v>11.4</c:v>
                </c:pt>
                <c:pt idx="144">
                  <c:v>20</c:v>
                </c:pt>
                <c:pt idx="145">
                  <c:v>20</c:v>
                </c:pt>
                <c:pt idx="146">
                  <c:v>20</c:v>
                </c:pt>
                <c:pt idx="147">
                  <c:v>15</c:v>
                </c:pt>
                <c:pt idx="148">
                  <c:v>20</c:v>
                </c:pt>
                <c:pt idx="149">
                  <c:v>20</c:v>
                </c:pt>
                <c:pt idx="150">
                  <c:v>14.7</c:v>
                </c:pt>
                <c:pt idx="151">
                  <c:v>19.5</c:v>
                </c:pt>
                <c:pt idx="152">
                  <c:v>19.5</c:v>
                </c:pt>
                <c:pt idx="153">
                  <c:v>100</c:v>
                </c:pt>
                <c:pt idx="154">
                  <c:v>40</c:v>
                </c:pt>
                <c:pt idx="155">
                  <c:v>50</c:v>
                </c:pt>
                <c:pt idx="156">
                  <c:v>30</c:v>
                </c:pt>
                <c:pt idx="157">
                  <c:v>45</c:v>
                </c:pt>
                <c:pt idx="158">
                  <c:v>130</c:v>
                </c:pt>
                <c:pt idx="159">
                  <c:v>80</c:v>
                </c:pt>
                <c:pt idx="160">
                  <c:v>6</c:v>
                </c:pt>
                <c:pt idx="161">
                  <c:v>25</c:v>
                </c:pt>
                <c:pt idx="162">
                  <c:v>62.25</c:v>
                </c:pt>
                <c:pt idx="163">
                  <c:v>70</c:v>
                </c:pt>
                <c:pt idx="164">
                  <c:v>70</c:v>
                </c:pt>
                <c:pt idx="165">
                  <c:v>10.5</c:v>
                </c:pt>
                <c:pt idx="166">
                  <c:v>20</c:v>
                </c:pt>
                <c:pt idx="167">
                  <c:v>30</c:v>
                </c:pt>
                <c:pt idx="168">
                  <c:v>81</c:v>
                </c:pt>
                <c:pt idx="169">
                  <c:v>54</c:v>
                </c:pt>
                <c:pt idx="170">
                  <c:v>6.8</c:v>
                </c:pt>
                <c:pt idx="171">
                  <c:v>20</c:v>
                </c:pt>
                <c:pt idx="172">
                  <c:v>50.6</c:v>
                </c:pt>
                <c:pt idx="173">
                  <c:v>52</c:v>
                </c:pt>
                <c:pt idx="174">
                  <c:v>80</c:v>
                </c:pt>
                <c:pt idx="175">
                  <c:v>4.9000000000000004</c:v>
                </c:pt>
                <c:pt idx="176">
                  <c:v>3.6</c:v>
                </c:pt>
                <c:pt idx="177">
                  <c:v>100</c:v>
                </c:pt>
                <c:pt idx="178">
                  <c:v>80</c:v>
                </c:pt>
                <c:pt idx="179">
                  <c:v>100</c:v>
                </c:pt>
                <c:pt idx="180">
                  <c:v>46</c:v>
                </c:pt>
                <c:pt idx="181">
                  <c:v>100.815</c:v>
                </c:pt>
                <c:pt idx="182">
                  <c:v>7</c:v>
                </c:pt>
                <c:pt idx="183">
                  <c:v>13</c:v>
                </c:pt>
                <c:pt idx="184">
                  <c:v>20</c:v>
                </c:pt>
                <c:pt idx="185">
                  <c:v>27.6</c:v>
                </c:pt>
                <c:pt idx="186">
                  <c:v>125</c:v>
                </c:pt>
                <c:pt idx="187">
                  <c:v>150</c:v>
                </c:pt>
                <c:pt idx="188">
                  <c:v>180</c:v>
                </c:pt>
                <c:pt idx="189">
                  <c:v>20</c:v>
                </c:pt>
                <c:pt idx="190">
                  <c:v>30</c:v>
                </c:pt>
                <c:pt idx="191">
                  <c:v>30</c:v>
                </c:pt>
                <c:pt idx="192">
                  <c:v>10</c:v>
                </c:pt>
                <c:pt idx="193">
                  <c:v>150</c:v>
                </c:pt>
                <c:pt idx="194">
                  <c:v>10.88</c:v>
                </c:pt>
                <c:pt idx="195">
                  <c:v>52</c:v>
                </c:pt>
                <c:pt idx="196">
                  <c:v>52</c:v>
                </c:pt>
                <c:pt idx="197">
                  <c:v>25</c:v>
                </c:pt>
                <c:pt idx="198">
                  <c:v>46.2</c:v>
                </c:pt>
                <c:pt idx="199">
                  <c:v>71.400000000000006</c:v>
                </c:pt>
                <c:pt idx="200">
                  <c:v>118</c:v>
                </c:pt>
                <c:pt idx="201">
                  <c:v>182</c:v>
                </c:pt>
                <c:pt idx="202">
                  <c:v>146</c:v>
                </c:pt>
                <c:pt idx="203">
                  <c:v>50</c:v>
                </c:pt>
                <c:pt idx="204">
                  <c:v>154.27199999999999</c:v>
                </c:pt>
                <c:pt idx="205">
                  <c:v>103.5</c:v>
                </c:pt>
                <c:pt idx="206">
                  <c:v>125</c:v>
                </c:pt>
                <c:pt idx="207">
                  <c:v>85</c:v>
                </c:pt>
                <c:pt idx="208">
                  <c:v>54</c:v>
                </c:pt>
                <c:pt idx="209">
                  <c:v>72</c:v>
                </c:pt>
                <c:pt idx="210">
                  <c:v>30</c:v>
                </c:pt>
                <c:pt idx="211">
                  <c:v>86</c:v>
                </c:pt>
                <c:pt idx="212">
                  <c:v>50</c:v>
                </c:pt>
                <c:pt idx="213">
                  <c:v>90</c:v>
                </c:pt>
                <c:pt idx="214">
                  <c:v>20</c:v>
                </c:pt>
                <c:pt idx="215">
                  <c:v>20</c:v>
                </c:pt>
                <c:pt idx="216">
                  <c:v>20</c:v>
                </c:pt>
                <c:pt idx="217">
                  <c:v>20</c:v>
                </c:pt>
                <c:pt idx="218">
                  <c:v>20</c:v>
                </c:pt>
                <c:pt idx="219">
                  <c:v>26</c:v>
                </c:pt>
                <c:pt idx="220">
                  <c:v>8.16</c:v>
                </c:pt>
                <c:pt idx="221">
                  <c:v>20.399999999999999</c:v>
                </c:pt>
                <c:pt idx="222">
                  <c:v>100</c:v>
                </c:pt>
                <c:pt idx="223">
                  <c:v>128</c:v>
                </c:pt>
                <c:pt idx="224">
                  <c:v>20</c:v>
                </c:pt>
                <c:pt idx="225">
                  <c:v>16</c:v>
                </c:pt>
                <c:pt idx="226">
                  <c:v>60</c:v>
                </c:pt>
                <c:pt idx="227">
                  <c:v>20</c:v>
                </c:pt>
                <c:pt idx="228">
                  <c:v>100</c:v>
                </c:pt>
                <c:pt idx="229">
                  <c:v>100</c:v>
                </c:pt>
                <c:pt idx="230">
                  <c:v>24.9</c:v>
                </c:pt>
                <c:pt idx="231">
                  <c:v>40</c:v>
                </c:pt>
                <c:pt idx="232">
                  <c:v>20</c:v>
                </c:pt>
                <c:pt idx="233">
                  <c:v>50</c:v>
                </c:pt>
                <c:pt idx="234">
                  <c:v>50</c:v>
                </c:pt>
                <c:pt idx="235">
                  <c:v>105</c:v>
                </c:pt>
                <c:pt idx="236">
                  <c:v>150</c:v>
                </c:pt>
                <c:pt idx="237">
                  <c:v>80</c:v>
                </c:pt>
                <c:pt idx="238">
                  <c:v>125</c:v>
                </c:pt>
                <c:pt idx="239">
                  <c:v>7.8</c:v>
                </c:pt>
                <c:pt idx="240">
                  <c:v>200</c:v>
                </c:pt>
                <c:pt idx="241">
                  <c:v>7.2</c:v>
                </c:pt>
                <c:pt idx="242">
                  <c:v>14.7</c:v>
                </c:pt>
                <c:pt idx="243">
                  <c:v>45.9</c:v>
                </c:pt>
                <c:pt idx="244">
                  <c:v>100</c:v>
                </c:pt>
                <c:pt idx="245">
                  <c:v>60</c:v>
                </c:pt>
                <c:pt idx="246">
                  <c:v>20</c:v>
                </c:pt>
                <c:pt idx="247">
                  <c:v>17</c:v>
                </c:pt>
                <c:pt idx="248">
                  <c:v>49</c:v>
                </c:pt>
                <c:pt idx="249">
                  <c:v>56</c:v>
                </c:pt>
                <c:pt idx="250">
                  <c:v>74.900000000000006</c:v>
                </c:pt>
                <c:pt idx="251">
                  <c:v>100</c:v>
                </c:pt>
                <c:pt idx="252">
                  <c:v>78.400000000000006</c:v>
                </c:pt>
                <c:pt idx="253">
                  <c:v>50</c:v>
                </c:pt>
                <c:pt idx="254">
                  <c:v>9.4959999999999987</c:v>
                </c:pt>
                <c:pt idx="255">
                  <c:v>39.864000000000004</c:v>
                </c:pt>
                <c:pt idx="256">
                  <c:v>52.5</c:v>
                </c:pt>
                <c:pt idx="257">
                  <c:v>40</c:v>
                </c:pt>
                <c:pt idx="258">
                  <c:v>86</c:v>
                </c:pt>
                <c:pt idx="259">
                  <c:v>74</c:v>
                </c:pt>
                <c:pt idx="260">
                  <c:v>50</c:v>
                </c:pt>
                <c:pt idx="261">
                  <c:v>100</c:v>
                </c:pt>
                <c:pt idx="262">
                  <c:v>19.59</c:v>
                </c:pt>
                <c:pt idx="263">
                  <c:v>19.579999999999998</c:v>
                </c:pt>
                <c:pt idx="264">
                  <c:v>19.579999999999998</c:v>
                </c:pt>
                <c:pt idx="265">
                  <c:v>19.600000000000001</c:v>
                </c:pt>
                <c:pt idx="266">
                  <c:v>5</c:v>
                </c:pt>
                <c:pt idx="267">
                  <c:v>40</c:v>
                </c:pt>
                <c:pt idx="268">
                  <c:v>8.4</c:v>
                </c:pt>
                <c:pt idx="269">
                  <c:v>8.4</c:v>
                </c:pt>
                <c:pt idx="270">
                  <c:v>252.32</c:v>
                </c:pt>
                <c:pt idx="271">
                  <c:v>100</c:v>
                </c:pt>
                <c:pt idx="272">
                  <c:v>200</c:v>
                </c:pt>
                <c:pt idx="273">
                  <c:v>62.5</c:v>
                </c:pt>
                <c:pt idx="274">
                  <c:v>50</c:v>
                </c:pt>
                <c:pt idx="275">
                  <c:v>25</c:v>
                </c:pt>
                <c:pt idx="276">
                  <c:v>25</c:v>
                </c:pt>
                <c:pt idx="277">
                  <c:v>50</c:v>
                </c:pt>
                <c:pt idx="278">
                  <c:v>5</c:v>
                </c:pt>
                <c:pt idx="279">
                  <c:v>150</c:v>
                </c:pt>
                <c:pt idx="280">
                  <c:v>200</c:v>
                </c:pt>
                <c:pt idx="281">
                  <c:v>15</c:v>
                </c:pt>
                <c:pt idx="282">
                  <c:v>45</c:v>
                </c:pt>
                <c:pt idx="283">
                  <c:v>150</c:v>
                </c:pt>
                <c:pt idx="284">
                  <c:v>50</c:v>
                </c:pt>
                <c:pt idx="285">
                  <c:v>99</c:v>
                </c:pt>
                <c:pt idx="286">
                  <c:v>50</c:v>
                </c:pt>
                <c:pt idx="287">
                  <c:v>30</c:v>
                </c:pt>
                <c:pt idx="288">
                  <c:v>100</c:v>
                </c:pt>
                <c:pt idx="289">
                  <c:v>57.5</c:v>
                </c:pt>
                <c:pt idx="290">
                  <c:v>120</c:v>
                </c:pt>
                <c:pt idx="291">
                  <c:v>10</c:v>
                </c:pt>
                <c:pt idx="292">
                  <c:v>50</c:v>
                </c:pt>
                <c:pt idx="293">
                  <c:v>106.688</c:v>
                </c:pt>
                <c:pt idx="294">
                  <c:v>99</c:v>
                </c:pt>
                <c:pt idx="295">
                  <c:v>6.3</c:v>
                </c:pt>
                <c:pt idx="296">
                  <c:v>100</c:v>
                </c:pt>
                <c:pt idx="297">
                  <c:v>74.5</c:v>
                </c:pt>
                <c:pt idx="298">
                  <c:v>74.5</c:v>
                </c:pt>
                <c:pt idx="299">
                  <c:v>300</c:v>
                </c:pt>
                <c:pt idx="300">
                  <c:v>250</c:v>
                </c:pt>
                <c:pt idx="301">
                  <c:v>50</c:v>
                </c:pt>
                <c:pt idx="302">
                  <c:v>101</c:v>
                </c:pt>
                <c:pt idx="303">
                  <c:v>200</c:v>
                </c:pt>
                <c:pt idx="304">
                  <c:v>100</c:v>
                </c:pt>
                <c:pt idx="305">
                  <c:v>80</c:v>
                </c:pt>
                <c:pt idx="306">
                  <c:v>5.6814814814814811</c:v>
                </c:pt>
                <c:pt idx="307">
                  <c:v>80</c:v>
                </c:pt>
                <c:pt idx="308">
                  <c:v>60</c:v>
                </c:pt>
                <c:pt idx="309">
                  <c:v>30</c:v>
                </c:pt>
                <c:pt idx="310">
                  <c:v>58</c:v>
                </c:pt>
                <c:pt idx="311">
                  <c:v>122</c:v>
                </c:pt>
                <c:pt idx="312">
                  <c:v>99</c:v>
                </c:pt>
                <c:pt idx="313">
                  <c:v>80</c:v>
                </c:pt>
                <c:pt idx="314">
                  <c:v>20</c:v>
                </c:pt>
                <c:pt idx="315">
                  <c:v>100</c:v>
                </c:pt>
                <c:pt idx="316">
                  <c:v>42</c:v>
                </c:pt>
                <c:pt idx="317">
                  <c:v>68</c:v>
                </c:pt>
                <c:pt idx="318">
                  <c:v>20</c:v>
                </c:pt>
                <c:pt idx="319">
                  <c:v>200</c:v>
                </c:pt>
                <c:pt idx="320">
                  <c:v>35</c:v>
                </c:pt>
                <c:pt idx="321">
                  <c:v>40</c:v>
                </c:pt>
                <c:pt idx="322">
                  <c:v>10</c:v>
                </c:pt>
                <c:pt idx="323">
                  <c:v>50</c:v>
                </c:pt>
                <c:pt idx="324">
                  <c:v>50</c:v>
                </c:pt>
                <c:pt idx="325">
                  <c:v>86</c:v>
                </c:pt>
                <c:pt idx="326">
                  <c:v>102.5</c:v>
                </c:pt>
                <c:pt idx="327">
                  <c:v>100</c:v>
                </c:pt>
                <c:pt idx="328">
                  <c:v>100</c:v>
                </c:pt>
                <c:pt idx="329">
                  <c:v>100</c:v>
                </c:pt>
                <c:pt idx="330">
                  <c:v>100</c:v>
                </c:pt>
                <c:pt idx="331">
                  <c:v>60</c:v>
                </c:pt>
                <c:pt idx="332">
                  <c:v>10.5</c:v>
                </c:pt>
                <c:pt idx="333">
                  <c:v>20</c:v>
                </c:pt>
                <c:pt idx="334">
                  <c:v>144</c:v>
                </c:pt>
                <c:pt idx="335">
                  <c:v>13</c:v>
                </c:pt>
                <c:pt idx="336">
                  <c:v>128</c:v>
                </c:pt>
                <c:pt idx="337">
                  <c:v>70</c:v>
                </c:pt>
                <c:pt idx="338">
                  <c:v>250</c:v>
                </c:pt>
                <c:pt idx="339">
                  <c:v>4.5999999999999996</c:v>
                </c:pt>
                <c:pt idx="340">
                  <c:v>50</c:v>
                </c:pt>
                <c:pt idx="341">
                  <c:v>22</c:v>
                </c:pt>
                <c:pt idx="342">
                  <c:v>50</c:v>
                </c:pt>
                <c:pt idx="343">
                  <c:v>160</c:v>
                </c:pt>
                <c:pt idx="344">
                  <c:v>120</c:v>
                </c:pt>
                <c:pt idx="345">
                  <c:v>100</c:v>
                </c:pt>
                <c:pt idx="346">
                  <c:v>75</c:v>
                </c:pt>
                <c:pt idx="347">
                  <c:v>26</c:v>
                </c:pt>
                <c:pt idx="348">
                  <c:v>50</c:v>
                </c:pt>
                <c:pt idx="349">
                  <c:v>55.83</c:v>
                </c:pt>
                <c:pt idx="350">
                  <c:v>88</c:v>
                </c:pt>
                <c:pt idx="351">
                  <c:v>22</c:v>
                </c:pt>
                <c:pt idx="352">
                  <c:v>100</c:v>
                </c:pt>
                <c:pt idx="353">
                  <c:v>50</c:v>
                </c:pt>
                <c:pt idx="354">
                  <c:v>300</c:v>
                </c:pt>
                <c:pt idx="355">
                  <c:v>40</c:v>
                </c:pt>
                <c:pt idx="356">
                  <c:v>400</c:v>
                </c:pt>
                <c:pt idx="357">
                  <c:v>80</c:v>
                </c:pt>
                <c:pt idx="358">
                  <c:v>62.5</c:v>
                </c:pt>
                <c:pt idx="359">
                  <c:v>17.5</c:v>
                </c:pt>
                <c:pt idx="360">
                  <c:v>112</c:v>
                </c:pt>
                <c:pt idx="361">
                  <c:v>100</c:v>
                </c:pt>
                <c:pt idx="362">
                  <c:v>100</c:v>
                </c:pt>
                <c:pt idx="363">
                  <c:v>100</c:v>
                </c:pt>
                <c:pt idx="364">
                  <c:v>240</c:v>
                </c:pt>
                <c:pt idx="365">
                  <c:v>65</c:v>
                </c:pt>
                <c:pt idx="366">
                  <c:v>9.3076923076923066</c:v>
                </c:pt>
                <c:pt idx="367">
                  <c:v>88</c:v>
                </c:pt>
                <c:pt idx="368">
                  <c:v>90</c:v>
                </c:pt>
                <c:pt idx="369">
                  <c:v>70</c:v>
                </c:pt>
                <c:pt idx="370">
                  <c:v>150</c:v>
                </c:pt>
                <c:pt idx="371">
                  <c:v>100</c:v>
                </c:pt>
                <c:pt idx="372">
                  <c:v>100</c:v>
                </c:pt>
                <c:pt idx="373">
                  <c:v>35</c:v>
                </c:pt>
                <c:pt idx="374">
                  <c:v>107</c:v>
                </c:pt>
                <c:pt idx="375">
                  <c:v>132</c:v>
                </c:pt>
                <c:pt idx="376">
                  <c:v>250</c:v>
                </c:pt>
                <c:pt idx="377">
                  <c:v>88</c:v>
                </c:pt>
                <c:pt idx="378">
                  <c:v>25</c:v>
                </c:pt>
                <c:pt idx="379">
                  <c:v>100</c:v>
                </c:pt>
                <c:pt idx="380">
                  <c:v>44</c:v>
                </c:pt>
                <c:pt idx="381">
                  <c:v>100</c:v>
                </c:pt>
                <c:pt idx="382">
                  <c:v>162</c:v>
                </c:pt>
                <c:pt idx="383">
                  <c:v>100</c:v>
                </c:pt>
                <c:pt idx="384">
                  <c:v>200</c:v>
                </c:pt>
                <c:pt idx="385">
                  <c:v>100</c:v>
                </c:pt>
                <c:pt idx="386">
                  <c:v>50</c:v>
                </c:pt>
                <c:pt idx="387">
                  <c:v>80</c:v>
                </c:pt>
                <c:pt idx="388">
                  <c:v>50.5</c:v>
                </c:pt>
                <c:pt idx="389">
                  <c:v>50</c:v>
                </c:pt>
                <c:pt idx="390">
                  <c:v>160.5</c:v>
                </c:pt>
                <c:pt idx="391">
                  <c:v>75</c:v>
                </c:pt>
                <c:pt idx="392">
                  <c:v>80</c:v>
                </c:pt>
                <c:pt idx="393">
                  <c:v>22.9</c:v>
                </c:pt>
                <c:pt idx="394">
                  <c:v>200</c:v>
                </c:pt>
                <c:pt idx="395">
                  <c:v>127.86</c:v>
                </c:pt>
                <c:pt idx="396">
                  <c:v>100</c:v>
                </c:pt>
                <c:pt idx="397">
                  <c:v>100</c:v>
                </c:pt>
                <c:pt idx="398">
                  <c:v>79</c:v>
                </c:pt>
                <c:pt idx="399">
                  <c:v>75</c:v>
                </c:pt>
                <c:pt idx="400">
                  <c:v>160</c:v>
                </c:pt>
                <c:pt idx="401">
                  <c:v>150</c:v>
                </c:pt>
                <c:pt idx="402">
                  <c:v>20</c:v>
                </c:pt>
                <c:pt idx="403">
                  <c:v>20</c:v>
                </c:pt>
                <c:pt idx="404">
                  <c:v>196</c:v>
                </c:pt>
                <c:pt idx="405">
                  <c:v>50</c:v>
                </c:pt>
                <c:pt idx="406">
                  <c:v>132</c:v>
                </c:pt>
                <c:pt idx="407">
                  <c:v>175</c:v>
                </c:pt>
                <c:pt idx="408">
                  <c:v>100</c:v>
                </c:pt>
                <c:pt idx="409">
                  <c:v>200</c:v>
                </c:pt>
                <c:pt idx="410">
                  <c:v>152.5</c:v>
                </c:pt>
                <c:pt idx="411">
                  <c:v>233</c:v>
                </c:pt>
                <c:pt idx="412">
                  <c:v>63</c:v>
                </c:pt>
                <c:pt idx="413">
                  <c:v>26</c:v>
                </c:pt>
                <c:pt idx="414">
                  <c:v>56</c:v>
                </c:pt>
                <c:pt idx="415">
                  <c:v>50</c:v>
                </c:pt>
                <c:pt idx="416">
                  <c:v>200</c:v>
                </c:pt>
                <c:pt idx="417">
                  <c:v>7.5</c:v>
                </c:pt>
                <c:pt idx="418">
                  <c:v>90</c:v>
                </c:pt>
                <c:pt idx="419">
                  <c:v>500</c:v>
                </c:pt>
                <c:pt idx="420">
                  <c:v>90</c:v>
                </c:pt>
                <c:pt idx="421">
                  <c:v>96</c:v>
                </c:pt>
                <c:pt idx="422" formatCode="General">
                  <c:v>190</c:v>
                </c:pt>
                <c:pt idx="423" formatCode="General">
                  <c:v>190</c:v>
                </c:pt>
                <c:pt idx="424" formatCode="General">
                  <c:v>50</c:v>
                </c:pt>
                <c:pt idx="425" formatCode="General">
                  <c:v>50</c:v>
                </c:pt>
                <c:pt idx="426" formatCode="General">
                  <c:v>74.5</c:v>
                </c:pt>
                <c:pt idx="427" formatCode="General">
                  <c:v>130</c:v>
                </c:pt>
                <c:pt idx="428" formatCode="General">
                  <c:v>150</c:v>
                </c:pt>
                <c:pt idx="429" formatCode="General">
                  <c:v>300</c:v>
                </c:pt>
                <c:pt idx="430" formatCode="General">
                  <c:v>50</c:v>
                </c:pt>
                <c:pt idx="431" formatCode="General">
                  <c:v>30</c:v>
                </c:pt>
                <c:pt idx="432" formatCode="General">
                  <c:v>100</c:v>
                </c:pt>
                <c:pt idx="433" formatCode="General">
                  <c:v>350</c:v>
                </c:pt>
                <c:pt idx="434" formatCode="General">
                  <c:v>250</c:v>
                </c:pt>
                <c:pt idx="435" formatCode="General">
                  <c:v>90</c:v>
                </c:pt>
                <c:pt idx="436" formatCode="General">
                  <c:v>93.5</c:v>
                </c:pt>
                <c:pt idx="437" formatCode="General">
                  <c:v>200</c:v>
                </c:pt>
                <c:pt idx="438" formatCode="General">
                  <c:v>100</c:v>
                </c:pt>
                <c:pt idx="439" formatCode="General">
                  <c:v>100</c:v>
                </c:pt>
                <c:pt idx="440" formatCode="General">
                  <c:v>30</c:v>
                </c:pt>
                <c:pt idx="441" formatCode="General">
                  <c:v>125</c:v>
                </c:pt>
                <c:pt idx="442" formatCode="General">
                  <c:v>102</c:v>
                </c:pt>
                <c:pt idx="443" formatCode="General">
                  <c:v>150</c:v>
                </c:pt>
                <c:pt idx="444" formatCode="General">
                  <c:v>70</c:v>
                </c:pt>
                <c:pt idx="445" formatCode="General">
                  <c:v>40</c:v>
                </c:pt>
                <c:pt idx="446" formatCode="General">
                  <c:v>150</c:v>
                </c:pt>
                <c:pt idx="447" formatCode="General">
                  <c:v>60</c:v>
                </c:pt>
                <c:pt idx="448" formatCode="General">
                  <c:v>190</c:v>
                </c:pt>
                <c:pt idx="449" formatCode="General">
                  <c:v>20</c:v>
                </c:pt>
                <c:pt idx="450" formatCode="General">
                  <c:v>130</c:v>
                </c:pt>
                <c:pt idx="451" formatCode="General">
                  <c:v>80</c:v>
                </c:pt>
                <c:pt idx="452" formatCode="General">
                  <c:v>80</c:v>
                </c:pt>
                <c:pt idx="453" formatCode="General">
                  <c:v>66</c:v>
                </c:pt>
                <c:pt idx="454" formatCode="General">
                  <c:v>107</c:v>
                </c:pt>
                <c:pt idx="455" formatCode="General">
                  <c:v>100</c:v>
                </c:pt>
                <c:pt idx="456" formatCode="General">
                  <c:v>125</c:v>
                </c:pt>
                <c:pt idx="457" formatCode="General">
                  <c:v>30</c:v>
                </c:pt>
                <c:pt idx="458" formatCode="General">
                  <c:v>100</c:v>
                </c:pt>
                <c:pt idx="459" formatCode="General">
                  <c:v>150</c:v>
                </c:pt>
                <c:pt idx="460" formatCode="General">
                  <c:v>100</c:v>
                </c:pt>
                <c:pt idx="461" formatCode="General">
                  <c:v>65</c:v>
                </c:pt>
                <c:pt idx="462" formatCode="General">
                  <c:v>138.80000000000001</c:v>
                </c:pt>
                <c:pt idx="463" formatCode="General">
                  <c:v>140</c:v>
                </c:pt>
                <c:pt idx="464" formatCode="General">
                  <c:v>100</c:v>
                </c:pt>
                <c:pt idx="465" formatCode="General">
                  <c:v>25</c:v>
                </c:pt>
                <c:pt idx="466" formatCode="General">
                  <c:v>300</c:v>
                </c:pt>
                <c:pt idx="467" formatCode="General">
                  <c:v>200</c:v>
                </c:pt>
                <c:pt idx="468" formatCode="General">
                  <c:v>125</c:v>
                </c:pt>
                <c:pt idx="469" formatCode="General">
                  <c:v>35</c:v>
                </c:pt>
                <c:pt idx="470" formatCode="General">
                  <c:v>127.85</c:v>
                </c:pt>
                <c:pt idx="471" formatCode="General">
                  <c:v>700</c:v>
                </c:pt>
              </c:numCache>
            </c:numRef>
          </c:bubbleSize>
          <c:bubble3D val="0"/>
          <c:extLst>
            <c:ext xmlns:c16="http://schemas.microsoft.com/office/drawing/2014/chart" uri="{C3380CC4-5D6E-409C-BE32-E72D297353CC}">
              <c16:uniqueId val="{00000005-D303-45A1-BFD7-4202DB4866A5}"/>
            </c:ext>
          </c:extLst>
        </c:ser>
        <c:ser>
          <c:idx val="4"/>
          <c:order val="4"/>
          <c:tx>
            <c:v> Northeast</c:v>
          </c:tx>
          <c:spPr>
            <a:noFill/>
            <a:ln w="9525">
              <a:solidFill>
                <a:schemeClr val="bg2">
                  <a:lumMod val="25000"/>
                </a:schemeClr>
              </a:solidFill>
            </a:ln>
          </c:spPr>
          <c:invertIfNegative val="0"/>
          <c:xVal>
            <c:numRef>
              <c:f>'PPA Price by Project (PV only)'!$A$26:$A$537</c:f>
              <c:numCache>
                <c:formatCode>m/d/yyyy</c:formatCode>
                <c:ptCount val="512"/>
                <c:pt idx="0">
                  <c:v>38961</c:v>
                </c:pt>
                <c:pt idx="1">
                  <c:v>39258</c:v>
                </c:pt>
                <c:pt idx="2">
                  <c:v>39630</c:v>
                </c:pt>
                <c:pt idx="3">
                  <c:v>39652</c:v>
                </c:pt>
                <c:pt idx="4">
                  <c:v>39801</c:v>
                </c:pt>
                <c:pt idx="5">
                  <c:v>39867</c:v>
                </c:pt>
                <c:pt idx="6">
                  <c:v>39873</c:v>
                </c:pt>
                <c:pt idx="7">
                  <c:v>39877</c:v>
                </c:pt>
                <c:pt idx="8">
                  <c:v>39934</c:v>
                </c:pt>
                <c:pt idx="9">
                  <c:v>39941</c:v>
                </c:pt>
                <c:pt idx="10">
                  <c:v>39965</c:v>
                </c:pt>
                <c:pt idx="11">
                  <c:v>39965</c:v>
                </c:pt>
                <c:pt idx="12">
                  <c:v>39965</c:v>
                </c:pt>
                <c:pt idx="13">
                  <c:v>39986</c:v>
                </c:pt>
                <c:pt idx="14">
                  <c:v>40042</c:v>
                </c:pt>
                <c:pt idx="15">
                  <c:v>40064</c:v>
                </c:pt>
                <c:pt idx="16">
                  <c:v>40137</c:v>
                </c:pt>
                <c:pt idx="17">
                  <c:v>40170</c:v>
                </c:pt>
                <c:pt idx="18">
                  <c:v>40171</c:v>
                </c:pt>
                <c:pt idx="19">
                  <c:v>40171</c:v>
                </c:pt>
                <c:pt idx="20">
                  <c:v>40171</c:v>
                </c:pt>
                <c:pt idx="21">
                  <c:v>40204</c:v>
                </c:pt>
                <c:pt idx="22">
                  <c:v>40204</c:v>
                </c:pt>
                <c:pt idx="23">
                  <c:v>40204</c:v>
                </c:pt>
                <c:pt idx="24">
                  <c:v>40211</c:v>
                </c:pt>
                <c:pt idx="25">
                  <c:v>40233</c:v>
                </c:pt>
                <c:pt idx="26">
                  <c:v>40243</c:v>
                </c:pt>
                <c:pt idx="27">
                  <c:v>40287</c:v>
                </c:pt>
                <c:pt idx="28">
                  <c:v>40289</c:v>
                </c:pt>
                <c:pt idx="29">
                  <c:v>40297</c:v>
                </c:pt>
                <c:pt idx="30">
                  <c:v>40308</c:v>
                </c:pt>
                <c:pt idx="31">
                  <c:v>40318</c:v>
                </c:pt>
                <c:pt idx="32">
                  <c:v>40330</c:v>
                </c:pt>
                <c:pt idx="33">
                  <c:v>40330</c:v>
                </c:pt>
                <c:pt idx="34">
                  <c:v>40353</c:v>
                </c:pt>
                <c:pt idx="35">
                  <c:v>40359</c:v>
                </c:pt>
                <c:pt idx="36">
                  <c:v>40359</c:v>
                </c:pt>
                <c:pt idx="37">
                  <c:v>40385</c:v>
                </c:pt>
                <c:pt idx="38">
                  <c:v>40388</c:v>
                </c:pt>
                <c:pt idx="39">
                  <c:v>40388</c:v>
                </c:pt>
                <c:pt idx="40">
                  <c:v>40400</c:v>
                </c:pt>
                <c:pt idx="41">
                  <c:v>40400</c:v>
                </c:pt>
                <c:pt idx="42">
                  <c:v>40414</c:v>
                </c:pt>
                <c:pt idx="43">
                  <c:v>40441</c:v>
                </c:pt>
                <c:pt idx="44">
                  <c:v>40492</c:v>
                </c:pt>
                <c:pt idx="45">
                  <c:v>40497</c:v>
                </c:pt>
                <c:pt idx="46">
                  <c:v>40497</c:v>
                </c:pt>
                <c:pt idx="47">
                  <c:v>40513</c:v>
                </c:pt>
                <c:pt idx="48">
                  <c:v>40513</c:v>
                </c:pt>
                <c:pt idx="49">
                  <c:v>40533</c:v>
                </c:pt>
                <c:pt idx="50">
                  <c:v>40542</c:v>
                </c:pt>
                <c:pt idx="51">
                  <c:v>40542</c:v>
                </c:pt>
                <c:pt idx="52">
                  <c:v>40548</c:v>
                </c:pt>
                <c:pt idx="53">
                  <c:v>40550</c:v>
                </c:pt>
                <c:pt idx="54">
                  <c:v>40568</c:v>
                </c:pt>
                <c:pt idx="55">
                  <c:v>40581</c:v>
                </c:pt>
                <c:pt idx="56">
                  <c:v>40585</c:v>
                </c:pt>
                <c:pt idx="57">
                  <c:v>40585</c:v>
                </c:pt>
                <c:pt idx="58">
                  <c:v>40610</c:v>
                </c:pt>
                <c:pt idx="59">
                  <c:v>40697</c:v>
                </c:pt>
                <c:pt idx="60">
                  <c:v>40697</c:v>
                </c:pt>
                <c:pt idx="61">
                  <c:v>40715</c:v>
                </c:pt>
                <c:pt idx="62">
                  <c:v>40732</c:v>
                </c:pt>
                <c:pt idx="63">
                  <c:v>40738</c:v>
                </c:pt>
                <c:pt idx="64">
                  <c:v>40742</c:v>
                </c:pt>
                <c:pt idx="65">
                  <c:v>40745</c:v>
                </c:pt>
                <c:pt idx="66">
                  <c:v>40815</c:v>
                </c:pt>
                <c:pt idx="67">
                  <c:v>40817</c:v>
                </c:pt>
                <c:pt idx="68">
                  <c:v>40878</c:v>
                </c:pt>
                <c:pt idx="69">
                  <c:v>40885</c:v>
                </c:pt>
                <c:pt idx="70">
                  <c:v>40897</c:v>
                </c:pt>
                <c:pt idx="71">
                  <c:v>40897</c:v>
                </c:pt>
                <c:pt idx="72">
                  <c:v>40897</c:v>
                </c:pt>
                <c:pt idx="73">
                  <c:v>40909</c:v>
                </c:pt>
                <c:pt idx="74">
                  <c:v>40909</c:v>
                </c:pt>
                <c:pt idx="75">
                  <c:v>40942</c:v>
                </c:pt>
                <c:pt idx="76">
                  <c:v>40966</c:v>
                </c:pt>
                <c:pt idx="77">
                  <c:v>41093</c:v>
                </c:pt>
                <c:pt idx="78">
                  <c:v>41093</c:v>
                </c:pt>
                <c:pt idx="79">
                  <c:v>41124</c:v>
                </c:pt>
                <c:pt idx="80">
                  <c:v>41134</c:v>
                </c:pt>
                <c:pt idx="81">
                  <c:v>41137</c:v>
                </c:pt>
                <c:pt idx="82">
                  <c:v>41150</c:v>
                </c:pt>
                <c:pt idx="83">
                  <c:v>41152</c:v>
                </c:pt>
                <c:pt idx="84">
                  <c:v>41169</c:v>
                </c:pt>
                <c:pt idx="85">
                  <c:v>41169</c:v>
                </c:pt>
                <c:pt idx="86">
                  <c:v>41199</c:v>
                </c:pt>
                <c:pt idx="87">
                  <c:v>41207</c:v>
                </c:pt>
                <c:pt idx="88">
                  <c:v>41214</c:v>
                </c:pt>
                <c:pt idx="89">
                  <c:v>41228</c:v>
                </c:pt>
                <c:pt idx="90">
                  <c:v>41255</c:v>
                </c:pt>
                <c:pt idx="91">
                  <c:v>41256</c:v>
                </c:pt>
                <c:pt idx="92">
                  <c:v>41309</c:v>
                </c:pt>
                <c:pt idx="93">
                  <c:v>41333</c:v>
                </c:pt>
                <c:pt idx="94">
                  <c:v>41355</c:v>
                </c:pt>
                <c:pt idx="95">
                  <c:v>41355</c:v>
                </c:pt>
                <c:pt idx="96">
                  <c:v>41358</c:v>
                </c:pt>
                <c:pt idx="97">
                  <c:v>41374</c:v>
                </c:pt>
                <c:pt idx="98">
                  <c:v>41380</c:v>
                </c:pt>
                <c:pt idx="99">
                  <c:v>41426</c:v>
                </c:pt>
                <c:pt idx="100">
                  <c:v>41428</c:v>
                </c:pt>
                <c:pt idx="101">
                  <c:v>41428</c:v>
                </c:pt>
                <c:pt idx="102">
                  <c:v>41444</c:v>
                </c:pt>
                <c:pt idx="103">
                  <c:v>41458</c:v>
                </c:pt>
                <c:pt idx="104">
                  <c:v>41465</c:v>
                </c:pt>
                <c:pt idx="105">
                  <c:v>41465</c:v>
                </c:pt>
                <c:pt idx="106">
                  <c:v>41472</c:v>
                </c:pt>
                <c:pt idx="107">
                  <c:v>41472</c:v>
                </c:pt>
                <c:pt idx="108">
                  <c:v>41523</c:v>
                </c:pt>
                <c:pt idx="109">
                  <c:v>41536</c:v>
                </c:pt>
                <c:pt idx="110">
                  <c:v>41544</c:v>
                </c:pt>
                <c:pt idx="111">
                  <c:v>41556</c:v>
                </c:pt>
                <c:pt idx="112">
                  <c:v>41569</c:v>
                </c:pt>
                <c:pt idx="113">
                  <c:v>41609</c:v>
                </c:pt>
                <c:pt idx="114">
                  <c:v>41614</c:v>
                </c:pt>
                <c:pt idx="115">
                  <c:v>41627</c:v>
                </c:pt>
                <c:pt idx="116">
                  <c:v>41669</c:v>
                </c:pt>
                <c:pt idx="117">
                  <c:v>41690</c:v>
                </c:pt>
                <c:pt idx="118">
                  <c:v>41715</c:v>
                </c:pt>
                <c:pt idx="119">
                  <c:v>41724</c:v>
                </c:pt>
                <c:pt idx="120">
                  <c:v>41730</c:v>
                </c:pt>
                <c:pt idx="121">
                  <c:v>41760</c:v>
                </c:pt>
                <c:pt idx="122">
                  <c:v>41786</c:v>
                </c:pt>
                <c:pt idx="123">
                  <c:v>41791</c:v>
                </c:pt>
                <c:pt idx="124">
                  <c:v>41802</c:v>
                </c:pt>
                <c:pt idx="125">
                  <c:v>41838</c:v>
                </c:pt>
                <c:pt idx="126">
                  <c:v>41843</c:v>
                </c:pt>
                <c:pt idx="127">
                  <c:v>41844</c:v>
                </c:pt>
                <c:pt idx="128">
                  <c:v>41844</c:v>
                </c:pt>
                <c:pt idx="129">
                  <c:v>41851</c:v>
                </c:pt>
                <c:pt idx="130">
                  <c:v>41870</c:v>
                </c:pt>
                <c:pt idx="131">
                  <c:v>41876</c:v>
                </c:pt>
                <c:pt idx="132">
                  <c:v>41885</c:v>
                </c:pt>
                <c:pt idx="133">
                  <c:v>41886</c:v>
                </c:pt>
                <c:pt idx="134">
                  <c:v>41886</c:v>
                </c:pt>
                <c:pt idx="135">
                  <c:v>41915</c:v>
                </c:pt>
                <c:pt idx="136">
                  <c:v>41920</c:v>
                </c:pt>
                <c:pt idx="137">
                  <c:v>41920</c:v>
                </c:pt>
                <c:pt idx="138">
                  <c:v>41920</c:v>
                </c:pt>
                <c:pt idx="139">
                  <c:v>41920</c:v>
                </c:pt>
                <c:pt idx="140">
                  <c:v>41920</c:v>
                </c:pt>
                <c:pt idx="141">
                  <c:v>41920</c:v>
                </c:pt>
                <c:pt idx="142">
                  <c:v>41932</c:v>
                </c:pt>
                <c:pt idx="143">
                  <c:v>41933</c:v>
                </c:pt>
                <c:pt idx="144">
                  <c:v>41933</c:v>
                </c:pt>
                <c:pt idx="145">
                  <c:v>41934</c:v>
                </c:pt>
                <c:pt idx="146">
                  <c:v>41934</c:v>
                </c:pt>
                <c:pt idx="147">
                  <c:v>41934</c:v>
                </c:pt>
                <c:pt idx="148">
                  <c:v>41934</c:v>
                </c:pt>
                <c:pt idx="149">
                  <c:v>41934</c:v>
                </c:pt>
                <c:pt idx="150">
                  <c:v>41934</c:v>
                </c:pt>
                <c:pt idx="151">
                  <c:v>41934</c:v>
                </c:pt>
                <c:pt idx="152">
                  <c:v>41934</c:v>
                </c:pt>
                <c:pt idx="153">
                  <c:v>41936</c:v>
                </c:pt>
                <c:pt idx="154">
                  <c:v>41950</c:v>
                </c:pt>
                <c:pt idx="155">
                  <c:v>41950</c:v>
                </c:pt>
                <c:pt idx="156">
                  <c:v>41956</c:v>
                </c:pt>
                <c:pt idx="157">
                  <c:v>41961</c:v>
                </c:pt>
                <c:pt idx="158">
                  <c:v>41982</c:v>
                </c:pt>
                <c:pt idx="159">
                  <c:v>42036</c:v>
                </c:pt>
                <c:pt idx="160">
                  <c:v>42065</c:v>
                </c:pt>
                <c:pt idx="161">
                  <c:v>42065</c:v>
                </c:pt>
                <c:pt idx="162">
                  <c:v>42066</c:v>
                </c:pt>
                <c:pt idx="163">
                  <c:v>42067</c:v>
                </c:pt>
                <c:pt idx="164">
                  <c:v>42067</c:v>
                </c:pt>
                <c:pt idx="165">
                  <c:v>42068</c:v>
                </c:pt>
                <c:pt idx="166">
                  <c:v>42086</c:v>
                </c:pt>
                <c:pt idx="167">
                  <c:v>42088</c:v>
                </c:pt>
                <c:pt idx="168">
                  <c:v>42097</c:v>
                </c:pt>
                <c:pt idx="169">
                  <c:v>42097</c:v>
                </c:pt>
                <c:pt idx="170">
                  <c:v>42108</c:v>
                </c:pt>
                <c:pt idx="171">
                  <c:v>42111</c:v>
                </c:pt>
                <c:pt idx="172">
                  <c:v>42124</c:v>
                </c:pt>
                <c:pt idx="173">
                  <c:v>42124</c:v>
                </c:pt>
                <c:pt idx="174">
                  <c:v>42124</c:v>
                </c:pt>
                <c:pt idx="175">
                  <c:v>42151</c:v>
                </c:pt>
                <c:pt idx="176">
                  <c:v>42156</c:v>
                </c:pt>
                <c:pt idx="177">
                  <c:v>42160</c:v>
                </c:pt>
                <c:pt idx="178">
                  <c:v>42164</c:v>
                </c:pt>
                <c:pt idx="179">
                  <c:v>42174</c:v>
                </c:pt>
                <c:pt idx="180">
                  <c:v>42178</c:v>
                </c:pt>
                <c:pt idx="181">
                  <c:v>42180</c:v>
                </c:pt>
                <c:pt idx="182">
                  <c:v>42185</c:v>
                </c:pt>
                <c:pt idx="183">
                  <c:v>42186</c:v>
                </c:pt>
                <c:pt idx="184">
                  <c:v>42186</c:v>
                </c:pt>
                <c:pt idx="185">
                  <c:v>42186</c:v>
                </c:pt>
                <c:pt idx="186">
                  <c:v>42200</c:v>
                </c:pt>
                <c:pt idx="187">
                  <c:v>42201</c:v>
                </c:pt>
                <c:pt idx="188">
                  <c:v>42201</c:v>
                </c:pt>
                <c:pt idx="189">
                  <c:v>42206</c:v>
                </c:pt>
                <c:pt idx="190">
                  <c:v>42221</c:v>
                </c:pt>
                <c:pt idx="191">
                  <c:v>42225</c:v>
                </c:pt>
                <c:pt idx="192">
                  <c:v>42228</c:v>
                </c:pt>
                <c:pt idx="193">
                  <c:v>42244</c:v>
                </c:pt>
                <c:pt idx="194">
                  <c:v>42250</c:v>
                </c:pt>
                <c:pt idx="195">
                  <c:v>42270</c:v>
                </c:pt>
                <c:pt idx="196">
                  <c:v>42270</c:v>
                </c:pt>
                <c:pt idx="197">
                  <c:v>42271</c:v>
                </c:pt>
                <c:pt idx="198">
                  <c:v>42275</c:v>
                </c:pt>
                <c:pt idx="199">
                  <c:v>42275</c:v>
                </c:pt>
                <c:pt idx="200">
                  <c:v>42278</c:v>
                </c:pt>
                <c:pt idx="201">
                  <c:v>42278</c:v>
                </c:pt>
                <c:pt idx="202">
                  <c:v>42278</c:v>
                </c:pt>
                <c:pt idx="203">
                  <c:v>42285</c:v>
                </c:pt>
                <c:pt idx="204">
                  <c:v>42286</c:v>
                </c:pt>
                <c:pt idx="205">
                  <c:v>42286</c:v>
                </c:pt>
                <c:pt idx="206">
                  <c:v>42292</c:v>
                </c:pt>
                <c:pt idx="207">
                  <c:v>42313</c:v>
                </c:pt>
                <c:pt idx="208">
                  <c:v>42314</c:v>
                </c:pt>
                <c:pt idx="209">
                  <c:v>42317</c:v>
                </c:pt>
                <c:pt idx="210">
                  <c:v>42318</c:v>
                </c:pt>
                <c:pt idx="211">
                  <c:v>42328</c:v>
                </c:pt>
                <c:pt idx="212">
                  <c:v>42338</c:v>
                </c:pt>
                <c:pt idx="213">
                  <c:v>42355</c:v>
                </c:pt>
                <c:pt idx="214">
                  <c:v>42355</c:v>
                </c:pt>
                <c:pt idx="215">
                  <c:v>42356</c:v>
                </c:pt>
                <c:pt idx="216">
                  <c:v>42356</c:v>
                </c:pt>
                <c:pt idx="217">
                  <c:v>42356</c:v>
                </c:pt>
                <c:pt idx="218">
                  <c:v>42356</c:v>
                </c:pt>
                <c:pt idx="219">
                  <c:v>42375</c:v>
                </c:pt>
                <c:pt idx="220">
                  <c:v>42472</c:v>
                </c:pt>
                <c:pt idx="221">
                  <c:v>42472</c:v>
                </c:pt>
                <c:pt idx="222">
                  <c:v>42509</c:v>
                </c:pt>
                <c:pt idx="223">
                  <c:v>42584</c:v>
                </c:pt>
                <c:pt idx="224">
                  <c:v>42586</c:v>
                </c:pt>
                <c:pt idx="225">
                  <c:v>42591</c:v>
                </c:pt>
                <c:pt idx="226">
                  <c:v>42608</c:v>
                </c:pt>
                <c:pt idx="227">
                  <c:v>42611</c:v>
                </c:pt>
                <c:pt idx="228">
                  <c:v>42628</c:v>
                </c:pt>
                <c:pt idx="229">
                  <c:v>42633</c:v>
                </c:pt>
                <c:pt idx="230">
                  <c:v>42635</c:v>
                </c:pt>
                <c:pt idx="231">
                  <c:v>42636</c:v>
                </c:pt>
                <c:pt idx="232">
                  <c:v>42636</c:v>
                </c:pt>
                <c:pt idx="233">
                  <c:v>42636</c:v>
                </c:pt>
                <c:pt idx="234">
                  <c:v>42636</c:v>
                </c:pt>
                <c:pt idx="235">
                  <c:v>42689</c:v>
                </c:pt>
                <c:pt idx="236">
                  <c:v>42692</c:v>
                </c:pt>
                <c:pt idx="237">
                  <c:v>42692</c:v>
                </c:pt>
                <c:pt idx="238">
                  <c:v>42692</c:v>
                </c:pt>
                <c:pt idx="239">
                  <c:v>42717</c:v>
                </c:pt>
                <c:pt idx="240">
                  <c:v>42719</c:v>
                </c:pt>
                <c:pt idx="241">
                  <c:v>42738</c:v>
                </c:pt>
                <c:pt idx="242">
                  <c:v>42747</c:v>
                </c:pt>
                <c:pt idx="243">
                  <c:v>42747</c:v>
                </c:pt>
                <c:pt idx="244">
                  <c:v>42747</c:v>
                </c:pt>
                <c:pt idx="245">
                  <c:v>42752</c:v>
                </c:pt>
                <c:pt idx="246">
                  <c:v>42766</c:v>
                </c:pt>
                <c:pt idx="247">
                  <c:v>42817</c:v>
                </c:pt>
                <c:pt idx="248">
                  <c:v>42825</c:v>
                </c:pt>
                <c:pt idx="249">
                  <c:v>42826</c:v>
                </c:pt>
                <c:pt idx="250">
                  <c:v>42843</c:v>
                </c:pt>
                <c:pt idx="251">
                  <c:v>42877</c:v>
                </c:pt>
                <c:pt idx="252">
                  <c:v>42880</c:v>
                </c:pt>
                <c:pt idx="253">
                  <c:v>42880</c:v>
                </c:pt>
                <c:pt idx="254">
                  <c:v>42880</c:v>
                </c:pt>
                <c:pt idx="255">
                  <c:v>42880</c:v>
                </c:pt>
                <c:pt idx="256">
                  <c:v>42881</c:v>
                </c:pt>
                <c:pt idx="257">
                  <c:v>42887</c:v>
                </c:pt>
                <c:pt idx="258">
                  <c:v>42887</c:v>
                </c:pt>
                <c:pt idx="259">
                  <c:v>42887</c:v>
                </c:pt>
                <c:pt idx="260">
                  <c:v>42893</c:v>
                </c:pt>
                <c:pt idx="261">
                  <c:v>42905</c:v>
                </c:pt>
                <c:pt idx="262">
                  <c:v>42906</c:v>
                </c:pt>
                <c:pt idx="263">
                  <c:v>42906</c:v>
                </c:pt>
                <c:pt idx="264">
                  <c:v>42906</c:v>
                </c:pt>
                <c:pt idx="265">
                  <c:v>42906</c:v>
                </c:pt>
                <c:pt idx="266">
                  <c:v>42912</c:v>
                </c:pt>
                <c:pt idx="267">
                  <c:v>42933</c:v>
                </c:pt>
                <c:pt idx="268">
                  <c:v>42944</c:v>
                </c:pt>
                <c:pt idx="269">
                  <c:v>42944</c:v>
                </c:pt>
                <c:pt idx="270">
                  <c:v>42955</c:v>
                </c:pt>
                <c:pt idx="271">
                  <c:v>42972</c:v>
                </c:pt>
                <c:pt idx="272">
                  <c:v>43001</c:v>
                </c:pt>
                <c:pt idx="273">
                  <c:v>43004</c:v>
                </c:pt>
                <c:pt idx="274">
                  <c:v>43004</c:v>
                </c:pt>
                <c:pt idx="275">
                  <c:v>43014</c:v>
                </c:pt>
                <c:pt idx="276">
                  <c:v>43014</c:v>
                </c:pt>
                <c:pt idx="277">
                  <c:v>43038</c:v>
                </c:pt>
                <c:pt idx="278">
                  <c:v>43047</c:v>
                </c:pt>
                <c:pt idx="279">
                  <c:v>43052</c:v>
                </c:pt>
                <c:pt idx="280">
                  <c:v>43052</c:v>
                </c:pt>
                <c:pt idx="281">
                  <c:v>43053</c:v>
                </c:pt>
                <c:pt idx="282">
                  <c:v>43077</c:v>
                </c:pt>
                <c:pt idx="283">
                  <c:v>43083</c:v>
                </c:pt>
                <c:pt idx="284">
                  <c:v>43084</c:v>
                </c:pt>
                <c:pt idx="285">
                  <c:v>43090</c:v>
                </c:pt>
                <c:pt idx="286">
                  <c:v>43105</c:v>
                </c:pt>
                <c:pt idx="287">
                  <c:v>43109</c:v>
                </c:pt>
                <c:pt idx="288">
                  <c:v>43126</c:v>
                </c:pt>
                <c:pt idx="289">
                  <c:v>43129</c:v>
                </c:pt>
                <c:pt idx="290">
                  <c:v>43129</c:v>
                </c:pt>
                <c:pt idx="291">
                  <c:v>43132</c:v>
                </c:pt>
                <c:pt idx="292">
                  <c:v>43136</c:v>
                </c:pt>
                <c:pt idx="293">
                  <c:v>43152</c:v>
                </c:pt>
                <c:pt idx="294">
                  <c:v>43154</c:v>
                </c:pt>
                <c:pt idx="295">
                  <c:v>43206</c:v>
                </c:pt>
                <c:pt idx="296">
                  <c:v>43227</c:v>
                </c:pt>
                <c:pt idx="297">
                  <c:v>43236</c:v>
                </c:pt>
                <c:pt idx="298">
                  <c:v>43236</c:v>
                </c:pt>
                <c:pt idx="299">
                  <c:v>43250</c:v>
                </c:pt>
                <c:pt idx="300">
                  <c:v>43250</c:v>
                </c:pt>
                <c:pt idx="301">
                  <c:v>43250</c:v>
                </c:pt>
                <c:pt idx="302">
                  <c:v>43250</c:v>
                </c:pt>
                <c:pt idx="303">
                  <c:v>43250</c:v>
                </c:pt>
                <c:pt idx="304">
                  <c:v>43250</c:v>
                </c:pt>
                <c:pt idx="305">
                  <c:v>43251</c:v>
                </c:pt>
                <c:pt idx="306">
                  <c:v>43252</c:v>
                </c:pt>
                <c:pt idx="307">
                  <c:v>43255</c:v>
                </c:pt>
                <c:pt idx="308">
                  <c:v>43257</c:v>
                </c:pt>
                <c:pt idx="309">
                  <c:v>43259</c:v>
                </c:pt>
                <c:pt idx="310">
                  <c:v>43264</c:v>
                </c:pt>
                <c:pt idx="311">
                  <c:v>43264</c:v>
                </c:pt>
                <c:pt idx="312">
                  <c:v>43264</c:v>
                </c:pt>
                <c:pt idx="313">
                  <c:v>43264</c:v>
                </c:pt>
                <c:pt idx="314">
                  <c:v>43266</c:v>
                </c:pt>
                <c:pt idx="315">
                  <c:v>43277</c:v>
                </c:pt>
                <c:pt idx="316">
                  <c:v>43278</c:v>
                </c:pt>
                <c:pt idx="317">
                  <c:v>43281</c:v>
                </c:pt>
                <c:pt idx="318">
                  <c:v>43281</c:v>
                </c:pt>
                <c:pt idx="319">
                  <c:v>43281</c:v>
                </c:pt>
                <c:pt idx="320">
                  <c:v>43291</c:v>
                </c:pt>
                <c:pt idx="321">
                  <c:v>43322</c:v>
                </c:pt>
                <c:pt idx="322">
                  <c:v>43322</c:v>
                </c:pt>
                <c:pt idx="323">
                  <c:v>43334</c:v>
                </c:pt>
                <c:pt idx="324">
                  <c:v>43334</c:v>
                </c:pt>
                <c:pt idx="325">
                  <c:v>43335</c:v>
                </c:pt>
                <c:pt idx="326">
                  <c:v>43343</c:v>
                </c:pt>
                <c:pt idx="327">
                  <c:v>43352</c:v>
                </c:pt>
                <c:pt idx="328">
                  <c:v>43354</c:v>
                </c:pt>
                <c:pt idx="329">
                  <c:v>43362</c:v>
                </c:pt>
                <c:pt idx="330">
                  <c:v>43363</c:v>
                </c:pt>
                <c:pt idx="331">
                  <c:v>43368</c:v>
                </c:pt>
                <c:pt idx="332">
                  <c:v>43374</c:v>
                </c:pt>
                <c:pt idx="333">
                  <c:v>43374</c:v>
                </c:pt>
                <c:pt idx="334">
                  <c:v>43391</c:v>
                </c:pt>
                <c:pt idx="335">
                  <c:v>43391</c:v>
                </c:pt>
                <c:pt idx="336">
                  <c:v>43398</c:v>
                </c:pt>
                <c:pt idx="337">
                  <c:v>43405</c:v>
                </c:pt>
                <c:pt idx="338">
                  <c:v>43445</c:v>
                </c:pt>
                <c:pt idx="339">
                  <c:v>43497</c:v>
                </c:pt>
                <c:pt idx="340">
                  <c:v>43507</c:v>
                </c:pt>
                <c:pt idx="341">
                  <c:v>43510</c:v>
                </c:pt>
                <c:pt idx="342">
                  <c:v>43524</c:v>
                </c:pt>
                <c:pt idx="343">
                  <c:v>43545</c:v>
                </c:pt>
                <c:pt idx="344">
                  <c:v>43546</c:v>
                </c:pt>
                <c:pt idx="345">
                  <c:v>43577</c:v>
                </c:pt>
                <c:pt idx="346">
                  <c:v>43585</c:v>
                </c:pt>
                <c:pt idx="347">
                  <c:v>43613</c:v>
                </c:pt>
                <c:pt idx="348">
                  <c:v>43615</c:v>
                </c:pt>
                <c:pt idx="349">
                  <c:v>43627</c:v>
                </c:pt>
                <c:pt idx="350">
                  <c:v>43634</c:v>
                </c:pt>
                <c:pt idx="351">
                  <c:v>43634</c:v>
                </c:pt>
                <c:pt idx="352">
                  <c:v>43637</c:v>
                </c:pt>
                <c:pt idx="353">
                  <c:v>43643</c:v>
                </c:pt>
                <c:pt idx="354">
                  <c:v>43643</c:v>
                </c:pt>
                <c:pt idx="355">
                  <c:v>43647</c:v>
                </c:pt>
                <c:pt idx="356">
                  <c:v>43647</c:v>
                </c:pt>
                <c:pt idx="357">
                  <c:v>43647</c:v>
                </c:pt>
                <c:pt idx="358">
                  <c:v>43655</c:v>
                </c:pt>
                <c:pt idx="359">
                  <c:v>43671</c:v>
                </c:pt>
                <c:pt idx="360">
                  <c:v>43672</c:v>
                </c:pt>
                <c:pt idx="361">
                  <c:v>43672</c:v>
                </c:pt>
                <c:pt idx="362">
                  <c:v>43683</c:v>
                </c:pt>
                <c:pt idx="363">
                  <c:v>43696</c:v>
                </c:pt>
                <c:pt idx="364">
                  <c:v>43707</c:v>
                </c:pt>
                <c:pt idx="365">
                  <c:v>43720</c:v>
                </c:pt>
                <c:pt idx="366">
                  <c:v>43727</c:v>
                </c:pt>
                <c:pt idx="367">
                  <c:v>43730</c:v>
                </c:pt>
                <c:pt idx="368">
                  <c:v>43730</c:v>
                </c:pt>
                <c:pt idx="369">
                  <c:v>43730</c:v>
                </c:pt>
                <c:pt idx="370">
                  <c:v>43739</c:v>
                </c:pt>
                <c:pt idx="371">
                  <c:v>43755</c:v>
                </c:pt>
                <c:pt idx="372">
                  <c:v>43755</c:v>
                </c:pt>
                <c:pt idx="373">
                  <c:v>43756</c:v>
                </c:pt>
                <c:pt idx="374">
                  <c:v>43761</c:v>
                </c:pt>
                <c:pt idx="375">
                  <c:v>43774</c:v>
                </c:pt>
                <c:pt idx="376">
                  <c:v>43783</c:v>
                </c:pt>
                <c:pt idx="377">
                  <c:v>43783</c:v>
                </c:pt>
                <c:pt idx="378">
                  <c:v>43788</c:v>
                </c:pt>
                <c:pt idx="379">
                  <c:v>43790</c:v>
                </c:pt>
                <c:pt idx="380">
                  <c:v>43795</c:v>
                </c:pt>
                <c:pt idx="381">
                  <c:v>43795</c:v>
                </c:pt>
                <c:pt idx="382">
                  <c:v>43795</c:v>
                </c:pt>
                <c:pt idx="383">
                  <c:v>43804</c:v>
                </c:pt>
                <c:pt idx="384">
                  <c:v>43809</c:v>
                </c:pt>
                <c:pt idx="385">
                  <c:v>43816</c:v>
                </c:pt>
                <c:pt idx="386">
                  <c:v>43819</c:v>
                </c:pt>
                <c:pt idx="387">
                  <c:v>43822</c:v>
                </c:pt>
                <c:pt idx="388">
                  <c:v>43836</c:v>
                </c:pt>
                <c:pt idx="389">
                  <c:v>43875</c:v>
                </c:pt>
                <c:pt idx="390">
                  <c:v>43875</c:v>
                </c:pt>
                <c:pt idx="391">
                  <c:v>43880</c:v>
                </c:pt>
                <c:pt idx="392">
                  <c:v>43887</c:v>
                </c:pt>
                <c:pt idx="393">
                  <c:v>43903</c:v>
                </c:pt>
                <c:pt idx="394">
                  <c:v>43915</c:v>
                </c:pt>
                <c:pt idx="395">
                  <c:v>43929</c:v>
                </c:pt>
                <c:pt idx="396">
                  <c:v>43929</c:v>
                </c:pt>
                <c:pt idx="397">
                  <c:v>43953</c:v>
                </c:pt>
                <c:pt idx="398">
                  <c:v>43957</c:v>
                </c:pt>
                <c:pt idx="399">
                  <c:v>43970</c:v>
                </c:pt>
                <c:pt idx="400">
                  <c:v>43977</c:v>
                </c:pt>
                <c:pt idx="401">
                  <c:v>43983</c:v>
                </c:pt>
                <c:pt idx="402">
                  <c:v>44022</c:v>
                </c:pt>
                <c:pt idx="403">
                  <c:v>44022</c:v>
                </c:pt>
                <c:pt idx="404">
                  <c:v>44036</c:v>
                </c:pt>
                <c:pt idx="405">
                  <c:v>44067</c:v>
                </c:pt>
                <c:pt idx="406">
                  <c:v>44074</c:v>
                </c:pt>
                <c:pt idx="407">
                  <c:v>44088</c:v>
                </c:pt>
                <c:pt idx="408">
                  <c:v>44097</c:v>
                </c:pt>
                <c:pt idx="409">
                  <c:v>44099</c:v>
                </c:pt>
                <c:pt idx="410">
                  <c:v>44104</c:v>
                </c:pt>
                <c:pt idx="411">
                  <c:v>44106</c:v>
                </c:pt>
                <c:pt idx="412">
                  <c:v>44137</c:v>
                </c:pt>
                <c:pt idx="413">
                  <c:v>44140</c:v>
                </c:pt>
                <c:pt idx="414">
                  <c:v>44141</c:v>
                </c:pt>
                <c:pt idx="415">
                  <c:v>44166</c:v>
                </c:pt>
                <c:pt idx="416">
                  <c:v>44187</c:v>
                </c:pt>
                <c:pt idx="417">
                  <c:v>44195</c:v>
                </c:pt>
                <c:pt idx="418">
                  <c:v>44211</c:v>
                </c:pt>
                <c:pt idx="419">
                  <c:v>44211</c:v>
                </c:pt>
                <c:pt idx="420">
                  <c:v>44217</c:v>
                </c:pt>
                <c:pt idx="421">
                  <c:v>44224</c:v>
                </c:pt>
                <c:pt idx="422">
                  <c:v>44228</c:v>
                </c:pt>
                <c:pt idx="423">
                  <c:v>44228</c:v>
                </c:pt>
                <c:pt idx="424">
                  <c:v>44231</c:v>
                </c:pt>
                <c:pt idx="425">
                  <c:v>44250</c:v>
                </c:pt>
                <c:pt idx="426">
                  <c:v>44263</c:v>
                </c:pt>
                <c:pt idx="427">
                  <c:v>44280</c:v>
                </c:pt>
                <c:pt idx="428">
                  <c:v>44287</c:v>
                </c:pt>
                <c:pt idx="429">
                  <c:v>44287</c:v>
                </c:pt>
                <c:pt idx="430">
                  <c:v>44294</c:v>
                </c:pt>
                <c:pt idx="431">
                  <c:v>44323</c:v>
                </c:pt>
                <c:pt idx="432">
                  <c:v>44328</c:v>
                </c:pt>
                <c:pt idx="433">
                  <c:v>44348</c:v>
                </c:pt>
                <c:pt idx="434">
                  <c:v>44348</c:v>
                </c:pt>
                <c:pt idx="435">
                  <c:v>44348</c:v>
                </c:pt>
                <c:pt idx="436">
                  <c:v>44351</c:v>
                </c:pt>
                <c:pt idx="437">
                  <c:v>44364</c:v>
                </c:pt>
                <c:pt idx="438">
                  <c:v>44420</c:v>
                </c:pt>
                <c:pt idx="439">
                  <c:v>44477</c:v>
                </c:pt>
                <c:pt idx="440">
                  <c:v>44483</c:v>
                </c:pt>
                <c:pt idx="441">
                  <c:v>44484</c:v>
                </c:pt>
                <c:pt idx="442">
                  <c:v>44484</c:v>
                </c:pt>
                <c:pt idx="443">
                  <c:v>44547</c:v>
                </c:pt>
                <c:pt idx="444">
                  <c:v>44582</c:v>
                </c:pt>
                <c:pt idx="445">
                  <c:v>44608</c:v>
                </c:pt>
                <c:pt idx="446">
                  <c:v>44613</c:v>
                </c:pt>
                <c:pt idx="447">
                  <c:v>44669</c:v>
                </c:pt>
                <c:pt idx="448">
                  <c:v>44671</c:v>
                </c:pt>
                <c:pt idx="449">
                  <c:v>44679</c:v>
                </c:pt>
                <c:pt idx="450">
                  <c:v>44694</c:v>
                </c:pt>
                <c:pt idx="451">
                  <c:v>44706</c:v>
                </c:pt>
                <c:pt idx="452">
                  <c:v>44735</c:v>
                </c:pt>
                <c:pt idx="453">
                  <c:v>44769</c:v>
                </c:pt>
                <c:pt idx="454">
                  <c:v>44831</c:v>
                </c:pt>
                <c:pt idx="455">
                  <c:v>44833</c:v>
                </c:pt>
                <c:pt idx="456">
                  <c:v>44854</c:v>
                </c:pt>
                <c:pt idx="457">
                  <c:v>44859</c:v>
                </c:pt>
                <c:pt idx="458">
                  <c:v>44862</c:v>
                </c:pt>
                <c:pt idx="459">
                  <c:v>44916</c:v>
                </c:pt>
                <c:pt idx="460">
                  <c:v>44946</c:v>
                </c:pt>
                <c:pt idx="461">
                  <c:v>44950</c:v>
                </c:pt>
                <c:pt idx="462">
                  <c:v>45107</c:v>
                </c:pt>
                <c:pt idx="463">
                  <c:v>45128</c:v>
                </c:pt>
                <c:pt idx="464">
                  <c:v>45223</c:v>
                </c:pt>
                <c:pt idx="465">
                  <c:v>45245</c:v>
                </c:pt>
                <c:pt idx="466">
                  <c:v>45247</c:v>
                </c:pt>
                <c:pt idx="467">
                  <c:v>45322</c:v>
                </c:pt>
                <c:pt idx="468">
                  <c:v>45337</c:v>
                </c:pt>
                <c:pt idx="469">
                  <c:v>45372</c:v>
                </c:pt>
                <c:pt idx="470">
                  <c:v>45415</c:v>
                </c:pt>
                <c:pt idx="471">
                  <c:v>45415</c:v>
                </c:pt>
              </c:numCache>
            </c:numRef>
          </c:xVal>
          <c:yVal>
            <c:numRef>
              <c:f>'PPA Price by Project (PV only)'!$R$26:$R$537</c:f>
              <c:numCache>
                <c:formatCode>0.00</c:formatCode>
                <c:ptCount val="512"/>
                <c:pt idx="0">
                  <c:v>#N/A</c:v>
                </c:pt>
                <c:pt idx="1">
                  <c:v>#N/A</c:v>
                </c:pt>
                <c:pt idx="2">
                  <c:v>#N/A</c:v>
                </c:pt>
                <c:pt idx="3">
                  <c:v>#N/A</c:v>
                </c:pt>
                <c:pt idx="4">
                  <c:v>#N/A</c:v>
                </c:pt>
                <c:pt idx="5">
                  <c:v>#N/A</c:v>
                </c:pt>
                <c:pt idx="6">
                  <c:v>#N/A</c:v>
                </c:pt>
                <c:pt idx="7">
                  <c:v>#N/A</c:v>
                </c:pt>
                <c:pt idx="8">
                  <c:v>#N/A</c:v>
                </c:pt>
                <c:pt idx="9">
                  <c:v>#N/A</c:v>
                </c:pt>
                <c:pt idx="10">
                  <c:v>#N/A</c:v>
                </c:pt>
                <c:pt idx="11">
                  <c:v>#N/A</c:v>
                </c:pt>
                <c:pt idx="12">
                  <c:v>253.49365295430985</c:v>
                </c:pt>
                <c:pt idx="13">
                  <c:v>#N/A</c:v>
                </c:pt>
                <c:pt idx="14">
                  <c:v>#N/A</c:v>
                </c:pt>
                <c:pt idx="15">
                  <c:v>#N/A</c:v>
                </c:pt>
                <c:pt idx="16">
                  <c:v>#N/A</c:v>
                </c:pt>
                <c:pt idx="17">
                  <c:v>#N/A</c:v>
                </c:pt>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354.11475419560912</c:v>
                </c:pt>
                <c:pt idx="33">
                  <c:v>#N/A</c:v>
                </c:pt>
                <c:pt idx="34">
                  <c:v>#N/A</c:v>
                </c:pt>
                <c:pt idx="35">
                  <c:v>#N/A</c:v>
                </c:pt>
                <c:pt idx="36">
                  <c:v>#N/A</c:v>
                </c:pt>
                <c:pt idx="37">
                  <c:v>#N/A</c:v>
                </c:pt>
                <c:pt idx="38">
                  <c:v>#N/A</c:v>
                </c:pt>
                <c:pt idx="39">
                  <c:v>#N/A</c:v>
                </c:pt>
                <c:pt idx="40">
                  <c:v>#N/A</c:v>
                </c:pt>
                <c:pt idx="41">
                  <c:v>#N/A</c:v>
                </c:pt>
                <c:pt idx="42">
                  <c:v>#N/A</c:v>
                </c:pt>
                <c:pt idx="43">
                  <c:v>#N/A</c:v>
                </c:pt>
                <c:pt idx="44">
                  <c:v>#N/A</c:v>
                </c:pt>
                <c:pt idx="45">
                  <c:v>#N/A</c:v>
                </c:pt>
                <c:pt idx="46">
                  <c:v>#N/A</c:v>
                </c:pt>
                <c:pt idx="47">
                  <c:v>#N/A</c:v>
                </c:pt>
                <c:pt idx="48">
                  <c:v>#N/A</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249.98827175801034</c:v>
                </c:pt>
                <c:pt idx="69">
                  <c:v>#N/A</c:v>
                </c:pt>
                <c:pt idx="70">
                  <c:v>#N/A</c:v>
                </c:pt>
                <c:pt idx="71">
                  <c:v>#N/A</c:v>
                </c:pt>
                <c:pt idx="72">
                  <c:v>#N/A</c:v>
                </c:pt>
                <c:pt idx="73">
                  <c:v>#N/A</c:v>
                </c:pt>
                <c:pt idx="74">
                  <c:v>#N/A</c:v>
                </c:pt>
                <c:pt idx="75">
                  <c:v>#N/A</c:v>
                </c:pt>
                <c:pt idx="76">
                  <c:v>#N/A</c:v>
                </c:pt>
                <c:pt idx="77">
                  <c:v>#N/A</c:v>
                </c:pt>
                <c:pt idx="78">
                  <c:v>#N/A</c:v>
                </c:pt>
                <c:pt idx="79">
                  <c:v>#N/A</c:v>
                </c:pt>
                <c:pt idx="80">
                  <c:v>#N/A</c:v>
                </c:pt>
                <c:pt idx="81">
                  <c:v>#N/A</c:v>
                </c:pt>
                <c:pt idx="82">
                  <c:v>#N/A</c:v>
                </c:pt>
                <c:pt idx="83">
                  <c:v>#N/A</c:v>
                </c:pt>
                <c:pt idx="84">
                  <c:v>#N/A</c:v>
                </c:pt>
                <c:pt idx="85">
                  <c:v>#N/A</c:v>
                </c:pt>
                <c:pt idx="86">
                  <c:v>#N/A</c:v>
                </c:pt>
                <c:pt idx="87">
                  <c:v>#N/A</c:v>
                </c:pt>
                <c:pt idx="88">
                  <c:v>#N/A</c:v>
                </c:pt>
                <c:pt idx="89">
                  <c:v>#N/A</c:v>
                </c:pt>
                <c:pt idx="90">
                  <c:v>#N/A</c:v>
                </c:pt>
                <c:pt idx="91">
                  <c:v>#N/A</c:v>
                </c:pt>
                <c:pt idx="92">
                  <c:v>#N/A</c:v>
                </c:pt>
                <c:pt idx="93">
                  <c:v>#N/A</c:v>
                </c:pt>
                <c:pt idx="94">
                  <c:v>#N/A</c:v>
                </c:pt>
                <c:pt idx="95">
                  <c:v>#N/A</c:v>
                </c:pt>
                <c:pt idx="96">
                  <c:v>#N/A</c:v>
                </c:pt>
                <c:pt idx="97">
                  <c:v>#N/A</c:v>
                </c:pt>
                <c:pt idx="98">
                  <c:v>#N/A</c:v>
                </c:pt>
                <c:pt idx="99">
                  <c:v>#N/A</c:v>
                </c:pt>
                <c:pt idx="100">
                  <c:v>#N/A</c:v>
                </c:pt>
                <c:pt idx="101">
                  <c:v>#N/A</c:v>
                </c:pt>
                <c:pt idx="102">
                  <c:v>#N/A</c:v>
                </c:pt>
                <c:pt idx="103">
                  <c:v>#N/A</c:v>
                </c:pt>
                <c:pt idx="104">
                  <c:v>#N/A</c:v>
                </c:pt>
                <c:pt idx="105">
                  <c:v>#N/A</c:v>
                </c:pt>
                <c:pt idx="106">
                  <c:v>#N/A</c:v>
                </c:pt>
                <c:pt idx="107">
                  <c:v>#N/A</c:v>
                </c:pt>
                <c:pt idx="108">
                  <c:v>#N/A</c:v>
                </c:pt>
                <c:pt idx="109">
                  <c:v>107.70403841478497</c:v>
                </c:pt>
                <c:pt idx="110">
                  <c:v>#N/A</c:v>
                </c:pt>
                <c:pt idx="111">
                  <c:v>#N/A</c:v>
                </c:pt>
                <c:pt idx="112">
                  <c:v>#N/A</c:v>
                </c:pt>
                <c:pt idx="113">
                  <c:v>#N/A</c:v>
                </c:pt>
                <c:pt idx="114">
                  <c:v>#N/A</c:v>
                </c:pt>
                <c:pt idx="115">
                  <c:v>#N/A</c:v>
                </c:pt>
                <c:pt idx="116">
                  <c:v>#N/A</c:v>
                </c:pt>
                <c:pt idx="117">
                  <c:v>#N/A</c:v>
                </c:pt>
                <c:pt idx="118">
                  <c:v>#N/A</c:v>
                </c:pt>
                <c:pt idx="119">
                  <c:v>#N/A</c:v>
                </c:pt>
                <c:pt idx="120">
                  <c:v>71.155809792578211</c:v>
                </c:pt>
                <c:pt idx="121">
                  <c:v>#N/A</c:v>
                </c:pt>
                <c:pt idx="122">
                  <c:v>#N/A</c:v>
                </c:pt>
                <c:pt idx="123">
                  <c:v>#N/A</c:v>
                </c:pt>
                <c:pt idx="124">
                  <c:v>#N/A</c:v>
                </c:pt>
                <c:pt idx="125">
                  <c:v>#N/A</c:v>
                </c:pt>
                <c:pt idx="126">
                  <c:v>#N/A</c:v>
                </c:pt>
                <c:pt idx="127">
                  <c:v>#N/A</c:v>
                </c:pt>
                <c:pt idx="128">
                  <c:v>#N/A</c:v>
                </c:pt>
                <c:pt idx="129">
                  <c:v>#N/A</c:v>
                </c:pt>
                <c:pt idx="130">
                  <c:v>#N/A</c:v>
                </c:pt>
                <c:pt idx="131">
                  <c:v>#N/A</c:v>
                </c:pt>
                <c:pt idx="132">
                  <c:v>#N/A</c:v>
                </c:pt>
                <c:pt idx="133">
                  <c:v>#N/A</c:v>
                </c:pt>
                <c:pt idx="134">
                  <c:v>#N/A</c:v>
                </c:pt>
                <c:pt idx="135">
                  <c:v>#N/A</c:v>
                </c:pt>
                <c:pt idx="136">
                  <c:v>#N/A</c:v>
                </c:pt>
                <c:pt idx="137">
                  <c:v>#N/A</c:v>
                </c:pt>
                <c:pt idx="138">
                  <c:v>#N/A</c:v>
                </c:pt>
                <c:pt idx="139">
                  <c:v>#N/A</c:v>
                </c:pt>
                <c:pt idx="140">
                  <c:v>#N/A</c:v>
                </c:pt>
                <c:pt idx="141">
                  <c:v>#N/A</c:v>
                </c:pt>
                <c:pt idx="142">
                  <c:v>#N/A</c:v>
                </c:pt>
                <c:pt idx="143">
                  <c:v>#N/A</c:v>
                </c:pt>
                <c:pt idx="144">
                  <c:v>#N/A</c:v>
                </c:pt>
                <c:pt idx="145">
                  <c:v>#N/A</c:v>
                </c:pt>
                <c:pt idx="146">
                  <c:v>#N/A</c:v>
                </c:pt>
                <c:pt idx="147">
                  <c:v>#N/A</c:v>
                </c:pt>
                <c:pt idx="148">
                  <c:v>#N/A</c:v>
                </c:pt>
                <c:pt idx="149">
                  <c:v>#N/A</c:v>
                </c:pt>
                <c:pt idx="150">
                  <c:v>#N/A</c:v>
                </c:pt>
                <c:pt idx="151">
                  <c:v>#N/A</c:v>
                </c:pt>
                <c:pt idx="152">
                  <c:v>#N/A</c:v>
                </c:pt>
                <c:pt idx="153">
                  <c:v>#N/A</c:v>
                </c:pt>
                <c:pt idx="154">
                  <c:v>#N/A</c:v>
                </c:pt>
                <c:pt idx="155">
                  <c:v>#N/A</c:v>
                </c:pt>
                <c:pt idx="156">
                  <c:v>#N/A</c:v>
                </c:pt>
                <c:pt idx="157">
                  <c:v>#N/A</c:v>
                </c:pt>
                <c:pt idx="158">
                  <c:v>#N/A</c:v>
                </c:pt>
                <c:pt idx="159">
                  <c:v>#N/A</c:v>
                </c:pt>
                <c:pt idx="160">
                  <c:v>#N/A</c:v>
                </c:pt>
                <c:pt idx="161">
                  <c:v>#N/A</c:v>
                </c:pt>
                <c:pt idx="162">
                  <c:v>#N/A</c:v>
                </c:pt>
                <c:pt idx="163">
                  <c:v>#N/A</c:v>
                </c:pt>
                <c:pt idx="164">
                  <c:v>#N/A</c:v>
                </c:pt>
                <c:pt idx="165">
                  <c:v>#N/A</c:v>
                </c:pt>
                <c:pt idx="166">
                  <c:v>#N/A</c:v>
                </c:pt>
                <c:pt idx="167">
                  <c:v>#N/A</c:v>
                </c:pt>
                <c:pt idx="168">
                  <c:v>#N/A</c:v>
                </c:pt>
                <c:pt idx="169">
                  <c:v>#N/A</c:v>
                </c:pt>
                <c:pt idx="170">
                  <c:v>#N/A</c:v>
                </c:pt>
                <c:pt idx="171">
                  <c:v>#N/A</c:v>
                </c:pt>
                <c:pt idx="172">
                  <c:v>#N/A</c:v>
                </c:pt>
                <c:pt idx="173">
                  <c:v>#N/A</c:v>
                </c:pt>
                <c:pt idx="174">
                  <c:v>#N/A</c:v>
                </c:pt>
                <c:pt idx="175">
                  <c:v>#N/A</c:v>
                </c:pt>
                <c:pt idx="176">
                  <c:v>#N/A</c:v>
                </c:pt>
                <c:pt idx="177">
                  <c:v>#N/A</c:v>
                </c:pt>
                <c:pt idx="178">
                  <c:v>73.139491928139137</c:v>
                </c:pt>
                <c:pt idx="179">
                  <c:v>#N/A</c:v>
                </c:pt>
                <c:pt idx="180">
                  <c:v>#N/A</c:v>
                </c:pt>
                <c:pt idx="181">
                  <c:v>#N/A</c:v>
                </c:pt>
                <c:pt idx="182">
                  <c:v>#N/A</c:v>
                </c:pt>
                <c:pt idx="183">
                  <c:v>#N/A</c:v>
                </c:pt>
                <c:pt idx="184">
                  <c:v>#N/A</c:v>
                </c:pt>
                <c:pt idx="185">
                  <c:v>#N/A</c:v>
                </c:pt>
                <c:pt idx="186">
                  <c:v>#N/A</c:v>
                </c:pt>
                <c:pt idx="187">
                  <c:v>#N/A</c:v>
                </c:pt>
                <c:pt idx="188">
                  <c:v>#N/A</c:v>
                </c:pt>
                <c:pt idx="189">
                  <c:v>#N/A</c:v>
                </c:pt>
                <c:pt idx="190">
                  <c:v>#N/A</c:v>
                </c:pt>
                <c:pt idx="191">
                  <c:v>#N/A</c:v>
                </c:pt>
                <c:pt idx="192">
                  <c:v>#N/A</c:v>
                </c:pt>
                <c:pt idx="193">
                  <c:v>#N/A</c:v>
                </c:pt>
                <c:pt idx="194">
                  <c:v>#N/A</c:v>
                </c:pt>
                <c:pt idx="195">
                  <c:v>#N/A</c:v>
                </c:pt>
                <c:pt idx="196">
                  <c:v>#N/A</c:v>
                </c:pt>
                <c:pt idx="197">
                  <c:v>#N/A</c:v>
                </c:pt>
                <c:pt idx="198">
                  <c:v>#N/A</c:v>
                </c:pt>
                <c:pt idx="199">
                  <c:v>#N/A</c:v>
                </c:pt>
                <c:pt idx="200">
                  <c:v>#N/A</c:v>
                </c:pt>
                <c:pt idx="201">
                  <c:v>#N/A</c:v>
                </c:pt>
                <c:pt idx="202">
                  <c:v>#N/A</c:v>
                </c:pt>
                <c:pt idx="203">
                  <c:v>#N/A</c:v>
                </c:pt>
                <c:pt idx="204">
                  <c:v>#N/A</c:v>
                </c:pt>
                <c:pt idx="205">
                  <c:v>#N/A</c:v>
                </c:pt>
                <c:pt idx="206">
                  <c:v>#N/A</c:v>
                </c:pt>
                <c:pt idx="207">
                  <c:v>#N/A</c:v>
                </c:pt>
                <c:pt idx="208">
                  <c:v>#N/A</c:v>
                </c:pt>
                <c:pt idx="209">
                  <c:v>#N/A</c:v>
                </c:pt>
                <c:pt idx="210">
                  <c:v>#N/A</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55.468923112446923</c:v>
                </c:pt>
                <c:pt idx="227">
                  <c:v>45.891602345308783</c:v>
                </c:pt>
                <c:pt idx="228">
                  <c:v>#N/A</c:v>
                </c:pt>
                <c:pt idx="229">
                  <c:v>44.942744360187817</c:v>
                </c:pt>
                <c:pt idx="230">
                  <c:v>159.82564271774476</c:v>
                </c:pt>
                <c:pt idx="231">
                  <c:v>#N/A</c:v>
                </c:pt>
                <c:pt idx="232">
                  <c:v>#N/A</c:v>
                </c:pt>
                <c:pt idx="233">
                  <c:v>#N/A</c:v>
                </c:pt>
                <c:pt idx="234">
                  <c:v>#N/A</c:v>
                </c:pt>
                <c:pt idx="235">
                  <c:v>#N/A</c:v>
                </c:pt>
                <c:pt idx="236">
                  <c:v>#N/A</c:v>
                </c:pt>
                <c:pt idx="237">
                  <c:v>#N/A</c:v>
                </c:pt>
                <c:pt idx="238">
                  <c:v>#N/A</c:v>
                </c:pt>
                <c:pt idx="239">
                  <c:v>#N/A</c:v>
                </c:pt>
                <c:pt idx="240">
                  <c:v>#N/A</c:v>
                </c:pt>
                <c:pt idx="241">
                  <c:v>#N/A</c:v>
                </c:pt>
                <c:pt idx="242">
                  <c:v>#N/A</c:v>
                </c:pt>
                <c:pt idx="243">
                  <c:v>#N/A</c:v>
                </c:pt>
                <c:pt idx="244">
                  <c:v>#N/A</c:v>
                </c:pt>
                <c:pt idx="245">
                  <c:v>#N/A</c:v>
                </c:pt>
                <c:pt idx="246">
                  <c:v>#N/A</c:v>
                </c:pt>
                <c:pt idx="247">
                  <c:v>#N/A</c:v>
                </c:pt>
                <c:pt idx="248">
                  <c:v>#N/A</c:v>
                </c:pt>
                <c:pt idx="249">
                  <c:v>#N/A</c:v>
                </c:pt>
                <c:pt idx="250">
                  <c:v>#N/A</c:v>
                </c:pt>
                <c:pt idx="251">
                  <c:v>#N/A</c:v>
                </c:pt>
                <c:pt idx="252">
                  <c:v>77.165817157251325</c:v>
                </c:pt>
                <c:pt idx="253">
                  <c:v>71.800132758573895</c:v>
                </c:pt>
                <c:pt idx="254">
                  <c:v>67.857544289449294</c:v>
                </c:pt>
                <c:pt idx="255">
                  <c:v>76.641636786449581</c:v>
                </c:pt>
                <c:pt idx="256">
                  <c:v>#N/A</c:v>
                </c:pt>
                <c:pt idx="257">
                  <c:v>#N/A</c:v>
                </c:pt>
                <c:pt idx="258">
                  <c:v>#N/A</c:v>
                </c:pt>
                <c:pt idx="259">
                  <c:v>#N/A</c:v>
                </c:pt>
                <c:pt idx="260">
                  <c:v>#N/A</c:v>
                </c:pt>
                <c:pt idx="261">
                  <c:v>#N/A</c:v>
                </c:pt>
                <c:pt idx="262">
                  <c:v>95.281136991051852</c:v>
                </c:pt>
                <c:pt idx="263">
                  <c:v>86.896804117564741</c:v>
                </c:pt>
                <c:pt idx="264">
                  <c:v>86.323858156350056</c:v>
                </c:pt>
                <c:pt idx="265">
                  <c:v>87.35164601259261</c:v>
                </c:pt>
                <c:pt idx="266">
                  <c:v>#N/A</c:v>
                </c:pt>
                <c:pt idx="267">
                  <c:v>#N/A</c:v>
                </c:pt>
                <c:pt idx="268">
                  <c:v>88.540283583558093</c:v>
                </c:pt>
                <c:pt idx="269">
                  <c:v>88.113048857869387</c:v>
                </c:pt>
                <c:pt idx="270">
                  <c:v>#N/A</c:v>
                </c:pt>
                <c:pt idx="271">
                  <c:v>#N/A</c:v>
                </c:pt>
                <c:pt idx="272">
                  <c:v>#N/A</c:v>
                </c:pt>
                <c:pt idx="273">
                  <c:v>#N/A</c:v>
                </c:pt>
                <c:pt idx="274">
                  <c:v>#N/A</c:v>
                </c:pt>
                <c:pt idx="275">
                  <c:v>#N/A</c:v>
                </c:pt>
                <c:pt idx="276">
                  <c:v>#N/A</c:v>
                </c:pt>
                <c:pt idx="277">
                  <c:v>#N/A</c:v>
                </c:pt>
                <c:pt idx="278">
                  <c:v>#N/A</c:v>
                </c:pt>
                <c:pt idx="279">
                  <c:v>#N/A</c:v>
                </c:pt>
                <c:pt idx="280">
                  <c:v>#N/A</c:v>
                </c:pt>
                <c:pt idx="281">
                  <c:v>#N/A</c:v>
                </c:pt>
                <c:pt idx="282">
                  <c:v>#N/A</c:v>
                </c:pt>
                <c:pt idx="283">
                  <c:v>#N/A</c:v>
                </c:pt>
                <c:pt idx="284">
                  <c:v>#N/A</c:v>
                </c:pt>
                <c:pt idx="285">
                  <c:v>#N/A</c:v>
                </c:pt>
                <c:pt idx="286">
                  <c:v>#N/A</c:v>
                </c:pt>
                <c:pt idx="287">
                  <c:v>#N/A</c:v>
                </c:pt>
                <c:pt idx="288">
                  <c:v>#N/A</c:v>
                </c:pt>
                <c:pt idx="289">
                  <c:v>#N/A</c:v>
                </c:pt>
                <c:pt idx="290">
                  <c:v>#N/A</c:v>
                </c:pt>
                <c:pt idx="291">
                  <c:v>#N/A</c:v>
                </c:pt>
                <c:pt idx="292">
                  <c:v>#N/A</c:v>
                </c:pt>
                <c:pt idx="293">
                  <c:v>#N/A</c:v>
                </c:pt>
                <c:pt idx="294">
                  <c:v>#N/A</c:v>
                </c:pt>
                <c:pt idx="295">
                  <c:v>168.88736511400134</c:v>
                </c:pt>
                <c:pt idx="296">
                  <c:v>#N/A</c:v>
                </c:pt>
                <c:pt idx="297">
                  <c:v>#N/A</c:v>
                </c:pt>
                <c:pt idx="298">
                  <c:v>#N/A</c:v>
                </c:pt>
                <c:pt idx="299">
                  <c:v>#N/A</c:v>
                </c:pt>
                <c:pt idx="300">
                  <c:v>#N/A</c:v>
                </c:pt>
                <c:pt idx="301">
                  <c:v>#N/A</c:v>
                </c:pt>
                <c:pt idx="302">
                  <c:v>#N/A</c:v>
                </c:pt>
                <c:pt idx="303">
                  <c:v>#N/A</c:v>
                </c:pt>
                <c:pt idx="304">
                  <c:v>#N/A</c:v>
                </c:pt>
                <c:pt idx="305">
                  <c:v>32.116465890440026</c:v>
                </c:pt>
                <c:pt idx="306">
                  <c:v>#N/A</c:v>
                </c:pt>
                <c:pt idx="307">
                  <c:v>#N/A</c:v>
                </c:pt>
                <c:pt idx="308">
                  <c:v>#N/A</c:v>
                </c:pt>
                <c:pt idx="309">
                  <c:v>#N/A</c:v>
                </c:pt>
                <c:pt idx="310">
                  <c:v>#N/A</c:v>
                </c:pt>
                <c:pt idx="311">
                  <c:v>#N/A</c:v>
                </c:pt>
                <c:pt idx="312">
                  <c:v>#N/A</c:v>
                </c:pt>
                <c:pt idx="313">
                  <c:v>#N/A</c:v>
                </c:pt>
                <c:pt idx="314">
                  <c:v>#N/A</c:v>
                </c:pt>
                <c:pt idx="315">
                  <c:v>#N/A</c:v>
                </c:pt>
                <c:pt idx="316">
                  <c:v>#N/A</c:v>
                </c:pt>
                <c:pt idx="317">
                  <c:v>#N/A</c:v>
                </c:pt>
                <c:pt idx="318">
                  <c:v>#N/A</c:v>
                </c:pt>
                <c:pt idx="319">
                  <c:v>#N/A</c:v>
                </c:pt>
                <c:pt idx="320">
                  <c:v>#N/A</c:v>
                </c:pt>
                <c:pt idx="321">
                  <c:v>#N/A</c:v>
                </c:pt>
                <c:pt idx="322">
                  <c:v>#N/A</c:v>
                </c:pt>
                <c:pt idx="323">
                  <c:v>#N/A</c:v>
                </c:pt>
                <c:pt idx="324">
                  <c:v>#N/A</c:v>
                </c:pt>
                <c:pt idx="325">
                  <c:v>29.345103654602685</c:v>
                </c:pt>
                <c:pt idx="326">
                  <c:v>#N/A</c:v>
                </c:pt>
                <c:pt idx="327">
                  <c:v>#N/A</c:v>
                </c:pt>
                <c:pt idx="328">
                  <c:v>#N/A</c:v>
                </c:pt>
                <c:pt idx="329">
                  <c:v>#N/A</c:v>
                </c:pt>
                <c:pt idx="330">
                  <c:v>#N/A</c:v>
                </c:pt>
                <c:pt idx="331">
                  <c:v>#N/A</c:v>
                </c:pt>
                <c:pt idx="332">
                  <c:v>#N/A</c:v>
                </c:pt>
                <c:pt idx="333">
                  <c:v>#N/A</c:v>
                </c:pt>
                <c:pt idx="334">
                  <c:v>#N/A</c:v>
                </c:pt>
                <c:pt idx="335">
                  <c:v>#N/A</c:v>
                </c:pt>
                <c:pt idx="336">
                  <c:v>#N/A</c:v>
                </c:pt>
                <c:pt idx="337">
                  <c:v>39.311774348304709</c:v>
                </c:pt>
                <c:pt idx="338">
                  <c:v>#N/A</c:v>
                </c:pt>
                <c:pt idx="339">
                  <c:v>#N/A</c:v>
                </c:pt>
                <c:pt idx="340">
                  <c:v>#N/A</c:v>
                </c:pt>
                <c:pt idx="341">
                  <c:v>#N/A</c:v>
                </c:pt>
                <c:pt idx="342">
                  <c:v>#N/A</c:v>
                </c:pt>
                <c:pt idx="343">
                  <c:v>#N/A</c:v>
                </c:pt>
                <c:pt idx="344">
                  <c:v>#N/A</c:v>
                </c:pt>
                <c:pt idx="345">
                  <c:v>#N/A</c:v>
                </c:pt>
                <c:pt idx="346">
                  <c:v>#N/A</c:v>
                </c:pt>
                <c:pt idx="347">
                  <c:v>#N/A</c:v>
                </c:pt>
                <c:pt idx="348">
                  <c:v>#N/A</c:v>
                </c:pt>
                <c:pt idx="349">
                  <c:v>#N/A</c:v>
                </c:pt>
                <c:pt idx="350">
                  <c:v>#N/A</c:v>
                </c:pt>
                <c:pt idx="351">
                  <c:v>#N/A</c:v>
                </c:pt>
                <c:pt idx="352">
                  <c:v>#N/A</c:v>
                </c:pt>
                <c:pt idx="353">
                  <c:v>#N/A</c:v>
                </c:pt>
                <c:pt idx="354">
                  <c:v>#N/A</c:v>
                </c:pt>
                <c:pt idx="355">
                  <c:v>#N/A</c:v>
                </c:pt>
                <c:pt idx="356">
                  <c:v>#N/A</c:v>
                </c:pt>
                <c:pt idx="357">
                  <c:v>#N/A</c:v>
                </c:pt>
                <c:pt idx="358">
                  <c:v>#N/A</c:v>
                </c:pt>
                <c:pt idx="359">
                  <c:v>25.309715395032121</c:v>
                </c:pt>
                <c:pt idx="360">
                  <c:v>#N/A</c:v>
                </c:pt>
                <c:pt idx="361">
                  <c:v>#N/A</c:v>
                </c:pt>
                <c:pt idx="362">
                  <c:v>#N/A</c:v>
                </c:pt>
                <c:pt idx="363">
                  <c:v>#N/A</c:v>
                </c:pt>
                <c:pt idx="364">
                  <c:v>#N/A</c:v>
                </c:pt>
                <c:pt idx="365">
                  <c:v>26.844041371187945</c:v>
                </c:pt>
                <c:pt idx="366">
                  <c:v>#N/A</c:v>
                </c:pt>
                <c:pt idx="367">
                  <c:v>33.824655566889959</c:v>
                </c:pt>
                <c:pt idx="368">
                  <c:v>32.929694743795139</c:v>
                </c:pt>
                <c:pt idx="369">
                  <c:v>32.929694743795139</c:v>
                </c:pt>
                <c:pt idx="370">
                  <c:v>#N/A</c:v>
                </c:pt>
                <c:pt idx="371">
                  <c:v>#N/A</c:v>
                </c:pt>
                <c:pt idx="372">
                  <c:v>#N/A</c:v>
                </c:pt>
                <c:pt idx="373">
                  <c:v>31.679277850877224</c:v>
                </c:pt>
                <c:pt idx="374">
                  <c:v>#N/A</c:v>
                </c:pt>
                <c:pt idx="375">
                  <c:v>#N/A</c:v>
                </c:pt>
                <c:pt idx="376">
                  <c:v>#N/A</c:v>
                </c:pt>
                <c:pt idx="377">
                  <c:v>#N/A</c:v>
                </c:pt>
                <c:pt idx="378">
                  <c:v>#N/A</c:v>
                </c:pt>
                <c:pt idx="379">
                  <c:v>#N/A</c:v>
                </c:pt>
                <c:pt idx="380">
                  <c:v>#N/A</c:v>
                </c:pt>
                <c:pt idx="381">
                  <c:v>#N/A</c:v>
                </c:pt>
                <c:pt idx="382">
                  <c:v>#N/A</c:v>
                </c:pt>
                <c:pt idx="383">
                  <c:v>#N/A</c:v>
                </c:pt>
                <c:pt idx="384">
                  <c:v>#N/A</c:v>
                </c:pt>
                <c:pt idx="385">
                  <c:v>#N/A</c:v>
                </c:pt>
                <c:pt idx="386">
                  <c:v>44.458461759977453</c:v>
                </c:pt>
                <c:pt idx="387">
                  <c:v>#N/A</c:v>
                </c:pt>
                <c:pt idx="388">
                  <c:v>#N/A</c:v>
                </c:pt>
                <c:pt idx="389">
                  <c:v>#N/A</c:v>
                </c:pt>
                <c:pt idx="390">
                  <c:v>#N/A</c:v>
                </c:pt>
                <c:pt idx="391">
                  <c:v>#N/A</c:v>
                </c:pt>
                <c:pt idx="392">
                  <c:v>#N/A</c:v>
                </c:pt>
                <c:pt idx="393">
                  <c:v>122.95627978629315</c:v>
                </c:pt>
                <c:pt idx="394">
                  <c:v>#N/A</c:v>
                </c:pt>
                <c:pt idx="395">
                  <c:v>#N/A</c:v>
                </c:pt>
                <c:pt idx="396">
                  <c:v>#N/A</c:v>
                </c:pt>
                <c:pt idx="397">
                  <c:v>#N/A</c:v>
                </c:pt>
                <c:pt idx="398">
                  <c:v>#N/A</c:v>
                </c:pt>
                <c:pt idx="399">
                  <c:v>#N/A</c:v>
                </c:pt>
                <c:pt idx="400">
                  <c:v>#N/A</c:v>
                </c:pt>
                <c:pt idx="401">
                  <c:v>#N/A</c:v>
                </c:pt>
                <c:pt idx="402">
                  <c:v>32.363407846459744</c:v>
                </c:pt>
                <c:pt idx="403">
                  <c:v>32.904189526445251</c:v>
                </c:pt>
                <c:pt idx="404">
                  <c:v>29.978005986503277</c:v>
                </c:pt>
                <c:pt idx="405">
                  <c:v>44.053060981022071</c:v>
                </c:pt>
                <c:pt idx="406">
                  <c:v>32.177752370332563</c:v>
                </c:pt>
                <c:pt idx="407">
                  <c:v>#N/A</c:v>
                </c:pt>
                <c:pt idx="408">
                  <c:v>#N/A</c:v>
                </c:pt>
                <c:pt idx="409">
                  <c:v>#N/A</c:v>
                </c:pt>
                <c:pt idx="410">
                  <c:v>30.584622840501989</c:v>
                </c:pt>
                <c:pt idx="411">
                  <c:v>#N/A</c:v>
                </c:pt>
                <c:pt idx="412">
                  <c:v>#N/A</c:v>
                </c:pt>
                <c:pt idx="413">
                  <c:v>#N/A</c:v>
                </c:pt>
                <c:pt idx="414">
                  <c:v>#N/A</c:v>
                </c:pt>
                <c:pt idx="415">
                  <c:v>#N/A</c:v>
                </c:pt>
                <c:pt idx="416">
                  <c:v>#N/A</c:v>
                </c:pt>
                <c:pt idx="417">
                  <c:v>#N/A</c:v>
                </c:pt>
                <c:pt idx="418">
                  <c:v>49.234325003207545</c:v>
                </c:pt>
                <c:pt idx="419">
                  <c:v>41.15964875138296</c:v>
                </c:pt>
                <c:pt idx="420">
                  <c:v>#N/A</c:v>
                </c:pt>
                <c:pt idx="421">
                  <c:v>41.894870355266519</c:v>
                </c:pt>
                <c:pt idx="422">
                  <c:v>#N/A</c:v>
                </c:pt>
                <c:pt idx="423">
                  <c:v>#N/A</c:v>
                </c:pt>
                <c:pt idx="424">
                  <c:v>#N/A</c:v>
                </c:pt>
                <c:pt idx="425">
                  <c:v>#N/A</c:v>
                </c:pt>
                <c:pt idx="426">
                  <c:v>#N/A</c:v>
                </c:pt>
                <c:pt idx="427">
                  <c:v>#N/A</c:v>
                </c:pt>
                <c:pt idx="428">
                  <c:v>#N/A</c:v>
                </c:pt>
                <c:pt idx="429">
                  <c:v>#N/A</c:v>
                </c:pt>
                <c:pt idx="430">
                  <c:v>#N/A</c:v>
                </c:pt>
                <c:pt idx="431">
                  <c:v>#N/A</c:v>
                </c:pt>
                <c:pt idx="432">
                  <c:v>#N/A</c:v>
                </c:pt>
                <c:pt idx="433">
                  <c:v>#N/A</c:v>
                </c:pt>
                <c:pt idx="434">
                  <c:v>#N/A</c:v>
                </c:pt>
                <c:pt idx="435">
                  <c:v>#N/A</c:v>
                </c:pt>
                <c:pt idx="436">
                  <c:v>#N/A</c:v>
                </c:pt>
                <c:pt idx="437">
                  <c:v>#N/A</c:v>
                </c:pt>
                <c:pt idx="438">
                  <c:v>#N/A</c:v>
                </c:pt>
                <c:pt idx="439">
                  <c:v>#N/A</c:v>
                </c:pt>
                <c:pt idx="440">
                  <c:v>#N/A</c:v>
                </c:pt>
                <c:pt idx="441">
                  <c:v>#N/A</c:v>
                </c:pt>
                <c:pt idx="442">
                  <c:v>#N/A</c:v>
                </c:pt>
                <c:pt idx="443">
                  <c:v>#N/A</c:v>
                </c:pt>
                <c:pt idx="444">
                  <c:v>#N/A</c:v>
                </c:pt>
                <c:pt idx="445">
                  <c:v>#N/A</c:v>
                </c:pt>
                <c:pt idx="446">
                  <c:v>#N/A</c:v>
                </c:pt>
                <c:pt idx="447">
                  <c:v>#N/A</c:v>
                </c:pt>
                <c:pt idx="448">
                  <c:v>#N/A</c:v>
                </c:pt>
                <c:pt idx="449">
                  <c:v>#N/A</c:v>
                </c:pt>
                <c:pt idx="450">
                  <c:v>#N/A</c:v>
                </c:pt>
                <c:pt idx="451">
                  <c:v>#N/A</c:v>
                </c:pt>
                <c:pt idx="452">
                  <c:v>#N/A</c:v>
                </c:pt>
                <c:pt idx="453">
                  <c:v>#N/A</c:v>
                </c:pt>
                <c:pt idx="454">
                  <c:v>36.868265387658738</c:v>
                </c:pt>
                <c:pt idx="455">
                  <c:v>#N/A</c:v>
                </c:pt>
                <c:pt idx="456">
                  <c:v>#N/A</c:v>
                </c:pt>
                <c:pt idx="457">
                  <c:v>#N/A</c:v>
                </c:pt>
                <c:pt idx="458">
                  <c:v>#N/A</c:v>
                </c:pt>
                <c:pt idx="459">
                  <c:v>48.726617552448126</c:v>
                </c:pt>
                <c:pt idx="460">
                  <c:v>#N/A</c:v>
                </c:pt>
                <c:pt idx="461">
                  <c:v>#N/A</c:v>
                </c:pt>
                <c:pt idx="462">
                  <c:v>#N/A</c:v>
                </c:pt>
                <c:pt idx="463">
                  <c:v>#N/A</c:v>
                </c:pt>
                <c:pt idx="464">
                  <c:v>#N/A</c:v>
                </c:pt>
                <c:pt idx="465">
                  <c:v>#N/A</c:v>
                </c:pt>
                <c:pt idx="466">
                  <c:v>#N/A</c:v>
                </c:pt>
                <c:pt idx="467">
                  <c:v>#N/A</c:v>
                </c:pt>
                <c:pt idx="468">
                  <c:v>#N/A</c:v>
                </c:pt>
                <c:pt idx="469">
                  <c:v>#N/A</c:v>
                </c:pt>
                <c:pt idx="470">
                  <c:v>#N/A</c:v>
                </c:pt>
                <c:pt idx="471">
                  <c:v>#N/A</c:v>
                </c:pt>
              </c:numCache>
            </c:numRef>
          </c:yVal>
          <c:bubbleSize>
            <c:numRef>
              <c:f>'PPA Price by Project (PV only)'!$B$26:$B$537</c:f>
              <c:numCache>
                <c:formatCode>0.0</c:formatCode>
                <c:ptCount val="512"/>
                <c:pt idx="0">
                  <c:v>7</c:v>
                </c:pt>
                <c:pt idx="1">
                  <c:v>5</c:v>
                </c:pt>
                <c:pt idx="2">
                  <c:v>550</c:v>
                </c:pt>
                <c:pt idx="3">
                  <c:v>210</c:v>
                </c:pt>
                <c:pt idx="4">
                  <c:v>10</c:v>
                </c:pt>
                <c:pt idx="5">
                  <c:v>30</c:v>
                </c:pt>
                <c:pt idx="6">
                  <c:v>30</c:v>
                </c:pt>
                <c:pt idx="7">
                  <c:v>19</c:v>
                </c:pt>
                <c:pt idx="8">
                  <c:v>12.6</c:v>
                </c:pt>
                <c:pt idx="9">
                  <c:v>230</c:v>
                </c:pt>
                <c:pt idx="10">
                  <c:v>20</c:v>
                </c:pt>
                <c:pt idx="11">
                  <c:v>14</c:v>
                </c:pt>
                <c:pt idx="12">
                  <c:v>10.08</c:v>
                </c:pt>
                <c:pt idx="13">
                  <c:v>48</c:v>
                </c:pt>
                <c:pt idx="14">
                  <c:v>250</c:v>
                </c:pt>
                <c:pt idx="15">
                  <c:v>250</c:v>
                </c:pt>
                <c:pt idx="16">
                  <c:v>21</c:v>
                </c:pt>
                <c:pt idx="17">
                  <c:v>50</c:v>
                </c:pt>
                <c:pt idx="18">
                  <c:v>6</c:v>
                </c:pt>
                <c:pt idx="19">
                  <c:v>19</c:v>
                </c:pt>
                <c:pt idx="20">
                  <c:v>20</c:v>
                </c:pt>
                <c:pt idx="21">
                  <c:v>50</c:v>
                </c:pt>
                <c:pt idx="22">
                  <c:v>20</c:v>
                </c:pt>
                <c:pt idx="23">
                  <c:v>20</c:v>
                </c:pt>
                <c:pt idx="24">
                  <c:v>50</c:v>
                </c:pt>
                <c:pt idx="25">
                  <c:v>300</c:v>
                </c:pt>
                <c:pt idx="26">
                  <c:v>40</c:v>
                </c:pt>
                <c:pt idx="27">
                  <c:v>29</c:v>
                </c:pt>
                <c:pt idx="28">
                  <c:v>66</c:v>
                </c:pt>
                <c:pt idx="29">
                  <c:v>25</c:v>
                </c:pt>
                <c:pt idx="30">
                  <c:v>125</c:v>
                </c:pt>
                <c:pt idx="31">
                  <c:v>25.8</c:v>
                </c:pt>
                <c:pt idx="32">
                  <c:v>32</c:v>
                </c:pt>
                <c:pt idx="33">
                  <c:v>20</c:v>
                </c:pt>
                <c:pt idx="34">
                  <c:v>23</c:v>
                </c:pt>
                <c:pt idx="35">
                  <c:v>12</c:v>
                </c:pt>
                <c:pt idx="36">
                  <c:v>10</c:v>
                </c:pt>
                <c:pt idx="37">
                  <c:v>20</c:v>
                </c:pt>
                <c:pt idx="38">
                  <c:v>150</c:v>
                </c:pt>
                <c:pt idx="39">
                  <c:v>45</c:v>
                </c:pt>
                <c:pt idx="40">
                  <c:v>30</c:v>
                </c:pt>
                <c:pt idx="41">
                  <c:v>5.5</c:v>
                </c:pt>
                <c:pt idx="42">
                  <c:v>23</c:v>
                </c:pt>
                <c:pt idx="43">
                  <c:v>62.5</c:v>
                </c:pt>
                <c:pt idx="44">
                  <c:v>130</c:v>
                </c:pt>
                <c:pt idx="45">
                  <c:v>14</c:v>
                </c:pt>
                <c:pt idx="46">
                  <c:v>20</c:v>
                </c:pt>
                <c:pt idx="47">
                  <c:v>9</c:v>
                </c:pt>
                <c:pt idx="48">
                  <c:v>7.65</c:v>
                </c:pt>
                <c:pt idx="49">
                  <c:v>60</c:v>
                </c:pt>
                <c:pt idx="50">
                  <c:v>309</c:v>
                </c:pt>
                <c:pt idx="51">
                  <c:v>20</c:v>
                </c:pt>
                <c:pt idx="52">
                  <c:v>270</c:v>
                </c:pt>
                <c:pt idx="53">
                  <c:v>110</c:v>
                </c:pt>
                <c:pt idx="54">
                  <c:v>26</c:v>
                </c:pt>
                <c:pt idx="55">
                  <c:v>250</c:v>
                </c:pt>
                <c:pt idx="56">
                  <c:v>30</c:v>
                </c:pt>
                <c:pt idx="57">
                  <c:v>20</c:v>
                </c:pt>
                <c:pt idx="58">
                  <c:v>150</c:v>
                </c:pt>
                <c:pt idx="59">
                  <c:v>110</c:v>
                </c:pt>
                <c:pt idx="60">
                  <c:v>127</c:v>
                </c:pt>
                <c:pt idx="61">
                  <c:v>150</c:v>
                </c:pt>
                <c:pt idx="62">
                  <c:v>24</c:v>
                </c:pt>
                <c:pt idx="63">
                  <c:v>20</c:v>
                </c:pt>
                <c:pt idx="64">
                  <c:v>6</c:v>
                </c:pt>
                <c:pt idx="65">
                  <c:v>150</c:v>
                </c:pt>
                <c:pt idx="66">
                  <c:v>250</c:v>
                </c:pt>
                <c:pt idx="67">
                  <c:v>9</c:v>
                </c:pt>
                <c:pt idx="68">
                  <c:v>20</c:v>
                </c:pt>
                <c:pt idx="69">
                  <c:v>19</c:v>
                </c:pt>
                <c:pt idx="70">
                  <c:v>20</c:v>
                </c:pt>
                <c:pt idx="71">
                  <c:v>30</c:v>
                </c:pt>
                <c:pt idx="72">
                  <c:v>20</c:v>
                </c:pt>
                <c:pt idx="73">
                  <c:v>15</c:v>
                </c:pt>
                <c:pt idx="74">
                  <c:v>15</c:v>
                </c:pt>
                <c:pt idx="75">
                  <c:v>200</c:v>
                </c:pt>
                <c:pt idx="76">
                  <c:v>20</c:v>
                </c:pt>
                <c:pt idx="77">
                  <c:v>20</c:v>
                </c:pt>
                <c:pt idx="78">
                  <c:v>20</c:v>
                </c:pt>
                <c:pt idx="79">
                  <c:v>20</c:v>
                </c:pt>
                <c:pt idx="80">
                  <c:v>20</c:v>
                </c:pt>
                <c:pt idx="81">
                  <c:v>102</c:v>
                </c:pt>
                <c:pt idx="82">
                  <c:v>20</c:v>
                </c:pt>
                <c:pt idx="83">
                  <c:v>250</c:v>
                </c:pt>
                <c:pt idx="84">
                  <c:v>20</c:v>
                </c:pt>
                <c:pt idx="85">
                  <c:v>20.8</c:v>
                </c:pt>
                <c:pt idx="86">
                  <c:v>10</c:v>
                </c:pt>
                <c:pt idx="87">
                  <c:v>50</c:v>
                </c:pt>
                <c:pt idx="88">
                  <c:v>20</c:v>
                </c:pt>
                <c:pt idx="89">
                  <c:v>20</c:v>
                </c:pt>
                <c:pt idx="90">
                  <c:v>250</c:v>
                </c:pt>
                <c:pt idx="91">
                  <c:v>20</c:v>
                </c:pt>
                <c:pt idx="92">
                  <c:v>28.8</c:v>
                </c:pt>
                <c:pt idx="93">
                  <c:v>45</c:v>
                </c:pt>
                <c:pt idx="94">
                  <c:v>20</c:v>
                </c:pt>
                <c:pt idx="95">
                  <c:v>20</c:v>
                </c:pt>
                <c:pt idx="96">
                  <c:v>20</c:v>
                </c:pt>
                <c:pt idx="97">
                  <c:v>20</c:v>
                </c:pt>
                <c:pt idx="98">
                  <c:v>20</c:v>
                </c:pt>
                <c:pt idx="99">
                  <c:v>20</c:v>
                </c:pt>
                <c:pt idx="100">
                  <c:v>48</c:v>
                </c:pt>
                <c:pt idx="101">
                  <c:v>40</c:v>
                </c:pt>
                <c:pt idx="102">
                  <c:v>12</c:v>
                </c:pt>
                <c:pt idx="103">
                  <c:v>50</c:v>
                </c:pt>
                <c:pt idx="104">
                  <c:v>40</c:v>
                </c:pt>
                <c:pt idx="105">
                  <c:v>20</c:v>
                </c:pt>
                <c:pt idx="106">
                  <c:v>20</c:v>
                </c:pt>
                <c:pt idx="107">
                  <c:v>12</c:v>
                </c:pt>
                <c:pt idx="108">
                  <c:v>15</c:v>
                </c:pt>
                <c:pt idx="109">
                  <c:v>20</c:v>
                </c:pt>
                <c:pt idx="110">
                  <c:v>20</c:v>
                </c:pt>
                <c:pt idx="111">
                  <c:v>20</c:v>
                </c:pt>
                <c:pt idx="112">
                  <c:v>20</c:v>
                </c:pt>
                <c:pt idx="113">
                  <c:v>7.3140000000000001</c:v>
                </c:pt>
                <c:pt idx="114">
                  <c:v>20</c:v>
                </c:pt>
                <c:pt idx="115">
                  <c:v>150</c:v>
                </c:pt>
                <c:pt idx="116">
                  <c:v>7</c:v>
                </c:pt>
                <c:pt idx="117">
                  <c:v>10.416</c:v>
                </c:pt>
                <c:pt idx="118">
                  <c:v>20</c:v>
                </c:pt>
                <c:pt idx="119">
                  <c:v>25</c:v>
                </c:pt>
                <c:pt idx="120">
                  <c:v>10.3</c:v>
                </c:pt>
                <c:pt idx="121">
                  <c:v>150</c:v>
                </c:pt>
                <c:pt idx="122">
                  <c:v>30</c:v>
                </c:pt>
                <c:pt idx="123">
                  <c:v>20</c:v>
                </c:pt>
                <c:pt idx="124">
                  <c:v>30</c:v>
                </c:pt>
                <c:pt idx="125">
                  <c:v>93.6</c:v>
                </c:pt>
                <c:pt idx="126">
                  <c:v>45</c:v>
                </c:pt>
                <c:pt idx="127">
                  <c:v>56</c:v>
                </c:pt>
                <c:pt idx="128">
                  <c:v>56</c:v>
                </c:pt>
                <c:pt idx="129">
                  <c:v>200</c:v>
                </c:pt>
                <c:pt idx="130">
                  <c:v>100</c:v>
                </c:pt>
                <c:pt idx="131">
                  <c:v>60</c:v>
                </c:pt>
                <c:pt idx="132">
                  <c:v>60</c:v>
                </c:pt>
                <c:pt idx="133">
                  <c:v>52</c:v>
                </c:pt>
                <c:pt idx="134">
                  <c:v>120</c:v>
                </c:pt>
                <c:pt idx="135">
                  <c:v>30</c:v>
                </c:pt>
                <c:pt idx="136">
                  <c:v>101.3</c:v>
                </c:pt>
                <c:pt idx="137">
                  <c:v>51</c:v>
                </c:pt>
                <c:pt idx="138">
                  <c:v>76.5</c:v>
                </c:pt>
                <c:pt idx="139">
                  <c:v>30</c:v>
                </c:pt>
                <c:pt idx="140">
                  <c:v>80</c:v>
                </c:pt>
                <c:pt idx="141">
                  <c:v>103</c:v>
                </c:pt>
                <c:pt idx="142">
                  <c:v>40</c:v>
                </c:pt>
                <c:pt idx="143">
                  <c:v>11.4</c:v>
                </c:pt>
                <c:pt idx="144">
                  <c:v>20</c:v>
                </c:pt>
                <c:pt idx="145">
                  <c:v>20</c:v>
                </c:pt>
                <c:pt idx="146">
                  <c:v>20</c:v>
                </c:pt>
                <c:pt idx="147">
                  <c:v>15</c:v>
                </c:pt>
                <c:pt idx="148">
                  <c:v>20</c:v>
                </c:pt>
                <c:pt idx="149">
                  <c:v>20</c:v>
                </c:pt>
                <c:pt idx="150">
                  <c:v>14.7</c:v>
                </c:pt>
                <c:pt idx="151">
                  <c:v>19.5</c:v>
                </c:pt>
                <c:pt idx="152">
                  <c:v>19.5</c:v>
                </c:pt>
                <c:pt idx="153">
                  <c:v>100</c:v>
                </c:pt>
                <c:pt idx="154">
                  <c:v>40</c:v>
                </c:pt>
                <c:pt idx="155">
                  <c:v>50</c:v>
                </c:pt>
                <c:pt idx="156">
                  <c:v>30</c:v>
                </c:pt>
                <c:pt idx="157">
                  <c:v>45</c:v>
                </c:pt>
                <c:pt idx="158">
                  <c:v>130</c:v>
                </c:pt>
                <c:pt idx="159">
                  <c:v>80</c:v>
                </c:pt>
                <c:pt idx="160">
                  <c:v>6</c:v>
                </c:pt>
                <c:pt idx="161">
                  <c:v>25</c:v>
                </c:pt>
                <c:pt idx="162">
                  <c:v>62.25</c:v>
                </c:pt>
                <c:pt idx="163">
                  <c:v>70</c:v>
                </c:pt>
                <c:pt idx="164">
                  <c:v>70</c:v>
                </c:pt>
                <c:pt idx="165">
                  <c:v>10.5</c:v>
                </c:pt>
                <c:pt idx="166">
                  <c:v>20</c:v>
                </c:pt>
                <c:pt idx="167">
                  <c:v>30</c:v>
                </c:pt>
                <c:pt idx="168">
                  <c:v>81</c:v>
                </c:pt>
                <c:pt idx="169">
                  <c:v>54</c:v>
                </c:pt>
                <c:pt idx="170">
                  <c:v>6.8</c:v>
                </c:pt>
                <c:pt idx="171">
                  <c:v>20</c:v>
                </c:pt>
                <c:pt idx="172">
                  <c:v>50.6</c:v>
                </c:pt>
                <c:pt idx="173">
                  <c:v>52</c:v>
                </c:pt>
                <c:pt idx="174">
                  <c:v>80</c:v>
                </c:pt>
                <c:pt idx="175">
                  <c:v>4.9000000000000004</c:v>
                </c:pt>
                <c:pt idx="176">
                  <c:v>3.6</c:v>
                </c:pt>
                <c:pt idx="177">
                  <c:v>100</c:v>
                </c:pt>
                <c:pt idx="178">
                  <c:v>80</c:v>
                </c:pt>
                <c:pt idx="179">
                  <c:v>100</c:v>
                </c:pt>
                <c:pt idx="180">
                  <c:v>46</c:v>
                </c:pt>
                <c:pt idx="181">
                  <c:v>100.815</c:v>
                </c:pt>
                <c:pt idx="182">
                  <c:v>7</c:v>
                </c:pt>
                <c:pt idx="183">
                  <c:v>13</c:v>
                </c:pt>
                <c:pt idx="184">
                  <c:v>20</c:v>
                </c:pt>
                <c:pt idx="185">
                  <c:v>27.6</c:v>
                </c:pt>
                <c:pt idx="186">
                  <c:v>125</c:v>
                </c:pt>
                <c:pt idx="187">
                  <c:v>150</c:v>
                </c:pt>
                <c:pt idx="188">
                  <c:v>180</c:v>
                </c:pt>
                <c:pt idx="189">
                  <c:v>20</c:v>
                </c:pt>
                <c:pt idx="190">
                  <c:v>30</c:v>
                </c:pt>
                <c:pt idx="191">
                  <c:v>30</c:v>
                </c:pt>
                <c:pt idx="192">
                  <c:v>10</c:v>
                </c:pt>
                <c:pt idx="193">
                  <c:v>150</c:v>
                </c:pt>
                <c:pt idx="194">
                  <c:v>10.88</c:v>
                </c:pt>
                <c:pt idx="195">
                  <c:v>52</c:v>
                </c:pt>
                <c:pt idx="196">
                  <c:v>52</c:v>
                </c:pt>
                <c:pt idx="197">
                  <c:v>25</c:v>
                </c:pt>
                <c:pt idx="198">
                  <c:v>46.2</c:v>
                </c:pt>
                <c:pt idx="199">
                  <c:v>71.400000000000006</c:v>
                </c:pt>
                <c:pt idx="200">
                  <c:v>118</c:v>
                </c:pt>
                <c:pt idx="201">
                  <c:v>182</c:v>
                </c:pt>
                <c:pt idx="202">
                  <c:v>146</c:v>
                </c:pt>
                <c:pt idx="203">
                  <c:v>50</c:v>
                </c:pt>
                <c:pt idx="204">
                  <c:v>154.27199999999999</c:v>
                </c:pt>
                <c:pt idx="205">
                  <c:v>103.5</c:v>
                </c:pt>
                <c:pt idx="206">
                  <c:v>125</c:v>
                </c:pt>
                <c:pt idx="207">
                  <c:v>85</c:v>
                </c:pt>
                <c:pt idx="208">
                  <c:v>54</c:v>
                </c:pt>
                <c:pt idx="209">
                  <c:v>72</c:v>
                </c:pt>
                <c:pt idx="210">
                  <c:v>30</c:v>
                </c:pt>
                <c:pt idx="211">
                  <c:v>86</c:v>
                </c:pt>
                <c:pt idx="212">
                  <c:v>50</c:v>
                </c:pt>
                <c:pt idx="213">
                  <c:v>90</c:v>
                </c:pt>
                <c:pt idx="214">
                  <c:v>20</c:v>
                </c:pt>
                <c:pt idx="215">
                  <c:v>20</c:v>
                </c:pt>
                <c:pt idx="216">
                  <c:v>20</c:v>
                </c:pt>
                <c:pt idx="217">
                  <c:v>20</c:v>
                </c:pt>
                <c:pt idx="218">
                  <c:v>20</c:v>
                </c:pt>
                <c:pt idx="219">
                  <c:v>26</c:v>
                </c:pt>
                <c:pt idx="220">
                  <c:v>8.16</c:v>
                </c:pt>
                <c:pt idx="221">
                  <c:v>20.399999999999999</c:v>
                </c:pt>
                <c:pt idx="222">
                  <c:v>100</c:v>
                </c:pt>
                <c:pt idx="223">
                  <c:v>128</c:v>
                </c:pt>
                <c:pt idx="224">
                  <c:v>20</c:v>
                </c:pt>
                <c:pt idx="225">
                  <c:v>16</c:v>
                </c:pt>
                <c:pt idx="226">
                  <c:v>60</c:v>
                </c:pt>
                <c:pt idx="227">
                  <c:v>20</c:v>
                </c:pt>
                <c:pt idx="228">
                  <c:v>100</c:v>
                </c:pt>
                <c:pt idx="229">
                  <c:v>100</c:v>
                </c:pt>
                <c:pt idx="230">
                  <c:v>24.9</c:v>
                </c:pt>
                <c:pt idx="231">
                  <c:v>40</c:v>
                </c:pt>
                <c:pt idx="232">
                  <c:v>20</c:v>
                </c:pt>
                <c:pt idx="233">
                  <c:v>50</c:v>
                </c:pt>
                <c:pt idx="234">
                  <c:v>50</c:v>
                </c:pt>
                <c:pt idx="235">
                  <c:v>105</c:v>
                </c:pt>
                <c:pt idx="236">
                  <c:v>150</c:v>
                </c:pt>
                <c:pt idx="237">
                  <c:v>80</c:v>
                </c:pt>
                <c:pt idx="238">
                  <c:v>125</c:v>
                </c:pt>
                <c:pt idx="239">
                  <c:v>7.8</c:v>
                </c:pt>
                <c:pt idx="240">
                  <c:v>200</c:v>
                </c:pt>
                <c:pt idx="241">
                  <c:v>7.2</c:v>
                </c:pt>
                <c:pt idx="242">
                  <c:v>14.7</c:v>
                </c:pt>
                <c:pt idx="243">
                  <c:v>45.9</c:v>
                </c:pt>
                <c:pt idx="244">
                  <c:v>100</c:v>
                </c:pt>
                <c:pt idx="245">
                  <c:v>60</c:v>
                </c:pt>
                <c:pt idx="246">
                  <c:v>20</c:v>
                </c:pt>
                <c:pt idx="247">
                  <c:v>17</c:v>
                </c:pt>
                <c:pt idx="248">
                  <c:v>49</c:v>
                </c:pt>
                <c:pt idx="249">
                  <c:v>56</c:v>
                </c:pt>
                <c:pt idx="250">
                  <c:v>74.900000000000006</c:v>
                </c:pt>
                <c:pt idx="251">
                  <c:v>100</c:v>
                </c:pt>
                <c:pt idx="252">
                  <c:v>78.400000000000006</c:v>
                </c:pt>
                <c:pt idx="253">
                  <c:v>50</c:v>
                </c:pt>
                <c:pt idx="254">
                  <c:v>9.4959999999999987</c:v>
                </c:pt>
                <c:pt idx="255">
                  <c:v>39.864000000000004</c:v>
                </c:pt>
                <c:pt idx="256">
                  <c:v>52.5</c:v>
                </c:pt>
                <c:pt idx="257">
                  <c:v>40</c:v>
                </c:pt>
                <c:pt idx="258">
                  <c:v>86</c:v>
                </c:pt>
                <c:pt idx="259">
                  <c:v>74</c:v>
                </c:pt>
                <c:pt idx="260">
                  <c:v>50</c:v>
                </c:pt>
                <c:pt idx="261">
                  <c:v>100</c:v>
                </c:pt>
                <c:pt idx="262">
                  <c:v>19.59</c:v>
                </c:pt>
                <c:pt idx="263">
                  <c:v>19.579999999999998</c:v>
                </c:pt>
                <c:pt idx="264">
                  <c:v>19.579999999999998</c:v>
                </c:pt>
                <c:pt idx="265">
                  <c:v>19.600000000000001</c:v>
                </c:pt>
                <c:pt idx="266">
                  <c:v>5</c:v>
                </c:pt>
                <c:pt idx="267">
                  <c:v>40</c:v>
                </c:pt>
                <c:pt idx="268">
                  <c:v>8.4</c:v>
                </c:pt>
                <c:pt idx="269">
                  <c:v>8.4</c:v>
                </c:pt>
                <c:pt idx="270">
                  <c:v>252.32</c:v>
                </c:pt>
                <c:pt idx="271">
                  <c:v>100</c:v>
                </c:pt>
                <c:pt idx="272">
                  <c:v>200</c:v>
                </c:pt>
                <c:pt idx="273">
                  <c:v>62.5</c:v>
                </c:pt>
                <c:pt idx="274">
                  <c:v>50</c:v>
                </c:pt>
                <c:pt idx="275">
                  <c:v>25</c:v>
                </c:pt>
                <c:pt idx="276">
                  <c:v>25</c:v>
                </c:pt>
                <c:pt idx="277">
                  <c:v>50</c:v>
                </c:pt>
                <c:pt idx="278">
                  <c:v>5</c:v>
                </c:pt>
                <c:pt idx="279">
                  <c:v>150</c:v>
                </c:pt>
                <c:pt idx="280">
                  <c:v>200</c:v>
                </c:pt>
                <c:pt idx="281">
                  <c:v>15</c:v>
                </c:pt>
                <c:pt idx="282">
                  <c:v>45</c:v>
                </c:pt>
                <c:pt idx="283">
                  <c:v>150</c:v>
                </c:pt>
                <c:pt idx="284">
                  <c:v>50</c:v>
                </c:pt>
                <c:pt idx="285">
                  <c:v>99</c:v>
                </c:pt>
                <c:pt idx="286">
                  <c:v>50</c:v>
                </c:pt>
                <c:pt idx="287">
                  <c:v>30</c:v>
                </c:pt>
                <c:pt idx="288">
                  <c:v>100</c:v>
                </c:pt>
                <c:pt idx="289">
                  <c:v>57.5</c:v>
                </c:pt>
                <c:pt idx="290">
                  <c:v>120</c:v>
                </c:pt>
                <c:pt idx="291">
                  <c:v>10</c:v>
                </c:pt>
                <c:pt idx="292">
                  <c:v>50</c:v>
                </c:pt>
                <c:pt idx="293">
                  <c:v>106.688</c:v>
                </c:pt>
                <c:pt idx="294">
                  <c:v>99</c:v>
                </c:pt>
                <c:pt idx="295">
                  <c:v>6.3</c:v>
                </c:pt>
                <c:pt idx="296">
                  <c:v>100</c:v>
                </c:pt>
                <c:pt idx="297">
                  <c:v>74.5</c:v>
                </c:pt>
                <c:pt idx="298">
                  <c:v>74.5</c:v>
                </c:pt>
                <c:pt idx="299">
                  <c:v>300</c:v>
                </c:pt>
                <c:pt idx="300">
                  <c:v>250</c:v>
                </c:pt>
                <c:pt idx="301">
                  <c:v>50</c:v>
                </c:pt>
                <c:pt idx="302">
                  <c:v>101</c:v>
                </c:pt>
                <c:pt idx="303">
                  <c:v>200</c:v>
                </c:pt>
                <c:pt idx="304">
                  <c:v>100</c:v>
                </c:pt>
                <c:pt idx="305">
                  <c:v>80</c:v>
                </c:pt>
                <c:pt idx="306">
                  <c:v>5.6814814814814811</c:v>
                </c:pt>
                <c:pt idx="307">
                  <c:v>80</c:v>
                </c:pt>
                <c:pt idx="308">
                  <c:v>60</c:v>
                </c:pt>
                <c:pt idx="309">
                  <c:v>30</c:v>
                </c:pt>
                <c:pt idx="310">
                  <c:v>58</c:v>
                </c:pt>
                <c:pt idx="311">
                  <c:v>122</c:v>
                </c:pt>
                <c:pt idx="312">
                  <c:v>99</c:v>
                </c:pt>
                <c:pt idx="313">
                  <c:v>80</c:v>
                </c:pt>
                <c:pt idx="314">
                  <c:v>20</c:v>
                </c:pt>
                <c:pt idx="315">
                  <c:v>100</c:v>
                </c:pt>
                <c:pt idx="316">
                  <c:v>42</c:v>
                </c:pt>
                <c:pt idx="317">
                  <c:v>68</c:v>
                </c:pt>
                <c:pt idx="318">
                  <c:v>20</c:v>
                </c:pt>
                <c:pt idx="319">
                  <c:v>200</c:v>
                </c:pt>
                <c:pt idx="320">
                  <c:v>35</c:v>
                </c:pt>
                <c:pt idx="321">
                  <c:v>40</c:v>
                </c:pt>
                <c:pt idx="322">
                  <c:v>10</c:v>
                </c:pt>
                <c:pt idx="323">
                  <c:v>50</c:v>
                </c:pt>
                <c:pt idx="324">
                  <c:v>50</c:v>
                </c:pt>
                <c:pt idx="325">
                  <c:v>86</c:v>
                </c:pt>
                <c:pt idx="326">
                  <c:v>102.5</c:v>
                </c:pt>
                <c:pt idx="327">
                  <c:v>100</c:v>
                </c:pt>
                <c:pt idx="328">
                  <c:v>100</c:v>
                </c:pt>
                <c:pt idx="329">
                  <c:v>100</c:v>
                </c:pt>
                <c:pt idx="330">
                  <c:v>100</c:v>
                </c:pt>
                <c:pt idx="331">
                  <c:v>60</c:v>
                </c:pt>
                <c:pt idx="332">
                  <c:v>10.5</c:v>
                </c:pt>
                <c:pt idx="333">
                  <c:v>20</c:v>
                </c:pt>
                <c:pt idx="334">
                  <c:v>144</c:v>
                </c:pt>
                <c:pt idx="335">
                  <c:v>13</c:v>
                </c:pt>
                <c:pt idx="336">
                  <c:v>128</c:v>
                </c:pt>
                <c:pt idx="337">
                  <c:v>70</c:v>
                </c:pt>
                <c:pt idx="338">
                  <c:v>250</c:v>
                </c:pt>
                <c:pt idx="339">
                  <c:v>4.5999999999999996</c:v>
                </c:pt>
                <c:pt idx="340">
                  <c:v>50</c:v>
                </c:pt>
                <c:pt idx="341">
                  <c:v>22</c:v>
                </c:pt>
                <c:pt idx="342">
                  <c:v>50</c:v>
                </c:pt>
                <c:pt idx="343">
                  <c:v>160</c:v>
                </c:pt>
                <c:pt idx="344">
                  <c:v>120</c:v>
                </c:pt>
                <c:pt idx="345">
                  <c:v>100</c:v>
                </c:pt>
                <c:pt idx="346">
                  <c:v>75</c:v>
                </c:pt>
                <c:pt idx="347">
                  <c:v>26</c:v>
                </c:pt>
                <c:pt idx="348">
                  <c:v>50</c:v>
                </c:pt>
                <c:pt idx="349">
                  <c:v>55.83</c:v>
                </c:pt>
                <c:pt idx="350">
                  <c:v>88</c:v>
                </c:pt>
                <c:pt idx="351">
                  <c:v>22</c:v>
                </c:pt>
                <c:pt idx="352">
                  <c:v>100</c:v>
                </c:pt>
                <c:pt idx="353">
                  <c:v>50</c:v>
                </c:pt>
                <c:pt idx="354">
                  <c:v>300</c:v>
                </c:pt>
                <c:pt idx="355">
                  <c:v>40</c:v>
                </c:pt>
                <c:pt idx="356">
                  <c:v>400</c:v>
                </c:pt>
                <c:pt idx="357">
                  <c:v>80</c:v>
                </c:pt>
                <c:pt idx="358">
                  <c:v>62.5</c:v>
                </c:pt>
                <c:pt idx="359">
                  <c:v>17.5</c:v>
                </c:pt>
                <c:pt idx="360">
                  <c:v>112</c:v>
                </c:pt>
                <c:pt idx="361">
                  <c:v>100</c:v>
                </c:pt>
                <c:pt idx="362">
                  <c:v>100</c:v>
                </c:pt>
                <c:pt idx="363">
                  <c:v>100</c:v>
                </c:pt>
                <c:pt idx="364">
                  <c:v>240</c:v>
                </c:pt>
                <c:pt idx="365">
                  <c:v>65</c:v>
                </c:pt>
                <c:pt idx="366">
                  <c:v>9.3076923076923066</c:v>
                </c:pt>
                <c:pt idx="367">
                  <c:v>88</c:v>
                </c:pt>
                <c:pt idx="368">
                  <c:v>90</c:v>
                </c:pt>
                <c:pt idx="369">
                  <c:v>70</c:v>
                </c:pt>
                <c:pt idx="370">
                  <c:v>150</c:v>
                </c:pt>
                <c:pt idx="371">
                  <c:v>100</c:v>
                </c:pt>
                <c:pt idx="372">
                  <c:v>100</c:v>
                </c:pt>
                <c:pt idx="373">
                  <c:v>35</c:v>
                </c:pt>
                <c:pt idx="374">
                  <c:v>107</c:v>
                </c:pt>
                <c:pt idx="375">
                  <c:v>132</c:v>
                </c:pt>
                <c:pt idx="376">
                  <c:v>250</c:v>
                </c:pt>
                <c:pt idx="377">
                  <c:v>88</c:v>
                </c:pt>
                <c:pt idx="378">
                  <c:v>25</c:v>
                </c:pt>
                <c:pt idx="379">
                  <c:v>100</c:v>
                </c:pt>
                <c:pt idx="380">
                  <c:v>44</c:v>
                </c:pt>
                <c:pt idx="381">
                  <c:v>100</c:v>
                </c:pt>
                <c:pt idx="382">
                  <c:v>162</c:v>
                </c:pt>
                <c:pt idx="383">
                  <c:v>100</c:v>
                </c:pt>
                <c:pt idx="384">
                  <c:v>200</c:v>
                </c:pt>
                <c:pt idx="385">
                  <c:v>100</c:v>
                </c:pt>
                <c:pt idx="386">
                  <c:v>50</c:v>
                </c:pt>
                <c:pt idx="387">
                  <c:v>80</c:v>
                </c:pt>
                <c:pt idx="388">
                  <c:v>50.5</c:v>
                </c:pt>
                <c:pt idx="389">
                  <c:v>50</c:v>
                </c:pt>
                <c:pt idx="390">
                  <c:v>160.5</c:v>
                </c:pt>
                <c:pt idx="391">
                  <c:v>75</c:v>
                </c:pt>
                <c:pt idx="392">
                  <c:v>80</c:v>
                </c:pt>
                <c:pt idx="393">
                  <c:v>22.9</c:v>
                </c:pt>
                <c:pt idx="394">
                  <c:v>200</c:v>
                </c:pt>
                <c:pt idx="395">
                  <c:v>127.86</c:v>
                </c:pt>
                <c:pt idx="396">
                  <c:v>100</c:v>
                </c:pt>
                <c:pt idx="397">
                  <c:v>100</c:v>
                </c:pt>
                <c:pt idx="398">
                  <c:v>79</c:v>
                </c:pt>
                <c:pt idx="399">
                  <c:v>75</c:v>
                </c:pt>
                <c:pt idx="400">
                  <c:v>160</c:v>
                </c:pt>
                <c:pt idx="401">
                  <c:v>150</c:v>
                </c:pt>
                <c:pt idx="402">
                  <c:v>20</c:v>
                </c:pt>
                <c:pt idx="403">
                  <c:v>20</c:v>
                </c:pt>
                <c:pt idx="404">
                  <c:v>196</c:v>
                </c:pt>
                <c:pt idx="405">
                  <c:v>50</c:v>
                </c:pt>
                <c:pt idx="406">
                  <c:v>132</c:v>
                </c:pt>
                <c:pt idx="407">
                  <c:v>175</c:v>
                </c:pt>
                <c:pt idx="408">
                  <c:v>100</c:v>
                </c:pt>
                <c:pt idx="409">
                  <c:v>200</c:v>
                </c:pt>
                <c:pt idx="410">
                  <c:v>152.5</c:v>
                </c:pt>
                <c:pt idx="411">
                  <c:v>233</c:v>
                </c:pt>
                <c:pt idx="412">
                  <c:v>63</c:v>
                </c:pt>
                <c:pt idx="413">
                  <c:v>26</c:v>
                </c:pt>
                <c:pt idx="414">
                  <c:v>56</c:v>
                </c:pt>
                <c:pt idx="415">
                  <c:v>50</c:v>
                </c:pt>
                <c:pt idx="416">
                  <c:v>200</c:v>
                </c:pt>
                <c:pt idx="417">
                  <c:v>7.5</c:v>
                </c:pt>
                <c:pt idx="418">
                  <c:v>90</c:v>
                </c:pt>
                <c:pt idx="419">
                  <c:v>500</c:v>
                </c:pt>
                <c:pt idx="420">
                  <c:v>90</c:v>
                </c:pt>
                <c:pt idx="421">
                  <c:v>96</c:v>
                </c:pt>
                <c:pt idx="422" formatCode="General">
                  <c:v>190</c:v>
                </c:pt>
                <c:pt idx="423" formatCode="General">
                  <c:v>190</c:v>
                </c:pt>
                <c:pt idx="424" formatCode="General">
                  <c:v>50</c:v>
                </c:pt>
                <c:pt idx="425" formatCode="General">
                  <c:v>50</c:v>
                </c:pt>
                <c:pt idx="426" formatCode="General">
                  <c:v>74.5</c:v>
                </c:pt>
                <c:pt idx="427" formatCode="General">
                  <c:v>130</c:v>
                </c:pt>
                <c:pt idx="428" formatCode="General">
                  <c:v>150</c:v>
                </c:pt>
                <c:pt idx="429" formatCode="General">
                  <c:v>300</c:v>
                </c:pt>
                <c:pt idx="430" formatCode="General">
                  <c:v>50</c:v>
                </c:pt>
                <c:pt idx="431" formatCode="General">
                  <c:v>30</c:v>
                </c:pt>
                <c:pt idx="432" formatCode="General">
                  <c:v>100</c:v>
                </c:pt>
                <c:pt idx="433" formatCode="General">
                  <c:v>350</c:v>
                </c:pt>
                <c:pt idx="434" formatCode="General">
                  <c:v>250</c:v>
                </c:pt>
                <c:pt idx="435" formatCode="General">
                  <c:v>90</c:v>
                </c:pt>
                <c:pt idx="436" formatCode="General">
                  <c:v>93.5</c:v>
                </c:pt>
                <c:pt idx="437" formatCode="General">
                  <c:v>200</c:v>
                </c:pt>
                <c:pt idx="438" formatCode="General">
                  <c:v>100</c:v>
                </c:pt>
                <c:pt idx="439" formatCode="General">
                  <c:v>100</c:v>
                </c:pt>
                <c:pt idx="440" formatCode="General">
                  <c:v>30</c:v>
                </c:pt>
                <c:pt idx="441" formatCode="General">
                  <c:v>125</c:v>
                </c:pt>
                <c:pt idx="442" formatCode="General">
                  <c:v>102</c:v>
                </c:pt>
                <c:pt idx="443" formatCode="General">
                  <c:v>150</c:v>
                </c:pt>
                <c:pt idx="444" formatCode="General">
                  <c:v>70</c:v>
                </c:pt>
                <c:pt idx="445" formatCode="General">
                  <c:v>40</c:v>
                </c:pt>
                <c:pt idx="446" formatCode="General">
                  <c:v>150</c:v>
                </c:pt>
                <c:pt idx="447" formatCode="General">
                  <c:v>60</c:v>
                </c:pt>
                <c:pt idx="448" formatCode="General">
                  <c:v>190</c:v>
                </c:pt>
                <c:pt idx="449" formatCode="General">
                  <c:v>20</c:v>
                </c:pt>
                <c:pt idx="450" formatCode="General">
                  <c:v>130</c:v>
                </c:pt>
                <c:pt idx="451" formatCode="General">
                  <c:v>80</c:v>
                </c:pt>
                <c:pt idx="452" formatCode="General">
                  <c:v>80</c:v>
                </c:pt>
                <c:pt idx="453" formatCode="General">
                  <c:v>66</c:v>
                </c:pt>
                <c:pt idx="454" formatCode="General">
                  <c:v>107</c:v>
                </c:pt>
                <c:pt idx="455" formatCode="General">
                  <c:v>100</c:v>
                </c:pt>
                <c:pt idx="456" formatCode="General">
                  <c:v>125</c:v>
                </c:pt>
                <c:pt idx="457" formatCode="General">
                  <c:v>30</c:v>
                </c:pt>
                <c:pt idx="458" formatCode="General">
                  <c:v>100</c:v>
                </c:pt>
                <c:pt idx="459" formatCode="General">
                  <c:v>150</c:v>
                </c:pt>
                <c:pt idx="460" formatCode="General">
                  <c:v>100</c:v>
                </c:pt>
                <c:pt idx="461" formatCode="General">
                  <c:v>65</c:v>
                </c:pt>
                <c:pt idx="462" formatCode="General">
                  <c:v>138.80000000000001</c:v>
                </c:pt>
                <c:pt idx="463" formatCode="General">
                  <c:v>140</c:v>
                </c:pt>
                <c:pt idx="464" formatCode="General">
                  <c:v>100</c:v>
                </c:pt>
                <c:pt idx="465" formatCode="General">
                  <c:v>25</c:v>
                </c:pt>
                <c:pt idx="466" formatCode="General">
                  <c:v>300</c:v>
                </c:pt>
                <c:pt idx="467" formatCode="General">
                  <c:v>200</c:v>
                </c:pt>
                <c:pt idx="468" formatCode="General">
                  <c:v>125</c:v>
                </c:pt>
                <c:pt idx="469" formatCode="General">
                  <c:v>35</c:v>
                </c:pt>
                <c:pt idx="470" formatCode="General">
                  <c:v>127.85</c:v>
                </c:pt>
                <c:pt idx="471" formatCode="General">
                  <c:v>700</c:v>
                </c:pt>
              </c:numCache>
            </c:numRef>
          </c:bubbleSize>
          <c:bubble3D val="0"/>
          <c:extLst>
            <c:ext xmlns:c16="http://schemas.microsoft.com/office/drawing/2014/chart" uri="{C3380CC4-5D6E-409C-BE32-E72D297353CC}">
              <c16:uniqueId val="{00000006-D303-45A1-BFD7-4202DB4866A5}"/>
            </c:ext>
          </c:extLst>
        </c:ser>
        <c:dLbls>
          <c:showLegendKey val="0"/>
          <c:showVal val="0"/>
          <c:showCatName val="0"/>
          <c:showSerName val="0"/>
          <c:showPercent val="0"/>
          <c:showBubbleSize val="0"/>
        </c:dLbls>
        <c:bubbleScale val="60"/>
        <c:showNegBubbles val="0"/>
        <c:axId val="555878984"/>
        <c:axId val="555883688"/>
      </c:bubbleChart>
      <c:valAx>
        <c:axId val="555878984"/>
        <c:scaling>
          <c:orientation val="minMax"/>
          <c:max val="45400"/>
          <c:min val="38718"/>
        </c:scaling>
        <c:delete val="0"/>
        <c:axPos val="b"/>
        <c:title>
          <c:tx>
            <c:rich>
              <a:bodyPr/>
              <a:lstStyle/>
              <a:p>
                <a:pPr>
                  <a:defRPr b="1"/>
                </a:pPr>
                <a:r>
                  <a:rPr lang="en-US" b="1"/>
                  <a:t>PPA Execution Date</a:t>
                </a:r>
              </a:p>
            </c:rich>
          </c:tx>
          <c:layout>
            <c:manualLayout>
              <c:xMode val="edge"/>
              <c:yMode val="edge"/>
              <c:x val="0.39832362761583157"/>
              <c:y val="0.9308453984445284"/>
            </c:manualLayout>
          </c:layout>
          <c:overlay val="0"/>
          <c:spPr>
            <a:noFill/>
            <a:ln w="25400">
              <a:noFill/>
            </a:ln>
          </c:spPr>
        </c:title>
        <c:numFmt formatCode="yyyy" sourceLinked="0"/>
        <c:majorTickMark val="out"/>
        <c:minorTickMark val="none"/>
        <c:tickLblPos val="nextTo"/>
        <c:spPr>
          <a:ln w="3175">
            <a:noFill/>
            <a:prstDash val="solid"/>
          </a:ln>
        </c:spPr>
        <c:txPr>
          <a:bodyPr rot="0" vert="horz"/>
          <a:lstStyle/>
          <a:p>
            <a:pPr>
              <a:defRPr b="1">
                <a:solidFill>
                  <a:sysClr val="windowText" lastClr="000000"/>
                </a:solidFill>
              </a:defRPr>
            </a:pPr>
            <a:endParaRPr lang="en-US"/>
          </a:p>
        </c:txPr>
        <c:crossAx val="555883688"/>
        <c:crosses val="autoZero"/>
        <c:crossBetween val="midCat"/>
        <c:majorUnit val="732"/>
        <c:minorUnit val="366"/>
      </c:valAx>
      <c:valAx>
        <c:axId val="555883688"/>
        <c:scaling>
          <c:orientation val="minMax"/>
          <c:max val="250"/>
          <c:min val="0"/>
        </c:scaling>
        <c:delete val="0"/>
        <c:axPos val="l"/>
        <c:majorGridlines>
          <c:spPr>
            <a:ln w="3175">
              <a:solidFill>
                <a:schemeClr val="bg1">
                  <a:lumMod val="75000"/>
                </a:schemeClr>
              </a:solidFill>
            </a:ln>
          </c:spPr>
        </c:majorGridlines>
        <c:numFmt formatCode="General" sourceLinked="0"/>
        <c:majorTickMark val="out"/>
        <c:minorTickMark val="none"/>
        <c:tickLblPos val="nextTo"/>
        <c:spPr>
          <a:ln w="3175">
            <a:noFill/>
            <a:prstDash val="solid"/>
          </a:ln>
        </c:spPr>
        <c:txPr>
          <a:bodyPr rot="0" vert="horz"/>
          <a:lstStyle/>
          <a:p>
            <a:pPr>
              <a:defRPr b="1"/>
            </a:pPr>
            <a:endParaRPr lang="en-US"/>
          </a:p>
        </c:txPr>
        <c:crossAx val="555878984"/>
        <c:crosses val="autoZero"/>
        <c:crossBetween val="midCat"/>
      </c:valAx>
      <c:spPr>
        <a:noFill/>
        <a:ln w="25400">
          <a:noFill/>
        </a:ln>
      </c:spPr>
    </c:plotArea>
    <c:legend>
      <c:legendPos val="r"/>
      <c:layout>
        <c:manualLayout>
          <c:xMode val="edge"/>
          <c:yMode val="edge"/>
          <c:x val="0.81914388886102618"/>
          <c:y val="5.2217926743916898E-2"/>
          <c:w val="0.14041978033000652"/>
          <c:h val="0.26037402458508857"/>
        </c:manualLayout>
      </c:layout>
      <c:overlay val="0"/>
      <c:spPr>
        <a:solidFill>
          <a:srgbClr val="FFFFFF"/>
        </a:solidFill>
        <a:ln w="3175">
          <a:solidFill>
            <a:schemeClr val="bg1">
              <a:lumMod val="75000"/>
            </a:schemeClr>
          </a:solidFill>
          <a:prstDash val="solid"/>
        </a:ln>
      </c:spPr>
    </c:legend>
    <c:plotVisOnly val="1"/>
    <c:dispBlanksAs val="gap"/>
    <c:showDLblsOverMax val="0"/>
  </c:chart>
  <c:spPr>
    <a:solidFill>
      <a:schemeClr val="bg1"/>
    </a:solidFill>
    <a:ln w="9525">
      <a:noFill/>
    </a:ln>
  </c:spPr>
  <c:txPr>
    <a:bodyPr/>
    <a:lstStyle/>
    <a:p>
      <a:pPr>
        <a:defRPr sz="1000" b="0" i="0" u="none" strike="noStrike" baseline="0">
          <a:solidFill>
            <a:srgbClr val="000000"/>
          </a:solidFill>
          <a:latin typeface="Arial" panose="020B0604020202020204" pitchFamily="34" charset="0"/>
          <a:ea typeface="Arial"/>
          <a:cs typeface="Arial" panose="020B0604020202020204" pitchFamily="34" charset="0"/>
        </a:defRPr>
      </a:pPr>
      <a:endParaRPr lang="en-US"/>
    </a:p>
  </c:txPr>
  <c:printSettings>
    <c:headerFooter alignWithMargins="0"/>
    <c:pageMargins b="1" l="0.75" r="0.75" t="1" header="0.5" footer="0.5"/>
    <c:pageSetup/>
  </c:printSettings>
  <c:userShapes r:id="rId1"/>
</c:chartSpace>
</file>

<file path=xl/charts/chart2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2.0291322037854439E-2"/>
          <c:y val="8.5911687509649518E-2"/>
          <c:w val="0.94298967628955643"/>
          <c:h val="0.8528979465802069"/>
        </c:manualLayout>
      </c:layout>
      <c:lineChart>
        <c:grouping val="standard"/>
        <c:varyColors val="0"/>
        <c:ser>
          <c:idx val="0"/>
          <c:order val="0"/>
          <c:tx>
            <c:v>LBL trend</c:v>
          </c:tx>
          <c:spPr>
            <a:ln w="19050" cap="rnd">
              <a:solidFill>
                <a:schemeClr val="tx1"/>
              </a:solidFill>
              <a:prstDash val="solid"/>
              <a:round/>
            </a:ln>
            <a:effectLst/>
          </c:spPr>
          <c:marker>
            <c:symbol val="none"/>
          </c:marker>
          <c:val>
            <c:numRef>
              <c:f>'PPA Price by Project (PV only)'!$V$29:$V$44</c:f>
              <c:numCache>
                <c:formatCode>0.00</c:formatCode>
                <c:ptCount val="16"/>
                <c:pt idx="0">
                  <c:v>182.56885883227807</c:v>
                </c:pt>
                <c:pt idx="1">
                  <c:v>149.69336954285399</c:v>
                </c:pt>
                <c:pt idx="2">
                  <c:v>121.39383567194464</c:v>
                </c:pt>
                <c:pt idx="3">
                  <c:v>94.240026234075756</c:v>
                </c:pt>
                <c:pt idx="4">
                  <c:v>74.31117771118717</c:v>
                </c:pt>
                <c:pt idx="5">
                  <c:v>60.418513724402395</c:v>
                </c:pt>
                <c:pt idx="6">
                  <c:v>49.47272925726319</c:v>
                </c:pt>
                <c:pt idx="7">
                  <c:v>40.118586852573202</c:v>
                </c:pt>
                <c:pt idx="8">
                  <c:v>35.870646790159419</c:v>
                </c:pt>
                <c:pt idx="9">
                  <c:v>26.847710973611246</c:v>
                </c:pt>
                <c:pt idx="10">
                  <c:v>22.753008526347312</c:v>
                </c:pt>
                <c:pt idx="11">
                  <c:v>24.54302308746357</c:v>
                </c:pt>
                <c:pt idx="12">
                  <c:v>24.435778879234292</c:v>
                </c:pt>
                <c:pt idx="13">
                  <c:v>29.819481190301794</c:v>
                </c:pt>
                <c:pt idx="14">
                  <c:v>35.483077947602581</c:v>
                </c:pt>
                <c:pt idx="15">
                  <c:v>27.323879389928539</c:v>
                </c:pt>
              </c:numCache>
            </c:numRef>
          </c:val>
          <c:smooth val="0"/>
          <c:extLst>
            <c:ext xmlns:c16="http://schemas.microsoft.com/office/drawing/2014/chart" uri="{C3380CC4-5D6E-409C-BE32-E72D297353CC}">
              <c16:uniqueId val="{00000000-361F-4D1C-BD3E-AB4B45CDC89D}"/>
            </c:ext>
          </c:extLst>
        </c:ser>
        <c:ser>
          <c:idx val="1"/>
          <c:order val="1"/>
          <c:tx>
            <c:v>Level Ten trend</c:v>
          </c:tx>
          <c:spPr>
            <a:ln w="28575" cap="rnd">
              <a:solidFill>
                <a:srgbClr val="FF0000"/>
              </a:solidFill>
              <a:prstDash val="sysDash"/>
              <a:round/>
            </a:ln>
            <a:effectLst/>
          </c:spPr>
          <c:marker>
            <c:symbol val="none"/>
          </c:marker>
          <c:val>
            <c:numRef>
              <c:f>'PPA Price by Project (PV only)'!$Z$29:$Z$44</c:f>
              <c:numCache>
                <c:formatCode>General</c:formatCode>
                <c:ptCount val="16"/>
                <c:pt idx="9" formatCode="0.0">
                  <c:v>29.147428513823186</c:v>
                </c:pt>
                <c:pt idx="10" formatCode="0.0">
                  <c:v>27.006441744573856</c:v>
                </c:pt>
                <c:pt idx="11" formatCode="0.0">
                  <c:v>27.357638895069634</c:v>
                </c:pt>
                <c:pt idx="12" formatCode="0.0">
                  <c:v>29.675304479183126</c:v>
                </c:pt>
                <c:pt idx="13" formatCode="0.0">
                  <c:v>36.656030250284232</c:v>
                </c:pt>
                <c:pt idx="14" formatCode="0.0">
                  <c:v>44.420555218049472</c:v>
                </c:pt>
                <c:pt idx="15" formatCode="0.0">
                  <c:v>45.312760342790526</c:v>
                </c:pt>
              </c:numCache>
            </c:numRef>
          </c:val>
          <c:smooth val="0"/>
          <c:extLst>
            <c:ext xmlns:c16="http://schemas.microsoft.com/office/drawing/2014/chart" uri="{C3380CC4-5D6E-409C-BE32-E72D297353CC}">
              <c16:uniqueId val="{00000000-2464-470D-9A67-6189922F0DE6}"/>
            </c:ext>
          </c:extLst>
        </c:ser>
        <c:ser>
          <c:idx val="2"/>
          <c:order val="2"/>
          <c:tx>
            <c:v>Trio trend</c:v>
          </c:tx>
          <c:spPr>
            <a:ln w="28575" cap="rnd">
              <a:solidFill>
                <a:srgbClr val="FF00FF"/>
              </a:solidFill>
              <a:prstDash val="lgDash"/>
              <a:round/>
            </a:ln>
            <a:effectLst/>
          </c:spPr>
          <c:marker>
            <c:symbol val="none"/>
          </c:marker>
          <c:val>
            <c:numRef>
              <c:f>'PPA Price by Project (PV only)'!$AA$29:$AA$44</c:f>
              <c:numCache>
                <c:formatCode>m/d/yyyy</c:formatCode>
                <c:ptCount val="16"/>
                <c:pt idx="12" formatCode="0.00">
                  <c:v>31.25311887671786</c:v>
                </c:pt>
                <c:pt idx="13" formatCode="0.00">
                  <c:v>41.543573444288185</c:v>
                </c:pt>
                <c:pt idx="14" formatCode="0.00">
                  <c:v>47.905008954537458</c:v>
                </c:pt>
                <c:pt idx="15" formatCode="0.00">
                  <c:v>51.725024364407837</c:v>
                </c:pt>
              </c:numCache>
            </c:numRef>
          </c:val>
          <c:smooth val="0"/>
          <c:extLst>
            <c:ext xmlns:c16="http://schemas.microsoft.com/office/drawing/2014/chart" uri="{C3380CC4-5D6E-409C-BE32-E72D297353CC}">
              <c16:uniqueId val="{00000001-34A0-4DED-B885-6D772DCDCF39}"/>
            </c:ext>
          </c:extLst>
        </c:ser>
        <c:dLbls>
          <c:showLegendKey val="0"/>
          <c:showVal val="0"/>
          <c:showCatName val="0"/>
          <c:showSerName val="0"/>
          <c:showPercent val="0"/>
          <c:showBubbleSize val="0"/>
        </c:dLbls>
        <c:smooth val="0"/>
        <c:axId val="555881336"/>
        <c:axId val="555885256"/>
      </c:lineChart>
      <c:catAx>
        <c:axId val="555881336"/>
        <c:scaling>
          <c:orientation val="minMax"/>
        </c:scaling>
        <c:delete val="0"/>
        <c:axPos val="b"/>
        <c:majorTickMark val="none"/>
        <c:minorTickMark val="none"/>
        <c:tickLblPos val="none"/>
        <c:spPr>
          <a:noFill/>
          <a:ln w="9525" cap="flat" cmpd="sng" algn="ctr">
            <a:no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555885256"/>
        <c:crosses val="autoZero"/>
        <c:auto val="1"/>
        <c:lblAlgn val="ctr"/>
        <c:lblOffset val="100"/>
        <c:noMultiLvlLbl val="0"/>
      </c:catAx>
      <c:valAx>
        <c:axId val="555885256"/>
        <c:scaling>
          <c:orientation val="minMax"/>
          <c:max val="250"/>
        </c:scaling>
        <c:delete val="0"/>
        <c:axPos val="l"/>
        <c:majorGridlines>
          <c:spPr>
            <a:ln w="9525" cap="flat" cmpd="sng" algn="ctr">
              <a:noFill/>
              <a:round/>
            </a:ln>
            <a:effectLst/>
          </c:spPr>
        </c:majorGridlines>
        <c:numFmt formatCode="0.00" sourceLinked="1"/>
        <c:majorTickMark val="none"/>
        <c:minorTickMark val="none"/>
        <c:tickLblPos val="none"/>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555881336"/>
        <c:crosses val="autoZero"/>
        <c:crossBetween val="between"/>
      </c:valAx>
      <c:spPr>
        <a:noFill/>
        <a:ln>
          <a:noFill/>
        </a:ln>
        <a:effectLst/>
      </c:spPr>
    </c:plotArea>
    <c:legend>
      <c:legendPos val="r"/>
      <c:layout>
        <c:manualLayout>
          <c:xMode val="edge"/>
          <c:yMode val="edge"/>
          <c:x val="0.52332938072505741"/>
          <c:y val="1.191537618118475E-2"/>
          <c:w val="0.22279886974316354"/>
          <c:h val="0.17401253544291109"/>
        </c:manualLayout>
      </c:layout>
      <c:overlay val="0"/>
      <c:spPr>
        <a:solidFill>
          <a:schemeClr val="bg1"/>
        </a:solidFill>
        <a:ln>
          <a:solidFill>
            <a:schemeClr val="bg1">
              <a:lumMod val="65000"/>
            </a:schemeClr>
          </a:solidFill>
        </a:ln>
        <a:effectLst/>
      </c:spPr>
      <c:txPr>
        <a:bodyPr rot="0" spcFirstLastPara="1" vertOverflow="ellipsis" vert="horz" wrap="square" anchor="ctr" anchorCtr="1"/>
        <a:lstStyle/>
        <a:p>
          <a:pPr>
            <a:defRPr sz="10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legend>
    <c:plotVisOnly val="1"/>
    <c:dispBlanksAs val="gap"/>
    <c:showDLblsOverMax val="0"/>
  </c:chart>
  <c:spPr>
    <a:no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3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5.7489063867016625E-2"/>
          <c:y val="0.1132180352455943"/>
          <c:w val="0.90854268216472944"/>
          <c:h val="0.73389638795150602"/>
        </c:manualLayout>
      </c:layout>
      <c:bubbleChart>
        <c:varyColors val="0"/>
        <c:ser>
          <c:idx val="3"/>
          <c:order val="0"/>
          <c:tx>
            <c:v> CAISO</c:v>
          </c:tx>
          <c:spPr>
            <a:solidFill>
              <a:srgbClr val="DBEEF4"/>
            </a:solidFill>
            <a:ln w="6350">
              <a:solidFill>
                <a:schemeClr val="accent5"/>
              </a:solidFill>
              <a:prstDash val="solid"/>
            </a:ln>
          </c:spPr>
          <c:invertIfNegative val="1"/>
          <c:dPt>
            <c:idx val="205"/>
            <c:invertIfNegative val="1"/>
            <c:bubble3D val="0"/>
            <c:extLst>
              <c:ext xmlns:c16="http://schemas.microsoft.com/office/drawing/2014/chart" uri="{C3380CC4-5D6E-409C-BE32-E72D297353CC}">
                <c16:uniqueId val="{00000000-1F49-4654-81E0-1FB7C6D7B873}"/>
              </c:ext>
            </c:extLst>
          </c:dPt>
          <c:xVal>
            <c:numRef>
              <c:f>'PPA Price by Project (PV only)'!$A$26:$A$537</c:f>
              <c:numCache>
                <c:formatCode>m/d/yyyy</c:formatCode>
                <c:ptCount val="512"/>
                <c:pt idx="0">
                  <c:v>38961</c:v>
                </c:pt>
                <c:pt idx="1">
                  <c:v>39258</c:v>
                </c:pt>
                <c:pt idx="2">
                  <c:v>39630</c:v>
                </c:pt>
                <c:pt idx="3">
                  <c:v>39652</c:v>
                </c:pt>
                <c:pt idx="4">
                  <c:v>39801</c:v>
                </c:pt>
                <c:pt idx="5">
                  <c:v>39867</c:v>
                </c:pt>
                <c:pt idx="6">
                  <c:v>39873</c:v>
                </c:pt>
                <c:pt idx="7">
                  <c:v>39877</c:v>
                </c:pt>
                <c:pt idx="8">
                  <c:v>39934</c:v>
                </c:pt>
                <c:pt idx="9">
                  <c:v>39941</c:v>
                </c:pt>
                <c:pt idx="10">
                  <c:v>39965</c:v>
                </c:pt>
                <c:pt idx="11">
                  <c:v>39965</c:v>
                </c:pt>
                <c:pt idx="12">
                  <c:v>39965</c:v>
                </c:pt>
                <c:pt idx="13">
                  <c:v>39986</c:v>
                </c:pt>
                <c:pt idx="14">
                  <c:v>40042</c:v>
                </c:pt>
                <c:pt idx="15">
                  <c:v>40064</c:v>
                </c:pt>
                <c:pt idx="16">
                  <c:v>40137</c:v>
                </c:pt>
                <c:pt idx="17">
                  <c:v>40170</c:v>
                </c:pt>
                <c:pt idx="18">
                  <c:v>40171</c:v>
                </c:pt>
                <c:pt idx="19">
                  <c:v>40171</c:v>
                </c:pt>
                <c:pt idx="20">
                  <c:v>40171</c:v>
                </c:pt>
                <c:pt idx="21">
                  <c:v>40204</c:v>
                </c:pt>
                <c:pt idx="22">
                  <c:v>40204</c:v>
                </c:pt>
                <c:pt idx="23">
                  <c:v>40204</c:v>
                </c:pt>
                <c:pt idx="24">
                  <c:v>40211</c:v>
                </c:pt>
                <c:pt idx="25">
                  <c:v>40233</c:v>
                </c:pt>
                <c:pt idx="26">
                  <c:v>40243</c:v>
                </c:pt>
                <c:pt idx="27">
                  <c:v>40287</c:v>
                </c:pt>
                <c:pt idx="28">
                  <c:v>40289</c:v>
                </c:pt>
                <c:pt idx="29">
                  <c:v>40297</c:v>
                </c:pt>
                <c:pt idx="30">
                  <c:v>40308</c:v>
                </c:pt>
                <c:pt idx="31">
                  <c:v>40318</c:v>
                </c:pt>
                <c:pt idx="32">
                  <c:v>40330</c:v>
                </c:pt>
                <c:pt idx="33">
                  <c:v>40330</c:v>
                </c:pt>
                <c:pt idx="34">
                  <c:v>40353</c:v>
                </c:pt>
                <c:pt idx="35">
                  <c:v>40359</c:v>
                </c:pt>
                <c:pt idx="36">
                  <c:v>40359</c:v>
                </c:pt>
                <c:pt idx="37">
                  <c:v>40385</c:v>
                </c:pt>
                <c:pt idx="38">
                  <c:v>40388</c:v>
                </c:pt>
                <c:pt idx="39">
                  <c:v>40388</c:v>
                </c:pt>
                <c:pt idx="40">
                  <c:v>40400</c:v>
                </c:pt>
                <c:pt idx="41">
                  <c:v>40400</c:v>
                </c:pt>
                <c:pt idx="42">
                  <c:v>40414</c:v>
                </c:pt>
                <c:pt idx="43">
                  <c:v>40441</c:v>
                </c:pt>
                <c:pt idx="44">
                  <c:v>40492</c:v>
                </c:pt>
                <c:pt idx="45">
                  <c:v>40497</c:v>
                </c:pt>
                <c:pt idx="46">
                  <c:v>40497</c:v>
                </c:pt>
                <c:pt idx="47">
                  <c:v>40513</c:v>
                </c:pt>
                <c:pt idx="48">
                  <c:v>40513</c:v>
                </c:pt>
                <c:pt idx="49">
                  <c:v>40533</c:v>
                </c:pt>
                <c:pt idx="50">
                  <c:v>40542</c:v>
                </c:pt>
                <c:pt idx="51">
                  <c:v>40542</c:v>
                </c:pt>
                <c:pt idx="52">
                  <c:v>40548</c:v>
                </c:pt>
                <c:pt idx="53">
                  <c:v>40550</c:v>
                </c:pt>
                <c:pt idx="54">
                  <c:v>40568</c:v>
                </c:pt>
                <c:pt idx="55">
                  <c:v>40581</c:v>
                </c:pt>
                <c:pt idx="56">
                  <c:v>40585</c:v>
                </c:pt>
                <c:pt idx="57">
                  <c:v>40585</c:v>
                </c:pt>
                <c:pt idx="58">
                  <c:v>40610</c:v>
                </c:pt>
                <c:pt idx="59">
                  <c:v>40697</c:v>
                </c:pt>
                <c:pt idx="60">
                  <c:v>40697</c:v>
                </c:pt>
                <c:pt idx="61">
                  <c:v>40715</c:v>
                </c:pt>
                <c:pt idx="62">
                  <c:v>40732</c:v>
                </c:pt>
                <c:pt idx="63">
                  <c:v>40738</c:v>
                </c:pt>
                <c:pt idx="64">
                  <c:v>40742</c:v>
                </c:pt>
                <c:pt idx="65">
                  <c:v>40745</c:v>
                </c:pt>
                <c:pt idx="66">
                  <c:v>40815</c:v>
                </c:pt>
                <c:pt idx="67">
                  <c:v>40817</c:v>
                </c:pt>
                <c:pt idx="68">
                  <c:v>40878</c:v>
                </c:pt>
                <c:pt idx="69">
                  <c:v>40885</c:v>
                </c:pt>
                <c:pt idx="70">
                  <c:v>40897</c:v>
                </c:pt>
                <c:pt idx="71">
                  <c:v>40897</c:v>
                </c:pt>
                <c:pt idx="72">
                  <c:v>40897</c:v>
                </c:pt>
                <c:pt idx="73">
                  <c:v>40909</c:v>
                </c:pt>
                <c:pt idx="74">
                  <c:v>40909</c:v>
                </c:pt>
                <c:pt idx="75">
                  <c:v>40942</c:v>
                </c:pt>
                <c:pt idx="76">
                  <c:v>40966</c:v>
                </c:pt>
                <c:pt idx="77">
                  <c:v>41093</c:v>
                </c:pt>
                <c:pt idx="78">
                  <c:v>41093</c:v>
                </c:pt>
                <c:pt idx="79">
                  <c:v>41124</c:v>
                </c:pt>
                <c:pt idx="80">
                  <c:v>41134</c:v>
                </c:pt>
                <c:pt idx="81">
                  <c:v>41137</c:v>
                </c:pt>
                <c:pt idx="82">
                  <c:v>41150</c:v>
                </c:pt>
                <c:pt idx="83">
                  <c:v>41152</c:v>
                </c:pt>
                <c:pt idx="84">
                  <c:v>41169</c:v>
                </c:pt>
                <c:pt idx="85">
                  <c:v>41169</c:v>
                </c:pt>
                <c:pt idx="86">
                  <c:v>41199</c:v>
                </c:pt>
                <c:pt idx="87">
                  <c:v>41207</c:v>
                </c:pt>
                <c:pt idx="88">
                  <c:v>41214</c:v>
                </c:pt>
                <c:pt idx="89">
                  <c:v>41228</c:v>
                </c:pt>
                <c:pt idx="90">
                  <c:v>41255</c:v>
                </c:pt>
                <c:pt idx="91">
                  <c:v>41256</c:v>
                </c:pt>
                <c:pt idx="92">
                  <c:v>41309</c:v>
                </c:pt>
                <c:pt idx="93">
                  <c:v>41333</c:v>
                </c:pt>
                <c:pt idx="94">
                  <c:v>41355</c:v>
                </c:pt>
                <c:pt idx="95">
                  <c:v>41355</c:v>
                </c:pt>
                <c:pt idx="96">
                  <c:v>41358</c:v>
                </c:pt>
                <c:pt idx="97">
                  <c:v>41374</c:v>
                </c:pt>
                <c:pt idx="98">
                  <c:v>41380</c:v>
                </c:pt>
                <c:pt idx="99">
                  <c:v>41426</c:v>
                </c:pt>
                <c:pt idx="100">
                  <c:v>41428</c:v>
                </c:pt>
                <c:pt idx="101">
                  <c:v>41428</c:v>
                </c:pt>
                <c:pt idx="102">
                  <c:v>41444</c:v>
                </c:pt>
                <c:pt idx="103">
                  <c:v>41458</c:v>
                </c:pt>
                <c:pt idx="104">
                  <c:v>41465</c:v>
                </c:pt>
                <c:pt idx="105">
                  <c:v>41465</c:v>
                </c:pt>
                <c:pt idx="106">
                  <c:v>41472</c:v>
                </c:pt>
                <c:pt idx="107">
                  <c:v>41472</c:v>
                </c:pt>
                <c:pt idx="108">
                  <c:v>41523</c:v>
                </c:pt>
                <c:pt idx="109">
                  <c:v>41536</c:v>
                </c:pt>
                <c:pt idx="110">
                  <c:v>41544</c:v>
                </c:pt>
                <c:pt idx="111">
                  <c:v>41556</c:v>
                </c:pt>
                <c:pt idx="112">
                  <c:v>41569</c:v>
                </c:pt>
                <c:pt idx="113">
                  <c:v>41609</c:v>
                </c:pt>
                <c:pt idx="114">
                  <c:v>41614</c:v>
                </c:pt>
                <c:pt idx="115">
                  <c:v>41627</c:v>
                </c:pt>
                <c:pt idx="116">
                  <c:v>41669</c:v>
                </c:pt>
                <c:pt idx="117">
                  <c:v>41690</c:v>
                </c:pt>
                <c:pt idx="118">
                  <c:v>41715</c:v>
                </c:pt>
                <c:pt idx="119">
                  <c:v>41724</c:v>
                </c:pt>
                <c:pt idx="120">
                  <c:v>41730</c:v>
                </c:pt>
                <c:pt idx="121">
                  <c:v>41760</c:v>
                </c:pt>
                <c:pt idx="122">
                  <c:v>41786</c:v>
                </c:pt>
                <c:pt idx="123">
                  <c:v>41791</c:v>
                </c:pt>
                <c:pt idx="124">
                  <c:v>41802</c:v>
                </c:pt>
                <c:pt idx="125">
                  <c:v>41838</c:v>
                </c:pt>
                <c:pt idx="126">
                  <c:v>41843</c:v>
                </c:pt>
                <c:pt idx="127">
                  <c:v>41844</c:v>
                </c:pt>
                <c:pt idx="128">
                  <c:v>41844</c:v>
                </c:pt>
                <c:pt idx="129">
                  <c:v>41851</c:v>
                </c:pt>
                <c:pt idx="130">
                  <c:v>41870</c:v>
                </c:pt>
                <c:pt idx="131">
                  <c:v>41876</c:v>
                </c:pt>
                <c:pt idx="132">
                  <c:v>41885</c:v>
                </c:pt>
                <c:pt idx="133">
                  <c:v>41886</c:v>
                </c:pt>
                <c:pt idx="134">
                  <c:v>41886</c:v>
                </c:pt>
                <c:pt idx="135">
                  <c:v>41915</c:v>
                </c:pt>
                <c:pt idx="136">
                  <c:v>41920</c:v>
                </c:pt>
                <c:pt idx="137">
                  <c:v>41920</c:v>
                </c:pt>
                <c:pt idx="138">
                  <c:v>41920</c:v>
                </c:pt>
                <c:pt idx="139">
                  <c:v>41920</c:v>
                </c:pt>
                <c:pt idx="140">
                  <c:v>41920</c:v>
                </c:pt>
                <c:pt idx="141">
                  <c:v>41920</c:v>
                </c:pt>
                <c:pt idx="142">
                  <c:v>41932</c:v>
                </c:pt>
                <c:pt idx="143">
                  <c:v>41933</c:v>
                </c:pt>
                <c:pt idx="144">
                  <c:v>41933</c:v>
                </c:pt>
                <c:pt idx="145">
                  <c:v>41934</c:v>
                </c:pt>
                <c:pt idx="146">
                  <c:v>41934</c:v>
                </c:pt>
                <c:pt idx="147">
                  <c:v>41934</c:v>
                </c:pt>
                <c:pt idx="148">
                  <c:v>41934</c:v>
                </c:pt>
                <c:pt idx="149">
                  <c:v>41934</c:v>
                </c:pt>
                <c:pt idx="150">
                  <c:v>41934</c:v>
                </c:pt>
                <c:pt idx="151">
                  <c:v>41934</c:v>
                </c:pt>
                <c:pt idx="152">
                  <c:v>41934</c:v>
                </c:pt>
                <c:pt idx="153">
                  <c:v>41936</c:v>
                </c:pt>
                <c:pt idx="154">
                  <c:v>41950</c:v>
                </c:pt>
                <c:pt idx="155">
                  <c:v>41950</c:v>
                </c:pt>
                <c:pt idx="156">
                  <c:v>41956</c:v>
                </c:pt>
                <c:pt idx="157">
                  <c:v>41961</c:v>
                </c:pt>
                <c:pt idx="158">
                  <c:v>41982</c:v>
                </c:pt>
                <c:pt idx="159">
                  <c:v>42036</c:v>
                </c:pt>
                <c:pt idx="160">
                  <c:v>42065</c:v>
                </c:pt>
                <c:pt idx="161">
                  <c:v>42065</c:v>
                </c:pt>
                <c:pt idx="162">
                  <c:v>42066</c:v>
                </c:pt>
                <c:pt idx="163">
                  <c:v>42067</c:v>
                </c:pt>
                <c:pt idx="164">
                  <c:v>42067</c:v>
                </c:pt>
                <c:pt idx="165">
                  <c:v>42068</c:v>
                </c:pt>
                <c:pt idx="166">
                  <c:v>42086</c:v>
                </c:pt>
                <c:pt idx="167">
                  <c:v>42088</c:v>
                </c:pt>
                <c:pt idx="168">
                  <c:v>42097</c:v>
                </c:pt>
                <c:pt idx="169">
                  <c:v>42097</c:v>
                </c:pt>
                <c:pt idx="170">
                  <c:v>42108</c:v>
                </c:pt>
                <c:pt idx="171">
                  <c:v>42111</c:v>
                </c:pt>
                <c:pt idx="172">
                  <c:v>42124</c:v>
                </c:pt>
                <c:pt idx="173">
                  <c:v>42124</c:v>
                </c:pt>
                <c:pt idx="174">
                  <c:v>42124</c:v>
                </c:pt>
                <c:pt idx="175">
                  <c:v>42151</c:v>
                </c:pt>
                <c:pt idx="176">
                  <c:v>42156</c:v>
                </c:pt>
                <c:pt idx="177">
                  <c:v>42160</c:v>
                </c:pt>
                <c:pt idx="178">
                  <c:v>42164</c:v>
                </c:pt>
                <c:pt idx="179">
                  <c:v>42174</c:v>
                </c:pt>
                <c:pt idx="180">
                  <c:v>42178</c:v>
                </c:pt>
                <c:pt idx="181">
                  <c:v>42180</c:v>
                </c:pt>
                <c:pt idx="182">
                  <c:v>42185</c:v>
                </c:pt>
                <c:pt idx="183">
                  <c:v>42186</c:v>
                </c:pt>
                <c:pt idx="184">
                  <c:v>42186</c:v>
                </c:pt>
                <c:pt idx="185">
                  <c:v>42186</c:v>
                </c:pt>
                <c:pt idx="186">
                  <c:v>42200</c:v>
                </c:pt>
                <c:pt idx="187">
                  <c:v>42201</c:v>
                </c:pt>
                <c:pt idx="188">
                  <c:v>42201</c:v>
                </c:pt>
                <c:pt idx="189">
                  <c:v>42206</c:v>
                </c:pt>
                <c:pt idx="190">
                  <c:v>42221</c:v>
                </c:pt>
                <c:pt idx="191">
                  <c:v>42225</c:v>
                </c:pt>
                <c:pt idx="192">
                  <c:v>42228</c:v>
                </c:pt>
                <c:pt idx="193">
                  <c:v>42244</c:v>
                </c:pt>
                <c:pt idx="194">
                  <c:v>42250</c:v>
                </c:pt>
                <c:pt idx="195">
                  <c:v>42270</c:v>
                </c:pt>
                <c:pt idx="196">
                  <c:v>42270</c:v>
                </c:pt>
                <c:pt idx="197">
                  <c:v>42271</c:v>
                </c:pt>
                <c:pt idx="198">
                  <c:v>42275</c:v>
                </c:pt>
                <c:pt idx="199">
                  <c:v>42275</c:v>
                </c:pt>
                <c:pt idx="200">
                  <c:v>42278</c:v>
                </c:pt>
                <c:pt idx="201">
                  <c:v>42278</c:v>
                </c:pt>
                <c:pt idx="202">
                  <c:v>42278</c:v>
                </c:pt>
                <c:pt idx="203">
                  <c:v>42285</c:v>
                </c:pt>
                <c:pt idx="204">
                  <c:v>42286</c:v>
                </c:pt>
                <c:pt idx="205">
                  <c:v>42286</c:v>
                </c:pt>
                <c:pt idx="206">
                  <c:v>42292</c:v>
                </c:pt>
                <c:pt idx="207">
                  <c:v>42313</c:v>
                </c:pt>
                <c:pt idx="208">
                  <c:v>42314</c:v>
                </c:pt>
                <c:pt idx="209">
                  <c:v>42317</c:v>
                </c:pt>
                <c:pt idx="210">
                  <c:v>42318</c:v>
                </c:pt>
                <c:pt idx="211">
                  <c:v>42328</c:v>
                </c:pt>
                <c:pt idx="212">
                  <c:v>42338</c:v>
                </c:pt>
                <c:pt idx="213">
                  <c:v>42355</c:v>
                </c:pt>
                <c:pt idx="214">
                  <c:v>42355</c:v>
                </c:pt>
                <c:pt idx="215">
                  <c:v>42356</c:v>
                </c:pt>
                <c:pt idx="216">
                  <c:v>42356</c:v>
                </c:pt>
                <c:pt idx="217">
                  <c:v>42356</c:v>
                </c:pt>
                <c:pt idx="218">
                  <c:v>42356</c:v>
                </c:pt>
                <c:pt idx="219">
                  <c:v>42375</c:v>
                </c:pt>
                <c:pt idx="220">
                  <c:v>42472</c:v>
                </c:pt>
                <c:pt idx="221">
                  <c:v>42472</c:v>
                </c:pt>
                <c:pt idx="222">
                  <c:v>42509</c:v>
                </c:pt>
                <c:pt idx="223">
                  <c:v>42584</c:v>
                </c:pt>
                <c:pt idx="224">
                  <c:v>42586</c:v>
                </c:pt>
                <c:pt idx="225">
                  <c:v>42591</c:v>
                </c:pt>
                <c:pt idx="226">
                  <c:v>42608</c:v>
                </c:pt>
                <c:pt idx="227">
                  <c:v>42611</c:v>
                </c:pt>
                <c:pt idx="228">
                  <c:v>42628</c:v>
                </c:pt>
                <c:pt idx="229">
                  <c:v>42633</c:v>
                </c:pt>
                <c:pt idx="230">
                  <c:v>42635</c:v>
                </c:pt>
                <c:pt idx="231">
                  <c:v>42636</c:v>
                </c:pt>
                <c:pt idx="232">
                  <c:v>42636</c:v>
                </c:pt>
                <c:pt idx="233">
                  <c:v>42636</c:v>
                </c:pt>
                <c:pt idx="234">
                  <c:v>42636</c:v>
                </c:pt>
                <c:pt idx="235">
                  <c:v>42689</c:v>
                </c:pt>
                <c:pt idx="236">
                  <c:v>42692</c:v>
                </c:pt>
                <c:pt idx="237">
                  <c:v>42692</c:v>
                </c:pt>
                <c:pt idx="238">
                  <c:v>42692</c:v>
                </c:pt>
                <c:pt idx="239">
                  <c:v>42717</c:v>
                </c:pt>
                <c:pt idx="240">
                  <c:v>42719</c:v>
                </c:pt>
                <c:pt idx="241">
                  <c:v>42738</c:v>
                </c:pt>
                <c:pt idx="242">
                  <c:v>42747</c:v>
                </c:pt>
                <c:pt idx="243">
                  <c:v>42747</c:v>
                </c:pt>
                <c:pt idx="244">
                  <c:v>42747</c:v>
                </c:pt>
                <c:pt idx="245">
                  <c:v>42752</c:v>
                </c:pt>
                <c:pt idx="246">
                  <c:v>42766</c:v>
                </c:pt>
                <c:pt idx="247">
                  <c:v>42817</c:v>
                </c:pt>
                <c:pt idx="248">
                  <c:v>42825</c:v>
                </c:pt>
                <c:pt idx="249">
                  <c:v>42826</c:v>
                </c:pt>
                <c:pt idx="250">
                  <c:v>42843</c:v>
                </c:pt>
                <c:pt idx="251">
                  <c:v>42877</c:v>
                </c:pt>
                <c:pt idx="252">
                  <c:v>42880</c:v>
                </c:pt>
                <c:pt idx="253">
                  <c:v>42880</c:v>
                </c:pt>
                <c:pt idx="254">
                  <c:v>42880</c:v>
                </c:pt>
                <c:pt idx="255">
                  <c:v>42880</c:v>
                </c:pt>
                <c:pt idx="256">
                  <c:v>42881</c:v>
                </c:pt>
                <c:pt idx="257">
                  <c:v>42887</c:v>
                </c:pt>
                <c:pt idx="258">
                  <c:v>42887</c:v>
                </c:pt>
                <c:pt idx="259">
                  <c:v>42887</c:v>
                </c:pt>
                <c:pt idx="260">
                  <c:v>42893</c:v>
                </c:pt>
                <c:pt idx="261">
                  <c:v>42905</c:v>
                </c:pt>
                <c:pt idx="262">
                  <c:v>42906</c:v>
                </c:pt>
                <c:pt idx="263">
                  <c:v>42906</c:v>
                </c:pt>
                <c:pt idx="264">
                  <c:v>42906</c:v>
                </c:pt>
                <c:pt idx="265">
                  <c:v>42906</c:v>
                </c:pt>
                <c:pt idx="266">
                  <c:v>42912</c:v>
                </c:pt>
                <c:pt idx="267">
                  <c:v>42933</c:v>
                </c:pt>
                <c:pt idx="268">
                  <c:v>42944</c:v>
                </c:pt>
                <c:pt idx="269">
                  <c:v>42944</c:v>
                </c:pt>
                <c:pt idx="270">
                  <c:v>42955</c:v>
                </c:pt>
                <c:pt idx="271">
                  <c:v>42972</c:v>
                </c:pt>
                <c:pt idx="272">
                  <c:v>43001</c:v>
                </c:pt>
                <c:pt idx="273">
                  <c:v>43004</c:v>
                </c:pt>
                <c:pt idx="274">
                  <c:v>43004</c:v>
                </c:pt>
                <c:pt idx="275">
                  <c:v>43014</c:v>
                </c:pt>
                <c:pt idx="276">
                  <c:v>43014</c:v>
                </c:pt>
                <c:pt idx="277">
                  <c:v>43038</c:v>
                </c:pt>
                <c:pt idx="278">
                  <c:v>43047</c:v>
                </c:pt>
                <c:pt idx="279">
                  <c:v>43052</c:v>
                </c:pt>
                <c:pt idx="280">
                  <c:v>43052</c:v>
                </c:pt>
                <c:pt idx="281">
                  <c:v>43053</c:v>
                </c:pt>
                <c:pt idx="282">
                  <c:v>43077</c:v>
                </c:pt>
                <c:pt idx="283">
                  <c:v>43083</c:v>
                </c:pt>
                <c:pt idx="284">
                  <c:v>43084</c:v>
                </c:pt>
                <c:pt idx="285">
                  <c:v>43090</c:v>
                </c:pt>
                <c:pt idx="286">
                  <c:v>43105</c:v>
                </c:pt>
                <c:pt idx="287">
                  <c:v>43109</c:v>
                </c:pt>
                <c:pt idx="288">
                  <c:v>43126</c:v>
                </c:pt>
                <c:pt idx="289">
                  <c:v>43129</c:v>
                </c:pt>
                <c:pt idx="290">
                  <c:v>43129</c:v>
                </c:pt>
                <c:pt idx="291">
                  <c:v>43132</c:v>
                </c:pt>
                <c:pt idx="292">
                  <c:v>43136</c:v>
                </c:pt>
                <c:pt idx="293">
                  <c:v>43152</c:v>
                </c:pt>
                <c:pt idx="294">
                  <c:v>43154</c:v>
                </c:pt>
                <c:pt idx="295">
                  <c:v>43206</c:v>
                </c:pt>
                <c:pt idx="296">
                  <c:v>43227</c:v>
                </c:pt>
                <c:pt idx="297">
                  <c:v>43236</c:v>
                </c:pt>
                <c:pt idx="298">
                  <c:v>43236</c:v>
                </c:pt>
                <c:pt idx="299">
                  <c:v>43250</c:v>
                </c:pt>
                <c:pt idx="300">
                  <c:v>43250</c:v>
                </c:pt>
                <c:pt idx="301">
                  <c:v>43250</c:v>
                </c:pt>
                <c:pt idx="302">
                  <c:v>43250</c:v>
                </c:pt>
                <c:pt idx="303">
                  <c:v>43250</c:v>
                </c:pt>
                <c:pt idx="304">
                  <c:v>43250</c:v>
                </c:pt>
                <c:pt idx="305">
                  <c:v>43251</c:v>
                </c:pt>
                <c:pt idx="306">
                  <c:v>43252</c:v>
                </c:pt>
                <c:pt idx="307">
                  <c:v>43255</c:v>
                </c:pt>
                <c:pt idx="308">
                  <c:v>43257</c:v>
                </c:pt>
                <c:pt idx="309">
                  <c:v>43259</c:v>
                </c:pt>
                <c:pt idx="310">
                  <c:v>43264</c:v>
                </c:pt>
                <c:pt idx="311">
                  <c:v>43264</c:v>
                </c:pt>
                <c:pt idx="312">
                  <c:v>43264</c:v>
                </c:pt>
                <c:pt idx="313">
                  <c:v>43264</c:v>
                </c:pt>
                <c:pt idx="314">
                  <c:v>43266</c:v>
                </c:pt>
                <c:pt idx="315">
                  <c:v>43277</c:v>
                </c:pt>
                <c:pt idx="316">
                  <c:v>43278</c:v>
                </c:pt>
                <c:pt idx="317">
                  <c:v>43281</c:v>
                </c:pt>
                <c:pt idx="318">
                  <c:v>43281</c:v>
                </c:pt>
                <c:pt idx="319">
                  <c:v>43281</c:v>
                </c:pt>
                <c:pt idx="320">
                  <c:v>43291</c:v>
                </c:pt>
                <c:pt idx="321">
                  <c:v>43322</c:v>
                </c:pt>
                <c:pt idx="322">
                  <c:v>43322</c:v>
                </c:pt>
                <c:pt idx="323">
                  <c:v>43334</c:v>
                </c:pt>
                <c:pt idx="324">
                  <c:v>43334</c:v>
                </c:pt>
                <c:pt idx="325">
                  <c:v>43335</c:v>
                </c:pt>
                <c:pt idx="326">
                  <c:v>43343</c:v>
                </c:pt>
                <c:pt idx="327">
                  <c:v>43352</c:v>
                </c:pt>
                <c:pt idx="328">
                  <c:v>43354</c:v>
                </c:pt>
                <c:pt idx="329">
                  <c:v>43362</c:v>
                </c:pt>
                <c:pt idx="330">
                  <c:v>43363</c:v>
                </c:pt>
                <c:pt idx="331">
                  <c:v>43368</c:v>
                </c:pt>
                <c:pt idx="332">
                  <c:v>43374</c:v>
                </c:pt>
                <c:pt idx="333">
                  <c:v>43374</c:v>
                </c:pt>
                <c:pt idx="334">
                  <c:v>43391</c:v>
                </c:pt>
                <c:pt idx="335">
                  <c:v>43391</c:v>
                </c:pt>
                <c:pt idx="336">
                  <c:v>43398</c:v>
                </c:pt>
                <c:pt idx="337">
                  <c:v>43405</c:v>
                </c:pt>
                <c:pt idx="338">
                  <c:v>43445</c:v>
                </c:pt>
                <c:pt idx="339">
                  <c:v>43497</c:v>
                </c:pt>
                <c:pt idx="340">
                  <c:v>43507</c:v>
                </c:pt>
                <c:pt idx="341">
                  <c:v>43510</c:v>
                </c:pt>
                <c:pt idx="342">
                  <c:v>43524</c:v>
                </c:pt>
                <c:pt idx="343">
                  <c:v>43545</c:v>
                </c:pt>
                <c:pt idx="344">
                  <c:v>43546</c:v>
                </c:pt>
                <c:pt idx="345">
                  <c:v>43577</c:v>
                </c:pt>
                <c:pt idx="346">
                  <c:v>43585</c:v>
                </c:pt>
                <c:pt idx="347">
                  <c:v>43613</c:v>
                </c:pt>
                <c:pt idx="348">
                  <c:v>43615</c:v>
                </c:pt>
                <c:pt idx="349">
                  <c:v>43627</c:v>
                </c:pt>
                <c:pt idx="350">
                  <c:v>43634</c:v>
                </c:pt>
                <c:pt idx="351">
                  <c:v>43634</c:v>
                </c:pt>
                <c:pt idx="352">
                  <c:v>43637</c:v>
                </c:pt>
                <c:pt idx="353">
                  <c:v>43643</c:v>
                </c:pt>
                <c:pt idx="354">
                  <c:v>43643</c:v>
                </c:pt>
                <c:pt idx="355">
                  <c:v>43647</c:v>
                </c:pt>
                <c:pt idx="356">
                  <c:v>43647</c:v>
                </c:pt>
                <c:pt idx="357">
                  <c:v>43647</c:v>
                </c:pt>
                <c:pt idx="358">
                  <c:v>43655</c:v>
                </c:pt>
                <c:pt idx="359">
                  <c:v>43671</c:v>
                </c:pt>
                <c:pt idx="360">
                  <c:v>43672</c:v>
                </c:pt>
                <c:pt idx="361">
                  <c:v>43672</c:v>
                </c:pt>
                <c:pt idx="362">
                  <c:v>43683</c:v>
                </c:pt>
                <c:pt idx="363">
                  <c:v>43696</c:v>
                </c:pt>
                <c:pt idx="364">
                  <c:v>43707</c:v>
                </c:pt>
                <c:pt idx="365">
                  <c:v>43720</c:v>
                </c:pt>
                <c:pt idx="366">
                  <c:v>43727</c:v>
                </c:pt>
                <c:pt idx="367">
                  <c:v>43730</c:v>
                </c:pt>
                <c:pt idx="368">
                  <c:v>43730</c:v>
                </c:pt>
                <c:pt idx="369">
                  <c:v>43730</c:v>
                </c:pt>
                <c:pt idx="370">
                  <c:v>43739</c:v>
                </c:pt>
                <c:pt idx="371">
                  <c:v>43755</c:v>
                </c:pt>
                <c:pt idx="372">
                  <c:v>43755</c:v>
                </c:pt>
                <c:pt idx="373">
                  <c:v>43756</c:v>
                </c:pt>
                <c:pt idx="374">
                  <c:v>43761</c:v>
                </c:pt>
                <c:pt idx="375">
                  <c:v>43774</c:v>
                </c:pt>
                <c:pt idx="376">
                  <c:v>43783</c:v>
                </c:pt>
                <c:pt idx="377">
                  <c:v>43783</c:v>
                </c:pt>
                <c:pt idx="378">
                  <c:v>43788</c:v>
                </c:pt>
                <c:pt idx="379">
                  <c:v>43790</c:v>
                </c:pt>
                <c:pt idx="380">
                  <c:v>43795</c:v>
                </c:pt>
                <c:pt idx="381">
                  <c:v>43795</c:v>
                </c:pt>
                <c:pt idx="382">
                  <c:v>43795</c:v>
                </c:pt>
                <c:pt idx="383">
                  <c:v>43804</c:v>
                </c:pt>
                <c:pt idx="384">
                  <c:v>43809</c:v>
                </c:pt>
                <c:pt idx="385">
                  <c:v>43816</c:v>
                </c:pt>
                <c:pt idx="386">
                  <c:v>43819</c:v>
                </c:pt>
                <c:pt idx="387">
                  <c:v>43822</c:v>
                </c:pt>
                <c:pt idx="388">
                  <c:v>43836</c:v>
                </c:pt>
                <c:pt idx="389">
                  <c:v>43875</c:v>
                </c:pt>
                <c:pt idx="390">
                  <c:v>43875</c:v>
                </c:pt>
                <c:pt idx="391">
                  <c:v>43880</c:v>
                </c:pt>
                <c:pt idx="392">
                  <c:v>43887</c:v>
                </c:pt>
                <c:pt idx="393">
                  <c:v>43903</c:v>
                </c:pt>
                <c:pt idx="394">
                  <c:v>43915</c:v>
                </c:pt>
                <c:pt idx="395">
                  <c:v>43929</c:v>
                </c:pt>
                <c:pt idx="396">
                  <c:v>43929</c:v>
                </c:pt>
                <c:pt idx="397">
                  <c:v>43953</c:v>
                </c:pt>
                <c:pt idx="398">
                  <c:v>43957</c:v>
                </c:pt>
                <c:pt idx="399">
                  <c:v>43970</c:v>
                </c:pt>
                <c:pt idx="400">
                  <c:v>43977</c:v>
                </c:pt>
                <c:pt idx="401">
                  <c:v>43983</c:v>
                </c:pt>
                <c:pt idx="402">
                  <c:v>44022</c:v>
                </c:pt>
                <c:pt idx="403">
                  <c:v>44022</c:v>
                </c:pt>
                <c:pt idx="404">
                  <c:v>44036</c:v>
                </c:pt>
                <c:pt idx="405">
                  <c:v>44067</c:v>
                </c:pt>
                <c:pt idx="406">
                  <c:v>44074</c:v>
                </c:pt>
                <c:pt idx="407">
                  <c:v>44088</c:v>
                </c:pt>
                <c:pt idx="408">
                  <c:v>44097</c:v>
                </c:pt>
                <c:pt idx="409">
                  <c:v>44099</c:v>
                </c:pt>
                <c:pt idx="410">
                  <c:v>44104</c:v>
                </c:pt>
                <c:pt idx="411">
                  <c:v>44106</c:v>
                </c:pt>
                <c:pt idx="412">
                  <c:v>44137</c:v>
                </c:pt>
                <c:pt idx="413">
                  <c:v>44140</c:v>
                </c:pt>
                <c:pt idx="414">
                  <c:v>44141</c:v>
                </c:pt>
                <c:pt idx="415">
                  <c:v>44166</c:v>
                </c:pt>
                <c:pt idx="416">
                  <c:v>44187</c:v>
                </c:pt>
                <c:pt idx="417">
                  <c:v>44195</c:v>
                </c:pt>
                <c:pt idx="418">
                  <c:v>44211</c:v>
                </c:pt>
                <c:pt idx="419">
                  <c:v>44211</c:v>
                </c:pt>
                <c:pt idx="420">
                  <c:v>44217</c:v>
                </c:pt>
                <c:pt idx="421">
                  <c:v>44224</c:v>
                </c:pt>
                <c:pt idx="422">
                  <c:v>44228</c:v>
                </c:pt>
                <c:pt idx="423">
                  <c:v>44228</c:v>
                </c:pt>
                <c:pt idx="424">
                  <c:v>44231</c:v>
                </c:pt>
                <c:pt idx="425">
                  <c:v>44250</c:v>
                </c:pt>
                <c:pt idx="426">
                  <c:v>44263</c:v>
                </c:pt>
                <c:pt idx="427">
                  <c:v>44280</c:v>
                </c:pt>
                <c:pt idx="428">
                  <c:v>44287</c:v>
                </c:pt>
                <c:pt idx="429">
                  <c:v>44287</c:v>
                </c:pt>
                <c:pt idx="430">
                  <c:v>44294</c:v>
                </c:pt>
                <c:pt idx="431">
                  <c:v>44323</c:v>
                </c:pt>
                <c:pt idx="432">
                  <c:v>44328</c:v>
                </c:pt>
                <c:pt idx="433">
                  <c:v>44348</c:v>
                </c:pt>
                <c:pt idx="434">
                  <c:v>44348</c:v>
                </c:pt>
                <c:pt idx="435">
                  <c:v>44348</c:v>
                </c:pt>
                <c:pt idx="436">
                  <c:v>44351</c:v>
                </c:pt>
                <c:pt idx="437">
                  <c:v>44364</c:v>
                </c:pt>
                <c:pt idx="438">
                  <c:v>44420</c:v>
                </c:pt>
                <c:pt idx="439">
                  <c:v>44477</c:v>
                </c:pt>
                <c:pt idx="440">
                  <c:v>44483</c:v>
                </c:pt>
                <c:pt idx="441">
                  <c:v>44484</c:v>
                </c:pt>
                <c:pt idx="442">
                  <c:v>44484</c:v>
                </c:pt>
                <c:pt idx="443">
                  <c:v>44547</c:v>
                </c:pt>
                <c:pt idx="444">
                  <c:v>44582</c:v>
                </c:pt>
                <c:pt idx="445">
                  <c:v>44608</c:v>
                </c:pt>
                <c:pt idx="446">
                  <c:v>44613</c:v>
                </c:pt>
                <c:pt idx="447">
                  <c:v>44669</c:v>
                </c:pt>
                <c:pt idx="448">
                  <c:v>44671</c:v>
                </c:pt>
                <c:pt idx="449">
                  <c:v>44679</c:v>
                </c:pt>
                <c:pt idx="450">
                  <c:v>44694</c:v>
                </c:pt>
                <c:pt idx="451">
                  <c:v>44706</c:v>
                </c:pt>
                <c:pt idx="452">
                  <c:v>44735</c:v>
                </c:pt>
                <c:pt idx="453">
                  <c:v>44769</c:v>
                </c:pt>
                <c:pt idx="454">
                  <c:v>44831</c:v>
                </c:pt>
                <c:pt idx="455">
                  <c:v>44833</c:v>
                </c:pt>
                <c:pt idx="456">
                  <c:v>44854</c:v>
                </c:pt>
                <c:pt idx="457">
                  <c:v>44859</c:v>
                </c:pt>
                <c:pt idx="458">
                  <c:v>44862</c:v>
                </c:pt>
                <c:pt idx="459">
                  <c:v>44916</c:v>
                </c:pt>
                <c:pt idx="460">
                  <c:v>44946</c:v>
                </c:pt>
                <c:pt idx="461">
                  <c:v>44950</c:v>
                </c:pt>
                <c:pt idx="462">
                  <c:v>45107</c:v>
                </c:pt>
                <c:pt idx="463">
                  <c:v>45128</c:v>
                </c:pt>
                <c:pt idx="464">
                  <c:v>45223</c:v>
                </c:pt>
                <c:pt idx="465">
                  <c:v>45245</c:v>
                </c:pt>
                <c:pt idx="466">
                  <c:v>45247</c:v>
                </c:pt>
                <c:pt idx="467">
                  <c:v>45322</c:v>
                </c:pt>
                <c:pt idx="468">
                  <c:v>45337</c:v>
                </c:pt>
                <c:pt idx="469">
                  <c:v>45372</c:v>
                </c:pt>
                <c:pt idx="470">
                  <c:v>45415</c:v>
                </c:pt>
                <c:pt idx="471">
                  <c:v>45415</c:v>
                </c:pt>
              </c:numCache>
            </c:numRef>
          </c:xVal>
          <c:yVal>
            <c:numRef>
              <c:f>'PPA Price by Project (PV only)'!$D$26:$D$537</c:f>
              <c:numCache>
                <c:formatCode>0.00</c:formatCode>
                <c:ptCount val="512"/>
                <c:pt idx="0">
                  <c:v>#N/A</c:v>
                </c:pt>
                <c:pt idx="1">
                  <c:v>247.55519322607671</c:v>
                </c:pt>
                <c:pt idx="2">
                  <c:v>167.82681218499144</c:v>
                </c:pt>
                <c:pt idx="3">
                  <c:v>145.05181849746117</c:v>
                </c:pt>
                <c:pt idx="4">
                  <c:v>192.26487125862249</c:v>
                </c:pt>
                <c:pt idx="5">
                  <c:v>#N/A</c:v>
                </c:pt>
                <c:pt idx="6">
                  <c:v>#N/A</c:v>
                </c:pt>
                <c:pt idx="7">
                  <c:v>#N/A</c:v>
                </c:pt>
                <c:pt idx="8">
                  <c:v>#N/A</c:v>
                </c:pt>
                <c:pt idx="9">
                  <c:v>161.88769618038208</c:v>
                </c:pt>
                <c:pt idx="10">
                  <c:v>#N/A</c:v>
                </c:pt>
                <c:pt idx="11">
                  <c:v>#N/A</c:v>
                </c:pt>
                <c:pt idx="12">
                  <c:v>#N/A</c:v>
                </c:pt>
                <c:pt idx="13">
                  <c:v>189.78435494230879</c:v>
                </c:pt>
                <c:pt idx="14">
                  <c:v>160.34442766598573</c:v>
                </c:pt>
                <c:pt idx="15">
                  <c:v>228.32696567073825</c:v>
                </c:pt>
                <c:pt idx="16">
                  <c:v>133.3653403527571</c:v>
                </c:pt>
                <c:pt idx="17">
                  <c:v>#N/A</c:v>
                </c:pt>
                <c:pt idx="18">
                  <c:v>281.7783709606249</c:v>
                </c:pt>
                <c:pt idx="19">
                  <c:v>281.7783709606249</c:v>
                </c:pt>
                <c:pt idx="20">
                  <c:v>281.77837096062495</c:v>
                </c:pt>
                <c:pt idx="21">
                  <c:v>182.10645627573138</c:v>
                </c:pt>
                <c:pt idx="22">
                  <c:v>182.10645627573132</c:v>
                </c:pt>
                <c:pt idx="23">
                  <c:v>185.86043369220735</c:v>
                </c:pt>
                <c:pt idx="24">
                  <c:v>#N/A</c:v>
                </c:pt>
                <c:pt idx="25">
                  <c:v>157.13783721601916</c:v>
                </c:pt>
                <c:pt idx="26">
                  <c:v>149.82266754096614</c:v>
                </c:pt>
                <c:pt idx="27">
                  <c:v>#N/A</c:v>
                </c:pt>
                <c:pt idx="28">
                  <c:v>156.60698030688846</c:v>
                </c:pt>
                <c:pt idx="29">
                  <c:v>#N/A</c:v>
                </c:pt>
                <c:pt idx="30">
                  <c:v>148.01621041992661</c:v>
                </c:pt>
                <c:pt idx="31">
                  <c:v>176.93543700181155</c:v>
                </c:pt>
                <c:pt idx="32">
                  <c:v>#N/A</c:v>
                </c:pt>
                <c:pt idx="33">
                  <c:v>#N/A</c:v>
                </c:pt>
                <c:pt idx="34">
                  <c:v>#N/A</c:v>
                </c:pt>
                <c:pt idx="35">
                  <c:v>#N/A</c:v>
                </c:pt>
                <c:pt idx="36">
                  <c:v>#N/A</c:v>
                </c:pt>
                <c:pt idx="37">
                  <c:v>#N/A</c:v>
                </c:pt>
                <c:pt idx="38">
                  <c:v>175.12509618571127</c:v>
                </c:pt>
                <c:pt idx="39">
                  <c:v>143.25933007200575</c:v>
                </c:pt>
                <c:pt idx="40">
                  <c:v>#N/A</c:v>
                </c:pt>
                <c:pt idx="41">
                  <c:v>#N/A</c:v>
                </c:pt>
                <c:pt idx="42">
                  <c:v>#N/A</c:v>
                </c:pt>
                <c:pt idx="43">
                  <c:v>142.89465983366449</c:v>
                </c:pt>
                <c:pt idx="44">
                  <c:v>144.92977722360675</c:v>
                </c:pt>
                <c:pt idx="45">
                  <c:v>88.684356277787998</c:v>
                </c:pt>
                <c:pt idx="46">
                  <c:v>85.914585392517381</c:v>
                </c:pt>
                <c:pt idx="47">
                  <c:v>#N/A</c:v>
                </c:pt>
                <c:pt idx="48">
                  <c:v>#N/A</c:v>
                </c:pt>
                <c:pt idx="49">
                  <c:v>147.26293885990756</c:v>
                </c:pt>
                <c:pt idx="50">
                  <c:v>125.3954676355618</c:v>
                </c:pt>
                <c:pt idx="51">
                  <c:v>165.01729454405353</c:v>
                </c:pt>
                <c:pt idx="52">
                  <c:v>125.64870234866511</c:v>
                </c:pt>
                <c:pt idx="53">
                  <c:v>141.60115774985525</c:v>
                </c:pt>
                <c:pt idx="54">
                  <c:v>149.30907238313944</c:v>
                </c:pt>
                <c:pt idx="55">
                  <c:v>#N/A</c:v>
                </c:pt>
                <c:pt idx="56">
                  <c:v>#N/A</c:v>
                </c:pt>
                <c:pt idx="57">
                  <c:v>#N/A</c:v>
                </c:pt>
                <c:pt idx="58">
                  <c:v>103.71565132882648</c:v>
                </c:pt>
                <c:pt idx="59">
                  <c:v>131.69227715048649</c:v>
                </c:pt>
                <c:pt idx="60">
                  <c:v>#N/A</c:v>
                </c:pt>
                <c:pt idx="61">
                  <c:v>118.07300048072948</c:v>
                </c:pt>
                <c:pt idx="62">
                  <c:v>137.19914385396703</c:v>
                </c:pt>
                <c:pt idx="63">
                  <c:v>110.7434710878664</c:v>
                </c:pt>
                <c:pt idx="64">
                  <c:v>#N/A</c:v>
                </c:pt>
                <c:pt idx="65">
                  <c:v>130.29367773276073</c:v>
                </c:pt>
                <c:pt idx="66">
                  <c:v>94.102451832150678</c:v>
                </c:pt>
                <c:pt idx="67">
                  <c:v>#N/A</c:v>
                </c:pt>
                <c:pt idx="68">
                  <c:v>#N/A</c:v>
                </c:pt>
                <c:pt idx="69">
                  <c:v>#N/A</c:v>
                </c:pt>
                <c:pt idx="70">
                  <c:v>#N/A</c:v>
                </c:pt>
                <c:pt idx="71">
                  <c:v>#N/A</c:v>
                </c:pt>
                <c:pt idx="72">
                  <c:v>#N/A</c:v>
                </c:pt>
                <c:pt idx="73">
                  <c:v>#N/A</c:v>
                </c:pt>
                <c:pt idx="74">
                  <c:v>#N/A</c:v>
                </c:pt>
                <c:pt idx="75">
                  <c:v>97.32506282514187</c:v>
                </c:pt>
                <c:pt idx="76">
                  <c:v>88.733290634490118</c:v>
                </c:pt>
                <c:pt idx="77">
                  <c:v>100.25591101370608</c:v>
                </c:pt>
                <c:pt idx="78">
                  <c:v>106.50888927454555</c:v>
                </c:pt>
                <c:pt idx="79">
                  <c:v>101.90050315212549</c:v>
                </c:pt>
                <c:pt idx="80">
                  <c:v>103.95718652534538</c:v>
                </c:pt>
                <c:pt idx="81">
                  <c:v>101.64102313594458</c:v>
                </c:pt>
                <c:pt idx="82">
                  <c:v>97.788096335445942</c:v>
                </c:pt>
                <c:pt idx="83">
                  <c:v>#N/A</c:v>
                </c:pt>
                <c:pt idx="84">
                  <c:v>95.906262965795435</c:v>
                </c:pt>
                <c:pt idx="85">
                  <c:v>114.36421281643311</c:v>
                </c:pt>
                <c:pt idx="86">
                  <c:v>98.299172773523722</c:v>
                </c:pt>
                <c:pt idx="87">
                  <c:v>#N/A</c:v>
                </c:pt>
                <c:pt idx="88">
                  <c:v>78.08268065343897</c:v>
                </c:pt>
                <c:pt idx="89">
                  <c:v>89.299656439279403</c:v>
                </c:pt>
                <c:pt idx="90">
                  <c:v>#N/A</c:v>
                </c:pt>
                <c:pt idx="91">
                  <c:v>#N/A</c:v>
                </c:pt>
                <c:pt idx="92">
                  <c:v>#N/A</c:v>
                </c:pt>
                <c:pt idx="93">
                  <c:v>88.160904492971255</c:v>
                </c:pt>
                <c:pt idx="94">
                  <c:v>99.382356866034868</c:v>
                </c:pt>
                <c:pt idx="95">
                  <c:v>97.855806287942926</c:v>
                </c:pt>
                <c:pt idx="96">
                  <c:v>83.459571885893553</c:v>
                </c:pt>
                <c:pt idx="97">
                  <c:v>95.839352635882591</c:v>
                </c:pt>
                <c:pt idx="98">
                  <c:v>70.264544348335235</c:v>
                </c:pt>
                <c:pt idx="99">
                  <c:v>63.35876825060965</c:v>
                </c:pt>
                <c:pt idx="100">
                  <c:v>#N/A</c:v>
                </c:pt>
                <c:pt idx="101">
                  <c:v>#N/A</c:v>
                </c:pt>
                <c:pt idx="102">
                  <c:v>#N/A</c:v>
                </c:pt>
                <c:pt idx="103">
                  <c:v>#N/A</c:v>
                </c:pt>
                <c:pt idx="104">
                  <c:v>63.147572356440961</c:v>
                </c:pt>
                <c:pt idx="105">
                  <c:v>67.738787447064823</c:v>
                </c:pt>
                <c:pt idx="106">
                  <c:v>92.185373397384168</c:v>
                </c:pt>
                <c:pt idx="107">
                  <c:v>92.185373397384154</c:v>
                </c:pt>
                <c:pt idx="108">
                  <c:v>72.625074707688384</c:v>
                </c:pt>
                <c:pt idx="109">
                  <c:v>#N/A</c:v>
                </c:pt>
                <c:pt idx="110">
                  <c:v>69.358208632443109</c:v>
                </c:pt>
                <c:pt idx="111">
                  <c:v>72.252368348375242</c:v>
                </c:pt>
                <c:pt idx="112">
                  <c:v>69.611340780736711</c:v>
                </c:pt>
                <c:pt idx="113">
                  <c:v>88.575538916697766</c:v>
                </c:pt>
                <c:pt idx="114">
                  <c:v>#N/A</c:v>
                </c:pt>
                <c:pt idx="115">
                  <c:v>59.997580628519636</c:v>
                </c:pt>
                <c:pt idx="116">
                  <c:v>75.128885904510383</c:v>
                </c:pt>
                <c:pt idx="117">
                  <c:v>#N/A</c:v>
                </c:pt>
                <c:pt idx="118">
                  <c:v>68.881630496966125</c:v>
                </c:pt>
                <c:pt idx="119">
                  <c:v>64.366386019041272</c:v>
                </c:pt>
                <c:pt idx="120">
                  <c:v>#N/A</c:v>
                </c:pt>
                <c:pt idx="121">
                  <c:v>#N/A</c:v>
                </c:pt>
                <c:pt idx="122">
                  <c:v>#N/A</c:v>
                </c:pt>
                <c:pt idx="123">
                  <c:v>#N/A</c:v>
                </c:pt>
                <c:pt idx="124">
                  <c:v>61.999024489743164</c:v>
                </c:pt>
                <c:pt idx="125">
                  <c:v>60.768335014005501</c:v>
                </c:pt>
                <c:pt idx="126">
                  <c:v>62.151924974754429</c:v>
                </c:pt>
                <c:pt idx="127">
                  <c:v>#N/A</c:v>
                </c:pt>
                <c:pt idx="128">
                  <c:v>#N/A</c:v>
                </c:pt>
                <c:pt idx="129">
                  <c:v>48.761158590014297</c:v>
                </c:pt>
                <c:pt idx="130">
                  <c:v>#N/A</c:v>
                </c:pt>
                <c:pt idx="131">
                  <c:v>#N/A</c:v>
                </c:pt>
                <c:pt idx="132">
                  <c:v>54.213510364264934</c:v>
                </c:pt>
                <c:pt idx="133">
                  <c:v>#N/A</c:v>
                </c:pt>
                <c:pt idx="134">
                  <c:v>#N/A</c:v>
                </c:pt>
                <c:pt idx="135">
                  <c:v>64.794971388899882</c:v>
                </c:pt>
                <c:pt idx="136">
                  <c:v>#N/A</c:v>
                </c:pt>
                <c:pt idx="137">
                  <c:v>#N/A</c:v>
                </c:pt>
                <c:pt idx="138">
                  <c:v>#N/A</c:v>
                </c:pt>
                <c:pt idx="139">
                  <c:v>#N/A</c:v>
                </c:pt>
                <c:pt idx="140">
                  <c:v>#N/A</c:v>
                </c:pt>
                <c:pt idx="141">
                  <c:v>#N/A</c:v>
                </c:pt>
                <c:pt idx="142">
                  <c:v>61.597476403669724</c:v>
                </c:pt>
                <c:pt idx="143">
                  <c:v>66.857811295412233</c:v>
                </c:pt>
                <c:pt idx="144">
                  <c:v>69.657587541132273</c:v>
                </c:pt>
                <c:pt idx="145">
                  <c:v>60.964967023098374</c:v>
                </c:pt>
                <c:pt idx="146">
                  <c:v>60.964967023098374</c:v>
                </c:pt>
                <c:pt idx="147">
                  <c:v>60.964967023098374</c:v>
                </c:pt>
                <c:pt idx="148">
                  <c:v>60.964967023098374</c:v>
                </c:pt>
                <c:pt idx="149">
                  <c:v>53.559607487833695</c:v>
                </c:pt>
                <c:pt idx="150">
                  <c:v>74.636677519547007</c:v>
                </c:pt>
                <c:pt idx="151">
                  <c:v>72.383698845327402</c:v>
                </c:pt>
                <c:pt idx="152">
                  <c:v>72.401722674721157</c:v>
                </c:pt>
                <c:pt idx="153">
                  <c:v>#N/A</c:v>
                </c:pt>
                <c:pt idx="154">
                  <c:v>#N/A</c:v>
                </c:pt>
                <c:pt idx="155">
                  <c:v>#N/A</c:v>
                </c:pt>
                <c:pt idx="156">
                  <c:v>#N/A</c:v>
                </c:pt>
                <c:pt idx="157">
                  <c:v>#N/A</c:v>
                </c:pt>
                <c:pt idx="158">
                  <c:v>66.041571721512298</c:v>
                </c:pt>
                <c:pt idx="159">
                  <c:v>#N/A</c:v>
                </c:pt>
                <c:pt idx="160">
                  <c:v>#N/A</c:v>
                </c:pt>
                <c:pt idx="161">
                  <c:v>#N/A</c:v>
                </c:pt>
                <c:pt idx="162">
                  <c:v>#N/A</c:v>
                </c:pt>
                <c:pt idx="163">
                  <c:v>#N/A</c:v>
                </c:pt>
                <c:pt idx="164">
                  <c:v>#N/A</c:v>
                </c:pt>
                <c:pt idx="165">
                  <c:v>90.761541232974707</c:v>
                </c:pt>
                <c:pt idx="166">
                  <c:v>73.648253296219011</c:v>
                </c:pt>
                <c:pt idx="167">
                  <c:v>#N/A</c:v>
                </c:pt>
                <c:pt idx="168">
                  <c:v>#N/A</c:v>
                </c:pt>
                <c:pt idx="169">
                  <c:v>48.846748169688738</c:v>
                </c:pt>
                <c:pt idx="170">
                  <c:v>67.97462959882759</c:v>
                </c:pt>
                <c:pt idx="171">
                  <c:v>57.475803535344902</c:v>
                </c:pt>
                <c:pt idx="172">
                  <c:v>#N/A</c:v>
                </c:pt>
                <c:pt idx="173">
                  <c:v>#N/A</c:v>
                </c:pt>
                <c:pt idx="174">
                  <c:v>#N/A</c:v>
                </c:pt>
                <c:pt idx="175">
                  <c:v>#N/A</c:v>
                </c:pt>
                <c:pt idx="176">
                  <c:v>#N/A</c:v>
                </c:pt>
                <c:pt idx="177">
                  <c:v>#N/A</c:v>
                </c:pt>
                <c:pt idx="178">
                  <c:v>#N/A</c:v>
                </c:pt>
                <c:pt idx="179">
                  <c:v>#N/A</c:v>
                </c:pt>
                <c:pt idx="180">
                  <c:v>#N/A</c:v>
                </c:pt>
                <c:pt idx="181">
                  <c:v>59.371368540055265</c:v>
                </c:pt>
                <c:pt idx="182">
                  <c:v>#N/A</c:v>
                </c:pt>
                <c:pt idx="183">
                  <c:v>#N/A</c:v>
                </c:pt>
                <c:pt idx="184">
                  <c:v>#N/A</c:v>
                </c:pt>
                <c:pt idx="185">
                  <c:v>#N/A</c:v>
                </c:pt>
                <c:pt idx="186">
                  <c:v>56.42059624559716</c:v>
                </c:pt>
                <c:pt idx="187">
                  <c:v>52.6918274716759</c:v>
                </c:pt>
                <c:pt idx="188">
                  <c:v>53.119417528349295</c:v>
                </c:pt>
                <c:pt idx="189">
                  <c:v>#N/A</c:v>
                </c:pt>
                <c:pt idx="190">
                  <c:v>#N/A</c:v>
                </c:pt>
                <c:pt idx="191">
                  <c:v>#N/A</c:v>
                </c:pt>
                <c:pt idx="192">
                  <c:v>54.249751656535643</c:v>
                </c:pt>
                <c:pt idx="193">
                  <c:v>#N/A</c:v>
                </c:pt>
                <c:pt idx="194">
                  <c:v>#N/A</c:v>
                </c:pt>
                <c:pt idx="195">
                  <c:v>#N/A</c:v>
                </c:pt>
                <c:pt idx="196">
                  <c:v>#N/A</c:v>
                </c:pt>
                <c:pt idx="197">
                  <c:v>#N/A</c:v>
                </c:pt>
                <c:pt idx="198">
                  <c:v>#N/A</c:v>
                </c:pt>
                <c:pt idx="199">
                  <c:v>#N/A</c:v>
                </c:pt>
                <c:pt idx="200">
                  <c:v>#N/A</c:v>
                </c:pt>
                <c:pt idx="201">
                  <c:v>#N/A</c:v>
                </c:pt>
                <c:pt idx="202">
                  <c:v>#N/A</c:v>
                </c:pt>
                <c:pt idx="203">
                  <c:v>53.026443926873803</c:v>
                </c:pt>
                <c:pt idx="204">
                  <c:v>45.260694727455622</c:v>
                </c:pt>
                <c:pt idx="205">
                  <c:v>41.136293982748505</c:v>
                </c:pt>
                <c:pt idx="206">
                  <c:v>46.451944666734853</c:v>
                </c:pt>
                <c:pt idx="207">
                  <c:v>55.729559394029813</c:v>
                </c:pt>
                <c:pt idx="208">
                  <c:v>48.241732242309375</c:v>
                </c:pt>
                <c:pt idx="209">
                  <c:v>#N/A</c:v>
                </c:pt>
                <c:pt idx="210">
                  <c:v>#N/A</c:v>
                </c:pt>
                <c:pt idx="211">
                  <c:v>#N/A</c:v>
                </c:pt>
                <c:pt idx="212">
                  <c:v>#N/A</c:v>
                </c:pt>
                <c:pt idx="213">
                  <c:v>#N/A</c:v>
                </c:pt>
                <c:pt idx="214">
                  <c:v>71.890402410604267</c:v>
                </c:pt>
                <c:pt idx="215">
                  <c:v>56.639377379171357</c:v>
                </c:pt>
                <c:pt idx="216">
                  <c:v>56.622575860575942</c:v>
                </c:pt>
                <c:pt idx="217">
                  <c:v>56.714151526044844</c:v>
                </c:pt>
                <c:pt idx="218">
                  <c:v>54.762389740969333</c:v>
                </c:pt>
                <c:pt idx="219">
                  <c:v>30.484117039178741</c:v>
                </c:pt>
                <c:pt idx="220">
                  <c:v>#N/A</c:v>
                </c:pt>
                <c:pt idx="221">
                  <c:v>#N/A</c:v>
                </c:pt>
                <c:pt idx="222">
                  <c:v>#N/A</c:v>
                </c:pt>
                <c:pt idx="223">
                  <c:v>33.149425683139199</c:v>
                </c:pt>
                <c:pt idx="224">
                  <c:v>43.924190988155132</c:v>
                </c:pt>
                <c:pt idx="225">
                  <c:v>#N/A</c:v>
                </c:pt>
                <c:pt idx="226">
                  <c:v>#N/A</c:v>
                </c:pt>
                <c:pt idx="227">
                  <c:v>#N/A</c:v>
                </c:pt>
                <c:pt idx="228">
                  <c:v>44.844408108509462</c:v>
                </c:pt>
                <c:pt idx="229">
                  <c:v>#N/A</c:v>
                </c:pt>
                <c:pt idx="230">
                  <c:v>#N/A</c:v>
                </c:pt>
                <c:pt idx="231">
                  <c:v>38.605045820694727</c:v>
                </c:pt>
                <c:pt idx="232">
                  <c:v>38.605045820694727</c:v>
                </c:pt>
                <c:pt idx="233">
                  <c:v>38.605045820694727</c:v>
                </c:pt>
                <c:pt idx="234">
                  <c:v>38.605045820694727</c:v>
                </c:pt>
                <c:pt idx="235">
                  <c:v>41.366413154898268</c:v>
                </c:pt>
                <c:pt idx="236">
                  <c:v>#N/A</c:v>
                </c:pt>
                <c:pt idx="237">
                  <c:v>36.175666507035459</c:v>
                </c:pt>
                <c:pt idx="238">
                  <c:v>30.313749329442391</c:v>
                </c:pt>
                <c:pt idx="239">
                  <c:v>#N/A</c:v>
                </c:pt>
                <c:pt idx="240">
                  <c:v>#N/A</c:v>
                </c:pt>
                <c:pt idx="241">
                  <c:v>#N/A</c:v>
                </c:pt>
                <c:pt idx="242">
                  <c:v>#N/A</c:v>
                </c:pt>
                <c:pt idx="243">
                  <c:v>#N/A</c:v>
                </c:pt>
                <c:pt idx="244">
                  <c:v>#N/A</c:v>
                </c:pt>
                <c:pt idx="245">
                  <c:v>42.101726737165954</c:v>
                </c:pt>
                <c:pt idx="246">
                  <c:v>#N/A</c:v>
                </c:pt>
                <c:pt idx="247">
                  <c:v>34.45301572098613</c:v>
                </c:pt>
                <c:pt idx="248">
                  <c:v>#N/A</c:v>
                </c:pt>
                <c:pt idx="249">
                  <c:v>#N/A</c:v>
                </c:pt>
                <c:pt idx="250">
                  <c:v>#N/A</c:v>
                </c:pt>
                <c:pt idx="251">
                  <c:v>#N/A</c:v>
                </c:pt>
                <c:pt idx="252">
                  <c:v>#N/A</c:v>
                </c:pt>
                <c:pt idx="253">
                  <c:v>#N/A</c:v>
                </c:pt>
                <c:pt idx="254">
                  <c:v>#N/A</c:v>
                </c:pt>
                <c:pt idx="255">
                  <c:v>#N/A</c:v>
                </c:pt>
                <c:pt idx="256">
                  <c:v>#N/A</c:v>
                </c:pt>
                <c:pt idx="257">
                  <c:v>#N/A</c:v>
                </c:pt>
                <c:pt idx="258">
                  <c:v>#N/A</c:v>
                </c:pt>
                <c:pt idx="259">
                  <c:v>#N/A</c:v>
                </c:pt>
                <c:pt idx="260">
                  <c:v>#N/A</c:v>
                </c:pt>
                <c:pt idx="261">
                  <c:v>#N/A</c:v>
                </c:pt>
                <c:pt idx="262">
                  <c:v>#N/A</c:v>
                </c:pt>
                <c:pt idx="263">
                  <c:v>#N/A</c:v>
                </c:pt>
                <c:pt idx="264">
                  <c:v>#N/A</c:v>
                </c:pt>
                <c:pt idx="265">
                  <c:v>#N/A</c:v>
                </c:pt>
                <c:pt idx="266">
                  <c:v>#N/A</c:v>
                </c:pt>
                <c:pt idx="267">
                  <c:v>28.493207315716489</c:v>
                </c:pt>
                <c:pt idx="268">
                  <c:v>#N/A</c:v>
                </c:pt>
                <c:pt idx="269">
                  <c:v>#N/A</c:v>
                </c:pt>
                <c:pt idx="270">
                  <c:v>51.388469438942138</c:v>
                </c:pt>
                <c:pt idx="271">
                  <c:v>29.317953404785612</c:v>
                </c:pt>
                <c:pt idx="272">
                  <c:v>31.567181949048255</c:v>
                </c:pt>
                <c:pt idx="273">
                  <c:v>30.230312768516566</c:v>
                </c:pt>
                <c:pt idx="274">
                  <c:v>29.682598159618841</c:v>
                </c:pt>
                <c:pt idx="275">
                  <c:v>#N/A</c:v>
                </c:pt>
                <c:pt idx="276">
                  <c:v>#N/A</c:v>
                </c:pt>
                <c:pt idx="277">
                  <c:v>#N/A</c:v>
                </c:pt>
                <c:pt idx="278">
                  <c:v>31.700235658042136</c:v>
                </c:pt>
                <c:pt idx="279">
                  <c:v>#N/A</c:v>
                </c:pt>
                <c:pt idx="280">
                  <c:v>#N/A</c:v>
                </c:pt>
                <c:pt idx="281">
                  <c:v>31.700235658042136</c:v>
                </c:pt>
                <c:pt idx="282">
                  <c:v>20.486293194094078</c:v>
                </c:pt>
                <c:pt idx="283">
                  <c:v>#N/A</c:v>
                </c:pt>
                <c:pt idx="284">
                  <c:v>#N/A</c:v>
                </c:pt>
                <c:pt idx="285">
                  <c:v>#N/A</c:v>
                </c:pt>
                <c:pt idx="286">
                  <c:v>#N/A</c:v>
                </c:pt>
                <c:pt idx="287">
                  <c:v>#N/A</c:v>
                </c:pt>
                <c:pt idx="288">
                  <c:v>#N/A</c:v>
                </c:pt>
                <c:pt idx="289">
                  <c:v>#N/A</c:v>
                </c:pt>
                <c:pt idx="290">
                  <c:v>#N/A</c:v>
                </c:pt>
                <c:pt idx="291">
                  <c:v>#N/A</c:v>
                </c:pt>
                <c:pt idx="292">
                  <c:v>#N/A</c:v>
                </c:pt>
                <c:pt idx="293">
                  <c:v>48.665437347581985</c:v>
                </c:pt>
                <c:pt idx="294">
                  <c:v>#N/A</c:v>
                </c:pt>
                <c:pt idx="295">
                  <c:v>#N/A</c:v>
                </c:pt>
                <c:pt idx="296">
                  <c:v>32.263086116480892</c:v>
                </c:pt>
                <c:pt idx="297">
                  <c:v>#N/A</c:v>
                </c:pt>
                <c:pt idx="298">
                  <c:v>#N/A</c:v>
                </c:pt>
                <c:pt idx="299">
                  <c:v>#N/A</c:v>
                </c:pt>
                <c:pt idx="300">
                  <c:v>#N/A</c:v>
                </c:pt>
                <c:pt idx="301">
                  <c:v>#N/A</c:v>
                </c:pt>
                <c:pt idx="302">
                  <c:v>#N/A</c:v>
                </c:pt>
                <c:pt idx="303">
                  <c:v>#N/A</c:v>
                </c:pt>
                <c:pt idx="304">
                  <c:v>#N/A</c:v>
                </c:pt>
                <c:pt idx="305">
                  <c:v>#N/A</c:v>
                </c:pt>
                <c:pt idx="306">
                  <c:v>#N/A</c:v>
                </c:pt>
                <c:pt idx="307">
                  <c:v>#N/A</c:v>
                </c:pt>
                <c:pt idx="308">
                  <c:v>#N/A</c:v>
                </c:pt>
                <c:pt idx="309">
                  <c:v>#N/A</c:v>
                </c:pt>
                <c:pt idx="310">
                  <c:v>#N/A</c:v>
                </c:pt>
                <c:pt idx="311">
                  <c:v>#N/A</c:v>
                </c:pt>
                <c:pt idx="312">
                  <c:v>#N/A</c:v>
                </c:pt>
                <c:pt idx="313">
                  <c:v>#N/A</c:v>
                </c:pt>
                <c:pt idx="314">
                  <c:v>#N/A</c:v>
                </c:pt>
                <c:pt idx="315">
                  <c:v>23.717754907149033</c:v>
                </c:pt>
                <c:pt idx="316">
                  <c:v>#N/A</c:v>
                </c:pt>
                <c:pt idx="317">
                  <c:v>#N/A</c:v>
                </c:pt>
                <c:pt idx="318">
                  <c:v>#N/A</c:v>
                </c:pt>
                <c:pt idx="319">
                  <c:v>#N/A</c:v>
                </c:pt>
                <c:pt idx="320">
                  <c:v>#N/A</c:v>
                </c:pt>
                <c:pt idx="321">
                  <c:v>#N/A</c:v>
                </c:pt>
                <c:pt idx="322">
                  <c:v>#N/A</c:v>
                </c:pt>
                <c:pt idx="323">
                  <c:v>#N/A</c:v>
                </c:pt>
                <c:pt idx="324">
                  <c:v>#N/A</c:v>
                </c:pt>
                <c:pt idx="325">
                  <c:v>#N/A</c:v>
                </c:pt>
                <c:pt idx="326">
                  <c:v>#N/A</c:v>
                </c:pt>
                <c:pt idx="327">
                  <c:v>28.765652869687621</c:v>
                </c:pt>
                <c:pt idx="328">
                  <c:v>#N/A</c:v>
                </c:pt>
                <c:pt idx="329">
                  <c:v>#N/A</c:v>
                </c:pt>
                <c:pt idx="330">
                  <c:v>#N/A</c:v>
                </c:pt>
                <c:pt idx="331">
                  <c:v>#N/A</c:v>
                </c:pt>
                <c:pt idx="332">
                  <c:v>#N/A</c:v>
                </c:pt>
                <c:pt idx="333">
                  <c:v>#N/A</c:v>
                </c:pt>
                <c:pt idx="334">
                  <c:v>#N/A</c:v>
                </c:pt>
                <c:pt idx="335">
                  <c:v>#N/A</c:v>
                </c:pt>
                <c:pt idx="336">
                  <c:v>25.399208756644402</c:v>
                </c:pt>
                <c:pt idx="337">
                  <c:v>#N/A</c:v>
                </c:pt>
                <c:pt idx="338">
                  <c:v>#N/A</c:v>
                </c:pt>
                <c:pt idx="339">
                  <c:v>#N/A</c:v>
                </c:pt>
                <c:pt idx="340">
                  <c:v>#N/A</c:v>
                </c:pt>
                <c:pt idx="341">
                  <c:v>#N/A</c:v>
                </c:pt>
                <c:pt idx="342">
                  <c:v>#N/A</c:v>
                </c:pt>
                <c:pt idx="343">
                  <c:v>#N/A</c:v>
                </c:pt>
                <c:pt idx="344">
                  <c:v>#N/A</c:v>
                </c:pt>
                <c:pt idx="345">
                  <c:v>#N/A</c:v>
                </c:pt>
                <c:pt idx="346">
                  <c:v>#N/A</c:v>
                </c:pt>
                <c:pt idx="347">
                  <c:v>27.55921022632393</c:v>
                </c:pt>
                <c:pt idx="348">
                  <c:v>#N/A</c:v>
                </c:pt>
                <c:pt idx="349">
                  <c:v>21.98127526072015</c:v>
                </c:pt>
                <c:pt idx="350">
                  <c:v>#N/A</c:v>
                </c:pt>
                <c:pt idx="351">
                  <c:v>#N/A</c:v>
                </c:pt>
                <c:pt idx="352">
                  <c:v>19.296308165032976</c:v>
                </c:pt>
                <c:pt idx="353">
                  <c:v>#N/A</c:v>
                </c:pt>
                <c:pt idx="354">
                  <c:v>#N/A</c:v>
                </c:pt>
                <c:pt idx="355">
                  <c:v>22.736372028201089</c:v>
                </c:pt>
                <c:pt idx="356">
                  <c:v>15.819323520146032</c:v>
                </c:pt>
                <c:pt idx="357">
                  <c:v>#N/A</c:v>
                </c:pt>
                <c:pt idx="358">
                  <c:v>26.466983358993463</c:v>
                </c:pt>
                <c:pt idx="359">
                  <c:v>#N/A</c:v>
                </c:pt>
                <c:pt idx="360">
                  <c:v>26.729604307134174</c:v>
                </c:pt>
                <c:pt idx="361">
                  <c:v>#N/A</c:v>
                </c:pt>
                <c:pt idx="362">
                  <c:v>19.296308165032976</c:v>
                </c:pt>
                <c:pt idx="363">
                  <c:v>#N/A</c:v>
                </c:pt>
                <c:pt idx="364">
                  <c:v>#N/A</c:v>
                </c:pt>
                <c:pt idx="365">
                  <c:v>#N/A</c:v>
                </c:pt>
                <c:pt idx="366">
                  <c:v>#N/A</c:v>
                </c:pt>
                <c:pt idx="367">
                  <c:v>#N/A</c:v>
                </c:pt>
                <c:pt idx="368">
                  <c:v>#N/A</c:v>
                </c:pt>
                <c:pt idx="369">
                  <c:v>#N/A</c:v>
                </c:pt>
                <c:pt idx="370">
                  <c:v>#N/A</c:v>
                </c:pt>
                <c:pt idx="371">
                  <c:v>#N/A</c:v>
                </c:pt>
                <c:pt idx="372">
                  <c:v>#N/A</c:v>
                </c:pt>
                <c:pt idx="373">
                  <c:v>#N/A</c:v>
                </c:pt>
                <c:pt idx="374">
                  <c:v>#N/A</c:v>
                </c:pt>
                <c:pt idx="375">
                  <c:v>23.622756406645394</c:v>
                </c:pt>
                <c:pt idx="376">
                  <c:v>#N/A</c:v>
                </c:pt>
                <c:pt idx="377">
                  <c:v>#N/A</c:v>
                </c:pt>
                <c:pt idx="378">
                  <c:v>#N/A</c:v>
                </c:pt>
                <c:pt idx="379">
                  <c:v>#N/A</c:v>
                </c:pt>
                <c:pt idx="380">
                  <c:v>24.555516156065213</c:v>
                </c:pt>
                <c:pt idx="381">
                  <c:v>#N/A</c:v>
                </c:pt>
                <c:pt idx="382">
                  <c:v>#N/A</c:v>
                </c:pt>
                <c:pt idx="383">
                  <c:v>23.76658123494753</c:v>
                </c:pt>
                <c:pt idx="384">
                  <c:v>#N/A</c:v>
                </c:pt>
                <c:pt idx="385">
                  <c:v>#N/A</c:v>
                </c:pt>
                <c:pt idx="386">
                  <c:v>#N/A</c:v>
                </c:pt>
                <c:pt idx="387">
                  <c:v>#N/A</c:v>
                </c:pt>
                <c:pt idx="388">
                  <c:v>26.577312541937705</c:v>
                </c:pt>
                <c:pt idx="389">
                  <c:v>31.309100252595545</c:v>
                </c:pt>
                <c:pt idx="390">
                  <c:v>24.209168859188559</c:v>
                </c:pt>
                <c:pt idx="391">
                  <c:v>#N/A</c:v>
                </c:pt>
                <c:pt idx="392">
                  <c:v>#N/A</c:v>
                </c:pt>
                <c:pt idx="393">
                  <c:v>#N/A</c:v>
                </c:pt>
                <c:pt idx="394">
                  <c:v>#N/A</c:v>
                </c:pt>
                <c:pt idx="395">
                  <c:v>#N/A</c:v>
                </c:pt>
                <c:pt idx="396">
                  <c:v>23.052067158069786</c:v>
                </c:pt>
                <c:pt idx="397">
                  <c:v>21.922633786470154</c:v>
                </c:pt>
                <c:pt idx="398">
                  <c:v>#N/A</c:v>
                </c:pt>
                <c:pt idx="399">
                  <c:v>#N/A</c:v>
                </c:pt>
                <c:pt idx="400">
                  <c:v>#N/A</c:v>
                </c:pt>
                <c:pt idx="401">
                  <c:v>#N/A</c:v>
                </c:pt>
                <c:pt idx="402">
                  <c:v>#N/A</c:v>
                </c:pt>
                <c:pt idx="403">
                  <c:v>#N/A</c:v>
                </c:pt>
                <c:pt idx="404">
                  <c:v>#N/A</c:v>
                </c:pt>
                <c:pt idx="405">
                  <c:v>#N/A</c:v>
                </c:pt>
                <c:pt idx="406">
                  <c:v>#N/A</c:v>
                </c:pt>
                <c:pt idx="407">
                  <c:v>#N/A</c:v>
                </c:pt>
                <c:pt idx="408">
                  <c:v>#N/A</c:v>
                </c:pt>
                <c:pt idx="409">
                  <c:v>#N/A</c:v>
                </c:pt>
                <c:pt idx="410">
                  <c:v>#N/A</c:v>
                </c:pt>
                <c:pt idx="411">
                  <c:v>22.126427873128016</c:v>
                </c:pt>
                <c:pt idx="412">
                  <c:v>18.227445389585117</c:v>
                </c:pt>
                <c:pt idx="413">
                  <c:v>23.044558513885836</c:v>
                </c:pt>
                <c:pt idx="414">
                  <c:v>26.918676983319653</c:v>
                </c:pt>
                <c:pt idx="415">
                  <c:v>#N/A</c:v>
                </c:pt>
                <c:pt idx="416">
                  <c:v>#N/A</c:v>
                </c:pt>
                <c:pt idx="417">
                  <c:v>#N/A</c:v>
                </c:pt>
                <c:pt idx="418">
                  <c:v>#N/A</c:v>
                </c:pt>
                <c:pt idx="419">
                  <c:v>#N/A</c:v>
                </c:pt>
                <c:pt idx="420">
                  <c:v>26.720424037643685</c:v>
                </c:pt>
                <c:pt idx="421">
                  <c:v>#N/A</c:v>
                </c:pt>
                <c:pt idx="422">
                  <c:v>#N/A</c:v>
                </c:pt>
                <c:pt idx="423">
                  <c:v>#N/A</c:v>
                </c:pt>
                <c:pt idx="424">
                  <c:v>#N/A</c:v>
                </c:pt>
                <c:pt idx="425">
                  <c:v>21.349106905993921</c:v>
                </c:pt>
                <c:pt idx="426">
                  <c:v>#N/A</c:v>
                </c:pt>
                <c:pt idx="427">
                  <c:v>#N/A</c:v>
                </c:pt>
                <c:pt idx="428">
                  <c:v>#N/A</c:v>
                </c:pt>
                <c:pt idx="429">
                  <c:v>#N/A</c:v>
                </c:pt>
                <c:pt idx="430">
                  <c:v>29.081044818786946</c:v>
                </c:pt>
                <c:pt idx="431">
                  <c:v>#N/A</c:v>
                </c:pt>
                <c:pt idx="432">
                  <c:v>22.030587067618431</c:v>
                </c:pt>
                <c:pt idx="433">
                  <c:v>#N/A</c:v>
                </c:pt>
                <c:pt idx="434">
                  <c:v>#N/A</c:v>
                </c:pt>
                <c:pt idx="435">
                  <c:v>18.0646289204564</c:v>
                </c:pt>
                <c:pt idx="436">
                  <c:v>17.732144362028016</c:v>
                </c:pt>
                <c:pt idx="437">
                  <c:v>#N/A</c:v>
                </c:pt>
                <c:pt idx="438">
                  <c:v>#N/A</c:v>
                </c:pt>
                <c:pt idx="439">
                  <c:v>#N/A</c:v>
                </c:pt>
                <c:pt idx="440">
                  <c:v>#N/A</c:v>
                </c:pt>
                <c:pt idx="441">
                  <c:v>#N/A</c:v>
                </c:pt>
                <c:pt idx="442">
                  <c:v>23.961895321024855</c:v>
                </c:pt>
                <c:pt idx="443">
                  <c:v>#N/A</c:v>
                </c:pt>
                <c:pt idx="444">
                  <c:v>26.850607531769288</c:v>
                </c:pt>
                <c:pt idx="445">
                  <c:v>#N/A</c:v>
                </c:pt>
                <c:pt idx="446">
                  <c:v>#N/A</c:v>
                </c:pt>
                <c:pt idx="447">
                  <c:v>#N/A</c:v>
                </c:pt>
                <c:pt idx="448">
                  <c:v>37.139228625240385</c:v>
                </c:pt>
                <c:pt idx="449">
                  <c:v>#N/A</c:v>
                </c:pt>
                <c:pt idx="450">
                  <c:v>#N/A</c:v>
                </c:pt>
                <c:pt idx="451">
                  <c:v>#N/A</c:v>
                </c:pt>
                <c:pt idx="452">
                  <c:v>#N/A</c:v>
                </c:pt>
                <c:pt idx="453">
                  <c:v>#N/A</c:v>
                </c:pt>
                <c:pt idx="454">
                  <c:v>#N/A</c:v>
                </c:pt>
                <c:pt idx="455">
                  <c:v>21.014422076718574</c:v>
                </c:pt>
                <c:pt idx="456">
                  <c:v>#N/A</c:v>
                </c:pt>
                <c:pt idx="457">
                  <c:v>#N/A</c:v>
                </c:pt>
                <c:pt idx="458">
                  <c:v>22.030587067618431</c:v>
                </c:pt>
                <c:pt idx="459">
                  <c:v>#N/A</c:v>
                </c:pt>
                <c:pt idx="460">
                  <c:v>#N/A</c:v>
                </c:pt>
                <c:pt idx="461">
                  <c:v>#N/A</c:v>
                </c:pt>
                <c:pt idx="462">
                  <c:v>#N/A</c:v>
                </c:pt>
                <c:pt idx="463">
                  <c:v>#N/A</c:v>
                </c:pt>
                <c:pt idx="464">
                  <c:v>#N/A</c:v>
                </c:pt>
                <c:pt idx="465">
                  <c:v>#N/A</c:v>
                </c:pt>
                <c:pt idx="466">
                  <c:v>#N/A</c:v>
                </c:pt>
                <c:pt idx="467">
                  <c:v>#N/A</c:v>
                </c:pt>
                <c:pt idx="468">
                  <c:v>35.069312574602655</c:v>
                </c:pt>
                <c:pt idx="469">
                  <c:v>#N/A</c:v>
                </c:pt>
                <c:pt idx="470">
                  <c:v>#N/A</c:v>
                </c:pt>
                <c:pt idx="471">
                  <c:v>#N/A</c:v>
                </c:pt>
              </c:numCache>
            </c:numRef>
          </c:yVal>
          <c:bubbleSize>
            <c:numRef>
              <c:f>'PPA Price by Project (PV only)'!$B$26:$B$537</c:f>
              <c:numCache>
                <c:formatCode>0.0</c:formatCode>
                <c:ptCount val="512"/>
                <c:pt idx="0">
                  <c:v>7</c:v>
                </c:pt>
                <c:pt idx="1">
                  <c:v>5</c:v>
                </c:pt>
                <c:pt idx="2">
                  <c:v>550</c:v>
                </c:pt>
                <c:pt idx="3">
                  <c:v>210</c:v>
                </c:pt>
                <c:pt idx="4">
                  <c:v>10</c:v>
                </c:pt>
                <c:pt idx="5">
                  <c:v>30</c:v>
                </c:pt>
                <c:pt idx="6">
                  <c:v>30</c:v>
                </c:pt>
                <c:pt idx="7">
                  <c:v>19</c:v>
                </c:pt>
                <c:pt idx="8">
                  <c:v>12.6</c:v>
                </c:pt>
                <c:pt idx="9">
                  <c:v>230</c:v>
                </c:pt>
                <c:pt idx="10">
                  <c:v>20</c:v>
                </c:pt>
                <c:pt idx="11">
                  <c:v>14</c:v>
                </c:pt>
                <c:pt idx="12">
                  <c:v>10.08</c:v>
                </c:pt>
                <c:pt idx="13">
                  <c:v>48</c:v>
                </c:pt>
                <c:pt idx="14">
                  <c:v>250</c:v>
                </c:pt>
                <c:pt idx="15">
                  <c:v>250</c:v>
                </c:pt>
                <c:pt idx="16">
                  <c:v>21</c:v>
                </c:pt>
                <c:pt idx="17">
                  <c:v>50</c:v>
                </c:pt>
                <c:pt idx="18">
                  <c:v>6</c:v>
                </c:pt>
                <c:pt idx="19">
                  <c:v>19</c:v>
                </c:pt>
                <c:pt idx="20">
                  <c:v>20</c:v>
                </c:pt>
                <c:pt idx="21">
                  <c:v>50</c:v>
                </c:pt>
                <c:pt idx="22">
                  <c:v>20</c:v>
                </c:pt>
                <c:pt idx="23">
                  <c:v>20</c:v>
                </c:pt>
                <c:pt idx="24">
                  <c:v>50</c:v>
                </c:pt>
                <c:pt idx="25">
                  <c:v>300</c:v>
                </c:pt>
                <c:pt idx="26">
                  <c:v>40</c:v>
                </c:pt>
                <c:pt idx="27">
                  <c:v>29</c:v>
                </c:pt>
                <c:pt idx="28">
                  <c:v>66</c:v>
                </c:pt>
                <c:pt idx="29">
                  <c:v>25</c:v>
                </c:pt>
                <c:pt idx="30">
                  <c:v>125</c:v>
                </c:pt>
                <c:pt idx="31">
                  <c:v>25.8</c:v>
                </c:pt>
                <c:pt idx="32">
                  <c:v>32</c:v>
                </c:pt>
                <c:pt idx="33">
                  <c:v>20</c:v>
                </c:pt>
                <c:pt idx="34">
                  <c:v>23</c:v>
                </c:pt>
                <c:pt idx="35">
                  <c:v>12</c:v>
                </c:pt>
                <c:pt idx="36">
                  <c:v>10</c:v>
                </c:pt>
                <c:pt idx="37">
                  <c:v>20</c:v>
                </c:pt>
                <c:pt idx="38">
                  <c:v>150</c:v>
                </c:pt>
                <c:pt idx="39">
                  <c:v>45</c:v>
                </c:pt>
                <c:pt idx="40">
                  <c:v>30</c:v>
                </c:pt>
                <c:pt idx="41">
                  <c:v>5.5</c:v>
                </c:pt>
                <c:pt idx="42">
                  <c:v>23</c:v>
                </c:pt>
                <c:pt idx="43">
                  <c:v>62.5</c:v>
                </c:pt>
                <c:pt idx="44">
                  <c:v>130</c:v>
                </c:pt>
                <c:pt idx="45">
                  <c:v>14</c:v>
                </c:pt>
                <c:pt idx="46">
                  <c:v>20</c:v>
                </c:pt>
                <c:pt idx="47">
                  <c:v>9</c:v>
                </c:pt>
                <c:pt idx="48">
                  <c:v>7.65</c:v>
                </c:pt>
                <c:pt idx="49">
                  <c:v>60</c:v>
                </c:pt>
                <c:pt idx="50">
                  <c:v>309</c:v>
                </c:pt>
                <c:pt idx="51">
                  <c:v>20</c:v>
                </c:pt>
                <c:pt idx="52">
                  <c:v>270</c:v>
                </c:pt>
                <c:pt idx="53">
                  <c:v>110</c:v>
                </c:pt>
                <c:pt idx="54">
                  <c:v>26</c:v>
                </c:pt>
                <c:pt idx="55">
                  <c:v>250</c:v>
                </c:pt>
                <c:pt idx="56">
                  <c:v>30</c:v>
                </c:pt>
                <c:pt idx="57">
                  <c:v>20</c:v>
                </c:pt>
                <c:pt idx="58">
                  <c:v>150</c:v>
                </c:pt>
                <c:pt idx="59">
                  <c:v>110</c:v>
                </c:pt>
                <c:pt idx="60">
                  <c:v>127</c:v>
                </c:pt>
                <c:pt idx="61">
                  <c:v>150</c:v>
                </c:pt>
                <c:pt idx="62">
                  <c:v>24</c:v>
                </c:pt>
                <c:pt idx="63">
                  <c:v>20</c:v>
                </c:pt>
                <c:pt idx="64">
                  <c:v>6</c:v>
                </c:pt>
                <c:pt idx="65">
                  <c:v>150</c:v>
                </c:pt>
                <c:pt idx="66">
                  <c:v>250</c:v>
                </c:pt>
                <c:pt idx="67">
                  <c:v>9</c:v>
                </c:pt>
                <c:pt idx="68">
                  <c:v>20</c:v>
                </c:pt>
                <c:pt idx="69">
                  <c:v>19</c:v>
                </c:pt>
                <c:pt idx="70">
                  <c:v>20</c:v>
                </c:pt>
                <c:pt idx="71">
                  <c:v>30</c:v>
                </c:pt>
                <c:pt idx="72">
                  <c:v>20</c:v>
                </c:pt>
                <c:pt idx="73">
                  <c:v>15</c:v>
                </c:pt>
                <c:pt idx="74">
                  <c:v>15</c:v>
                </c:pt>
                <c:pt idx="75">
                  <c:v>200</c:v>
                </c:pt>
                <c:pt idx="76">
                  <c:v>20</c:v>
                </c:pt>
                <c:pt idx="77">
                  <c:v>20</c:v>
                </c:pt>
                <c:pt idx="78">
                  <c:v>20</c:v>
                </c:pt>
                <c:pt idx="79">
                  <c:v>20</c:v>
                </c:pt>
                <c:pt idx="80">
                  <c:v>20</c:v>
                </c:pt>
                <c:pt idx="81">
                  <c:v>102</c:v>
                </c:pt>
                <c:pt idx="82">
                  <c:v>20</c:v>
                </c:pt>
                <c:pt idx="83">
                  <c:v>250</c:v>
                </c:pt>
                <c:pt idx="84">
                  <c:v>20</c:v>
                </c:pt>
                <c:pt idx="85">
                  <c:v>20.8</c:v>
                </c:pt>
                <c:pt idx="86">
                  <c:v>10</c:v>
                </c:pt>
                <c:pt idx="87">
                  <c:v>50</c:v>
                </c:pt>
                <c:pt idx="88">
                  <c:v>20</c:v>
                </c:pt>
                <c:pt idx="89">
                  <c:v>20</c:v>
                </c:pt>
                <c:pt idx="90">
                  <c:v>250</c:v>
                </c:pt>
                <c:pt idx="91">
                  <c:v>20</c:v>
                </c:pt>
                <c:pt idx="92">
                  <c:v>28.8</c:v>
                </c:pt>
                <c:pt idx="93">
                  <c:v>45</c:v>
                </c:pt>
                <c:pt idx="94">
                  <c:v>20</c:v>
                </c:pt>
                <c:pt idx="95">
                  <c:v>20</c:v>
                </c:pt>
                <c:pt idx="96">
                  <c:v>20</c:v>
                </c:pt>
                <c:pt idx="97">
                  <c:v>20</c:v>
                </c:pt>
                <c:pt idx="98">
                  <c:v>20</c:v>
                </c:pt>
                <c:pt idx="99">
                  <c:v>20</c:v>
                </c:pt>
                <c:pt idx="100">
                  <c:v>48</c:v>
                </c:pt>
                <c:pt idx="101">
                  <c:v>40</c:v>
                </c:pt>
                <c:pt idx="102">
                  <c:v>12</c:v>
                </c:pt>
                <c:pt idx="103">
                  <c:v>50</c:v>
                </c:pt>
                <c:pt idx="104">
                  <c:v>40</c:v>
                </c:pt>
                <c:pt idx="105">
                  <c:v>20</c:v>
                </c:pt>
                <c:pt idx="106">
                  <c:v>20</c:v>
                </c:pt>
                <c:pt idx="107">
                  <c:v>12</c:v>
                </c:pt>
                <c:pt idx="108">
                  <c:v>15</c:v>
                </c:pt>
                <c:pt idx="109">
                  <c:v>20</c:v>
                </c:pt>
                <c:pt idx="110">
                  <c:v>20</c:v>
                </c:pt>
                <c:pt idx="111">
                  <c:v>20</c:v>
                </c:pt>
                <c:pt idx="112">
                  <c:v>20</c:v>
                </c:pt>
                <c:pt idx="113">
                  <c:v>7.3140000000000001</c:v>
                </c:pt>
                <c:pt idx="114">
                  <c:v>20</c:v>
                </c:pt>
                <c:pt idx="115">
                  <c:v>150</c:v>
                </c:pt>
                <c:pt idx="116">
                  <c:v>7</c:v>
                </c:pt>
                <c:pt idx="117">
                  <c:v>10.416</c:v>
                </c:pt>
                <c:pt idx="118">
                  <c:v>20</c:v>
                </c:pt>
                <c:pt idx="119">
                  <c:v>25</c:v>
                </c:pt>
                <c:pt idx="120">
                  <c:v>10.3</c:v>
                </c:pt>
                <c:pt idx="121">
                  <c:v>150</c:v>
                </c:pt>
                <c:pt idx="122">
                  <c:v>30</c:v>
                </c:pt>
                <c:pt idx="123">
                  <c:v>20</c:v>
                </c:pt>
                <c:pt idx="124">
                  <c:v>30</c:v>
                </c:pt>
                <c:pt idx="125">
                  <c:v>93.6</c:v>
                </c:pt>
                <c:pt idx="126">
                  <c:v>45</c:v>
                </c:pt>
                <c:pt idx="127">
                  <c:v>56</c:v>
                </c:pt>
                <c:pt idx="128">
                  <c:v>56</c:v>
                </c:pt>
                <c:pt idx="129">
                  <c:v>200</c:v>
                </c:pt>
                <c:pt idx="130">
                  <c:v>100</c:v>
                </c:pt>
                <c:pt idx="131">
                  <c:v>60</c:v>
                </c:pt>
                <c:pt idx="132">
                  <c:v>60</c:v>
                </c:pt>
                <c:pt idx="133">
                  <c:v>52</c:v>
                </c:pt>
                <c:pt idx="134">
                  <c:v>120</c:v>
                </c:pt>
                <c:pt idx="135">
                  <c:v>30</c:v>
                </c:pt>
                <c:pt idx="136">
                  <c:v>101.3</c:v>
                </c:pt>
                <c:pt idx="137">
                  <c:v>51</c:v>
                </c:pt>
                <c:pt idx="138">
                  <c:v>76.5</c:v>
                </c:pt>
                <c:pt idx="139">
                  <c:v>30</c:v>
                </c:pt>
                <c:pt idx="140">
                  <c:v>80</c:v>
                </c:pt>
                <c:pt idx="141">
                  <c:v>103</c:v>
                </c:pt>
                <c:pt idx="142">
                  <c:v>40</c:v>
                </c:pt>
                <c:pt idx="143">
                  <c:v>11.4</c:v>
                </c:pt>
                <c:pt idx="144">
                  <c:v>20</c:v>
                </c:pt>
                <c:pt idx="145">
                  <c:v>20</c:v>
                </c:pt>
                <c:pt idx="146">
                  <c:v>20</c:v>
                </c:pt>
                <c:pt idx="147">
                  <c:v>15</c:v>
                </c:pt>
                <c:pt idx="148">
                  <c:v>20</c:v>
                </c:pt>
                <c:pt idx="149">
                  <c:v>20</c:v>
                </c:pt>
                <c:pt idx="150">
                  <c:v>14.7</c:v>
                </c:pt>
                <c:pt idx="151">
                  <c:v>19.5</c:v>
                </c:pt>
                <c:pt idx="152">
                  <c:v>19.5</c:v>
                </c:pt>
                <c:pt idx="153">
                  <c:v>100</c:v>
                </c:pt>
                <c:pt idx="154">
                  <c:v>40</c:v>
                </c:pt>
                <c:pt idx="155">
                  <c:v>50</c:v>
                </c:pt>
                <c:pt idx="156">
                  <c:v>30</c:v>
                </c:pt>
                <c:pt idx="157">
                  <c:v>45</c:v>
                </c:pt>
                <c:pt idx="158">
                  <c:v>130</c:v>
                </c:pt>
                <c:pt idx="159">
                  <c:v>80</c:v>
                </c:pt>
                <c:pt idx="160">
                  <c:v>6</c:v>
                </c:pt>
                <c:pt idx="161">
                  <c:v>25</c:v>
                </c:pt>
                <c:pt idx="162">
                  <c:v>62.25</c:v>
                </c:pt>
                <c:pt idx="163">
                  <c:v>70</c:v>
                </c:pt>
                <c:pt idx="164">
                  <c:v>70</c:v>
                </c:pt>
                <c:pt idx="165">
                  <c:v>10.5</c:v>
                </c:pt>
                <c:pt idx="166">
                  <c:v>20</c:v>
                </c:pt>
                <c:pt idx="167">
                  <c:v>30</c:v>
                </c:pt>
                <c:pt idx="168">
                  <c:v>81</c:v>
                </c:pt>
                <c:pt idx="169">
                  <c:v>54</c:v>
                </c:pt>
                <c:pt idx="170">
                  <c:v>6.8</c:v>
                </c:pt>
                <c:pt idx="171">
                  <c:v>20</c:v>
                </c:pt>
                <c:pt idx="172">
                  <c:v>50.6</c:v>
                </c:pt>
                <c:pt idx="173">
                  <c:v>52</c:v>
                </c:pt>
                <c:pt idx="174">
                  <c:v>80</c:v>
                </c:pt>
                <c:pt idx="175">
                  <c:v>4.9000000000000004</c:v>
                </c:pt>
                <c:pt idx="176">
                  <c:v>3.6</c:v>
                </c:pt>
                <c:pt idx="177">
                  <c:v>100</c:v>
                </c:pt>
                <c:pt idx="178">
                  <c:v>80</c:v>
                </c:pt>
                <c:pt idx="179">
                  <c:v>100</c:v>
                </c:pt>
                <c:pt idx="180">
                  <c:v>46</c:v>
                </c:pt>
                <c:pt idx="181">
                  <c:v>100.815</c:v>
                </c:pt>
                <c:pt idx="182">
                  <c:v>7</c:v>
                </c:pt>
                <c:pt idx="183">
                  <c:v>13</c:v>
                </c:pt>
                <c:pt idx="184">
                  <c:v>20</c:v>
                </c:pt>
                <c:pt idx="185">
                  <c:v>27.6</c:v>
                </c:pt>
                <c:pt idx="186">
                  <c:v>125</c:v>
                </c:pt>
                <c:pt idx="187">
                  <c:v>150</c:v>
                </c:pt>
                <c:pt idx="188">
                  <c:v>180</c:v>
                </c:pt>
                <c:pt idx="189">
                  <c:v>20</c:v>
                </c:pt>
                <c:pt idx="190">
                  <c:v>30</c:v>
                </c:pt>
                <c:pt idx="191">
                  <c:v>30</c:v>
                </c:pt>
                <c:pt idx="192">
                  <c:v>10</c:v>
                </c:pt>
                <c:pt idx="193">
                  <c:v>150</c:v>
                </c:pt>
                <c:pt idx="194">
                  <c:v>10.88</c:v>
                </c:pt>
                <c:pt idx="195">
                  <c:v>52</c:v>
                </c:pt>
                <c:pt idx="196">
                  <c:v>52</c:v>
                </c:pt>
                <c:pt idx="197">
                  <c:v>25</c:v>
                </c:pt>
                <c:pt idx="198">
                  <c:v>46.2</c:v>
                </c:pt>
                <c:pt idx="199">
                  <c:v>71.400000000000006</c:v>
                </c:pt>
                <c:pt idx="200">
                  <c:v>118</c:v>
                </c:pt>
                <c:pt idx="201">
                  <c:v>182</c:v>
                </c:pt>
                <c:pt idx="202">
                  <c:v>146</c:v>
                </c:pt>
                <c:pt idx="203">
                  <c:v>50</c:v>
                </c:pt>
                <c:pt idx="204">
                  <c:v>154.27199999999999</c:v>
                </c:pt>
                <c:pt idx="205">
                  <c:v>103.5</c:v>
                </c:pt>
                <c:pt idx="206">
                  <c:v>125</c:v>
                </c:pt>
                <c:pt idx="207">
                  <c:v>85</c:v>
                </c:pt>
                <c:pt idx="208">
                  <c:v>54</c:v>
                </c:pt>
                <c:pt idx="209">
                  <c:v>72</c:v>
                </c:pt>
                <c:pt idx="210">
                  <c:v>30</c:v>
                </c:pt>
                <c:pt idx="211">
                  <c:v>86</c:v>
                </c:pt>
                <c:pt idx="212">
                  <c:v>50</c:v>
                </c:pt>
                <c:pt idx="213">
                  <c:v>90</c:v>
                </c:pt>
                <c:pt idx="214">
                  <c:v>20</c:v>
                </c:pt>
                <c:pt idx="215">
                  <c:v>20</c:v>
                </c:pt>
                <c:pt idx="216">
                  <c:v>20</c:v>
                </c:pt>
                <c:pt idx="217">
                  <c:v>20</c:v>
                </c:pt>
                <c:pt idx="218">
                  <c:v>20</c:v>
                </c:pt>
                <c:pt idx="219">
                  <c:v>26</c:v>
                </c:pt>
                <c:pt idx="220">
                  <c:v>8.16</c:v>
                </c:pt>
                <c:pt idx="221">
                  <c:v>20.399999999999999</c:v>
                </c:pt>
                <c:pt idx="222">
                  <c:v>100</c:v>
                </c:pt>
                <c:pt idx="223">
                  <c:v>128</c:v>
                </c:pt>
                <c:pt idx="224">
                  <c:v>20</c:v>
                </c:pt>
                <c:pt idx="225">
                  <c:v>16</c:v>
                </c:pt>
                <c:pt idx="226">
                  <c:v>60</c:v>
                </c:pt>
                <c:pt idx="227">
                  <c:v>20</c:v>
                </c:pt>
                <c:pt idx="228">
                  <c:v>100</c:v>
                </c:pt>
                <c:pt idx="229">
                  <c:v>100</c:v>
                </c:pt>
                <c:pt idx="230">
                  <c:v>24.9</c:v>
                </c:pt>
                <c:pt idx="231">
                  <c:v>40</c:v>
                </c:pt>
                <c:pt idx="232">
                  <c:v>20</c:v>
                </c:pt>
                <c:pt idx="233">
                  <c:v>50</c:v>
                </c:pt>
                <c:pt idx="234">
                  <c:v>50</c:v>
                </c:pt>
                <c:pt idx="235">
                  <c:v>105</c:v>
                </c:pt>
                <c:pt idx="236">
                  <c:v>150</c:v>
                </c:pt>
                <c:pt idx="237">
                  <c:v>80</c:v>
                </c:pt>
                <c:pt idx="238">
                  <c:v>125</c:v>
                </c:pt>
                <c:pt idx="239">
                  <c:v>7.8</c:v>
                </c:pt>
                <c:pt idx="240">
                  <c:v>200</c:v>
                </c:pt>
                <c:pt idx="241">
                  <c:v>7.2</c:v>
                </c:pt>
                <c:pt idx="242">
                  <c:v>14.7</c:v>
                </c:pt>
                <c:pt idx="243">
                  <c:v>45.9</c:v>
                </c:pt>
                <c:pt idx="244">
                  <c:v>100</c:v>
                </c:pt>
                <c:pt idx="245">
                  <c:v>60</c:v>
                </c:pt>
                <c:pt idx="246">
                  <c:v>20</c:v>
                </c:pt>
                <c:pt idx="247">
                  <c:v>17</c:v>
                </c:pt>
                <c:pt idx="248">
                  <c:v>49</c:v>
                </c:pt>
                <c:pt idx="249">
                  <c:v>56</c:v>
                </c:pt>
                <c:pt idx="250">
                  <c:v>74.900000000000006</c:v>
                </c:pt>
                <c:pt idx="251">
                  <c:v>100</c:v>
                </c:pt>
                <c:pt idx="252">
                  <c:v>78.400000000000006</c:v>
                </c:pt>
                <c:pt idx="253">
                  <c:v>50</c:v>
                </c:pt>
                <c:pt idx="254">
                  <c:v>9.4959999999999987</c:v>
                </c:pt>
                <c:pt idx="255">
                  <c:v>39.864000000000004</c:v>
                </c:pt>
                <c:pt idx="256">
                  <c:v>52.5</c:v>
                </c:pt>
                <c:pt idx="257">
                  <c:v>40</c:v>
                </c:pt>
                <c:pt idx="258">
                  <c:v>86</c:v>
                </c:pt>
                <c:pt idx="259">
                  <c:v>74</c:v>
                </c:pt>
                <c:pt idx="260">
                  <c:v>50</c:v>
                </c:pt>
                <c:pt idx="261">
                  <c:v>100</c:v>
                </c:pt>
                <c:pt idx="262">
                  <c:v>19.59</c:v>
                </c:pt>
                <c:pt idx="263">
                  <c:v>19.579999999999998</c:v>
                </c:pt>
                <c:pt idx="264">
                  <c:v>19.579999999999998</c:v>
                </c:pt>
                <c:pt idx="265">
                  <c:v>19.600000000000001</c:v>
                </c:pt>
                <c:pt idx="266">
                  <c:v>5</c:v>
                </c:pt>
                <c:pt idx="267">
                  <c:v>40</c:v>
                </c:pt>
                <c:pt idx="268">
                  <c:v>8.4</c:v>
                </c:pt>
                <c:pt idx="269">
                  <c:v>8.4</c:v>
                </c:pt>
                <c:pt idx="270">
                  <c:v>252.32</c:v>
                </c:pt>
                <c:pt idx="271">
                  <c:v>100</c:v>
                </c:pt>
                <c:pt idx="272">
                  <c:v>200</c:v>
                </c:pt>
                <c:pt idx="273">
                  <c:v>62.5</c:v>
                </c:pt>
                <c:pt idx="274">
                  <c:v>50</c:v>
                </c:pt>
                <c:pt idx="275">
                  <c:v>25</c:v>
                </c:pt>
                <c:pt idx="276">
                  <c:v>25</c:v>
                </c:pt>
                <c:pt idx="277">
                  <c:v>50</c:v>
                </c:pt>
                <c:pt idx="278">
                  <c:v>5</c:v>
                </c:pt>
                <c:pt idx="279">
                  <c:v>150</c:v>
                </c:pt>
                <c:pt idx="280">
                  <c:v>200</c:v>
                </c:pt>
                <c:pt idx="281">
                  <c:v>15</c:v>
                </c:pt>
                <c:pt idx="282">
                  <c:v>45</c:v>
                </c:pt>
                <c:pt idx="283">
                  <c:v>150</c:v>
                </c:pt>
                <c:pt idx="284">
                  <c:v>50</c:v>
                </c:pt>
                <c:pt idx="285">
                  <c:v>99</c:v>
                </c:pt>
                <c:pt idx="286">
                  <c:v>50</c:v>
                </c:pt>
                <c:pt idx="287">
                  <c:v>30</c:v>
                </c:pt>
                <c:pt idx="288">
                  <c:v>100</c:v>
                </c:pt>
                <c:pt idx="289">
                  <c:v>57.5</c:v>
                </c:pt>
                <c:pt idx="290">
                  <c:v>120</c:v>
                </c:pt>
                <c:pt idx="291">
                  <c:v>10</c:v>
                </c:pt>
                <c:pt idx="292">
                  <c:v>50</c:v>
                </c:pt>
                <c:pt idx="293">
                  <c:v>106.688</c:v>
                </c:pt>
                <c:pt idx="294">
                  <c:v>99</c:v>
                </c:pt>
                <c:pt idx="295">
                  <c:v>6.3</c:v>
                </c:pt>
                <c:pt idx="296">
                  <c:v>100</c:v>
                </c:pt>
                <c:pt idx="297">
                  <c:v>74.5</c:v>
                </c:pt>
                <c:pt idx="298">
                  <c:v>74.5</c:v>
                </c:pt>
                <c:pt idx="299">
                  <c:v>300</c:v>
                </c:pt>
                <c:pt idx="300">
                  <c:v>250</c:v>
                </c:pt>
                <c:pt idx="301">
                  <c:v>50</c:v>
                </c:pt>
                <c:pt idx="302">
                  <c:v>101</c:v>
                </c:pt>
                <c:pt idx="303">
                  <c:v>200</c:v>
                </c:pt>
                <c:pt idx="304">
                  <c:v>100</c:v>
                </c:pt>
                <c:pt idx="305">
                  <c:v>80</c:v>
                </c:pt>
                <c:pt idx="306">
                  <c:v>5.6814814814814811</c:v>
                </c:pt>
                <c:pt idx="307">
                  <c:v>80</c:v>
                </c:pt>
                <c:pt idx="308">
                  <c:v>60</c:v>
                </c:pt>
                <c:pt idx="309">
                  <c:v>30</c:v>
                </c:pt>
                <c:pt idx="310">
                  <c:v>58</c:v>
                </c:pt>
                <c:pt idx="311">
                  <c:v>122</c:v>
                </c:pt>
                <c:pt idx="312">
                  <c:v>99</c:v>
                </c:pt>
                <c:pt idx="313">
                  <c:v>80</c:v>
                </c:pt>
                <c:pt idx="314">
                  <c:v>20</c:v>
                </c:pt>
                <c:pt idx="315">
                  <c:v>100</c:v>
                </c:pt>
                <c:pt idx="316">
                  <c:v>42</c:v>
                </c:pt>
                <c:pt idx="317">
                  <c:v>68</c:v>
                </c:pt>
                <c:pt idx="318">
                  <c:v>20</c:v>
                </c:pt>
                <c:pt idx="319">
                  <c:v>200</c:v>
                </c:pt>
                <c:pt idx="320">
                  <c:v>35</c:v>
                </c:pt>
                <c:pt idx="321">
                  <c:v>40</c:v>
                </c:pt>
                <c:pt idx="322">
                  <c:v>10</c:v>
                </c:pt>
                <c:pt idx="323">
                  <c:v>50</c:v>
                </c:pt>
                <c:pt idx="324">
                  <c:v>50</c:v>
                </c:pt>
                <c:pt idx="325">
                  <c:v>86</c:v>
                </c:pt>
                <c:pt idx="326">
                  <c:v>102.5</c:v>
                </c:pt>
                <c:pt idx="327">
                  <c:v>100</c:v>
                </c:pt>
                <c:pt idx="328">
                  <c:v>100</c:v>
                </c:pt>
                <c:pt idx="329">
                  <c:v>100</c:v>
                </c:pt>
                <c:pt idx="330">
                  <c:v>100</c:v>
                </c:pt>
                <c:pt idx="331">
                  <c:v>60</c:v>
                </c:pt>
                <c:pt idx="332">
                  <c:v>10.5</c:v>
                </c:pt>
                <c:pt idx="333">
                  <c:v>20</c:v>
                </c:pt>
                <c:pt idx="334">
                  <c:v>144</c:v>
                </c:pt>
                <c:pt idx="335">
                  <c:v>13</c:v>
                </c:pt>
                <c:pt idx="336">
                  <c:v>128</c:v>
                </c:pt>
                <c:pt idx="337">
                  <c:v>70</c:v>
                </c:pt>
                <c:pt idx="338">
                  <c:v>250</c:v>
                </c:pt>
                <c:pt idx="339">
                  <c:v>4.5999999999999996</c:v>
                </c:pt>
                <c:pt idx="340">
                  <c:v>50</c:v>
                </c:pt>
                <c:pt idx="341">
                  <c:v>22</c:v>
                </c:pt>
                <c:pt idx="342">
                  <c:v>50</c:v>
                </c:pt>
                <c:pt idx="343">
                  <c:v>160</c:v>
                </c:pt>
                <c:pt idx="344">
                  <c:v>120</c:v>
                </c:pt>
                <c:pt idx="345">
                  <c:v>100</c:v>
                </c:pt>
                <c:pt idx="346">
                  <c:v>75</c:v>
                </c:pt>
                <c:pt idx="347">
                  <c:v>26</c:v>
                </c:pt>
                <c:pt idx="348">
                  <c:v>50</c:v>
                </c:pt>
                <c:pt idx="349">
                  <c:v>55.83</c:v>
                </c:pt>
                <c:pt idx="350">
                  <c:v>88</c:v>
                </c:pt>
                <c:pt idx="351">
                  <c:v>22</c:v>
                </c:pt>
                <c:pt idx="352">
                  <c:v>100</c:v>
                </c:pt>
                <c:pt idx="353">
                  <c:v>50</c:v>
                </c:pt>
                <c:pt idx="354">
                  <c:v>300</c:v>
                </c:pt>
                <c:pt idx="355">
                  <c:v>40</c:v>
                </c:pt>
                <c:pt idx="356">
                  <c:v>400</c:v>
                </c:pt>
                <c:pt idx="357">
                  <c:v>80</c:v>
                </c:pt>
                <c:pt idx="358">
                  <c:v>62.5</c:v>
                </c:pt>
                <c:pt idx="359">
                  <c:v>17.5</c:v>
                </c:pt>
                <c:pt idx="360">
                  <c:v>112</c:v>
                </c:pt>
                <c:pt idx="361">
                  <c:v>100</c:v>
                </c:pt>
                <c:pt idx="362">
                  <c:v>100</c:v>
                </c:pt>
                <c:pt idx="363">
                  <c:v>100</c:v>
                </c:pt>
                <c:pt idx="364">
                  <c:v>240</c:v>
                </c:pt>
                <c:pt idx="365">
                  <c:v>65</c:v>
                </c:pt>
                <c:pt idx="366">
                  <c:v>9.3076923076923066</c:v>
                </c:pt>
                <c:pt idx="367">
                  <c:v>88</c:v>
                </c:pt>
                <c:pt idx="368">
                  <c:v>90</c:v>
                </c:pt>
                <c:pt idx="369">
                  <c:v>70</c:v>
                </c:pt>
                <c:pt idx="370">
                  <c:v>150</c:v>
                </c:pt>
                <c:pt idx="371">
                  <c:v>100</c:v>
                </c:pt>
                <c:pt idx="372">
                  <c:v>100</c:v>
                </c:pt>
                <c:pt idx="373">
                  <c:v>35</c:v>
                </c:pt>
                <c:pt idx="374">
                  <c:v>107</c:v>
                </c:pt>
                <c:pt idx="375">
                  <c:v>132</c:v>
                </c:pt>
                <c:pt idx="376">
                  <c:v>250</c:v>
                </c:pt>
                <c:pt idx="377">
                  <c:v>88</c:v>
                </c:pt>
                <c:pt idx="378">
                  <c:v>25</c:v>
                </c:pt>
                <c:pt idx="379">
                  <c:v>100</c:v>
                </c:pt>
                <c:pt idx="380">
                  <c:v>44</c:v>
                </c:pt>
                <c:pt idx="381">
                  <c:v>100</c:v>
                </c:pt>
                <c:pt idx="382">
                  <c:v>162</c:v>
                </c:pt>
                <c:pt idx="383">
                  <c:v>100</c:v>
                </c:pt>
                <c:pt idx="384">
                  <c:v>200</c:v>
                </c:pt>
                <c:pt idx="385">
                  <c:v>100</c:v>
                </c:pt>
                <c:pt idx="386">
                  <c:v>50</c:v>
                </c:pt>
                <c:pt idx="387">
                  <c:v>80</c:v>
                </c:pt>
                <c:pt idx="388">
                  <c:v>50.5</c:v>
                </c:pt>
                <c:pt idx="389">
                  <c:v>50</c:v>
                </c:pt>
                <c:pt idx="390">
                  <c:v>160.5</c:v>
                </c:pt>
                <c:pt idx="391">
                  <c:v>75</c:v>
                </c:pt>
                <c:pt idx="392">
                  <c:v>80</c:v>
                </c:pt>
                <c:pt idx="393">
                  <c:v>22.9</c:v>
                </c:pt>
                <c:pt idx="394">
                  <c:v>200</c:v>
                </c:pt>
                <c:pt idx="395">
                  <c:v>127.86</c:v>
                </c:pt>
                <c:pt idx="396">
                  <c:v>100</c:v>
                </c:pt>
                <c:pt idx="397">
                  <c:v>100</c:v>
                </c:pt>
                <c:pt idx="398">
                  <c:v>79</c:v>
                </c:pt>
                <c:pt idx="399">
                  <c:v>75</c:v>
                </c:pt>
                <c:pt idx="400">
                  <c:v>160</c:v>
                </c:pt>
                <c:pt idx="401">
                  <c:v>150</c:v>
                </c:pt>
                <c:pt idx="402">
                  <c:v>20</c:v>
                </c:pt>
                <c:pt idx="403">
                  <c:v>20</c:v>
                </c:pt>
                <c:pt idx="404">
                  <c:v>196</c:v>
                </c:pt>
                <c:pt idx="405">
                  <c:v>50</c:v>
                </c:pt>
                <c:pt idx="406">
                  <c:v>132</c:v>
                </c:pt>
                <c:pt idx="407">
                  <c:v>175</c:v>
                </c:pt>
                <c:pt idx="408">
                  <c:v>100</c:v>
                </c:pt>
                <c:pt idx="409">
                  <c:v>200</c:v>
                </c:pt>
                <c:pt idx="410">
                  <c:v>152.5</c:v>
                </c:pt>
                <c:pt idx="411">
                  <c:v>233</c:v>
                </c:pt>
                <c:pt idx="412">
                  <c:v>63</c:v>
                </c:pt>
                <c:pt idx="413">
                  <c:v>26</c:v>
                </c:pt>
                <c:pt idx="414">
                  <c:v>56</c:v>
                </c:pt>
                <c:pt idx="415">
                  <c:v>50</c:v>
                </c:pt>
                <c:pt idx="416">
                  <c:v>200</c:v>
                </c:pt>
                <c:pt idx="417">
                  <c:v>7.5</c:v>
                </c:pt>
                <c:pt idx="418">
                  <c:v>90</c:v>
                </c:pt>
                <c:pt idx="419">
                  <c:v>500</c:v>
                </c:pt>
                <c:pt idx="420">
                  <c:v>90</c:v>
                </c:pt>
                <c:pt idx="421">
                  <c:v>96</c:v>
                </c:pt>
                <c:pt idx="422" formatCode="General">
                  <c:v>190</c:v>
                </c:pt>
                <c:pt idx="423" formatCode="General">
                  <c:v>190</c:v>
                </c:pt>
                <c:pt idx="424" formatCode="General">
                  <c:v>50</c:v>
                </c:pt>
                <c:pt idx="425" formatCode="General">
                  <c:v>50</c:v>
                </c:pt>
                <c:pt idx="426" formatCode="General">
                  <c:v>74.5</c:v>
                </c:pt>
                <c:pt idx="427" formatCode="General">
                  <c:v>130</c:v>
                </c:pt>
                <c:pt idx="428" formatCode="General">
                  <c:v>150</c:v>
                </c:pt>
                <c:pt idx="429" formatCode="General">
                  <c:v>300</c:v>
                </c:pt>
                <c:pt idx="430" formatCode="General">
                  <c:v>50</c:v>
                </c:pt>
                <c:pt idx="431" formatCode="General">
                  <c:v>30</c:v>
                </c:pt>
                <c:pt idx="432" formatCode="General">
                  <c:v>100</c:v>
                </c:pt>
                <c:pt idx="433" formatCode="General">
                  <c:v>350</c:v>
                </c:pt>
                <c:pt idx="434" formatCode="General">
                  <c:v>250</c:v>
                </c:pt>
                <c:pt idx="435" formatCode="General">
                  <c:v>90</c:v>
                </c:pt>
                <c:pt idx="436" formatCode="General">
                  <c:v>93.5</c:v>
                </c:pt>
                <c:pt idx="437" formatCode="General">
                  <c:v>200</c:v>
                </c:pt>
                <c:pt idx="438" formatCode="General">
                  <c:v>100</c:v>
                </c:pt>
                <c:pt idx="439" formatCode="General">
                  <c:v>100</c:v>
                </c:pt>
                <c:pt idx="440" formatCode="General">
                  <c:v>30</c:v>
                </c:pt>
                <c:pt idx="441" formatCode="General">
                  <c:v>125</c:v>
                </c:pt>
                <c:pt idx="442" formatCode="General">
                  <c:v>102</c:v>
                </c:pt>
                <c:pt idx="443" formatCode="General">
                  <c:v>150</c:v>
                </c:pt>
                <c:pt idx="444" formatCode="General">
                  <c:v>70</c:v>
                </c:pt>
                <c:pt idx="445" formatCode="General">
                  <c:v>40</c:v>
                </c:pt>
                <c:pt idx="446" formatCode="General">
                  <c:v>150</c:v>
                </c:pt>
                <c:pt idx="447" formatCode="General">
                  <c:v>60</c:v>
                </c:pt>
                <c:pt idx="448" formatCode="General">
                  <c:v>190</c:v>
                </c:pt>
                <c:pt idx="449" formatCode="General">
                  <c:v>20</c:v>
                </c:pt>
                <c:pt idx="450" formatCode="General">
                  <c:v>130</c:v>
                </c:pt>
                <c:pt idx="451" formatCode="General">
                  <c:v>80</c:v>
                </c:pt>
                <c:pt idx="452" formatCode="General">
                  <c:v>80</c:v>
                </c:pt>
                <c:pt idx="453" formatCode="General">
                  <c:v>66</c:v>
                </c:pt>
                <c:pt idx="454" formatCode="General">
                  <c:v>107</c:v>
                </c:pt>
                <c:pt idx="455" formatCode="General">
                  <c:v>100</c:v>
                </c:pt>
                <c:pt idx="456" formatCode="General">
                  <c:v>125</c:v>
                </c:pt>
                <c:pt idx="457" formatCode="General">
                  <c:v>30</c:v>
                </c:pt>
                <c:pt idx="458" formatCode="General">
                  <c:v>100</c:v>
                </c:pt>
                <c:pt idx="459" formatCode="General">
                  <c:v>150</c:v>
                </c:pt>
                <c:pt idx="460" formatCode="General">
                  <c:v>100</c:v>
                </c:pt>
                <c:pt idx="461" formatCode="General">
                  <c:v>65</c:v>
                </c:pt>
                <c:pt idx="462" formatCode="General">
                  <c:v>138.80000000000001</c:v>
                </c:pt>
                <c:pt idx="463" formatCode="General">
                  <c:v>140</c:v>
                </c:pt>
                <c:pt idx="464" formatCode="General">
                  <c:v>100</c:v>
                </c:pt>
                <c:pt idx="465" formatCode="General">
                  <c:v>25</c:v>
                </c:pt>
                <c:pt idx="466" formatCode="General">
                  <c:v>300</c:v>
                </c:pt>
                <c:pt idx="467" formatCode="General">
                  <c:v>200</c:v>
                </c:pt>
                <c:pt idx="468" formatCode="General">
                  <c:v>125</c:v>
                </c:pt>
                <c:pt idx="469" formatCode="General">
                  <c:v>35</c:v>
                </c:pt>
                <c:pt idx="470" formatCode="General">
                  <c:v>127.85</c:v>
                </c:pt>
                <c:pt idx="471" formatCode="General">
                  <c:v>700</c:v>
                </c:pt>
              </c:numCache>
            </c:numRef>
          </c:bubbleSize>
          <c:bubble3D val="0"/>
          <c:extLst>
            <c:ext xmlns:c14="http://schemas.microsoft.com/office/drawing/2007/8/2/chart" uri="{6F2FDCE9-48DA-4B69-8628-5D25D57E5C99}">
              <c14:invertSolidFillFmt>
                <c14:spPr xmlns:c14="http://schemas.microsoft.com/office/drawing/2007/8/2/chart">
                  <a:solidFill>
                    <a:srgbClr val="FFFFFF"/>
                  </a:solidFill>
                  <a:ln w="6350">
                    <a:solidFill>
                      <a:schemeClr val="accent5"/>
                    </a:solidFill>
                    <a:prstDash val="solid"/>
                  </a:ln>
                </c14:spPr>
              </c14:invertSolidFillFmt>
            </c:ext>
            <c:ext xmlns:c16="http://schemas.microsoft.com/office/drawing/2014/chart" uri="{C3380CC4-5D6E-409C-BE32-E72D297353CC}">
              <c16:uniqueId val="{00000001-1F49-4654-81E0-1FB7C6D7B873}"/>
            </c:ext>
          </c:extLst>
        </c:ser>
        <c:ser>
          <c:idx val="0"/>
          <c:order val="1"/>
          <c:tx>
            <c:v> West (non-ISO)</c:v>
          </c:tx>
          <c:spPr>
            <a:noFill/>
            <a:ln w="6350">
              <a:solidFill>
                <a:schemeClr val="accent2"/>
              </a:solidFill>
              <a:prstDash val="solid"/>
            </a:ln>
          </c:spPr>
          <c:invertIfNegative val="1"/>
          <c:xVal>
            <c:numRef>
              <c:f>'PPA Price by Project (PV only)'!$A$26:$A$537</c:f>
              <c:numCache>
                <c:formatCode>m/d/yyyy</c:formatCode>
                <c:ptCount val="512"/>
                <c:pt idx="0">
                  <c:v>38961</c:v>
                </c:pt>
                <c:pt idx="1">
                  <c:v>39258</c:v>
                </c:pt>
                <c:pt idx="2">
                  <c:v>39630</c:v>
                </c:pt>
                <c:pt idx="3">
                  <c:v>39652</c:v>
                </c:pt>
                <c:pt idx="4">
                  <c:v>39801</c:v>
                </c:pt>
                <c:pt idx="5">
                  <c:v>39867</c:v>
                </c:pt>
                <c:pt idx="6">
                  <c:v>39873</c:v>
                </c:pt>
                <c:pt idx="7">
                  <c:v>39877</c:v>
                </c:pt>
                <c:pt idx="8">
                  <c:v>39934</c:v>
                </c:pt>
                <c:pt idx="9">
                  <c:v>39941</c:v>
                </c:pt>
                <c:pt idx="10">
                  <c:v>39965</c:v>
                </c:pt>
                <c:pt idx="11">
                  <c:v>39965</c:v>
                </c:pt>
                <c:pt idx="12">
                  <c:v>39965</c:v>
                </c:pt>
                <c:pt idx="13">
                  <c:v>39986</c:v>
                </c:pt>
                <c:pt idx="14">
                  <c:v>40042</c:v>
                </c:pt>
                <c:pt idx="15">
                  <c:v>40064</c:v>
                </c:pt>
                <c:pt idx="16">
                  <c:v>40137</c:v>
                </c:pt>
                <c:pt idx="17">
                  <c:v>40170</c:v>
                </c:pt>
                <c:pt idx="18">
                  <c:v>40171</c:v>
                </c:pt>
                <c:pt idx="19">
                  <c:v>40171</c:v>
                </c:pt>
                <c:pt idx="20">
                  <c:v>40171</c:v>
                </c:pt>
                <c:pt idx="21">
                  <c:v>40204</c:v>
                </c:pt>
                <c:pt idx="22">
                  <c:v>40204</c:v>
                </c:pt>
                <c:pt idx="23">
                  <c:v>40204</c:v>
                </c:pt>
                <c:pt idx="24">
                  <c:v>40211</c:v>
                </c:pt>
                <c:pt idx="25">
                  <c:v>40233</c:v>
                </c:pt>
                <c:pt idx="26">
                  <c:v>40243</c:v>
                </c:pt>
                <c:pt idx="27">
                  <c:v>40287</c:v>
                </c:pt>
                <c:pt idx="28">
                  <c:v>40289</c:v>
                </c:pt>
                <c:pt idx="29">
                  <c:v>40297</c:v>
                </c:pt>
                <c:pt idx="30">
                  <c:v>40308</c:v>
                </c:pt>
                <c:pt idx="31">
                  <c:v>40318</c:v>
                </c:pt>
                <c:pt idx="32">
                  <c:v>40330</c:v>
                </c:pt>
                <c:pt idx="33">
                  <c:v>40330</c:v>
                </c:pt>
                <c:pt idx="34">
                  <c:v>40353</c:v>
                </c:pt>
                <c:pt idx="35">
                  <c:v>40359</c:v>
                </c:pt>
                <c:pt idx="36">
                  <c:v>40359</c:v>
                </c:pt>
                <c:pt idx="37">
                  <c:v>40385</c:v>
                </c:pt>
                <c:pt idx="38">
                  <c:v>40388</c:v>
                </c:pt>
                <c:pt idx="39">
                  <c:v>40388</c:v>
                </c:pt>
                <c:pt idx="40">
                  <c:v>40400</c:v>
                </c:pt>
                <c:pt idx="41">
                  <c:v>40400</c:v>
                </c:pt>
                <c:pt idx="42">
                  <c:v>40414</c:v>
                </c:pt>
                <c:pt idx="43">
                  <c:v>40441</c:v>
                </c:pt>
                <c:pt idx="44">
                  <c:v>40492</c:v>
                </c:pt>
                <c:pt idx="45">
                  <c:v>40497</c:v>
                </c:pt>
                <c:pt idx="46">
                  <c:v>40497</c:v>
                </c:pt>
                <c:pt idx="47">
                  <c:v>40513</c:v>
                </c:pt>
                <c:pt idx="48">
                  <c:v>40513</c:v>
                </c:pt>
                <c:pt idx="49">
                  <c:v>40533</c:v>
                </c:pt>
                <c:pt idx="50">
                  <c:v>40542</c:v>
                </c:pt>
                <c:pt idx="51">
                  <c:v>40542</c:v>
                </c:pt>
                <c:pt idx="52">
                  <c:v>40548</c:v>
                </c:pt>
                <c:pt idx="53">
                  <c:v>40550</c:v>
                </c:pt>
                <c:pt idx="54">
                  <c:v>40568</c:v>
                </c:pt>
                <c:pt idx="55">
                  <c:v>40581</c:v>
                </c:pt>
                <c:pt idx="56">
                  <c:v>40585</c:v>
                </c:pt>
                <c:pt idx="57">
                  <c:v>40585</c:v>
                </c:pt>
                <c:pt idx="58">
                  <c:v>40610</c:v>
                </c:pt>
                <c:pt idx="59">
                  <c:v>40697</c:v>
                </c:pt>
                <c:pt idx="60">
                  <c:v>40697</c:v>
                </c:pt>
                <c:pt idx="61">
                  <c:v>40715</c:v>
                </c:pt>
                <c:pt idx="62">
                  <c:v>40732</c:v>
                </c:pt>
                <c:pt idx="63">
                  <c:v>40738</c:v>
                </c:pt>
                <c:pt idx="64">
                  <c:v>40742</c:v>
                </c:pt>
                <c:pt idx="65">
                  <c:v>40745</c:v>
                </c:pt>
                <c:pt idx="66">
                  <c:v>40815</c:v>
                </c:pt>
                <c:pt idx="67">
                  <c:v>40817</c:v>
                </c:pt>
                <c:pt idx="68">
                  <c:v>40878</c:v>
                </c:pt>
                <c:pt idx="69">
                  <c:v>40885</c:v>
                </c:pt>
                <c:pt idx="70">
                  <c:v>40897</c:v>
                </c:pt>
                <c:pt idx="71">
                  <c:v>40897</c:v>
                </c:pt>
                <c:pt idx="72">
                  <c:v>40897</c:v>
                </c:pt>
                <c:pt idx="73">
                  <c:v>40909</c:v>
                </c:pt>
                <c:pt idx="74">
                  <c:v>40909</c:v>
                </c:pt>
                <c:pt idx="75">
                  <c:v>40942</c:v>
                </c:pt>
                <c:pt idx="76">
                  <c:v>40966</c:v>
                </c:pt>
                <c:pt idx="77">
                  <c:v>41093</c:v>
                </c:pt>
                <c:pt idx="78">
                  <c:v>41093</c:v>
                </c:pt>
                <c:pt idx="79">
                  <c:v>41124</c:v>
                </c:pt>
                <c:pt idx="80">
                  <c:v>41134</c:v>
                </c:pt>
                <c:pt idx="81">
                  <c:v>41137</c:v>
                </c:pt>
                <c:pt idx="82">
                  <c:v>41150</c:v>
                </c:pt>
                <c:pt idx="83">
                  <c:v>41152</c:v>
                </c:pt>
                <c:pt idx="84">
                  <c:v>41169</c:v>
                </c:pt>
                <c:pt idx="85">
                  <c:v>41169</c:v>
                </c:pt>
                <c:pt idx="86">
                  <c:v>41199</c:v>
                </c:pt>
                <c:pt idx="87">
                  <c:v>41207</c:v>
                </c:pt>
                <c:pt idx="88">
                  <c:v>41214</c:v>
                </c:pt>
                <c:pt idx="89">
                  <c:v>41228</c:v>
                </c:pt>
                <c:pt idx="90">
                  <c:v>41255</c:v>
                </c:pt>
                <c:pt idx="91">
                  <c:v>41256</c:v>
                </c:pt>
                <c:pt idx="92">
                  <c:v>41309</c:v>
                </c:pt>
                <c:pt idx="93">
                  <c:v>41333</c:v>
                </c:pt>
                <c:pt idx="94">
                  <c:v>41355</c:v>
                </c:pt>
                <c:pt idx="95">
                  <c:v>41355</c:v>
                </c:pt>
                <c:pt idx="96">
                  <c:v>41358</c:v>
                </c:pt>
                <c:pt idx="97">
                  <c:v>41374</c:v>
                </c:pt>
                <c:pt idx="98">
                  <c:v>41380</c:v>
                </c:pt>
                <c:pt idx="99">
                  <c:v>41426</c:v>
                </c:pt>
                <c:pt idx="100">
                  <c:v>41428</c:v>
                </c:pt>
                <c:pt idx="101">
                  <c:v>41428</c:v>
                </c:pt>
                <c:pt idx="102">
                  <c:v>41444</c:v>
                </c:pt>
                <c:pt idx="103">
                  <c:v>41458</c:v>
                </c:pt>
                <c:pt idx="104">
                  <c:v>41465</c:v>
                </c:pt>
                <c:pt idx="105">
                  <c:v>41465</c:v>
                </c:pt>
                <c:pt idx="106">
                  <c:v>41472</c:v>
                </c:pt>
                <c:pt idx="107">
                  <c:v>41472</c:v>
                </c:pt>
                <c:pt idx="108">
                  <c:v>41523</c:v>
                </c:pt>
                <c:pt idx="109">
                  <c:v>41536</c:v>
                </c:pt>
                <c:pt idx="110">
                  <c:v>41544</c:v>
                </c:pt>
                <c:pt idx="111">
                  <c:v>41556</c:v>
                </c:pt>
                <c:pt idx="112">
                  <c:v>41569</c:v>
                </c:pt>
                <c:pt idx="113">
                  <c:v>41609</c:v>
                </c:pt>
                <c:pt idx="114">
                  <c:v>41614</c:v>
                </c:pt>
                <c:pt idx="115">
                  <c:v>41627</c:v>
                </c:pt>
                <c:pt idx="116">
                  <c:v>41669</c:v>
                </c:pt>
                <c:pt idx="117">
                  <c:v>41690</c:v>
                </c:pt>
                <c:pt idx="118">
                  <c:v>41715</c:v>
                </c:pt>
                <c:pt idx="119">
                  <c:v>41724</c:v>
                </c:pt>
                <c:pt idx="120">
                  <c:v>41730</c:v>
                </c:pt>
                <c:pt idx="121">
                  <c:v>41760</c:v>
                </c:pt>
                <c:pt idx="122">
                  <c:v>41786</c:v>
                </c:pt>
                <c:pt idx="123">
                  <c:v>41791</c:v>
                </c:pt>
                <c:pt idx="124">
                  <c:v>41802</c:v>
                </c:pt>
                <c:pt idx="125">
                  <c:v>41838</c:v>
                </c:pt>
                <c:pt idx="126">
                  <c:v>41843</c:v>
                </c:pt>
                <c:pt idx="127">
                  <c:v>41844</c:v>
                </c:pt>
                <c:pt idx="128">
                  <c:v>41844</c:v>
                </c:pt>
                <c:pt idx="129">
                  <c:v>41851</c:v>
                </c:pt>
                <c:pt idx="130">
                  <c:v>41870</c:v>
                </c:pt>
                <c:pt idx="131">
                  <c:v>41876</c:v>
                </c:pt>
                <c:pt idx="132">
                  <c:v>41885</c:v>
                </c:pt>
                <c:pt idx="133">
                  <c:v>41886</c:v>
                </c:pt>
                <c:pt idx="134">
                  <c:v>41886</c:v>
                </c:pt>
                <c:pt idx="135">
                  <c:v>41915</c:v>
                </c:pt>
                <c:pt idx="136">
                  <c:v>41920</c:v>
                </c:pt>
                <c:pt idx="137">
                  <c:v>41920</c:v>
                </c:pt>
                <c:pt idx="138">
                  <c:v>41920</c:v>
                </c:pt>
                <c:pt idx="139">
                  <c:v>41920</c:v>
                </c:pt>
                <c:pt idx="140">
                  <c:v>41920</c:v>
                </c:pt>
                <c:pt idx="141">
                  <c:v>41920</c:v>
                </c:pt>
                <c:pt idx="142">
                  <c:v>41932</c:v>
                </c:pt>
                <c:pt idx="143">
                  <c:v>41933</c:v>
                </c:pt>
                <c:pt idx="144">
                  <c:v>41933</c:v>
                </c:pt>
                <c:pt idx="145">
                  <c:v>41934</c:v>
                </c:pt>
                <c:pt idx="146">
                  <c:v>41934</c:v>
                </c:pt>
                <c:pt idx="147">
                  <c:v>41934</c:v>
                </c:pt>
                <c:pt idx="148">
                  <c:v>41934</c:v>
                </c:pt>
                <c:pt idx="149">
                  <c:v>41934</c:v>
                </c:pt>
                <c:pt idx="150">
                  <c:v>41934</c:v>
                </c:pt>
                <c:pt idx="151">
                  <c:v>41934</c:v>
                </c:pt>
                <c:pt idx="152">
                  <c:v>41934</c:v>
                </c:pt>
                <c:pt idx="153">
                  <c:v>41936</c:v>
                </c:pt>
                <c:pt idx="154">
                  <c:v>41950</c:v>
                </c:pt>
                <c:pt idx="155">
                  <c:v>41950</c:v>
                </c:pt>
                <c:pt idx="156">
                  <c:v>41956</c:v>
                </c:pt>
                <c:pt idx="157">
                  <c:v>41961</c:v>
                </c:pt>
                <c:pt idx="158">
                  <c:v>41982</c:v>
                </c:pt>
                <c:pt idx="159">
                  <c:v>42036</c:v>
                </c:pt>
                <c:pt idx="160">
                  <c:v>42065</c:v>
                </c:pt>
                <c:pt idx="161">
                  <c:v>42065</c:v>
                </c:pt>
                <c:pt idx="162">
                  <c:v>42066</c:v>
                </c:pt>
                <c:pt idx="163">
                  <c:v>42067</c:v>
                </c:pt>
                <c:pt idx="164">
                  <c:v>42067</c:v>
                </c:pt>
                <c:pt idx="165">
                  <c:v>42068</c:v>
                </c:pt>
                <c:pt idx="166">
                  <c:v>42086</c:v>
                </c:pt>
                <c:pt idx="167">
                  <c:v>42088</c:v>
                </c:pt>
                <c:pt idx="168">
                  <c:v>42097</c:v>
                </c:pt>
                <c:pt idx="169">
                  <c:v>42097</c:v>
                </c:pt>
                <c:pt idx="170">
                  <c:v>42108</c:v>
                </c:pt>
                <c:pt idx="171">
                  <c:v>42111</c:v>
                </c:pt>
                <c:pt idx="172">
                  <c:v>42124</c:v>
                </c:pt>
                <c:pt idx="173">
                  <c:v>42124</c:v>
                </c:pt>
                <c:pt idx="174">
                  <c:v>42124</c:v>
                </c:pt>
                <c:pt idx="175">
                  <c:v>42151</c:v>
                </c:pt>
                <c:pt idx="176">
                  <c:v>42156</c:v>
                </c:pt>
                <c:pt idx="177">
                  <c:v>42160</c:v>
                </c:pt>
                <c:pt idx="178">
                  <c:v>42164</c:v>
                </c:pt>
                <c:pt idx="179">
                  <c:v>42174</c:v>
                </c:pt>
                <c:pt idx="180">
                  <c:v>42178</c:v>
                </c:pt>
                <c:pt idx="181">
                  <c:v>42180</c:v>
                </c:pt>
                <c:pt idx="182">
                  <c:v>42185</c:v>
                </c:pt>
                <c:pt idx="183">
                  <c:v>42186</c:v>
                </c:pt>
                <c:pt idx="184">
                  <c:v>42186</c:v>
                </c:pt>
                <c:pt idx="185">
                  <c:v>42186</c:v>
                </c:pt>
                <c:pt idx="186">
                  <c:v>42200</c:v>
                </c:pt>
                <c:pt idx="187">
                  <c:v>42201</c:v>
                </c:pt>
                <c:pt idx="188">
                  <c:v>42201</c:v>
                </c:pt>
                <c:pt idx="189">
                  <c:v>42206</c:v>
                </c:pt>
                <c:pt idx="190">
                  <c:v>42221</c:v>
                </c:pt>
                <c:pt idx="191">
                  <c:v>42225</c:v>
                </c:pt>
                <c:pt idx="192">
                  <c:v>42228</c:v>
                </c:pt>
                <c:pt idx="193">
                  <c:v>42244</c:v>
                </c:pt>
                <c:pt idx="194">
                  <c:v>42250</c:v>
                </c:pt>
                <c:pt idx="195">
                  <c:v>42270</c:v>
                </c:pt>
                <c:pt idx="196">
                  <c:v>42270</c:v>
                </c:pt>
                <c:pt idx="197">
                  <c:v>42271</c:v>
                </c:pt>
                <c:pt idx="198">
                  <c:v>42275</c:v>
                </c:pt>
                <c:pt idx="199">
                  <c:v>42275</c:v>
                </c:pt>
                <c:pt idx="200">
                  <c:v>42278</c:v>
                </c:pt>
                <c:pt idx="201">
                  <c:v>42278</c:v>
                </c:pt>
                <c:pt idx="202">
                  <c:v>42278</c:v>
                </c:pt>
                <c:pt idx="203">
                  <c:v>42285</c:v>
                </c:pt>
                <c:pt idx="204">
                  <c:v>42286</c:v>
                </c:pt>
                <c:pt idx="205">
                  <c:v>42286</c:v>
                </c:pt>
                <c:pt idx="206">
                  <c:v>42292</c:v>
                </c:pt>
                <c:pt idx="207">
                  <c:v>42313</c:v>
                </c:pt>
                <c:pt idx="208">
                  <c:v>42314</c:v>
                </c:pt>
                <c:pt idx="209">
                  <c:v>42317</c:v>
                </c:pt>
                <c:pt idx="210">
                  <c:v>42318</c:v>
                </c:pt>
                <c:pt idx="211">
                  <c:v>42328</c:v>
                </c:pt>
                <c:pt idx="212">
                  <c:v>42338</c:v>
                </c:pt>
                <c:pt idx="213">
                  <c:v>42355</c:v>
                </c:pt>
                <c:pt idx="214">
                  <c:v>42355</c:v>
                </c:pt>
                <c:pt idx="215">
                  <c:v>42356</c:v>
                </c:pt>
                <c:pt idx="216">
                  <c:v>42356</c:v>
                </c:pt>
                <c:pt idx="217">
                  <c:v>42356</c:v>
                </c:pt>
                <c:pt idx="218">
                  <c:v>42356</c:v>
                </c:pt>
                <c:pt idx="219">
                  <c:v>42375</c:v>
                </c:pt>
                <c:pt idx="220">
                  <c:v>42472</c:v>
                </c:pt>
                <c:pt idx="221">
                  <c:v>42472</c:v>
                </c:pt>
                <c:pt idx="222">
                  <c:v>42509</c:v>
                </c:pt>
                <c:pt idx="223">
                  <c:v>42584</c:v>
                </c:pt>
                <c:pt idx="224">
                  <c:v>42586</c:v>
                </c:pt>
                <c:pt idx="225">
                  <c:v>42591</c:v>
                </c:pt>
                <c:pt idx="226">
                  <c:v>42608</c:v>
                </c:pt>
                <c:pt idx="227">
                  <c:v>42611</c:v>
                </c:pt>
                <c:pt idx="228">
                  <c:v>42628</c:v>
                </c:pt>
                <c:pt idx="229">
                  <c:v>42633</c:v>
                </c:pt>
                <c:pt idx="230">
                  <c:v>42635</c:v>
                </c:pt>
                <c:pt idx="231">
                  <c:v>42636</c:v>
                </c:pt>
                <c:pt idx="232">
                  <c:v>42636</c:v>
                </c:pt>
                <c:pt idx="233">
                  <c:v>42636</c:v>
                </c:pt>
                <c:pt idx="234">
                  <c:v>42636</c:v>
                </c:pt>
                <c:pt idx="235">
                  <c:v>42689</c:v>
                </c:pt>
                <c:pt idx="236">
                  <c:v>42692</c:v>
                </c:pt>
                <c:pt idx="237">
                  <c:v>42692</c:v>
                </c:pt>
                <c:pt idx="238">
                  <c:v>42692</c:v>
                </c:pt>
                <c:pt idx="239">
                  <c:v>42717</c:v>
                </c:pt>
                <c:pt idx="240">
                  <c:v>42719</c:v>
                </c:pt>
                <c:pt idx="241">
                  <c:v>42738</c:v>
                </c:pt>
                <c:pt idx="242">
                  <c:v>42747</c:v>
                </c:pt>
                <c:pt idx="243">
                  <c:v>42747</c:v>
                </c:pt>
                <c:pt idx="244">
                  <c:v>42747</c:v>
                </c:pt>
                <c:pt idx="245">
                  <c:v>42752</c:v>
                </c:pt>
                <c:pt idx="246">
                  <c:v>42766</c:v>
                </c:pt>
                <c:pt idx="247">
                  <c:v>42817</c:v>
                </c:pt>
                <c:pt idx="248">
                  <c:v>42825</c:v>
                </c:pt>
                <c:pt idx="249">
                  <c:v>42826</c:v>
                </c:pt>
                <c:pt idx="250">
                  <c:v>42843</c:v>
                </c:pt>
                <c:pt idx="251">
                  <c:v>42877</c:v>
                </c:pt>
                <c:pt idx="252">
                  <c:v>42880</c:v>
                </c:pt>
                <c:pt idx="253">
                  <c:v>42880</c:v>
                </c:pt>
                <c:pt idx="254">
                  <c:v>42880</c:v>
                </c:pt>
                <c:pt idx="255">
                  <c:v>42880</c:v>
                </c:pt>
                <c:pt idx="256">
                  <c:v>42881</c:v>
                </c:pt>
                <c:pt idx="257">
                  <c:v>42887</c:v>
                </c:pt>
                <c:pt idx="258">
                  <c:v>42887</c:v>
                </c:pt>
                <c:pt idx="259">
                  <c:v>42887</c:v>
                </c:pt>
                <c:pt idx="260">
                  <c:v>42893</c:v>
                </c:pt>
                <c:pt idx="261">
                  <c:v>42905</c:v>
                </c:pt>
                <c:pt idx="262">
                  <c:v>42906</c:v>
                </c:pt>
                <c:pt idx="263">
                  <c:v>42906</c:v>
                </c:pt>
                <c:pt idx="264">
                  <c:v>42906</c:v>
                </c:pt>
                <c:pt idx="265">
                  <c:v>42906</c:v>
                </c:pt>
                <c:pt idx="266">
                  <c:v>42912</c:v>
                </c:pt>
                <c:pt idx="267">
                  <c:v>42933</c:v>
                </c:pt>
                <c:pt idx="268">
                  <c:v>42944</c:v>
                </c:pt>
                <c:pt idx="269">
                  <c:v>42944</c:v>
                </c:pt>
                <c:pt idx="270">
                  <c:v>42955</c:v>
                </c:pt>
                <c:pt idx="271">
                  <c:v>42972</c:v>
                </c:pt>
                <c:pt idx="272">
                  <c:v>43001</c:v>
                </c:pt>
                <c:pt idx="273">
                  <c:v>43004</c:v>
                </c:pt>
                <c:pt idx="274">
                  <c:v>43004</c:v>
                </c:pt>
                <c:pt idx="275">
                  <c:v>43014</c:v>
                </c:pt>
                <c:pt idx="276">
                  <c:v>43014</c:v>
                </c:pt>
                <c:pt idx="277">
                  <c:v>43038</c:v>
                </c:pt>
                <c:pt idx="278">
                  <c:v>43047</c:v>
                </c:pt>
                <c:pt idx="279">
                  <c:v>43052</c:v>
                </c:pt>
                <c:pt idx="280">
                  <c:v>43052</c:v>
                </c:pt>
                <c:pt idx="281">
                  <c:v>43053</c:v>
                </c:pt>
                <c:pt idx="282">
                  <c:v>43077</c:v>
                </c:pt>
                <c:pt idx="283">
                  <c:v>43083</c:v>
                </c:pt>
                <c:pt idx="284">
                  <c:v>43084</c:v>
                </c:pt>
                <c:pt idx="285">
                  <c:v>43090</c:v>
                </c:pt>
                <c:pt idx="286">
                  <c:v>43105</c:v>
                </c:pt>
                <c:pt idx="287">
                  <c:v>43109</c:v>
                </c:pt>
                <c:pt idx="288">
                  <c:v>43126</c:v>
                </c:pt>
                <c:pt idx="289">
                  <c:v>43129</c:v>
                </c:pt>
                <c:pt idx="290">
                  <c:v>43129</c:v>
                </c:pt>
                <c:pt idx="291">
                  <c:v>43132</c:v>
                </c:pt>
                <c:pt idx="292">
                  <c:v>43136</c:v>
                </c:pt>
                <c:pt idx="293">
                  <c:v>43152</c:v>
                </c:pt>
                <c:pt idx="294">
                  <c:v>43154</c:v>
                </c:pt>
                <c:pt idx="295">
                  <c:v>43206</c:v>
                </c:pt>
                <c:pt idx="296">
                  <c:v>43227</c:v>
                </c:pt>
                <c:pt idx="297">
                  <c:v>43236</c:v>
                </c:pt>
                <c:pt idx="298">
                  <c:v>43236</c:v>
                </c:pt>
                <c:pt idx="299">
                  <c:v>43250</c:v>
                </c:pt>
                <c:pt idx="300">
                  <c:v>43250</c:v>
                </c:pt>
                <c:pt idx="301">
                  <c:v>43250</c:v>
                </c:pt>
                <c:pt idx="302">
                  <c:v>43250</c:v>
                </c:pt>
                <c:pt idx="303">
                  <c:v>43250</c:v>
                </c:pt>
                <c:pt idx="304">
                  <c:v>43250</c:v>
                </c:pt>
                <c:pt idx="305">
                  <c:v>43251</c:v>
                </c:pt>
                <c:pt idx="306">
                  <c:v>43252</c:v>
                </c:pt>
                <c:pt idx="307">
                  <c:v>43255</c:v>
                </c:pt>
                <c:pt idx="308">
                  <c:v>43257</c:v>
                </c:pt>
                <c:pt idx="309">
                  <c:v>43259</c:v>
                </c:pt>
                <c:pt idx="310">
                  <c:v>43264</c:v>
                </c:pt>
                <c:pt idx="311">
                  <c:v>43264</c:v>
                </c:pt>
                <c:pt idx="312">
                  <c:v>43264</c:v>
                </c:pt>
                <c:pt idx="313">
                  <c:v>43264</c:v>
                </c:pt>
                <c:pt idx="314">
                  <c:v>43266</c:v>
                </c:pt>
                <c:pt idx="315">
                  <c:v>43277</c:v>
                </c:pt>
                <c:pt idx="316">
                  <c:v>43278</c:v>
                </c:pt>
                <c:pt idx="317">
                  <c:v>43281</c:v>
                </c:pt>
                <c:pt idx="318">
                  <c:v>43281</c:v>
                </c:pt>
                <c:pt idx="319">
                  <c:v>43281</c:v>
                </c:pt>
                <c:pt idx="320">
                  <c:v>43291</c:v>
                </c:pt>
                <c:pt idx="321">
                  <c:v>43322</c:v>
                </c:pt>
                <c:pt idx="322">
                  <c:v>43322</c:v>
                </c:pt>
                <c:pt idx="323">
                  <c:v>43334</c:v>
                </c:pt>
                <c:pt idx="324">
                  <c:v>43334</c:v>
                </c:pt>
                <c:pt idx="325">
                  <c:v>43335</c:v>
                </c:pt>
                <c:pt idx="326">
                  <c:v>43343</c:v>
                </c:pt>
                <c:pt idx="327">
                  <c:v>43352</c:v>
                </c:pt>
                <c:pt idx="328">
                  <c:v>43354</c:v>
                </c:pt>
                <c:pt idx="329">
                  <c:v>43362</c:v>
                </c:pt>
                <c:pt idx="330">
                  <c:v>43363</c:v>
                </c:pt>
                <c:pt idx="331">
                  <c:v>43368</c:v>
                </c:pt>
                <c:pt idx="332">
                  <c:v>43374</c:v>
                </c:pt>
                <c:pt idx="333">
                  <c:v>43374</c:v>
                </c:pt>
                <c:pt idx="334">
                  <c:v>43391</c:v>
                </c:pt>
                <c:pt idx="335">
                  <c:v>43391</c:v>
                </c:pt>
                <c:pt idx="336">
                  <c:v>43398</c:v>
                </c:pt>
                <c:pt idx="337">
                  <c:v>43405</c:v>
                </c:pt>
                <c:pt idx="338">
                  <c:v>43445</c:v>
                </c:pt>
                <c:pt idx="339">
                  <c:v>43497</c:v>
                </c:pt>
                <c:pt idx="340">
                  <c:v>43507</c:v>
                </c:pt>
                <c:pt idx="341">
                  <c:v>43510</c:v>
                </c:pt>
                <c:pt idx="342">
                  <c:v>43524</c:v>
                </c:pt>
                <c:pt idx="343">
                  <c:v>43545</c:v>
                </c:pt>
                <c:pt idx="344">
                  <c:v>43546</c:v>
                </c:pt>
                <c:pt idx="345">
                  <c:v>43577</c:v>
                </c:pt>
                <c:pt idx="346">
                  <c:v>43585</c:v>
                </c:pt>
                <c:pt idx="347">
                  <c:v>43613</c:v>
                </c:pt>
                <c:pt idx="348">
                  <c:v>43615</c:v>
                </c:pt>
                <c:pt idx="349">
                  <c:v>43627</c:v>
                </c:pt>
                <c:pt idx="350">
                  <c:v>43634</c:v>
                </c:pt>
                <c:pt idx="351">
                  <c:v>43634</c:v>
                </c:pt>
                <c:pt idx="352">
                  <c:v>43637</c:v>
                </c:pt>
                <c:pt idx="353">
                  <c:v>43643</c:v>
                </c:pt>
                <c:pt idx="354">
                  <c:v>43643</c:v>
                </c:pt>
                <c:pt idx="355">
                  <c:v>43647</c:v>
                </c:pt>
                <c:pt idx="356">
                  <c:v>43647</c:v>
                </c:pt>
                <c:pt idx="357">
                  <c:v>43647</c:v>
                </c:pt>
                <c:pt idx="358">
                  <c:v>43655</c:v>
                </c:pt>
                <c:pt idx="359">
                  <c:v>43671</c:v>
                </c:pt>
                <c:pt idx="360">
                  <c:v>43672</c:v>
                </c:pt>
                <c:pt idx="361">
                  <c:v>43672</c:v>
                </c:pt>
                <c:pt idx="362">
                  <c:v>43683</c:v>
                </c:pt>
                <c:pt idx="363">
                  <c:v>43696</c:v>
                </c:pt>
                <c:pt idx="364">
                  <c:v>43707</c:v>
                </c:pt>
                <c:pt idx="365">
                  <c:v>43720</c:v>
                </c:pt>
                <c:pt idx="366">
                  <c:v>43727</c:v>
                </c:pt>
                <c:pt idx="367">
                  <c:v>43730</c:v>
                </c:pt>
                <c:pt idx="368">
                  <c:v>43730</c:v>
                </c:pt>
                <c:pt idx="369">
                  <c:v>43730</c:v>
                </c:pt>
                <c:pt idx="370">
                  <c:v>43739</c:v>
                </c:pt>
                <c:pt idx="371">
                  <c:v>43755</c:v>
                </c:pt>
                <c:pt idx="372">
                  <c:v>43755</c:v>
                </c:pt>
                <c:pt idx="373">
                  <c:v>43756</c:v>
                </c:pt>
                <c:pt idx="374">
                  <c:v>43761</c:v>
                </c:pt>
                <c:pt idx="375">
                  <c:v>43774</c:v>
                </c:pt>
                <c:pt idx="376">
                  <c:v>43783</c:v>
                </c:pt>
                <c:pt idx="377">
                  <c:v>43783</c:v>
                </c:pt>
                <c:pt idx="378">
                  <c:v>43788</c:v>
                </c:pt>
                <c:pt idx="379">
                  <c:v>43790</c:v>
                </c:pt>
                <c:pt idx="380">
                  <c:v>43795</c:v>
                </c:pt>
                <c:pt idx="381">
                  <c:v>43795</c:v>
                </c:pt>
                <c:pt idx="382">
                  <c:v>43795</c:v>
                </c:pt>
                <c:pt idx="383">
                  <c:v>43804</c:v>
                </c:pt>
                <c:pt idx="384">
                  <c:v>43809</c:v>
                </c:pt>
                <c:pt idx="385">
                  <c:v>43816</c:v>
                </c:pt>
                <c:pt idx="386">
                  <c:v>43819</c:v>
                </c:pt>
                <c:pt idx="387">
                  <c:v>43822</c:v>
                </c:pt>
                <c:pt idx="388">
                  <c:v>43836</c:v>
                </c:pt>
                <c:pt idx="389">
                  <c:v>43875</c:v>
                </c:pt>
                <c:pt idx="390">
                  <c:v>43875</c:v>
                </c:pt>
                <c:pt idx="391">
                  <c:v>43880</c:v>
                </c:pt>
                <c:pt idx="392">
                  <c:v>43887</c:v>
                </c:pt>
                <c:pt idx="393">
                  <c:v>43903</c:v>
                </c:pt>
                <c:pt idx="394">
                  <c:v>43915</c:v>
                </c:pt>
                <c:pt idx="395">
                  <c:v>43929</c:v>
                </c:pt>
                <c:pt idx="396">
                  <c:v>43929</c:v>
                </c:pt>
                <c:pt idx="397">
                  <c:v>43953</c:v>
                </c:pt>
                <c:pt idx="398">
                  <c:v>43957</c:v>
                </c:pt>
                <c:pt idx="399">
                  <c:v>43970</c:v>
                </c:pt>
                <c:pt idx="400">
                  <c:v>43977</c:v>
                </c:pt>
                <c:pt idx="401">
                  <c:v>43983</c:v>
                </c:pt>
                <c:pt idx="402">
                  <c:v>44022</c:v>
                </c:pt>
                <c:pt idx="403">
                  <c:v>44022</c:v>
                </c:pt>
                <c:pt idx="404">
                  <c:v>44036</c:v>
                </c:pt>
                <c:pt idx="405">
                  <c:v>44067</c:v>
                </c:pt>
                <c:pt idx="406">
                  <c:v>44074</c:v>
                </c:pt>
                <c:pt idx="407">
                  <c:v>44088</c:v>
                </c:pt>
                <c:pt idx="408">
                  <c:v>44097</c:v>
                </c:pt>
                <c:pt idx="409">
                  <c:v>44099</c:v>
                </c:pt>
                <c:pt idx="410">
                  <c:v>44104</c:v>
                </c:pt>
                <c:pt idx="411">
                  <c:v>44106</c:v>
                </c:pt>
                <c:pt idx="412">
                  <c:v>44137</c:v>
                </c:pt>
                <c:pt idx="413">
                  <c:v>44140</c:v>
                </c:pt>
                <c:pt idx="414">
                  <c:v>44141</c:v>
                </c:pt>
                <c:pt idx="415">
                  <c:v>44166</c:v>
                </c:pt>
                <c:pt idx="416">
                  <c:v>44187</c:v>
                </c:pt>
                <c:pt idx="417">
                  <c:v>44195</c:v>
                </c:pt>
                <c:pt idx="418">
                  <c:v>44211</c:v>
                </c:pt>
                <c:pt idx="419">
                  <c:v>44211</c:v>
                </c:pt>
                <c:pt idx="420">
                  <c:v>44217</c:v>
                </c:pt>
                <c:pt idx="421">
                  <c:v>44224</c:v>
                </c:pt>
                <c:pt idx="422">
                  <c:v>44228</c:v>
                </c:pt>
                <c:pt idx="423">
                  <c:v>44228</c:v>
                </c:pt>
                <c:pt idx="424">
                  <c:v>44231</c:v>
                </c:pt>
                <c:pt idx="425">
                  <c:v>44250</c:v>
                </c:pt>
                <c:pt idx="426">
                  <c:v>44263</c:v>
                </c:pt>
                <c:pt idx="427">
                  <c:v>44280</c:v>
                </c:pt>
                <c:pt idx="428">
                  <c:v>44287</c:v>
                </c:pt>
                <c:pt idx="429">
                  <c:v>44287</c:v>
                </c:pt>
                <c:pt idx="430">
                  <c:v>44294</c:v>
                </c:pt>
                <c:pt idx="431">
                  <c:v>44323</c:v>
                </c:pt>
                <c:pt idx="432">
                  <c:v>44328</c:v>
                </c:pt>
                <c:pt idx="433">
                  <c:v>44348</c:v>
                </c:pt>
                <c:pt idx="434">
                  <c:v>44348</c:v>
                </c:pt>
                <c:pt idx="435">
                  <c:v>44348</c:v>
                </c:pt>
                <c:pt idx="436">
                  <c:v>44351</c:v>
                </c:pt>
                <c:pt idx="437">
                  <c:v>44364</c:v>
                </c:pt>
                <c:pt idx="438">
                  <c:v>44420</c:v>
                </c:pt>
                <c:pt idx="439">
                  <c:v>44477</c:v>
                </c:pt>
                <c:pt idx="440">
                  <c:v>44483</c:v>
                </c:pt>
                <c:pt idx="441">
                  <c:v>44484</c:v>
                </c:pt>
                <c:pt idx="442">
                  <c:v>44484</c:v>
                </c:pt>
                <c:pt idx="443">
                  <c:v>44547</c:v>
                </c:pt>
                <c:pt idx="444">
                  <c:v>44582</c:v>
                </c:pt>
                <c:pt idx="445">
                  <c:v>44608</c:v>
                </c:pt>
                <c:pt idx="446">
                  <c:v>44613</c:v>
                </c:pt>
                <c:pt idx="447">
                  <c:v>44669</c:v>
                </c:pt>
                <c:pt idx="448">
                  <c:v>44671</c:v>
                </c:pt>
                <c:pt idx="449">
                  <c:v>44679</c:v>
                </c:pt>
                <c:pt idx="450">
                  <c:v>44694</c:v>
                </c:pt>
                <c:pt idx="451">
                  <c:v>44706</c:v>
                </c:pt>
                <c:pt idx="452">
                  <c:v>44735</c:v>
                </c:pt>
                <c:pt idx="453">
                  <c:v>44769</c:v>
                </c:pt>
                <c:pt idx="454">
                  <c:v>44831</c:v>
                </c:pt>
                <c:pt idx="455">
                  <c:v>44833</c:v>
                </c:pt>
                <c:pt idx="456">
                  <c:v>44854</c:v>
                </c:pt>
                <c:pt idx="457">
                  <c:v>44859</c:v>
                </c:pt>
                <c:pt idx="458">
                  <c:v>44862</c:v>
                </c:pt>
                <c:pt idx="459">
                  <c:v>44916</c:v>
                </c:pt>
                <c:pt idx="460">
                  <c:v>44946</c:v>
                </c:pt>
                <c:pt idx="461">
                  <c:v>44950</c:v>
                </c:pt>
                <c:pt idx="462">
                  <c:v>45107</c:v>
                </c:pt>
                <c:pt idx="463">
                  <c:v>45128</c:v>
                </c:pt>
                <c:pt idx="464">
                  <c:v>45223</c:v>
                </c:pt>
                <c:pt idx="465">
                  <c:v>45245</c:v>
                </c:pt>
                <c:pt idx="466">
                  <c:v>45247</c:v>
                </c:pt>
                <c:pt idx="467">
                  <c:v>45322</c:v>
                </c:pt>
                <c:pt idx="468">
                  <c:v>45337</c:v>
                </c:pt>
                <c:pt idx="469">
                  <c:v>45372</c:v>
                </c:pt>
                <c:pt idx="470">
                  <c:v>45415</c:v>
                </c:pt>
                <c:pt idx="471">
                  <c:v>45415</c:v>
                </c:pt>
              </c:numCache>
            </c:numRef>
          </c:xVal>
          <c:yVal>
            <c:numRef>
              <c:f>'PPA Price by Project (PV only)'!$E$26:$E$537</c:f>
              <c:numCache>
                <c:formatCode>0.00</c:formatCode>
                <c:ptCount val="512"/>
                <c:pt idx="0">
                  <c:v>273.95950796055206</c:v>
                </c:pt>
                <c:pt idx="1">
                  <c:v>#N/A</c:v>
                </c:pt>
                <c:pt idx="2">
                  <c:v>#N/A</c:v>
                </c:pt>
                <c:pt idx="3">
                  <c:v>#N/A</c:v>
                </c:pt>
                <c:pt idx="4">
                  <c:v>#N/A</c:v>
                </c:pt>
                <c:pt idx="5">
                  <c:v>148.56009907471184</c:v>
                </c:pt>
                <c:pt idx="6">
                  <c:v>#N/A</c:v>
                </c:pt>
                <c:pt idx="7">
                  <c:v>167.74203823592816</c:v>
                </c:pt>
                <c:pt idx="8">
                  <c:v>#N/A</c:v>
                </c:pt>
                <c:pt idx="9">
                  <c:v>#N/A</c:v>
                </c:pt>
                <c:pt idx="10">
                  <c:v>143.56460204039954</c:v>
                </c:pt>
                <c:pt idx="11">
                  <c:v>#N/A</c:v>
                </c:pt>
                <c:pt idx="12">
                  <c:v>#N/A</c:v>
                </c:pt>
                <c:pt idx="13">
                  <c:v>#N/A</c:v>
                </c:pt>
                <c:pt idx="14">
                  <c:v>#N/A</c:v>
                </c:pt>
                <c:pt idx="15">
                  <c:v>#N/A</c:v>
                </c:pt>
                <c:pt idx="16">
                  <c:v>#N/A</c:v>
                </c:pt>
                <c:pt idx="17">
                  <c:v>#N/A</c:v>
                </c:pt>
                <c:pt idx="18">
                  <c:v>#N/A</c:v>
                </c:pt>
                <c:pt idx="19">
                  <c:v>#N/A</c:v>
                </c:pt>
                <c:pt idx="20">
                  <c:v>#N/A</c:v>
                </c:pt>
                <c:pt idx="21">
                  <c:v>#N/A</c:v>
                </c:pt>
                <c:pt idx="22">
                  <c:v>#N/A</c:v>
                </c:pt>
                <c:pt idx="23">
                  <c:v>#N/A</c:v>
                </c:pt>
                <c:pt idx="24">
                  <c:v>153.18876121795753</c:v>
                </c:pt>
                <c:pt idx="25">
                  <c:v>#N/A</c:v>
                </c:pt>
                <c:pt idx="26">
                  <c:v>#N/A</c:v>
                </c:pt>
                <c:pt idx="27">
                  <c:v>116.85600760339685</c:v>
                </c:pt>
                <c:pt idx="28">
                  <c:v>#N/A</c:v>
                </c:pt>
                <c:pt idx="29">
                  <c:v>146.73224646665821</c:v>
                </c:pt>
                <c:pt idx="30">
                  <c:v>#N/A</c:v>
                </c:pt>
                <c:pt idx="31">
                  <c:v>#N/A</c:v>
                </c:pt>
                <c:pt idx="32">
                  <c:v>#N/A</c:v>
                </c:pt>
                <c:pt idx="33">
                  <c:v>146.73224646665827</c:v>
                </c:pt>
                <c:pt idx="34">
                  <c:v>143.59984898347</c:v>
                </c:pt>
                <c:pt idx="35">
                  <c:v>111.29328575819146</c:v>
                </c:pt>
                <c:pt idx="36">
                  <c:v>111.27680549129215</c:v>
                </c:pt>
                <c:pt idx="37">
                  <c:v>147.99422142872723</c:v>
                </c:pt>
                <c:pt idx="38">
                  <c:v>#N/A</c:v>
                </c:pt>
                <c:pt idx="39">
                  <c:v>#N/A</c:v>
                </c:pt>
                <c:pt idx="40">
                  <c:v>147.79560447961651</c:v>
                </c:pt>
                <c:pt idx="41">
                  <c:v>#N/A</c:v>
                </c:pt>
                <c:pt idx="42">
                  <c:v>125.38814262041379</c:v>
                </c:pt>
                <c:pt idx="43">
                  <c:v>#N/A</c:v>
                </c:pt>
                <c:pt idx="44">
                  <c:v>#N/A</c:v>
                </c:pt>
                <c:pt idx="45">
                  <c:v>#N/A</c:v>
                </c:pt>
                <c:pt idx="46">
                  <c:v>#N/A</c:v>
                </c:pt>
                <c:pt idx="47">
                  <c:v>153.66307698214544</c:v>
                </c:pt>
                <c:pt idx="48">
                  <c:v>#N/A</c:v>
                </c:pt>
                <c:pt idx="49">
                  <c:v>#N/A</c:v>
                </c:pt>
                <c:pt idx="50">
                  <c:v>#N/A</c:v>
                </c:pt>
                <c:pt idx="51">
                  <c:v>#N/A</c:v>
                </c:pt>
                <c:pt idx="52">
                  <c:v>#N/A</c:v>
                </c:pt>
                <c:pt idx="53">
                  <c:v>#N/A</c:v>
                </c:pt>
                <c:pt idx="54">
                  <c:v>#N/A</c:v>
                </c:pt>
                <c:pt idx="55">
                  <c:v>131.68893421687895</c:v>
                </c:pt>
                <c:pt idx="56">
                  <c:v>125.69975442645813</c:v>
                </c:pt>
                <c:pt idx="57">
                  <c:v>128.9795427228824</c:v>
                </c:pt>
                <c:pt idx="58">
                  <c:v>#N/A</c:v>
                </c:pt>
                <c:pt idx="59">
                  <c:v>#N/A</c:v>
                </c:pt>
                <c:pt idx="60">
                  <c:v>122.35431115438432</c:v>
                </c:pt>
                <c:pt idx="61">
                  <c:v>#N/A</c:v>
                </c:pt>
                <c:pt idx="62">
                  <c:v>#N/A</c:v>
                </c:pt>
                <c:pt idx="63">
                  <c:v>#N/A</c:v>
                </c:pt>
                <c:pt idx="64">
                  <c:v>#N/A</c:v>
                </c:pt>
                <c:pt idx="65">
                  <c:v>#N/A</c:v>
                </c:pt>
                <c:pt idx="66">
                  <c:v>#N/A</c:v>
                </c:pt>
                <c:pt idx="67">
                  <c:v>152.46023860650482</c:v>
                </c:pt>
                <c:pt idx="68">
                  <c:v>#N/A</c:v>
                </c:pt>
                <c:pt idx="69">
                  <c:v>119.06553063646714</c:v>
                </c:pt>
                <c:pt idx="70">
                  <c:v>93.128520919647983</c:v>
                </c:pt>
                <c:pt idx="71">
                  <c:v>#N/A</c:v>
                </c:pt>
                <c:pt idx="72">
                  <c:v>91.477031043722633</c:v>
                </c:pt>
                <c:pt idx="73">
                  <c:v>94.239287234460846</c:v>
                </c:pt>
                <c:pt idx="74">
                  <c:v>84.549659231420691</c:v>
                </c:pt>
                <c:pt idx="75">
                  <c:v>#N/A</c:v>
                </c:pt>
                <c:pt idx="76">
                  <c:v>#N/A</c:v>
                </c:pt>
                <c:pt idx="77">
                  <c:v>#N/A</c:v>
                </c:pt>
                <c:pt idx="78">
                  <c:v>#N/A</c:v>
                </c:pt>
                <c:pt idx="79">
                  <c:v>#N/A</c:v>
                </c:pt>
                <c:pt idx="80">
                  <c:v>#N/A</c:v>
                </c:pt>
                <c:pt idx="81">
                  <c:v>#N/A</c:v>
                </c:pt>
                <c:pt idx="82">
                  <c:v>#N/A</c:v>
                </c:pt>
                <c:pt idx="83">
                  <c:v>100.85515993644231</c:v>
                </c:pt>
                <c:pt idx="84">
                  <c:v>#N/A</c:v>
                </c:pt>
                <c:pt idx="85">
                  <c:v>#N/A</c:v>
                </c:pt>
                <c:pt idx="86">
                  <c:v>#N/A</c:v>
                </c:pt>
                <c:pt idx="87">
                  <c:v>61.509790015115726</c:v>
                </c:pt>
                <c:pt idx="88">
                  <c:v>#N/A</c:v>
                </c:pt>
                <c:pt idx="89">
                  <c:v>#N/A</c:v>
                </c:pt>
                <c:pt idx="90">
                  <c:v>87.050696592395724</c:v>
                </c:pt>
                <c:pt idx="91">
                  <c:v>93.594308765025659</c:v>
                </c:pt>
                <c:pt idx="92">
                  <c:v>#N/A</c:v>
                </c:pt>
                <c:pt idx="93">
                  <c:v>#N/A</c:v>
                </c:pt>
                <c:pt idx="94">
                  <c:v>#N/A</c:v>
                </c:pt>
                <c:pt idx="95">
                  <c:v>#N/A</c:v>
                </c:pt>
                <c:pt idx="96">
                  <c:v>#N/A</c:v>
                </c:pt>
                <c:pt idx="97">
                  <c:v>#N/A</c:v>
                </c:pt>
                <c:pt idx="98">
                  <c:v>#N/A</c:v>
                </c:pt>
                <c:pt idx="99">
                  <c:v>#N/A</c:v>
                </c:pt>
                <c:pt idx="100">
                  <c:v>71.942532068020498</c:v>
                </c:pt>
                <c:pt idx="101">
                  <c:v>72.906830832539114</c:v>
                </c:pt>
                <c:pt idx="102">
                  <c:v>#N/A</c:v>
                </c:pt>
                <c:pt idx="103">
                  <c:v>61.682667222248348</c:v>
                </c:pt>
                <c:pt idx="104">
                  <c:v>#N/A</c:v>
                </c:pt>
                <c:pt idx="105">
                  <c:v>#N/A</c:v>
                </c:pt>
                <c:pt idx="106">
                  <c:v>#N/A</c:v>
                </c:pt>
                <c:pt idx="107">
                  <c:v>#N/A</c:v>
                </c:pt>
                <c:pt idx="108">
                  <c:v>#N/A</c:v>
                </c:pt>
                <c:pt idx="109">
                  <c:v>#N/A</c:v>
                </c:pt>
                <c:pt idx="110">
                  <c:v>#N/A</c:v>
                </c:pt>
                <c:pt idx="111">
                  <c:v>#N/A</c:v>
                </c:pt>
                <c:pt idx="112">
                  <c:v>#N/A</c:v>
                </c:pt>
                <c:pt idx="113">
                  <c:v>#N/A</c:v>
                </c:pt>
                <c:pt idx="114">
                  <c:v>#N/A</c:v>
                </c:pt>
                <c:pt idx="115">
                  <c:v>#N/A</c:v>
                </c:pt>
                <c:pt idx="116">
                  <c:v>#N/A</c:v>
                </c:pt>
                <c:pt idx="117">
                  <c:v>53.078034308434425</c:v>
                </c:pt>
                <c:pt idx="118">
                  <c:v>#N/A</c:v>
                </c:pt>
                <c:pt idx="119">
                  <c:v>#N/A</c:v>
                </c:pt>
                <c:pt idx="120">
                  <c:v>#N/A</c:v>
                </c:pt>
                <c:pt idx="121">
                  <c:v>#N/A</c:v>
                </c:pt>
                <c:pt idx="122">
                  <c:v>67.987933094338374</c:v>
                </c:pt>
                <c:pt idx="123">
                  <c:v>#N/A</c:v>
                </c:pt>
                <c:pt idx="124">
                  <c:v>#N/A</c:v>
                </c:pt>
                <c:pt idx="125">
                  <c:v>#N/A</c:v>
                </c:pt>
                <c:pt idx="126">
                  <c:v>#N/A</c:v>
                </c:pt>
                <c:pt idx="127">
                  <c:v>61.682667222248327</c:v>
                </c:pt>
                <c:pt idx="128">
                  <c:v>62.290284692191982</c:v>
                </c:pt>
                <c:pt idx="129">
                  <c:v>#N/A</c:v>
                </c:pt>
                <c:pt idx="130">
                  <c:v>65.12899755958496</c:v>
                </c:pt>
                <c:pt idx="131">
                  <c:v>66.07803045839411</c:v>
                </c:pt>
                <c:pt idx="132">
                  <c:v>#N/A</c:v>
                </c:pt>
                <c:pt idx="133">
                  <c:v>50.52517679940015</c:v>
                </c:pt>
                <c:pt idx="134">
                  <c:v>60.428104618698754</c:v>
                </c:pt>
                <c:pt idx="135">
                  <c:v>#N/A</c:v>
                </c:pt>
                <c:pt idx="136">
                  <c:v>#N/A</c:v>
                </c:pt>
                <c:pt idx="137">
                  <c:v>#N/A</c:v>
                </c:pt>
                <c:pt idx="138">
                  <c:v>#N/A</c:v>
                </c:pt>
                <c:pt idx="139">
                  <c:v>#N/A</c:v>
                </c:pt>
                <c:pt idx="140">
                  <c:v>#N/A</c:v>
                </c:pt>
                <c:pt idx="141">
                  <c:v>#N/A</c:v>
                </c:pt>
                <c:pt idx="142">
                  <c:v>#N/A</c:v>
                </c:pt>
                <c:pt idx="143">
                  <c:v>#N/A</c:v>
                </c:pt>
                <c:pt idx="144">
                  <c:v>#N/A</c:v>
                </c:pt>
                <c:pt idx="145">
                  <c:v>#N/A</c:v>
                </c:pt>
                <c:pt idx="146">
                  <c:v>#N/A</c:v>
                </c:pt>
                <c:pt idx="147">
                  <c:v>#N/A</c:v>
                </c:pt>
                <c:pt idx="148">
                  <c:v>#N/A</c:v>
                </c:pt>
                <c:pt idx="149">
                  <c:v>#N/A</c:v>
                </c:pt>
                <c:pt idx="150">
                  <c:v>#N/A</c:v>
                </c:pt>
                <c:pt idx="151">
                  <c:v>#N/A</c:v>
                </c:pt>
                <c:pt idx="152">
                  <c:v>#N/A</c:v>
                </c:pt>
                <c:pt idx="153">
                  <c:v>#N/A</c:v>
                </c:pt>
                <c:pt idx="154">
                  <c:v>#N/A</c:v>
                </c:pt>
                <c:pt idx="155">
                  <c:v>#N/A</c:v>
                </c:pt>
                <c:pt idx="156">
                  <c:v>66.353726522440141</c:v>
                </c:pt>
                <c:pt idx="157">
                  <c:v>53.123592149082036</c:v>
                </c:pt>
                <c:pt idx="158">
                  <c:v>#N/A</c:v>
                </c:pt>
                <c:pt idx="159">
                  <c:v>#N/A</c:v>
                </c:pt>
                <c:pt idx="160">
                  <c:v>#N/A</c:v>
                </c:pt>
                <c:pt idx="161">
                  <c:v>#N/A</c:v>
                </c:pt>
                <c:pt idx="162">
                  <c:v>#N/A</c:v>
                </c:pt>
                <c:pt idx="163">
                  <c:v>#N/A</c:v>
                </c:pt>
                <c:pt idx="164">
                  <c:v>#N/A</c:v>
                </c:pt>
                <c:pt idx="165">
                  <c:v>#N/A</c:v>
                </c:pt>
                <c:pt idx="166">
                  <c:v>#N/A</c:v>
                </c:pt>
                <c:pt idx="167">
                  <c:v>51.578793130495605</c:v>
                </c:pt>
                <c:pt idx="168">
                  <c:v>#N/A</c:v>
                </c:pt>
                <c:pt idx="169">
                  <c:v>#N/A</c:v>
                </c:pt>
                <c:pt idx="170">
                  <c:v>#N/A</c:v>
                </c:pt>
                <c:pt idx="171">
                  <c:v>#N/A</c:v>
                </c:pt>
                <c:pt idx="172">
                  <c:v>#N/A</c:v>
                </c:pt>
                <c:pt idx="173">
                  <c:v>#N/A</c:v>
                </c:pt>
                <c:pt idx="174">
                  <c:v>#N/A</c:v>
                </c:pt>
                <c:pt idx="175">
                  <c:v>#N/A</c:v>
                </c:pt>
                <c:pt idx="176">
                  <c:v>#N/A</c:v>
                </c:pt>
                <c:pt idx="177">
                  <c:v>45.380770616487354</c:v>
                </c:pt>
                <c:pt idx="178">
                  <c:v>#N/A</c:v>
                </c:pt>
                <c:pt idx="179">
                  <c:v>47.312136982400737</c:v>
                </c:pt>
                <c:pt idx="180">
                  <c:v>52.195850461992585</c:v>
                </c:pt>
                <c:pt idx="181">
                  <c:v>#N/A</c:v>
                </c:pt>
                <c:pt idx="182">
                  <c:v>#N/A</c:v>
                </c:pt>
                <c:pt idx="183">
                  <c:v>#N/A</c:v>
                </c:pt>
                <c:pt idx="184">
                  <c:v>#N/A</c:v>
                </c:pt>
                <c:pt idx="185">
                  <c:v>#N/A</c:v>
                </c:pt>
                <c:pt idx="186">
                  <c:v>#N/A</c:v>
                </c:pt>
                <c:pt idx="187">
                  <c:v>#N/A</c:v>
                </c:pt>
                <c:pt idx="188">
                  <c:v>#N/A</c:v>
                </c:pt>
                <c:pt idx="189">
                  <c:v>#N/A</c:v>
                </c:pt>
                <c:pt idx="190">
                  <c:v>48.9225934992985</c:v>
                </c:pt>
                <c:pt idx="191">
                  <c:v>44.013169017819507</c:v>
                </c:pt>
                <c:pt idx="192">
                  <c:v>#N/A</c:v>
                </c:pt>
                <c:pt idx="193">
                  <c:v>54.914902807335906</c:v>
                </c:pt>
                <c:pt idx="194">
                  <c:v>80.079018311453709</c:v>
                </c:pt>
                <c:pt idx="195">
                  <c:v>#N/A</c:v>
                </c:pt>
                <c:pt idx="196">
                  <c:v>#N/A</c:v>
                </c:pt>
                <c:pt idx="197">
                  <c:v>44.194329391980354</c:v>
                </c:pt>
                <c:pt idx="198">
                  <c:v>20.71513652345816</c:v>
                </c:pt>
                <c:pt idx="199">
                  <c:v>20.715136523458156</c:v>
                </c:pt>
                <c:pt idx="200">
                  <c:v>#N/A</c:v>
                </c:pt>
                <c:pt idx="201">
                  <c:v>#N/A</c:v>
                </c:pt>
                <c:pt idx="202">
                  <c:v>#N/A</c:v>
                </c:pt>
                <c:pt idx="203">
                  <c:v>#N/A</c:v>
                </c:pt>
                <c:pt idx="204">
                  <c:v>#N/A</c:v>
                </c:pt>
                <c:pt idx="205">
                  <c:v>#N/A</c:v>
                </c:pt>
                <c:pt idx="206">
                  <c:v>#N/A</c:v>
                </c:pt>
                <c:pt idx="207">
                  <c:v>#N/A</c:v>
                </c:pt>
                <c:pt idx="208">
                  <c:v>#N/A</c:v>
                </c:pt>
                <c:pt idx="209">
                  <c:v>#N/A</c:v>
                </c:pt>
                <c:pt idx="210">
                  <c:v>#N/A</c:v>
                </c:pt>
                <c:pt idx="211">
                  <c:v>47.088897708062959</c:v>
                </c:pt>
                <c:pt idx="212">
                  <c:v>49.604624485842606</c:v>
                </c:pt>
                <c:pt idx="213">
                  <c:v>44.084472322687063</c:v>
                </c:pt>
                <c:pt idx="214">
                  <c:v>#N/A</c:v>
                </c:pt>
                <c:pt idx="215">
                  <c:v>#N/A</c:v>
                </c:pt>
                <c:pt idx="216">
                  <c:v>#N/A</c:v>
                </c:pt>
                <c:pt idx="217">
                  <c:v>#N/A</c:v>
                </c:pt>
                <c:pt idx="218">
                  <c:v>#N/A</c:v>
                </c:pt>
                <c:pt idx="219">
                  <c:v>#N/A</c:v>
                </c:pt>
                <c:pt idx="220">
                  <c:v>#N/A</c:v>
                </c:pt>
                <c:pt idx="221">
                  <c:v>#N/A</c:v>
                </c:pt>
                <c:pt idx="222">
                  <c:v>36.776416943442555</c:v>
                </c:pt>
                <c:pt idx="223">
                  <c:v>#N/A</c:v>
                </c:pt>
                <c:pt idx="224">
                  <c:v>#N/A</c:v>
                </c:pt>
                <c:pt idx="225">
                  <c:v>48.699007247430586</c:v>
                </c:pt>
                <c:pt idx="226">
                  <c:v>#N/A</c:v>
                </c:pt>
                <c:pt idx="227">
                  <c:v>#N/A</c:v>
                </c:pt>
                <c:pt idx="228">
                  <c:v>#N/A</c:v>
                </c:pt>
                <c:pt idx="229">
                  <c:v>#N/A</c:v>
                </c:pt>
                <c:pt idx="230">
                  <c:v>#N/A</c:v>
                </c:pt>
                <c:pt idx="231">
                  <c:v>#N/A</c:v>
                </c:pt>
                <c:pt idx="232">
                  <c:v>#N/A</c:v>
                </c:pt>
                <c:pt idx="233">
                  <c:v>#N/A</c:v>
                </c:pt>
                <c:pt idx="234">
                  <c:v>#N/A</c:v>
                </c:pt>
                <c:pt idx="235">
                  <c:v>#N/A</c:v>
                </c:pt>
                <c:pt idx="236">
                  <c:v>#N/A</c:v>
                </c:pt>
                <c:pt idx="237">
                  <c:v>#N/A</c:v>
                </c:pt>
                <c:pt idx="238">
                  <c:v>#N/A</c:v>
                </c:pt>
                <c:pt idx="239">
                  <c:v>43.929182393800147</c:v>
                </c:pt>
                <c:pt idx="240">
                  <c:v>33.703600699859827</c:v>
                </c:pt>
                <c:pt idx="241">
                  <c:v>#N/A</c:v>
                </c:pt>
                <c:pt idx="242">
                  <c:v>#N/A</c:v>
                </c:pt>
                <c:pt idx="243">
                  <c:v>#N/A</c:v>
                </c:pt>
                <c:pt idx="244">
                  <c:v>#N/A</c:v>
                </c:pt>
                <c:pt idx="245">
                  <c:v>#N/A</c:v>
                </c:pt>
                <c:pt idx="246">
                  <c:v>#N/A</c:v>
                </c:pt>
                <c:pt idx="247">
                  <c:v>#N/A</c:v>
                </c:pt>
                <c:pt idx="248">
                  <c:v>#N/A</c:v>
                </c:pt>
                <c:pt idx="249">
                  <c:v>56.087630952828377</c:v>
                </c:pt>
                <c:pt idx="250">
                  <c:v>#N/A</c:v>
                </c:pt>
                <c:pt idx="251">
                  <c:v>22.685985736280124</c:v>
                </c:pt>
                <c:pt idx="252">
                  <c:v>#N/A</c:v>
                </c:pt>
                <c:pt idx="253">
                  <c:v>#N/A</c:v>
                </c:pt>
                <c:pt idx="254">
                  <c:v>#N/A</c:v>
                </c:pt>
                <c:pt idx="255">
                  <c:v>#N/A</c:v>
                </c:pt>
                <c:pt idx="256">
                  <c:v>#N/A</c:v>
                </c:pt>
                <c:pt idx="257">
                  <c:v>#N/A</c:v>
                </c:pt>
                <c:pt idx="258">
                  <c:v>#N/A</c:v>
                </c:pt>
                <c:pt idx="259">
                  <c:v>#N/A</c:v>
                </c:pt>
                <c:pt idx="260">
                  <c:v>31.744794905262129</c:v>
                </c:pt>
                <c:pt idx="261">
                  <c:v>#N/A</c:v>
                </c:pt>
                <c:pt idx="262">
                  <c:v>#N/A</c:v>
                </c:pt>
                <c:pt idx="263">
                  <c:v>#N/A</c:v>
                </c:pt>
                <c:pt idx="264">
                  <c:v>#N/A</c:v>
                </c:pt>
                <c:pt idx="265">
                  <c:v>#N/A</c:v>
                </c:pt>
                <c:pt idx="266">
                  <c:v>#N/A</c:v>
                </c:pt>
                <c:pt idx="267">
                  <c:v>#N/A</c:v>
                </c:pt>
                <c:pt idx="268">
                  <c:v>#N/A</c:v>
                </c:pt>
                <c:pt idx="269">
                  <c:v>#N/A</c:v>
                </c:pt>
                <c:pt idx="270">
                  <c:v>#N/A</c:v>
                </c:pt>
                <c:pt idx="271">
                  <c:v>#N/A</c:v>
                </c:pt>
                <c:pt idx="272">
                  <c:v>#N/A</c:v>
                </c:pt>
                <c:pt idx="273">
                  <c:v>#N/A</c:v>
                </c:pt>
                <c:pt idx="274">
                  <c:v>#N/A</c:v>
                </c:pt>
                <c:pt idx="275">
                  <c:v>29.135365271931587</c:v>
                </c:pt>
                <c:pt idx="276">
                  <c:v>29.135365271931587</c:v>
                </c:pt>
                <c:pt idx="277">
                  <c:v>31.765059173783715</c:v>
                </c:pt>
                <c:pt idx="278">
                  <c:v>#N/A</c:v>
                </c:pt>
                <c:pt idx="279">
                  <c:v>#N/A</c:v>
                </c:pt>
                <c:pt idx="280">
                  <c:v>#N/A</c:v>
                </c:pt>
                <c:pt idx="281">
                  <c:v>#N/A</c:v>
                </c:pt>
                <c:pt idx="282">
                  <c:v>#N/A</c:v>
                </c:pt>
                <c:pt idx="283">
                  <c:v>#N/A</c:v>
                </c:pt>
                <c:pt idx="284">
                  <c:v>#N/A</c:v>
                </c:pt>
                <c:pt idx="285">
                  <c:v>#N/A</c:v>
                </c:pt>
                <c:pt idx="286">
                  <c:v>24.861638434020094</c:v>
                </c:pt>
                <c:pt idx="287">
                  <c:v>29.673607507490466</c:v>
                </c:pt>
                <c:pt idx="288">
                  <c:v>25.616960327254894</c:v>
                </c:pt>
                <c:pt idx="289">
                  <c:v>#N/A</c:v>
                </c:pt>
                <c:pt idx="290">
                  <c:v>#N/A</c:v>
                </c:pt>
                <c:pt idx="291">
                  <c:v>#N/A</c:v>
                </c:pt>
                <c:pt idx="292">
                  <c:v>#N/A</c:v>
                </c:pt>
                <c:pt idx="293">
                  <c:v>#N/A</c:v>
                </c:pt>
                <c:pt idx="294">
                  <c:v>#N/A</c:v>
                </c:pt>
                <c:pt idx="295">
                  <c:v>#N/A</c:v>
                </c:pt>
                <c:pt idx="296">
                  <c:v>#N/A</c:v>
                </c:pt>
                <c:pt idx="297">
                  <c:v>#N/A</c:v>
                </c:pt>
                <c:pt idx="298">
                  <c:v>#N/A</c:v>
                </c:pt>
                <c:pt idx="299">
                  <c:v>19.247702380289724</c:v>
                </c:pt>
                <c:pt idx="300">
                  <c:v>22.593898362081077</c:v>
                </c:pt>
                <c:pt idx="301">
                  <c:v>25.463627718655996</c:v>
                </c:pt>
                <c:pt idx="302">
                  <c:v>21.975764459690883</c:v>
                </c:pt>
                <c:pt idx="303">
                  <c:v>21.984057200996428</c:v>
                </c:pt>
                <c:pt idx="304">
                  <c:v>24.845052951409006</c:v>
                </c:pt>
                <c:pt idx="305">
                  <c:v>#N/A</c:v>
                </c:pt>
                <c:pt idx="306">
                  <c:v>#N/A</c:v>
                </c:pt>
                <c:pt idx="307">
                  <c:v>22.224235575036293</c:v>
                </c:pt>
                <c:pt idx="308">
                  <c:v>26.034145816830851</c:v>
                </c:pt>
                <c:pt idx="309">
                  <c:v>22.726856461516931</c:v>
                </c:pt>
                <c:pt idx="310">
                  <c:v>20.573657056056955</c:v>
                </c:pt>
                <c:pt idx="311">
                  <c:v>24.313547510553441</c:v>
                </c:pt>
                <c:pt idx="312">
                  <c:v>22.20932668535837</c:v>
                </c:pt>
                <c:pt idx="313">
                  <c:v>23.020298876417701</c:v>
                </c:pt>
                <c:pt idx="314">
                  <c:v>#N/A</c:v>
                </c:pt>
                <c:pt idx="315">
                  <c:v>#N/A</c:v>
                </c:pt>
                <c:pt idx="316">
                  <c:v>#N/A</c:v>
                </c:pt>
                <c:pt idx="317">
                  <c:v>#N/A</c:v>
                </c:pt>
                <c:pt idx="318">
                  <c:v>#N/A</c:v>
                </c:pt>
                <c:pt idx="319">
                  <c:v>20.486931434790332</c:v>
                </c:pt>
                <c:pt idx="320">
                  <c:v>29.35258009635481</c:v>
                </c:pt>
                <c:pt idx="321">
                  <c:v>#N/A</c:v>
                </c:pt>
                <c:pt idx="322">
                  <c:v>#N/A</c:v>
                </c:pt>
                <c:pt idx="323">
                  <c:v>26.512856014175373</c:v>
                </c:pt>
                <c:pt idx="324">
                  <c:v>26.512856014175373</c:v>
                </c:pt>
                <c:pt idx="325">
                  <c:v>#N/A</c:v>
                </c:pt>
                <c:pt idx="326">
                  <c:v>#N/A</c:v>
                </c:pt>
                <c:pt idx="327">
                  <c:v>#N/A</c:v>
                </c:pt>
                <c:pt idx="328">
                  <c:v>20.863306886245752</c:v>
                </c:pt>
                <c:pt idx="329">
                  <c:v>#N/A</c:v>
                </c:pt>
                <c:pt idx="330">
                  <c:v>22.558610304115447</c:v>
                </c:pt>
                <c:pt idx="331">
                  <c:v>#N/A</c:v>
                </c:pt>
                <c:pt idx="332">
                  <c:v>#N/A</c:v>
                </c:pt>
                <c:pt idx="333">
                  <c:v>#N/A</c:v>
                </c:pt>
                <c:pt idx="334">
                  <c:v>#N/A</c:v>
                </c:pt>
                <c:pt idx="335">
                  <c:v>38.336006936752099</c:v>
                </c:pt>
                <c:pt idx="336">
                  <c:v>#N/A</c:v>
                </c:pt>
                <c:pt idx="337">
                  <c:v>#N/A</c:v>
                </c:pt>
                <c:pt idx="338">
                  <c:v>#N/A</c:v>
                </c:pt>
                <c:pt idx="339">
                  <c:v>#N/A</c:v>
                </c:pt>
                <c:pt idx="340">
                  <c:v>31.959279803735932</c:v>
                </c:pt>
                <c:pt idx="341">
                  <c:v>26.23729658752022</c:v>
                </c:pt>
                <c:pt idx="342">
                  <c:v>#N/A</c:v>
                </c:pt>
                <c:pt idx="343">
                  <c:v>28.124829753046157</c:v>
                </c:pt>
                <c:pt idx="344">
                  <c:v>20.496720425660154</c:v>
                </c:pt>
                <c:pt idx="345">
                  <c:v>#N/A</c:v>
                </c:pt>
                <c:pt idx="346">
                  <c:v>#N/A</c:v>
                </c:pt>
                <c:pt idx="347">
                  <c:v>#N/A</c:v>
                </c:pt>
                <c:pt idx="348">
                  <c:v>20.002484379465983</c:v>
                </c:pt>
                <c:pt idx="349">
                  <c:v>#N/A</c:v>
                </c:pt>
                <c:pt idx="350">
                  <c:v>#N/A</c:v>
                </c:pt>
                <c:pt idx="351">
                  <c:v>#N/A</c:v>
                </c:pt>
                <c:pt idx="352">
                  <c:v>#N/A</c:v>
                </c:pt>
                <c:pt idx="353">
                  <c:v>16.958938436365813</c:v>
                </c:pt>
                <c:pt idx="354">
                  <c:v>15.659118259179968</c:v>
                </c:pt>
                <c:pt idx="355">
                  <c:v>#N/A</c:v>
                </c:pt>
                <c:pt idx="356">
                  <c:v>#N/A</c:v>
                </c:pt>
                <c:pt idx="357">
                  <c:v>24.174803623327342</c:v>
                </c:pt>
                <c:pt idx="358">
                  <c:v>#N/A</c:v>
                </c:pt>
                <c:pt idx="359">
                  <c:v>#N/A</c:v>
                </c:pt>
                <c:pt idx="360">
                  <c:v>#N/A</c:v>
                </c:pt>
                <c:pt idx="361">
                  <c:v>20.562563333368235</c:v>
                </c:pt>
                <c:pt idx="362">
                  <c:v>#N/A</c:v>
                </c:pt>
                <c:pt idx="363">
                  <c:v>#N/A</c:v>
                </c:pt>
                <c:pt idx="364">
                  <c:v>16.787028264684455</c:v>
                </c:pt>
                <c:pt idx="365">
                  <c:v>#N/A</c:v>
                </c:pt>
                <c:pt idx="366">
                  <c:v>#N/A</c:v>
                </c:pt>
                <c:pt idx="367">
                  <c:v>#N/A</c:v>
                </c:pt>
                <c:pt idx="368">
                  <c:v>#N/A</c:v>
                </c:pt>
                <c:pt idx="369">
                  <c:v>#N/A</c:v>
                </c:pt>
                <c:pt idx="370">
                  <c:v>#N/A</c:v>
                </c:pt>
                <c:pt idx="371">
                  <c:v>12.586068777753765</c:v>
                </c:pt>
                <c:pt idx="372">
                  <c:v>17.623854812878687</c:v>
                </c:pt>
                <c:pt idx="373">
                  <c:v>#N/A</c:v>
                </c:pt>
                <c:pt idx="374">
                  <c:v>#N/A</c:v>
                </c:pt>
                <c:pt idx="375">
                  <c:v>#N/A</c:v>
                </c:pt>
                <c:pt idx="376">
                  <c:v>18.064628920456403</c:v>
                </c:pt>
                <c:pt idx="377">
                  <c:v>18.0646289204564</c:v>
                </c:pt>
                <c:pt idx="378">
                  <c:v>#N/A</c:v>
                </c:pt>
                <c:pt idx="379">
                  <c:v>#N/A</c:v>
                </c:pt>
                <c:pt idx="380">
                  <c:v>#N/A</c:v>
                </c:pt>
                <c:pt idx="381">
                  <c:v>21.4707190471666</c:v>
                </c:pt>
                <c:pt idx="382">
                  <c:v>37.722785450680057</c:v>
                </c:pt>
                <c:pt idx="383">
                  <c:v>#N/A</c:v>
                </c:pt>
                <c:pt idx="384">
                  <c:v>23.037259735314542</c:v>
                </c:pt>
                <c:pt idx="385">
                  <c:v>#N/A</c:v>
                </c:pt>
                <c:pt idx="386">
                  <c:v>#N/A</c:v>
                </c:pt>
                <c:pt idx="387">
                  <c:v>24.424005954058018</c:v>
                </c:pt>
                <c:pt idx="388">
                  <c:v>#N/A</c:v>
                </c:pt>
                <c:pt idx="389">
                  <c:v>#N/A</c:v>
                </c:pt>
                <c:pt idx="390">
                  <c:v>#N/A</c:v>
                </c:pt>
                <c:pt idx="391">
                  <c:v>25.372705676027909</c:v>
                </c:pt>
                <c:pt idx="392">
                  <c:v>#N/A</c:v>
                </c:pt>
                <c:pt idx="393">
                  <c:v>#N/A</c:v>
                </c:pt>
                <c:pt idx="394">
                  <c:v>18.891257778017838</c:v>
                </c:pt>
                <c:pt idx="395">
                  <c:v>19.695678954134411</c:v>
                </c:pt>
                <c:pt idx="396">
                  <c:v>#N/A</c:v>
                </c:pt>
                <c:pt idx="397">
                  <c:v>#N/A</c:v>
                </c:pt>
                <c:pt idx="398">
                  <c:v>#N/A</c:v>
                </c:pt>
                <c:pt idx="399">
                  <c:v>#N/A</c:v>
                </c:pt>
                <c:pt idx="400">
                  <c:v>#N/A</c:v>
                </c:pt>
                <c:pt idx="401">
                  <c:v>25.209554635172367</c:v>
                </c:pt>
                <c:pt idx="402">
                  <c:v>#N/A</c:v>
                </c:pt>
                <c:pt idx="403">
                  <c:v>#N/A</c:v>
                </c:pt>
                <c:pt idx="404">
                  <c:v>#N/A</c:v>
                </c:pt>
                <c:pt idx="405">
                  <c:v>#N/A</c:v>
                </c:pt>
                <c:pt idx="406">
                  <c:v>#N/A</c:v>
                </c:pt>
                <c:pt idx="407">
                  <c:v>18.927365143378466</c:v>
                </c:pt>
                <c:pt idx="408">
                  <c:v>22.963908010111112</c:v>
                </c:pt>
                <c:pt idx="409">
                  <c:v>22.090691764022775</c:v>
                </c:pt>
                <c:pt idx="410">
                  <c:v>#N/A</c:v>
                </c:pt>
                <c:pt idx="411">
                  <c:v>#N/A</c:v>
                </c:pt>
                <c:pt idx="412">
                  <c:v>#N/A</c:v>
                </c:pt>
                <c:pt idx="413">
                  <c:v>#N/A</c:v>
                </c:pt>
                <c:pt idx="414">
                  <c:v>#N/A</c:v>
                </c:pt>
                <c:pt idx="415">
                  <c:v>26.428979039506185</c:v>
                </c:pt>
                <c:pt idx="416">
                  <c:v>17.651901438672716</c:v>
                </c:pt>
                <c:pt idx="417">
                  <c:v>#N/A</c:v>
                </c:pt>
                <c:pt idx="418">
                  <c:v>#N/A</c:v>
                </c:pt>
                <c:pt idx="419">
                  <c:v>#N/A</c:v>
                </c:pt>
                <c:pt idx="420">
                  <c:v>#N/A</c:v>
                </c:pt>
                <c:pt idx="421">
                  <c:v>#N/A</c:v>
                </c:pt>
                <c:pt idx="422">
                  <c:v>16.94790640537364</c:v>
                </c:pt>
                <c:pt idx="423">
                  <c:v>16.466062152396862</c:v>
                </c:pt>
                <c:pt idx="424">
                  <c:v>17.036101536639016</c:v>
                </c:pt>
                <c:pt idx="425">
                  <c:v>#N/A</c:v>
                </c:pt>
                <c:pt idx="426">
                  <c:v>#N/A</c:v>
                </c:pt>
                <c:pt idx="427">
                  <c:v>19.555536004216926</c:v>
                </c:pt>
                <c:pt idx="428">
                  <c:v>12.226469301163446</c:v>
                </c:pt>
                <c:pt idx="429">
                  <c:v>15.708015965833225</c:v>
                </c:pt>
                <c:pt idx="430">
                  <c:v>#N/A</c:v>
                </c:pt>
                <c:pt idx="431">
                  <c:v>#N/A</c:v>
                </c:pt>
                <c:pt idx="432">
                  <c:v>#N/A</c:v>
                </c:pt>
                <c:pt idx="433">
                  <c:v>19.3600103037415</c:v>
                </c:pt>
                <c:pt idx="434">
                  <c:v>20.485112981020354</c:v>
                </c:pt>
                <c:pt idx="435">
                  <c:v>#N/A</c:v>
                </c:pt>
                <c:pt idx="436">
                  <c:v>#N/A</c:v>
                </c:pt>
                <c:pt idx="437">
                  <c:v>25.462626352629286</c:v>
                </c:pt>
                <c:pt idx="438">
                  <c:v>19.644645737459001</c:v>
                </c:pt>
                <c:pt idx="439">
                  <c:v>#N/A</c:v>
                </c:pt>
                <c:pt idx="440">
                  <c:v>#N/A</c:v>
                </c:pt>
                <c:pt idx="441">
                  <c:v>#N/A</c:v>
                </c:pt>
                <c:pt idx="442">
                  <c:v>#N/A</c:v>
                </c:pt>
                <c:pt idx="443">
                  <c:v>35.43137210938832</c:v>
                </c:pt>
                <c:pt idx="444">
                  <c:v>#N/A</c:v>
                </c:pt>
                <c:pt idx="445">
                  <c:v>31.560653666886157</c:v>
                </c:pt>
                <c:pt idx="446">
                  <c:v>32.70518954098992</c:v>
                </c:pt>
                <c:pt idx="447">
                  <c:v>32.205868658908891</c:v>
                </c:pt>
                <c:pt idx="448">
                  <c:v>#N/A</c:v>
                </c:pt>
                <c:pt idx="449">
                  <c:v>23.442961621774103</c:v>
                </c:pt>
                <c:pt idx="450">
                  <c:v>23.533264820447215</c:v>
                </c:pt>
                <c:pt idx="451">
                  <c:v>#N/A</c:v>
                </c:pt>
                <c:pt idx="452">
                  <c:v>27.456071768065176</c:v>
                </c:pt>
                <c:pt idx="453">
                  <c:v>29.973273908700321</c:v>
                </c:pt>
                <c:pt idx="454">
                  <c:v>#N/A</c:v>
                </c:pt>
                <c:pt idx="455">
                  <c:v>#N/A</c:v>
                </c:pt>
                <c:pt idx="456">
                  <c:v>19.403053699562943</c:v>
                </c:pt>
                <c:pt idx="457">
                  <c:v>#N/A</c:v>
                </c:pt>
                <c:pt idx="458">
                  <c:v>#N/A</c:v>
                </c:pt>
                <c:pt idx="459">
                  <c:v>#N/A</c:v>
                </c:pt>
                <c:pt idx="460">
                  <c:v>27.902484336423459</c:v>
                </c:pt>
                <c:pt idx="461">
                  <c:v>35.595114687352684</c:v>
                </c:pt>
                <c:pt idx="462">
                  <c:v>#N/A</c:v>
                </c:pt>
                <c:pt idx="463">
                  <c:v>26.102013252232897</c:v>
                </c:pt>
                <c:pt idx="464">
                  <c:v>23.439006082848614</c:v>
                </c:pt>
                <c:pt idx="465">
                  <c:v>26.288147162518989</c:v>
                </c:pt>
                <c:pt idx="466">
                  <c:v>#N/A</c:v>
                </c:pt>
                <c:pt idx="467">
                  <c:v>28.251770669212391</c:v>
                </c:pt>
                <c:pt idx="468">
                  <c:v>#N/A</c:v>
                </c:pt>
                <c:pt idx="469">
                  <c:v>#N/A</c:v>
                </c:pt>
                <c:pt idx="470">
                  <c:v>25.055891705414471</c:v>
                </c:pt>
                <c:pt idx="471">
                  <c:v>25.323830431744046</c:v>
                </c:pt>
              </c:numCache>
            </c:numRef>
          </c:yVal>
          <c:bubbleSize>
            <c:numRef>
              <c:f>'PPA Price by Project (PV only)'!$B$26:$B$537</c:f>
              <c:numCache>
                <c:formatCode>0.0</c:formatCode>
                <c:ptCount val="512"/>
                <c:pt idx="0">
                  <c:v>7</c:v>
                </c:pt>
                <c:pt idx="1">
                  <c:v>5</c:v>
                </c:pt>
                <c:pt idx="2">
                  <c:v>550</c:v>
                </c:pt>
                <c:pt idx="3">
                  <c:v>210</c:v>
                </c:pt>
                <c:pt idx="4">
                  <c:v>10</c:v>
                </c:pt>
                <c:pt idx="5">
                  <c:v>30</c:v>
                </c:pt>
                <c:pt idx="6">
                  <c:v>30</c:v>
                </c:pt>
                <c:pt idx="7">
                  <c:v>19</c:v>
                </c:pt>
                <c:pt idx="8">
                  <c:v>12.6</c:v>
                </c:pt>
                <c:pt idx="9">
                  <c:v>230</c:v>
                </c:pt>
                <c:pt idx="10">
                  <c:v>20</c:v>
                </c:pt>
                <c:pt idx="11">
                  <c:v>14</c:v>
                </c:pt>
                <c:pt idx="12">
                  <c:v>10.08</c:v>
                </c:pt>
                <c:pt idx="13">
                  <c:v>48</c:v>
                </c:pt>
                <c:pt idx="14">
                  <c:v>250</c:v>
                </c:pt>
                <c:pt idx="15">
                  <c:v>250</c:v>
                </c:pt>
                <c:pt idx="16">
                  <c:v>21</c:v>
                </c:pt>
                <c:pt idx="17">
                  <c:v>50</c:v>
                </c:pt>
                <c:pt idx="18">
                  <c:v>6</c:v>
                </c:pt>
                <c:pt idx="19">
                  <c:v>19</c:v>
                </c:pt>
                <c:pt idx="20">
                  <c:v>20</c:v>
                </c:pt>
                <c:pt idx="21">
                  <c:v>50</c:v>
                </c:pt>
                <c:pt idx="22">
                  <c:v>20</c:v>
                </c:pt>
                <c:pt idx="23">
                  <c:v>20</c:v>
                </c:pt>
                <c:pt idx="24">
                  <c:v>50</c:v>
                </c:pt>
                <c:pt idx="25">
                  <c:v>300</c:v>
                </c:pt>
                <c:pt idx="26">
                  <c:v>40</c:v>
                </c:pt>
                <c:pt idx="27">
                  <c:v>29</c:v>
                </c:pt>
                <c:pt idx="28">
                  <c:v>66</c:v>
                </c:pt>
                <c:pt idx="29">
                  <c:v>25</c:v>
                </c:pt>
                <c:pt idx="30">
                  <c:v>125</c:v>
                </c:pt>
                <c:pt idx="31">
                  <c:v>25.8</c:v>
                </c:pt>
                <c:pt idx="32">
                  <c:v>32</c:v>
                </c:pt>
                <c:pt idx="33">
                  <c:v>20</c:v>
                </c:pt>
                <c:pt idx="34">
                  <c:v>23</c:v>
                </c:pt>
                <c:pt idx="35">
                  <c:v>12</c:v>
                </c:pt>
                <c:pt idx="36">
                  <c:v>10</c:v>
                </c:pt>
                <c:pt idx="37">
                  <c:v>20</c:v>
                </c:pt>
                <c:pt idx="38">
                  <c:v>150</c:v>
                </c:pt>
                <c:pt idx="39">
                  <c:v>45</c:v>
                </c:pt>
                <c:pt idx="40">
                  <c:v>30</c:v>
                </c:pt>
                <c:pt idx="41">
                  <c:v>5.5</c:v>
                </c:pt>
                <c:pt idx="42">
                  <c:v>23</c:v>
                </c:pt>
                <c:pt idx="43">
                  <c:v>62.5</c:v>
                </c:pt>
                <c:pt idx="44">
                  <c:v>130</c:v>
                </c:pt>
                <c:pt idx="45">
                  <c:v>14</c:v>
                </c:pt>
                <c:pt idx="46">
                  <c:v>20</c:v>
                </c:pt>
                <c:pt idx="47">
                  <c:v>9</c:v>
                </c:pt>
                <c:pt idx="48">
                  <c:v>7.65</c:v>
                </c:pt>
                <c:pt idx="49">
                  <c:v>60</c:v>
                </c:pt>
                <c:pt idx="50">
                  <c:v>309</c:v>
                </c:pt>
                <c:pt idx="51">
                  <c:v>20</c:v>
                </c:pt>
                <c:pt idx="52">
                  <c:v>270</c:v>
                </c:pt>
                <c:pt idx="53">
                  <c:v>110</c:v>
                </c:pt>
                <c:pt idx="54">
                  <c:v>26</c:v>
                </c:pt>
                <c:pt idx="55">
                  <c:v>250</c:v>
                </c:pt>
                <c:pt idx="56">
                  <c:v>30</c:v>
                </c:pt>
                <c:pt idx="57">
                  <c:v>20</c:v>
                </c:pt>
                <c:pt idx="58">
                  <c:v>150</c:v>
                </c:pt>
                <c:pt idx="59">
                  <c:v>110</c:v>
                </c:pt>
                <c:pt idx="60">
                  <c:v>127</c:v>
                </c:pt>
                <c:pt idx="61">
                  <c:v>150</c:v>
                </c:pt>
                <c:pt idx="62">
                  <c:v>24</c:v>
                </c:pt>
                <c:pt idx="63">
                  <c:v>20</c:v>
                </c:pt>
                <c:pt idx="64">
                  <c:v>6</c:v>
                </c:pt>
                <c:pt idx="65">
                  <c:v>150</c:v>
                </c:pt>
                <c:pt idx="66">
                  <c:v>250</c:v>
                </c:pt>
                <c:pt idx="67">
                  <c:v>9</c:v>
                </c:pt>
                <c:pt idx="68">
                  <c:v>20</c:v>
                </c:pt>
                <c:pt idx="69">
                  <c:v>19</c:v>
                </c:pt>
                <c:pt idx="70">
                  <c:v>20</c:v>
                </c:pt>
                <c:pt idx="71">
                  <c:v>30</c:v>
                </c:pt>
                <c:pt idx="72">
                  <c:v>20</c:v>
                </c:pt>
                <c:pt idx="73">
                  <c:v>15</c:v>
                </c:pt>
                <c:pt idx="74">
                  <c:v>15</c:v>
                </c:pt>
                <c:pt idx="75">
                  <c:v>200</c:v>
                </c:pt>
                <c:pt idx="76">
                  <c:v>20</c:v>
                </c:pt>
                <c:pt idx="77">
                  <c:v>20</c:v>
                </c:pt>
                <c:pt idx="78">
                  <c:v>20</c:v>
                </c:pt>
                <c:pt idx="79">
                  <c:v>20</c:v>
                </c:pt>
                <c:pt idx="80">
                  <c:v>20</c:v>
                </c:pt>
                <c:pt idx="81">
                  <c:v>102</c:v>
                </c:pt>
                <c:pt idx="82">
                  <c:v>20</c:v>
                </c:pt>
                <c:pt idx="83">
                  <c:v>250</c:v>
                </c:pt>
                <c:pt idx="84">
                  <c:v>20</c:v>
                </c:pt>
                <c:pt idx="85">
                  <c:v>20.8</c:v>
                </c:pt>
                <c:pt idx="86">
                  <c:v>10</c:v>
                </c:pt>
                <c:pt idx="87">
                  <c:v>50</c:v>
                </c:pt>
                <c:pt idx="88">
                  <c:v>20</c:v>
                </c:pt>
                <c:pt idx="89">
                  <c:v>20</c:v>
                </c:pt>
                <c:pt idx="90">
                  <c:v>250</c:v>
                </c:pt>
                <c:pt idx="91">
                  <c:v>20</c:v>
                </c:pt>
                <c:pt idx="92">
                  <c:v>28.8</c:v>
                </c:pt>
                <c:pt idx="93">
                  <c:v>45</c:v>
                </c:pt>
                <c:pt idx="94">
                  <c:v>20</c:v>
                </c:pt>
                <c:pt idx="95">
                  <c:v>20</c:v>
                </c:pt>
                <c:pt idx="96">
                  <c:v>20</c:v>
                </c:pt>
                <c:pt idx="97">
                  <c:v>20</c:v>
                </c:pt>
                <c:pt idx="98">
                  <c:v>20</c:v>
                </c:pt>
                <c:pt idx="99">
                  <c:v>20</c:v>
                </c:pt>
                <c:pt idx="100">
                  <c:v>48</c:v>
                </c:pt>
                <c:pt idx="101">
                  <c:v>40</c:v>
                </c:pt>
                <c:pt idx="102">
                  <c:v>12</c:v>
                </c:pt>
                <c:pt idx="103">
                  <c:v>50</c:v>
                </c:pt>
                <c:pt idx="104">
                  <c:v>40</c:v>
                </c:pt>
                <c:pt idx="105">
                  <c:v>20</c:v>
                </c:pt>
                <c:pt idx="106">
                  <c:v>20</c:v>
                </c:pt>
                <c:pt idx="107">
                  <c:v>12</c:v>
                </c:pt>
                <c:pt idx="108">
                  <c:v>15</c:v>
                </c:pt>
                <c:pt idx="109">
                  <c:v>20</c:v>
                </c:pt>
                <c:pt idx="110">
                  <c:v>20</c:v>
                </c:pt>
                <c:pt idx="111">
                  <c:v>20</c:v>
                </c:pt>
                <c:pt idx="112">
                  <c:v>20</c:v>
                </c:pt>
                <c:pt idx="113">
                  <c:v>7.3140000000000001</c:v>
                </c:pt>
                <c:pt idx="114">
                  <c:v>20</c:v>
                </c:pt>
                <c:pt idx="115">
                  <c:v>150</c:v>
                </c:pt>
                <c:pt idx="116">
                  <c:v>7</c:v>
                </c:pt>
                <c:pt idx="117">
                  <c:v>10.416</c:v>
                </c:pt>
                <c:pt idx="118">
                  <c:v>20</c:v>
                </c:pt>
                <c:pt idx="119">
                  <c:v>25</c:v>
                </c:pt>
                <c:pt idx="120">
                  <c:v>10.3</c:v>
                </c:pt>
                <c:pt idx="121">
                  <c:v>150</c:v>
                </c:pt>
                <c:pt idx="122">
                  <c:v>30</c:v>
                </c:pt>
                <c:pt idx="123">
                  <c:v>20</c:v>
                </c:pt>
                <c:pt idx="124">
                  <c:v>30</c:v>
                </c:pt>
                <c:pt idx="125">
                  <c:v>93.6</c:v>
                </c:pt>
                <c:pt idx="126">
                  <c:v>45</c:v>
                </c:pt>
                <c:pt idx="127">
                  <c:v>56</c:v>
                </c:pt>
                <c:pt idx="128">
                  <c:v>56</c:v>
                </c:pt>
                <c:pt idx="129">
                  <c:v>200</c:v>
                </c:pt>
                <c:pt idx="130">
                  <c:v>100</c:v>
                </c:pt>
                <c:pt idx="131">
                  <c:v>60</c:v>
                </c:pt>
                <c:pt idx="132">
                  <c:v>60</c:v>
                </c:pt>
                <c:pt idx="133">
                  <c:v>52</c:v>
                </c:pt>
                <c:pt idx="134">
                  <c:v>120</c:v>
                </c:pt>
                <c:pt idx="135">
                  <c:v>30</c:v>
                </c:pt>
                <c:pt idx="136">
                  <c:v>101.3</c:v>
                </c:pt>
                <c:pt idx="137">
                  <c:v>51</c:v>
                </c:pt>
                <c:pt idx="138">
                  <c:v>76.5</c:v>
                </c:pt>
                <c:pt idx="139">
                  <c:v>30</c:v>
                </c:pt>
                <c:pt idx="140">
                  <c:v>80</c:v>
                </c:pt>
                <c:pt idx="141">
                  <c:v>103</c:v>
                </c:pt>
                <c:pt idx="142">
                  <c:v>40</c:v>
                </c:pt>
                <c:pt idx="143">
                  <c:v>11.4</c:v>
                </c:pt>
                <c:pt idx="144">
                  <c:v>20</c:v>
                </c:pt>
                <c:pt idx="145">
                  <c:v>20</c:v>
                </c:pt>
                <c:pt idx="146">
                  <c:v>20</c:v>
                </c:pt>
                <c:pt idx="147">
                  <c:v>15</c:v>
                </c:pt>
                <c:pt idx="148">
                  <c:v>20</c:v>
                </c:pt>
                <c:pt idx="149">
                  <c:v>20</c:v>
                </c:pt>
                <c:pt idx="150">
                  <c:v>14.7</c:v>
                </c:pt>
                <c:pt idx="151">
                  <c:v>19.5</c:v>
                </c:pt>
                <c:pt idx="152">
                  <c:v>19.5</c:v>
                </c:pt>
                <c:pt idx="153">
                  <c:v>100</c:v>
                </c:pt>
                <c:pt idx="154">
                  <c:v>40</c:v>
                </c:pt>
                <c:pt idx="155">
                  <c:v>50</c:v>
                </c:pt>
                <c:pt idx="156">
                  <c:v>30</c:v>
                </c:pt>
                <c:pt idx="157">
                  <c:v>45</c:v>
                </c:pt>
                <c:pt idx="158">
                  <c:v>130</c:v>
                </c:pt>
                <c:pt idx="159">
                  <c:v>80</c:v>
                </c:pt>
                <c:pt idx="160">
                  <c:v>6</c:v>
                </c:pt>
                <c:pt idx="161">
                  <c:v>25</c:v>
                </c:pt>
                <c:pt idx="162">
                  <c:v>62.25</c:v>
                </c:pt>
                <c:pt idx="163">
                  <c:v>70</c:v>
                </c:pt>
                <c:pt idx="164">
                  <c:v>70</c:v>
                </c:pt>
                <c:pt idx="165">
                  <c:v>10.5</c:v>
                </c:pt>
                <c:pt idx="166">
                  <c:v>20</c:v>
                </c:pt>
                <c:pt idx="167">
                  <c:v>30</c:v>
                </c:pt>
                <c:pt idx="168">
                  <c:v>81</c:v>
                </c:pt>
                <c:pt idx="169">
                  <c:v>54</c:v>
                </c:pt>
                <c:pt idx="170">
                  <c:v>6.8</c:v>
                </c:pt>
                <c:pt idx="171">
                  <c:v>20</c:v>
                </c:pt>
                <c:pt idx="172">
                  <c:v>50.6</c:v>
                </c:pt>
                <c:pt idx="173">
                  <c:v>52</c:v>
                </c:pt>
                <c:pt idx="174">
                  <c:v>80</c:v>
                </c:pt>
                <c:pt idx="175">
                  <c:v>4.9000000000000004</c:v>
                </c:pt>
                <c:pt idx="176">
                  <c:v>3.6</c:v>
                </c:pt>
                <c:pt idx="177">
                  <c:v>100</c:v>
                </c:pt>
                <c:pt idx="178">
                  <c:v>80</c:v>
                </c:pt>
                <c:pt idx="179">
                  <c:v>100</c:v>
                </c:pt>
                <c:pt idx="180">
                  <c:v>46</c:v>
                </c:pt>
                <c:pt idx="181">
                  <c:v>100.815</c:v>
                </c:pt>
                <c:pt idx="182">
                  <c:v>7</c:v>
                </c:pt>
                <c:pt idx="183">
                  <c:v>13</c:v>
                </c:pt>
                <c:pt idx="184">
                  <c:v>20</c:v>
                </c:pt>
                <c:pt idx="185">
                  <c:v>27.6</c:v>
                </c:pt>
                <c:pt idx="186">
                  <c:v>125</c:v>
                </c:pt>
                <c:pt idx="187">
                  <c:v>150</c:v>
                </c:pt>
                <c:pt idx="188">
                  <c:v>180</c:v>
                </c:pt>
                <c:pt idx="189">
                  <c:v>20</c:v>
                </c:pt>
                <c:pt idx="190">
                  <c:v>30</c:v>
                </c:pt>
                <c:pt idx="191">
                  <c:v>30</c:v>
                </c:pt>
                <c:pt idx="192">
                  <c:v>10</c:v>
                </c:pt>
                <c:pt idx="193">
                  <c:v>150</c:v>
                </c:pt>
                <c:pt idx="194">
                  <c:v>10.88</c:v>
                </c:pt>
                <c:pt idx="195">
                  <c:v>52</c:v>
                </c:pt>
                <c:pt idx="196">
                  <c:v>52</c:v>
                </c:pt>
                <c:pt idx="197">
                  <c:v>25</c:v>
                </c:pt>
                <c:pt idx="198">
                  <c:v>46.2</c:v>
                </c:pt>
                <c:pt idx="199">
                  <c:v>71.400000000000006</c:v>
                </c:pt>
                <c:pt idx="200">
                  <c:v>118</c:v>
                </c:pt>
                <c:pt idx="201">
                  <c:v>182</c:v>
                </c:pt>
                <c:pt idx="202">
                  <c:v>146</c:v>
                </c:pt>
                <c:pt idx="203">
                  <c:v>50</c:v>
                </c:pt>
                <c:pt idx="204">
                  <c:v>154.27199999999999</c:v>
                </c:pt>
                <c:pt idx="205">
                  <c:v>103.5</c:v>
                </c:pt>
                <c:pt idx="206">
                  <c:v>125</c:v>
                </c:pt>
                <c:pt idx="207">
                  <c:v>85</c:v>
                </c:pt>
                <c:pt idx="208">
                  <c:v>54</c:v>
                </c:pt>
                <c:pt idx="209">
                  <c:v>72</c:v>
                </c:pt>
                <c:pt idx="210">
                  <c:v>30</c:v>
                </c:pt>
                <c:pt idx="211">
                  <c:v>86</c:v>
                </c:pt>
                <c:pt idx="212">
                  <c:v>50</c:v>
                </c:pt>
                <c:pt idx="213">
                  <c:v>90</c:v>
                </c:pt>
                <c:pt idx="214">
                  <c:v>20</c:v>
                </c:pt>
                <c:pt idx="215">
                  <c:v>20</c:v>
                </c:pt>
                <c:pt idx="216">
                  <c:v>20</c:v>
                </c:pt>
                <c:pt idx="217">
                  <c:v>20</c:v>
                </c:pt>
                <c:pt idx="218">
                  <c:v>20</c:v>
                </c:pt>
                <c:pt idx="219">
                  <c:v>26</c:v>
                </c:pt>
                <c:pt idx="220">
                  <c:v>8.16</c:v>
                </c:pt>
                <c:pt idx="221">
                  <c:v>20.399999999999999</c:v>
                </c:pt>
                <c:pt idx="222">
                  <c:v>100</c:v>
                </c:pt>
                <c:pt idx="223">
                  <c:v>128</c:v>
                </c:pt>
                <c:pt idx="224">
                  <c:v>20</c:v>
                </c:pt>
                <c:pt idx="225">
                  <c:v>16</c:v>
                </c:pt>
                <c:pt idx="226">
                  <c:v>60</c:v>
                </c:pt>
                <c:pt idx="227">
                  <c:v>20</c:v>
                </c:pt>
                <c:pt idx="228">
                  <c:v>100</c:v>
                </c:pt>
                <c:pt idx="229">
                  <c:v>100</c:v>
                </c:pt>
                <c:pt idx="230">
                  <c:v>24.9</c:v>
                </c:pt>
                <c:pt idx="231">
                  <c:v>40</c:v>
                </c:pt>
                <c:pt idx="232">
                  <c:v>20</c:v>
                </c:pt>
                <c:pt idx="233">
                  <c:v>50</c:v>
                </c:pt>
                <c:pt idx="234">
                  <c:v>50</c:v>
                </c:pt>
                <c:pt idx="235">
                  <c:v>105</c:v>
                </c:pt>
                <c:pt idx="236">
                  <c:v>150</c:v>
                </c:pt>
                <c:pt idx="237">
                  <c:v>80</c:v>
                </c:pt>
                <c:pt idx="238">
                  <c:v>125</c:v>
                </c:pt>
                <c:pt idx="239">
                  <c:v>7.8</c:v>
                </c:pt>
                <c:pt idx="240">
                  <c:v>200</c:v>
                </c:pt>
                <c:pt idx="241">
                  <c:v>7.2</c:v>
                </c:pt>
                <c:pt idx="242">
                  <c:v>14.7</c:v>
                </c:pt>
                <c:pt idx="243">
                  <c:v>45.9</c:v>
                </c:pt>
                <c:pt idx="244">
                  <c:v>100</c:v>
                </c:pt>
                <c:pt idx="245">
                  <c:v>60</c:v>
                </c:pt>
                <c:pt idx="246">
                  <c:v>20</c:v>
                </c:pt>
                <c:pt idx="247">
                  <c:v>17</c:v>
                </c:pt>
                <c:pt idx="248">
                  <c:v>49</c:v>
                </c:pt>
                <c:pt idx="249">
                  <c:v>56</c:v>
                </c:pt>
                <c:pt idx="250">
                  <c:v>74.900000000000006</c:v>
                </c:pt>
                <c:pt idx="251">
                  <c:v>100</c:v>
                </c:pt>
                <c:pt idx="252">
                  <c:v>78.400000000000006</c:v>
                </c:pt>
                <c:pt idx="253">
                  <c:v>50</c:v>
                </c:pt>
                <c:pt idx="254">
                  <c:v>9.4959999999999987</c:v>
                </c:pt>
                <c:pt idx="255">
                  <c:v>39.864000000000004</c:v>
                </c:pt>
                <c:pt idx="256">
                  <c:v>52.5</c:v>
                </c:pt>
                <c:pt idx="257">
                  <c:v>40</c:v>
                </c:pt>
                <c:pt idx="258">
                  <c:v>86</c:v>
                </c:pt>
                <c:pt idx="259">
                  <c:v>74</c:v>
                </c:pt>
                <c:pt idx="260">
                  <c:v>50</c:v>
                </c:pt>
                <c:pt idx="261">
                  <c:v>100</c:v>
                </c:pt>
                <c:pt idx="262">
                  <c:v>19.59</c:v>
                </c:pt>
                <c:pt idx="263">
                  <c:v>19.579999999999998</c:v>
                </c:pt>
                <c:pt idx="264">
                  <c:v>19.579999999999998</c:v>
                </c:pt>
                <c:pt idx="265">
                  <c:v>19.600000000000001</c:v>
                </c:pt>
                <c:pt idx="266">
                  <c:v>5</c:v>
                </c:pt>
                <c:pt idx="267">
                  <c:v>40</c:v>
                </c:pt>
                <c:pt idx="268">
                  <c:v>8.4</c:v>
                </c:pt>
                <c:pt idx="269">
                  <c:v>8.4</c:v>
                </c:pt>
                <c:pt idx="270">
                  <c:v>252.32</c:v>
                </c:pt>
                <c:pt idx="271">
                  <c:v>100</c:v>
                </c:pt>
                <c:pt idx="272">
                  <c:v>200</c:v>
                </c:pt>
                <c:pt idx="273">
                  <c:v>62.5</c:v>
                </c:pt>
                <c:pt idx="274">
                  <c:v>50</c:v>
                </c:pt>
                <c:pt idx="275">
                  <c:v>25</c:v>
                </c:pt>
                <c:pt idx="276">
                  <c:v>25</c:v>
                </c:pt>
                <c:pt idx="277">
                  <c:v>50</c:v>
                </c:pt>
                <c:pt idx="278">
                  <c:v>5</c:v>
                </c:pt>
                <c:pt idx="279">
                  <c:v>150</c:v>
                </c:pt>
                <c:pt idx="280">
                  <c:v>200</c:v>
                </c:pt>
                <c:pt idx="281">
                  <c:v>15</c:v>
                </c:pt>
                <c:pt idx="282">
                  <c:v>45</c:v>
                </c:pt>
                <c:pt idx="283">
                  <c:v>150</c:v>
                </c:pt>
                <c:pt idx="284">
                  <c:v>50</c:v>
                </c:pt>
                <c:pt idx="285">
                  <c:v>99</c:v>
                </c:pt>
                <c:pt idx="286">
                  <c:v>50</c:v>
                </c:pt>
                <c:pt idx="287">
                  <c:v>30</c:v>
                </c:pt>
                <c:pt idx="288">
                  <c:v>100</c:v>
                </c:pt>
                <c:pt idx="289">
                  <c:v>57.5</c:v>
                </c:pt>
                <c:pt idx="290">
                  <c:v>120</c:v>
                </c:pt>
                <c:pt idx="291">
                  <c:v>10</c:v>
                </c:pt>
                <c:pt idx="292">
                  <c:v>50</c:v>
                </c:pt>
                <c:pt idx="293">
                  <c:v>106.688</c:v>
                </c:pt>
                <c:pt idx="294">
                  <c:v>99</c:v>
                </c:pt>
                <c:pt idx="295">
                  <c:v>6.3</c:v>
                </c:pt>
                <c:pt idx="296">
                  <c:v>100</c:v>
                </c:pt>
                <c:pt idx="297">
                  <c:v>74.5</c:v>
                </c:pt>
                <c:pt idx="298">
                  <c:v>74.5</c:v>
                </c:pt>
                <c:pt idx="299">
                  <c:v>300</c:v>
                </c:pt>
                <c:pt idx="300">
                  <c:v>250</c:v>
                </c:pt>
                <c:pt idx="301">
                  <c:v>50</c:v>
                </c:pt>
                <c:pt idx="302">
                  <c:v>101</c:v>
                </c:pt>
                <c:pt idx="303">
                  <c:v>200</c:v>
                </c:pt>
                <c:pt idx="304">
                  <c:v>100</c:v>
                </c:pt>
                <c:pt idx="305">
                  <c:v>80</c:v>
                </c:pt>
                <c:pt idx="306">
                  <c:v>5.6814814814814811</c:v>
                </c:pt>
                <c:pt idx="307">
                  <c:v>80</c:v>
                </c:pt>
                <c:pt idx="308">
                  <c:v>60</c:v>
                </c:pt>
                <c:pt idx="309">
                  <c:v>30</c:v>
                </c:pt>
                <c:pt idx="310">
                  <c:v>58</c:v>
                </c:pt>
                <c:pt idx="311">
                  <c:v>122</c:v>
                </c:pt>
                <c:pt idx="312">
                  <c:v>99</c:v>
                </c:pt>
                <c:pt idx="313">
                  <c:v>80</c:v>
                </c:pt>
                <c:pt idx="314">
                  <c:v>20</c:v>
                </c:pt>
                <c:pt idx="315">
                  <c:v>100</c:v>
                </c:pt>
                <c:pt idx="316">
                  <c:v>42</c:v>
                </c:pt>
                <c:pt idx="317">
                  <c:v>68</c:v>
                </c:pt>
                <c:pt idx="318">
                  <c:v>20</c:v>
                </c:pt>
                <c:pt idx="319">
                  <c:v>200</c:v>
                </c:pt>
                <c:pt idx="320">
                  <c:v>35</c:v>
                </c:pt>
                <c:pt idx="321">
                  <c:v>40</c:v>
                </c:pt>
                <c:pt idx="322">
                  <c:v>10</c:v>
                </c:pt>
                <c:pt idx="323">
                  <c:v>50</c:v>
                </c:pt>
                <c:pt idx="324">
                  <c:v>50</c:v>
                </c:pt>
                <c:pt idx="325">
                  <c:v>86</c:v>
                </c:pt>
                <c:pt idx="326">
                  <c:v>102.5</c:v>
                </c:pt>
                <c:pt idx="327">
                  <c:v>100</c:v>
                </c:pt>
                <c:pt idx="328">
                  <c:v>100</c:v>
                </c:pt>
                <c:pt idx="329">
                  <c:v>100</c:v>
                </c:pt>
                <c:pt idx="330">
                  <c:v>100</c:v>
                </c:pt>
                <c:pt idx="331">
                  <c:v>60</c:v>
                </c:pt>
                <c:pt idx="332">
                  <c:v>10.5</c:v>
                </c:pt>
                <c:pt idx="333">
                  <c:v>20</c:v>
                </c:pt>
                <c:pt idx="334">
                  <c:v>144</c:v>
                </c:pt>
                <c:pt idx="335">
                  <c:v>13</c:v>
                </c:pt>
                <c:pt idx="336">
                  <c:v>128</c:v>
                </c:pt>
                <c:pt idx="337">
                  <c:v>70</c:v>
                </c:pt>
                <c:pt idx="338">
                  <c:v>250</c:v>
                </c:pt>
                <c:pt idx="339">
                  <c:v>4.5999999999999996</c:v>
                </c:pt>
                <c:pt idx="340">
                  <c:v>50</c:v>
                </c:pt>
                <c:pt idx="341">
                  <c:v>22</c:v>
                </c:pt>
                <c:pt idx="342">
                  <c:v>50</c:v>
                </c:pt>
                <c:pt idx="343">
                  <c:v>160</c:v>
                </c:pt>
                <c:pt idx="344">
                  <c:v>120</c:v>
                </c:pt>
                <c:pt idx="345">
                  <c:v>100</c:v>
                </c:pt>
                <c:pt idx="346">
                  <c:v>75</c:v>
                </c:pt>
                <c:pt idx="347">
                  <c:v>26</c:v>
                </c:pt>
                <c:pt idx="348">
                  <c:v>50</c:v>
                </c:pt>
                <c:pt idx="349">
                  <c:v>55.83</c:v>
                </c:pt>
                <c:pt idx="350">
                  <c:v>88</c:v>
                </c:pt>
                <c:pt idx="351">
                  <c:v>22</c:v>
                </c:pt>
                <c:pt idx="352">
                  <c:v>100</c:v>
                </c:pt>
                <c:pt idx="353">
                  <c:v>50</c:v>
                </c:pt>
                <c:pt idx="354">
                  <c:v>300</c:v>
                </c:pt>
                <c:pt idx="355">
                  <c:v>40</c:v>
                </c:pt>
                <c:pt idx="356">
                  <c:v>400</c:v>
                </c:pt>
                <c:pt idx="357">
                  <c:v>80</c:v>
                </c:pt>
                <c:pt idx="358">
                  <c:v>62.5</c:v>
                </c:pt>
                <c:pt idx="359">
                  <c:v>17.5</c:v>
                </c:pt>
                <c:pt idx="360">
                  <c:v>112</c:v>
                </c:pt>
                <c:pt idx="361">
                  <c:v>100</c:v>
                </c:pt>
                <c:pt idx="362">
                  <c:v>100</c:v>
                </c:pt>
                <c:pt idx="363">
                  <c:v>100</c:v>
                </c:pt>
                <c:pt idx="364">
                  <c:v>240</c:v>
                </c:pt>
                <c:pt idx="365">
                  <c:v>65</c:v>
                </c:pt>
                <c:pt idx="366">
                  <c:v>9.3076923076923066</c:v>
                </c:pt>
                <c:pt idx="367">
                  <c:v>88</c:v>
                </c:pt>
                <c:pt idx="368">
                  <c:v>90</c:v>
                </c:pt>
                <c:pt idx="369">
                  <c:v>70</c:v>
                </c:pt>
                <c:pt idx="370">
                  <c:v>150</c:v>
                </c:pt>
                <c:pt idx="371">
                  <c:v>100</c:v>
                </c:pt>
                <c:pt idx="372">
                  <c:v>100</c:v>
                </c:pt>
                <c:pt idx="373">
                  <c:v>35</c:v>
                </c:pt>
                <c:pt idx="374">
                  <c:v>107</c:v>
                </c:pt>
                <c:pt idx="375">
                  <c:v>132</c:v>
                </c:pt>
                <c:pt idx="376">
                  <c:v>250</c:v>
                </c:pt>
                <c:pt idx="377">
                  <c:v>88</c:v>
                </c:pt>
                <c:pt idx="378">
                  <c:v>25</c:v>
                </c:pt>
                <c:pt idx="379">
                  <c:v>100</c:v>
                </c:pt>
                <c:pt idx="380">
                  <c:v>44</c:v>
                </c:pt>
                <c:pt idx="381">
                  <c:v>100</c:v>
                </c:pt>
                <c:pt idx="382">
                  <c:v>162</c:v>
                </c:pt>
                <c:pt idx="383">
                  <c:v>100</c:v>
                </c:pt>
                <c:pt idx="384">
                  <c:v>200</c:v>
                </c:pt>
                <c:pt idx="385">
                  <c:v>100</c:v>
                </c:pt>
                <c:pt idx="386">
                  <c:v>50</c:v>
                </c:pt>
                <c:pt idx="387">
                  <c:v>80</c:v>
                </c:pt>
                <c:pt idx="388">
                  <c:v>50.5</c:v>
                </c:pt>
                <c:pt idx="389">
                  <c:v>50</c:v>
                </c:pt>
                <c:pt idx="390">
                  <c:v>160.5</c:v>
                </c:pt>
                <c:pt idx="391">
                  <c:v>75</c:v>
                </c:pt>
                <c:pt idx="392">
                  <c:v>80</c:v>
                </c:pt>
                <c:pt idx="393">
                  <c:v>22.9</c:v>
                </c:pt>
                <c:pt idx="394">
                  <c:v>200</c:v>
                </c:pt>
                <c:pt idx="395">
                  <c:v>127.86</c:v>
                </c:pt>
                <c:pt idx="396">
                  <c:v>100</c:v>
                </c:pt>
                <c:pt idx="397">
                  <c:v>100</c:v>
                </c:pt>
                <c:pt idx="398">
                  <c:v>79</c:v>
                </c:pt>
                <c:pt idx="399">
                  <c:v>75</c:v>
                </c:pt>
                <c:pt idx="400">
                  <c:v>160</c:v>
                </c:pt>
                <c:pt idx="401">
                  <c:v>150</c:v>
                </c:pt>
                <c:pt idx="402">
                  <c:v>20</c:v>
                </c:pt>
                <c:pt idx="403">
                  <c:v>20</c:v>
                </c:pt>
                <c:pt idx="404">
                  <c:v>196</c:v>
                </c:pt>
                <c:pt idx="405">
                  <c:v>50</c:v>
                </c:pt>
                <c:pt idx="406">
                  <c:v>132</c:v>
                </c:pt>
                <c:pt idx="407">
                  <c:v>175</c:v>
                </c:pt>
                <c:pt idx="408">
                  <c:v>100</c:v>
                </c:pt>
                <c:pt idx="409">
                  <c:v>200</c:v>
                </c:pt>
                <c:pt idx="410">
                  <c:v>152.5</c:v>
                </c:pt>
                <c:pt idx="411">
                  <c:v>233</c:v>
                </c:pt>
                <c:pt idx="412">
                  <c:v>63</c:v>
                </c:pt>
                <c:pt idx="413">
                  <c:v>26</c:v>
                </c:pt>
                <c:pt idx="414">
                  <c:v>56</c:v>
                </c:pt>
                <c:pt idx="415">
                  <c:v>50</c:v>
                </c:pt>
                <c:pt idx="416">
                  <c:v>200</c:v>
                </c:pt>
                <c:pt idx="417">
                  <c:v>7.5</c:v>
                </c:pt>
                <c:pt idx="418">
                  <c:v>90</c:v>
                </c:pt>
                <c:pt idx="419">
                  <c:v>500</c:v>
                </c:pt>
                <c:pt idx="420">
                  <c:v>90</c:v>
                </c:pt>
                <c:pt idx="421">
                  <c:v>96</c:v>
                </c:pt>
                <c:pt idx="422" formatCode="General">
                  <c:v>190</c:v>
                </c:pt>
                <c:pt idx="423" formatCode="General">
                  <c:v>190</c:v>
                </c:pt>
                <c:pt idx="424" formatCode="General">
                  <c:v>50</c:v>
                </c:pt>
                <c:pt idx="425" formatCode="General">
                  <c:v>50</c:v>
                </c:pt>
                <c:pt idx="426" formatCode="General">
                  <c:v>74.5</c:v>
                </c:pt>
                <c:pt idx="427" formatCode="General">
                  <c:v>130</c:v>
                </c:pt>
                <c:pt idx="428" formatCode="General">
                  <c:v>150</c:v>
                </c:pt>
                <c:pt idx="429" formatCode="General">
                  <c:v>300</c:v>
                </c:pt>
                <c:pt idx="430" formatCode="General">
                  <c:v>50</c:v>
                </c:pt>
                <c:pt idx="431" formatCode="General">
                  <c:v>30</c:v>
                </c:pt>
                <c:pt idx="432" formatCode="General">
                  <c:v>100</c:v>
                </c:pt>
                <c:pt idx="433" formatCode="General">
                  <c:v>350</c:v>
                </c:pt>
                <c:pt idx="434" formatCode="General">
                  <c:v>250</c:v>
                </c:pt>
                <c:pt idx="435" formatCode="General">
                  <c:v>90</c:v>
                </c:pt>
                <c:pt idx="436" formatCode="General">
                  <c:v>93.5</c:v>
                </c:pt>
                <c:pt idx="437" formatCode="General">
                  <c:v>200</c:v>
                </c:pt>
                <c:pt idx="438" formatCode="General">
                  <c:v>100</c:v>
                </c:pt>
                <c:pt idx="439" formatCode="General">
                  <c:v>100</c:v>
                </c:pt>
                <c:pt idx="440" formatCode="General">
                  <c:v>30</c:v>
                </c:pt>
                <c:pt idx="441" formatCode="General">
                  <c:v>125</c:v>
                </c:pt>
                <c:pt idx="442" formatCode="General">
                  <c:v>102</c:v>
                </c:pt>
                <c:pt idx="443" formatCode="General">
                  <c:v>150</c:v>
                </c:pt>
                <c:pt idx="444" formatCode="General">
                  <c:v>70</c:v>
                </c:pt>
                <c:pt idx="445" formatCode="General">
                  <c:v>40</c:v>
                </c:pt>
                <c:pt idx="446" formatCode="General">
                  <c:v>150</c:v>
                </c:pt>
                <c:pt idx="447" formatCode="General">
                  <c:v>60</c:v>
                </c:pt>
                <c:pt idx="448" formatCode="General">
                  <c:v>190</c:v>
                </c:pt>
                <c:pt idx="449" formatCode="General">
                  <c:v>20</c:v>
                </c:pt>
                <c:pt idx="450" formatCode="General">
                  <c:v>130</c:v>
                </c:pt>
                <c:pt idx="451" formatCode="General">
                  <c:v>80</c:v>
                </c:pt>
                <c:pt idx="452" formatCode="General">
                  <c:v>80</c:v>
                </c:pt>
                <c:pt idx="453" formatCode="General">
                  <c:v>66</c:v>
                </c:pt>
                <c:pt idx="454" formatCode="General">
                  <c:v>107</c:v>
                </c:pt>
                <c:pt idx="455" formatCode="General">
                  <c:v>100</c:v>
                </c:pt>
                <c:pt idx="456" formatCode="General">
                  <c:v>125</c:v>
                </c:pt>
                <c:pt idx="457" formatCode="General">
                  <c:v>30</c:v>
                </c:pt>
                <c:pt idx="458" formatCode="General">
                  <c:v>100</c:v>
                </c:pt>
                <c:pt idx="459" formatCode="General">
                  <c:v>150</c:v>
                </c:pt>
                <c:pt idx="460" formatCode="General">
                  <c:v>100</c:v>
                </c:pt>
                <c:pt idx="461" formatCode="General">
                  <c:v>65</c:v>
                </c:pt>
                <c:pt idx="462" formatCode="General">
                  <c:v>138.80000000000001</c:v>
                </c:pt>
                <c:pt idx="463" formatCode="General">
                  <c:v>140</c:v>
                </c:pt>
                <c:pt idx="464" formatCode="General">
                  <c:v>100</c:v>
                </c:pt>
                <c:pt idx="465" formatCode="General">
                  <c:v>25</c:v>
                </c:pt>
                <c:pt idx="466" formatCode="General">
                  <c:v>300</c:v>
                </c:pt>
                <c:pt idx="467" formatCode="General">
                  <c:v>200</c:v>
                </c:pt>
                <c:pt idx="468" formatCode="General">
                  <c:v>125</c:v>
                </c:pt>
                <c:pt idx="469" formatCode="General">
                  <c:v>35</c:v>
                </c:pt>
                <c:pt idx="470" formatCode="General">
                  <c:v>127.85</c:v>
                </c:pt>
                <c:pt idx="471" formatCode="General">
                  <c:v>700</c:v>
                </c:pt>
              </c:numCache>
            </c:numRef>
          </c:bubbleSize>
          <c:bubble3D val="0"/>
          <c:extLst>
            <c:ext xmlns:c16="http://schemas.microsoft.com/office/drawing/2014/chart" uri="{C3380CC4-5D6E-409C-BE32-E72D297353CC}">
              <c16:uniqueId val="{00000002-1F49-4654-81E0-1FB7C6D7B873}"/>
            </c:ext>
          </c:extLst>
        </c:ser>
        <c:ser>
          <c:idx val="2"/>
          <c:order val="2"/>
          <c:tx>
            <c:v> MISO</c:v>
          </c:tx>
          <c:spPr>
            <a:solidFill>
              <a:srgbClr val="C3D69B"/>
            </a:solidFill>
            <a:ln w="6350">
              <a:solidFill>
                <a:schemeClr val="accent3"/>
              </a:solidFill>
              <a:prstDash val="solid"/>
            </a:ln>
          </c:spPr>
          <c:invertIfNegative val="1"/>
          <c:xVal>
            <c:numRef>
              <c:f>'PPA Price by Project (PV only)'!$A$26:$A$537</c:f>
              <c:numCache>
                <c:formatCode>m/d/yyyy</c:formatCode>
                <c:ptCount val="512"/>
                <c:pt idx="0">
                  <c:v>38961</c:v>
                </c:pt>
                <c:pt idx="1">
                  <c:v>39258</c:v>
                </c:pt>
                <c:pt idx="2">
                  <c:v>39630</c:v>
                </c:pt>
                <c:pt idx="3">
                  <c:v>39652</c:v>
                </c:pt>
                <c:pt idx="4">
                  <c:v>39801</c:v>
                </c:pt>
                <c:pt idx="5">
                  <c:v>39867</c:v>
                </c:pt>
                <c:pt idx="6">
                  <c:v>39873</c:v>
                </c:pt>
                <c:pt idx="7">
                  <c:v>39877</c:v>
                </c:pt>
                <c:pt idx="8">
                  <c:v>39934</c:v>
                </c:pt>
                <c:pt idx="9">
                  <c:v>39941</c:v>
                </c:pt>
                <c:pt idx="10">
                  <c:v>39965</c:v>
                </c:pt>
                <c:pt idx="11">
                  <c:v>39965</c:v>
                </c:pt>
                <c:pt idx="12">
                  <c:v>39965</c:v>
                </c:pt>
                <c:pt idx="13">
                  <c:v>39986</c:v>
                </c:pt>
                <c:pt idx="14">
                  <c:v>40042</c:v>
                </c:pt>
                <c:pt idx="15">
                  <c:v>40064</c:v>
                </c:pt>
                <c:pt idx="16">
                  <c:v>40137</c:v>
                </c:pt>
                <c:pt idx="17">
                  <c:v>40170</c:v>
                </c:pt>
                <c:pt idx="18">
                  <c:v>40171</c:v>
                </c:pt>
                <c:pt idx="19">
                  <c:v>40171</c:v>
                </c:pt>
                <c:pt idx="20">
                  <c:v>40171</c:v>
                </c:pt>
                <c:pt idx="21">
                  <c:v>40204</c:v>
                </c:pt>
                <c:pt idx="22">
                  <c:v>40204</c:v>
                </c:pt>
                <c:pt idx="23">
                  <c:v>40204</c:v>
                </c:pt>
                <c:pt idx="24">
                  <c:v>40211</c:v>
                </c:pt>
                <c:pt idx="25">
                  <c:v>40233</c:v>
                </c:pt>
                <c:pt idx="26">
                  <c:v>40243</c:v>
                </c:pt>
                <c:pt idx="27">
                  <c:v>40287</c:v>
                </c:pt>
                <c:pt idx="28">
                  <c:v>40289</c:v>
                </c:pt>
                <c:pt idx="29">
                  <c:v>40297</c:v>
                </c:pt>
                <c:pt idx="30">
                  <c:v>40308</c:v>
                </c:pt>
                <c:pt idx="31">
                  <c:v>40318</c:v>
                </c:pt>
                <c:pt idx="32">
                  <c:v>40330</c:v>
                </c:pt>
                <c:pt idx="33">
                  <c:v>40330</c:v>
                </c:pt>
                <c:pt idx="34">
                  <c:v>40353</c:v>
                </c:pt>
                <c:pt idx="35">
                  <c:v>40359</c:v>
                </c:pt>
                <c:pt idx="36">
                  <c:v>40359</c:v>
                </c:pt>
                <c:pt idx="37">
                  <c:v>40385</c:v>
                </c:pt>
                <c:pt idx="38">
                  <c:v>40388</c:v>
                </c:pt>
                <c:pt idx="39">
                  <c:v>40388</c:v>
                </c:pt>
                <c:pt idx="40">
                  <c:v>40400</c:v>
                </c:pt>
                <c:pt idx="41">
                  <c:v>40400</c:v>
                </c:pt>
                <c:pt idx="42">
                  <c:v>40414</c:v>
                </c:pt>
                <c:pt idx="43">
                  <c:v>40441</c:v>
                </c:pt>
                <c:pt idx="44">
                  <c:v>40492</c:v>
                </c:pt>
                <c:pt idx="45">
                  <c:v>40497</c:v>
                </c:pt>
                <c:pt idx="46">
                  <c:v>40497</c:v>
                </c:pt>
                <c:pt idx="47">
                  <c:v>40513</c:v>
                </c:pt>
                <c:pt idx="48">
                  <c:v>40513</c:v>
                </c:pt>
                <c:pt idx="49">
                  <c:v>40533</c:v>
                </c:pt>
                <c:pt idx="50">
                  <c:v>40542</c:v>
                </c:pt>
                <c:pt idx="51">
                  <c:v>40542</c:v>
                </c:pt>
                <c:pt idx="52">
                  <c:v>40548</c:v>
                </c:pt>
                <c:pt idx="53">
                  <c:v>40550</c:v>
                </c:pt>
                <c:pt idx="54">
                  <c:v>40568</c:v>
                </c:pt>
                <c:pt idx="55">
                  <c:v>40581</c:v>
                </c:pt>
                <c:pt idx="56">
                  <c:v>40585</c:v>
                </c:pt>
                <c:pt idx="57">
                  <c:v>40585</c:v>
                </c:pt>
                <c:pt idx="58">
                  <c:v>40610</c:v>
                </c:pt>
                <c:pt idx="59">
                  <c:v>40697</c:v>
                </c:pt>
                <c:pt idx="60">
                  <c:v>40697</c:v>
                </c:pt>
                <c:pt idx="61">
                  <c:v>40715</c:v>
                </c:pt>
                <c:pt idx="62">
                  <c:v>40732</c:v>
                </c:pt>
                <c:pt idx="63">
                  <c:v>40738</c:v>
                </c:pt>
                <c:pt idx="64">
                  <c:v>40742</c:v>
                </c:pt>
                <c:pt idx="65">
                  <c:v>40745</c:v>
                </c:pt>
                <c:pt idx="66">
                  <c:v>40815</c:v>
                </c:pt>
                <c:pt idx="67">
                  <c:v>40817</c:v>
                </c:pt>
                <c:pt idx="68">
                  <c:v>40878</c:v>
                </c:pt>
                <c:pt idx="69">
                  <c:v>40885</c:v>
                </c:pt>
                <c:pt idx="70">
                  <c:v>40897</c:v>
                </c:pt>
                <c:pt idx="71">
                  <c:v>40897</c:v>
                </c:pt>
                <c:pt idx="72">
                  <c:v>40897</c:v>
                </c:pt>
                <c:pt idx="73">
                  <c:v>40909</c:v>
                </c:pt>
                <c:pt idx="74">
                  <c:v>40909</c:v>
                </c:pt>
                <c:pt idx="75">
                  <c:v>40942</c:v>
                </c:pt>
                <c:pt idx="76">
                  <c:v>40966</c:v>
                </c:pt>
                <c:pt idx="77">
                  <c:v>41093</c:v>
                </c:pt>
                <c:pt idx="78">
                  <c:v>41093</c:v>
                </c:pt>
                <c:pt idx="79">
                  <c:v>41124</c:v>
                </c:pt>
                <c:pt idx="80">
                  <c:v>41134</c:v>
                </c:pt>
                <c:pt idx="81">
                  <c:v>41137</c:v>
                </c:pt>
                <c:pt idx="82">
                  <c:v>41150</c:v>
                </c:pt>
                <c:pt idx="83">
                  <c:v>41152</c:v>
                </c:pt>
                <c:pt idx="84">
                  <c:v>41169</c:v>
                </c:pt>
                <c:pt idx="85">
                  <c:v>41169</c:v>
                </c:pt>
                <c:pt idx="86">
                  <c:v>41199</c:v>
                </c:pt>
                <c:pt idx="87">
                  <c:v>41207</c:v>
                </c:pt>
                <c:pt idx="88">
                  <c:v>41214</c:v>
                </c:pt>
                <c:pt idx="89">
                  <c:v>41228</c:v>
                </c:pt>
                <c:pt idx="90">
                  <c:v>41255</c:v>
                </c:pt>
                <c:pt idx="91">
                  <c:v>41256</c:v>
                </c:pt>
                <c:pt idx="92">
                  <c:v>41309</c:v>
                </c:pt>
                <c:pt idx="93">
                  <c:v>41333</c:v>
                </c:pt>
                <c:pt idx="94">
                  <c:v>41355</c:v>
                </c:pt>
                <c:pt idx="95">
                  <c:v>41355</c:v>
                </c:pt>
                <c:pt idx="96">
                  <c:v>41358</c:v>
                </c:pt>
                <c:pt idx="97">
                  <c:v>41374</c:v>
                </c:pt>
                <c:pt idx="98">
                  <c:v>41380</c:v>
                </c:pt>
                <c:pt idx="99">
                  <c:v>41426</c:v>
                </c:pt>
                <c:pt idx="100">
                  <c:v>41428</c:v>
                </c:pt>
                <c:pt idx="101">
                  <c:v>41428</c:v>
                </c:pt>
                <c:pt idx="102">
                  <c:v>41444</c:v>
                </c:pt>
                <c:pt idx="103">
                  <c:v>41458</c:v>
                </c:pt>
                <c:pt idx="104">
                  <c:v>41465</c:v>
                </c:pt>
                <c:pt idx="105">
                  <c:v>41465</c:v>
                </c:pt>
                <c:pt idx="106">
                  <c:v>41472</c:v>
                </c:pt>
                <c:pt idx="107">
                  <c:v>41472</c:v>
                </c:pt>
                <c:pt idx="108">
                  <c:v>41523</c:v>
                </c:pt>
                <c:pt idx="109">
                  <c:v>41536</c:v>
                </c:pt>
                <c:pt idx="110">
                  <c:v>41544</c:v>
                </c:pt>
                <c:pt idx="111">
                  <c:v>41556</c:v>
                </c:pt>
                <c:pt idx="112">
                  <c:v>41569</c:v>
                </c:pt>
                <c:pt idx="113">
                  <c:v>41609</c:v>
                </c:pt>
                <c:pt idx="114">
                  <c:v>41614</c:v>
                </c:pt>
                <c:pt idx="115">
                  <c:v>41627</c:v>
                </c:pt>
                <c:pt idx="116">
                  <c:v>41669</c:v>
                </c:pt>
                <c:pt idx="117">
                  <c:v>41690</c:v>
                </c:pt>
                <c:pt idx="118">
                  <c:v>41715</c:v>
                </c:pt>
                <c:pt idx="119">
                  <c:v>41724</c:v>
                </c:pt>
                <c:pt idx="120">
                  <c:v>41730</c:v>
                </c:pt>
                <c:pt idx="121">
                  <c:v>41760</c:v>
                </c:pt>
                <c:pt idx="122">
                  <c:v>41786</c:v>
                </c:pt>
                <c:pt idx="123">
                  <c:v>41791</c:v>
                </c:pt>
                <c:pt idx="124">
                  <c:v>41802</c:v>
                </c:pt>
                <c:pt idx="125">
                  <c:v>41838</c:v>
                </c:pt>
                <c:pt idx="126">
                  <c:v>41843</c:v>
                </c:pt>
                <c:pt idx="127">
                  <c:v>41844</c:v>
                </c:pt>
                <c:pt idx="128">
                  <c:v>41844</c:v>
                </c:pt>
                <c:pt idx="129">
                  <c:v>41851</c:v>
                </c:pt>
                <c:pt idx="130">
                  <c:v>41870</c:v>
                </c:pt>
                <c:pt idx="131">
                  <c:v>41876</c:v>
                </c:pt>
                <c:pt idx="132">
                  <c:v>41885</c:v>
                </c:pt>
                <c:pt idx="133">
                  <c:v>41886</c:v>
                </c:pt>
                <c:pt idx="134">
                  <c:v>41886</c:v>
                </c:pt>
                <c:pt idx="135">
                  <c:v>41915</c:v>
                </c:pt>
                <c:pt idx="136">
                  <c:v>41920</c:v>
                </c:pt>
                <c:pt idx="137">
                  <c:v>41920</c:v>
                </c:pt>
                <c:pt idx="138">
                  <c:v>41920</c:v>
                </c:pt>
                <c:pt idx="139">
                  <c:v>41920</c:v>
                </c:pt>
                <c:pt idx="140">
                  <c:v>41920</c:v>
                </c:pt>
                <c:pt idx="141">
                  <c:v>41920</c:v>
                </c:pt>
                <c:pt idx="142">
                  <c:v>41932</c:v>
                </c:pt>
                <c:pt idx="143">
                  <c:v>41933</c:v>
                </c:pt>
                <c:pt idx="144">
                  <c:v>41933</c:v>
                </c:pt>
                <c:pt idx="145">
                  <c:v>41934</c:v>
                </c:pt>
                <c:pt idx="146">
                  <c:v>41934</c:v>
                </c:pt>
                <c:pt idx="147">
                  <c:v>41934</c:v>
                </c:pt>
                <c:pt idx="148">
                  <c:v>41934</c:v>
                </c:pt>
                <c:pt idx="149">
                  <c:v>41934</c:v>
                </c:pt>
                <c:pt idx="150">
                  <c:v>41934</c:v>
                </c:pt>
                <c:pt idx="151">
                  <c:v>41934</c:v>
                </c:pt>
                <c:pt idx="152">
                  <c:v>41934</c:v>
                </c:pt>
                <c:pt idx="153">
                  <c:v>41936</c:v>
                </c:pt>
                <c:pt idx="154">
                  <c:v>41950</c:v>
                </c:pt>
                <c:pt idx="155">
                  <c:v>41950</c:v>
                </c:pt>
                <c:pt idx="156">
                  <c:v>41956</c:v>
                </c:pt>
                <c:pt idx="157">
                  <c:v>41961</c:v>
                </c:pt>
                <c:pt idx="158">
                  <c:v>41982</c:v>
                </c:pt>
                <c:pt idx="159">
                  <c:v>42036</c:v>
                </c:pt>
                <c:pt idx="160">
                  <c:v>42065</c:v>
                </c:pt>
                <c:pt idx="161">
                  <c:v>42065</c:v>
                </c:pt>
                <c:pt idx="162">
                  <c:v>42066</c:v>
                </c:pt>
                <c:pt idx="163">
                  <c:v>42067</c:v>
                </c:pt>
                <c:pt idx="164">
                  <c:v>42067</c:v>
                </c:pt>
                <c:pt idx="165">
                  <c:v>42068</c:v>
                </c:pt>
                <c:pt idx="166">
                  <c:v>42086</c:v>
                </c:pt>
                <c:pt idx="167">
                  <c:v>42088</c:v>
                </c:pt>
                <c:pt idx="168">
                  <c:v>42097</c:v>
                </c:pt>
                <c:pt idx="169">
                  <c:v>42097</c:v>
                </c:pt>
                <c:pt idx="170">
                  <c:v>42108</c:v>
                </c:pt>
                <c:pt idx="171">
                  <c:v>42111</c:v>
                </c:pt>
                <c:pt idx="172">
                  <c:v>42124</c:v>
                </c:pt>
                <c:pt idx="173">
                  <c:v>42124</c:v>
                </c:pt>
                <c:pt idx="174">
                  <c:v>42124</c:v>
                </c:pt>
                <c:pt idx="175">
                  <c:v>42151</c:v>
                </c:pt>
                <c:pt idx="176">
                  <c:v>42156</c:v>
                </c:pt>
                <c:pt idx="177">
                  <c:v>42160</c:v>
                </c:pt>
                <c:pt idx="178">
                  <c:v>42164</c:v>
                </c:pt>
                <c:pt idx="179">
                  <c:v>42174</c:v>
                </c:pt>
                <c:pt idx="180">
                  <c:v>42178</c:v>
                </c:pt>
                <c:pt idx="181">
                  <c:v>42180</c:v>
                </c:pt>
                <c:pt idx="182">
                  <c:v>42185</c:v>
                </c:pt>
                <c:pt idx="183">
                  <c:v>42186</c:v>
                </c:pt>
                <c:pt idx="184">
                  <c:v>42186</c:v>
                </c:pt>
                <c:pt idx="185">
                  <c:v>42186</c:v>
                </c:pt>
                <c:pt idx="186">
                  <c:v>42200</c:v>
                </c:pt>
                <c:pt idx="187">
                  <c:v>42201</c:v>
                </c:pt>
                <c:pt idx="188">
                  <c:v>42201</c:v>
                </c:pt>
                <c:pt idx="189">
                  <c:v>42206</c:v>
                </c:pt>
                <c:pt idx="190">
                  <c:v>42221</c:v>
                </c:pt>
                <c:pt idx="191">
                  <c:v>42225</c:v>
                </c:pt>
                <c:pt idx="192">
                  <c:v>42228</c:v>
                </c:pt>
                <c:pt idx="193">
                  <c:v>42244</c:v>
                </c:pt>
                <c:pt idx="194">
                  <c:v>42250</c:v>
                </c:pt>
                <c:pt idx="195">
                  <c:v>42270</c:v>
                </c:pt>
                <c:pt idx="196">
                  <c:v>42270</c:v>
                </c:pt>
                <c:pt idx="197">
                  <c:v>42271</c:v>
                </c:pt>
                <c:pt idx="198">
                  <c:v>42275</c:v>
                </c:pt>
                <c:pt idx="199">
                  <c:v>42275</c:v>
                </c:pt>
                <c:pt idx="200">
                  <c:v>42278</c:v>
                </c:pt>
                <c:pt idx="201">
                  <c:v>42278</c:v>
                </c:pt>
                <c:pt idx="202">
                  <c:v>42278</c:v>
                </c:pt>
                <c:pt idx="203">
                  <c:v>42285</c:v>
                </c:pt>
                <c:pt idx="204">
                  <c:v>42286</c:v>
                </c:pt>
                <c:pt idx="205">
                  <c:v>42286</c:v>
                </c:pt>
                <c:pt idx="206">
                  <c:v>42292</c:v>
                </c:pt>
                <c:pt idx="207">
                  <c:v>42313</c:v>
                </c:pt>
                <c:pt idx="208">
                  <c:v>42314</c:v>
                </c:pt>
                <c:pt idx="209">
                  <c:v>42317</c:v>
                </c:pt>
                <c:pt idx="210">
                  <c:v>42318</c:v>
                </c:pt>
                <c:pt idx="211">
                  <c:v>42328</c:v>
                </c:pt>
                <c:pt idx="212">
                  <c:v>42338</c:v>
                </c:pt>
                <c:pt idx="213">
                  <c:v>42355</c:v>
                </c:pt>
                <c:pt idx="214">
                  <c:v>42355</c:v>
                </c:pt>
                <c:pt idx="215">
                  <c:v>42356</c:v>
                </c:pt>
                <c:pt idx="216">
                  <c:v>42356</c:v>
                </c:pt>
                <c:pt idx="217">
                  <c:v>42356</c:v>
                </c:pt>
                <c:pt idx="218">
                  <c:v>42356</c:v>
                </c:pt>
                <c:pt idx="219">
                  <c:v>42375</c:v>
                </c:pt>
                <c:pt idx="220">
                  <c:v>42472</c:v>
                </c:pt>
                <c:pt idx="221">
                  <c:v>42472</c:v>
                </c:pt>
                <c:pt idx="222">
                  <c:v>42509</c:v>
                </c:pt>
                <c:pt idx="223">
                  <c:v>42584</c:v>
                </c:pt>
                <c:pt idx="224">
                  <c:v>42586</c:v>
                </c:pt>
                <c:pt idx="225">
                  <c:v>42591</c:v>
                </c:pt>
                <c:pt idx="226">
                  <c:v>42608</c:v>
                </c:pt>
                <c:pt idx="227">
                  <c:v>42611</c:v>
                </c:pt>
                <c:pt idx="228">
                  <c:v>42628</c:v>
                </c:pt>
                <c:pt idx="229">
                  <c:v>42633</c:v>
                </c:pt>
                <c:pt idx="230">
                  <c:v>42635</c:v>
                </c:pt>
                <c:pt idx="231">
                  <c:v>42636</c:v>
                </c:pt>
                <c:pt idx="232">
                  <c:v>42636</c:v>
                </c:pt>
                <c:pt idx="233">
                  <c:v>42636</c:v>
                </c:pt>
                <c:pt idx="234">
                  <c:v>42636</c:v>
                </c:pt>
                <c:pt idx="235">
                  <c:v>42689</c:v>
                </c:pt>
                <c:pt idx="236">
                  <c:v>42692</c:v>
                </c:pt>
                <c:pt idx="237">
                  <c:v>42692</c:v>
                </c:pt>
                <c:pt idx="238">
                  <c:v>42692</c:v>
                </c:pt>
                <c:pt idx="239">
                  <c:v>42717</c:v>
                </c:pt>
                <c:pt idx="240">
                  <c:v>42719</c:v>
                </c:pt>
                <c:pt idx="241">
                  <c:v>42738</c:v>
                </c:pt>
                <c:pt idx="242">
                  <c:v>42747</c:v>
                </c:pt>
                <c:pt idx="243">
                  <c:v>42747</c:v>
                </c:pt>
                <c:pt idx="244">
                  <c:v>42747</c:v>
                </c:pt>
                <c:pt idx="245">
                  <c:v>42752</c:v>
                </c:pt>
                <c:pt idx="246">
                  <c:v>42766</c:v>
                </c:pt>
                <c:pt idx="247">
                  <c:v>42817</c:v>
                </c:pt>
                <c:pt idx="248">
                  <c:v>42825</c:v>
                </c:pt>
                <c:pt idx="249">
                  <c:v>42826</c:v>
                </c:pt>
                <c:pt idx="250">
                  <c:v>42843</c:v>
                </c:pt>
                <c:pt idx="251">
                  <c:v>42877</c:v>
                </c:pt>
                <c:pt idx="252">
                  <c:v>42880</c:v>
                </c:pt>
                <c:pt idx="253">
                  <c:v>42880</c:v>
                </c:pt>
                <c:pt idx="254">
                  <c:v>42880</c:v>
                </c:pt>
                <c:pt idx="255">
                  <c:v>42880</c:v>
                </c:pt>
                <c:pt idx="256">
                  <c:v>42881</c:v>
                </c:pt>
                <c:pt idx="257">
                  <c:v>42887</c:v>
                </c:pt>
                <c:pt idx="258">
                  <c:v>42887</c:v>
                </c:pt>
                <c:pt idx="259">
                  <c:v>42887</c:v>
                </c:pt>
                <c:pt idx="260">
                  <c:v>42893</c:v>
                </c:pt>
                <c:pt idx="261">
                  <c:v>42905</c:v>
                </c:pt>
                <c:pt idx="262">
                  <c:v>42906</c:v>
                </c:pt>
                <c:pt idx="263">
                  <c:v>42906</c:v>
                </c:pt>
                <c:pt idx="264">
                  <c:v>42906</c:v>
                </c:pt>
                <c:pt idx="265">
                  <c:v>42906</c:v>
                </c:pt>
                <c:pt idx="266">
                  <c:v>42912</c:v>
                </c:pt>
                <c:pt idx="267">
                  <c:v>42933</c:v>
                </c:pt>
                <c:pt idx="268">
                  <c:v>42944</c:v>
                </c:pt>
                <c:pt idx="269">
                  <c:v>42944</c:v>
                </c:pt>
                <c:pt idx="270">
                  <c:v>42955</c:v>
                </c:pt>
                <c:pt idx="271">
                  <c:v>42972</c:v>
                </c:pt>
                <c:pt idx="272">
                  <c:v>43001</c:v>
                </c:pt>
                <c:pt idx="273">
                  <c:v>43004</c:v>
                </c:pt>
                <c:pt idx="274">
                  <c:v>43004</c:v>
                </c:pt>
                <c:pt idx="275">
                  <c:v>43014</c:v>
                </c:pt>
                <c:pt idx="276">
                  <c:v>43014</c:v>
                </c:pt>
                <c:pt idx="277">
                  <c:v>43038</c:v>
                </c:pt>
                <c:pt idx="278">
                  <c:v>43047</c:v>
                </c:pt>
                <c:pt idx="279">
                  <c:v>43052</c:v>
                </c:pt>
                <c:pt idx="280">
                  <c:v>43052</c:v>
                </c:pt>
                <c:pt idx="281">
                  <c:v>43053</c:v>
                </c:pt>
                <c:pt idx="282">
                  <c:v>43077</c:v>
                </c:pt>
                <c:pt idx="283">
                  <c:v>43083</c:v>
                </c:pt>
                <c:pt idx="284">
                  <c:v>43084</c:v>
                </c:pt>
                <c:pt idx="285">
                  <c:v>43090</c:v>
                </c:pt>
                <c:pt idx="286">
                  <c:v>43105</c:v>
                </c:pt>
                <c:pt idx="287">
                  <c:v>43109</c:v>
                </c:pt>
                <c:pt idx="288">
                  <c:v>43126</c:v>
                </c:pt>
                <c:pt idx="289">
                  <c:v>43129</c:v>
                </c:pt>
                <c:pt idx="290">
                  <c:v>43129</c:v>
                </c:pt>
                <c:pt idx="291">
                  <c:v>43132</c:v>
                </c:pt>
                <c:pt idx="292">
                  <c:v>43136</c:v>
                </c:pt>
                <c:pt idx="293">
                  <c:v>43152</c:v>
                </c:pt>
                <c:pt idx="294">
                  <c:v>43154</c:v>
                </c:pt>
                <c:pt idx="295">
                  <c:v>43206</c:v>
                </c:pt>
                <c:pt idx="296">
                  <c:v>43227</c:v>
                </c:pt>
                <c:pt idx="297">
                  <c:v>43236</c:v>
                </c:pt>
                <c:pt idx="298">
                  <c:v>43236</c:v>
                </c:pt>
                <c:pt idx="299">
                  <c:v>43250</c:v>
                </c:pt>
                <c:pt idx="300">
                  <c:v>43250</c:v>
                </c:pt>
                <c:pt idx="301">
                  <c:v>43250</c:v>
                </c:pt>
                <c:pt idx="302">
                  <c:v>43250</c:v>
                </c:pt>
                <c:pt idx="303">
                  <c:v>43250</c:v>
                </c:pt>
                <c:pt idx="304">
                  <c:v>43250</c:v>
                </c:pt>
                <c:pt idx="305">
                  <c:v>43251</c:v>
                </c:pt>
                <c:pt idx="306">
                  <c:v>43252</c:v>
                </c:pt>
                <c:pt idx="307">
                  <c:v>43255</c:v>
                </c:pt>
                <c:pt idx="308">
                  <c:v>43257</c:v>
                </c:pt>
                <c:pt idx="309">
                  <c:v>43259</c:v>
                </c:pt>
                <c:pt idx="310">
                  <c:v>43264</c:v>
                </c:pt>
                <c:pt idx="311">
                  <c:v>43264</c:v>
                </c:pt>
                <c:pt idx="312">
                  <c:v>43264</c:v>
                </c:pt>
                <c:pt idx="313">
                  <c:v>43264</c:v>
                </c:pt>
                <c:pt idx="314">
                  <c:v>43266</c:v>
                </c:pt>
                <c:pt idx="315">
                  <c:v>43277</c:v>
                </c:pt>
                <c:pt idx="316">
                  <c:v>43278</c:v>
                </c:pt>
                <c:pt idx="317">
                  <c:v>43281</c:v>
                </c:pt>
                <c:pt idx="318">
                  <c:v>43281</c:v>
                </c:pt>
                <c:pt idx="319">
                  <c:v>43281</c:v>
                </c:pt>
                <c:pt idx="320">
                  <c:v>43291</c:v>
                </c:pt>
                <c:pt idx="321">
                  <c:v>43322</c:v>
                </c:pt>
                <c:pt idx="322">
                  <c:v>43322</c:v>
                </c:pt>
                <c:pt idx="323">
                  <c:v>43334</c:v>
                </c:pt>
                <c:pt idx="324">
                  <c:v>43334</c:v>
                </c:pt>
                <c:pt idx="325">
                  <c:v>43335</c:v>
                </c:pt>
                <c:pt idx="326">
                  <c:v>43343</c:v>
                </c:pt>
                <c:pt idx="327">
                  <c:v>43352</c:v>
                </c:pt>
                <c:pt idx="328">
                  <c:v>43354</c:v>
                </c:pt>
                <c:pt idx="329">
                  <c:v>43362</c:v>
                </c:pt>
                <c:pt idx="330">
                  <c:v>43363</c:v>
                </c:pt>
                <c:pt idx="331">
                  <c:v>43368</c:v>
                </c:pt>
                <c:pt idx="332">
                  <c:v>43374</c:v>
                </c:pt>
                <c:pt idx="333">
                  <c:v>43374</c:v>
                </c:pt>
                <c:pt idx="334">
                  <c:v>43391</c:v>
                </c:pt>
                <c:pt idx="335">
                  <c:v>43391</c:v>
                </c:pt>
                <c:pt idx="336">
                  <c:v>43398</c:v>
                </c:pt>
                <c:pt idx="337">
                  <c:v>43405</c:v>
                </c:pt>
                <c:pt idx="338">
                  <c:v>43445</c:v>
                </c:pt>
                <c:pt idx="339">
                  <c:v>43497</c:v>
                </c:pt>
                <c:pt idx="340">
                  <c:v>43507</c:v>
                </c:pt>
                <c:pt idx="341">
                  <c:v>43510</c:v>
                </c:pt>
                <c:pt idx="342">
                  <c:v>43524</c:v>
                </c:pt>
                <c:pt idx="343">
                  <c:v>43545</c:v>
                </c:pt>
                <c:pt idx="344">
                  <c:v>43546</c:v>
                </c:pt>
                <c:pt idx="345">
                  <c:v>43577</c:v>
                </c:pt>
                <c:pt idx="346">
                  <c:v>43585</c:v>
                </c:pt>
                <c:pt idx="347">
                  <c:v>43613</c:v>
                </c:pt>
                <c:pt idx="348">
                  <c:v>43615</c:v>
                </c:pt>
                <c:pt idx="349">
                  <c:v>43627</c:v>
                </c:pt>
                <c:pt idx="350">
                  <c:v>43634</c:v>
                </c:pt>
                <c:pt idx="351">
                  <c:v>43634</c:v>
                </c:pt>
                <c:pt idx="352">
                  <c:v>43637</c:v>
                </c:pt>
                <c:pt idx="353">
                  <c:v>43643</c:v>
                </c:pt>
                <c:pt idx="354">
                  <c:v>43643</c:v>
                </c:pt>
                <c:pt idx="355">
                  <c:v>43647</c:v>
                </c:pt>
                <c:pt idx="356">
                  <c:v>43647</c:v>
                </c:pt>
                <c:pt idx="357">
                  <c:v>43647</c:v>
                </c:pt>
                <c:pt idx="358">
                  <c:v>43655</c:v>
                </c:pt>
                <c:pt idx="359">
                  <c:v>43671</c:v>
                </c:pt>
                <c:pt idx="360">
                  <c:v>43672</c:v>
                </c:pt>
                <c:pt idx="361">
                  <c:v>43672</c:v>
                </c:pt>
                <c:pt idx="362">
                  <c:v>43683</c:v>
                </c:pt>
                <c:pt idx="363">
                  <c:v>43696</c:v>
                </c:pt>
                <c:pt idx="364">
                  <c:v>43707</c:v>
                </c:pt>
                <c:pt idx="365">
                  <c:v>43720</c:v>
                </c:pt>
                <c:pt idx="366">
                  <c:v>43727</c:v>
                </c:pt>
                <c:pt idx="367">
                  <c:v>43730</c:v>
                </c:pt>
                <c:pt idx="368">
                  <c:v>43730</c:v>
                </c:pt>
                <c:pt idx="369">
                  <c:v>43730</c:v>
                </c:pt>
                <c:pt idx="370">
                  <c:v>43739</c:v>
                </c:pt>
                <c:pt idx="371">
                  <c:v>43755</c:v>
                </c:pt>
                <c:pt idx="372">
                  <c:v>43755</c:v>
                </c:pt>
                <c:pt idx="373">
                  <c:v>43756</c:v>
                </c:pt>
                <c:pt idx="374">
                  <c:v>43761</c:v>
                </c:pt>
                <c:pt idx="375">
                  <c:v>43774</c:v>
                </c:pt>
                <c:pt idx="376">
                  <c:v>43783</c:v>
                </c:pt>
                <c:pt idx="377">
                  <c:v>43783</c:v>
                </c:pt>
                <c:pt idx="378">
                  <c:v>43788</c:v>
                </c:pt>
                <c:pt idx="379">
                  <c:v>43790</c:v>
                </c:pt>
                <c:pt idx="380">
                  <c:v>43795</c:v>
                </c:pt>
                <c:pt idx="381">
                  <c:v>43795</c:v>
                </c:pt>
                <c:pt idx="382">
                  <c:v>43795</c:v>
                </c:pt>
                <c:pt idx="383">
                  <c:v>43804</c:v>
                </c:pt>
                <c:pt idx="384">
                  <c:v>43809</c:v>
                </c:pt>
                <c:pt idx="385">
                  <c:v>43816</c:v>
                </c:pt>
                <c:pt idx="386">
                  <c:v>43819</c:v>
                </c:pt>
                <c:pt idx="387">
                  <c:v>43822</c:v>
                </c:pt>
                <c:pt idx="388">
                  <c:v>43836</c:v>
                </c:pt>
                <c:pt idx="389">
                  <c:v>43875</c:v>
                </c:pt>
                <c:pt idx="390">
                  <c:v>43875</c:v>
                </c:pt>
                <c:pt idx="391">
                  <c:v>43880</c:v>
                </c:pt>
                <c:pt idx="392">
                  <c:v>43887</c:v>
                </c:pt>
                <c:pt idx="393">
                  <c:v>43903</c:v>
                </c:pt>
                <c:pt idx="394">
                  <c:v>43915</c:v>
                </c:pt>
                <c:pt idx="395">
                  <c:v>43929</c:v>
                </c:pt>
                <c:pt idx="396">
                  <c:v>43929</c:v>
                </c:pt>
                <c:pt idx="397">
                  <c:v>43953</c:v>
                </c:pt>
                <c:pt idx="398">
                  <c:v>43957</c:v>
                </c:pt>
                <c:pt idx="399">
                  <c:v>43970</c:v>
                </c:pt>
                <c:pt idx="400">
                  <c:v>43977</c:v>
                </c:pt>
                <c:pt idx="401">
                  <c:v>43983</c:v>
                </c:pt>
                <c:pt idx="402">
                  <c:v>44022</c:v>
                </c:pt>
                <c:pt idx="403">
                  <c:v>44022</c:v>
                </c:pt>
                <c:pt idx="404">
                  <c:v>44036</c:v>
                </c:pt>
                <c:pt idx="405">
                  <c:v>44067</c:v>
                </c:pt>
                <c:pt idx="406">
                  <c:v>44074</c:v>
                </c:pt>
                <c:pt idx="407">
                  <c:v>44088</c:v>
                </c:pt>
                <c:pt idx="408">
                  <c:v>44097</c:v>
                </c:pt>
                <c:pt idx="409">
                  <c:v>44099</c:v>
                </c:pt>
                <c:pt idx="410">
                  <c:v>44104</c:v>
                </c:pt>
                <c:pt idx="411">
                  <c:v>44106</c:v>
                </c:pt>
                <c:pt idx="412">
                  <c:v>44137</c:v>
                </c:pt>
                <c:pt idx="413">
                  <c:v>44140</c:v>
                </c:pt>
                <c:pt idx="414">
                  <c:v>44141</c:v>
                </c:pt>
                <c:pt idx="415">
                  <c:v>44166</c:v>
                </c:pt>
                <c:pt idx="416">
                  <c:v>44187</c:v>
                </c:pt>
                <c:pt idx="417">
                  <c:v>44195</c:v>
                </c:pt>
                <c:pt idx="418">
                  <c:v>44211</c:v>
                </c:pt>
                <c:pt idx="419">
                  <c:v>44211</c:v>
                </c:pt>
                <c:pt idx="420">
                  <c:v>44217</c:v>
                </c:pt>
                <c:pt idx="421">
                  <c:v>44224</c:v>
                </c:pt>
                <c:pt idx="422">
                  <c:v>44228</c:v>
                </c:pt>
                <c:pt idx="423">
                  <c:v>44228</c:v>
                </c:pt>
                <c:pt idx="424">
                  <c:v>44231</c:v>
                </c:pt>
                <c:pt idx="425">
                  <c:v>44250</c:v>
                </c:pt>
                <c:pt idx="426">
                  <c:v>44263</c:v>
                </c:pt>
                <c:pt idx="427">
                  <c:v>44280</c:v>
                </c:pt>
                <c:pt idx="428">
                  <c:v>44287</c:v>
                </c:pt>
                <c:pt idx="429">
                  <c:v>44287</c:v>
                </c:pt>
                <c:pt idx="430">
                  <c:v>44294</c:v>
                </c:pt>
                <c:pt idx="431">
                  <c:v>44323</c:v>
                </c:pt>
                <c:pt idx="432">
                  <c:v>44328</c:v>
                </c:pt>
                <c:pt idx="433">
                  <c:v>44348</c:v>
                </c:pt>
                <c:pt idx="434">
                  <c:v>44348</c:v>
                </c:pt>
                <c:pt idx="435">
                  <c:v>44348</c:v>
                </c:pt>
                <c:pt idx="436">
                  <c:v>44351</c:v>
                </c:pt>
                <c:pt idx="437">
                  <c:v>44364</c:v>
                </c:pt>
                <c:pt idx="438">
                  <c:v>44420</c:v>
                </c:pt>
                <c:pt idx="439">
                  <c:v>44477</c:v>
                </c:pt>
                <c:pt idx="440">
                  <c:v>44483</c:v>
                </c:pt>
                <c:pt idx="441">
                  <c:v>44484</c:v>
                </c:pt>
                <c:pt idx="442">
                  <c:v>44484</c:v>
                </c:pt>
                <c:pt idx="443">
                  <c:v>44547</c:v>
                </c:pt>
                <c:pt idx="444">
                  <c:v>44582</c:v>
                </c:pt>
                <c:pt idx="445">
                  <c:v>44608</c:v>
                </c:pt>
                <c:pt idx="446">
                  <c:v>44613</c:v>
                </c:pt>
                <c:pt idx="447">
                  <c:v>44669</c:v>
                </c:pt>
                <c:pt idx="448">
                  <c:v>44671</c:v>
                </c:pt>
                <c:pt idx="449">
                  <c:v>44679</c:v>
                </c:pt>
                <c:pt idx="450">
                  <c:v>44694</c:v>
                </c:pt>
                <c:pt idx="451">
                  <c:v>44706</c:v>
                </c:pt>
                <c:pt idx="452">
                  <c:v>44735</c:v>
                </c:pt>
                <c:pt idx="453">
                  <c:v>44769</c:v>
                </c:pt>
                <c:pt idx="454">
                  <c:v>44831</c:v>
                </c:pt>
                <c:pt idx="455">
                  <c:v>44833</c:v>
                </c:pt>
                <c:pt idx="456">
                  <c:v>44854</c:v>
                </c:pt>
                <c:pt idx="457">
                  <c:v>44859</c:v>
                </c:pt>
                <c:pt idx="458">
                  <c:v>44862</c:v>
                </c:pt>
                <c:pt idx="459">
                  <c:v>44916</c:v>
                </c:pt>
                <c:pt idx="460">
                  <c:v>44946</c:v>
                </c:pt>
                <c:pt idx="461">
                  <c:v>44950</c:v>
                </c:pt>
                <c:pt idx="462">
                  <c:v>45107</c:v>
                </c:pt>
                <c:pt idx="463">
                  <c:v>45128</c:v>
                </c:pt>
                <c:pt idx="464">
                  <c:v>45223</c:v>
                </c:pt>
                <c:pt idx="465">
                  <c:v>45245</c:v>
                </c:pt>
                <c:pt idx="466">
                  <c:v>45247</c:v>
                </c:pt>
                <c:pt idx="467">
                  <c:v>45322</c:v>
                </c:pt>
                <c:pt idx="468">
                  <c:v>45337</c:v>
                </c:pt>
                <c:pt idx="469">
                  <c:v>45372</c:v>
                </c:pt>
                <c:pt idx="470">
                  <c:v>45415</c:v>
                </c:pt>
                <c:pt idx="471">
                  <c:v>45415</c:v>
                </c:pt>
              </c:numCache>
            </c:numRef>
          </c:xVal>
          <c:yVal>
            <c:numRef>
              <c:f>'PPA Price by Project (PV only)'!$F$26:$F$537</c:f>
              <c:numCache>
                <c:formatCode>0.00</c:formatCode>
                <c:ptCount val="512"/>
                <c:pt idx="0">
                  <c:v>#N/A</c:v>
                </c:pt>
                <c:pt idx="1">
                  <c:v>#N/A</c:v>
                </c:pt>
                <c:pt idx="2">
                  <c:v>#N/A</c:v>
                </c:pt>
                <c:pt idx="3">
                  <c:v>#N/A</c:v>
                </c:pt>
                <c:pt idx="4">
                  <c:v>#N/A</c:v>
                </c:pt>
                <c:pt idx="5">
                  <c:v>#N/A</c:v>
                </c:pt>
                <c:pt idx="6">
                  <c:v>#N/A</c:v>
                </c:pt>
                <c:pt idx="7">
                  <c:v>#N/A</c:v>
                </c:pt>
                <c:pt idx="8">
                  <c:v>#N/A</c:v>
                </c:pt>
                <c:pt idx="9">
                  <c:v>#N/A</c:v>
                </c:pt>
                <c:pt idx="10">
                  <c:v>#N/A</c:v>
                </c:pt>
                <c:pt idx="11">
                  <c:v>#N/A</c:v>
                </c:pt>
                <c:pt idx="12">
                  <c:v>#N/A</c:v>
                </c:pt>
                <c:pt idx="13">
                  <c:v>#N/A</c:v>
                </c:pt>
                <c:pt idx="14">
                  <c:v>#N/A</c:v>
                </c:pt>
                <c:pt idx="15">
                  <c:v>#N/A</c:v>
                </c:pt>
                <c:pt idx="16">
                  <c:v>#N/A</c:v>
                </c:pt>
                <c:pt idx="17">
                  <c:v>#N/A</c:v>
                </c:pt>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#N/A</c:v>
                </c:pt>
                <c:pt idx="42">
                  <c:v>#N/A</c:v>
                </c:pt>
                <c:pt idx="43">
                  <c:v>#N/A</c:v>
                </c:pt>
                <c:pt idx="44">
                  <c:v>#N/A</c:v>
                </c:pt>
                <c:pt idx="45">
                  <c:v>#N/A</c:v>
                </c:pt>
                <c:pt idx="46">
                  <c:v>#N/A</c:v>
                </c:pt>
                <c:pt idx="47">
                  <c:v>#N/A</c:v>
                </c:pt>
                <c:pt idx="48">
                  <c:v>#N/A</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#N/A</c:v>
                </c:pt>
                <c:pt idx="69">
                  <c:v>#N/A</c:v>
                </c:pt>
                <c:pt idx="70">
                  <c:v>#N/A</c:v>
                </c:pt>
                <c:pt idx="71">
                  <c:v>#N/A</c:v>
                </c:pt>
                <c:pt idx="72">
                  <c:v>#N/A</c:v>
                </c:pt>
                <c:pt idx="73">
                  <c:v>#N/A</c:v>
                </c:pt>
                <c:pt idx="74">
                  <c:v>#N/A</c:v>
                </c:pt>
                <c:pt idx="75">
                  <c:v>#N/A</c:v>
                </c:pt>
                <c:pt idx="76">
                  <c:v>#N/A</c:v>
                </c:pt>
                <c:pt idx="77">
                  <c:v>#N/A</c:v>
                </c:pt>
                <c:pt idx="78">
                  <c:v>#N/A</c:v>
                </c:pt>
                <c:pt idx="79">
                  <c:v>#N/A</c:v>
                </c:pt>
                <c:pt idx="80">
                  <c:v>#N/A</c:v>
                </c:pt>
                <c:pt idx="81">
                  <c:v>#N/A</c:v>
                </c:pt>
                <c:pt idx="82">
                  <c:v>#N/A</c:v>
                </c:pt>
                <c:pt idx="83">
                  <c:v>#N/A</c:v>
                </c:pt>
                <c:pt idx="84">
                  <c:v>#N/A</c:v>
                </c:pt>
                <c:pt idx="85">
                  <c:v>#N/A</c:v>
                </c:pt>
                <c:pt idx="86">
                  <c:v>#N/A</c:v>
                </c:pt>
                <c:pt idx="87">
                  <c:v>#N/A</c:v>
                </c:pt>
                <c:pt idx="88">
                  <c:v>#N/A</c:v>
                </c:pt>
                <c:pt idx="89">
                  <c:v>#N/A</c:v>
                </c:pt>
                <c:pt idx="90">
                  <c:v>#N/A</c:v>
                </c:pt>
                <c:pt idx="91">
                  <c:v>#N/A</c:v>
                </c:pt>
                <c:pt idx="92">
                  <c:v>111.05745767026998</c:v>
                </c:pt>
                <c:pt idx="93">
                  <c:v>#N/A</c:v>
                </c:pt>
                <c:pt idx="94">
                  <c:v>#N/A</c:v>
                </c:pt>
                <c:pt idx="95">
                  <c:v>#N/A</c:v>
                </c:pt>
                <c:pt idx="96">
                  <c:v>#N/A</c:v>
                </c:pt>
                <c:pt idx="97">
                  <c:v>#N/A</c:v>
                </c:pt>
                <c:pt idx="98">
                  <c:v>#N/A</c:v>
                </c:pt>
                <c:pt idx="99">
                  <c:v>#N/A</c:v>
                </c:pt>
                <c:pt idx="100">
                  <c:v>#N/A</c:v>
                </c:pt>
                <c:pt idx="101">
                  <c:v>#N/A</c:v>
                </c:pt>
                <c:pt idx="102">
                  <c:v>#N/A</c:v>
                </c:pt>
                <c:pt idx="103">
                  <c:v>#N/A</c:v>
                </c:pt>
                <c:pt idx="104">
                  <c:v>#N/A</c:v>
                </c:pt>
                <c:pt idx="105">
                  <c:v>#N/A</c:v>
                </c:pt>
                <c:pt idx="106">
                  <c:v>#N/A</c:v>
                </c:pt>
                <c:pt idx="107">
                  <c:v>#N/A</c:v>
                </c:pt>
                <c:pt idx="108">
                  <c:v>#N/A</c:v>
                </c:pt>
                <c:pt idx="109">
                  <c:v>#N/A</c:v>
                </c:pt>
                <c:pt idx="110">
                  <c:v>#N/A</c:v>
                </c:pt>
                <c:pt idx="111">
                  <c:v>#N/A</c:v>
                </c:pt>
                <c:pt idx="112">
                  <c:v>#N/A</c:v>
                </c:pt>
                <c:pt idx="113">
                  <c:v>#N/A</c:v>
                </c:pt>
                <c:pt idx="114">
                  <c:v>#N/A</c:v>
                </c:pt>
                <c:pt idx="115">
                  <c:v>#N/A</c:v>
                </c:pt>
                <c:pt idx="116">
                  <c:v>#N/A</c:v>
                </c:pt>
                <c:pt idx="117">
                  <c:v>#N/A</c:v>
                </c:pt>
                <c:pt idx="118">
                  <c:v>#N/A</c:v>
                </c:pt>
                <c:pt idx="119">
                  <c:v>#N/A</c:v>
                </c:pt>
                <c:pt idx="120">
                  <c:v>#N/A</c:v>
                </c:pt>
                <c:pt idx="121">
                  <c:v>#N/A</c:v>
                </c:pt>
                <c:pt idx="122">
                  <c:v>#N/A</c:v>
                </c:pt>
                <c:pt idx="123">
                  <c:v>#N/A</c:v>
                </c:pt>
                <c:pt idx="124">
                  <c:v>#N/A</c:v>
                </c:pt>
                <c:pt idx="125">
                  <c:v>#N/A</c:v>
                </c:pt>
                <c:pt idx="126">
                  <c:v>#N/A</c:v>
                </c:pt>
                <c:pt idx="127">
                  <c:v>#N/A</c:v>
                </c:pt>
                <c:pt idx="128">
                  <c:v>#N/A</c:v>
                </c:pt>
                <c:pt idx="129">
                  <c:v>#N/A</c:v>
                </c:pt>
                <c:pt idx="130">
                  <c:v>#N/A</c:v>
                </c:pt>
                <c:pt idx="131">
                  <c:v>#N/A</c:v>
                </c:pt>
                <c:pt idx="132">
                  <c:v>#N/A</c:v>
                </c:pt>
                <c:pt idx="133">
                  <c:v>#N/A</c:v>
                </c:pt>
                <c:pt idx="134">
                  <c:v>#N/A</c:v>
                </c:pt>
                <c:pt idx="135">
                  <c:v>#N/A</c:v>
                </c:pt>
                <c:pt idx="136">
                  <c:v>#N/A</c:v>
                </c:pt>
                <c:pt idx="137">
                  <c:v>#N/A</c:v>
                </c:pt>
                <c:pt idx="138">
                  <c:v>#N/A</c:v>
                </c:pt>
                <c:pt idx="139">
                  <c:v>#N/A</c:v>
                </c:pt>
                <c:pt idx="140">
                  <c:v>#N/A</c:v>
                </c:pt>
                <c:pt idx="141">
                  <c:v>#N/A</c:v>
                </c:pt>
                <c:pt idx="142">
                  <c:v>#N/A</c:v>
                </c:pt>
                <c:pt idx="143">
                  <c:v>#N/A</c:v>
                </c:pt>
                <c:pt idx="144">
                  <c:v>#N/A</c:v>
                </c:pt>
                <c:pt idx="145">
                  <c:v>#N/A</c:v>
                </c:pt>
                <c:pt idx="146">
                  <c:v>#N/A</c:v>
                </c:pt>
                <c:pt idx="147">
                  <c:v>#N/A</c:v>
                </c:pt>
                <c:pt idx="148">
                  <c:v>#N/A</c:v>
                </c:pt>
                <c:pt idx="149">
                  <c:v>#N/A</c:v>
                </c:pt>
                <c:pt idx="150">
                  <c:v>#N/A</c:v>
                </c:pt>
                <c:pt idx="151">
                  <c:v>#N/A</c:v>
                </c:pt>
                <c:pt idx="152">
                  <c:v>#N/A</c:v>
                </c:pt>
                <c:pt idx="153">
                  <c:v>71.226033702908026</c:v>
                </c:pt>
                <c:pt idx="154">
                  <c:v>#N/A</c:v>
                </c:pt>
                <c:pt idx="155">
                  <c:v>#N/A</c:v>
                </c:pt>
                <c:pt idx="156">
                  <c:v>#N/A</c:v>
                </c:pt>
                <c:pt idx="157">
                  <c:v>#N/A</c:v>
                </c:pt>
                <c:pt idx="158">
                  <c:v>#N/A</c:v>
                </c:pt>
                <c:pt idx="159">
                  <c:v>#N/A</c:v>
                </c:pt>
                <c:pt idx="160">
                  <c:v>#N/A</c:v>
                </c:pt>
                <c:pt idx="161">
                  <c:v>#N/A</c:v>
                </c:pt>
                <c:pt idx="162">
                  <c:v>66.907158321073368</c:v>
                </c:pt>
                <c:pt idx="163">
                  <c:v>#N/A</c:v>
                </c:pt>
                <c:pt idx="164">
                  <c:v>#N/A</c:v>
                </c:pt>
                <c:pt idx="165">
                  <c:v>#N/A</c:v>
                </c:pt>
                <c:pt idx="166">
                  <c:v>#N/A</c:v>
                </c:pt>
                <c:pt idx="167">
                  <c:v>#N/A</c:v>
                </c:pt>
                <c:pt idx="168">
                  <c:v>50.913927869441487</c:v>
                </c:pt>
                <c:pt idx="169">
                  <c:v>#N/A</c:v>
                </c:pt>
                <c:pt idx="170">
                  <c:v>#N/A</c:v>
                </c:pt>
                <c:pt idx="171">
                  <c:v>#N/A</c:v>
                </c:pt>
                <c:pt idx="172">
                  <c:v>#N/A</c:v>
                </c:pt>
                <c:pt idx="173">
                  <c:v>#N/A</c:v>
                </c:pt>
                <c:pt idx="174">
                  <c:v>#N/A</c:v>
                </c:pt>
                <c:pt idx="175">
                  <c:v>#N/A</c:v>
                </c:pt>
                <c:pt idx="176">
                  <c:v>#N/A</c:v>
                </c:pt>
                <c:pt idx="177">
                  <c:v>#N/A</c:v>
                </c:pt>
                <c:pt idx="178">
                  <c:v>#N/A</c:v>
                </c:pt>
                <c:pt idx="179">
                  <c:v>#N/A</c:v>
                </c:pt>
                <c:pt idx="180">
                  <c:v>#N/A</c:v>
                </c:pt>
                <c:pt idx="181">
                  <c:v>#N/A</c:v>
                </c:pt>
                <c:pt idx="182">
                  <c:v>#N/A</c:v>
                </c:pt>
                <c:pt idx="183">
                  <c:v>#N/A</c:v>
                </c:pt>
                <c:pt idx="184">
                  <c:v>70.546353054261616</c:v>
                </c:pt>
                <c:pt idx="185">
                  <c:v>#N/A</c:v>
                </c:pt>
                <c:pt idx="186">
                  <c:v>#N/A</c:v>
                </c:pt>
                <c:pt idx="187">
                  <c:v>#N/A</c:v>
                </c:pt>
                <c:pt idx="188">
                  <c:v>#N/A</c:v>
                </c:pt>
                <c:pt idx="189">
                  <c:v>#N/A</c:v>
                </c:pt>
                <c:pt idx="190">
                  <c:v>#N/A</c:v>
                </c:pt>
                <c:pt idx="191">
                  <c:v>#N/A</c:v>
                </c:pt>
                <c:pt idx="192">
                  <c:v>#N/A</c:v>
                </c:pt>
                <c:pt idx="193">
                  <c:v>#N/A</c:v>
                </c:pt>
                <c:pt idx="194">
                  <c:v>#N/A</c:v>
                </c:pt>
                <c:pt idx="195">
                  <c:v>46.178259300887014</c:v>
                </c:pt>
                <c:pt idx="196">
                  <c:v>#N/A</c:v>
                </c:pt>
                <c:pt idx="197">
                  <c:v>#N/A</c:v>
                </c:pt>
                <c:pt idx="198">
                  <c:v>#N/A</c:v>
                </c:pt>
                <c:pt idx="199">
                  <c:v>#N/A</c:v>
                </c:pt>
                <c:pt idx="200">
                  <c:v>#N/A</c:v>
                </c:pt>
                <c:pt idx="201">
                  <c:v>#N/A</c:v>
                </c:pt>
                <c:pt idx="202">
                  <c:v>#N/A</c:v>
                </c:pt>
                <c:pt idx="203">
                  <c:v>#N/A</c:v>
                </c:pt>
                <c:pt idx="204">
                  <c:v>#N/A</c:v>
                </c:pt>
                <c:pt idx="205">
                  <c:v>#N/A</c:v>
                </c:pt>
                <c:pt idx="206">
                  <c:v>#N/A</c:v>
                </c:pt>
                <c:pt idx="207">
                  <c:v>#N/A</c:v>
                </c:pt>
                <c:pt idx="208">
                  <c:v>#N/A</c:v>
                </c:pt>
                <c:pt idx="209">
                  <c:v>#N/A</c:v>
                </c:pt>
                <c:pt idx="210">
                  <c:v>#N/A</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#N/A</c:v>
                </c:pt>
                <c:pt idx="227">
                  <c:v>#N/A</c:v>
                </c:pt>
                <c:pt idx="228">
                  <c:v>#N/A</c:v>
                </c:pt>
                <c:pt idx="229">
                  <c:v>#N/A</c:v>
                </c:pt>
                <c:pt idx="230">
                  <c:v>#N/A</c:v>
                </c:pt>
                <c:pt idx="231">
                  <c:v>#N/A</c:v>
                </c:pt>
                <c:pt idx="232">
                  <c:v>#N/A</c:v>
                </c:pt>
                <c:pt idx="233">
                  <c:v>#N/A</c:v>
                </c:pt>
                <c:pt idx="234">
                  <c:v>#N/A</c:v>
                </c:pt>
                <c:pt idx="235">
                  <c:v>#N/A</c:v>
                </c:pt>
                <c:pt idx="236">
                  <c:v>#N/A</c:v>
                </c:pt>
                <c:pt idx="237">
                  <c:v>#N/A</c:v>
                </c:pt>
                <c:pt idx="238">
                  <c:v>#N/A</c:v>
                </c:pt>
                <c:pt idx="239">
                  <c:v>#N/A</c:v>
                </c:pt>
                <c:pt idx="240">
                  <c:v>#N/A</c:v>
                </c:pt>
                <c:pt idx="241">
                  <c:v>#N/A</c:v>
                </c:pt>
                <c:pt idx="242">
                  <c:v>#N/A</c:v>
                </c:pt>
                <c:pt idx="243">
                  <c:v>#N/A</c:v>
                </c:pt>
                <c:pt idx="244">
                  <c:v>38.679788628305204</c:v>
                </c:pt>
                <c:pt idx="245">
                  <c:v>#N/A</c:v>
                </c:pt>
                <c:pt idx="246">
                  <c:v>#N/A</c:v>
                </c:pt>
                <c:pt idx="247">
                  <c:v>#N/A</c:v>
                </c:pt>
                <c:pt idx="248">
                  <c:v>#N/A</c:v>
                </c:pt>
                <c:pt idx="249">
                  <c:v>#N/A</c:v>
                </c:pt>
                <c:pt idx="250">
                  <c:v>#N/A</c:v>
                </c:pt>
                <c:pt idx="251">
                  <c:v>#N/A</c:v>
                </c:pt>
                <c:pt idx="252">
                  <c:v>#N/A</c:v>
                </c:pt>
                <c:pt idx="253">
                  <c:v>#N/A</c:v>
                </c:pt>
                <c:pt idx="254">
                  <c:v>#N/A</c:v>
                </c:pt>
                <c:pt idx="255">
                  <c:v>#N/A</c:v>
                </c:pt>
                <c:pt idx="256">
                  <c:v>#N/A</c:v>
                </c:pt>
                <c:pt idx="257">
                  <c:v>#N/A</c:v>
                </c:pt>
                <c:pt idx="258">
                  <c:v>#N/A</c:v>
                </c:pt>
                <c:pt idx="259">
                  <c:v>#N/A</c:v>
                </c:pt>
                <c:pt idx="260">
                  <c:v>#N/A</c:v>
                </c:pt>
                <c:pt idx="261">
                  <c:v>29.759540495766942</c:v>
                </c:pt>
                <c:pt idx="262">
                  <c:v>#N/A</c:v>
                </c:pt>
                <c:pt idx="263">
                  <c:v>#N/A</c:v>
                </c:pt>
                <c:pt idx="264">
                  <c:v>#N/A</c:v>
                </c:pt>
                <c:pt idx="265">
                  <c:v>#N/A</c:v>
                </c:pt>
                <c:pt idx="266">
                  <c:v>#N/A</c:v>
                </c:pt>
                <c:pt idx="267">
                  <c:v>#N/A</c:v>
                </c:pt>
                <c:pt idx="268">
                  <c:v>#N/A</c:v>
                </c:pt>
                <c:pt idx="269">
                  <c:v>#N/A</c:v>
                </c:pt>
                <c:pt idx="270">
                  <c:v>#N/A</c:v>
                </c:pt>
                <c:pt idx="271">
                  <c:v>#N/A</c:v>
                </c:pt>
                <c:pt idx="272">
                  <c:v>#N/A</c:v>
                </c:pt>
                <c:pt idx="273">
                  <c:v>#N/A</c:v>
                </c:pt>
                <c:pt idx="274">
                  <c:v>#N/A</c:v>
                </c:pt>
                <c:pt idx="275">
                  <c:v>#N/A</c:v>
                </c:pt>
                <c:pt idx="276">
                  <c:v>#N/A</c:v>
                </c:pt>
                <c:pt idx="277">
                  <c:v>#N/A</c:v>
                </c:pt>
                <c:pt idx="278">
                  <c:v>#N/A</c:v>
                </c:pt>
                <c:pt idx="279">
                  <c:v>#N/A</c:v>
                </c:pt>
                <c:pt idx="280">
                  <c:v>#N/A</c:v>
                </c:pt>
                <c:pt idx="281">
                  <c:v>#N/A</c:v>
                </c:pt>
                <c:pt idx="282">
                  <c:v>#N/A</c:v>
                </c:pt>
                <c:pt idx="283">
                  <c:v>#N/A</c:v>
                </c:pt>
                <c:pt idx="284">
                  <c:v>#N/A</c:v>
                </c:pt>
                <c:pt idx="285">
                  <c:v>30.812225691385382</c:v>
                </c:pt>
                <c:pt idx="286">
                  <c:v>#N/A</c:v>
                </c:pt>
                <c:pt idx="287">
                  <c:v>#N/A</c:v>
                </c:pt>
                <c:pt idx="288">
                  <c:v>#N/A</c:v>
                </c:pt>
                <c:pt idx="289">
                  <c:v>#N/A</c:v>
                </c:pt>
                <c:pt idx="290">
                  <c:v>#N/A</c:v>
                </c:pt>
                <c:pt idx="291">
                  <c:v>36.958170710674452</c:v>
                </c:pt>
                <c:pt idx="292">
                  <c:v>38.291436562428906</c:v>
                </c:pt>
                <c:pt idx="293">
                  <c:v>#N/A</c:v>
                </c:pt>
                <c:pt idx="294">
                  <c:v>30.604170876129029</c:v>
                </c:pt>
                <c:pt idx="295">
                  <c:v>#N/A</c:v>
                </c:pt>
                <c:pt idx="296">
                  <c:v>#N/A</c:v>
                </c:pt>
                <c:pt idx="297">
                  <c:v>#N/A</c:v>
                </c:pt>
                <c:pt idx="298">
                  <c:v>#N/A</c:v>
                </c:pt>
                <c:pt idx="299">
                  <c:v>#N/A</c:v>
                </c:pt>
                <c:pt idx="300">
                  <c:v>#N/A</c:v>
                </c:pt>
                <c:pt idx="301">
                  <c:v>#N/A</c:v>
                </c:pt>
                <c:pt idx="302">
                  <c:v>#N/A</c:v>
                </c:pt>
                <c:pt idx="303">
                  <c:v>#N/A</c:v>
                </c:pt>
                <c:pt idx="304">
                  <c:v>#N/A</c:v>
                </c:pt>
                <c:pt idx="305">
                  <c:v>#N/A</c:v>
                </c:pt>
                <c:pt idx="306">
                  <c:v>#N/A</c:v>
                </c:pt>
                <c:pt idx="307">
                  <c:v>#N/A</c:v>
                </c:pt>
                <c:pt idx="308">
                  <c:v>#N/A</c:v>
                </c:pt>
                <c:pt idx="309">
                  <c:v>#N/A</c:v>
                </c:pt>
                <c:pt idx="310">
                  <c:v>#N/A</c:v>
                </c:pt>
                <c:pt idx="311">
                  <c:v>#N/A</c:v>
                </c:pt>
                <c:pt idx="312">
                  <c:v>#N/A</c:v>
                </c:pt>
                <c:pt idx="313">
                  <c:v>#N/A</c:v>
                </c:pt>
                <c:pt idx="314">
                  <c:v>46.609657496034437</c:v>
                </c:pt>
                <c:pt idx="315">
                  <c:v>#N/A</c:v>
                </c:pt>
                <c:pt idx="316">
                  <c:v>#N/A</c:v>
                </c:pt>
                <c:pt idx="317">
                  <c:v>#N/A</c:v>
                </c:pt>
                <c:pt idx="318">
                  <c:v>#N/A</c:v>
                </c:pt>
                <c:pt idx="319">
                  <c:v>#N/A</c:v>
                </c:pt>
                <c:pt idx="320">
                  <c:v>#N/A</c:v>
                </c:pt>
                <c:pt idx="321">
                  <c:v>44.861969126467272</c:v>
                </c:pt>
                <c:pt idx="322">
                  <c:v>44.861969126467272</c:v>
                </c:pt>
                <c:pt idx="323">
                  <c:v>#N/A</c:v>
                </c:pt>
                <c:pt idx="324">
                  <c:v>#N/A</c:v>
                </c:pt>
                <c:pt idx="325">
                  <c:v>#N/A</c:v>
                </c:pt>
                <c:pt idx="326">
                  <c:v>#N/A</c:v>
                </c:pt>
                <c:pt idx="327">
                  <c:v>#N/A</c:v>
                </c:pt>
                <c:pt idx="328">
                  <c:v>#N/A</c:v>
                </c:pt>
                <c:pt idx="329">
                  <c:v>34.377889152831038</c:v>
                </c:pt>
                <c:pt idx="330">
                  <c:v>#N/A</c:v>
                </c:pt>
                <c:pt idx="331">
                  <c:v>38.485290960918249</c:v>
                </c:pt>
                <c:pt idx="332">
                  <c:v>44.844186474767255</c:v>
                </c:pt>
                <c:pt idx="333">
                  <c:v>#N/A</c:v>
                </c:pt>
                <c:pt idx="334">
                  <c:v>#N/A</c:v>
                </c:pt>
                <c:pt idx="335">
                  <c:v>#N/A</c:v>
                </c:pt>
                <c:pt idx="336">
                  <c:v>#N/A</c:v>
                </c:pt>
                <c:pt idx="337">
                  <c:v>#N/A</c:v>
                </c:pt>
                <c:pt idx="338">
                  <c:v>#N/A</c:v>
                </c:pt>
                <c:pt idx="339">
                  <c:v>#N/A</c:v>
                </c:pt>
                <c:pt idx="340">
                  <c:v>#N/A</c:v>
                </c:pt>
                <c:pt idx="341">
                  <c:v>#N/A</c:v>
                </c:pt>
                <c:pt idx="342">
                  <c:v>46.398515219721695</c:v>
                </c:pt>
                <c:pt idx="343">
                  <c:v>#N/A</c:v>
                </c:pt>
                <c:pt idx="344">
                  <c:v>#N/A</c:v>
                </c:pt>
                <c:pt idx="345">
                  <c:v>#N/A</c:v>
                </c:pt>
                <c:pt idx="346">
                  <c:v>#N/A</c:v>
                </c:pt>
                <c:pt idx="347">
                  <c:v>#N/A</c:v>
                </c:pt>
                <c:pt idx="348">
                  <c:v>#N/A</c:v>
                </c:pt>
                <c:pt idx="349">
                  <c:v>#N/A</c:v>
                </c:pt>
                <c:pt idx="350">
                  <c:v>36.894993794635951</c:v>
                </c:pt>
                <c:pt idx="351">
                  <c:v>36.894993794635951</c:v>
                </c:pt>
                <c:pt idx="352">
                  <c:v>#N/A</c:v>
                </c:pt>
                <c:pt idx="353">
                  <c:v>#N/A</c:v>
                </c:pt>
                <c:pt idx="354">
                  <c:v>#N/A</c:v>
                </c:pt>
                <c:pt idx="355">
                  <c:v>#N/A</c:v>
                </c:pt>
                <c:pt idx="356">
                  <c:v>#N/A</c:v>
                </c:pt>
                <c:pt idx="357">
                  <c:v>#N/A</c:v>
                </c:pt>
                <c:pt idx="358">
                  <c:v>#N/A</c:v>
                </c:pt>
                <c:pt idx="359">
                  <c:v>#N/A</c:v>
                </c:pt>
                <c:pt idx="360">
                  <c:v>#N/A</c:v>
                </c:pt>
                <c:pt idx="361">
                  <c:v>#N/A</c:v>
                </c:pt>
                <c:pt idx="362">
                  <c:v>#N/A</c:v>
                </c:pt>
                <c:pt idx="363">
                  <c:v>39.448944701287296</c:v>
                </c:pt>
                <c:pt idx="364">
                  <c:v>#N/A</c:v>
                </c:pt>
                <c:pt idx="365">
                  <c:v>#N/A</c:v>
                </c:pt>
                <c:pt idx="366">
                  <c:v>40.628056230978281</c:v>
                </c:pt>
                <c:pt idx="367">
                  <c:v>#N/A</c:v>
                </c:pt>
                <c:pt idx="368">
                  <c:v>#N/A</c:v>
                </c:pt>
                <c:pt idx="369">
                  <c:v>#N/A</c:v>
                </c:pt>
                <c:pt idx="370">
                  <c:v>#N/A</c:v>
                </c:pt>
                <c:pt idx="371">
                  <c:v>#N/A</c:v>
                </c:pt>
                <c:pt idx="372">
                  <c:v>#N/A</c:v>
                </c:pt>
                <c:pt idx="373">
                  <c:v>#N/A</c:v>
                </c:pt>
                <c:pt idx="374">
                  <c:v>#N/A</c:v>
                </c:pt>
                <c:pt idx="375">
                  <c:v>#N/A</c:v>
                </c:pt>
                <c:pt idx="376">
                  <c:v>#N/A</c:v>
                </c:pt>
                <c:pt idx="377">
                  <c:v>#N/A</c:v>
                </c:pt>
                <c:pt idx="378">
                  <c:v>#N/A</c:v>
                </c:pt>
                <c:pt idx="379">
                  <c:v>#N/A</c:v>
                </c:pt>
                <c:pt idx="380">
                  <c:v>#N/A</c:v>
                </c:pt>
                <c:pt idx="381">
                  <c:v>#N/A</c:v>
                </c:pt>
                <c:pt idx="382">
                  <c:v>#N/A</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33.129501515647206</c:v>
                </c:pt>
                <c:pt idx="399">
                  <c:v>#N/A</c:v>
                </c:pt>
                <c:pt idx="400">
                  <c:v>23.772910531264426</c:v>
                </c:pt>
                <c:pt idx="401">
                  <c:v>#N/A</c:v>
                </c:pt>
                <c:pt idx="402">
                  <c:v>#N/A</c:v>
                </c:pt>
                <c:pt idx="403">
                  <c:v>#N/A</c:v>
                </c:pt>
                <c:pt idx="404">
                  <c:v>#N/A</c:v>
                </c:pt>
                <c:pt idx="405">
                  <c:v>#N/A</c:v>
                </c:pt>
                <c:pt idx="406">
                  <c:v>#N/A</c:v>
                </c:pt>
                <c:pt idx="407">
                  <c:v>#N/A</c:v>
                </c:pt>
                <c:pt idx="408">
                  <c:v>#N/A</c:v>
                </c:pt>
                <c:pt idx="409">
                  <c:v>#N/A</c:v>
                </c:pt>
                <c:pt idx="410">
                  <c:v>#N/A</c:v>
                </c:pt>
                <c:pt idx="411">
                  <c:v>#N/A</c:v>
                </c:pt>
                <c:pt idx="412">
                  <c:v>#N/A</c:v>
                </c:pt>
                <c:pt idx="413">
                  <c:v>#N/A</c:v>
                </c:pt>
                <c:pt idx="414">
                  <c:v>#N/A</c:v>
                </c:pt>
                <c:pt idx="415">
                  <c:v>#N/A</c:v>
                </c:pt>
                <c:pt idx="416">
                  <c:v>#N/A</c:v>
                </c:pt>
                <c:pt idx="417">
                  <c:v>#N/A</c:v>
                </c:pt>
                <c:pt idx="418">
                  <c:v>#N/A</c:v>
                </c:pt>
                <c:pt idx="419">
                  <c:v>#N/A</c:v>
                </c:pt>
                <c:pt idx="420">
                  <c:v>#N/A</c:v>
                </c:pt>
                <c:pt idx="421">
                  <c:v>#N/A</c:v>
                </c:pt>
                <c:pt idx="422">
                  <c:v>#N/A</c:v>
                </c:pt>
                <c:pt idx="423">
                  <c:v>#N/A</c:v>
                </c:pt>
                <c:pt idx="424">
                  <c:v>#N/A</c:v>
                </c:pt>
                <c:pt idx="425">
                  <c:v>#N/A</c:v>
                </c:pt>
                <c:pt idx="426">
                  <c:v>#N/A</c:v>
                </c:pt>
                <c:pt idx="427">
                  <c:v>#N/A</c:v>
                </c:pt>
                <c:pt idx="428">
                  <c:v>#N/A</c:v>
                </c:pt>
                <c:pt idx="429">
                  <c:v>#N/A</c:v>
                </c:pt>
                <c:pt idx="430">
                  <c:v>#N/A</c:v>
                </c:pt>
                <c:pt idx="431">
                  <c:v>32.990736047951053</c:v>
                </c:pt>
                <c:pt idx="432">
                  <c:v>#N/A</c:v>
                </c:pt>
                <c:pt idx="433">
                  <c:v>#N/A</c:v>
                </c:pt>
                <c:pt idx="434">
                  <c:v>#N/A</c:v>
                </c:pt>
                <c:pt idx="435">
                  <c:v>#N/A</c:v>
                </c:pt>
                <c:pt idx="436">
                  <c:v>#N/A</c:v>
                </c:pt>
                <c:pt idx="437">
                  <c:v>#N/A</c:v>
                </c:pt>
                <c:pt idx="438">
                  <c:v>#N/A</c:v>
                </c:pt>
                <c:pt idx="439">
                  <c:v>38.29899416531255</c:v>
                </c:pt>
                <c:pt idx="440">
                  <c:v>#N/A</c:v>
                </c:pt>
                <c:pt idx="441">
                  <c:v>39.524704002243972</c:v>
                </c:pt>
                <c:pt idx="442">
                  <c:v>#N/A</c:v>
                </c:pt>
                <c:pt idx="443">
                  <c:v>#N/A</c:v>
                </c:pt>
                <c:pt idx="444">
                  <c:v>#N/A</c:v>
                </c:pt>
                <c:pt idx="445">
                  <c:v>#N/A</c:v>
                </c:pt>
                <c:pt idx="446">
                  <c:v>#N/A</c:v>
                </c:pt>
                <c:pt idx="447">
                  <c:v>#N/A</c:v>
                </c:pt>
                <c:pt idx="448">
                  <c:v>#N/A</c:v>
                </c:pt>
                <c:pt idx="449">
                  <c:v>#N/A</c:v>
                </c:pt>
                <c:pt idx="450">
                  <c:v>#N/A</c:v>
                </c:pt>
                <c:pt idx="451">
                  <c:v>#N/A</c:v>
                </c:pt>
                <c:pt idx="452">
                  <c:v>#N/A</c:v>
                </c:pt>
                <c:pt idx="453">
                  <c:v>#N/A</c:v>
                </c:pt>
                <c:pt idx="454">
                  <c:v>#N/A</c:v>
                </c:pt>
                <c:pt idx="455">
                  <c:v>#N/A</c:v>
                </c:pt>
                <c:pt idx="456">
                  <c:v>#N/A</c:v>
                </c:pt>
                <c:pt idx="457">
                  <c:v>48.85661003487072</c:v>
                </c:pt>
                <c:pt idx="458">
                  <c:v>#N/A</c:v>
                </c:pt>
                <c:pt idx="459">
                  <c:v>#N/A</c:v>
                </c:pt>
                <c:pt idx="460">
                  <c:v>#N/A</c:v>
                </c:pt>
                <c:pt idx="461">
                  <c:v>#N/A</c:v>
                </c:pt>
                <c:pt idx="462">
                  <c:v>#N/A</c:v>
                </c:pt>
                <c:pt idx="463">
                  <c:v>#N/A</c:v>
                </c:pt>
                <c:pt idx="464">
                  <c:v>#N/A</c:v>
                </c:pt>
                <c:pt idx="465">
                  <c:v>#N/A</c:v>
                </c:pt>
                <c:pt idx="466">
                  <c:v>46.010904379712386</c:v>
                </c:pt>
                <c:pt idx="467">
                  <c:v>#N/A</c:v>
                </c:pt>
                <c:pt idx="468">
                  <c:v>#N/A</c:v>
                </c:pt>
                <c:pt idx="469">
                  <c:v>47.374907061169623</c:v>
                </c:pt>
                <c:pt idx="470">
                  <c:v>#N/A</c:v>
                </c:pt>
                <c:pt idx="471">
                  <c:v>#N/A</c:v>
                </c:pt>
              </c:numCache>
            </c:numRef>
          </c:yVal>
          <c:bubbleSize>
            <c:numRef>
              <c:f>'PPA Price by Project (PV only)'!$B$26:$B$537</c:f>
              <c:numCache>
                <c:formatCode>0.0</c:formatCode>
                <c:ptCount val="512"/>
                <c:pt idx="0">
                  <c:v>7</c:v>
                </c:pt>
                <c:pt idx="1">
                  <c:v>5</c:v>
                </c:pt>
                <c:pt idx="2">
                  <c:v>550</c:v>
                </c:pt>
                <c:pt idx="3">
                  <c:v>210</c:v>
                </c:pt>
                <c:pt idx="4">
                  <c:v>10</c:v>
                </c:pt>
                <c:pt idx="5">
                  <c:v>30</c:v>
                </c:pt>
                <c:pt idx="6">
                  <c:v>30</c:v>
                </c:pt>
                <c:pt idx="7">
                  <c:v>19</c:v>
                </c:pt>
                <c:pt idx="8">
                  <c:v>12.6</c:v>
                </c:pt>
                <c:pt idx="9">
                  <c:v>230</c:v>
                </c:pt>
                <c:pt idx="10">
                  <c:v>20</c:v>
                </c:pt>
                <c:pt idx="11">
                  <c:v>14</c:v>
                </c:pt>
                <c:pt idx="12">
                  <c:v>10.08</c:v>
                </c:pt>
                <c:pt idx="13">
                  <c:v>48</c:v>
                </c:pt>
                <c:pt idx="14">
                  <c:v>250</c:v>
                </c:pt>
                <c:pt idx="15">
                  <c:v>250</c:v>
                </c:pt>
                <c:pt idx="16">
                  <c:v>21</c:v>
                </c:pt>
                <c:pt idx="17">
                  <c:v>50</c:v>
                </c:pt>
                <c:pt idx="18">
                  <c:v>6</c:v>
                </c:pt>
                <c:pt idx="19">
                  <c:v>19</c:v>
                </c:pt>
                <c:pt idx="20">
                  <c:v>20</c:v>
                </c:pt>
                <c:pt idx="21">
                  <c:v>50</c:v>
                </c:pt>
                <c:pt idx="22">
                  <c:v>20</c:v>
                </c:pt>
                <c:pt idx="23">
                  <c:v>20</c:v>
                </c:pt>
                <c:pt idx="24">
                  <c:v>50</c:v>
                </c:pt>
                <c:pt idx="25">
                  <c:v>300</c:v>
                </c:pt>
                <c:pt idx="26">
                  <c:v>40</c:v>
                </c:pt>
                <c:pt idx="27">
                  <c:v>29</c:v>
                </c:pt>
                <c:pt idx="28">
                  <c:v>66</c:v>
                </c:pt>
                <c:pt idx="29">
                  <c:v>25</c:v>
                </c:pt>
                <c:pt idx="30">
                  <c:v>125</c:v>
                </c:pt>
                <c:pt idx="31">
                  <c:v>25.8</c:v>
                </c:pt>
                <c:pt idx="32">
                  <c:v>32</c:v>
                </c:pt>
                <c:pt idx="33">
                  <c:v>20</c:v>
                </c:pt>
                <c:pt idx="34">
                  <c:v>23</c:v>
                </c:pt>
                <c:pt idx="35">
                  <c:v>12</c:v>
                </c:pt>
                <c:pt idx="36">
                  <c:v>10</c:v>
                </c:pt>
                <c:pt idx="37">
                  <c:v>20</c:v>
                </c:pt>
                <c:pt idx="38">
                  <c:v>150</c:v>
                </c:pt>
                <c:pt idx="39">
                  <c:v>45</c:v>
                </c:pt>
                <c:pt idx="40">
                  <c:v>30</c:v>
                </c:pt>
                <c:pt idx="41">
                  <c:v>5.5</c:v>
                </c:pt>
                <c:pt idx="42">
                  <c:v>23</c:v>
                </c:pt>
                <c:pt idx="43">
                  <c:v>62.5</c:v>
                </c:pt>
                <c:pt idx="44">
                  <c:v>130</c:v>
                </c:pt>
                <c:pt idx="45">
                  <c:v>14</c:v>
                </c:pt>
                <c:pt idx="46">
                  <c:v>20</c:v>
                </c:pt>
                <c:pt idx="47">
                  <c:v>9</c:v>
                </c:pt>
                <c:pt idx="48">
                  <c:v>7.65</c:v>
                </c:pt>
                <c:pt idx="49">
                  <c:v>60</c:v>
                </c:pt>
                <c:pt idx="50">
                  <c:v>309</c:v>
                </c:pt>
                <c:pt idx="51">
                  <c:v>20</c:v>
                </c:pt>
                <c:pt idx="52">
                  <c:v>270</c:v>
                </c:pt>
                <c:pt idx="53">
                  <c:v>110</c:v>
                </c:pt>
                <c:pt idx="54">
                  <c:v>26</c:v>
                </c:pt>
                <c:pt idx="55">
                  <c:v>250</c:v>
                </c:pt>
                <c:pt idx="56">
                  <c:v>30</c:v>
                </c:pt>
                <c:pt idx="57">
                  <c:v>20</c:v>
                </c:pt>
                <c:pt idx="58">
                  <c:v>150</c:v>
                </c:pt>
                <c:pt idx="59">
                  <c:v>110</c:v>
                </c:pt>
                <c:pt idx="60">
                  <c:v>127</c:v>
                </c:pt>
                <c:pt idx="61">
                  <c:v>150</c:v>
                </c:pt>
                <c:pt idx="62">
                  <c:v>24</c:v>
                </c:pt>
                <c:pt idx="63">
                  <c:v>20</c:v>
                </c:pt>
                <c:pt idx="64">
                  <c:v>6</c:v>
                </c:pt>
                <c:pt idx="65">
                  <c:v>150</c:v>
                </c:pt>
                <c:pt idx="66">
                  <c:v>250</c:v>
                </c:pt>
                <c:pt idx="67">
                  <c:v>9</c:v>
                </c:pt>
                <c:pt idx="68">
                  <c:v>20</c:v>
                </c:pt>
                <c:pt idx="69">
                  <c:v>19</c:v>
                </c:pt>
                <c:pt idx="70">
                  <c:v>20</c:v>
                </c:pt>
                <c:pt idx="71">
                  <c:v>30</c:v>
                </c:pt>
                <c:pt idx="72">
                  <c:v>20</c:v>
                </c:pt>
                <c:pt idx="73">
                  <c:v>15</c:v>
                </c:pt>
                <c:pt idx="74">
                  <c:v>15</c:v>
                </c:pt>
                <c:pt idx="75">
                  <c:v>200</c:v>
                </c:pt>
                <c:pt idx="76">
                  <c:v>20</c:v>
                </c:pt>
                <c:pt idx="77">
                  <c:v>20</c:v>
                </c:pt>
                <c:pt idx="78">
                  <c:v>20</c:v>
                </c:pt>
                <c:pt idx="79">
                  <c:v>20</c:v>
                </c:pt>
                <c:pt idx="80">
                  <c:v>20</c:v>
                </c:pt>
                <c:pt idx="81">
                  <c:v>102</c:v>
                </c:pt>
                <c:pt idx="82">
                  <c:v>20</c:v>
                </c:pt>
                <c:pt idx="83">
                  <c:v>250</c:v>
                </c:pt>
                <c:pt idx="84">
                  <c:v>20</c:v>
                </c:pt>
                <c:pt idx="85">
                  <c:v>20.8</c:v>
                </c:pt>
                <c:pt idx="86">
                  <c:v>10</c:v>
                </c:pt>
                <c:pt idx="87">
                  <c:v>50</c:v>
                </c:pt>
                <c:pt idx="88">
                  <c:v>20</c:v>
                </c:pt>
                <c:pt idx="89">
                  <c:v>20</c:v>
                </c:pt>
                <c:pt idx="90">
                  <c:v>250</c:v>
                </c:pt>
                <c:pt idx="91">
                  <c:v>20</c:v>
                </c:pt>
                <c:pt idx="92">
                  <c:v>28.8</c:v>
                </c:pt>
                <c:pt idx="93">
                  <c:v>45</c:v>
                </c:pt>
                <c:pt idx="94">
                  <c:v>20</c:v>
                </c:pt>
                <c:pt idx="95">
                  <c:v>20</c:v>
                </c:pt>
                <c:pt idx="96">
                  <c:v>20</c:v>
                </c:pt>
                <c:pt idx="97">
                  <c:v>20</c:v>
                </c:pt>
                <c:pt idx="98">
                  <c:v>20</c:v>
                </c:pt>
                <c:pt idx="99">
                  <c:v>20</c:v>
                </c:pt>
                <c:pt idx="100">
                  <c:v>48</c:v>
                </c:pt>
                <c:pt idx="101">
                  <c:v>40</c:v>
                </c:pt>
                <c:pt idx="102">
                  <c:v>12</c:v>
                </c:pt>
                <c:pt idx="103">
                  <c:v>50</c:v>
                </c:pt>
                <c:pt idx="104">
                  <c:v>40</c:v>
                </c:pt>
                <c:pt idx="105">
                  <c:v>20</c:v>
                </c:pt>
                <c:pt idx="106">
                  <c:v>20</c:v>
                </c:pt>
                <c:pt idx="107">
                  <c:v>12</c:v>
                </c:pt>
                <c:pt idx="108">
                  <c:v>15</c:v>
                </c:pt>
                <c:pt idx="109">
                  <c:v>20</c:v>
                </c:pt>
                <c:pt idx="110">
                  <c:v>20</c:v>
                </c:pt>
                <c:pt idx="111">
                  <c:v>20</c:v>
                </c:pt>
                <c:pt idx="112">
                  <c:v>20</c:v>
                </c:pt>
                <c:pt idx="113">
                  <c:v>7.3140000000000001</c:v>
                </c:pt>
                <c:pt idx="114">
                  <c:v>20</c:v>
                </c:pt>
                <c:pt idx="115">
                  <c:v>150</c:v>
                </c:pt>
                <c:pt idx="116">
                  <c:v>7</c:v>
                </c:pt>
                <c:pt idx="117">
                  <c:v>10.416</c:v>
                </c:pt>
                <c:pt idx="118">
                  <c:v>20</c:v>
                </c:pt>
                <c:pt idx="119">
                  <c:v>25</c:v>
                </c:pt>
                <c:pt idx="120">
                  <c:v>10.3</c:v>
                </c:pt>
                <c:pt idx="121">
                  <c:v>150</c:v>
                </c:pt>
                <c:pt idx="122">
                  <c:v>30</c:v>
                </c:pt>
                <c:pt idx="123">
                  <c:v>20</c:v>
                </c:pt>
                <c:pt idx="124">
                  <c:v>30</c:v>
                </c:pt>
                <c:pt idx="125">
                  <c:v>93.6</c:v>
                </c:pt>
                <c:pt idx="126">
                  <c:v>45</c:v>
                </c:pt>
                <c:pt idx="127">
                  <c:v>56</c:v>
                </c:pt>
                <c:pt idx="128">
                  <c:v>56</c:v>
                </c:pt>
                <c:pt idx="129">
                  <c:v>200</c:v>
                </c:pt>
                <c:pt idx="130">
                  <c:v>100</c:v>
                </c:pt>
                <c:pt idx="131">
                  <c:v>60</c:v>
                </c:pt>
                <c:pt idx="132">
                  <c:v>60</c:v>
                </c:pt>
                <c:pt idx="133">
                  <c:v>52</c:v>
                </c:pt>
                <c:pt idx="134">
                  <c:v>120</c:v>
                </c:pt>
                <c:pt idx="135">
                  <c:v>30</c:v>
                </c:pt>
                <c:pt idx="136">
                  <c:v>101.3</c:v>
                </c:pt>
                <c:pt idx="137">
                  <c:v>51</c:v>
                </c:pt>
                <c:pt idx="138">
                  <c:v>76.5</c:v>
                </c:pt>
                <c:pt idx="139">
                  <c:v>30</c:v>
                </c:pt>
                <c:pt idx="140">
                  <c:v>80</c:v>
                </c:pt>
                <c:pt idx="141">
                  <c:v>103</c:v>
                </c:pt>
                <c:pt idx="142">
                  <c:v>40</c:v>
                </c:pt>
                <c:pt idx="143">
                  <c:v>11.4</c:v>
                </c:pt>
                <c:pt idx="144">
                  <c:v>20</c:v>
                </c:pt>
                <c:pt idx="145">
                  <c:v>20</c:v>
                </c:pt>
                <c:pt idx="146">
                  <c:v>20</c:v>
                </c:pt>
                <c:pt idx="147">
                  <c:v>15</c:v>
                </c:pt>
                <c:pt idx="148">
                  <c:v>20</c:v>
                </c:pt>
                <c:pt idx="149">
                  <c:v>20</c:v>
                </c:pt>
                <c:pt idx="150">
                  <c:v>14.7</c:v>
                </c:pt>
                <c:pt idx="151">
                  <c:v>19.5</c:v>
                </c:pt>
                <c:pt idx="152">
                  <c:v>19.5</c:v>
                </c:pt>
                <c:pt idx="153">
                  <c:v>100</c:v>
                </c:pt>
                <c:pt idx="154">
                  <c:v>40</c:v>
                </c:pt>
                <c:pt idx="155">
                  <c:v>50</c:v>
                </c:pt>
                <c:pt idx="156">
                  <c:v>30</c:v>
                </c:pt>
                <c:pt idx="157">
                  <c:v>45</c:v>
                </c:pt>
                <c:pt idx="158">
                  <c:v>130</c:v>
                </c:pt>
                <c:pt idx="159">
                  <c:v>80</c:v>
                </c:pt>
                <c:pt idx="160">
                  <c:v>6</c:v>
                </c:pt>
                <c:pt idx="161">
                  <c:v>25</c:v>
                </c:pt>
                <c:pt idx="162">
                  <c:v>62.25</c:v>
                </c:pt>
                <c:pt idx="163">
                  <c:v>70</c:v>
                </c:pt>
                <c:pt idx="164">
                  <c:v>70</c:v>
                </c:pt>
                <c:pt idx="165">
                  <c:v>10.5</c:v>
                </c:pt>
                <c:pt idx="166">
                  <c:v>20</c:v>
                </c:pt>
                <c:pt idx="167">
                  <c:v>30</c:v>
                </c:pt>
                <c:pt idx="168">
                  <c:v>81</c:v>
                </c:pt>
                <c:pt idx="169">
                  <c:v>54</c:v>
                </c:pt>
                <c:pt idx="170">
                  <c:v>6.8</c:v>
                </c:pt>
                <c:pt idx="171">
                  <c:v>20</c:v>
                </c:pt>
                <c:pt idx="172">
                  <c:v>50.6</c:v>
                </c:pt>
                <c:pt idx="173">
                  <c:v>52</c:v>
                </c:pt>
                <c:pt idx="174">
                  <c:v>80</c:v>
                </c:pt>
                <c:pt idx="175">
                  <c:v>4.9000000000000004</c:v>
                </c:pt>
                <c:pt idx="176">
                  <c:v>3.6</c:v>
                </c:pt>
                <c:pt idx="177">
                  <c:v>100</c:v>
                </c:pt>
                <c:pt idx="178">
                  <c:v>80</c:v>
                </c:pt>
                <c:pt idx="179">
                  <c:v>100</c:v>
                </c:pt>
                <c:pt idx="180">
                  <c:v>46</c:v>
                </c:pt>
                <c:pt idx="181">
                  <c:v>100.815</c:v>
                </c:pt>
                <c:pt idx="182">
                  <c:v>7</c:v>
                </c:pt>
                <c:pt idx="183">
                  <c:v>13</c:v>
                </c:pt>
                <c:pt idx="184">
                  <c:v>20</c:v>
                </c:pt>
                <c:pt idx="185">
                  <c:v>27.6</c:v>
                </c:pt>
                <c:pt idx="186">
                  <c:v>125</c:v>
                </c:pt>
                <c:pt idx="187">
                  <c:v>150</c:v>
                </c:pt>
                <c:pt idx="188">
                  <c:v>180</c:v>
                </c:pt>
                <c:pt idx="189">
                  <c:v>20</c:v>
                </c:pt>
                <c:pt idx="190">
                  <c:v>30</c:v>
                </c:pt>
                <c:pt idx="191">
                  <c:v>30</c:v>
                </c:pt>
                <c:pt idx="192">
                  <c:v>10</c:v>
                </c:pt>
                <c:pt idx="193">
                  <c:v>150</c:v>
                </c:pt>
                <c:pt idx="194">
                  <c:v>10.88</c:v>
                </c:pt>
                <c:pt idx="195">
                  <c:v>52</c:v>
                </c:pt>
                <c:pt idx="196">
                  <c:v>52</c:v>
                </c:pt>
                <c:pt idx="197">
                  <c:v>25</c:v>
                </c:pt>
                <c:pt idx="198">
                  <c:v>46.2</c:v>
                </c:pt>
                <c:pt idx="199">
                  <c:v>71.400000000000006</c:v>
                </c:pt>
                <c:pt idx="200">
                  <c:v>118</c:v>
                </c:pt>
                <c:pt idx="201">
                  <c:v>182</c:v>
                </c:pt>
                <c:pt idx="202">
                  <c:v>146</c:v>
                </c:pt>
                <c:pt idx="203">
                  <c:v>50</c:v>
                </c:pt>
                <c:pt idx="204">
                  <c:v>154.27199999999999</c:v>
                </c:pt>
                <c:pt idx="205">
                  <c:v>103.5</c:v>
                </c:pt>
                <c:pt idx="206">
                  <c:v>125</c:v>
                </c:pt>
                <c:pt idx="207">
                  <c:v>85</c:v>
                </c:pt>
                <c:pt idx="208">
                  <c:v>54</c:v>
                </c:pt>
                <c:pt idx="209">
                  <c:v>72</c:v>
                </c:pt>
                <c:pt idx="210">
                  <c:v>30</c:v>
                </c:pt>
                <c:pt idx="211">
                  <c:v>86</c:v>
                </c:pt>
                <c:pt idx="212">
                  <c:v>50</c:v>
                </c:pt>
                <c:pt idx="213">
                  <c:v>90</c:v>
                </c:pt>
                <c:pt idx="214">
                  <c:v>20</c:v>
                </c:pt>
                <c:pt idx="215">
                  <c:v>20</c:v>
                </c:pt>
                <c:pt idx="216">
                  <c:v>20</c:v>
                </c:pt>
                <c:pt idx="217">
                  <c:v>20</c:v>
                </c:pt>
                <c:pt idx="218">
                  <c:v>20</c:v>
                </c:pt>
                <c:pt idx="219">
                  <c:v>26</c:v>
                </c:pt>
                <c:pt idx="220">
                  <c:v>8.16</c:v>
                </c:pt>
                <c:pt idx="221">
                  <c:v>20.399999999999999</c:v>
                </c:pt>
                <c:pt idx="222">
                  <c:v>100</c:v>
                </c:pt>
                <c:pt idx="223">
                  <c:v>128</c:v>
                </c:pt>
                <c:pt idx="224">
                  <c:v>20</c:v>
                </c:pt>
                <c:pt idx="225">
                  <c:v>16</c:v>
                </c:pt>
                <c:pt idx="226">
                  <c:v>60</c:v>
                </c:pt>
                <c:pt idx="227">
                  <c:v>20</c:v>
                </c:pt>
                <c:pt idx="228">
                  <c:v>100</c:v>
                </c:pt>
                <c:pt idx="229">
                  <c:v>100</c:v>
                </c:pt>
                <c:pt idx="230">
                  <c:v>24.9</c:v>
                </c:pt>
                <c:pt idx="231">
                  <c:v>40</c:v>
                </c:pt>
                <c:pt idx="232">
                  <c:v>20</c:v>
                </c:pt>
                <c:pt idx="233">
                  <c:v>50</c:v>
                </c:pt>
                <c:pt idx="234">
                  <c:v>50</c:v>
                </c:pt>
                <c:pt idx="235">
                  <c:v>105</c:v>
                </c:pt>
                <c:pt idx="236">
                  <c:v>150</c:v>
                </c:pt>
                <c:pt idx="237">
                  <c:v>80</c:v>
                </c:pt>
                <c:pt idx="238">
                  <c:v>125</c:v>
                </c:pt>
                <c:pt idx="239">
                  <c:v>7.8</c:v>
                </c:pt>
                <c:pt idx="240">
                  <c:v>200</c:v>
                </c:pt>
                <c:pt idx="241">
                  <c:v>7.2</c:v>
                </c:pt>
                <c:pt idx="242">
                  <c:v>14.7</c:v>
                </c:pt>
                <c:pt idx="243">
                  <c:v>45.9</c:v>
                </c:pt>
                <c:pt idx="244">
                  <c:v>100</c:v>
                </c:pt>
                <c:pt idx="245">
                  <c:v>60</c:v>
                </c:pt>
                <c:pt idx="246">
                  <c:v>20</c:v>
                </c:pt>
                <c:pt idx="247">
                  <c:v>17</c:v>
                </c:pt>
                <c:pt idx="248">
                  <c:v>49</c:v>
                </c:pt>
                <c:pt idx="249">
                  <c:v>56</c:v>
                </c:pt>
                <c:pt idx="250">
                  <c:v>74.900000000000006</c:v>
                </c:pt>
                <c:pt idx="251">
                  <c:v>100</c:v>
                </c:pt>
                <c:pt idx="252">
                  <c:v>78.400000000000006</c:v>
                </c:pt>
                <c:pt idx="253">
                  <c:v>50</c:v>
                </c:pt>
                <c:pt idx="254">
                  <c:v>9.4959999999999987</c:v>
                </c:pt>
                <c:pt idx="255">
                  <c:v>39.864000000000004</c:v>
                </c:pt>
                <c:pt idx="256">
                  <c:v>52.5</c:v>
                </c:pt>
                <c:pt idx="257">
                  <c:v>40</c:v>
                </c:pt>
                <c:pt idx="258">
                  <c:v>86</c:v>
                </c:pt>
                <c:pt idx="259">
                  <c:v>74</c:v>
                </c:pt>
                <c:pt idx="260">
                  <c:v>50</c:v>
                </c:pt>
                <c:pt idx="261">
                  <c:v>100</c:v>
                </c:pt>
                <c:pt idx="262">
                  <c:v>19.59</c:v>
                </c:pt>
                <c:pt idx="263">
                  <c:v>19.579999999999998</c:v>
                </c:pt>
                <c:pt idx="264">
                  <c:v>19.579999999999998</c:v>
                </c:pt>
                <c:pt idx="265">
                  <c:v>19.600000000000001</c:v>
                </c:pt>
                <c:pt idx="266">
                  <c:v>5</c:v>
                </c:pt>
                <c:pt idx="267">
                  <c:v>40</c:v>
                </c:pt>
                <c:pt idx="268">
                  <c:v>8.4</c:v>
                </c:pt>
                <c:pt idx="269">
                  <c:v>8.4</c:v>
                </c:pt>
                <c:pt idx="270">
                  <c:v>252.32</c:v>
                </c:pt>
                <c:pt idx="271">
                  <c:v>100</c:v>
                </c:pt>
                <c:pt idx="272">
                  <c:v>200</c:v>
                </c:pt>
                <c:pt idx="273">
                  <c:v>62.5</c:v>
                </c:pt>
                <c:pt idx="274">
                  <c:v>50</c:v>
                </c:pt>
                <c:pt idx="275">
                  <c:v>25</c:v>
                </c:pt>
                <c:pt idx="276">
                  <c:v>25</c:v>
                </c:pt>
                <c:pt idx="277">
                  <c:v>50</c:v>
                </c:pt>
                <c:pt idx="278">
                  <c:v>5</c:v>
                </c:pt>
                <c:pt idx="279">
                  <c:v>150</c:v>
                </c:pt>
                <c:pt idx="280">
                  <c:v>200</c:v>
                </c:pt>
                <c:pt idx="281">
                  <c:v>15</c:v>
                </c:pt>
                <c:pt idx="282">
                  <c:v>45</c:v>
                </c:pt>
                <c:pt idx="283">
                  <c:v>150</c:v>
                </c:pt>
                <c:pt idx="284">
                  <c:v>50</c:v>
                </c:pt>
                <c:pt idx="285">
                  <c:v>99</c:v>
                </c:pt>
                <c:pt idx="286">
                  <c:v>50</c:v>
                </c:pt>
                <c:pt idx="287">
                  <c:v>30</c:v>
                </c:pt>
                <c:pt idx="288">
                  <c:v>100</c:v>
                </c:pt>
                <c:pt idx="289">
                  <c:v>57.5</c:v>
                </c:pt>
                <c:pt idx="290">
                  <c:v>120</c:v>
                </c:pt>
                <c:pt idx="291">
                  <c:v>10</c:v>
                </c:pt>
                <c:pt idx="292">
                  <c:v>50</c:v>
                </c:pt>
                <c:pt idx="293">
                  <c:v>106.688</c:v>
                </c:pt>
                <c:pt idx="294">
                  <c:v>99</c:v>
                </c:pt>
                <c:pt idx="295">
                  <c:v>6.3</c:v>
                </c:pt>
                <c:pt idx="296">
                  <c:v>100</c:v>
                </c:pt>
                <c:pt idx="297">
                  <c:v>74.5</c:v>
                </c:pt>
                <c:pt idx="298">
                  <c:v>74.5</c:v>
                </c:pt>
                <c:pt idx="299">
                  <c:v>300</c:v>
                </c:pt>
                <c:pt idx="300">
                  <c:v>250</c:v>
                </c:pt>
                <c:pt idx="301">
                  <c:v>50</c:v>
                </c:pt>
                <c:pt idx="302">
                  <c:v>101</c:v>
                </c:pt>
                <c:pt idx="303">
                  <c:v>200</c:v>
                </c:pt>
                <c:pt idx="304">
                  <c:v>100</c:v>
                </c:pt>
                <c:pt idx="305">
                  <c:v>80</c:v>
                </c:pt>
                <c:pt idx="306">
                  <c:v>5.6814814814814811</c:v>
                </c:pt>
                <c:pt idx="307">
                  <c:v>80</c:v>
                </c:pt>
                <c:pt idx="308">
                  <c:v>60</c:v>
                </c:pt>
                <c:pt idx="309">
                  <c:v>30</c:v>
                </c:pt>
                <c:pt idx="310">
                  <c:v>58</c:v>
                </c:pt>
                <c:pt idx="311">
                  <c:v>122</c:v>
                </c:pt>
                <c:pt idx="312">
                  <c:v>99</c:v>
                </c:pt>
                <c:pt idx="313">
                  <c:v>80</c:v>
                </c:pt>
                <c:pt idx="314">
                  <c:v>20</c:v>
                </c:pt>
                <c:pt idx="315">
                  <c:v>100</c:v>
                </c:pt>
                <c:pt idx="316">
                  <c:v>42</c:v>
                </c:pt>
                <c:pt idx="317">
                  <c:v>68</c:v>
                </c:pt>
                <c:pt idx="318">
                  <c:v>20</c:v>
                </c:pt>
                <c:pt idx="319">
                  <c:v>200</c:v>
                </c:pt>
                <c:pt idx="320">
                  <c:v>35</c:v>
                </c:pt>
                <c:pt idx="321">
                  <c:v>40</c:v>
                </c:pt>
                <c:pt idx="322">
                  <c:v>10</c:v>
                </c:pt>
                <c:pt idx="323">
                  <c:v>50</c:v>
                </c:pt>
                <c:pt idx="324">
                  <c:v>50</c:v>
                </c:pt>
                <c:pt idx="325">
                  <c:v>86</c:v>
                </c:pt>
                <c:pt idx="326">
                  <c:v>102.5</c:v>
                </c:pt>
                <c:pt idx="327">
                  <c:v>100</c:v>
                </c:pt>
                <c:pt idx="328">
                  <c:v>100</c:v>
                </c:pt>
                <c:pt idx="329">
                  <c:v>100</c:v>
                </c:pt>
                <c:pt idx="330">
                  <c:v>100</c:v>
                </c:pt>
                <c:pt idx="331">
                  <c:v>60</c:v>
                </c:pt>
                <c:pt idx="332">
                  <c:v>10.5</c:v>
                </c:pt>
                <c:pt idx="333">
                  <c:v>20</c:v>
                </c:pt>
                <c:pt idx="334">
                  <c:v>144</c:v>
                </c:pt>
                <c:pt idx="335">
                  <c:v>13</c:v>
                </c:pt>
                <c:pt idx="336">
                  <c:v>128</c:v>
                </c:pt>
                <c:pt idx="337">
                  <c:v>70</c:v>
                </c:pt>
                <c:pt idx="338">
                  <c:v>250</c:v>
                </c:pt>
                <c:pt idx="339">
                  <c:v>4.5999999999999996</c:v>
                </c:pt>
                <c:pt idx="340">
                  <c:v>50</c:v>
                </c:pt>
                <c:pt idx="341">
                  <c:v>22</c:v>
                </c:pt>
                <c:pt idx="342">
                  <c:v>50</c:v>
                </c:pt>
                <c:pt idx="343">
                  <c:v>160</c:v>
                </c:pt>
                <c:pt idx="344">
                  <c:v>120</c:v>
                </c:pt>
                <c:pt idx="345">
                  <c:v>100</c:v>
                </c:pt>
                <c:pt idx="346">
                  <c:v>75</c:v>
                </c:pt>
                <c:pt idx="347">
                  <c:v>26</c:v>
                </c:pt>
                <c:pt idx="348">
                  <c:v>50</c:v>
                </c:pt>
                <c:pt idx="349">
                  <c:v>55.83</c:v>
                </c:pt>
                <c:pt idx="350">
                  <c:v>88</c:v>
                </c:pt>
                <c:pt idx="351">
                  <c:v>22</c:v>
                </c:pt>
                <c:pt idx="352">
                  <c:v>100</c:v>
                </c:pt>
                <c:pt idx="353">
                  <c:v>50</c:v>
                </c:pt>
                <c:pt idx="354">
                  <c:v>300</c:v>
                </c:pt>
                <c:pt idx="355">
                  <c:v>40</c:v>
                </c:pt>
                <c:pt idx="356">
                  <c:v>400</c:v>
                </c:pt>
                <c:pt idx="357">
                  <c:v>80</c:v>
                </c:pt>
                <c:pt idx="358">
                  <c:v>62.5</c:v>
                </c:pt>
                <c:pt idx="359">
                  <c:v>17.5</c:v>
                </c:pt>
                <c:pt idx="360">
                  <c:v>112</c:v>
                </c:pt>
                <c:pt idx="361">
                  <c:v>100</c:v>
                </c:pt>
                <c:pt idx="362">
                  <c:v>100</c:v>
                </c:pt>
                <c:pt idx="363">
                  <c:v>100</c:v>
                </c:pt>
                <c:pt idx="364">
                  <c:v>240</c:v>
                </c:pt>
                <c:pt idx="365">
                  <c:v>65</c:v>
                </c:pt>
                <c:pt idx="366">
                  <c:v>9.3076923076923066</c:v>
                </c:pt>
                <c:pt idx="367">
                  <c:v>88</c:v>
                </c:pt>
                <c:pt idx="368">
                  <c:v>90</c:v>
                </c:pt>
                <c:pt idx="369">
                  <c:v>70</c:v>
                </c:pt>
                <c:pt idx="370">
                  <c:v>150</c:v>
                </c:pt>
                <c:pt idx="371">
                  <c:v>100</c:v>
                </c:pt>
                <c:pt idx="372">
                  <c:v>100</c:v>
                </c:pt>
                <c:pt idx="373">
                  <c:v>35</c:v>
                </c:pt>
                <c:pt idx="374">
                  <c:v>107</c:v>
                </c:pt>
                <c:pt idx="375">
                  <c:v>132</c:v>
                </c:pt>
                <c:pt idx="376">
                  <c:v>250</c:v>
                </c:pt>
                <c:pt idx="377">
                  <c:v>88</c:v>
                </c:pt>
                <c:pt idx="378">
                  <c:v>25</c:v>
                </c:pt>
                <c:pt idx="379">
                  <c:v>100</c:v>
                </c:pt>
                <c:pt idx="380">
                  <c:v>44</c:v>
                </c:pt>
                <c:pt idx="381">
                  <c:v>100</c:v>
                </c:pt>
                <c:pt idx="382">
                  <c:v>162</c:v>
                </c:pt>
                <c:pt idx="383">
                  <c:v>100</c:v>
                </c:pt>
                <c:pt idx="384">
                  <c:v>200</c:v>
                </c:pt>
                <c:pt idx="385">
                  <c:v>100</c:v>
                </c:pt>
                <c:pt idx="386">
                  <c:v>50</c:v>
                </c:pt>
                <c:pt idx="387">
                  <c:v>80</c:v>
                </c:pt>
                <c:pt idx="388">
                  <c:v>50.5</c:v>
                </c:pt>
                <c:pt idx="389">
                  <c:v>50</c:v>
                </c:pt>
                <c:pt idx="390">
                  <c:v>160.5</c:v>
                </c:pt>
                <c:pt idx="391">
                  <c:v>75</c:v>
                </c:pt>
                <c:pt idx="392">
                  <c:v>80</c:v>
                </c:pt>
                <c:pt idx="393">
                  <c:v>22.9</c:v>
                </c:pt>
                <c:pt idx="394">
                  <c:v>200</c:v>
                </c:pt>
                <c:pt idx="395">
                  <c:v>127.86</c:v>
                </c:pt>
                <c:pt idx="396">
                  <c:v>100</c:v>
                </c:pt>
                <c:pt idx="397">
                  <c:v>100</c:v>
                </c:pt>
                <c:pt idx="398">
                  <c:v>79</c:v>
                </c:pt>
                <c:pt idx="399">
                  <c:v>75</c:v>
                </c:pt>
                <c:pt idx="400">
                  <c:v>160</c:v>
                </c:pt>
                <c:pt idx="401">
                  <c:v>150</c:v>
                </c:pt>
                <c:pt idx="402">
                  <c:v>20</c:v>
                </c:pt>
                <c:pt idx="403">
                  <c:v>20</c:v>
                </c:pt>
                <c:pt idx="404">
                  <c:v>196</c:v>
                </c:pt>
                <c:pt idx="405">
                  <c:v>50</c:v>
                </c:pt>
                <c:pt idx="406">
                  <c:v>132</c:v>
                </c:pt>
                <c:pt idx="407">
                  <c:v>175</c:v>
                </c:pt>
                <c:pt idx="408">
                  <c:v>100</c:v>
                </c:pt>
                <c:pt idx="409">
                  <c:v>200</c:v>
                </c:pt>
                <c:pt idx="410">
                  <c:v>152.5</c:v>
                </c:pt>
                <c:pt idx="411">
                  <c:v>233</c:v>
                </c:pt>
                <c:pt idx="412">
                  <c:v>63</c:v>
                </c:pt>
                <c:pt idx="413">
                  <c:v>26</c:v>
                </c:pt>
                <c:pt idx="414">
                  <c:v>56</c:v>
                </c:pt>
                <c:pt idx="415">
                  <c:v>50</c:v>
                </c:pt>
                <c:pt idx="416">
                  <c:v>200</c:v>
                </c:pt>
                <c:pt idx="417">
                  <c:v>7.5</c:v>
                </c:pt>
                <c:pt idx="418">
                  <c:v>90</c:v>
                </c:pt>
                <c:pt idx="419">
                  <c:v>500</c:v>
                </c:pt>
                <c:pt idx="420">
                  <c:v>90</c:v>
                </c:pt>
                <c:pt idx="421">
                  <c:v>96</c:v>
                </c:pt>
                <c:pt idx="422" formatCode="General">
                  <c:v>190</c:v>
                </c:pt>
                <c:pt idx="423" formatCode="General">
                  <c:v>190</c:v>
                </c:pt>
                <c:pt idx="424" formatCode="General">
                  <c:v>50</c:v>
                </c:pt>
                <c:pt idx="425" formatCode="General">
                  <c:v>50</c:v>
                </c:pt>
                <c:pt idx="426" formatCode="General">
                  <c:v>74.5</c:v>
                </c:pt>
                <c:pt idx="427" formatCode="General">
                  <c:v>130</c:v>
                </c:pt>
                <c:pt idx="428" formatCode="General">
                  <c:v>150</c:v>
                </c:pt>
                <c:pt idx="429" formatCode="General">
                  <c:v>300</c:v>
                </c:pt>
                <c:pt idx="430" formatCode="General">
                  <c:v>50</c:v>
                </c:pt>
                <c:pt idx="431" formatCode="General">
                  <c:v>30</c:v>
                </c:pt>
                <c:pt idx="432" formatCode="General">
                  <c:v>100</c:v>
                </c:pt>
                <c:pt idx="433" formatCode="General">
                  <c:v>350</c:v>
                </c:pt>
                <c:pt idx="434" formatCode="General">
                  <c:v>250</c:v>
                </c:pt>
                <c:pt idx="435" formatCode="General">
                  <c:v>90</c:v>
                </c:pt>
                <c:pt idx="436" formatCode="General">
                  <c:v>93.5</c:v>
                </c:pt>
                <c:pt idx="437" formatCode="General">
                  <c:v>200</c:v>
                </c:pt>
                <c:pt idx="438" formatCode="General">
                  <c:v>100</c:v>
                </c:pt>
                <c:pt idx="439" formatCode="General">
                  <c:v>100</c:v>
                </c:pt>
                <c:pt idx="440" formatCode="General">
                  <c:v>30</c:v>
                </c:pt>
                <c:pt idx="441" formatCode="General">
                  <c:v>125</c:v>
                </c:pt>
                <c:pt idx="442" formatCode="General">
                  <c:v>102</c:v>
                </c:pt>
                <c:pt idx="443" formatCode="General">
                  <c:v>150</c:v>
                </c:pt>
                <c:pt idx="444" formatCode="General">
                  <c:v>70</c:v>
                </c:pt>
                <c:pt idx="445" formatCode="General">
                  <c:v>40</c:v>
                </c:pt>
                <c:pt idx="446" formatCode="General">
                  <c:v>150</c:v>
                </c:pt>
                <c:pt idx="447" formatCode="General">
                  <c:v>60</c:v>
                </c:pt>
                <c:pt idx="448" formatCode="General">
                  <c:v>190</c:v>
                </c:pt>
                <c:pt idx="449" formatCode="General">
                  <c:v>20</c:v>
                </c:pt>
                <c:pt idx="450" formatCode="General">
                  <c:v>130</c:v>
                </c:pt>
                <c:pt idx="451" formatCode="General">
                  <c:v>80</c:v>
                </c:pt>
                <c:pt idx="452" formatCode="General">
                  <c:v>80</c:v>
                </c:pt>
                <c:pt idx="453" formatCode="General">
                  <c:v>66</c:v>
                </c:pt>
                <c:pt idx="454" formatCode="General">
                  <c:v>107</c:v>
                </c:pt>
                <c:pt idx="455" formatCode="General">
                  <c:v>100</c:v>
                </c:pt>
                <c:pt idx="456" formatCode="General">
                  <c:v>125</c:v>
                </c:pt>
                <c:pt idx="457" formatCode="General">
                  <c:v>30</c:v>
                </c:pt>
                <c:pt idx="458" formatCode="General">
                  <c:v>100</c:v>
                </c:pt>
                <c:pt idx="459" formatCode="General">
                  <c:v>150</c:v>
                </c:pt>
                <c:pt idx="460" formatCode="General">
                  <c:v>100</c:v>
                </c:pt>
                <c:pt idx="461" formatCode="General">
                  <c:v>65</c:v>
                </c:pt>
                <c:pt idx="462" formatCode="General">
                  <c:v>138.80000000000001</c:v>
                </c:pt>
                <c:pt idx="463" formatCode="General">
                  <c:v>140</c:v>
                </c:pt>
                <c:pt idx="464" formatCode="General">
                  <c:v>100</c:v>
                </c:pt>
                <c:pt idx="465" formatCode="General">
                  <c:v>25</c:v>
                </c:pt>
                <c:pt idx="466" formatCode="General">
                  <c:v>300</c:v>
                </c:pt>
                <c:pt idx="467" formatCode="General">
                  <c:v>200</c:v>
                </c:pt>
                <c:pt idx="468" formatCode="General">
                  <c:v>125</c:v>
                </c:pt>
                <c:pt idx="469" formatCode="General">
                  <c:v>35</c:v>
                </c:pt>
                <c:pt idx="470" formatCode="General">
                  <c:v>127.85</c:v>
                </c:pt>
                <c:pt idx="471" formatCode="General">
                  <c:v>700</c:v>
                </c:pt>
              </c:numCache>
            </c:numRef>
          </c:bubbleSize>
          <c:bubble3D val="0"/>
          <c:extLst>
            <c:ext xmlns:c14="http://schemas.microsoft.com/office/drawing/2007/8/2/chart" uri="{6F2FDCE9-48DA-4B69-8628-5D25D57E5C99}">
              <c14:invertSolidFillFmt>
                <c14:spPr xmlns:c14="http://schemas.microsoft.com/office/drawing/2007/8/2/chart">
                  <a:solidFill>
                    <a:srgbClr val="FFFFFF"/>
                  </a:solidFill>
                  <a:ln w="6350">
                    <a:solidFill>
                      <a:schemeClr val="accent3"/>
                    </a:solidFill>
                    <a:prstDash val="solid"/>
                  </a:ln>
                </c14:spPr>
              </c14:invertSolidFillFmt>
            </c:ext>
            <c:ext xmlns:c16="http://schemas.microsoft.com/office/drawing/2014/chart" uri="{C3380CC4-5D6E-409C-BE32-E72D297353CC}">
              <c16:uniqueId val="{00000003-1F49-4654-81E0-1FB7C6D7B873}"/>
            </c:ext>
          </c:extLst>
        </c:ser>
        <c:ser>
          <c:idx val="5"/>
          <c:order val="3"/>
          <c:tx>
            <c:v> SPP</c:v>
          </c:tx>
          <c:spPr>
            <a:solidFill>
              <a:schemeClr val="bg2">
                <a:lumMod val="75000"/>
              </a:schemeClr>
            </a:solidFill>
            <a:ln w="6350">
              <a:solidFill>
                <a:schemeClr val="bg2">
                  <a:lumMod val="50000"/>
                </a:schemeClr>
              </a:solidFill>
              <a:prstDash val="solid"/>
            </a:ln>
          </c:spPr>
          <c:invertIfNegative val="0"/>
          <c:xVal>
            <c:numRef>
              <c:f>'PPA Price by Project (PV only)'!$A$26:$A$537</c:f>
              <c:numCache>
                <c:formatCode>m/d/yyyy</c:formatCode>
                <c:ptCount val="512"/>
                <c:pt idx="0">
                  <c:v>38961</c:v>
                </c:pt>
                <c:pt idx="1">
                  <c:v>39258</c:v>
                </c:pt>
                <c:pt idx="2">
                  <c:v>39630</c:v>
                </c:pt>
                <c:pt idx="3">
                  <c:v>39652</c:v>
                </c:pt>
                <c:pt idx="4">
                  <c:v>39801</c:v>
                </c:pt>
                <c:pt idx="5">
                  <c:v>39867</c:v>
                </c:pt>
                <c:pt idx="6">
                  <c:v>39873</c:v>
                </c:pt>
                <c:pt idx="7">
                  <c:v>39877</c:v>
                </c:pt>
                <c:pt idx="8">
                  <c:v>39934</c:v>
                </c:pt>
                <c:pt idx="9">
                  <c:v>39941</c:v>
                </c:pt>
                <c:pt idx="10">
                  <c:v>39965</c:v>
                </c:pt>
                <c:pt idx="11">
                  <c:v>39965</c:v>
                </c:pt>
                <c:pt idx="12">
                  <c:v>39965</c:v>
                </c:pt>
                <c:pt idx="13">
                  <c:v>39986</c:v>
                </c:pt>
                <c:pt idx="14">
                  <c:v>40042</c:v>
                </c:pt>
                <c:pt idx="15">
                  <c:v>40064</c:v>
                </c:pt>
                <c:pt idx="16">
                  <c:v>40137</c:v>
                </c:pt>
                <c:pt idx="17">
                  <c:v>40170</c:v>
                </c:pt>
                <c:pt idx="18">
                  <c:v>40171</c:v>
                </c:pt>
                <c:pt idx="19">
                  <c:v>40171</c:v>
                </c:pt>
                <c:pt idx="20">
                  <c:v>40171</c:v>
                </c:pt>
                <c:pt idx="21">
                  <c:v>40204</c:v>
                </c:pt>
                <c:pt idx="22">
                  <c:v>40204</c:v>
                </c:pt>
                <c:pt idx="23">
                  <c:v>40204</c:v>
                </c:pt>
                <c:pt idx="24">
                  <c:v>40211</c:v>
                </c:pt>
                <c:pt idx="25">
                  <c:v>40233</c:v>
                </c:pt>
                <c:pt idx="26">
                  <c:v>40243</c:v>
                </c:pt>
                <c:pt idx="27">
                  <c:v>40287</c:v>
                </c:pt>
                <c:pt idx="28">
                  <c:v>40289</c:v>
                </c:pt>
                <c:pt idx="29">
                  <c:v>40297</c:v>
                </c:pt>
                <c:pt idx="30">
                  <c:v>40308</c:v>
                </c:pt>
                <c:pt idx="31">
                  <c:v>40318</c:v>
                </c:pt>
                <c:pt idx="32">
                  <c:v>40330</c:v>
                </c:pt>
                <c:pt idx="33">
                  <c:v>40330</c:v>
                </c:pt>
                <c:pt idx="34">
                  <c:v>40353</c:v>
                </c:pt>
                <c:pt idx="35">
                  <c:v>40359</c:v>
                </c:pt>
                <c:pt idx="36">
                  <c:v>40359</c:v>
                </c:pt>
                <c:pt idx="37">
                  <c:v>40385</c:v>
                </c:pt>
                <c:pt idx="38">
                  <c:v>40388</c:v>
                </c:pt>
                <c:pt idx="39">
                  <c:v>40388</c:v>
                </c:pt>
                <c:pt idx="40">
                  <c:v>40400</c:v>
                </c:pt>
                <c:pt idx="41">
                  <c:v>40400</c:v>
                </c:pt>
                <c:pt idx="42">
                  <c:v>40414</c:v>
                </c:pt>
                <c:pt idx="43">
                  <c:v>40441</c:v>
                </c:pt>
                <c:pt idx="44">
                  <c:v>40492</c:v>
                </c:pt>
                <c:pt idx="45">
                  <c:v>40497</c:v>
                </c:pt>
                <c:pt idx="46">
                  <c:v>40497</c:v>
                </c:pt>
                <c:pt idx="47">
                  <c:v>40513</c:v>
                </c:pt>
                <c:pt idx="48">
                  <c:v>40513</c:v>
                </c:pt>
                <c:pt idx="49">
                  <c:v>40533</c:v>
                </c:pt>
                <c:pt idx="50">
                  <c:v>40542</c:v>
                </c:pt>
                <c:pt idx="51">
                  <c:v>40542</c:v>
                </c:pt>
                <c:pt idx="52">
                  <c:v>40548</c:v>
                </c:pt>
                <c:pt idx="53">
                  <c:v>40550</c:v>
                </c:pt>
                <c:pt idx="54">
                  <c:v>40568</c:v>
                </c:pt>
                <c:pt idx="55">
                  <c:v>40581</c:v>
                </c:pt>
                <c:pt idx="56">
                  <c:v>40585</c:v>
                </c:pt>
                <c:pt idx="57">
                  <c:v>40585</c:v>
                </c:pt>
                <c:pt idx="58">
                  <c:v>40610</c:v>
                </c:pt>
                <c:pt idx="59">
                  <c:v>40697</c:v>
                </c:pt>
                <c:pt idx="60">
                  <c:v>40697</c:v>
                </c:pt>
                <c:pt idx="61">
                  <c:v>40715</c:v>
                </c:pt>
                <c:pt idx="62">
                  <c:v>40732</c:v>
                </c:pt>
                <c:pt idx="63">
                  <c:v>40738</c:v>
                </c:pt>
                <c:pt idx="64">
                  <c:v>40742</c:v>
                </c:pt>
                <c:pt idx="65">
                  <c:v>40745</c:v>
                </c:pt>
                <c:pt idx="66">
                  <c:v>40815</c:v>
                </c:pt>
                <c:pt idx="67">
                  <c:v>40817</c:v>
                </c:pt>
                <c:pt idx="68">
                  <c:v>40878</c:v>
                </c:pt>
                <c:pt idx="69">
                  <c:v>40885</c:v>
                </c:pt>
                <c:pt idx="70">
                  <c:v>40897</c:v>
                </c:pt>
                <c:pt idx="71">
                  <c:v>40897</c:v>
                </c:pt>
                <c:pt idx="72">
                  <c:v>40897</c:v>
                </c:pt>
                <c:pt idx="73">
                  <c:v>40909</c:v>
                </c:pt>
                <c:pt idx="74">
                  <c:v>40909</c:v>
                </c:pt>
                <c:pt idx="75">
                  <c:v>40942</c:v>
                </c:pt>
                <c:pt idx="76">
                  <c:v>40966</c:v>
                </c:pt>
                <c:pt idx="77">
                  <c:v>41093</c:v>
                </c:pt>
                <c:pt idx="78">
                  <c:v>41093</c:v>
                </c:pt>
                <c:pt idx="79">
                  <c:v>41124</c:v>
                </c:pt>
                <c:pt idx="80">
                  <c:v>41134</c:v>
                </c:pt>
                <c:pt idx="81">
                  <c:v>41137</c:v>
                </c:pt>
                <c:pt idx="82">
                  <c:v>41150</c:v>
                </c:pt>
                <c:pt idx="83">
                  <c:v>41152</c:v>
                </c:pt>
                <c:pt idx="84">
                  <c:v>41169</c:v>
                </c:pt>
                <c:pt idx="85">
                  <c:v>41169</c:v>
                </c:pt>
                <c:pt idx="86">
                  <c:v>41199</c:v>
                </c:pt>
                <c:pt idx="87">
                  <c:v>41207</c:v>
                </c:pt>
                <c:pt idx="88">
                  <c:v>41214</c:v>
                </c:pt>
                <c:pt idx="89">
                  <c:v>41228</c:v>
                </c:pt>
                <c:pt idx="90">
                  <c:v>41255</c:v>
                </c:pt>
                <c:pt idx="91">
                  <c:v>41256</c:v>
                </c:pt>
                <c:pt idx="92">
                  <c:v>41309</c:v>
                </c:pt>
                <c:pt idx="93">
                  <c:v>41333</c:v>
                </c:pt>
                <c:pt idx="94">
                  <c:v>41355</c:v>
                </c:pt>
                <c:pt idx="95">
                  <c:v>41355</c:v>
                </c:pt>
                <c:pt idx="96">
                  <c:v>41358</c:v>
                </c:pt>
                <c:pt idx="97">
                  <c:v>41374</c:v>
                </c:pt>
                <c:pt idx="98">
                  <c:v>41380</c:v>
                </c:pt>
                <c:pt idx="99">
                  <c:v>41426</c:v>
                </c:pt>
                <c:pt idx="100">
                  <c:v>41428</c:v>
                </c:pt>
                <c:pt idx="101">
                  <c:v>41428</c:v>
                </c:pt>
                <c:pt idx="102">
                  <c:v>41444</c:v>
                </c:pt>
                <c:pt idx="103">
                  <c:v>41458</c:v>
                </c:pt>
                <c:pt idx="104">
                  <c:v>41465</c:v>
                </c:pt>
                <c:pt idx="105">
                  <c:v>41465</c:v>
                </c:pt>
                <c:pt idx="106">
                  <c:v>41472</c:v>
                </c:pt>
                <c:pt idx="107">
                  <c:v>41472</c:v>
                </c:pt>
                <c:pt idx="108">
                  <c:v>41523</c:v>
                </c:pt>
                <c:pt idx="109">
                  <c:v>41536</c:v>
                </c:pt>
                <c:pt idx="110">
                  <c:v>41544</c:v>
                </c:pt>
                <c:pt idx="111">
                  <c:v>41556</c:v>
                </c:pt>
                <c:pt idx="112">
                  <c:v>41569</c:v>
                </c:pt>
                <c:pt idx="113">
                  <c:v>41609</c:v>
                </c:pt>
                <c:pt idx="114">
                  <c:v>41614</c:v>
                </c:pt>
                <c:pt idx="115">
                  <c:v>41627</c:v>
                </c:pt>
                <c:pt idx="116">
                  <c:v>41669</c:v>
                </c:pt>
                <c:pt idx="117">
                  <c:v>41690</c:v>
                </c:pt>
                <c:pt idx="118">
                  <c:v>41715</c:v>
                </c:pt>
                <c:pt idx="119">
                  <c:v>41724</c:v>
                </c:pt>
                <c:pt idx="120">
                  <c:v>41730</c:v>
                </c:pt>
                <c:pt idx="121">
                  <c:v>41760</c:v>
                </c:pt>
                <c:pt idx="122">
                  <c:v>41786</c:v>
                </c:pt>
                <c:pt idx="123">
                  <c:v>41791</c:v>
                </c:pt>
                <c:pt idx="124">
                  <c:v>41802</c:v>
                </c:pt>
                <c:pt idx="125">
                  <c:v>41838</c:v>
                </c:pt>
                <c:pt idx="126">
                  <c:v>41843</c:v>
                </c:pt>
                <c:pt idx="127">
                  <c:v>41844</c:v>
                </c:pt>
                <c:pt idx="128">
                  <c:v>41844</c:v>
                </c:pt>
                <c:pt idx="129">
                  <c:v>41851</c:v>
                </c:pt>
                <c:pt idx="130">
                  <c:v>41870</c:v>
                </c:pt>
                <c:pt idx="131">
                  <c:v>41876</c:v>
                </c:pt>
                <c:pt idx="132">
                  <c:v>41885</c:v>
                </c:pt>
                <c:pt idx="133">
                  <c:v>41886</c:v>
                </c:pt>
                <c:pt idx="134">
                  <c:v>41886</c:v>
                </c:pt>
                <c:pt idx="135">
                  <c:v>41915</c:v>
                </c:pt>
                <c:pt idx="136">
                  <c:v>41920</c:v>
                </c:pt>
                <c:pt idx="137">
                  <c:v>41920</c:v>
                </c:pt>
                <c:pt idx="138">
                  <c:v>41920</c:v>
                </c:pt>
                <c:pt idx="139">
                  <c:v>41920</c:v>
                </c:pt>
                <c:pt idx="140">
                  <c:v>41920</c:v>
                </c:pt>
                <c:pt idx="141">
                  <c:v>41920</c:v>
                </c:pt>
                <c:pt idx="142">
                  <c:v>41932</c:v>
                </c:pt>
                <c:pt idx="143">
                  <c:v>41933</c:v>
                </c:pt>
                <c:pt idx="144">
                  <c:v>41933</c:v>
                </c:pt>
                <c:pt idx="145">
                  <c:v>41934</c:v>
                </c:pt>
                <c:pt idx="146">
                  <c:v>41934</c:v>
                </c:pt>
                <c:pt idx="147">
                  <c:v>41934</c:v>
                </c:pt>
                <c:pt idx="148">
                  <c:v>41934</c:v>
                </c:pt>
                <c:pt idx="149">
                  <c:v>41934</c:v>
                </c:pt>
                <c:pt idx="150">
                  <c:v>41934</c:v>
                </c:pt>
                <c:pt idx="151">
                  <c:v>41934</c:v>
                </c:pt>
                <c:pt idx="152">
                  <c:v>41934</c:v>
                </c:pt>
                <c:pt idx="153">
                  <c:v>41936</c:v>
                </c:pt>
                <c:pt idx="154">
                  <c:v>41950</c:v>
                </c:pt>
                <c:pt idx="155">
                  <c:v>41950</c:v>
                </c:pt>
                <c:pt idx="156">
                  <c:v>41956</c:v>
                </c:pt>
                <c:pt idx="157">
                  <c:v>41961</c:v>
                </c:pt>
                <c:pt idx="158">
                  <c:v>41982</c:v>
                </c:pt>
                <c:pt idx="159">
                  <c:v>42036</c:v>
                </c:pt>
                <c:pt idx="160">
                  <c:v>42065</c:v>
                </c:pt>
                <c:pt idx="161">
                  <c:v>42065</c:v>
                </c:pt>
                <c:pt idx="162">
                  <c:v>42066</c:v>
                </c:pt>
                <c:pt idx="163">
                  <c:v>42067</c:v>
                </c:pt>
                <c:pt idx="164">
                  <c:v>42067</c:v>
                </c:pt>
                <c:pt idx="165">
                  <c:v>42068</c:v>
                </c:pt>
                <c:pt idx="166">
                  <c:v>42086</c:v>
                </c:pt>
                <c:pt idx="167">
                  <c:v>42088</c:v>
                </c:pt>
                <c:pt idx="168">
                  <c:v>42097</c:v>
                </c:pt>
                <c:pt idx="169">
                  <c:v>42097</c:v>
                </c:pt>
                <c:pt idx="170">
                  <c:v>42108</c:v>
                </c:pt>
                <c:pt idx="171">
                  <c:v>42111</c:v>
                </c:pt>
                <c:pt idx="172">
                  <c:v>42124</c:v>
                </c:pt>
                <c:pt idx="173">
                  <c:v>42124</c:v>
                </c:pt>
                <c:pt idx="174">
                  <c:v>42124</c:v>
                </c:pt>
                <c:pt idx="175">
                  <c:v>42151</c:v>
                </c:pt>
                <c:pt idx="176">
                  <c:v>42156</c:v>
                </c:pt>
                <c:pt idx="177">
                  <c:v>42160</c:v>
                </c:pt>
                <c:pt idx="178">
                  <c:v>42164</c:v>
                </c:pt>
                <c:pt idx="179">
                  <c:v>42174</c:v>
                </c:pt>
                <c:pt idx="180">
                  <c:v>42178</c:v>
                </c:pt>
                <c:pt idx="181">
                  <c:v>42180</c:v>
                </c:pt>
                <c:pt idx="182">
                  <c:v>42185</c:v>
                </c:pt>
                <c:pt idx="183">
                  <c:v>42186</c:v>
                </c:pt>
                <c:pt idx="184">
                  <c:v>42186</c:v>
                </c:pt>
                <c:pt idx="185">
                  <c:v>42186</c:v>
                </c:pt>
                <c:pt idx="186">
                  <c:v>42200</c:v>
                </c:pt>
                <c:pt idx="187">
                  <c:v>42201</c:v>
                </c:pt>
                <c:pt idx="188">
                  <c:v>42201</c:v>
                </c:pt>
                <c:pt idx="189">
                  <c:v>42206</c:v>
                </c:pt>
                <c:pt idx="190">
                  <c:v>42221</c:v>
                </c:pt>
                <c:pt idx="191">
                  <c:v>42225</c:v>
                </c:pt>
                <c:pt idx="192">
                  <c:v>42228</c:v>
                </c:pt>
                <c:pt idx="193">
                  <c:v>42244</c:v>
                </c:pt>
                <c:pt idx="194">
                  <c:v>42250</c:v>
                </c:pt>
                <c:pt idx="195">
                  <c:v>42270</c:v>
                </c:pt>
                <c:pt idx="196">
                  <c:v>42270</c:v>
                </c:pt>
                <c:pt idx="197">
                  <c:v>42271</c:v>
                </c:pt>
                <c:pt idx="198">
                  <c:v>42275</c:v>
                </c:pt>
                <c:pt idx="199">
                  <c:v>42275</c:v>
                </c:pt>
                <c:pt idx="200">
                  <c:v>42278</c:v>
                </c:pt>
                <c:pt idx="201">
                  <c:v>42278</c:v>
                </c:pt>
                <c:pt idx="202">
                  <c:v>42278</c:v>
                </c:pt>
                <c:pt idx="203">
                  <c:v>42285</c:v>
                </c:pt>
                <c:pt idx="204">
                  <c:v>42286</c:v>
                </c:pt>
                <c:pt idx="205">
                  <c:v>42286</c:v>
                </c:pt>
                <c:pt idx="206">
                  <c:v>42292</c:v>
                </c:pt>
                <c:pt idx="207">
                  <c:v>42313</c:v>
                </c:pt>
                <c:pt idx="208">
                  <c:v>42314</c:v>
                </c:pt>
                <c:pt idx="209">
                  <c:v>42317</c:v>
                </c:pt>
                <c:pt idx="210">
                  <c:v>42318</c:v>
                </c:pt>
                <c:pt idx="211">
                  <c:v>42328</c:v>
                </c:pt>
                <c:pt idx="212">
                  <c:v>42338</c:v>
                </c:pt>
                <c:pt idx="213">
                  <c:v>42355</c:v>
                </c:pt>
                <c:pt idx="214">
                  <c:v>42355</c:v>
                </c:pt>
                <c:pt idx="215">
                  <c:v>42356</c:v>
                </c:pt>
                <c:pt idx="216">
                  <c:v>42356</c:v>
                </c:pt>
                <c:pt idx="217">
                  <c:v>42356</c:v>
                </c:pt>
                <c:pt idx="218">
                  <c:v>42356</c:v>
                </c:pt>
                <c:pt idx="219">
                  <c:v>42375</c:v>
                </c:pt>
                <c:pt idx="220">
                  <c:v>42472</c:v>
                </c:pt>
                <c:pt idx="221">
                  <c:v>42472</c:v>
                </c:pt>
                <c:pt idx="222">
                  <c:v>42509</c:v>
                </c:pt>
                <c:pt idx="223">
                  <c:v>42584</c:v>
                </c:pt>
                <c:pt idx="224">
                  <c:v>42586</c:v>
                </c:pt>
                <c:pt idx="225">
                  <c:v>42591</c:v>
                </c:pt>
                <c:pt idx="226">
                  <c:v>42608</c:v>
                </c:pt>
                <c:pt idx="227">
                  <c:v>42611</c:v>
                </c:pt>
                <c:pt idx="228">
                  <c:v>42628</c:v>
                </c:pt>
                <c:pt idx="229">
                  <c:v>42633</c:v>
                </c:pt>
                <c:pt idx="230">
                  <c:v>42635</c:v>
                </c:pt>
                <c:pt idx="231">
                  <c:v>42636</c:v>
                </c:pt>
                <c:pt idx="232">
                  <c:v>42636</c:v>
                </c:pt>
                <c:pt idx="233">
                  <c:v>42636</c:v>
                </c:pt>
                <c:pt idx="234">
                  <c:v>42636</c:v>
                </c:pt>
                <c:pt idx="235">
                  <c:v>42689</c:v>
                </c:pt>
                <c:pt idx="236">
                  <c:v>42692</c:v>
                </c:pt>
                <c:pt idx="237">
                  <c:v>42692</c:v>
                </c:pt>
                <c:pt idx="238">
                  <c:v>42692</c:v>
                </c:pt>
                <c:pt idx="239">
                  <c:v>42717</c:v>
                </c:pt>
                <c:pt idx="240">
                  <c:v>42719</c:v>
                </c:pt>
                <c:pt idx="241">
                  <c:v>42738</c:v>
                </c:pt>
                <c:pt idx="242">
                  <c:v>42747</c:v>
                </c:pt>
                <c:pt idx="243">
                  <c:v>42747</c:v>
                </c:pt>
                <c:pt idx="244">
                  <c:v>42747</c:v>
                </c:pt>
                <c:pt idx="245">
                  <c:v>42752</c:v>
                </c:pt>
                <c:pt idx="246">
                  <c:v>42766</c:v>
                </c:pt>
                <c:pt idx="247">
                  <c:v>42817</c:v>
                </c:pt>
                <c:pt idx="248">
                  <c:v>42825</c:v>
                </c:pt>
                <c:pt idx="249">
                  <c:v>42826</c:v>
                </c:pt>
                <c:pt idx="250">
                  <c:v>42843</c:v>
                </c:pt>
                <c:pt idx="251">
                  <c:v>42877</c:v>
                </c:pt>
                <c:pt idx="252">
                  <c:v>42880</c:v>
                </c:pt>
                <c:pt idx="253">
                  <c:v>42880</c:v>
                </c:pt>
                <c:pt idx="254">
                  <c:v>42880</c:v>
                </c:pt>
                <c:pt idx="255">
                  <c:v>42880</c:v>
                </c:pt>
                <c:pt idx="256">
                  <c:v>42881</c:v>
                </c:pt>
                <c:pt idx="257">
                  <c:v>42887</c:v>
                </c:pt>
                <c:pt idx="258">
                  <c:v>42887</c:v>
                </c:pt>
                <c:pt idx="259">
                  <c:v>42887</c:v>
                </c:pt>
                <c:pt idx="260">
                  <c:v>42893</c:v>
                </c:pt>
                <c:pt idx="261">
                  <c:v>42905</c:v>
                </c:pt>
                <c:pt idx="262">
                  <c:v>42906</c:v>
                </c:pt>
                <c:pt idx="263">
                  <c:v>42906</c:v>
                </c:pt>
                <c:pt idx="264">
                  <c:v>42906</c:v>
                </c:pt>
                <c:pt idx="265">
                  <c:v>42906</c:v>
                </c:pt>
                <c:pt idx="266">
                  <c:v>42912</c:v>
                </c:pt>
                <c:pt idx="267">
                  <c:v>42933</c:v>
                </c:pt>
                <c:pt idx="268">
                  <c:v>42944</c:v>
                </c:pt>
                <c:pt idx="269">
                  <c:v>42944</c:v>
                </c:pt>
                <c:pt idx="270">
                  <c:v>42955</c:v>
                </c:pt>
                <c:pt idx="271">
                  <c:v>42972</c:v>
                </c:pt>
                <c:pt idx="272">
                  <c:v>43001</c:v>
                </c:pt>
                <c:pt idx="273">
                  <c:v>43004</c:v>
                </c:pt>
                <c:pt idx="274">
                  <c:v>43004</c:v>
                </c:pt>
                <c:pt idx="275">
                  <c:v>43014</c:v>
                </c:pt>
                <c:pt idx="276">
                  <c:v>43014</c:v>
                </c:pt>
                <c:pt idx="277">
                  <c:v>43038</c:v>
                </c:pt>
                <c:pt idx="278">
                  <c:v>43047</c:v>
                </c:pt>
                <c:pt idx="279">
                  <c:v>43052</c:v>
                </c:pt>
                <c:pt idx="280">
                  <c:v>43052</c:v>
                </c:pt>
                <c:pt idx="281">
                  <c:v>43053</c:v>
                </c:pt>
                <c:pt idx="282">
                  <c:v>43077</c:v>
                </c:pt>
                <c:pt idx="283">
                  <c:v>43083</c:v>
                </c:pt>
                <c:pt idx="284">
                  <c:v>43084</c:v>
                </c:pt>
                <c:pt idx="285">
                  <c:v>43090</c:v>
                </c:pt>
                <c:pt idx="286">
                  <c:v>43105</c:v>
                </c:pt>
                <c:pt idx="287">
                  <c:v>43109</c:v>
                </c:pt>
                <c:pt idx="288">
                  <c:v>43126</c:v>
                </c:pt>
                <c:pt idx="289">
                  <c:v>43129</c:v>
                </c:pt>
                <c:pt idx="290">
                  <c:v>43129</c:v>
                </c:pt>
                <c:pt idx="291">
                  <c:v>43132</c:v>
                </c:pt>
                <c:pt idx="292">
                  <c:v>43136</c:v>
                </c:pt>
                <c:pt idx="293">
                  <c:v>43152</c:v>
                </c:pt>
                <c:pt idx="294">
                  <c:v>43154</c:v>
                </c:pt>
                <c:pt idx="295">
                  <c:v>43206</c:v>
                </c:pt>
                <c:pt idx="296">
                  <c:v>43227</c:v>
                </c:pt>
                <c:pt idx="297">
                  <c:v>43236</c:v>
                </c:pt>
                <c:pt idx="298">
                  <c:v>43236</c:v>
                </c:pt>
                <c:pt idx="299">
                  <c:v>43250</c:v>
                </c:pt>
                <c:pt idx="300">
                  <c:v>43250</c:v>
                </c:pt>
                <c:pt idx="301">
                  <c:v>43250</c:v>
                </c:pt>
                <c:pt idx="302">
                  <c:v>43250</c:v>
                </c:pt>
                <c:pt idx="303">
                  <c:v>43250</c:v>
                </c:pt>
                <c:pt idx="304">
                  <c:v>43250</c:v>
                </c:pt>
                <c:pt idx="305">
                  <c:v>43251</c:v>
                </c:pt>
                <c:pt idx="306">
                  <c:v>43252</c:v>
                </c:pt>
                <c:pt idx="307">
                  <c:v>43255</c:v>
                </c:pt>
                <c:pt idx="308">
                  <c:v>43257</c:v>
                </c:pt>
                <c:pt idx="309">
                  <c:v>43259</c:v>
                </c:pt>
                <c:pt idx="310">
                  <c:v>43264</c:v>
                </c:pt>
                <c:pt idx="311">
                  <c:v>43264</c:v>
                </c:pt>
                <c:pt idx="312">
                  <c:v>43264</c:v>
                </c:pt>
                <c:pt idx="313">
                  <c:v>43264</c:v>
                </c:pt>
                <c:pt idx="314">
                  <c:v>43266</c:v>
                </c:pt>
                <c:pt idx="315">
                  <c:v>43277</c:v>
                </c:pt>
                <c:pt idx="316">
                  <c:v>43278</c:v>
                </c:pt>
                <c:pt idx="317">
                  <c:v>43281</c:v>
                </c:pt>
                <c:pt idx="318">
                  <c:v>43281</c:v>
                </c:pt>
                <c:pt idx="319">
                  <c:v>43281</c:v>
                </c:pt>
                <c:pt idx="320">
                  <c:v>43291</c:v>
                </c:pt>
                <c:pt idx="321">
                  <c:v>43322</c:v>
                </c:pt>
                <c:pt idx="322">
                  <c:v>43322</c:v>
                </c:pt>
                <c:pt idx="323">
                  <c:v>43334</c:v>
                </c:pt>
                <c:pt idx="324">
                  <c:v>43334</c:v>
                </c:pt>
                <c:pt idx="325">
                  <c:v>43335</c:v>
                </c:pt>
                <c:pt idx="326">
                  <c:v>43343</c:v>
                </c:pt>
                <c:pt idx="327">
                  <c:v>43352</c:v>
                </c:pt>
                <c:pt idx="328">
                  <c:v>43354</c:v>
                </c:pt>
                <c:pt idx="329">
                  <c:v>43362</c:v>
                </c:pt>
                <c:pt idx="330">
                  <c:v>43363</c:v>
                </c:pt>
                <c:pt idx="331">
                  <c:v>43368</c:v>
                </c:pt>
                <c:pt idx="332">
                  <c:v>43374</c:v>
                </c:pt>
                <c:pt idx="333">
                  <c:v>43374</c:v>
                </c:pt>
                <c:pt idx="334">
                  <c:v>43391</c:v>
                </c:pt>
                <c:pt idx="335">
                  <c:v>43391</c:v>
                </c:pt>
                <c:pt idx="336">
                  <c:v>43398</c:v>
                </c:pt>
                <c:pt idx="337">
                  <c:v>43405</c:v>
                </c:pt>
                <c:pt idx="338">
                  <c:v>43445</c:v>
                </c:pt>
                <c:pt idx="339">
                  <c:v>43497</c:v>
                </c:pt>
                <c:pt idx="340">
                  <c:v>43507</c:v>
                </c:pt>
                <c:pt idx="341">
                  <c:v>43510</c:v>
                </c:pt>
                <c:pt idx="342">
                  <c:v>43524</c:v>
                </c:pt>
                <c:pt idx="343">
                  <c:v>43545</c:v>
                </c:pt>
                <c:pt idx="344">
                  <c:v>43546</c:v>
                </c:pt>
                <c:pt idx="345">
                  <c:v>43577</c:v>
                </c:pt>
                <c:pt idx="346">
                  <c:v>43585</c:v>
                </c:pt>
                <c:pt idx="347">
                  <c:v>43613</c:v>
                </c:pt>
                <c:pt idx="348">
                  <c:v>43615</c:v>
                </c:pt>
                <c:pt idx="349">
                  <c:v>43627</c:v>
                </c:pt>
                <c:pt idx="350">
                  <c:v>43634</c:v>
                </c:pt>
                <c:pt idx="351">
                  <c:v>43634</c:v>
                </c:pt>
                <c:pt idx="352">
                  <c:v>43637</c:v>
                </c:pt>
                <c:pt idx="353">
                  <c:v>43643</c:v>
                </c:pt>
                <c:pt idx="354">
                  <c:v>43643</c:v>
                </c:pt>
                <c:pt idx="355">
                  <c:v>43647</c:v>
                </c:pt>
                <c:pt idx="356">
                  <c:v>43647</c:v>
                </c:pt>
                <c:pt idx="357">
                  <c:v>43647</c:v>
                </c:pt>
                <c:pt idx="358">
                  <c:v>43655</c:v>
                </c:pt>
                <c:pt idx="359">
                  <c:v>43671</c:v>
                </c:pt>
                <c:pt idx="360">
                  <c:v>43672</c:v>
                </c:pt>
                <c:pt idx="361">
                  <c:v>43672</c:v>
                </c:pt>
                <c:pt idx="362">
                  <c:v>43683</c:v>
                </c:pt>
                <c:pt idx="363">
                  <c:v>43696</c:v>
                </c:pt>
                <c:pt idx="364">
                  <c:v>43707</c:v>
                </c:pt>
                <c:pt idx="365">
                  <c:v>43720</c:v>
                </c:pt>
                <c:pt idx="366">
                  <c:v>43727</c:v>
                </c:pt>
                <c:pt idx="367">
                  <c:v>43730</c:v>
                </c:pt>
                <c:pt idx="368">
                  <c:v>43730</c:v>
                </c:pt>
                <c:pt idx="369">
                  <c:v>43730</c:v>
                </c:pt>
                <c:pt idx="370">
                  <c:v>43739</c:v>
                </c:pt>
                <c:pt idx="371">
                  <c:v>43755</c:v>
                </c:pt>
                <c:pt idx="372">
                  <c:v>43755</c:v>
                </c:pt>
                <c:pt idx="373">
                  <c:v>43756</c:v>
                </c:pt>
                <c:pt idx="374">
                  <c:v>43761</c:v>
                </c:pt>
                <c:pt idx="375">
                  <c:v>43774</c:v>
                </c:pt>
                <c:pt idx="376">
                  <c:v>43783</c:v>
                </c:pt>
                <c:pt idx="377">
                  <c:v>43783</c:v>
                </c:pt>
                <c:pt idx="378">
                  <c:v>43788</c:v>
                </c:pt>
                <c:pt idx="379">
                  <c:v>43790</c:v>
                </c:pt>
                <c:pt idx="380">
                  <c:v>43795</c:v>
                </c:pt>
                <c:pt idx="381">
                  <c:v>43795</c:v>
                </c:pt>
                <c:pt idx="382">
                  <c:v>43795</c:v>
                </c:pt>
                <c:pt idx="383">
                  <c:v>43804</c:v>
                </c:pt>
                <c:pt idx="384">
                  <c:v>43809</c:v>
                </c:pt>
                <c:pt idx="385">
                  <c:v>43816</c:v>
                </c:pt>
                <c:pt idx="386">
                  <c:v>43819</c:v>
                </c:pt>
                <c:pt idx="387">
                  <c:v>43822</c:v>
                </c:pt>
                <c:pt idx="388">
                  <c:v>43836</c:v>
                </c:pt>
                <c:pt idx="389">
                  <c:v>43875</c:v>
                </c:pt>
                <c:pt idx="390">
                  <c:v>43875</c:v>
                </c:pt>
                <c:pt idx="391">
                  <c:v>43880</c:v>
                </c:pt>
                <c:pt idx="392">
                  <c:v>43887</c:v>
                </c:pt>
                <c:pt idx="393">
                  <c:v>43903</c:v>
                </c:pt>
                <c:pt idx="394">
                  <c:v>43915</c:v>
                </c:pt>
                <c:pt idx="395">
                  <c:v>43929</c:v>
                </c:pt>
                <c:pt idx="396">
                  <c:v>43929</c:v>
                </c:pt>
                <c:pt idx="397">
                  <c:v>43953</c:v>
                </c:pt>
                <c:pt idx="398">
                  <c:v>43957</c:v>
                </c:pt>
                <c:pt idx="399">
                  <c:v>43970</c:v>
                </c:pt>
                <c:pt idx="400">
                  <c:v>43977</c:v>
                </c:pt>
                <c:pt idx="401">
                  <c:v>43983</c:v>
                </c:pt>
                <c:pt idx="402">
                  <c:v>44022</c:v>
                </c:pt>
                <c:pt idx="403">
                  <c:v>44022</c:v>
                </c:pt>
                <c:pt idx="404">
                  <c:v>44036</c:v>
                </c:pt>
                <c:pt idx="405">
                  <c:v>44067</c:v>
                </c:pt>
                <c:pt idx="406">
                  <c:v>44074</c:v>
                </c:pt>
                <c:pt idx="407">
                  <c:v>44088</c:v>
                </c:pt>
                <c:pt idx="408">
                  <c:v>44097</c:v>
                </c:pt>
                <c:pt idx="409">
                  <c:v>44099</c:v>
                </c:pt>
                <c:pt idx="410">
                  <c:v>44104</c:v>
                </c:pt>
                <c:pt idx="411">
                  <c:v>44106</c:v>
                </c:pt>
                <c:pt idx="412">
                  <c:v>44137</c:v>
                </c:pt>
                <c:pt idx="413">
                  <c:v>44140</c:v>
                </c:pt>
                <c:pt idx="414">
                  <c:v>44141</c:v>
                </c:pt>
                <c:pt idx="415">
                  <c:v>44166</c:v>
                </c:pt>
                <c:pt idx="416">
                  <c:v>44187</c:v>
                </c:pt>
                <c:pt idx="417">
                  <c:v>44195</c:v>
                </c:pt>
                <c:pt idx="418">
                  <c:v>44211</c:v>
                </c:pt>
                <c:pt idx="419">
                  <c:v>44211</c:v>
                </c:pt>
                <c:pt idx="420">
                  <c:v>44217</c:v>
                </c:pt>
                <c:pt idx="421">
                  <c:v>44224</c:v>
                </c:pt>
                <c:pt idx="422">
                  <c:v>44228</c:v>
                </c:pt>
                <c:pt idx="423">
                  <c:v>44228</c:v>
                </c:pt>
                <c:pt idx="424">
                  <c:v>44231</c:v>
                </c:pt>
                <c:pt idx="425">
                  <c:v>44250</c:v>
                </c:pt>
                <c:pt idx="426">
                  <c:v>44263</c:v>
                </c:pt>
                <c:pt idx="427">
                  <c:v>44280</c:v>
                </c:pt>
                <c:pt idx="428">
                  <c:v>44287</c:v>
                </c:pt>
                <c:pt idx="429">
                  <c:v>44287</c:v>
                </c:pt>
                <c:pt idx="430">
                  <c:v>44294</c:v>
                </c:pt>
                <c:pt idx="431">
                  <c:v>44323</c:v>
                </c:pt>
                <c:pt idx="432">
                  <c:v>44328</c:v>
                </c:pt>
                <c:pt idx="433">
                  <c:v>44348</c:v>
                </c:pt>
                <c:pt idx="434">
                  <c:v>44348</c:v>
                </c:pt>
                <c:pt idx="435">
                  <c:v>44348</c:v>
                </c:pt>
                <c:pt idx="436">
                  <c:v>44351</c:v>
                </c:pt>
                <c:pt idx="437">
                  <c:v>44364</c:v>
                </c:pt>
                <c:pt idx="438">
                  <c:v>44420</c:v>
                </c:pt>
                <c:pt idx="439">
                  <c:v>44477</c:v>
                </c:pt>
                <c:pt idx="440">
                  <c:v>44483</c:v>
                </c:pt>
                <c:pt idx="441">
                  <c:v>44484</c:v>
                </c:pt>
                <c:pt idx="442">
                  <c:v>44484</c:v>
                </c:pt>
                <c:pt idx="443">
                  <c:v>44547</c:v>
                </c:pt>
                <c:pt idx="444">
                  <c:v>44582</c:v>
                </c:pt>
                <c:pt idx="445">
                  <c:v>44608</c:v>
                </c:pt>
                <c:pt idx="446">
                  <c:v>44613</c:v>
                </c:pt>
                <c:pt idx="447">
                  <c:v>44669</c:v>
                </c:pt>
                <c:pt idx="448">
                  <c:v>44671</c:v>
                </c:pt>
                <c:pt idx="449">
                  <c:v>44679</c:v>
                </c:pt>
                <c:pt idx="450">
                  <c:v>44694</c:v>
                </c:pt>
                <c:pt idx="451">
                  <c:v>44706</c:v>
                </c:pt>
                <c:pt idx="452">
                  <c:v>44735</c:v>
                </c:pt>
                <c:pt idx="453">
                  <c:v>44769</c:v>
                </c:pt>
                <c:pt idx="454">
                  <c:v>44831</c:v>
                </c:pt>
                <c:pt idx="455">
                  <c:v>44833</c:v>
                </c:pt>
                <c:pt idx="456">
                  <c:v>44854</c:v>
                </c:pt>
                <c:pt idx="457">
                  <c:v>44859</c:v>
                </c:pt>
                <c:pt idx="458">
                  <c:v>44862</c:v>
                </c:pt>
                <c:pt idx="459">
                  <c:v>44916</c:v>
                </c:pt>
                <c:pt idx="460">
                  <c:v>44946</c:v>
                </c:pt>
                <c:pt idx="461">
                  <c:v>44950</c:v>
                </c:pt>
                <c:pt idx="462">
                  <c:v>45107</c:v>
                </c:pt>
                <c:pt idx="463">
                  <c:v>45128</c:v>
                </c:pt>
                <c:pt idx="464">
                  <c:v>45223</c:v>
                </c:pt>
                <c:pt idx="465">
                  <c:v>45245</c:v>
                </c:pt>
                <c:pt idx="466">
                  <c:v>45247</c:v>
                </c:pt>
                <c:pt idx="467">
                  <c:v>45322</c:v>
                </c:pt>
                <c:pt idx="468">
                  <c:v>45337</c:v>
                </c:pt>
                <c:pt idx="469">
                  <c:v>45372</c:v>
                </c:pt>
                <c:pt idx="470">
                  <c:v>45415</c:v>
                </c:pt>
                <c:pt idx="471">
                  <c:v>45415</c:v>
                </c:pt>
              </c:numCache>
            </c:numRef>
          </c:xVal>
          <c:yVal>
            <c:numRef>
              <c:f>'PPA Price by Project (PV only)'!$G$26:$G$537</c:f>
              <c:numCache>
                <c:formatCode>0.00</c:formatCode>
                <c:ptCount val="512"/>
                <c:pt idx="0">
                  <c:v>#N/A</c:v>
                </c:pt>
                <c:pt idx="1">
                  <c:v>#N/A</c:v>
                </c:pt>
                <c:pt idx="2">
                  <c:v>#N/A</c:v>
                </c:pt>
                <c:pt idx="3">
                  <c:v>#N/A</c:v>
                </c:pt>
                <c:pt idx="4">
                  <c:v>#N/A</c:v>
                </c:pt>
                <c:pt idx="5">
                  <c:v>#N/A</c:v>
                </c:pt>
                <c:pt idx="6">
                  <c:v>#N/A</c:v>
                </c:pt>
                <c:pt idx="7">
                  <c:v>#N/A</c:v>
                </c:pt>
                <c:pt idx="8">
                  <c:v>#N/A</c:v>
                </c:pt>
                <c:pt idx="9">
                  <c:v>#N/A</c:v>
                </c:pt>
                <c:pt idx="10">
                  <c:v>#N/A</c:v>
                </c:pt>
                <c:pt idx="11">
                  <c:v>#N/A</c:v>
                </c:pt>
                <c:pt idx="12">
                  <c:v>#N/A</c:v>
                </c:pt>
                <c:pt idx="13">
                  <c:v>#N/A</c:v>
                </c:pt>
                <c:pt idx="14">
                  <c:v>#N/A</c:v>
                </c:pt>
                <c:pt idx="15">
                  <c:v>#N/A</c:v>
                </c:pt>
                <c:pt idx="16">
                  <c:v>#N/A</c:v>
                </c:pt>
                <c:pt idx="17">
                  <c:v>147.05668499061463</c:v>
                </c:pt>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#N/A</c:v>
                </c:pt>
                <c:pt idx="42">
                  <c:v>#N/A</c:v>
                </c:pt>
                <c:pt idx="43">
                  <c:v>#N/A</c:v>
                </c:pt>
                <c:pt idx="44">
                  <c:v>#N/A</c:v>
                </c:pt>
                <c:pt idx="45">
                  <c:v>#N/A</c:v>
                </c:pt>
                <c:pt idx="46">
                  <c:v>#N/A</c:v>
                </c:pt>
                <c:pt idx="47">
                  <c:v>#N/A</c:v>
                </c:pt>
                <c:pt idx="48">
                  <c:v>#N/A</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#N/A</c:v>
                </c:pt>
                <c:pt idx="69">
                  <c:v>#N/A</c:v>
                </c:pt>
                <c:pt idx="70">
                  <c:v>#N/A</c:v>
                </c:pt>
                <c:pt idx="71">
                  <c:v>#N/A</c:v>
                </c:pt>
                <c:pt idx="72">
                  <c:v>#N/A</c:v>
                </c:pt>
                <c:pt idx="73">
                  <c:v>#N/A</c:v>
                </c:pt>
                <c:pt idx="74">
                  <c:v>#N/A</c:v>
                </c:pt>
                <c:pt idx="75">
                  <c:v>#N/A</c:v>
                </c:pt>
                <c:pt idx="76">
                  <c:v>#N/A</c:v>
                </c:pt>
                <c:pt idx="77">
                  <c:v>#N/A</c:v>
                </c:pt>
                <c:pt idx="78">
                  <c:v>#N/A</c:v>
                </c:pt>
                <c:pt idx="79">
                  <c:v>#N/A</c:v>
                </c:pt>
                <c:pt idx="80">
                  <c:v>#N/A</c:v>
                </c:pt>
                <c:pt idx="81">
                  <c:v>#N/A</c:v>
                </c:pt>
                <c:pt idx="82">
                  <c:v>#N/A</c:v>
                </c:pt>
                <c:pt idx="83">
                  <c:v>#N/A</c:v>
                </c:pt>
                <c:pt idx="84">
                  <c:v>#N/A</c:v>
                </c:pt>
                <c:pt idx="85">
                  <c:v>#N/A</c:v>
                </c:pt>
                <c:pt idx="86">
                  <c:v>#N/A</c:v>
                </c:pt>
                <c:pt idx="87">
                  <c:v>#N/A</c:v>
                </c:pt>
                <c:pt idx="88">
                  <c:v>#N/A</c:v>
                </c:pt>
                <c:pt idx="89">
                  <c:v>#N/A</c:v>
                </c:pt>
                <c:pt idx="90">
                  <c:v>#N/A</c:v>
                </c:pt>
                <c:pt idx="91">
                  <c:v>#N/A</c:v>
                </c:pt>
                <c:pt idx="92">
                  <c:v>#N/A</c:v>
                </c:pt>
                <c:pt idx="93">
                  <c:v>#N/A</c:v>
                </c:pt>
                <c:pt idx="94">
                  <c:v>#N/A</c:v>
                </c:pt>
                <c:pt idx="95">
                  <c:v>#N/A</c:v>
                </c:pt>
                <c:pt idx="96">
                  <c:v>#N/A</c:v>
                </c:pt>
                <c:pt idx="97">
                  <c:v>#N/A</c:v>
                </c:pt>
                <c:pt idx="98">
                  <c:v>#N/A</c:v>
                </c:pt>
                <c:pt idx="99">
                  <c:v>#N/A</c:v>
                </c:pt>
                <c:pt idx="100">
                  <c:v>#N/A</c:v>
                </c:pt>
                <c:pt idx="101">
                  <c:v>#N/A</c:v>
                </c:pt>
                <c:pt idx="102">
                  <c:v>#N/A</c:v>
                </c:pt>
                <c:pt idx="103">
                  <c:v>#N/A</c:v>
                </c:pt>
                <c:pt idx="104">
                  <c:v>#N/A</c:v>
                </c:pt>
                <c:pt idx="105">
                  <c:v>#N/A</c:v>
                </c:pt>
                <c:pt idx="106">
                  <c:v>#N/A</c:v>
                </c:pt>
                <c:pt idx="107">
                  <c:v>#N/A</c:v>
                </c:pt>
                <c:pt idx="108">
                  <c:v>#N/A</c:v>
                </c:pt>
                <c:pt idx="109">
                  <c:v>#N/A</c:v>
                </c:pt>
                <c:pt idx="110">
                  <c:v>#N/A</c:v>
                </c:pt>
                <c:pt idx="111">
                  <c:v>#N/A</c:v>
                </c:pt>
                <c:pt idx="112">
                  <c:v>#N/A</c:v>
                </c:pt>
                <c:pt idx="113">
                  <c:v>#N/A</c:v>
                </c:pt>
                <c:pt idx="114">
                  <c:v>#N/A</c:v>
                </c:pt>
                <c:pt idx="115">
                  <c:v>#N/A</c:v>
                </c:pt>
                <c:pt idx="116">
                  <c:v>#N/A</c:v>
                </c:pt>
                <c:pt idx="117">
                  <c:v>#N/A</c:v>
                </c:pt>
                <c:pt idx="118">
                  <c:v>#N/A</c:v>
                </c:pt>
                <c:pt idx="119">
                  <c:v>#N/A</c:v>
                </c:pt>
                <c:pt idx="120">
                  <c:v>#N/A</c:v>
                </c:pt>
                <c:pt idx="121">
                  <c:v>#N/A</c:v>
                </c:pt>
                <c:pt idx="122">
                  <c:v>#N/A</c:v>
                </c:pt>
                <c:pt idx="123">
                  <c:v>#N/A</c:v>
                </c:pt>
                <c:pt idx="124">
                  <c:v>#N/A</c:v>
                </c:pt>
                <c:pt idx="125">
                  <c:v>#N/A</c:v>
                </c:pt>
                <c:pt idx="126">
                  <c:v>#N/A</c:v>
                </c:pt>
                <c:pt idx="127">
                  <c:v>#N/A</c:v>
                </c:pt>
                <c:pt idx="128">
                  <c:v>#N/A</c:v>
                </c:pt>
                <c:pt idx="129">
                  <c:v>#N/A</c:v>
                </c:pt>
                <c:pt idx="130">
                  <c:v>#N/A</c:v>
                </c:pt>
                <c:pt idx="131">
                  <c:v>#N/A</c:v>
                </c:pt>
                <c:pt idx="132">
                  <c:v>#N/A</c:v>
                </c:pt>
                <c:pt idx="133">
                  <c:v>#N/A</c:v>
                </c:pt>
                <c:pt idx="134">
                  <c:v>#N/A</c:v>
                </c:pt>
                <c:pt idx="135">
                  <c:v>#N/A</c:v>
                </c:pt>
                <c:pt idx="136">
                  <c:v>#N/A</c:v>
                </c:pt>
                <c:pt idx="137">
                  <c:v>#N/A</c:v>
                </c:pt>
                <c:pt idx="138">
                  <c:v>#N/A</c:v>
                </c:pt>
                <c:pt idx="139">
                  <c:v>#N/A</c:v>
                </c:pt>
                <c:pt idx="140">
                  <c:v>#N/A</c:v>
                </c:pt>
                <c:pt idx="141">
                  <c:v>#N/A</c:v>
                </c:pt>
                <c:pt idx="142">
                  <c:v>#N/A</c:v>
                </c:pt>
                <c:pt idx="143">
                  <c:v>#N/A</c:v>
                </c:pt>
                <c:pt idx="144">
                  <c:v>#N/A</c:v>
                </c:pt>
                <c:pt idx="145">
                  <c:v>#N/A</c:v>
                </c:pt>
                <c:pt idx="146">
                  <c:v>#N/A</c:v>
                </c:pt>
                <c:pt idx="147">
                  <c:v>#N/A</c:v>
                </c:pt>
                <c:pt idx="148">
                  <c:v>#N/A</c:v>
                </c:pt>
                <c:pt idx="149">
                  <c:v>#N/A</c:v>
                </c:pt>
                <c:pt idx="150">
                  <c:v>#N/A</c:v>
                </c:pt>
                <c:pt idx="151">
                  <c:v>#N/A</c:v>
                </c:pt>
                <c:pt idx="152">
                  <c:v>#N/A</c:v>
                </c:pt>
                <c:pt idx="153">
                  <c:v>#N/A</c:v>
                </c:pt>
                <c:pt idx="154">
                  <c:v>#N/A</c:v>
                </c:pt>
                <c:pt idx="155">
                  <c:v>#N/A</c:v>
                </c:pt>
                <c:pt idx="156">
                  <c:v>#N/A</c:v>
                </c:pt>
                <c:pt idx="157">
                  <c:v>#N/A</c:v>
                </c:pt>
                <c:pt idx="158">
                  <c:v>#N/A</c:v>
                </c:pt>
                <c:pt idx="159">
                  <c:v>#N/A</c:v>
                </c:pt>
                <c:pt idx="160">
                  <c:v>#N/A</c:v>
                </c:pt>
                <c:pt idx="161">
                  <c:v>45.571310245773759</c:v>
                </c:pt>
                <c:pt idx="162">
                  <c:v>#N/A</c:v>
                </c:pt>
                <c:pt idx="163">
                  <c:v>40.206540028907476</c:v>
                </c:pt>
                <c:pt idx="164">
                  <c:v>40.717788749570659</c:v>
                </c:pt>
                <c:pt idx="165">
                  <c:v>#N/A</c:v>
                </c:pt>
                <c:pt idx="166">
                  <c:v>#N/A</c:v>
                </c:pt>
                <c:pt idx="167">
                  <c:v>#N/A</c:v>
                </c:pt>
                <c:pt idx="168">
                  <c:v>#N/A</c:v>
                </c:pt>
                <c:pt idx="169">
                  <c:v>#N/A</c:v>
                </c:pt>
                <c:pt idx="170">
                  <c:v>#N/A</c:v>
                </c:pt>
                <c:pt idx="171">
                  <c:v>#N/A</c:v>
                </c:pt>
                <c:pt idx="172">
                  <c:v>#N/A</c:v>
                </c:pt>
                <c:pt idx="173">
                  <c:v>#N/A</c:v>
                </c:pt>
                <c:pt idx="174">
                  <c:v>#N/A</c:v>
                </c:pt>
                <c:pt idx="175">
                  <c:v>#N/A</c:v>
                </c:pt>
                <c:pt idx="176">
                  <c:v>80.017674832946213</c:v>
                </c:pt>
                <c:pt idx="177">
                  <c:v>#N/A</c:v>
                </c:pt>
                <c:pt idx="178">
                  <c:v>#N/A</c:v>
                </c:pt>
                <c:pt idx="179">
                  <c:v>#N/A</c:v>
                </c:pt>
                <c:pt idx="180">
                  <c:v>#N/A</c:v>
                </c:pt>
                <c:pt idx="181">
                  <c:v>#N/A</c:v>
                </c:pt>
                <c:pt idx="182">
                  <c:v>#N/A</c:v>
                </c:pt>
                <c:pt idx="183">
                  <c:v>#N/A</c:v>
                </c:pt>
                <c:pt idx="184">
                  <c:v>#N/A</c:v>
                </c:pt>
                <c:pt idx="185">
                  <c:v>#N/A</c:v>
                </c:pt>
                <c:pt idx="186">
                  <c:v>#N/A</c:v>
                </c:pt>
                <c:pt idx="187">
                  <c:v>#N/A</c:v>
                </c:pt>
                <c:pt idx="188">
                  <c:v>#N/A</c:v>
                </c:pt>
                <c:pt idx="189">
                  <c:v>#N/A</c:v>
                </c:pt>
                <c:pt idx="190">
                  <c:v>#N/A</c:v>
                </c:pt>
                <c:pt idx="191">
                  <c:v>#N/A</c:v>
                </c:pt>
                <c:pt idx="192">
                  <c:v>#N/A</c:v>
                </c:pt>
                <c:pt idx="193">
                  <c:v>#N/A</c:v>
                </c:pt>
                <c:pt idx="194">
                  <c:v>#N/A</c:v>
                </c:pt>
                <c:pt idx="195">
                  <c:v>#N/A</c:v>
                </c:pt>
                <c:pt idx="196">
                  <c:v>#N/A</c:v>
                </c:pt>
                <c:pt idx="197">
                  <c:v>#N/A</c:v>
                </c:pt>
                <c:pt idx="198">
                  <c:v>#N/A</c:v>
                </c:pt>
                <c:pt idx="199">
                  <c:v>#N/A</c:v>
                </c:pt>
                <c:pt idx="200">
                  <c:v>#N/A</c:v>
                </c:pt>
                <c:pt idx="201">
                  <c:v>#N/A</c:v>
                </c:pt>
                <c:pt idx="202">
                  <c:v>#N/A</c:v>
                </c:pt>
                <c:pt idx="203">
                  <c:v>#N/A</c:v>
                </c:pt>
                <c:pt idx="204">
                  <c:v>#N/A</c:v>
                </c:pt>
                <c:pt idx="205">
                  <c:v>#N/A</c:v>
                </c:pt>
                <c:pt idx="206">
                  <c:v>#N/A</c:v>
                </c:pt>
                <c:pt idx="207">
                  <c:v>#N/A</c:v>
                </c:pt>
                <c:pt idx="208">
                  <c:v>#N/A</c:v>
                </c:pt>
                <c:pt idx="209">
                  <c:v>#N/A</c:v>
                </c:pt>
                <c:pt idx="210">
                  <c:v>#N/A</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#N/A</c:v>
                </c:pt>
                <c:pt idx="227">
                  <c:v>#N/A</c:v>
                </c:pt>
                <c:pt idx="228">
                  <c:v>#N/A</c:v>
                </c:pt>
                <c:pt idx="229">
                  <c:v>#N/A</c:v>
                </c:pt>
                <c:pt idx="230">
                  <c:v>#N/A</c:v>
                </c:pt>
                <c:pt idx="231">
                  <c:v>#N/A</c:v>
                </c:pt>
                <c:pt idx="232">
                  <c:v>#N/A</c:v>
                </c:pt>
                <c:pt idx="233">
                  <c:v>#N/A</c:v>
                </c:pt>
                <c:pt idx="234">
                  <c:v>#N/A</c:v>
                </c:pt>
                <c:pt idx="235">
                  <c:v>#N/A</c:v>
                </c:pt>
                <c:pt idx="236">
                  <c:v>#N/A</c:v>
                </c:pt>
                <c:pt idx="237">
                  <c:v>#N/A</c:v>
                </c:pt>
                <c:pt idx="238">
                  <c:v>#N/A</c:v>
                </c:pt>
                <c:pt idx="239">
                  <c:v>#N/A</c:v>
                </c:pt>
                <c:pt idx="240">
                  <c:v>#N/A</c:v>
                </c:pt>
                <c:pt idx="241">
                  <c:v>#N/A</c:v>
                </c:pt>
                <c:pt idx="242">
                  <c:v>#N/A</c:v>
                </c:pt>
                <c:pt idx="243">
                  <c:v>#N/A</c:v>
                </c:pt>
                <c:pt idx="244">
                  <c:v>#N/A</c:v>
                </c:pt>
                <c:pt idx="245">
                  <c:v>#N/A</c:v>
                </c:pt>
                <c:pt idx="246">
                  <c:v>#N/A</c:v>
                </c:pt>
                <c:pt idx="247">
                  <c:v>#N/A</c:v>
                </c:pt>
                <c:pt idx="248">
                  <c:v>#N/A</c:v>
                </c:pt>
                <c:pt idx="249">
                  <c:v>#N/A</c:v>
                </c:pt>
                <c:pt idx="250">
                  <c:v>#N/A</c:v>
                </c:pt>
                <c:pt idx="251">
                  <c:v>#N/A</c:v>
                </c:pt>
                <c:pt idx="252">
                  <c:v>#N/A</c:v>
                </c:pt>
                <c:pt idx="253">
                  <c:v>#N/A</c:v>
                </c:pt>
                <c:pt idx="254">
                  <c:v>#N/A</c:v>
                </c:pt>
                <c:pt idx="255">
                  <c:v>#N/A</c:v>
                </c:pt>
                <c:pt idx="256">
                  <c:v>#N/A</c:v>
                </c:pt>
                <c:pt idx="257">
                  <c:v>#N/A</c:v>
                </c:pt>
                <c:pt idx="258">
                  <c:v>#N/A</c:v>
                </c:pt>
                <c:pt idx="259">
                  <c:v>#N/A</c:v>
                </c:pt>
                <c:pt idx="260">
                  <c:v>#N/A</c:v>
                </c:pt>
                <c:pt idx="261">
                  <c:v>#N/A</c:v>
                </c:pt>
                <c:pt idx="262">
                  <c:v>#N/A</c:v>
                </c:pt>
                <c:pt idx="263">
                  <c:v>#N/A</c:v>
                </c:pt>
                <c:pt idx="264">
                  <c:v>#N/A</c:v>
                </c:pt>
                <c:pt idx="265">
                  <c:v>#N/A</c:v>
                </c:pt>
                <c:pt idx="266">
                  <c:v>#N/A</c:v>
                </c:pt>
                <c:pt idx="267">
                  <c:v>#N/A</c:v>
                </c:pt>
                <c:pt idx="268">
                  <c:v>#N/A</c:v>
                </c:pt>
                <c:pt idx="269">
                  <c:v>#N/A</c:v>
                </c:pt>
                <c:pt idx="270">
                  <c:v>#N/A</c:v>
                </c:pt>
                <c:pt idx="271">
                  <c:v>#N/A</c:v>
                </c:pt>
                <c:pt idx="272">
                  <c:v>#N/A</c:v>
                </c:pt>
                <c:pt idx="273">
                  <c:v>#N/A</c:v>
                </c:pt>
                <c:pt idx="274">
                  <c:v>#N/A</c:v>
                </c:pt>
                <c:pt idx="275">
                  <c:v>#N/A</c:v>
                </c:pt>
                <c:pt idx="276">
                  <c:v>#N/A</c:v>
                </c:pt>
                <c:pt idx="277">
                  <c:v>#N/A</c:v>
                </c:pt>
                <c:pt idx="278">
                  <c:v>#N/A</c:v>
                </c:pt>
                <c:pt idx="279">
                  <c:v>#N/A</c:v>
                </c:pt>
                <c:pt idx="280">
                  <c:v>#N/A</c:v>
                </c:pt>
                <c:pt idx="281">
                  <c:v>#N/A</c:v>
                </c:pt>
                <c:pt idx="282">
                  <c:v>#N/A</c:v>
                </c:pt>
                <c:pt idx="283">
                  <c:v>#N/A</c:v>
                </c:pt>
                <c:pt idx="284">
                  <c:v>#N/A</c:v>
                </c:pt>
                <c:pt idx="285">
                  <c:v>#N/A</c:v>
                </c:pt>
                <c:pt idx="286">
                  <c:v>#N/A</c:v>
                </c:pt>
                <c:pt idx="287">
                  <c:v>#N/A</c:v>
                </c:pt>
                <c:pt idx="288">
                  <c:v>#N/A</c:v>
                </c:pt>
                <c:pt idx="289">
                  <c:v>#N/A</c:v>
                </c:pt>
                <c:pt idx="290">
                  <c:v>#N/A</c:v>
                </c:pt>
                <c:pt idx="291">
                  <c:v>#N/A</c:v>
                </c:pt>
                <c:pt idx="292">
                  <c:v>#N/A</c:v>
                </c:pt>
                <c:pt idx="293">
                  <c:v>#N/A</c:v>
                </c:pt>
                <c:pt idx="294">
                  <c:v>#N/A</c:v>
                </c:pt>
                <c:pt idx="295">
                  <c:v>#N/A</c:v>
                </c:pt>
                <c:pt idx="296">
                  <c:v>#N/A</c:v>
                </c:pt>
                <c:pt idx="297">
                  <c:v>#N/A</c:v>
                </c:pt>
                <c:pt idx="298">
                  <c:v>#N/A</c:v>
                </c:pt>
                <c:pt idx="299">
                  <c:v>#N/A</c:v>
                </c:pt>
                <c:pt idx="300">
                  <c:v>#N/A</c:v>
                </c:pt>
                <c:pt idx="301">
                  <c:v>#N/A</c:v>
                </c:pt>
                <c:pt idx="302">
                  <c:v>#N/A</c:v>
                </c:pt>
                <c:pt idx="303">
                  <c:v>#N/A</c:v>
                </c:pt>
                <c:pt idx="304">
                  <c:v>#N/A</c:v>
                </c:pt>
                <c:pt idx="305">
                  <c:v>#N/A</c:v>
                </c:pt>
                <c:pt idx="306">
                  <c:v>63.46367356963021</c:v>
                </c:pt>
                <c:pt idx="307">
                  <c:v>#N/A</c:v>
                </c:pt>
                <c:pt idx="308">
                  <c:v>#N/A</c:v>
                </c:pt>
                <c:pt idx="309">
                  <c:v>#N/A</c:v>
                </c:pt>
                <c:pt idx="310">
                  <c:v>#N/A</c:v>
                </c:pt>
                <c:pt idx="311">
                  <c:v>#N/A</c:v>
                </c:pt>
                <c:pt idx="312">
                  <c:v>#N/A</c:v>
                </c:pt>
                <c:pt idx="313">
                  <c:v>#N/A</c:v>
                </c:pt>
                <c:pt idx="314">
                  <c:v>#N/A</c:v>
                </c:pt>
                <c:pt idx="315">
                  <c:v>#N/A</c:v>
                </c:pt>
                <c:pt idx="316">
                  <c:v>#N/A</c:v>
                </c:pt>
                <c:pt idx="317">
                  <c:v>#N/A</c:v>
                </c:pt>
                <c:pt idx="318">
                  <c:v>#N/A</c:v>
                </c:pt>
                <c:pt idx="319">
                  <c:v>#N/A</c:v>
                </c:pt>
                <c:pt idx="320">
                  <c:v>#N/A</c:v>
                </c:pt>
                <c:pt idx="321">
                  <c:v>#N/A</c:v>
                </c:pt>
                <c:pt idx="322">
                  <c:v>#N/A</c:v>
                </c:pt>
                <c:pt idx="323">
                  <c:v>#N/A</c:v>
                </c:pt>
                <c:pt idx="324">
                  <c:v>#N/A</c:v>
                </c:pt>
                <c:pt idx="325">
                  <c:v>#N/A</c:v>
                </c:pt>
                <c:pt idx="326">
                  <c:v>#N/A</c:v>
                </c:pt>
                <c:pt idx="327">
                  <c:v>#N/A</c:v>
                </c:pt>
                <c:pt idx="328">
                  <c:v>#N/A</c:v>
                </c:pt>
                <c:pt idx="329">
                  <c:v>#N/A</c:v>
                </c:pt>
                <c:pt idx="330">
                  <c:v>#N/A</c:v>
                </c:pt>
                <c:pt idx="331">
                  <c:v>#N/A</c:v>
                </c:pt>
                <c:pt idx="332">
                  <c:v>#N/A</c:v>
                </c:pt>
                <c:pt idx="333">
                  <c:v>#N/A</c:v>
                </c:pt>
                <c:pt idx="334">
                  <c:v>#N/A</c:v>
                </c:pt>
                <c:pt idx="335">
                  <c:v>#N/A</c:v>
                </c:pt>
                <c:pt idx="336">
                  <c:v>#N/A</c:v>
                </c:pt>
                <c:pt idx="337">
                  <c:v>#N/A</c:v>
                </c:pt>
                <c:pt idx="338">
                  <c:v>#N/A</c:v>
                </c:pt>
                <c:pt idx="339">
                  <c:v>45.488172797874448</c:v>
                </c:pt>
                <c:pt idx="340">
                  <c:v>#N/A</c:v>
                </c:pt>
                <c:pt idx="341">
                  <c:v>#N/A</c:v>
                </c:pt>
                <c:pt idx="342">
                  <c:v>#N/A</c:v>
                </c:pt>
                <c:pt idx="343">
                  <c:v>#N/A</c:v>
                </c:pt>
                <c:pt idx="344">
                  <c:v>#N/A</c:v>
                </c:pt>
                <c:pt idx="345">
                  <c:v>#N/A</c:v>
                </c:pt>
                <c:pt idx="346">
                  <c:v>#N/A</c:v>
                </c:pt>
                <c:pt idx="347">
                  <c:v>#N/A</c:v>
                </c:pt>
                <c:pt idx="348">
                  <c:v>#N/A</c:v>
                </c:pt>
                <c:pt idx="349">
                  <c:v>#N/A</c:v>
                </c:pt>
                <c:pt idx="350">
                  <c:v>#N/A</c:v>
                </c:pt>
                <c:pt idx="351">
                  <c:v>#N/A</c:v>
                </c:pt>
                <c:pt idx="352">
                  <c:v>#N/A</c:v>
                </c:pt>
                <c:pt idx="353">
                  <c:v>#N/A</c:v>
                </c:pt>
                <c:pt idx="354">
                  <c:v>#N/A</c:v>
                </c:pt>
                <c:pt idx="355">
                  <c:v>#N/A</c:v>
                </c:pt>
                <c:pt idx="356">
                  <c:v>#N/A</c:v>
                </c:pt>
                <c:pt idx="357">
                  <c:v>#N/A</c:v>
                </c:pt>
                <c:pt idx="358">
                  <c:v>#N/A</c:v>
                </c:pt>
                <c:pt idx="359">
                  <c:v>#N/A</c:v>
                </c:pt>
                <c:pt idx="360">
                  <c:v>#N/A</c:v>
                </c:pt>
                <c:pt idx="361">
                  <c:v>#N/A</c:v>
                </c:pt>
                <c:pt idx="362">
                  <c:v>#N/A</c:v>
                </c:pt>
                <c:pt idx="363">
                  <c:v>#N/A</c:v>
                </c:pt>
                <c:pt idx="364">
                  <c:v>#N/A</c:v>
                </c:pt>
                <c:pt idx="365">
                  <c:v>#N/A</c:v>
                </c:pt>
                <c:pt idx="366">
                  <c:v>#N/A</c:v>
                </c:pt>
                <c:pt idx="367">
                  <c:v>#N/A</c:v>
                </c:pt>
                <c:pt idx="368">
                  <c:v>#N/A</c:v>
                </c:pt>
                <c:pt idx="369">
                  <c:v>#N/A</c:v>
                </c:pt>
                <c:pt idx="370">
                  <c:v>#N/A</c:v>
                </c:pt>
                <c:pt idx="371">
                  <c:v>#N/A</c:v>
                </c:pt>
                <c:pt idx="372">
                  <c:v>#N/A</c:v>
                </c:pt>
                <c:pt idx="373">
                  <c:v>#N/A</c:v>
                </c:pt>
                <c:pt idx="374">
                  <c:v>#N/A</c:v>
                </c:pt>
                <c:pt idx="375">
                  <c:v>#N/A</c:v>
                </c:pt>
                <c:pt idx="376">
                  <c:v>#N/A</c:v>
                </c:pt>
                <c:pt idx="377">
                  <c:v>#N/A</c:v>
                </c:pt>
                <c:pt idx="378">
                  <c:v>#N/A</c:v>
                </c:pt>
                <c:pt idx="379">
                  <c:v>#N/A</c:v>
                </c:pt>
                <c:pt idx="380">
                  <c:v>#N/A</c:v>
                </c:pt>
                <c:pt idx="381">
                  <c:v>#N/A</c:v>
                </c:pt>
                <c:pt idx="382">
                  <c:v>#N/A</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#N/A</c:v>
                </c:pt>
                <c:pt idx="399">
                  <c:v>#N/A</c:v>
                </c:pt>
                <c:pt idx="400">
                  <c:v>#N/A</c:v>
                </c:pt>
                <c:pt idx="401">
                  <c:v>#N/A</c:v>
                </c:pt>
                <c:pt idx="402">
                  <c:v>#N/A</c:v>
                </c:pt>
                <c:pt idx="403">
                  <c:v>#N/A</c:v>
                </c:pt>
                <c:pt idx="404">
                  <c:v>#N/A</c:v>
                </c:pt>
                <c:pt idx="405">
                  <c:v>#N/A</c:v>
                </c:pt>
                <c:pt idx="406">
                  <c:v>#N/A</c:v>
                </c:pt>
                <c:pt idx="407">
                  <c:v>#N/A</c:v>
                </c:pt>
                <c:pt idx="408">
                  <c:v>#N/A</c:v>
                </c:pt>
                <c:pt idx="409">
                  <c:v>#N/A</c:v>
                </c:pt>
                <c:pt idx="410">
                  <c:v>#N/A</c:v>
                </c:pt>
                <c:pt idx="411">
                  <c:v>#N/A</c:v>
                </c:pt>
                <c:pt idx="412">
                  <c:v>#N/A</c:v>
                </c:pt>
                <c:pt idx="413">
                  <c:v>#N/A</c:v>
                </c:pt>
                <c:pt idx="414">
                  <c:v>#N/A</c:v>
                </c:pt>
                <c:pt idx="415">
                  <c:v>#N/A</c:v>
                </c:pt>
                <c:pt idx="416">
                  <c:v>#N/A</c:v>
                </c:pt>
                <c:pt idx="417">
                  <c:v>#N/A</c:v>
                </c:pt>
                <c:pt idx="418">
                  <c:v>#N/A</c:v>
                </c:pt>
                <c:pt idx="419">
                  <c:v>#N/A</c:v>
                </c:pt>
                <c:pt idx="420">
                  <c:v>#N/A</c:v>
                </c:pt>
                <c:pt idx="421">
                  <c:v>#N/A</c:v>
                </c:pt>
                <c:pt idx="422">
                  <c:v>#N/A</c:v>
                </c:pt>
                <c:pt idx="423">
                  <c:v>#N/A</c:v>
                </c:pt>
                <c:pt idx="424">
                  <c:v>#N/A</c:v>
                </c:pt>
                <c:pt idx="425">
                  <c:v>#N/A</c:v>
                </c:pt>
                <c:pt idx="426">
                  <c:v>#N/A</c:v>
                </c:pt>
                <c:pt idx="427">
                  <c:v>#N/A</c:v>
                </c:pt>
                <c:pt idx="428">
                  <c:v>#N/A</c:v>
                </c:pt>
                <c:pt idx="429">
                  <c:v>#N/A</c:v>
                </c:pt>
                <c:pt idx="430">
                  <c:v>#N/A</c:v>
                </c:pt>
                <c:pt idx="431">
                  <c:v>#N/A</c:v>
                </c:pt>
                <c:pt idx="432">
                  <c:v>#N/A</c:v>
                </c:pt>
                <c:pt idx="433">
                  <c:v>#N/A</c:v>
                </c:pt>
                <c:pt idx="434">
                  <c:v>#N/A</c:v>
                </c:pt>
                <c:pt idx="435">
                  <c:v>#N/A</c:v>
                </c:pt>
                <c:pt idx="436">
                  <c:v>#N/A</c:v>
                </c:pt>
                <c:pt idx="437">
                  <c:v>#N/A</c:v>
                </c:pt>
                <c:pt idx="438">
                  <c:v>#N/A</c:v>
                </c:pt>
                <c:pt idx="439">
                  <c:v>#N/A</c:v>
                </c:pt>
                <c:pt idx="440">
                  <c:v>25.493327547397303</c:v>
                </c:pt>
                <c:pt idx="441">
                  <c:v>#N/A</c:v>
                </c:pt>
                <c:pt idx="442">
                  <c:v>#N/A</c:v>
                </c:pt>
                <c:pt idx="443">
                  <c:v>#N/A</c:v>
                </c:pt>
                <c:pt idx="444">
                  <c:v>#N/A</c:v>
                </c:pt>
                <c:pt idx="445">
                  <c:v>#N/A</c:v>
                </c:pt>
                <c:pt idx="446">
                  <c:v>#N/A</c:v>
                </c:pt>
                <c:pt idx="447">
                  <c:v>#N/A</c:v>
                </c:pt>
                <c:pt idx="448">
                  <c:v>#N/A</c:v>
                </c:pt>
                <c:pt idx="449">
                  <c:v>#N/A</c:v>
                </c:pt>
                <c:pt idx="450">
                  <c:v>#N/A</c:v>
                </c:pt>
                <c:pt idx="451">
                  <c:v>28.596112630376737</c:v>
                </c:pt>
                <c:pt idx="452">
                  <c:v>#N/A</c:v>
                </c:pt>
                <c:pt idx="453">
                  <c:v>#N/A</c:v>
                </c:pt>
                <c:pt idx="454">
                  <c:v>#N/A</c:v>
                </c:pt>
                <c:pt idx="455">
                  <c:v>#N/A</c:v>
                </c:pt>
                <c:pt idx="456">
                  <c:v>#N/A</c:v>
                </c:pt>
                <c:pt idx="457">
                  <c:v>#N/A</c:v>
                </c:pt>
                <c:pt idx="458">
                  <c:v>#N/A</c:v>
                </c:pt>
                <c:pt idx="459">
                  <c:v>#N/A</c:v>
                </c:pt>
                <c:pt idx="460">
                  <c:v>#N/A</c:v>
                </c:pt>
                <c:pt idx="461">
                  <c:v>#N/A</c:v>
                </c:pt>
                <c:pt idx="462">
                  <c:v>#N/A</c:v>
                </c:pt>
                <c:pt idx="463">
                  <c:v>#N/A</c:v>
                </c:pt>
                <c:pt idx="464">
                  <c:v>#N/A</c:v>
                </c:pt>
                <c:pt idx="465">
                  <c:v>#N/A</c:v>
                </c:pt>
                <c:pt idx="466">
                  <c:v>#N/A</c:v>
                </c:pt>
                <c:pt idx="467">
                  <c:v>#N/A</c:v>
                </c:pt>
                <c:pt idx="468">
                  <c:v>#N/A</c:v>
                </c:pt>
                <c:pt idx="469">
                  <c:v>#N/A</c:v>
                </c:pt>
                <c:pt idx="470">
                  <c:v>#N/A</c:v>
                </c:pt>
                <c:pt idx="471">
                  <c:v>#N/A</c:v>
                </c:pt>
              </c:numCache>
            </c:numRef>
          </c:yVal>
          <c:bubbleSize>
            <c:numRef>
              <c:f>'PPA Price by Project (PV only)'!$B$26:$B$537</c:f>
              <c:numCache>
                <c:formatCode>0.0</c:formatCode>
                <c:ptCount val="512"/>
                <c:pt idx="0">
                  <c:v>7</c:v>
                </c:pt>
                <c:pt idx="1">
                  <c:v>5</c:v>
                </c:pt>
                <c:pt idx="2">
                  <c:v>550</c:v>
                </c:pt>
                <c:pt idx="3">
                  <c:v>210</c:v>
                </c:pt>
                <c:pt idx="4">
                  <c:v>10</c:v>
                </c:pt>
                <c:pt idx="5">
                  <c:v>30</c:v>
                </c:pt>
                <c:pt idx="6">
                  <c:v>30</c:v>
                </c:pt>
                <c:pt idx="7">
                  <c:v>19</c:v>
                </c:pt>
                <c:pt idx="8">
                  <c:v>12.6</c:v>
                </c:pt>
                <c:pt idx="9">
                  <c:v>230</c:v>
                </c:pt>
                <c:pt idx="10">
                  <c:v>20</c:v>
                </c:pt>
                <c:pt idx="11">
                  <c:v>14</c:v>
                </c:pt>
                <c:pt idx="12">
                  <c:v>10.08</c:v>
                </c:pt>
                <c:pt idx="13">
                  <c:v>48</c:v>
                </c:pt>
                <c:pt idx="14">
                  <c:v>250</c:v>
                </c:pt>
                <c:pt idx="15">
                  <c:v>250</c:v>
                </c:pt>
                <c:pt idx="16">
                  <c:v>21</c:v>
                </c:pt>
                <c:pt idx="17">
                  <c:v>50</c:v>
                </c:pt>
                <c:pt idx="18">
                  <c:v>6</c:v>
                </c:pt>
                <c:pt idx="19">
                  <c:v>19</c:v>
                </c:pt>
                <c:pt idx="20">
                  <c:v>20</c:v>
                </c:pt>
                <c:pt idx="21">
                  <c:v>50</c:v>
                </c:pt>
                <c:pt idx="22">
                  <c:v>20</c:v>
                </c:pt>
                <c:pt idx="23">
                  <c:v>20</c:v>
                </c:pt>
                <c:pt idx="24">
                  <c:v>50</c:v>
                </c:pt>
                <c:pt idx="25">
                  <c:v>300</c:v>
                </c:pt>
                <c:pt idx="26">
                  <c:v>40</c:v>
                </c:pt>
                <c:pt idx="27">
                  <c:v>29</c:v>
                </c:pt>
                <c:pt idx="28">
                  <c:v>66</c:v>
                </c:pt>
                <c:pt idx="29">
                  <c:v>25</c:v>
                </c:pt>
                <c:pt idx="30">
                  <c:v>125</c:v>
                </c:pt>
                <c:pt idx="31">
                  <c:v>25.8</c:v>
                </c:pt>
                <c:pt idx="32">
                  <c:v>32</c:v>
                </c:pt>
                <c:pt idx="33">
                  <c:v>20</c:v>
                </c:pt>
                <c:pt idx="34">
                  <c:v>23</c:v>
                </c:pt>
                <c:pt idx="35">
                  <c:v>12</c:v>
                </c:pt>
                <c:pt idx="36">
                  <c:v>10</c:v>
                </c:pt>
                <c:pt idx="37">
                  <c:v>20</c:v>
                </c:pt>
                <c:pt idx="38">
                  <c:v>150</c:v>
                </c:pt>
                <c:pt idx="39">
                  <c:v>45</c:v>
                </c:pt>
                <c:pt idx="40">
                  <c:v>30</c:v>
                </c:pt>
                <c:pt idx="41">
                  <c:v>5.5</c:v>
                </c:pt>
                <c:pt idx="42">
                  <c:v>23</c:v>
                </c:pt>
                <c:pt idx="43">
                  <c:v>62.5</c:v>
                </c:pt>
                <c:pt idx="44">
                  <c:v>130</c:v>
                </c:pt>
                <c:pt idx="45">
                  <c:v>14</c:v>
                </c:pt>
                <c:pt idx="46">
                  <c:v>20</c:v>
                </c:pt>
                <c:pt idx="47">
                  <c:v>9</c:v>
                </c:pt>
                <c:pt idx="48">
                  <c:v>7.65</c:v>
                </c:pt>
                <c:pt idx="49">
                  <c:v>60</c:v>
                </c:pt>
                <c:pt idx="50">
                  <c:v>309</c:v>
                </c:pt>
                <c:pt idx="51">
                  <c:v>20</c:v>
                </c:pt>
                <c:pt idx="52">
                  <c:v>270</c:v>
                </c:pt>
                <c:pt idx="53">
                  <c:v>110</c:v>
                </c:pt>
                <c:pt idx="54">
                  <c:v>26</c:v>
                </c:pt>
                <c:pt idx="55">
                  <c:v>250</c:v>
                </c:pt>
                <c:pt idx="56">
                  <c:v>30</c:v>
                </c:pt>
                <c:pt idx="57">
                  <c:v>20</c:v>
                </c:pt>
                <c:pt idx="58">
                  <c:v>150</c:v>
                </c:pt>
                <c:pt idx="59">
                  <c:v>110</c:v>
                </c:pt>
                <c:pt idx="60">
                  <c:v>127</c:v>
                </c:pt>
                <c:pt idx="61">
                  <c:v>150</c:v>
                </c:pt>
                <c:pt idx="62">
                  <c:v>24</c:v>
                </c:pt>
                <c:pt idx="63">
                  <c:v>20</c:v>
                </c:pt>
                <c:pt idx="64">
                  <c:v>6</c:v>
                </c:pt>
                <c:pt idx="65">
                  <c:v>150</c:v>
                </c:pt>
                <c:pt idx="66">
                  <c:v>250</c:v>
                </c:pt>
                <c:pt idx="67">
                  <c:v>9</c:v>
                </c:pt>
                <c:pt idx="68">
                  <c:v>20</c:v>
                </c:pt>
                <c:pt idx="69">
                  <c:v>19</c:v>
                </c:pt>
                <c:pt idx="70">
                  <c:v>20</c:v>
                </c:pt>
                <c:pt idx="71">
                  <c:v>30</c:v>
                </c:pt>
                <c:pt idx="72">
                  <c:v>20</c:v>
                </c:pt>
                <c:pt idx="73">
                  <c:v>15</c:v>
                </c:pt>
                <c:pt idx="74">
                  <c:v>15</c:v>
                </c:pt>
                <c:pt idx="75">
                  <c:v>200</c:v>
                </c:pt>
                <c:pt idx="76">
                  <c:v>20</c:v>
                </c:pt>
                <c:pt idx="77">
                  <c:v>20</c:v>
                </c:pt>
                <c:pt idx="78">
                  <c:v>20</c:v>
                </c:pt>
                <c:pt idx="79">
                  <c:v>20</c:v>
                </c:pt>
                <c:pt idx="80">
                  <c:v>20</c:v>
                </c:pt>
                <c:pt idx="81">
                  <c:v>102</c:v>
                </c:pt>
                <c:pt idx="82">
                  <c:v>20</c:v>
                </c:pt>
                <c:pt idx="83">
                  <c:v>250</c:v>
                </c:pt>
                <c:pt idx="84">
                  <c:v>20</c:v>
                </c:pt>
                <c:pt idx="85">
                  <c:v>20.8</c:v>
                </c:pt>
                <c:pt idx="86">
                  <c:v>10</c:v>
                </c:pt>
                <c:pt idx="87">
                  <c:v>50</c:v>
                </c:pt>
                <c:pt idx="88">
                  <c:v>20</c:v>
                </c:pt>
                <c:pt idx="89">
                  <c:v>20</c:v>
                </c:pt>
                <c:pt idx="90">
                  <c:v>250</c:v>
                </c:pt>
                <c:pt idx="91">
                  <c:v>20</c:v>
                </c:pt>
                <c:pt idx="92">
                  <c:v>28.8</c:v>
                </c:pt>
                <c:pt idx="93">
                  <c:v>45</c:v>
                </c:pt>
                <c:pt idx="94">
                  <c:v>20</c:v>
                </c:pt>
                <c:pt idx="95">
                  <c:v>20</c:v>
                </c:pt>
                <c:pt idx="96">
                  <c:v>20</c:v>
                </c:pt>
                <c:pt idx="97">
                  <c:v>20</c:v>
                </c:pt>
                <c:pt idx="98">
                  <c:v>20</c:v>
                </c:pt>
                <c:pt idx="99">
                  <c:v>20</c:v>
                </c:pt>
                <c:pt idx="100">
                  <c:v>48</c:v>
                </c:pt>
                <c:pt idx="101">
                  <c:v>40</c:v>
                </c:pt>
                <c:pt idx="102">
                  <c:v>12</c:v>
                </c:pt>
                <c:pt idx="103">
                  <c:v>50</c:v>
                </c:pt>
                <c:pt idx="104">
                  <c:v>40</c:v>
                </c:pt>
                <c:pt idx="105">
                  <c:v>20</c:v>
                </c:pt>
                <c:pt idx="106">
                  <c:v>20</c:v>
                </c:pt>
                <c:pt idx="107">
                  <c:v>12</c:v>
                </c:pt>
                <c:pt idx="108">
                  <c:v>15</c:v>
                </c:pt>
                <c:pt idx="109">
                  <c:v>20</c:v>
                </c:pt>
                <c:pt idx="110">
                  <c:v>20</c:v>
                </c:pt>
                <c:pt idx="111">
                  <c:v>20</c:v>
                </c:pt>
                <c:pt idx="112">
                  <c:v>20</c:v>
                </c:pt>
                <c:pt idx="113">
                  <c:v>7.3140000000000001</c:v>
                </c:pt>
                <c:pt idx="114">
                  <c:v>20</c:v>
                </c:pt>
                <c:pt idx="115">
                  <c:v>150</c:v>
                </c:pt>
                <c:pt idx="116">
                  <c:v>7</c:v>
                </c:pt>
                <c:pt idx="117">
                  <c:v>10.416</c:v>
                </c:pt>
                <c:pt idx="118">
                  <c:v>20</c:v>
                </c:pt>
                <c:pt idx="119">
                  <c:v>25</c:v>
                </c:pt>
                <c:pt idx="120">
                  <c:v>10.3</c:v>
                </c:pt>
                <c:pt idx="121">
                  <c:v>150</c:v>
                </c:pt>
                <c:pt idx="122">
                  <c:v>30</c:v>
                </c:pt>
                <c:pt idx="123">
                  <c:v>20</c:v>
                </c:pt>
                <c:pt idx="124">
                  <c:v>30</c:v>
                </c:pt>
                <c:pt idx="125">
                  <c:v>93.6</c:v>
                </c:pt>
                <c:pt idx="126">
                  <c:v>45</c:v>
                </c:pt>
                <c:pt idx="127">
                  <c:v>56</c:v>
                </c:pt>
                <c:pt idx="128">
                  <c:v>56</c:v>
                </c:pt>
                <c:pt idx="129">
                  <c:v>200</c:v>
                </c:pt>
                <c:pt idx="130">
                  <c:v>100</c:v>
                </c:pt>
                <c:pt idx="131">
                  <c:v>60</c:v>
                </c:pt>
                <c:pt idx="132">
                  <c:v>60</c:v>
                </c:pt>
                <c:pt idx="133">
                  <c:v>52</c:v>
                </c:pt>
                <c:pt idx="134">
                  <c:v>120</c:v>
                </c:pt>
                <c:pt idx="135">
                  <c:v>30</c:v>
                </c:pt>
                <c:pt idx="136">
                  <c:v>101.3</c:v>
                </c:pt>
                <c:pt idx="137">
                  <c:v>51</c:v>
                </c:pt>
                <c:pt idx="138">
                  <c:v>76.5</c:v>
                </c:pt>
                <c:pt idx="139">
                  <c:v>30</c:v>
                </c:pt>
                <c:pt idx="140">
                  <c:v>80</c:v>
                </c:pt>
                <c:pt idx="141">
                  <c:v>103</c:v>
                </c:pt>
                <c:pt idx="142">
                  <c:v>40</c:v>
                </c:pt>
                <c:pt idx="143">
                  <c:v>11.4</c:v>
                </c:pt>
                <c:pt idx="144">
                  <c:v>20</c:v>
                </c:pt>
                <c:pt idx="145">
                  <c:v>20</c:v>
                </c:pt>
                <c:pt idx="146">
                  <c:v>20</c:v>
                </c:pt>
                <c:pt idx="147">
                  <c:v>15</c:v>
                </c:pt>
                <c:pt idx="148">
                  <c:v>20</c:v>
                </c:pt>
                <c:pt idx="149">
                  <c:v>20</c:v>
                </c:pt>
                <c:pt idx="150">
                  <c:v>14.7</c:v>
                </c:pt>
                <c:pt idx="151">
                  <c:v>19.5</c:v>
                </c:pt>
                <c:pt idx="152">
                  <c:v>19.5</c:v>
                </c:pt>
                <c:pt idx="153">
                  <c:v>100</c:v>
                </c:pt>
                <c:pt idx="154">
                  <c:v>40</c:v>
                </c:pt>
                <c:pt idx="155">
                  <c:v>50</c:v>
                </c:pt>
                <c:pt idx="156">
                  <c:v>30</c:v>
                </c:pt>
                <c:pt idx="157">
                  <c:v>45</c:v>
                </c:pt>
                <c:pt idx="158">
                  <c:v>130</c:v>
                </c:pt>
                <c:pt idx="159">
                  <c:v>80</c:v>
                </c:pt>
                <c:pt idx="160">
                  <c:v>6</c:v>
                </c:pt>
                <c:pt idx="161">
                  <c:v>25</c:v>
                </c:pt>
                <c:pt idx="162">
                  <c:v>62.25</c:v>
                </c:pt>
                <c:pt idx="163">
                  <c:v>70</c:v>
                </c:pt>
                <c:pt idx="164">
                  <c:v>70</c:v>
                </c:pt>
                <c:pt idx="165">
                  <c:v>10.5</c:v>
                </c:pt>
                <c:pt idx="166">
                  <c:v>20</c:v>
                </c:pt>
                <c:pt idx="167">
                  <c:v>30</c:v>
                </c:pt>
                <c:pt idx="168">
                  <c:v>81</c:v>
                </c:pt>
                <c:pt idx="169">
                  <c:v>54</c:v>
                </c:pt>
                <c:pt idx="170">
                  <c:v>6.8</c:v>
                </c:pt>
                <c:pt idx="171">
                  <c:v>20</c:v>
                </c:pt>
                <c:pt idx="172">
                  <c:v>50.6</c:v>
                </c:pt>
                <c:pt idx="173">
                  <c:v>52</c:v>
                </c:pt>
                <c:pt idx="174">
                  <c:v>80</c:v>
                </c:pt>
                <c:pt idx="175">
                  <c:v>4.9000000000000004</c:v>
                </c:pt>
                <c:pt idx="176">
                  <c:v>3.6</c:v>
                </c:pt>
                <c:pt idx="177">
                  <c:v>100</c:v>
                </c:pt>
                <c:pt idx="178">
                  <c:v>80</c:v>
                </c:pt>
                <c:pt idx="179">
                  <c:v>100</c:v>
                </c:pt>
                <c:pt idx="180">
                  <c:v>46</c:v>
                </c:pt>
                <c:pt idx="181">
                  <c:v>100.815</c:v>
                </c:pt>
                <c:pt idx="182">
                  <c:v>7</c:v>
                </c:pt>
                <c:pt idx="183">
                  <c:v>13</c:v>
                </c:pt>
                <c:pt idx="184">
                  <c:v>20</c:v>
                </c:pt>
                <c:pt idx="185">
                  <c:v>27.6</c:v>
                </c:pt>
                <c:pt idx="186">
                  <c:v>125</c:v>
                </c:pt>
                <c:pt idx="187">
                  <c:v>150</c:v>
                </c:pt>
                <c:pt idx="188">
                  <c:v>180</c:v>
                </c:pt>
                <c:pt idx="189">
                  <c:v>20</c:v>
                </c:pt>
                <c:pt idx="190">
                  <c:v>30</c:v>
                </c:pt>
                <c:pt idx="191">
                  <c:v>30</c:v>
                </c:pt>
                <c:pt idx="192">
                  <c:v>10</c:v>
                </c:pt>
                <c:pt idx="193">
                  <c:v>150</c:v>
                </c:pt>
                <c:pt idx="194">
                  <c:v>10.88</c:v>
                </c:pt>
                <c:pt idx="195">
                  <c:v>52</c:v>
                </c:pt>
                <c:pt idx="196">
                  <c:v>52</c:v>
                </c:pt>
                <c:pt idx="197">
                  <c:v>25</c:v>
                </c:pt>
                <c:pt idx="198">
                  <c:v>46.2</c:v>
                </c:pt>
                <c:pt idx="199">
                  <c:v>71.400000000000006</c:v>
                </c:pt>
                <c:pt idx="200">
                  <c:v>118</c:v>
                </c:pt>
                <c:pt idx="201">
                  <c:v>182</c:v>
                </c:pt>
                <c:pt idx="202">
                  <c:v>146</c:v>
                </c:pt>
                <c:pt idx="203">
                  <c:v>50</c:v>
                </c:pt>
                <c:pt idx="204">
                  <c:v>154.27199999999999</c:v>
                </c:pt>
                <c:pt idx="205">
                  <c:v>103.5</c:v>
                </c:pt>
                <c:pt idx="206">
                  <c:v>125</c:v>
                </c:pt>
                <c:pt idx="207">
                  <c:v>85</c:v>
                </c:pt>
                <c:pt idx="208">
                  <c:v>54</c:v>
                </c:pt>
                <c:pt idx="209">
                  <c:v>72</c:v>
                </c:pt>
                <c:pt idx="210">
                  <c:v>30</c:v>
                </c:pt>
                <c:pt idx="211">
                  <c:v>86</c:v>
                </c:pt>
                <c:pt idx="212">
                  <c:v>50</c:v>
                </c:pt>
                <c:pt idx="213">
                  <c:v>90</c:v>
                </c:pt>
                <c:pt idx="214">
                  <c:v>20</c:v>
                </c:pt>
                <c:pt idx="215">
                  <c:v>20</c:v>
                </c:pt>
                <c:pt idx="216">
                  <c:v>20</c:v>
                </c:pt>
                <c:pt idx="217">
                  <c:v>20</c:v>
                </c:pt>
                <c:pt idx="218">
                  <c:v>20</c:v>
                </c:pt>
                <c:pt idx="219">
                  <c:v>26</c:v>
                </c:pt>
                <c:pt idx="220">
                  <c:v>8.16</c:v>
                </c:pt>
                <c:pt idx="221">
                  <c:v>20.399999999999999</c:v>
                </c:pt>
                <c:pt idx="222">
                  <c:v>100</c:v>
                </c:pt>
                <c:pt idx="223">
                  <c:v>128</c:v>
                </c:pt>
                <c:pt idx="224">
                  <c:v>20</c:v>
                </c:pt>
                <c:pt idx="225">
                  <c:v>16</c:v>
                </c:pt>
                <c:pt idx="226">
                  <c:v>60</c:v>
                </c:pt>
                <c:pt idx="227">
                  <c:v>20</c:v>
                </c:pt>
                <c:pt idx="228">
                  <c:v>100</c:v>
                </c:pt>
                <c:pt idx="229">
                  <c:v>100</c:v>
                </c:pt>
                <c:pt idx="230">
                  <c:v>24.9</c:v>
                </c:pt>
                <c:pt idx="231">
                  <c:v>40</c:v>
                </c:pt>
                <c:pt idx="232">
                  <c:v>20</c:v>
                </c:pt>
                <c:pt idx="233">
                  <c:v>50</c:v>
                </c:pt>
                <c:pt idx="234">
                  <c:v>50</c:v>
                </c:pt>
                <c:pt idx="235">
                  <c:v>105</c:v>
                </c:pt>
                <c:pt idx="236">
                  <c:v>150</c:v>
                </c:pt>
                <c:pt idx="237">
                  <c:v>80</c:v>
                </c:pt>
                <c:pt idx="238">
                  <c:v>125</c:v>
                </c:pt>
                <c:pt idx="239">
                  <c:v>7.8</c:v>
                </c:pt>
                <c:pt idx="240">
                  <c:v>200</c:v>
                </c:pt>
                <c:pt idx="241">
                  <c:v>7.2</c:v>
                </c:pt>
                <c:pt idx="242">
                  <c:v>14.7</c:v>
                </c:pt>
                <c:pt idx="243">
                  <c:v>45.9</c:v>
                </c:pt>
                <c:pt idx="244">
                  <c:v>100</c:v>
                </c:pt>
                <c:pt idx="245">
                  <c:v>60</c:v>
                </c:pt>
                <c:pt idx="246">
                  <c:v>20</c:v>
                </c:pt>
                <c:pt idx="247">
                  <c:v>17</c:v>
                </c:pt>
                <c:pt idx="248">
                  <c:v>49</c:v>
                </c:pt>
                <c:pt idx="249">
                  <c:v>56</c:v>
                </c:pt>
                <c:pt idx="250">
                  <c:v>74.900000000000006</c:v>
                </c:pt>
                <c:pt idx="251">
                  <c:v>100</c:v>
                </c:pt>
                <c:pt idx="252">
                  <c:v>78.400000000000006</c:v>
                </c:pt>
                <c:pt idx="253">
                  <c:v>50</c:v>
                </c:pt>
                <c:pt idx="254">
                  <c:v>9.4959999999999987</c:v>
                </c:pt>
                <c:pt idx="255">
                  <c:v>39.864000000000004</c:v>
                </c:pt>
                <c:pt idx="256">
                  <c:v>52.5</c:v>
                </c:pt>
                <c:pt idx="257">
                  <c:v>40</c:v>
                </c:pt>
                <c:pt idx="258">
                  <c:v>86</c:v>
                </c:pt>
                <c:pt idx="259">
                  <c:v>74</c:v>
                </c:pt>
                <c:pt idx="260">
                  <c:v>50</c:v>
                </c:pt>
                <c:pt idx="261">
                  <c:v>100</c:v>
                </c:pt>
                <c:pt idx="262">
                  <c:v>19.59</c:v>
                </c:pt>
                <c:pt idx="263">
                  <c:v>19.579999999999998</c:v>
                </c:pt>
                <c:pt idx="264">
                  <c:v>19.579999999999998</c:v>
                </c:pt>
                <c:pt idx="265">
                  <c:v>19.600000000000001</c:v>
                </c:pt>
                <c:pt idx="266">
                  <c:v>5</c:v>
                </c:pt>
                <c:pt idx="267">
                  <c:v>40</c:v>
                </c:pt>
                <c:pt idx="268">
                  <c:v>8.4</c:v>
                </c:pt>
                <c:pt idx="269">
                  <c:v>8.4</c:v>
                </c:pt>
                <c:pt idx="270">
                  <c:v>252.32</c:v>
                </c:pt>
                <c:pt idx="271">
                  <c:v>100</c:v>
                </c:pt>
                <c:pt idx="272">
                  <c:v>200</c:v>
                </c:pt>
                <c:pt idx="273">
                  <c:v>62.5</c:v>
                </c:pt>
                <c:pt idx="274">
                  <c:v>50</c:v>
                </c:pt>
                <c:pt idx="275">
                  <c:v>25</c:v>
                </c:pt>
                <c:pt idx="276">
                  <c:v>25</c:v>
                </c:pt>
                <c:pt idx="277">
                  <c:v>50</c:v>
                </c:pt>
                <c:pt idx="278">
                  <c:v>5</c:v>
                </c:pt>
                <c:pt idx="279">
                  <c:v>150</c:v>
                </c:pt>
                <c:pt idx="280">
                  <c:v>200</c:v>
                </c:pt>
                <c:pt idx="281">
                  <c:v>15</c:v>
                </c:pt>
                <c:pt idx="282">
                  <c:v>45</c:v>
                </c:pt>
                <c:pt idx="283">
                  <c:v>150</c:v>
                </c:pt>
                <c:pt idx="284">
                  <c:v>50</c:v>
                </c:pt>
                <c:pt idx="285">
                  <c:v>99</c:v>
                </c:pt>
                <c:pt idx="286">
                  <c:v>50</c:v>
                </c:pt>
                <c:pt idx="287">
                  <c:v>30</c:v>
                </c:pt>
                <c:pt idx="288">
                  <c:v>100</c:v>
                </c:pt>
                <c:pt idx="289">
                  <c:v>57.5</c:v>
                </c:pt>
                <c:pt idx="290">
                  <c:v>120</c:v>
                </c:pt>
                <c:pt idx="291">
                  <c:v>10</c:v>
                </c:pt>
                <c:pt idx="292">
                  <c:v>50</c:v>
                </c:pt>
                <c:pt idx="293">
                  <c:v>106.688</c:v>
                </c:pt>
                <c:pt idx="294">
                  <c:v>99</c:v>
                </c:pt>
                <c:pt idx="295">
                  <c:v>6.3</c:v>
                </c:pt>
                <c:pt idx="296">
                  <c:v>100</c:v>
                </c:pt>
                <c:pt idx="297">
                  <c:v>74.5</c:v>
                </c:pt>
                <c:pt idx="298">
                  <c:v>74.5</c:v>
                </c:pt>
                <c:pt idx="299">
                  <c:v>300</c:v>
                </c:pt>
                <c:pt idx="300">
                  <c:v>250</c:v>
                </c:pt>
                <c:pt idx="301">
                  <c:v>50</c:v>
                </c:pt>
                <c:pt idx="302">
                  <c:v>101</c:v>
                </c:pt>
                <c:pt idx="303">
                  <c:v>200</c:v>
                </c:pt>
                <c:pt idx="304">
                  <c:v>100</c:v>
                </c:pt>
                <c:pt idx="305">
                  <c:v>80</c:v>
                </c:pt>
                <c:pt idx="306">
                  <c:v>5.6814814814814811</c:v>
                </c:pt>
                <c:pt idx="307">
                  <c:v>80</c:v>
                </c:pt>
                <c:pt idx="308">
                  <c:v>60</c:v>
                </c:pt>
                <c:pt idx="309">
                  <c:v>30</c:v>
                </c:pt>
                <c:pt idx="310">
                  <c:v>58</c:v>
                </c:pt>
                <c:pt idx="311">
                  <c:v>122</c:v>
                </c:pt>
                <c:pt idx="312">
                  <c:v>99</c:v>
                </c:pt>
                <c:pt idx="313">
                  <c:v>80</c:v>
                </c:pt>
                <c:pt idx="314">
                  <c:v>20</c:v>
                </c:pt>
                <c:pt idx="315">
                  <c:v>100</c:v>
                </c:pt>
                <c:pt idx="316">
                  <c:v>42</c:v>
                </c:pt>
                <c:pt idx="317">
                  <c:v>68</c:v>
                </c:pt>
                <c:pt idx="318">
                  <c:v>20</c:v>
                </c:pt>
                <c:pt idx="319">
                  <c:v>200</c:v>
                </c:pt>
                <c:pt idx="320">
                  <c:v>35</c:v>
                </c:pt>
                <c:pt idx="321">
                  <c:v>40</c:v>
                </c:pt>
                <c:pt idx="322">
                  <c:v>10</c:v>
                </c:pt>
                <c:pt idx="323">
                  <c:v>50</c:v>
                </c:pt>
                <c:pt idx="324">
                  <c:v>50</c:v>
                </c:pt>
                <c:pt idx="325">
                  <c:v>86</c:v>
                </c:pt>
                <c:pt idx="326">
                  <c:v>102.5</c:v>
                </c:pt>
                <c:pt idx="327">
                  <c:v>100</c:v>
                </c:pt>
                <c:pt idx="328">
                  <c:v>100</c:v>
                </c:pt>
                <c:pt idx="329">
                  <c:v>100</c:v>
                </c:pt>
                <c:pt idx="330">
                  <c:v>100</c:v>
                </c:pt>
                <c:pt idx="331">
                  <c:v>60</c:v>
                </c:pt>
                <c:pt idx="332">
                  <c:v>10.5</c:v>
                </c:pt>
                <c:pt idx="333">
                  <c:v>20</c:v>
                </c:pt>
                <c:pt idx="334">
                  <c:v>144</c:v>
                </c:pt>
                <c:pt idx="335">
                  <c:v>13</c:v>
                </c:pt>
                <c:pt idx="336">
                  <c:v>128</c:v>
                </c:pt>
                <c:pt idx="337">
                  <c:v>70</c:v>
                </c:pt>
                <c:pt idx="338">
                  <c:v>250</c:v>
                </c:pt>
                <c:pt idx="339">
                  <c:v>4.5999999999999996</c:v>
                </c:pt>
                <c:pt idx="340">
                  <c:v>50</c:v>
                </c:pt>
                <c:pt idx="341">
                  <c:v>22</c:v>
                </c:pt>
                <c:pt idx="342">
                  <c:v>50</c:v>
                </c:pt>
                <c:pt idx="343">
                  <c:v>160</c:v>
                </c:pt>
                <c:pt idx="344">
                  <c:v>120</c:v>
                </c:pt>
                <c:pt idx="345">
                  <c:v>100</c:v>
                </c:pt>
                <c:pt idx="346">
                  <c:v>75</c:v>
                </c:pt>
                <c:pt idx="347">
                  <c:v>26</c:v>
                </c:pt>
                <c:pt idx="348">
                  <c:v>50</c:v>
                </c:pt>
                <c:pt idx="349">
                  <c:v>55.83</c:v>
                </c:pt>
                <c:pt idx="350">
                  <c:v>88</c:v>
                </c:pt>
                <c:pt idx="351">
                  <c:v>22</c:v>
                </c:pt>
                <c:pt idx="352">
                  <c:v>100</c:v>
                </c:pt>
                <c:pt idx="353">
                  <c:v>50</c:v>
                </c:pt>
                <c:pt idx="354">
                  <c:v>300</c:v>
                </c:pt>
                <c:pt idx="355">
                  <c:v>40</c:v>
                </c:pt>
                <c:pt idx="356">
                  <c:v>400</c:v>
                </c:pt>
                <c:pt idx="357">
                  <c:v>80</c:v>
                </c:pt>
                <c:pt idx="358">
                  <c:v>62.5</c:v>
                </c:pt>
                <c:pt idx="359">
                  <c:v>17.5</c:v>
                </c:pt>
                <c:pt idx="360">
                  <c:v>112</c:v>
                </c:pt>
                <c:pt idx="361">
                  <c:v>100</c:v>
                </c:pt>
                <c:pt idx="362">
                  <c:v>100</c:v>
                </c:pt>
                <c:pt idx="363">
                  <c:v>100</c:v>
                </c:pt>
                <c:pt idx="364">
                  <c:v>240</c:v>
                </c:pt>
                <c:pt idx="365">
                  <c:v>65</c:v>
                </c:pt>
                <c:pt idx="366">
                  <c:v>9.3076923076923066</c:v>
                </c:pt>
                <c:pt idx="367">
                  <c:v>88</c:v>
                </c:pt>
                <c:pt idx="368">
                  <c:v>90</c:v>
                </c:pt>
                <c:pt idx="369">
                  <c:v>70</c:v>
                </c:pt>
                <c:pt idx="370">
                  <c:v>150</c:v>
                </c:pt>
                <c:pt idx="371">
                  <c:v>100</c:v>
                </c:pt>
                <c:pt idx="372">
                  <c:v>100</c:v>
                </c:pt>
                <c:pt idx="373">
                  <c:v>35</c:v>
                </c:pt>
                <c:pt idx="374">
                  <c:v>107</c:v>
                </c:pt>
                <c:pt idx="375">
                  <c:v>132</c:v>
                </c:pt>
                <c:pt idx="376">
                  <c:v>250</c:v>
                </c:pt>
                <c:pt idx="377">
                  <c:v>88</c:v>
                </c:pt>
                <c:pt idx="378">
                  <c:v>25</c:v>
                </c:pt>
                <c:pt idx="379">
                  <c:v>100</c:v>
                </c:pt>
                <c:pt idx="380">
                  <c:v>44</c:v>
                </c:pt>
                <c:pt idx="381">
                  <c:v>100</c:v>
                </c:pt>
                <c:pt idx="382">
                  <c:v>162</c:v>
                </c:pt>
                <c:pt idx="383">
                  <c:v>100</c:v>
                </c:pt>
                <c:pt idx="384">
                  <c:v>200</c:v>
                </c:pt>
                <c:pt idx="385">
                  <c:v>100</c:v>
                </c:pt>
                <c:pt idx="386">
                  <c:v>50</c:v>
                </c:pt>
                <c:pt idx="387">
                  <c:v>80</c:v>
                </c:pt>
                <c:pt idx="388">
                  <c:v>50.5</c:v>
                </c:pt>
                <c:pt idx="389">
                  <c:v>50</c:v>
                </c:pt>
                <c:pt idx="390">
                  <c:v>160.5</c:v>
                </c:pt>
                <c:pt idx="391">
                  <c:v>75</c:v>
                </c:pt>
                <c:pt idx="392">
                  <c:v>80</c:v>
                </c:pt>
                <c:pt idx="393">
                  <c:v>22.9</c:v>
                </c:pt>
                <c:pt idx="394">
                  <c:v>200</c:v>
                </c:pt>
                <c:pt idx="395">
                  <c:v>127.86</c:v>
                </c:pt>
                <c:pt idx="396">
                  <c:v>100</c:v>
                </c:pt>
                <c:pt idx="397">
                  <c:v>100</c:v>
                </c:pt>
                <c:pt idx="398">
                  <c:v>79</c:v>
                </c:pt>
                <c:pt idx="399">
                  <c:v>75</c:v>
                </c:pt>
                <c:pt idx="400">
                  <c:v>160</c:v>
                </c:pt>
                <c:pt idx="401">
                  <c:v>150</c:v>
                </c:pt>
                <c:pt idx="402">
                  <c:v>20</c:v>
                </c:pt>
                <c:pt idx="403">
                  <c:v>20</c:v>
                </c:pt>
                <c:pt idx="404">
                  <c:v>196</c:v>
                </c:pt>
                <c:pt idx="405">
                  <c:v>50</c:v>
                </c:pt>
                <c:pt idx="406">
                  <c:v>132</c:v>
                </c:pt>
                <c:pt idx="407">
                  <c:v>175</c:v>
                </c:pt>
                <c:pt idx="408">
                  <c:v>100</c:v>
                </c:pt>
                <c:pt idx="409">
                  <c:v>200</c:v>
                </c:pt>
                <c:pt idx="410">
                  <c:v>152.5</c:v>
                </c:pt>
                <c:pt idx="411">
                  <c:v>233</c:v>
                </c:pt>
                <c:pt idx="412">
                  <c:v>63</c:v>
                </c:pt>
                <c:pt idx="413">
                  <c:v>26</c:v>
                </c:pt>
                <c:pt idx="414">
                  <c:v>56</c:v>
                </c:pt>
                <c:pt idx="415">
                  <c:v>50</c:v>
                </c:pt>
                <c:pt idx="416">
                  <c:v>200</c:v>
                </c:pt>
                <c:pt idx="417">
                  <c:v>7.5</c:v>
                </c:pt>
                <c:pt idx="418">
                  <c:v>90</c:v>
                </c:pt>
                <c:pt idx="419">
                  <c:v>500</c:v>
                </c:pt>
                <c:pt idx="420">
                  <c:v>90</c:v>
                </c:pt>
                <c:pt idx="421">
                  <c:v>96</c:v>
                </c:pt>
                <c:pt idx="422" formatCode="General">
                  <c:v>190</c:v>
                </c:pt>
                <c:pt idx="423" formatCode="General">
                  <c:v>190</c:v>
                </c:pt>
                <c:pt idx="424" formatCode="General">
                  <c:v>50</c:v>
                </c:pt>
                <c:pt idx="425" formatCode="General">
                  <c:v>50</c:v>
                </c:pt>
                <c:pt idx="426" formatCode="General">
                  <c:v>74.5</c:v>
                </c:pt>
                <c:pt idx="427" formatCode="General">
                  <c:v>130</c:v>
                </c:pt>
                <c:pt idx="428" formatCode="General">
                  <c:v>150</c:v>
                </c:pt>
                <c:pt idx="429" formatCode="General">
                  <c:v>300</c:v>
                </c:pt>
                <c:pt idx="430" formatCode="General">
                  <c:v>50</c:v>
                </c:pt>
                <c:pt idx="431" formatCode="General">
                  <c:v>30</c:v>
                </c:pt>
                <c:pt idx="432" formatCode="General">
                  <c:v>100</c:v>
                </c:pt>
                <c:pt idx="433" formatCode="General">
                  <c:v>350</c:v>
                </c:pt>
                <c:pt idx="434" formatCode="General">
                  <c:v>250</c:v>
                </c:pt>
                <c:pt idx="435" formatCode="General">
                  <c:v>90</c:v>
                </c:pt>
                <c:pt idx="436" formatCode="General">
                  <c:v>93.5</c:v>
                </c:pt>
                <c:pt idx="437" formatCode="General">
                  <c:v>200</c:v>
                </c:pt>
                <c:pt idx="438" formatCode="General">
                  <c:v>100</c:v>
                </c:pt>
                <c:pt idx="439" formatCode="General">
                  <c:v>100</c:v>
                </c:pt>
                <c:pt idx="440" formatCode="General">
                  <c:v>30</c:v>
                </c:pt>
                <c:pt idx="441" formatCode="General">
                  <c:v>125</c:v>
                </c:pt>
                <c:pt idx="442" formatCode="General">
                  <c:v>102</c:v>
                </c:pt>
                <c:pt idx="443" formatCode="General">
                  <c:v>150</c:v>
                </c:pt>
                <c:pt idx="444" formatCode="General">
                  <c:v>70</c:v>
                </c:pt>
                <c:pt idx="445" formatCode="General">
                  <c:v>40</c:v>
                </c:pt>
                <c:pt idx="446" formatCode="General">
                  <c:v>150</c:v>
                </c:pt>
                <c:pt idx="447" formatCode="General">
                  <c:v>60</c:v>
                </c:pt>
                <c:pt idx="448" formatCode="General">
                  <c:v>190</c:v>
                </c:pt>
                <c:pt idx="449" formatCode="General">
                  <c:v>20</c:v>
                </c:pt>
                <c:pt idx="450" formatCode="General">
                  <c:v>130</c:v>
                </c:pt>
                <c:pt idx="451" formatCode="General">
                  <c:v>80</c:v>
                </c:pt>
                <c:pt idx="452" formatCode="General">
                  <c:v>80</c:v>
                </c:pt>
                <c:pt idx="453" formatCode="General">
                  <c:v>66</c:v>
                </c:pt>
                <c:pt idx="454" formatCode="General">
                  <c:v>107</c:v>
                </c:pt>
                <c:pt idx="455" formatCode="General">
                  <c:v>100</c:v>
                </c:pt>
                <c:pt idx="456" formatCode="General">
                  <c:v>125</c:v>
                </c:pt>
                <c:pt idx="457" formatCode="General">
                  <c:v>30</c:v>
                </c:pt>
                <c:pt idx="458" formatCode="General">
                  <c:v>100</c:v>
                </c:pt>
                <c:pt idx="459" formatCode="General">
                  <c:v>150</c:v>
                </c:pt>
                <c:pt idx="460" formatCode="General">
                  <c:v>100</c:v>
                </c:pt>
                <c:pt idx="461" formatCode="General">
                  <c:v>65</c:v>
                </c:pt>
                <c:pt idx="462" formatCode="General">
                  <c:v>138.80000000000001</c:v>
                </c:pt>
                <c:pt idx="463" formatCode="General">
                  <c:v>140</c:v>
                </c:pt>
                <c:pt idx="464" formatCode="General">
                  <c:v>100</c:v>
                </c:pt>
                <c:pt idx="465" formatCode="General">
                  <c:v>25</c:v>
                </c:pt>
                <c:pt idx="466" formatCode="General">
                  <c:v>300</c:v>
                </c:pt>
                <c:pt idx="467" formatCode="General">
                  <c:v>200</c:v>
                </c:pt>
                <c:pt idx="468" formatCode="General">
                  <c:v>125</c:v>
                </c:pt>
                <c:pt idx="469" formatCode="General">
                  <c:v>35</c:v>
                </c:pt>
                <c:pt idx="470" formatCode="General">
                  <c:v>127.85</c:v>
                </c:pt>
                <c:pt idx="471" formatCode="General">
                  <c:v>700</c:v>
                </c:pt>
              </c:numCache>
            </c:numRef>
          </c:bubbleSize>
          <c:bubble3D val="0"/>
          <c:extLst>
            <c:ext xmlns:c16="http://schemas.microsoft.com/office/drawing/2014/chart" uri="{C3380CC4-5D6E-409C-BE32-E72D297353CC}">
              <c16:uniqueId val="{00000004-1F49-4654-81E0-1FB7C6D7B873}"/>
            </c:ext>
          </c:extLst>
        </c:ser>
        <c:ser>
          <c:idx val="4"/>
          <c:order val="4"/>
          <c:tx>
            <c:v> ERCOT</c:v>
          </c:tx>
          <c:spPr>
            <a:noFill/>
            <a:ln w="9525">
              <a:solidFill>
                <a:schemeClr val="tx1">
                  <a:lumMod val="85000"/>
                  <a:lumOff val="15000"/>
                </a:schemeClr>
              </a:solidFill>
              <a:prstDash val="solid"/>
            </a:ln>
          </c:spPr>
          <c:invertIfNegative val="0"/>
          <c:xVal>
            <c:numRef>
              <c:f>'PPA Price by Project (PV only)'!$A$26:$A$537</c:f>
              <c:numCache>
                <c:formatCode>m/d/yyyy</c:formatCode>
                <c:ptCount val="512"/>
                <c:pt idx="0">
                  <c:v>38961</c:v>
                </c:pt>
                <c:pt idx="1">
                  <c:v>39258</c:v>
                </c:pt>
                <c:pt idx="2">
                  <c:v>39630</c:v>
                </c:pt>
                <c:pt idx="3">
                  <c:v>39652</c:v>
                </c:pt>
                <c:pt idx="4">
                  <c:v>39801</c:v>
                </c:pt>
                <c:pt idx="5">
                  <c:v>39867</c:v>
                </c:pt>
                <c:pt idx="6">
                  <c:v>39873</c:v>
                </c:pt>
                <c:pt idx="7">
                  <c:v>39877</c:v>
                </c:pt>
                <c:pt idx="8">
                  <c:v>39934</c:v>
                </c:pt>
                <c:pt idx="9">
                  <c:v>39941</c:v>
                </c:pt>
                <c:pt idx="10">
                  <c:v>39965</c:v>
                </c:pt>
                <c:pt idx="11">
                  <c:v>39965</c:v>
                </c:pt>
                <c:pt idx="12">
                  <c:v>39965</c:v>
                </c:pt>
                <c:pt idx="13">
                  <c:v>39986</c:v>
                </c:pt>
                <c:pt idx="14">
                  <c:v>40042</c:v>
                </c:pt>
                <c:pt idx="15">
                  <c:v>40064</c:v>
                </c:pt>
                <c:pt idx="16">
                  <c:v>40137</c:v>
                </c:pt>
                <c:pt idx="17">
                  <c:v>40170</c:v>
                </c:pt>
                <c:pt idx="18">
                  <c:v>40171</c:v>
                </c:pt>
                <c:pt idx="19">
                  <c:v>40171</c:v>
                </c:pt>
                <c:pt idx="20">
                  <c:v>40171</c:v>
                </c:pt>
                <c:pt idx="21">
                  <c:v>40204</c:v>
                </c:pt>
                <c:pt idx="22">
                  <c:v>40204</c:v>
                </c:pt>
                <c:pt idx="23">
                  <c:v>40204</c:v>
                </c:pt>
                <c:pt idx="24">
                  <c:v>40211</c:v>
                </c:pt>
                <c:pt idx="25">
                  <c:v>40233</c:v>
                </c:pt>
                <c:pt idx="26">
                  <c:v>40243</c:v>
                </c:pt>
                <c:pt idx="27">
                  <c:v>40287</c:v>
                </c:pt>
                <c:pt idx="28">
                  <c:v>40289</c:v>
                </c:pt>
                <c:pt idx="29">
                  <c:v>40297</c:v>
                </c:pt>
                <c:pt idx="30">
                  <c:v>40308</c:v>
                </c:pt>
                <c:pt idx="31">
                  <c:v>40318</c:v>
                </c:pt>
                <c:pt idx="32">
                  <c:v>40330</c:v>
                </c:pt>
                <c:pt idx="33">
                  <c:v>40330</c:v>
                </c:pt>
                <c:pt idx="34">
                  <c:v>40353</c:v>
                </c:pt>
                <c:pt idx="35">
                  <c:v>40359</c:v>
                </c:pt>
                <c:pt idx="36">
                  <c:v>40359</c:v>
                </c:pt>
                <c:pt idx="37">
                  <c:v>40385</c:v>
                </c:pt>
                <c:pt idx="38">
                  <c:v>40388</c:v>
                </c:pt>
                <c:pt idx="39">
                  <c:v>40388</c:v>
                </c:pt>
                <c:pt idx="40">
                  <c:v>40400</c:v>
                </c:pt>
                <c:pt idx="41">
                  <c:v>40400</c:v>
                </c:pt>
                <c:pt idx="42">
                  <c:v>40414</c:v>
                </c:pt>
                <c:pt idx="43">
                  <c:v>40441</c:v>
                </c:pt>
                <c:pt idx="44">
                  <c:v>40492</c:v>
                </c:pt>
                <c:pt idx="45">
                  <c:v>40497</c:v>
                </c:pt>
                <c:pt idx="46">
                  <c:v>40497</c:v>
                </c:pt>
                <c:pt idx="47">
                  <c:v>40513</c:v>
                </c:pt>
                <c:pt idx="48">
                  <c:v>40513</c:v>
                </c:pt>
                <c:pt idx="49">
                  <c:v>40533</c:v>
                </c:pt>
                <c:pt idx="50">
                  <c:v>40542</c:v>
                </c:pt>
                <c:pt idx="51">
                  <c:v>40542</c:v>
                </c:pt>
                <c:pt idx="52">
                  <c:v>40548</c:v>
                </c:pt>
                <c:pt idx="53">
                  <c:v>40550</c:v>
                </c:pt>
                <c:pt idx="54">
                  <c:v>40568</c:v>
                </c:pt>
                <c:pt idx="55">
                  <c:v>40581</c:v>
                </c:pt>
                <c:pt idx="56">
                  <c:v>40585</c:v>
                </c:pt>
                <c:pt idx="57">
                  <c:v>40585</c:v>
                </c:pt>
                <c:pt idx="58">
                  <c:v>40610</c:v>
                </c:pt>
                <c:pt idx="59">
                  <c:v>40697</c:v>
                </c:pt>
                <c:pt idx="60">
                  <c:v>40697</c:v>
                </c:pt>
                <c:pt idx="61">
                  <c:v>40715</c:v>
                </c:pt>
                <c:pt idx="62">
                  <c:v>40732</c:v>
                </c:pt>
                <c:pt idx="63">
                  <c:v>40738</c:v>
                </c:pt>
                <c:pt idx="64">
                  <c:v>40742</c:v>
                </c:pt>
                <c:pt idx="65">
                  <c:v>40745</c:v>
                </c:pt>
                <c:pt idx="66">
                  <c:v>40815</c:v>
                </c:pt>
                <c:pt idx="67">
                  <c:v>40817</c:v>
                </c:pt>
                <c:pt idx="68">
                  <c:v>40878</c:v>
                </c:pt>
                <c:pt idx="69">
                  <c:v>40885</c:v>
                </c:pt>
                <c:pt idx="70">
                  <c:v>40897</c:v>
                </c:pt>
                <c:pt idx="71">
                  <c:v>40897</c:v>
                </c:pt>
                <c:pt idx="72">
                  <c:v>40897</c:v>
                </c:pt>
                <c:pt idx="73">
                  <c:v>40909</c:v>
                </c:pt>
                <c:pt idx="74">
                  <c:v>40909</c:v>
                </c:pt>
                <c:pt idx="75">
                  <c:v>40942</c:v>
                </c:pt>
                <c:pt idx="76">
                  <c:v>40966</c:v>
                </c:pt>
                <c:pt idx="77">
                  <c:v>41093</c:v>
                </c:pt>
                <c:pt idx="78">
                  <c:v>41093</c:v>
                </c:pt>
                <c:pt idx="79">
                  <c:v>41124</c:v>
                </c:pt>
                <c:pt idx="80">
                  <c:v>41134</c:v>
                </c:pt>
                <c:pt idx="81">
                  <c:v>41137</c:v>
                </c:pt>
                <c:pt idx="82">
                  <c:v>41150</c:v>
                </c:pt>
                <c:pt idx="83">
                  <c:v>41152</c:v>
                </c:pt>
                <c:pt idx="84">
                  <c:v>41169</c:v>
                </c:pt>
                <c:pt idx="85">
                  <c:v>41169</c:v>
                </c:pt>
                <c:pt idx="86">
                  <c:v>41199</c:v>
                </c:pt>
                <c:pt idx="87">
                  <c:v>41207</c:v>
                </c:pt>
                <c:pt idx="88">
                  <c:v>41214</c:v>
                </c:pt>
                <c:pt idx="89">
                  <c:v>41228</c:v>
                </c:pt>
                <c:pt idx="90">
                  <c:v>41255</c:v>
                </c:pt>
                <c:pt idx="91">
                  <c:v>41256</c:v>
                </c:pt>
                <c:pt idx="92">
                  <c:v>41309</c:v>
                </c:pt>
                <c:pt idx="93">
                  <c:v>41333</c:v>
                </c:pt>
                <c:pt idx="94">
                  <c:v>41355</c:v>
                </c:pt>
                <c:pt idx="95">
                  <c:v>41355</c:v>
                </c:pt>
                <c:pt idx="96">
                  <c:v>41358</c:v>
                </c:pt>
                <c:pt idx="97">
                  <c:v>41374</c:v>
                </c:pt>
                <c:pt idx="98">
                  <c:v>41380</c:v>
                </c:pt>
                <c:pt idx="99">
                  <c:v>41426</c:v>
                </c:pt>
                <c:pt idx="100">
                  <c:v>41428</c:v>
                </c:pt>
                <c:pt idx="101">
                  <c:v>41428</c:v>
                </c:pt>
                <c:pt idx="102">
                  <c:v>41444</c:v>
                </c:pt>
                <c:pt idx="103">
                  <c:v>41458</c:v>
                </c:pt>
                <c:pt idx="104">
                  <c:v>41465</c:v>
                </c:pt>
                <c:pt idx="105">
                  <c:v>41465</c:v>
                </c:pt>
                <c:pt idx="106">
                  <c:v>41472</c:v>
                </c:pt>
                <c:pt idx="107">
                  <c:v>41472</c:v>
                </c:pt>
                <c:pt idx="108">
                  <c:v>41523</c:v>
                </c:pt>
                <c:pt idx="109">
                  <c:v>41536</c:v>
                </c:pt>
                <c:pt idx="110">
                  <c:v>41544</c:v>
                </c:pt>
                <c:pt idx="111">
                  <c:v>41556</c:v>
                </c:pt>
                <c:pt idx="112">
                  <c:v>41569</c:v>
                </c:pt>
                <c:pt idx="113">
                  <c:v>41609</c:v>
                </c:pt>
                <c:pt idx="114">
                  <c:v>41614</c:v>
                </c:pt>
                <c:pt idx="115">
                  <c:v>41627</c:v>
                </c:pt>
                <c:pt idx="116">
                  <c:v>41669</c:v>
                </c:pt>
                <c:pt idx="117">
                  <c:v>41690</c:v>
                </c:pt>
                <c:pt idx="118">
                  <c:v>41715</c:v>
                </c:pt>
                <c:pt idx="119">
                  <c:v>41724</c:v>
                </c:pt>
                <c:pt idx="120">
                  <c:v>41730</c:v>
                </c:pt>
                <c:pt idx="121">
                  <c:v>41760</c:v>
                </c:pt>
                <c:pt idx="122">
                  <c:v>41786</c:v>
                </c:pt>
                <c:pt idx="123">
                  <c:v>41791</c:v>
                </c:pt>
                <c:pt idx="124">
                  <c:v>41802</c:v>
                </c:pt>
                <c:pt idx="125">
                  <c:v>41838</c:v>
                </c:pt>
                <c:pt idx="126">
                  <c:v>41843</c:v>
                </c:pt>
                <c:pt idx="127">
                  <c:v>41844</c:v>
                </c:pt>
                <c:pt idx="128">
                  <c:v>41844</c:v>
                </c:pt>
                <c:pt idx="129">
                  <c:v>41851</c:v>
                </c:pt>
                <c:pt idx="130">
                  <c:v>41870</c:v>
                </c:pt>
                <c:pt idx="131">
                  <c:v>41876</c:v>
                </c:pt>
                <c:pt idx="132">
                  <c:v>41885</c:v>
                </c:pt>
                <c:pt idx="133">
                  <c:v>41886</c:v>
                </c:pt>
                <c:pt idx="134">
                  <c:v>41886</c:v>
                </c:pt>
                <c:pt idx="135">
                  <c:v>41915</c:v>
                </c:pt>
                <c:pt idx="136">
                  <c:v>41920</c:v>
                </c:pt>
                <c:pt idx="137">
                  <c:v>41920</c:v>
                </c:pt>
                <c:pt idx="138">
                  <c:v>41920</c:v>
                </c:pt>
                <c:pt idx="139">
                  <c:v>41920</c:v>
                </c:pt>
                <c:pt idx="140">
                  <c:v>41920</c:v>
                </c:pt>
                <c:pt idx="141">
                  <c:v>41920</c:v>
                </c:pt>
                <c:pt idx="142">
                  <c:v>41932</c:v>
                </c:pt>
                <c:pt idx="143">
                  <c:v>41933</c:v>
                </c:pt>
                <c:pt idx="144">
                  <c:v>41933</c:v>
                </c:pt>
                <c:pt idx="145">
                  <c:v>41934</c:v>
                </c:pt>
                <c:pt idx="146">
                  <c:v>41934</c:v>
                </c:pt>
                <c:pt idx="147">
                  <c:v>41934</c:v>
                </c:pt>
                <c:pt idx="148">
                  <c:v>41934</c:v>
                </c:pt>
                <c:pt idx="149">
                  <c:v>41934</c:v>
                </c:pt>
                <c:pt idx="150">
                  <c:v>41934</c:v>
                </c:pt>
                <c:pt idx="151">
                  <c:v>41934</c:v>
                </c:pt>
                <c:pt idx="152">
                  <c:v>41934</c:v>
                </c:pt>
                <c:pt idx="153">
                  <c:v>41936</c:v>
                </c:pt>
                <c:pt idx="154">
                  <c:v>41950</c:v>
                </c:pt>
                <c:pt idx="155">
                  <c:v>41950</c:v>
                </c:pt>
                <c:pt idx="156">
                  <c:v>41956</c:v>
                </c:pt>
                <c:pt idx="157">
                  <c:v>41961</c:v>
                </c:pt>
                <c:pt idx="158">
                  <c:v>41982</c:v>
                </c:pt>
                <c:pt idx="159">
                  <c:v>42036</c:v>
                </c:pt>
                <c:pt idx="160">
                  <c:v>42065</c:v>
                </c:pt>
                <c:pt idx="161">
                  <c:v>42065</c:v>
                </c:pt>
                <c:pt idx="162">
                  <c:v>42066</c:v>
                </c:pt>
                <c:pt idx="163">
                  <c:v>42067</c:v>
                </c:pt>
                <c:pt idx="164">
                  <c:v>42067</c:v>
                </c:pt>
                <c:pt idx="165">
                  <c:v>42068</c:v>
                </c:pt>
                <c:pt idx="166">
                  <c:v>42086</c:v>
                </c:pt>
                <c:pt idx="167">
                  <c:v>42088</c:v>
                </c:pt>
                <c:pt idx="168">
                  <c:v>42097</c:v>
                </c:pt>
                <c:pt idx="169">
                  <c:v>42097</c:v>
                </c:pt>
                <c:pt idx="170">
                  <c:v>42108</c:v>
                </c:pt>
                <c:pt idx="171">
                  <c:v>42111</c:v>
                </c:pt>
                <c:pt idx="172">
                  <c:v>42124</c:v>
                </c:pt>
                <c:pt idx="173">
                  <c:v>42124</c:v>
                </c:pt>
                <c:pt idx="174">
                  <c:v>42124</c:v>
                </c:pt>
                <c:pt idx="175">
                  <c:v>42151</c:v>
                </c:pt>
                <c:pt idx="176">
                  <c:v>42156</c:v>
                </c:pt>
                <c:pt idx="177">
                  <c:v>42160</c:v>
                </c:pt>
                <c:pt idx="178">
                  <c:v>42164</c:v>
                </c:pt>
                <c:pt idx="179">
                  <c:v>42174</c:v>
                </c:pt>
                <c:pt idx="180">
                  <c:v>42178</c:v>
                </c:pt>
                <c:pt idx="181">
                  <c:v>42180</c:v>
                </c:pt>
                <c:pt idx="182">
                  <c:v>42185</c:v>
                </c:pt>
                <c:pt idx="183">
                  <c:v>42186</c:v>
                </c:pt>
                <c:pt idx="184">
                  <c:v>42186</c:v>
                </c:pt>
                <c:pt idx="185">
                  <c:v>42186</c:v>
                </c:pt>
                <c:pt idx="186">
                  <c:v>42200</c:v>
                </c:pt>
                <c:pt idx="187">
                  <c:v>42201</c:v>
                </c:pt>
                <c:pt idx="188">
                  <c:v>42201</c:v>
                </c:pt>
                <c:pt idx="189">
                  <c:v>42206</c:v>
                </c:pt>
                <c:pt idx="190">
                  <c:v>42221</c:v>
                </c:pt>
                <c:pt idx="191">
                  <c:v>42225</c:v>
                </c:pt>
                <c:pt idx="192">
                  <c:v>42228</c:v>
                </c:pt>
                <c:pt idx="193">
                  <c:v>42244</c:v>
                </c:pt>
                <c:pt idx="194">
                  <c:v>42250</c:v>
                </c:pt>
                <c:pt idx="195">
                  <c:v>42270</c:v>
                </c:pt>
                <c:pt idx="196">
                  <c:v>42270</c:v>
                </c:pt>
                <c:pt idx="197">
                  <c:v>42271</c:v>
                </c:pt>
                <c:pt idx="198">
                  <c:v>42275</c:v>
                </c:pt>
                <c:pt idx="199">
                  <c:v>42275</c:v>
                </c:pt>
                <c:pt idx="200">
                  <c:v>42278</c:v>
                </c:pt>
                <c:pt idx="201">
                  <c:v>42278</c:v>
                </c:pt>
                <c:pt idx="202">
                  <c:v>42278</c:v>
                </c:pt>
                <c:pt idx="203">
                  <c:v>42285</c:v>
                </c:pt>
                <c:pt idx="204">
                  <c:v>42286</c:v>
                </c:pt>
                <c:pt idx="205">
                  <c:v>42286</c:v>
                </c:pt>
                <c:pt idx="206">
                  <c:v>42292</c:v>
                </c:pt>
                <c:pt idx="207">
                  <c:v>42313</c:v>
                </c:pt>
                <c:pt idx="208">
                  <c:v>42314</c:v>
                </c:pt>
                <c:pt idx="209">
                  <c:v>42317</c:v>
                </c:pt>
                <c:pt idx="210">
                  <c:v>42318</c:v>
                </c:pt>
                <c:pt idx="211">
                  <c:v>42328</c:v>
                </c:pt>
                <c:pt idx="212">
                  <c:v>42338</c:v>
                </c:pt>
                <c:pt idx="213">
                  <c:v>42355</c:v>
                </c:pt>
                <c:pt idx="214">
                  <c:v>42355</c:v>
                </c:pt>
                <c:pt idx="215">
                  <c:v>42356</c:v>
                </c:pt>
                <c:pt idx="216">
                  <c:v>42356</c:v>
                </c:pt>
                <c:pt idx="217">
                  <c:v>42356</c:v>
                </c:pt>
                <c:pt idx="218">
                  <c:v>42356</c:v>
                </c:pt>
                <c:pt idx="219">
                  <c:v>42375</c:v>
                </c:pt>
                <c:pt idx="220">
                  <c:v>42472</c:v>
                </c:pt>
                <c:pt idx="221">
                  <c:v>42472</c:v>
                </c:pt>
                <c:pt idx="222">
                  <c:v>42509</c:v>
                </c:pt>
                <c:pt idx="223">
                  <c:v>42584</c:v>
                </c:pt>
                <c:pt idx="224">
                  <c:v>42586</c:v>
                </c:pt>
                <c:pt idx="225">
                  <c:v>42591</c:v>
                </c:pt>
                <c:pt idx="226">
                  <c:v>42608</c:v>
                </c:pt>
                <c:pt idx="227">
                  <c:v>42611</c:v>
                </c:pt>
                <c:pt idx="228">
                  <c:v>42628</c:v>
                </c:pt>
                <c:pt idx="229">
                  <c:v>42633</c:v>
                </c:pt>
                <c:pt idx="230">
                  <c:v>42635</c:v>
                </c:pt>
                <c:pt idx="231">
                  <c:v>42636</c:v>
                </c:pt>
                <c:pt idx="232">
                  <c:v>42636</c:v>
                </c:pt>
                <c:pt idx="233">
                  <c:v>42636</c:v>
                </c:pt>
                <c:pt idx="234">
                  <c:v>42636</c:v>
                </c:pt>
                <c:pt idx="235">
                  <c:v>42689</c:v>
                </c:pt>
                <c:pt idx="236">
                  <c:v>42692</c:v>
                </c:pt>
                <c:pt idx="237">
                  <c:v>42692</c:v>
                </c:pt>
                <c:pt idx="238">
                  <c:v>42692</c:v>
                </c:pt>
                <c:pt idx="239">
                  <c:v>42717</c:v>
                </c:pt>
                <c:pt idx="240">
                  <c:v>42719</c:v>
                </c:pt>
                <c:pt idx="241">
                  <c:v>42738</c:v>
                </c:pt>
                <c:pt idx="242">
                  <c:v>42747</c:v>
                </c:pt>
                <c:pt idx="243">
                  <c:v>42747</c:v>
                </c:pt>
                <c:pt idx="244">
                  <c:v>42747</c:v>
                </c:pt>
                <c:pt idx="245">
                  <c:v>42752</c:v>
                </c:pt>
                <c:pt idx="246">
                  <c:v>42766</c:v>
                </c:pt>
                <c:pt idx="247">
                  <c:v>42817</c:v>
                </c:pt>
                <c:pt idx="248">
                  <c:v>42825</c:v>
                </c:pt>
                <c:pt idx="249">
                  <c:v>42826</c:v>
                </c:pt>
                <c:pt idx="250">
                  <c:v>42843</c:v>
                </c:pt>
                <c:pt idx="251">
                  <c:v>42877</c:v>
                </c:pt>
                <c:pt idx="252">
                  <c:v>42880</c:v>
                </c:pt>
                <c:pt idx="253">
                  <c:v>42880</c:v>
                </c:pt>
                <c:pt idx="254">
                  <c:v>42880</c:v>
                </c:pt>
                <c:pt idx="255">
                  <c:v>42880</c:v>
                </c:pt>
                <c:pt idx="256">
                  <c:v>42881</c:v>
                </c:pt>
                <c:pt idx="257">
                  <c:v>42887</c:v>
                </c:pt>
                <c:pt idx="258">
                  <c:v>42887</c:v>
                </c:pt>
                <c:pt idx="259">
                  <c:v>42887</c:v>
                </c:pt>
                <c:pt idx="260">
                  <c:v>42893</c:v>
                </c:pt>
                <c:pt idx="261">
                  <c:v>42905</c:v>
                </c:pt>
                <c:pt idx="262">
                  <c:v>42906</c:v>
                </c:pt>
                <c:pt idx="263">
                  <c:v>42906</c:v>
                </c:pt>
                <c:pt idx="264">
                  <c:v>42906</c:v>
                </c:pt>
                <c:pt idx="265">
                  <c:v>42906</c:v>
                </c:pt>
                <c:pt idx="266">
                  <c:v>42912</c:v>
                </c:pt>
                <c:pt idx="267">
                  <c:v>42933</c:v>
                </c:pt>
                <c:pt idx="268">
                  <c:v>42944</c:v>
                </c:pt>
                <c:pt idx="269">
                  <c:v>42944</c:v>
                </c:pt>
                <c:pt idx="270">
                  <c:v>42955</c:v>
                </c:pt>
                <c:pt idx="271">
                  <c:v>42972</c:v>
                </c:pt>
                <c:pt idx="272">
                  <c:v>43001</c:v>
                </c:pt>
                <c:pt idx="273">
                  <c:v>43004</c:v>
                </c:pt>
                <c:pt idx="274">
                  <c:v>43004</c:v>
                </c:pt>
                <c:pt idx="275">
                  <c:v>43014</c:v>
                </c:pt>
                <c:pt idx="276">
                  <c:v>43014</c:v>
                </c:pt>
                <c:pt idx="277">
                  <c:v>43038</c:v>
                </c:pt>
                <c:pt idx="278">
                  <c:v>43047</c:v>
                </c:pt>
                <c:pt idx="279">
                  <c:v>43052</c:v>
                </c:pt>
                <c:pt idx="280">
                  <c:v>43052</c:v>
                </c:pt>
                <c:pt idx="281">
                  <c:v>43053</c:v>
                </c:pt>
                <c:pt idx="282">
                  <c:v>43077</c:v>
                </c:pt>
                <c:pt idx="283">
                  <c:v>43083</c:v>
                </c:pt>
                <c:pt idx="284">
                  <c:v>43084</c:v>
                </c:pt>
                <c:pt idx="285">
                  <c:v>43090</c:v>
                </c:pt>
                <c:pt idx="286">
                  <c:v>43105</c:v>
                </c:pt>
                <c:pt idx="287">
                  <c:v>43109</c:v>
                </c:pt>
                <c:pt idx="288">
                  <c:v>43126</c:v>
                </c:pt>
                <c:pt idx="289">
                  <c:v>43129</c:v>
                </c:pt>
                <c:pt idx="290">
                  <c:v>43129</c:v>
                </c:pt>
                <c:pt idx="291">
                  <c:v>43132</c:v>
                </c:pt>
                <c:pt idx="292">
                  <c:v>43136</c:v>
                </c:pt>
                <c:pt idx="293">
                  <c:v>43152</c:v>
                </c:pt>
                <c:pt idx="294">
                  <c:v>43154</c:v>
                </c:pt>
                <c:pt idx="295">
                  <c:v>43206</c:v>
                </c:pt>
                <c:pt idx="296">
                  <c:v>43227</c:v>
                </c:pt>
                <c:pt idx="297">
                  <c:v>43236</c:v>
                </c:pt>
                <c:pt idx="298">
                  <c:v>43236</c:v>
                </c:pt>
                <c:pt idx="299">
                  <c:v>43250</c:v>
                </c:pt>
                <c:pt idx="300">
                  <c:v>43250</c:v>
                </c:pt>
                <c:pt idx="301">
                  <c:v>43250</c:v>
                </c:pt>
                <c:pt idx="302">
                  <c:v>43250</c:v>
                </c:pt>
                <c:pt idx="303">
                  <c:v>43250</c:v>
                </c:pt>
                <c:pt idx="304">
                  <c:v>43250</c:v>
                </c:pt>
                <c:pt idx="305">
                  <c:v>43251</c:v>
                </c:pt>
                <c:pt idx="306">
                  <c:v>43252</c:v>
                </c:pt>
                <c:pt idx="307">
                  <c:v>43255</c:v>
                </c:pt>
                <c:pt idx="308">
                  <c:v>43257</c:v>
                </c:pt>
                <c:pt idx="309">
                  <c:v>43259</c:v>
                </c:pt>
                <c:pt idx="310">
                  <c:v>43264</c:v>
                </c:pt>
                <c:pt idx="311">
                  <c:v>43264</c:v>
                </c:pt>
                <c:pt idx="312">
                  <c:v>43264</c:v>
                </c:pt>
                <c:pt idx="313">
                  <c:v>43264</c:v>
                </c:pt>
                <c:pt idx="314">
                  <c:v>43266</c:v>
                </c:pt>
                <c:pt idx="315">
                  <c:v>43277</c:v>
                </c:pt>
                <c:pt idx="316">
                  <c:v>43278</c:v>
                </c:pt>
                <c:pt idx="317">
                  <c:v>43281</c:v>
                </c:pt>
                <c:pt idx="318">
                  <c:v>43281</c:v>
                </c:pt>
                <c:pt idx="319">
                  <c:v>43281</c:v>
                </c:pt>
                <c:pt idx="320">
                  <c:v>43291</c:v>
                </c:pt>
                <c:pt idx="321">
                  <c:v>43322</c:v>
                </c:pt>
                <c:pt idx="322">
                  <c:v>43322</c:v>
                </c:pt>
                <c:pt idx="323">
                  <c:v>43334</c:v>
                </c:pt>
                <c:pt idx="324">
                  <c:v>43334</c:v>
                </c:pt>
                <c:pt idx="325">
                  <c:v>43335</c:v>
                </c:pt>
                <c:pt idx="326">
                  <c:v>43343</c:v>
                </c:pt>
                <c:pt idx="327">
                  <c:v>43352</c:v>
                </c:pt>
                <c:pt idx="328">
                  <c:v>43354</c:v>
                </c:pt>
                <c:pt idx="329">
                  <c:v>43362</c:v>
                </c:pt>
                <c:pt idx="330">
                  <c:v>43363</c:v>
                </c:pt>
                <c:pt idx="331">
                  <c:v>43368</c:v>
                </c:pt>
                <c:pt idx="332">
                  <c:v>43374</c:v>
                </c:pt>
                <c:pt idx="333">
                  <c:v>43374</c:v>
                </c:pt>
                <c:pt idx="334">
                  <c:v>43391</c:v>
                </c:pt>
                <c:pt idx="335">
                  <c:v>43391</c:v>
                </c:pt>
                <c:pt idx="336">
                  <c:v>43398</c:v>
                </c:pt>
                <c:pt idx="337">
                  <c:v>43405</c:v>
                </c:pt>
                <c:pt idx="338">
                  <c:v>43445</c:v>
                </c:pt>
                <c:pt idx="339">
                  <c:v>43497</c:v>
                </c:pt>
                <c:pt idx="340">
                  <c:v>43507</c:v>
                </c:pt>
                <c:pt idx="341">
                  <c:v>43510</c:v>
                </c:pt>
                <c:pt idx="342">
                  <c:v>43524</c:v>
                </c:pt>
                <c:pt idx="343">
                  <c:v>43545</c:v>
                </c:pt>
                <c:pt idx="344">
                  <c:v>43546</c:v>
                </c:pt>
                <c:pt idx="345">
                  <c:v>43577</c:v>
                </c:pt>
                <c:pt idx="346">
                  <c:v>43585</c:v>
                </c:pt>
                <c:pt idx="347">
                  <c:v>43613</c:v>
                </c:pt>
                <c:pt idx="348">
                  <c:v>43615</c:v>
                </c:pt>
                <c:pt idx="349">
                  <c:v>43627</c:v>
                </c:pt>
                <c:pt idx="350">
                  <c:v>43634</c:v>
                </c:pt>
                <c:pt idx="351">
                  <c:v>43634</c:v>
                </c:pt>
                <c:pt idx="352">
                  <c:v>43637</c:v>
                </c:pt>
                <c:pt idx="353">
                  <c:v>43643</c:v>
                </c:pt>
                <c:pt idx="354">
                  <c:v>43643</c:v>
                </c:pt>
                <c:pt idx="355">
                  <c:v>43647</c:v>
                </c:pt>
                <c:pt idx="356">
                  <c:v>43647</c:v>
                </c:pt>
                <c:pt idx="357">
                  <c:v>43647</c:v>
                </c:pt>
                <c:pt idx="358">
                  <c:v>43655</c:v>
                </c:pt>
                <c:pt idx="359">
                  <c:v>43671</c:v>
                </c:pt>
                <c:pt idx="360">
                  <c:v>43672</c:v>
                </c:pt>
                <c:pt idx="361">
                  <c:v>43672</c:v>
                </c:pt>
                <c:pt idx="362">
                  <c:v>43683</c:v>
                </c:pt>
                <c:pt idx="363">
                  <c:v>43696</c:v>
                </c:pt>
                <c:pt idx="364">
                  <c:v>43707</c:v>
                </c:pt>
                <c:pt idx="365">
                  <c:v>43720</c:v>
                </c:pt>
                <c:pt idx="366">
                  <c:v>43727</c:v>
                </c:pt>
                <c:pt idx="367">
                  <c:v>43730</c:v>
                </c:pt>
                <c:pt idx="368">
                  <c:v>43730</c:v>
                </c:pt>
                <c:pt idx="369">
                  <c:v>43730</c:v>
                </c:pt>
                <c:pt idx="370">
                  <c:v>43739</c:v>
                </c:pt>
                <c:pt idx="371">
                  <c:v>43755</c:v>
                </c:pt>
                <c:pt idx="372">
                  <c:v>43755</c:v>
                </c:pt>
                <c:pt idx="373">
                  <c:v>43756</c:v>
                </c:pt>
                <c:pt idx="374">
                  <c:v>43761</c:v>
                </c:pt>
                <c:pt idx="375">
                  <c:v>43774</c:v>
                </c:pt>
                <c:pt idx="376">
                  <c:v>43783</c:v>
                </c:pt>
                <c:pt idx="377">
                  <c:v>43783</c:v>
                </c:pt>
                <c:pt idx="378">
                  <c:v>43788</c:v>
                </c:pt>
                <c:pt idx="379">
                  <c:v>43790</c:v>
                </c:pt>
                <c:pt idx="380">
                  <c:v>43795</c:v>
                </c:pt>
                <c:pt idx="381">
                  <c:v>43795</c:v>
                </c:pt>
                <c:pt idx="382">
                  <c:v>43795</c:v>
                </c:pt>
                <c:pt idx="383">
                  <c:v>43804</c:v>
                </c:pt>
                <c:pt idx="384">
                  <c:v>43809</c:v>
                </c:pt>
                <c:pt idx="385">
                  <c:v>43816</c:v>
                </c:pt>
                <c:pt idx="386">
                  <c:v>43819</c:v>
                </c:pt>
                <c:pt idx="387">
                  <c:v>43822</c:v>
                </c:pt>
                <c:pt idx="388">
                  <c:v>43836</c:v>
                </c:pt>
                <c:pt idx="389">
                  <c:v>43875</c:v>
                </c:pt>
                <c:pt idx="390">
                  <c:v>43875</c:v>
                </c:pt>
                <c:pt idx="391">
                  <c:v>43880</c:v>
                </c:pt>
                <c:pt idx="392">
                  <c:v>43887</c:v>
                </c:pt>
                <c:pt idx="393">
                  <c:v>43903</c:v>
                </c:pt>
                <c:pt idx="394">
                  <c:v>43915</c:v>
                </c:pt>
                <c:pt idx="395">
                  <c:v>43929</c:v>
                </c:pt>
                <c:pt idx="396">
                  <c:v>43929</c:v>
                </c:pt>
                <c:pt idx="397">
                  <c:v>43953</c:v>
                </c:pt>
                <c:pt idx="398">
                  <c:v>43957</c:v>
                </c:pt>
                <c:pt idx="399">
                  <c:v>43970</c:v>
                </c:pt>
                <c:pt idx="400">
                  <c:v>43977</c:v>
                </c:pt>
                <c:pt idx="401">
                  <c:v>43983</c:v>
                </c:pt>
                <c:pt idx="402">
                  <c:v>44022</c:v>
                </c:pt>
                <c:pt idx="403">
                  <c:v>44022</c:v>
                </c:pt>
                <c:pt idx="404">
                  <c:v>44036</c:v>
                </c:pt>
                <c:pt idx="405">
                  <c:v>44067</c:v>
                </c:pt>
                <c:pt idx="406">
                  <c:v>44074</c:v>
                </c:pt>
                <c:pt idx="407">
                  <c:v>44088</c:v>
                </c:pt>
                <c:pt idx="408">
                  <c:v>44097</c:v>
                </c:pt>
                <c:pt idx="409">
                  <c:v>44099</c:v>
                </c:pt>
                <c:pt idx="410">
                  <c:v>44104</c:v>
                </c:pt>
                <c:pt idx="411">
                  <c:v>44106</c:v>
                </c:pt>
                <c:pt idx="412">
                  <c:v>44137</c:v>
                </c:pt>
                <c:pt idx="413">
                  <c:v>44140</c:v>
                </c:pt>
                <c:pt idx="414">
                  <c:v>44141</c:v>
                </c:pt>
                <c:pt idx="415">
                  <c:v>44166</c:v>
                </c:pt>
                <c:pt idx="416">
                  <c:v>44187</c:v>
                </c:pt>
                <c:pt idx="417">
                  <c:v>44195</c:v>
                </c:pt>
                <c:pt idx="418">
                  <c:v>44211</c:v>
                </c:pt>
                <c:pt idx="419">
                  <c:v>44211</c:v>
                </c:pt>
                <c:pt idx="420">
                  <c:v>44217</c:v>
                </c:pt>
                <c:pt idx="421">
                  <c:v>44224</c:v>
                </c:pt>
                <c:pt idx="422">
                  <c:v>44228</c:v>
                </c:pt>
                <c:pt idx="423">
                  <c:v>44228</c:v>
                </c:pt>
                <c:pt idx="424">
                  <c:v>44231</c:v>
                </c:pt>
                <c:pt idx="425">
                  <c:v>44250</c:v>
                </c:pt>
                <c:pt idx="426">
                  <c:v>44263</c:v>
                </c:pt>
                <c:pt idx="427">
                  <c:v>44280</c:v>
                </c:pt>
                <c:pt idx="428">
                  <c:v>44287</c:v>
                </c:pt>
                <c:pt idx="429">
                  <c:v>44287</c:v>
                </c:pt>
                <c:pt idx="430">
                  <c:v>44294</c:v>
                </c:pt>
                <c:pt idx="431">
                  <c:v>44323</c:v>
                </c:pt>
                <c:pt idx="432">
                  <c:v>44328</c:v>
                </c:pt>
                <c:pt idx="433">
                  <c:v>44348</c:v>
                </c:pt>
                <c:pt idx="434">
                  <c:v>44348</c:v>
                </c:pt>
                <c:pt idx="435">
                  <c:v>44348</c:v>
                </c:pt>
                <c:pt idx="436">
                  <c:v>44351</c:v>
                </c:pt>
                <c:pt idx="437">
                  <c:v>44364</c:v>
                </c:pt>
                <c:pt idx="438">
                  <c:v>44420</c:v>
                </c:pt>
                <c:pt idx="439">
                  <c:v>44477</c:v>
                </c:pt>
                <c:pt idx="440">
                  <c:v>44483</c:v>
                </c:pt>
                <c:pt idx="441">
                  <c:v>44484</c:v>
                </c:pt>
                <c:pt idx="442">
                  <c:v>44484</c:v>
                </c:pt>
                <c:pt idx="443">
                  <c:v>44547</c:v>
                </c:pt>
                <c:pt idx="444">
                  <c:v>44582</c:v>
                </c:pt>
                <c:pt idx="445">
                  <c:v>44608</c:v>
                </c:pt>
                <c:pt idx="446">
                  <c:v>44613</c:v>
                </c:pt>
                <c:pt idx="447">
                  <c:v>44669</c:v>
                </c:pt>
                <c:pt idx="448">
                  <c:v>44671</c:v>
                </c:pt>
                <c:pt idx="449">
                  <c:v>44679</c:v>
                </c:pt>
                <c:pt idx="450">
                  <c:v>44694</c:v>
                </c:pt>
                <c:pt idx="451">
                  <c:v>44706</c:v>
                </c:pt>
                <c:pt idx="452">
                  <c:v>44735</c:v>
                </c:pt>
                <c:pt idx="453">
                  <c:v>44769</c:v>
                </c:pt>
                <c:pt idx="454">
                  <c:v>44831</c:v>
                </c:pt>
                <c:pt idx="455">
                  <c:v>44833</c:v>
                </c:pt>
                <c:pt idx="456">
                  <c:v>44854</c:v>
                </c:pt>
                <c:pt idx="457">
                  <c:v>44859</c:v>
                </c:pt>
                <c:pt idx="458">
                  <c:v>44862</c:v>
                </c:pt>
                <c:pt idx="459">
                  <c:v>44916</c:v>
                </c:pt>
                <c:pt idx="460">
                  <c:v>44946</c:v>
                </c:pt>
                <c:pt idx="461">
                  <c:v>44950</c:v>
                </c:pt>
                <c:pt idx="462">
                  <c:v>45107</c:v>
                </c:pt>
                <c:pt idx="463">
                  <c:v>45128</c:v>
                </c:pt>
                <c:pt idx="464">
                  <c:v>45223</c:v>
                </c:pt>
                <c:pt idx="465">
                  <c:v>45245</c:v>
                </c:pt>
                <c:pt idx="466">
                  <c:v>45247</c:v>
                </c:pt>
                <c:pt idx="467">
                  <c:v>45322</c:v>
                </c:pt>
                <c:pt idx="468">
                  <c:v>45337</c:v>
                </c:pt>
                <c:pt idx="469">
                  <c:v>45372</c:v>
                </c:pt>
                <c:pt idx="470">
                  <c:v>45415</c:v>
                </c:pt>
                <c:pt idx="471">
                  <c:v>45415</c:v>
                </c:pt>
              </c:numCache>
            </c:numRef>
          </c:xVal>
          <c:yVal>
            <c:numRef>
              <c:f>'PPA Price by Project (PV only)'!$H$26:$H$537</c:f>
              <c:numCache>
                <c:formatCode>0.00</c:formatCode>
                <c:ptCount val="512"/>
                <c:pt idx="0">
                  <c:v>#N/A</c:v>
                </c:pt>
                <c:pt idx="1">
                  <c:v>#N/A</c:v>
                </c:pt>
                <c:pt idx="2">
                  <c:v>#N/A</c:v>
                </c:pt>
                <c:pt idx="3">
                  <c:v>#N/A</c:v>
                </c:pt>
                <c:pt idx="4">
                  <c:v>#N/A</c:v>
                </c:pt>
                <c:pt idx="5">
                  <c:v>#N/A</c:v>
                </c:pt>
                <c:pt idx="6">
                  <c:v>176.34353910042432</c:v>
                </c:pt>
                <c:pt idx="7">
                  <c:v>#N/A</c:v>
                </c:pt>
                <c:pt idx="8">
                  <c:v>#N/A</c:v>
                </c:pt>
                <c:pt idx="9">
                  <c:v>#N/A</c:v>
                </c:pt>
                <c:pt idx="10">
                  <c:v>#N/A</c:v>
                </c:pt>
                <c:pt idx="11">
                  <c:v>221.44020159696274</c:v>
                </c:pt>
                <c:pt idx="12">
                  <c:v>#N/A</c:v>
                </c:pt>
                <c:pt idx="13">
                  <c:v>#N/A</c:v>
                </c:pt>
                <c:pt idx="14">
                  <c:v>#N/A</c:v>
                </c:pt>
                <c:pt idx="15">
                  <c:v>#N/A</c:v>
                </c:pt>
                <c:pt idx="16">
                  <c:v>#N/A</c:v>
                </c:pt>
                <c:pt idx="17">
                  <c:v>#N/A</c:v>
                </c:pt>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#N/A</c:v>
                </c:pt>
                <c:pt idx="42">
                  <c:v>#N/A</c:v>
                </c:pt>
                <c:pt idx="43">
                  <c:v>#N/A</c:v>
                </c:pt>
                <c:pt idx="44">
                  <c:v>#N/A</c:v>
                </c:pt>
                <c:pt idx="45">
                  <c:v>#N/A</c:v>
                </c:pt>
                <c:pt idx="46">
                  <c:v>#N/A</c:v>
                </c:pt>
                <c:pt idx="47">
                  <c:v>#N/A</c:v>
                </c:pt>
                <c:pt idx="48">
                  <c:v>#N/A</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#N/A</c:v>
                </c:pt>
                <c:pt idx="69">
                  <c:v>#N/A</c:v>
                </c:pt>
                <c:pt idx="70">
                  <c:v>#N/A</c:v>
                </c:pt>
                <c:pt idx="71">
                  <c:v>#N/A</c:v>
                </c:pt>
                <c:pt idx="72">
                  <c:v>#N/A</c:v>
                </c:pt>
                <c:pt idx="73">
                  <c:v>#N/A</c:v>
                </c:pt>
                <c:pt idx="74">
                  <c:v>#N/A</c:v>
                </c:pt>
                <c:pt idx="75">
                  <c:v>#N/A</c:v>
                </c:pt>
                <c:pt idx="76">
                  <c:v>#N/A</c:v>
                </c:pt>
                <c:pt idx="77">
                  <c:v>#N/A</c:v>
                </c:pt>
                <c:pt idx="78">
                  <c:v>#N/A</c:v>
                </c:pt>
                <c:pt idx="79">
                  <c:v>#N/A</c:v>
                </c:pt>
                <c:pt idx="80">
                  <c:v>#N/A</c:v>
                </c:pt>
                <c:pt idx="81">
                  <c:v>#N/A</c:v>
                </c:pt>
                <c:pt idx="82">
                  <c:v>#N/A</c:v>
                </c:pt>
                <c:pt idx="83">
                  <c:v>#N/A</c:v>
                </c:pt>
                <c:pt idx="84">
                  <c:v>#N/A</c:v>
                </c:pt>
                <c:pt idx="85">
                  <c:v>#N/A</c:v>
                </c:pt>
                <c:pt idx="86">
                  <c:v>#N/A</c:v>
                </c:pt>
                <c:pt idx="87">
                  <c:v>#N/A</c:v>
                </c:pt>
                <c:pt idx="88">
                  <c:v>#N/A</c:v>
                </c:pt>
                <c:pt idx="89">
                  <c:v>#N/A</c:v>
                </c:pt>
                <c:pt idx="90">
                  <c:v>#N/A</c:v>
                </c:pt>
                <c:pt idx="91">
                  <c:v>#N/A</c:v>
                </c:pt>
                <c:pt idx="92">
                  <c:v>#N/A</c:v>
                </c:pt>
                <c:pt idx="93">
                  <c:v>#N/A</c:v>
                </c:pt>
                <c:pt idx="94">
                  <c:v>#N/A</c:v>
                </c:pt>
                <c:pt idx="95">
                  <c:v>#N/A</c:v>
                </c:pt>
                <c:pt idx="96">
                  <c:v>#N/A</c:v>
                </c:pt>
                <c:pt idx="97">
                  <c:v>#N/A</c:v>
                </c:pt>
                <c:pt idx="98">
                  <c:v>#N/A</c:v>
                </c:pt>
                <c:pt idx="99">
                  <c:v>#N/A</c:v>
                </c:pt>
                <c:pt idx="100">
                  <c:v>#N/A</c:v>
                </c:pt>
                <c:pt idx="101">
                  <c:v>#N/A</c:v>
                </c:pt>
                <c:pt idx="102">
                  <c:v>#N/A</c:v>
                </c:pt>
                <c:pt idx="103">
                  <c:v>#N/A</c:v>
                </c:pt>
                <c:pt idx="104">
                  <c:v>#N/A</c:v>
                </c:pt>
                <c:pt idx="105">
                  <c:v>#N/A</c:v>
                </c:pt>
                <c:pt idx="106">
                  <c:v>#N/A</c:v>
                </c:pt>
                <c:pt idx="107">
                  <c:v>#N/A</c:v>
                </c:pt>
                <c:pt idx="108">
                  <c:v>#N/A</c:v>
                </c:pt>
                <c:pt idx="109">
                  <c:v>#N/A</c:v>
                </c:pt>
                <c:pt idx="110">
                  <c:v>#N/A</c:v>
                </c:pt>
                <c:pt idx="111">
                  <c:v>#N/A</c:v>
                </c:pt>
                <c:pt idx="112">
                  <c:v>#N/A</c:v>
                </c:pt>
                <c:pt idx="113">
                  <c:v>#N/A</c:v>
                </c:pt>
                <c:pt idx="114">
                  <c:v>#N/A</c:v>
                </c:pt>
                <c:pt idx="115">
                  <c:v>#N/A</c:v>
                </c:pt>
                <c:pt idx="116">
                  <c:v>#N/A</c:v>
                </c:pt>
                <c:pt idx="117">
                  <c:v>#N/A</c:v>
                </c:pt>
                <c:pt idx="118">
                  <c:v>#N/A</c:v>
                </c:pt>
                <c:pt idx="119">
                  <c:v>#N/A</c:v>
                </c:pt>
                <c:pt idx="120">
                  <c:v>#N/A</c:v>
                </c:pt>
                <c:pt idx="121">
                  <c:v>47.35384759981288</c:v>
                </c:pt>
                <c:pt idx="122">
                  <c:v>#N/A</c:v>
                </c:pt>
                <c:pt idx="123">
                  <c:v>#N/A</c:v>
                </c:pt>
                <c:pt idx="124">
                  <c:v>#N/A</c:v>
                </c:pt>
                <c:pt idx="125">
                  <c:v>#N/A</c:v>
                </c:pt>
                <c:pt idx="126">
                  <c:v>#N/A</c:v>
                </c:pt>
                <c:pt idx="127">
                  <c:v>#N/A</c:v>
                </c:pt>
                <c:pt idx="128">
                  <c:v>#N/A</c:v>
                </c:pt>
                <c:pt idx="129">
                  <c:v>#N/A</c:v>
                </c:pt>
                <c:pt idx="130">
                  <c:v>#N/A</c:v>
                </c:pt>
                <c:pt idx="131">
                  <c:v>#N/A</c:v>
                </c:pt>
                <c:pt idx="132">
                  <c:v>#N/A</c:v>
                </c:pt>
                <c:pt idx="133">
                  <c:v>#N/A</c:v>
                </c:pt>
                <c:pt idx="134">
                  <c:v>#N/A</c:v>
                </c:pt>
                <c:pt idx="135">
                  <c:v>#N/A</c:v>
                </c:pt>
                <c:pt idx="136">
                  <c:v>#N/A</c:v>
                </c:pt>
                <c:pt idx="137">
                  <c:v>#N/A</c:v>
                </c:pt>
                <c:pt idx="138">
                  <c:v>#N/A</c:v>
                </c:pt>
                <c:pt idx="139">
                  <c:v>#N/A</c:v>
                </c:pt>
                <c:pt idx="140">
                  <c:v>#N/A</c:v>
                </c:pt>
                <c:pt idx="141">
                  <c:v>#N/A</c:v>
                </c:pt>
                <c:pt idx="142">
                  <c:v>#N/A</c:v>
                </c:pt>
                <c:pt idx="143">
                  <c:v>#N/A</c:v>
                </c:pt>
                <c:pt idx="144">
                  <c:v>#N/A</c:v>
                </c:pt>
                <c:pt idx="145">
                  <c:v>#N/A</c:v>
                </c:pt>
                <c:pt idx="146">
                  <c:v>#N/A</c:v>
                </c:pt>
                <c:pt idx="147">
                  <c:v>#N/A</c:v>
                </c:pt>
                <c:pt idx="148">
                  <c:v>#N/A</c:v>
                </c:pt>
                <c:pt idx="149">
                  <c:v>#N/A</c:v>
                </c:pt>
                <c:pt idx="150">
                  <c:v>#N/A</c:v>
                </c:pt>
                <c:pt idx="151">
                  <c:v>#N/A</c:v>
                </c:pt>
                <c:pt idx="152">
                  <c:v>#N/A</c:v>
                </c:pt>
                <c:pt idx="153">
                  <c:v>#N/A</c:v>
                </c:pt>
                <c:pt idx="154">
                  <c:v>#N/A</c:v>
                </c:pt>
                <c:pt idx="155">
                  <c:v>#N/A</c:v>
                </c:pt>
                <c:pt idx="156">
                  <c:v>#N/A</c:v>
                </c:pt>
                <c:pt idx="157">
                  <c:v>#N/A</c:v>
                </c:pt>
                <c:pt idx="158">
                  <c:v>#N/A</c:v>
                </c:pt>
                <c:pt idx="159">
                  <c:v>#N/A</c:v>
                </c:pt>
                <c:pt idx="160">
                  <c:v>#N/A</c:v>
                </c:pt>
                <c:pt idx="161">
                  <c:v>#N/A</c:v>
                </c:pt>
                <c:pt idx="162">
                  <c:v>#N/A</c:v>
                </c:pt>
                <c:pt idx="163">
                  <c:v>#N/A</c:v>
                </c:pt>
                <c:pt idx="164">
                  <c:v>#N/A</c:v>
                </c:pt>
                <c:pt idx="165">
                  <c:v>#N/A</c:v>
                </c:pt>
                <c:pt idx="166">
                  <c:v>#N/A</c:v>
                </c:pt>
                <c:pt idx="167">
                  <c:v>#N/A</c:v>
                </c:pt>
                <c:pt idx="168">
                  <c:v>#N/A</c:v>
                </c:pt>
                <c:pt idx="169">
                  <c:v>#N/A</c:v>
                </c:pt>
                <c:pt idx="170">
                  <c:v>#N/A</c:v>
                </c:pt>
                <c:pt idx="171">
                  <c:v>#N/A</c:v>
                </c:pt>
                <c:pt idx="172">
                  <c:v>#N/A</c:v>
                </c:pt>
                <c:pt idx="173">
                  <c:v>#N/A</c:v>
                </c:pt>
                <c:pt idx="174">
                  <c:v>#N/A</c:v>
                </c:pt>
                <c:pt idx="175">
                  <c:v>#N/A</c:v>
                </c:pt>
                <c:pt idx="176">
                  <c:v>#N/A</c:v>
                </c:pt>
                <c:pt idx="177">
                  <c:v>#N/A</c:v>
                </c:pt>
                <c:pt idx="178">
                  <c:v>#N/A</c:v>
                </c:pt>
                <c:pt idx="179">
                  <c:v>#N/A</c:v>
                </c:pt>
                <c:pt idx="180">
                  <c:v>#N/A</c:v>
                </c:pt>
                <c:pt idx="181">
                  <c:v>#N/A</c:v>
                </c:pt>
                <c:pt idx="182">
                  <c:v>#N/A</c:v>
                </c:pt>
                <c:pt idx="183">
                  <c:v>#N/A</c:v>
                </c:pt>
                <c:pt idx="184">
                  <c:v>#N/A</c:v>
                </c:pt>
                <c:pt idx="185">
                  <c:v>#N/A</c:v>
                </c:pt>
                <c:pt idx="186">
                  <c:v>#N/A</c:v>
                </c:pt>
                <c:pt idx="187">
                  <c:v>#N/A</c:v>
                </c:pt>
                <c:pt idx="188">
                  <c:v>#N/A</c:v>
                </c:pt>
                <c:pt idx="189">
                  <c:v>#N/A</c:v>
                </c:pt>
                <c:pt idx="190">
                  <c:v>#N/A</c:v>
                </c:pt>
                <c:pt idx="191">
                  <c:v>#N/A</c:v>
                </c:pt>
                <c:pt idx="192">
                  <c:v>#N/A</c:v>
                </c:pt>
                <c:pt idx="193">
                  <c:v>#N/A</c:v>
                </c:pt>
                <c:pt idx="194">
                  <c:v>#N/A</c:v>
                </c:pt>
                <c:pt idx="195">
                  <c:v>#N/A</c:v>
                </c:pt>
                <c:pt idx="196">
                  <c:v>#N/A</c:v>
                </c:pt>
                <c:pt idx="197">
                  <c:v>#N/A</c:v>
                </c:pt>
                <c:pt idx="198">
                  <c:v>#N/A</c:v>
                </c:pt>
                <c:pt idx="199">
                  <c:v>#N/A</c:v>
                </c:pt>
                <c:pt idx="200">
                  <c:v>39.196672914637738</c:v>
                </c:pt>
                <c:pt idx="201">
                  <c:v>36.077287277904233</c:v>
                </c:pt>
                <c:pt idx="202">
                  <c:v>#N/A</c:v>
                </c:pt>
                <c:pt idx="203">
                  <c:v>#N/A</c:v>
                </c:pt>
                <c:pt idx="204">
                  <c:v>#N/A</c:v>
                </c:pt>
                <c:pt idx="205">
                  <c:v>#N/A</c:v>
                </c:pt>
                <c:pt idx="206">
                  <c:v>#N/A</c:v>
                </c:pt>
                <c:pt idx="207">
                  <c:v>#N/A</c:v>
                </c:pt>
                <c:pt idx="208">
                  <c:v>#N/A</c:v>
                </c:pt>
                <c:pt idx="209">
                  <c:v>#N/A</c:v>
                </c:pt>
                <c:pt idx="210">
                  <c:v>47.35384759981288</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#N/A</c:v>
                </c:pt>
                <c:pt idx="227">
                  <c:v>#N/A</c:v>
                </c:pt>
                <c:pt idx="228">
                  <c:v>#N/A</c:v>
                </c:pt>
                <c:pt idx="229">
                  <c:v>#N/A</c:v>
                </c:pt>
                <c:pt idx="230">
                  <c:v>#N/A</c:v>
                </c:pt>
                <c:pt idx="231">
                  <c:v>#N/A</c:v>
                </c:pt>
                <c:pt idx="232">
                  <c:v>#N/A</c:v>
                </c:pt>
                <c:pt idx="233">
                  <c:v>#N/A</c:v>
                </c:pt>
                <c:pt idx="234">
                  <c:v>#N/A</c:v>
                </c:pt>
                <c:pt idx="235">
                  <c:v>#N/A</c:v>
                </c:pt>
                <c:pt idx="236">
                  <c:v>36.721411731569063</c:v>
                </c:pt>
                <c:pt idx="237">
                  <c:v>#N/A</c:v>
                </c:pt>
                <c:pt idx="238">
                  <c:v>#N/A</c:v>
                </c:pt>
                <c:pt idx="239">
                  <c:v>#N/A</c:v>
                </c:pt>
                <c:pt idx="240">
                  <c:v>#N/A</c:v>
                </c:pt>
                <c:pt idx="241">
                  <c:v>#N/A</c:v>
                </c:pt>
                <c:pt idx="242">
                  <c:v>#N/A</c:v>
                </c:pt>
                <c:pt idx="243">
                  <c:v>#N/A</c:v>
                </c:pt>
                <c:pt idx="244">
                  <c:v>#N/A</c:v>
                </c:pt>
                <c:pt idx="245">
                  <c:v>#N/A</c:v>
                </c:pt>
                <c:pt idx="246">
                  <c:v>39.441808896677493</c:v>
                </c:pt>
                <c:pt idx="247">
                  <c:v>#N/A</c:v>
                </c:pt>
                <c:pt idx="248">
                  <c:v>#N/A</c:v>
                </c:pt>
                <c:pt idx="249">
                  <c:v>#N/A</c:v>
                </c:pt>
                <c:pt idx="250">
                  <c:v>#N/A</c:v>
                </c:pt>
                <c:pt idx="251">
                  <c:v>#N/A</c:v>
                </c:pt>
                <c:pt idx="252">
                  <c:v>#N/A</c:v>
                </c:pt>
                <c:pt idx="253">
                  <c:v>#N/A</c:v>
                </c:pt>
                <c:pt idx="254">
                  <c:v>#N/A</c:v>
                </c:pt>
                <c:pt idx="255">
                  <c:v>#N/A</c:v>
                </c:pt>
                <c:pt idx="256">
                  <c:v>#N/A</c:v>
                </c:pt>
                <c:pt idx="257">
                  <c:v>#N/A</c:v>
                </c:pt>
                <c:pt idx="258">
                  <c:v>#N/A</c:v>
                </c:pt>
                <c:pt idx="259">
                  <c:v>#N/A</c:v>
                </c:pt>
                <c:pt idx="260">
                  <c:v>#N/A</c:v>
                </c:pt>
                <c:pt idx="261">
                  <c:v>#N/A</c:v>
                </c:pt>
                <c:pt idx="262">
                  <c:v>#N/A</c:v>
                </c:pt>
                <c:pt idx="263">
                  <c:v>#N/A</c:v>
                </c:pt>
                <c:pt idx="264">
                  <c:v>#N/A</c:v>
                </c:pt>
                <c:pt idx="265">
                  <c:v>#N/A</c:v>
                </c:pt>
                <c:pt idx="266">
                  <c:v>#N/A</c:v>
                </c:pt>
                <c:pt idx="267">
                  <c:v>#N/A</c:v>
                </c:pt>
                <c:pt idx="268">
                  <c:v>#N/A</c:v>
                </c:pt>
                <c:pt idx="269">
                  <c:v>#N/A</c:v>
                </c:pt>
                <c:pt idx="270">
                  <c:v>#N/A</c:v>
                </c:pt>
                <c:pt idx="271">
                  <c:v>#N/A</c:v>
                </c:pt>
                <c:pt idx="272">
                  <c:v>#N/A</c:v>
                </c:pt>
                <c:pt idx="273">
                  <c:v>#N/A</c:v>
                </c:pt>
                <c:pt idx="274">
                  <c:v>#N/A</c:v>
                </c:pt>
                <c:pt idx="275">
                  <c:v>#N/A</c:v>
                </c:pt>
                <c:pt idx="276">
                  <c:v>#N/A</c:v>
                </c:pt>
                <c:pt idx="277">
                  <c:v>#N/A</c:v>
                </c:pt>
                <c:pt idx="278">
                  <c:v>#N/A</c:v>
                </c:pt>
                <c:pt idx="279">
                  <c:v>#N/A</c:v>
                </c:pt>
                <c:pt idx="280">
                  <c:v>#N/A</c:v>
                </c:pt>
                <c:pt idx="281">
                  <c:v>#N/A</c:v>
                </c:pt>
                <c:pt idx="282">
                  <c:v>#N/A</c:v>
                </c:pt>
                <c:pt idx="283">
                  <c:v>21.171520512090087</c:v>
                </c:pt>
                <c:pt idx="284">
                  <c:v>#N/A</c:v>
                </c:pt>
                <c:pt idx="285">
                  <c:v>#N/A</c:v>
                </c:pt>
                <c:pt idx="286">
                  <c:v>#N/A</c:v>
                </c:pt>
                <c:pt idx="287">
                  <c:v>#N/A</c:v>
                </c:pt>
                <c:pt idx="288">
                  <c:v>#N/A</c:v>
                </c:pt>
                <c:pt idx="289">
                  <c:v>#N/A</c:v>
                </c:pt>
                <c:pt idx="290">
                  <c:v>#N/A</c:v>
                </c:pt>
                <c:pt idx="291">
                  <c:v>#N/A</c:v>
                </c:pt>
                <c:pt idx="292">
                  <c:v>#N/A</c:v>
                </c:pt>
                <c:pt idx="293">
                  <c:v>#N/A</c:v>
                </c:pt>
                <c:pt idx="294">
                  <c:v>#N/A</c:v>
                </c:pt>
                <c:pt idx="295">
                  <c:v>#N/A</c:v>
                </c:pt>
                <c:pt idx="296">
                  <c:v>#N/A</c:v>
                </c:pt>
                <c:pt idx="297">
                  <c:v>#N/A</c:v>
                </c:pt>
                <c:pt idx="298">
                  <c:v>#N/A</c:v>
                </c:pt>
                <c:pt idx="299">
                  <c:v>#N/A</c:v>
                </c:pt>
                <c:pt idx="300">
                  <c:v>#N/A</c:v>
                </c:pt>
                <c:pt idx="301">
                  <c:v>#N/A</c:v>
                </c:pt>
                <c:pt idx="302">
                  <c:v>#N/A</c:v>
                </c:pt>
                <c:pt idx="303">
                  <c:v>#N/A</c:v>
                </c:pt>
                <c:pt idx="304">
                  <c:v>#N/A</c:v>
                </c:pt>
                <c:pt idx="305">
                  <c:v>#N/A</c:v>
                </c:pt>
                <c:pt idx="306">
                  <c:v>#N/A</c:v>
                </c:pt>
                <c:pt idx="307">
                  <c:v>#N/A</c:v>
                </c:pt>
                <c:pt idx="308">
                  <c:v>#N/A</c:v>
                </c:pt>
                <c:pt idx="309">
                  <c:v>#N/A</c:v>
                </c:pt>
                <c:pt idx="310">
                  <c:v>#N/A</c:v>
                </c:pt>
                <c:pt idx="311">
                  <c:v>#N/A</c:v>
                </c:pt>
                <c:pt idx="312">
                  <c:v>#N/A</c:v>
                </c:pt>
                <c:pt idx="313">
                  <c:v>#N/A</c:v>
                </c:pt>
                <c:pt idx="314">
                  <c:v>#N/A</c:v>
                </c:pt>
                <c:pt idx="315">
                  <c:v>#N/A</c:v>
                </c:pt>
                <c:pt idx="316">
                  <c:v>#N/A</c:v>
                </c:pt>
                <c:pt idx="317">
                  <c:v>#N/A</c:v>
                </c:pt>
                <c:pt idx="318">
                  <c:v>#N/A</c:v>
                </c:pt>
                <c:pt idx="319">
                  <c:v>#N/A</c:v>
                </c:pt>
                <c:pt idx="320">
                  <c:v>#N/A</c:v>
                </c:pt>
                <c:pt idx="321">
                  <c:v>#N/A</c:v>
                </c:pt>
                <c:pt idx="322">
                  <c:v>#N/A</c:v>
                </c:pt>
                <c:pt idx="323">
                  <c:v>#N/A</c:v>
                </c:pt>
                <c:pt idx="324">
                  <c:v>#N/A</c:v>
                </c:pt>
                <c:pt idx="325">
                  <c:v>#N/A</c:v>
                </c:pt>
                <c:pt idx="326">
                  <c:v>#N/A</c:v>
                </c:pt>
                <c:pt idx="327">
                  <c:v>#N/A</c:v>
                </c:pt>
                <c:pt idx="328">
                  <c:v>#N/A</c:v>
                </c:pt>
                <c:pt idx="329">
                  <c:v>#N/A</c:v>
                </c:pt>
                <c:pt idx="330">
                  <c:v>#N/A</c:v>
                </c:pt>
                <c:pt idx="331">
                  <c:v>#N/A</c:v>
                </c:pt>
                <c:pt idx="332">
                  <c:v>#N/A</c:v>
                </c:pt>
                <c:pt idx="333">
                  <c:v>#N/A</c:v>
                </c:pt>
                <c:pt idx="334">
                  <c:v>32.21753121405014</c:v>
                </c:pt>
                <c:pt idx="335">
                  <c:v>#N/A</c:v>
                </c:pt>
                <c:pt idx="336">
                  <c:v>#N/A</c:v>
                </c:pt>
                <c:pt idx="337">
                  <c:v>#N/A</c:v>
                </c:pt>
                <c:pt idx="338">
                  <c:v>#N/A</c:v>
                </c:pt>
                <c:pt idx="339">
                  <c:v>#N/A</c:v>
                </c:pt>
                <c:pt idx="340">
                  <c:v>#N/A</c:v>
                </c:pt>
                <c:pt idx="341">
                  <c:v>#N/A</c:v>
                </c:pt>
                <c:pt idx="342">
                  <c:v>#N/A</c:v>
                </c:pt>
                <c:pt idx="343">
                  <c:v>#N/A</c:v>
                </c:pt>
                <c:pt idx="344">
                  <c:v>#N/A</c:v>
                </c:pt>
                <c:pt idx="345">
                  <c:v>#N/A</c:v>
                </c:pt>
                <c:pt idx="346">
                  <c:v>#N/A</c:v>
                </c:pt>
                <c:pt idx="347">
                  <c:v>#N/A</c:v>
                </c:pt>
                <c:pt idx="348">
                  <c:v>#N/A</c:v>
                </c:pt>
                <c:pt idx="349">
                  <c:v>#N/A</c:v>
                </c:pt>
                <c:pt idx="350">
                  <c:v>#N/A</c:v>
                </c:pt>
                <c:pt idx="351">
                  <c:v>#N/A</c:v>
                </c:pt>
                <c:pt idx="352">
                  <c:v>#N/A</c:v>
                </c:pt>
                <c:pt idx="353">
                  <c:v>#N/A</c:v>
                </c:pt>
                <c:pt idx="354">
                  <c:v>#N/A</c:v>
                </c:pt>
                <c:pt idx="355">
                  <c:v>#N/A</c:v>
                </c:pt>
                <c:pt idx="356">
                  <c:v>#N/A</c:v>
                </c:pt>
                <c:pt idx="357">
                  <c:v>#N/A</c:v>
                </c:pt>
                <c:pt idx="358">
                  <c:v>#N/A</c:v>
                </c:pt>
                <c:pt idx="359">
                  <c:v>#N/A</c:v>
                </c:pt>
                <c:pt idx="360">
                  <c:v>#N/A</c:v>
                </c:pt>
                <c:pt idx="361">
                  <c:v>#N/A</c:v>
                </c:pt>
                <c:pt idx="362">
                  <c:v>#N/A</c:v>
                </c:pt>
                <c:pt idx="363">
                  <c:v>#N/A</c:v>
                </c:pt>
                <c:pt idx="364">
                  <c:v>#N/A</c:v>
                </c:pt>
                <c:pt idx="365">
                  <c:v>#N/A</c:v>
                </c:pt>
                <c:pt idx="366">
                  <c:v>#N/A</c:v>
                </c:pt>
                <c:pt idx="367">
                  <c:v>#N/A</c:v>
                </c:pt>
                <c:pt idx="368">
                  <c:v>#N/A</c:v>
                </c:pt>
                <c:pt idx="369">
                  <c:v>#N/A</c:v>
                </c:pt>
                <c:pt idx="370">
                  <c:v>#N/A</c:v>
                </c:pt>
                <c:pt idx="371">
                  <c:v>#N/A</c:v>
                </c:pt>
                <c:pt idx="372">
                  <c:v>#N/A</c:v>
                </c:pt>
                <c:pt idx="373">
                  <c:v>#N/A</c:v>
                </c:pt>
                <c:pt idx="374">
                  <c:v>#N/A</c:v>
                </c:pt>
                <c:pt idx="375">
                  <c:v>#N/A</c:v>
                </c:pt>
                <c:pt idx="376">
                  <c:v>#N/A</c:v>
                </c:pt>
                <c:pt idx="377">
                  <c:v>#N/A</c:v>
                </c:pt>
                <c:pt idx="378">
                  <c:v>#N/A</c:v>
                </c:pt>
                <c:pt idx="379">
                  <c:v>#N/A</c:v>
                </c:pt>
                <c:pt idx="380">
                  <c:v>#N/A</c:v>
                </c:pt>
                <c:pt idx="381">
                  <c:v>#N/A</c:v>
                </c:pt>
                <c:pt idx="382">
                  <c:v>#N/A</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#N/A</c:v>
                </c:pt>
                <c:pt idx="399">
                  <c:v>#N/A</c:v>
                </c:pt>
                <c:pt idx="400">
                  <c:v>#N/A</c:v>
                </c:pt>
                <c:pt idx="401">
                  <c:v>#N/A</c:v>
                </c:pt>
                <c:pt idx="402">
                  <c:v>#N/A</c:v>
                </c:pt>
                <c:pt idx="403">
                  <c:v>#N/A</c:v>
                </c:pt>
                <c:pt idx="404">
                  <c:v>#N/A</c:v>
                </c:pt>
                <c:pt idx="405">
                  <c:v>#N/A</c:v>
                </c:pt>
                <c:pt idx="406">
                  <c:v>#N/A</c:v>
                </c:pt>
                <c:pt idx="407">
                  <c:v>#N/A</c:v>
                </c:pt>
                <c:pt idx="408">
                  <c:v>#N/A</c:v>
                </c:pt>
                <c:pt idx="409">
                  <c:v>#N/A</c:v>
                </c:pt>
                <c:pt idx="410">
                  <c:v>#N/A</c:v>
                </c:pt>
                <c:pt idx="411">
                  <c:v>#N/A</c:v>
                </c:pt>
                <c:pt idx="412">
                  <c:v>#N/A</c:v>
                </c:pt>
                <c:pt idx="413">
                  <c:v>#N/A</c:v>
                </c:pt>
                <c:pt idx="414">
                  <c:v>#N/A</c:v>
                </c:pt>
                <c:pt idx="415">
                  <c:v>#N/A</c:v>
                </c:pt>
                <c:pt idx="416">
                  <c:v>#N/A</c:v>
                </c:pt>
                <c:pt idx="417">
                  <c:v>#N/A</c:v>
                </c:pt>
                <c:pt idx="418">
                  <c:v>#N/A</c:v>
                </c:pt>
                <c:pt idx="419">
                  <c:v>#N/A</c:v>
                </c:pt>
                <c:pt idx="420">
                  <c:v>#N/A</c:v>
                </c:pt>
                <c:pt idx="421">
                  <c:v>#N/A</c:v>
                </c:pt>
                <c:pt idx="422">
                  <c:v>#N/A</c:v>
                </c:pt>
                <c:pt idx="423">
                  <c:v>#N/A</c:v>
                </c:pt>
                <c:pt idx="424">
                  <c:v>#N/A</c:v>
                </c:pt>
                <c:pt idx="425">
                  <c:v>#N/A</c:v>
                </c:pt>
                <c:pt idx="426">
                  <c:v>#N/A</c:v>
                </c:pt>
                <c:pt idx="427">
                  <c:v>#N/A</c:v>
                </c:pt>
                <c:pt idx="428">
                  <c:v>#N/A</c:v>
                </c:pt>
                <c:pt idx="429">
                  <c:v>#N/A</c:v>
                </c:pt>
                <c:pt idx="430">
                  <c:v>#N/A</c:v>
                </c:pt>
                <c:pt idx="431">
                  <c:v>#N/A</c:v>
                </c:pt>
                <c:pt idx="432">
                  <c:v>#N/A</c:v>
                </c:pt>
                <c:pt idx="433">
                  <c:v>#N/A</c:v>
                </c:pt>
                <c:pt idx="434">
                  <c:v>#N/A</c:v>
                </c:pt>
                <c:pt idx="435">
                  <c:v>#N/A</c:v>
                </c:pt>
                <c:pt idx="436">
                  <c:v>#N/A</c:v>
                </c:pt>
                <c:pt idx="437">
                  <c:v>#N/A</c:v>
                </c:pt>
                <c:pt idx="438">
                  <c:v>#N/A</c:v>
                </c:pt>
                <c:pt idx="439">
                  <c:v>#N/A</c:v>
                </c:pt>
                <c:pt idx="440">
                  <c:v>#N/A</c:v>
                </c:pt>
                <c:pt idx="441">
                  <c:v>#N/A</c:v>
                </c:pt>
                <c:pt idx="442">
                  <c:v>#N/A</c:v>
                </c:pt>
                <c:pt idx="443">
                  <c:v>#N/A</c:v>
                </c:pt>
                <c:pt idx="444">
                  <c:v>#N/A</c:v>
                </c:pt>
                <c:pt idx="445">
                  <c:v>#N/A</c:v>
                </c:pt>
                <c:pt idx="446">
                  <c:v>#N/A</c:v>
                </c:pt>
                <c:pt idx="447">
                  <c:v>#N/A</c:v>
                </c:pt>
                <c:pt idx="448">
                  <c:v>#N/A</c:v>
                </c:pt>
                <c:pt idx="449">
                  <c:v>#N/A</c:v>
                </c:pt>
                <c:pt idx="450">
                  <c:v>#N/A</c:v>
                </c:pt>
                <c:pt idx="451">
                  <c:v>#N/A</c:v>
                </c:pt>
                <c:pt idx="452">
                  <c:v>#N/A</c:v>
                </c:pt>
                <c:pt idx="453">
                  <c:v>#N/A</c:v>
                </c:pt>
                <c:pt idx="454">
                  <c:v>#N/A</c:v>
                </c:pt>
                <c:pt idx="455">
                  <c:v>#N/A</c:v>
                </c:pt>
                <c:pt idx="456">
                  <c:v>#N/A</c:v>
                </c:pt>
                <c:pt idx="457">
                  <c:v>#N/A</c:v>
                </c:pt>
                <c:pt idx="458">
                  <c:v>#N/A</c:v>
                </c:pt>
                <c:pt idx="459">
                  <c:v>#N/A</c:v>
                </c:pt>
                <c:pt idx="460">
                  <c:v>#N/A</c:v>
                </c:pt>
                <c:pt idx="461">
                  <c:v>#N/A</c:v>
                </c:pt>
                <c:pt idx="462">
                  <c:v>#N/A</c:v>
                </c:pt>
                <c:pt idx="463">
                  <c:v>#N/A</c:v>
                </c:pt>
                <c:pt idx="464">
                  <c:v>#N/A</c:v>
                </c:pt>
                <c:pt idx="465">
                  <c:v>#N/A</c:v>
                </c:pt>
                <c:pt idx="466">
                  <c:v>#N/A</c:v>
                </c:pt>
                <c:pt idx="467">
                  <c:v>#N/A</c:v>
                </c:pt>
                <c:pt idx="468">
                  <c:v>#N/A</c:v>
                </c:pt>
                <c:pt idx="469">
                  <c:v>#N/A</c:v>
                </c:pt>
                <c:pt idx="470">
                  <c:v>#N/A</c:v>
                </c:pt>
                <c:pt idx="471">
                  <c:v>#N/A</c:v>
                </c:pt>
              </c:numCache>
            </c:numRef>
          </c:yVal>
          <c:bubbleSize>
            <c:numRef>
              <c:f>'PPA Price by Project (PV only)'!$B$26:$B$537</c:f>
              <c:numCache>
                <c:formatCode>0.0</c:formatCode>
                <c:ptCount val="512"/>
                <c:pt idx="0">
                  <c:v>7</c:v>
                </c:pt>
                <c:pt idx="1">
                  <c:v>5</c:v>
                </c:pt>
                <c:pt idx="2">
                  <c:v>550</c:v>
                </c:pt>
                <c:pt idx="3">
                  <c:v>210</c:v>
                </c:pt>
                <c:pt idx="4">
                  <c:v>10</c:v>
                </c:pt>
                <c:pt idx="5">
                  <c:v>30</c:v>
                </c:pt>
                <c:pt idx="6">
                  <c:v>30</c:v>
                </c:pt>
                <c:pt idx="7">
                  <c:v>19</c:v>
                </c:pt>
                <c:pt idx="8">
                  <c:v>12.6</c:v>
                </c:pt>
                <c:pt idx="9">
                  <c:v>230</c:v>
                </c:pt>
                <c:pt idx="10">
                  <c:v>20</c:v>
                </c:pt>
                <c:pt idx="11">
                  <c:v>14</c:v>
                </c:pt>
                <c:pt idx="12">
                  <c:v>10.08</c:v>
                </c:pt>
                <c:pt idx="13">
                  <c:v>48</c:v>
                </c:pt>
                <c:pt idx="14">
                  <c:v>250</c:v>
                </c:pt>
                <c:pt idx="15">
                  <c:v>250</c:v>
                </c:pt>
                <c:pt idx="16">
                  <c:v>21</c:v>
                </c:pt>
                <c:pt idx="17">
                  <c:v>50</c:v>
                </c:pt>
                <c:pt idx="18">
                  <c:v>6</c:v>
                </c:pt>
                <c:pt idx="19">
                  <c:v>19</c:v>
                </c:pt>
                <c:pt idx="20">
                  <c:v>20</c:v>
                </c:pt>
                <c:pt idx="21">
                  <c:v>50</c:v>
                </c:pt>
                <c:pt idx="22">
                  <c:v>20</c:v>
                </c:pt>
                <c:pt idx="23">
                  <c:v>20</c:v>
                </c:pt>
                <c:pt idx="24">
                  <c:v>50</c:v>
                </c:pt>
                <c:pt idx="25">
                  <c:v>300</c:v>
                </c:pt>
                <c:pt idx="26">
                  <c:v>40</c:v>
                </c:pt>
                <c:pt idx="27">
                  <c:v>29</c:v>
                </c:pt>
                <c:pt idx="28">
                  <c:v>66</c:v>
                </c:pt>
                <c:pt idx="29">
                  <c:v>25</c:v>
                </c:pt>
                <c:pt idx="30">
                  <c:v>125</c:v>
                </c:pt>
                <c:pt idx="31">
                  <c:v>25.8</c:v>
                </c:pt>
                <c:pt idx="32">
                  <c:v>32</c:v>
                </c:pt>
                <c:pt idx="33">
                  <c:v>20</c:v>
                </c:pt>
                <c:pt idx="34">
                  <c:v>23</c:v>
                </c:pt>
                <c:pt idx="35">
                  <c:v>12</c:v>
                </c:pt>
                <c:pt idx="36">
                  <c:v>10</c:v>
                </c:pt>
                <c:pt idx="37">
                  <c:v>20</c:v>
                </c:pt>
                <c:pt idx="38">
                  <c:v>150</c:v>
                </c:pt>
                <c:pt idx="39">
                  <c:v>45</c:v>
                </c:pt>
                <c:pt idx="40">
                  <c:v>30</c:v>
                </c:pt>
                <c:pt idx="41">
                  <c:v>5.5</c:v>
                </c:pt>
                <c:pt idx="42">
                  <c:v>23</c:v>
                </c:pt>
                <c:pt idx="43">
                  <c:v>62.5</c:v>
                </c:pt>
                <c:pt idx="44">
                  <c:v>130</c:v>
                </c:pt>
                <c:pt idx="45">
                  <c:v>14</c:v>
                </c:pt>
                <c:pt idx="46">
                  <c:v>20</c:v>
                </c:pt>
                <c:pt idx="47">
                  <c:v>9</c:v>
                </c:pt>
                <c:pt idx="48">
                  <c:v>7.65</c:v>
                </c:pt>
                <c:pt idx="49">
                  <c:v>60</c:v>
                </c:pt>
                <c:pt idx="50">
                  <c:v>309</c:v>
                </c:pt>
                <c:pt idx="51">
                  <c:v>20</c:v>
                </c:pt>
                <c:pt idx="52">
                  <c:v>270</c:v>
                </c:pt>
                <c:pt idx="53">
                  <c:v>110</c:v>
                </c:pt>
                <c:pt idx="54">
                  <c:v>26</c:v>
                </c:pt>
                <c:pt idx="55">
                  <c:v>250</c:v>
                </c:pt>
                <c:pt idx="56">
                  <c:v>30</c:v>
                </c:pt>
                <c:pt idx="57">
                  <c:v>20</c:v>
                </c:pt>
                <c:pt idx="58">
                  <c:v>150</c:v>
                </c:pt>
                <c:pt idx="59">
                  <c:v>110</c:v>
                </c:pt>
                <c:pt idx="60">
                  <c:v>127</c:v>
                </c:pt>
                <c:pt idx="61">
                  <c:v>150</c:v>
                </c:pt>
                <c:pt idx="62">
                  <c:v>24</c:v>
                </c:pt>
                <c:pt idx="63">
                  <c:v>20</c:v>
                </c:pt>
                <c:pt idx="64">
                  <c:v>6</c:v>
                </c:pt>
                <c:pt idx="65">
                  <c:v>150</c:v>
                </c:pt>
                <c:pt idx="66">
                  <c:v>250</c:v>
                </c:pt>
                <c:pt idx="67">
                  <c:v>9</c:v>
                </c:pt>
                <c:pt idx="68">
                  <c:v>20</c:v>
                </c:pt>
                <c:pt idx="69">
                  <c:v>19</c:v>
                </c:pt>
                <c:pt idx="70">
                  <c:v>20</c:v>
                </c:pt>
                <c:pt idx="71">
                  <c:v>30</c:v>
                </c:pt>
                <c:pt idx="72">
                  <c:v>20</c:v>
                </c:pt>
                <c:pt idx="73">
                  <c:v>15</c:v>
                </c:pt>
                <c:pt idx="74">
                  <c:v>15</c:v>
                </c:pt>
                <c:pt idx="75">
                  <c:v>200</c:v>
                </c:pt>
                <c:pt idx="76">
                  <c:v>20</c:v>
                </c:pt>
                <c:pt idx="77">
                  <c:v>20</c:v>
                </c:pt>
                <c:pt idx="78">
                  <c:v>20</c:v>
                </c:pt>
                <c:pt idx="79">
                  <c:v>20</c:v>
                </c:pt>
                <c:pt idx="80">
                  <c:v>20</c:v>
                </c:pt>
                <c:pt idx="81">
                  <c:v>102</c:v>
                </c:pt>
                <c:pt idx="82">
                  <c:v>20</c:v>
                </c:pt>
                <c:pt idx="83">
                  <c:v>250</c:v>
                </c:pt>
                <c:pt idx="84">
                  <c:v>20</c:v>
                </c:pt>
                <c:pt idx="85">
                  <c:v>20.8</c:v>
                </c:pt>
                <c:pt idx="86">
                  <c:v>10</c:v>
                </c:pt>
                <c:pt idx="87">
                  <c:v>50</c:v>
                </c:pt>
                <c:pt idx="88">
                  <c:v>20</c:v>
                </c:pt>
                <c:pt idx="89">
                  <c:v>20</c:v>
                </c:pt>
                <c:pt idx="90">
                  <c:v>250</c:v>
                </c:pt>
                <c:pt idx="91">
                  <c:v>20</c:v>
                </c:pt>
                <c:pt idx="92">
                  <c:v>28.8</c:v>
                </c:pt>
                <c:pt idx="93">
                  <c:v>45</c:v>
                </c:pt>
                <c:pt idx="94">
                  <c:v>20</c:v>
                </c:pt>
                <c:pt idx="95">
                  <c:v>20</c:v>
                </c:pt>
                <c:pt idx="96">
                  <c:v>20</c:v>
                </c:pt>
                <c:pt idx="97">
                  <c:v>20</c:v>
                </c:pt>
                <c:pt idx="98">
                  <c:v>20</c:v>
                </c:pt>
                <c:pt idx="99">
                  <c:v>20</c:v>
                </c:pt>
                <c:pt idx="100">
                  <c:v>48</c:v>
                </c:pt>
                <c:pt idx="101">
                  <c:v>40</c:v>
                </c:pt>
                <c:pt idx="102">
                  <c:v>12</c:v>
                </c:pt>
                <c:pt idx="103">
                  <c:v>50</c:v>
                </c:pt>
                <c:pt idx="104">
                  <c:v>40</c:v>
                </c:pt>
                <c:pt idx="105">
                  <c:v>20</c:v>
                </c:pt>
                <c:pt idx="106">
                  <c:v>20</c:v>
                </c:pt>
                <c:pt idx="107">
                  <c:v>12</c:v>
                </c:pt>
                <c:pt idx="108">
                  <c:v>15</c:v>
                </c:pt>
                <c:pt idx="109">
                  <c:v>20</c:v>
                </c:pt>
                <c:pt idx="110">
                  <c:v>20</c:v>
                </c:pt>
                <c:pt idx="111">
                  <c:v>20</c:v>
                </c:pt>
                <c:pt idx="112">
                  <c:v>20</c:v>
                </c:pt>
                <c:pt idx="113">
                  <c:v>7.3140000000000001</c:v>
                </c:pt>
                <c:pt idx="114">
                  <c:v>20</c:v>
                </c:pt>
                <c:pt idx="115">
                  <c:v>150</c:v>
                </c:pt>
                <c:pt idx="116">
                  <c:v>7</c:v>
                </c:pt>
                <c:pt idx="117">
                  <c:v>10.416</c:v>
                </c:pt>
                <c:pt idx="118">
                  <c:v>20</c:v>
                </c:pt>
                <c:pt idx="119">
                  <c:v>25</c:v>
                </c:pt>
                <c:pt idx="120">
                  <c:v>10.3</c:v>
                </c:pt>
                <c:pt idx="121">
                  <c:v>150</c:v>
                </c:pt>
                <c:pt idx="122">
                  <c:v>30</c:v>
                </c:pt>
                <c:pt idx="123">
                  <c:v>20</c:v>
                </c:pt>
                <c:pt idx="124">
                  <c:v>30</c:v>
                </c:pt>
                <c:pt idx="125">
                  <c:v>93.6</c:v>
                </c:pt>
                <c:pt idx="126">
                  <c:v>45</c:v>
                </c:pt>
                <c:pt idx="127">
                  <c:v>56</c:v>
                </c:pt>
                <c:pt idx="128">
                  <c:v>56</c:v>
                </c:pt>
                <c:pt idx="129">
                  <c:v>200</c:v>
                </c:pt>
                <c:pt idx="130">
                  <c:v>100</c:v>
                </c:pt>
                <c:pt idx="131">
                  <c:v>60</c:v>
                </c:pt>
                <c:pt idx="132">
                  <c:v>60</c:v>
                </c:pt>
                <c:pt idx="133">
                  <c:v>52</c:v>
                </c:pt>
                <c:pt idx="134">
                  <c:v>120</c:v>
                </c:pt>
                <c:pt idx="135">
                  <c:v>30</c:v>
                </c:pt>
                <c:pt idx="136">
                  <c:v>101.3</c:v>
                </c:pt>
                <c:pt idx="137">
                  <c:v>51</c:v>
                </c:pt>
                <c:pt idx="138">
                  <c:v>76.5</c:v>
                </c:pt>
                <c:pt idx="139">
                  <c:v>30</c:v>
                </c:pt>
                <c:pt idx="140">
                  <c:v>80</c:v>
                </c:pt>
                <c:pt idx="141">
                  <c:v>103</c:v>
                </c:pt>
                <c:pt idx="142">
                  <c:v>40</c:v>
                </c:pt>
                <c:pt idx="143">
                  <c:v>11.4</c:v>
                </c:pt>
                <c:pt idx="144">
                  <c:v>20</c:v>
                </c:pt>
                <c:pt idx="145">
                  <c:v>20</c:v>
                </c:pt>
                <c:pt idx="146">
                  <c:v>20</c:v>
                </c:pt>
                <c:pt idx="147">
                  <c:v>15</c:v>
                </c:pt>
                <c:pt idx="148">
                  <c:v>20</c:v>
                </c:pt>
                <c:pt idx="149">
                  <c:v>20</c:v>
                </c:pt>
                <c:pt idx="150">
                  <c:v>14.7</c:v>
                </c:pt>
                <c:pt idx="151">
                  <c:v>19.5</c:v>
                </c:pt>
                <c:pt idx="152">
                  <c:v>19.5</c:v>
                </c:pt>
                <c:pt idx="153">
                  <c:v>100</c:v>
                </c:pt>
                <c:pt idx="154">
                  <c:v>40</c:v>
                </c:pt>
                <c:pt idx="155">
                  <c:v>50</c:v>
                </c:pt>
                <c:pt idx="156">
                  <c:v>30</c:v>
                </c:pt>
                <c:pt idx="157">
                  <c:v>45</c:v>
                </c:pt>
                <c:pt idx="158">
                  <c:v>130</c:v>
                </c:pt>
                <c:pt idx="159">
                  <c:v>80</c:v>
                </c:pt>
                <c:pt idx="160">
                  <c:v>6</c:v>
                </c:pt>
                <c:pt idx="161">
                  <c:v>25</c:v>
                </c:pt>
                <c:pt idx="162">
                  <c:v>62.25</c:v>
                </c:pt>
                <c:pt idx="163">
                  <c:v>70</c:v>
                </c:pt>
                <c:pt idx="164">
                  <c:v>70</c:v>
                </c:pt>
                <c:pt idx="165">
                  <c:v>10.5</c:v>
                </c:pt>
                <c:pt idx="166">
                  <c:v>20</c:v>
                </c:pt>
                <c:pt idx="167">
                  <c:v>30</c:v>
                </c:pt>
                <c:pt idx="168">
                  <c:v>81</c:v>
                </c:pt>
                <c:pt idx="169">
                  <c:v>54</c:v>
                </c:pt>
                <c:pt idx="170">
                  <c:v>6.8</c:v>
                </c:pt>
                <c:pt idx="171">
                  <c:v>20</c:v>
                </c:pt>
                <c:pt idx="172">
                  <c:v>50.6</c:v>
                </c:pt>
                <c:pt idx="173">
                  <c:v>52</c:v>
                </c:pt>
                <c:pt idx="174">
                  <c:v>80</c:v>
                </c:pt>
                <c:pt idx="175">
                  <c:v>4.9000000000000004</c:v>
                </c:pt>
                <c:pt idx="176">
                  <c:v>3.6</c:v>
                </c:pt>
                <c:pt idx="177">
                  <c:v>100</c:v>
                </c:pt>
                <c:pt idx="178">
                  <c:v>80</c:v>
                </c:pt>
                <c:pt idx="179">
                  <c:v>100</c:v>
                </c:pt>
                <c:pt idx="180">
                  <c:v>46</c:v>
                </c:pt>
                <c:pt idx="181">
                  <c:v>100.815</c:v>
                </c:pt>
                <c:pt idx="182">
                  <c:v>7</c:v>
                </c:pt>
                <c:pt idx="183">
                  <c:v>13</c:v>
                </c:pt>
                <c:pt idx="184">
                  <c:v>20</c:v>
                </c:pt>
                <c:pt idx="185">
                  <c:v>27.6</c:v>
                </c:pt>
                <c:pt idx="186">
                  <c:v>125</c:v>
                </c:pt>
                <c:pt idx="187">
                  <c:v>150</c:v>
                </c:pt>
                <c:pt idx="188">
                  <c:v>180</c:v>
                </c:pt>
                <c:pt idx="189">
                  <c:v>20</c:v>
                </c:pt>
                <c:pt idx="190">
                  <c:v>30</c:v>
                </c:pt>
                <c:pt idx="191">
                  <c:v>30</c:v>
                </c:pt>
                <c:pt idx="192">
                  <c:v>10</c:v>
                </c:pt>
                <c:pt idx="193">
                  <c:v>150</c:v>
                </c:pt>
                <c:pt idx="194">
                  <c:v>10.88</c:v>
                </c:pt>
                <c:pt idx="195">
                  <c:v>52</c:v>
                </c:pt>
                <c:pt idx="196">
                  <c:v>52</c:v>
                </c:pt>
                <c:pt idx="197">
                  <c:v>25</c:v>
                </c:pt>
                <c:pt idx="198">
                  <c:v>46.2</c:v>
                </c:pt>
                <c:pt idx="199">
                  <c:v>71.400000000000006</c:v>
                </c:pt>
                <c:pt idx="200">
                  <c:v>118</c:v>
                </c:pt>
                <c:pt idx="201">
                  <c:v>182</c:v>
                </c:pt>
                <c:pt idx="202">
                  <c:v>146</c:v>
                </c:pt>
                <c:pt idx="203">
                  <c:v>50</c:v>
                </c:pt>
                <c:pt idx="204">
                  <c:v>154.27199999999999</c:v>
                </c:pt>
                <c:pt idx="205">
                  <c:v>103.5</c:v>
                </c:pt>
                <c:pt idx="206">
                  <c:v>125</c:v>
                </c:pt>
                <c:pt idx="207">
                  <c:v>85</c:v>
                </c:pt>
                <c:pt idx="208">
                  <c:v>54</c:v>
                </c:pt>
                <c:pt idx="209">
                  <c:v>72</c:v>
                </c:pt>
                <c:pt idx="210">
                  <c:v>30</c:v>
                </c:pt>
                <c:pt idx="211">
                  <c:v>86</c:v>
                </c:pt>
                <c:pt idx="212">
                  <c:v>50</c:v>
                </c:pt>
                <c:pt idx="213">
                  <c:v>90</c:v>
                </c:pt>
                <c:pt idx="214">
                  <c:v>20</c:v>
                </c:pt>
                <c:pt idx="215">
                  <c:v>20</c:v>
                </c:pt>
                <c:pt idx="216">
                  <c:v>20</c:v>
                </c:pt>
                <c:pt idx="217">
                  <c:v>20</c:v>
                </c:pt>
                <c:pt idx="218">
                  <c:v>20</c:v>
                </c:pt>
                <c:pt idx="219">
                  <c:v>26</c:v>
                </c:pt>
                <c:pt idx="220">
                  <c:v>8.16</c:v>
                </c:pt>
                <c:pt idx="221">
                  <c:v>20.399999999999999</c:v>
                </c:pt>
                <c:pt idx="222">
                  <c:v>100</c:v>
                </c:pt>
                <c:pt idx="223">
                  <c:v>128</c:v>
                </c:pt>
                <c:pt idx="224">
                  <c:v>20</c:v>
                </c:pt>
                <c:pt idx="225">
                  <c:v>16</c:v>
                </c:pt>
                <c:pt idx="226">
                  <c:v>60</c:v>
                </c:pt>
                <c:pt idx="227">
                  <c:v>20</c:v>
                </c:pt>
                <c:pt idx="228">
                  <c:v>100</c:v>
                </c:pt>
                <c:pt idx="229">
                  <c:v>100</c:v>
                </c:pt>
                <c:pt idx="230">
                  <c:v>24.9</c:v>
                </c:pt>
                <c:pt idx="231">
                  <c:v>40</c:v>
                </c:pt>
                <c:pt idx="232">
                  <c:v>20</c:v>
                </c:pt>
                <c:pt idx="233">
                  <c:v>50</c:v>
                </c:pt>
                <c:pt idx="234">
                  <c:v>50</c:v>
                </c:pt>
                <c:pt idx="235">
                  <c:v>105</c:v>
                </c:pt>
                <c:pt idx="236">
                  <c:v>150</c:v>
                </c:pt>
                <c:pt idx="237">
                  <c:v>80</c:v>
                </c:pt>
                <c:pt idx="238">
                  <c:v>125</c:v>
                </c:pt>
                <c:pt idx="239">
                  <c:v>7.8</c:v>
                </c:pt>
                <c:pt idx="240">
                  <c:v>200</c:v>
                </c:pt>
                <c:pt idx="241">
                  <c:v>7.2</c:v>
                </c:pt>
                <c:pt idx="242">
                  <c:v>14.7</c:v>
                </c:pt>
                <c:pt idx="243">
                  <c:v>45.9</c:v>
                </c:pt>
                <c:pt idx="244">
                  <c:v>100</c:v>
                </c:pt>
                <c:pt idx="245">
                  <c:v>60</c:v>
                </c:pt>
                <c:pt idx="246">
                  <c:v>20</c:v>
                </c:pt>
                <c:pt idx="247">
                  <c:v>17</c:v>
                </c:pt>
                <c:pt idx="248">
                  <c:v>49</c:v>
                </c:pt>
                <c:pt idx="249">
                  <c:v>56</c:v>
                </c:pt>
                <c:pt idx="250">
                  <c:v>74.900000000000006</c:v>
                </c:pt>
                <c:pt idx="251">
                  <c:v>100</c:v>
                </c:pt>
                <c:pt idx="252">
                  <c:v>78.400000000000006</c:v>
                </c:pt>
                <c:pt idx="253">
                  <c:v>50</c:v>
                </c:pt>
                <c:pt idx="254">
                  <c:v>9.4959999999999987</c:v>
                </c:pt>
                <c:pt idx="255">
                  <c:v>39.864000000000004</c:v>
                </c:pt>
                <c:pt idx="256">
                  <c:v>52.5</c:v>
                </c:pt>
                <c:pt idx="257">
                  <c:v>40</c:v>
                </c:pt>
                <c:pt idx="258">
                  <c:v>86</c:v>
                </c:pt>
                <c:pt idx="259">
                  <c:v>74</c:v>
                </c:pt>
                <c:pt idx="260">
                  <c:v>50</c:v>
                </c:pt>
                <c:pt idx="261">
                  <c:v>100</c:v>
                </c:pt>
                <c:pt idx="262">
                  <c:v>19.59</c:v>
                </c:pt>
                <c:pt idx="263">
                  <c:v>19.579999999999998</c:v>
                </c:pt>
                <c:pt idx="264">
                  <c:v>19.579999999999998</c:v>
                </c:pt>
                <c:pt idx="265">
                  <c:v>19.600000000000001</c:v>
                </c:pt>
                <c:pt idx="266">
                  <c:v>5</c:v>
                </c:pt>
                <c:pt idx="267">
                  <c:v>40</c:v>
                </c:pt>
                <c:pt idx="268">
                  <c:v>8.4</c:v>
                </c:pt>
                <c:pt idx="269">
                  <c:v>8.4</c:v>
                </c:pt>
                <c:pt idx="270">
                  <c:v>252.32</c:v>
                </c:pt>
                <c:pt idx="271">
                  <c:v>100</c:v>
                </c:pt>
                <c:pt idx="272">
                  <c:v>200</c:v>
                </c:pt>
                <c:pt idx="273">
                  <c:v>62.5</c:v>
                </c:pt>
                <c:pt idx="274">
                  <c:v>50</c:v>
                </c:pt>
                <c:pt idx="275">
                  <c:v>25</c:v>
                </c:pt>
                <c:pt idx="276">
                  <c:v>25</c:v>
                </c:pt>
                <c:pt idx="277">
                  <c:v>50</c:v>
                </c:pt>
                <c:pt idx="278">
                  <c:v>5</c:v>
                </c:pt>
                <c:pt idx="279">
                  <c:v>150</c:v>
                </c:pt>
                <c:pt idx="280">
                  <c:v>200</c:v>
                </c:pt>
                <c:pt idx="281">
                  <c:v>15</c:v>
                </c:pt>
                <c:pt idx="282">
                  <c:v>45</c:v>
                </c:pt>
                <c:pt idx="283">
                  <c:v>150</c:v>
                </c:pt>
                <c:pt idx="284">
                  <c:v>50</c:v>
                </c:pt>
                <c:pt idx="285">
                  <c:v>99</c:v>
                </c:pt>
                <c:pt idx="286">
                  <c:v>50</c:v>
                </c:pt>
                <c:pt idx="287">
                  <c:v>30</c:v>
                </c:pt>
                <c:pt idx="288">
                  <c:v>100</c:v>
                </c:pt>
                <c:pt idx="289">
                  <c:v>57.5</c:v>
                </c:pt>
                <c:pt idx="290">
                  <c:v>120</c:v>
                </c:pt>
                <c:pt idx="291">
                  <c:v>10</c:v>
                </c:pt>
                <c:pt idx="292">
                  <c:v>50</c:v>
                </c:pt>
                <c:pt idx="293">
                  <c:v>106.688</c:v>
                </c:pt>
                <c:pt idx="294">
                  <c:v>99</c:v>
                </c:pt>
                <c:pt idx="295">
                  <c:v>6.3</c:v>
                </c:pt>
                <c:pt idx="296">
                  <c:v>100</c:v>
                </c:pt>
                <c:pt idx="297">
                  <c:v>74.5</c:v>
                </c:pt>
                <c:pt idx="298">
                  <c:v>74.5</c:v>
                </c:pt>
                <c:pt idx="299">
                  <c:v>300</c:v>
                </c:pt>
                <c:pt idx="300">
                  <c:v>250</c:v>
                </c:pt>
                <c:pt idx="301">
                  <c:v>50</c:v>
                </c:pt>
                <c:pt idx="302">
                  <c:v>101</c:v>
                </c:pt>
                <c:pt idx="303">
                  <c:v>200</c:v>
                </c:pt>
                <c:pt idx="304">
                  <c:v>100</c:v>
                </c:pt>
                <c:pt idx="305">
                  <c:v>80</c:v>
                </c:pt>
                <c:pt idx="306">
                  <c:v>5.6814814814814811</c:v>
                </c:pt>
                <c:pt idx="307">
                  <c:v>80</c:v>
                </c:pt>
                <c:pt idx="308">
                  <c:v>60</c:v>
                </c:pt>
                <c:pt idx="309">
                  <c:v>30</c:v>
                </c:pt>
                <c:pt idx="310">
                  <c:v>58</c:v>
                </c:pt>
                <c:pt idx="311">
                  <c:v>122</c:v>
                </c:pt>
                <c:pt idx="312">
                  <c:v>99</c:v>
                </c:pt>
                <c:pt idx="313">
                  <c:v>80</c:v>
                </c:pt>
                <c:pt idx="314">
                  <c:v>20</c:v>
                </c:pt>
                <c:pt idx="315">
                  <c:v>100</c:v>
                </c:pt>
                <c:pt idx="316">
                  <c:v>42</c:v>
                </c:pt>
                <c:pt idx="317">
                  <c:v>68</c:v>
                </c:pt>
                <c:pt idx="318">
                  <c:v>20</c:v>
                </c:pt>
                <c:pt idx="319">
                  <c:v>200</c:v>
                </c:pt>
                <c:pt idx="320">
                  <c:v>35</c:v>
                </c:pt>
                <c:pt idx="321">
                  <c:v>40</c:v>
                </c:pt>
                <c:pt idx="322">
                  <c:v>10</c:v>
                </c:pt>
                <c:pt idx="323">
                  <c:v>50</c:v>
                </c:pt>
                <c:pt idx="324">
                  <c:v>50</c:v>
                </c:pt>
                <c:pt idx="325">
                  <c:v>86</c:v>
                </c:pt>
                <c:pt idx="326">
                  <c:v>102.5</c:v>
                </c:pt>
                <c:pt idx="327">
                  <c:v>100</c:v>
                </c:pt>
                <c:pt idx="328">
                  <c:v>100</c:v>
                </c:pt>
                <c:pt idx="329">
                  <c:v>100</c:v>
                </c:pt>
                <c:pt idx="330">
                  <c:v>100</c:v>
                </c:pt>
                <c:pt idx="331">
                  <c:v>60</c:v>
                </c:pt>
                <c:pt idx="332">
                  <c:v>10.5</c:v>
                </c:pt>
                <c:pt idx="333">
                  <c:v>20</c:v>
                </c:pt>
                <c:pt idx="334">
                  <c:v>144</c:v>
                </c:pt>
                <c:pt idx="335">
                  <c:v>13</c:v>
                </c:pt>
                <c:pt idx="336">
                  <c:v>128</c:v>
                </c:pt>
                <c:pt idx="337">
                  <c:v>70</c:v>
                </c:pt>
                <c:pt idx="338">
                  <c:v>250</c:v>
                </c:pt>
                <c:pt idx="339">
                  <c:v>4.5999999999999996</c:v>
                </c:pt>
                <c:pt idx="340">
                  <c:v>50</c:v>
                </c:pt>
                <c:pt idx="341">
                  <c:v>22</c:v>
                </c:pt>
                <c:pt idx="342">
                  <c:v>50</c:v>
                </c:pt>
                <c:pt idx="343">
                  <c:v>160</c:v>
                </c:pt>
                <c:pt idx="344">
                  <c:v>120</c:v>
                </c:pt>
                <c:pt idx="345">
                  <c:v>100</c:v>
                </c:pt>
                <c:pt idx="346">
                  <c:v>75</c:v>
                </c:pt>
                <c:pt idx="347">
                  <c:v>26</c:v>
                </c:pt>
                <c:pt idx="348">
                  <c:v>50</c:v>
                </c:pt>
                <c:pt idx="349">
                  <c:v>55.83</c:v>
                </c:pt>
                <c:pt idx="350">
                  <c:v>88</c:v>
                </c:pt>
                <c:pt idx="351">
                  <c:v>22</c:v>
                </c:pt>
                <c:pt idx="352">
                  <c:v>100</c:v>
                </c:pt>
                <c:pt idx="353">
                  <c:v>50</c:v>
                </c:pt>
                <c:pt idx="354">
                  <c:v>300</c:v>
                </c:pt>
                <c:pt idx="355">
                  <c:v>40</c:v>
                </c:pt>
                <c:pt idx="356">
                  <c:v>400</c:v>
                </c:pt>
                <c:pt idx="357">
                  <c:v>80</c:v>
                </c:pt>
                <c:pt idx="358">
                  <c:v>62.5</c:v>
                </c:pt>
                <c:pt idx="359">
                  <c:v>17.5</c:v>
                </c:pt>
                <c:pt idx="360">
                  <c:v>112</c:v>
                </c:pt>
                <c:pt idx="361">
                  <c:v>100</c:v>
                </c:pt>
                <c:pt idx="362">
                  <c:v>100</c:v>
                </c:pt>
                <c:pt idx="363">
                  <c:v>100</c:v>
                </c:pt>
                <c:pt idx="364">
                  <c:v>240</c:v>
                </c:pt>
                <c:pt idx="365">
                  <c:v>65</c:v>
                </c:pt>
                <c:pt idx="366">
                  <c:v>9.3076923076923066</c:v>
                </c:pt>
                <c:pt idx="367">
                  <c:v>88</c:v>
                </c:pt>
                <c:pt idx="368">
                  <c:v>90</c:v>
                </c:pt>
                <c:pt idx="369">
                  <c:v>70</c:v>
                </c:pt>
                <c:pt idx="370">
                  <c:v>150</c:v>
                </c:pt>
                <c:pt idx="371">
                  <c:v>100</c:v>
                </c:pt>
                <c:pt idx="372">
                  <c:v>100</c:v>
                </c:pt>
                <c:pt idx="373">
                  <c:v>35</c:v>
                </c:pt>
                <c:pt idx="374">
                  <c:v>107</c:v>
                </c:pt>
                <c:pt idx="375">
                  <c:v>132</c:v>
                </c:pt>
                <c:pt idx="376">
                  <c:v>250</c:v>
                </c:pt>
                <c:pt idx="377">
                  <c:v>88</c:v>
                </c:pt>
                <c:pt idx="378">
                  <c:v>25</c:v>
                </c:pt>
                <c:pt idx="379">
                  <c:v>100</c:v>
                </c:pt>
                <c:pt idx="380">
                  <c:v>44</c:v>
                </c:pt>
                <c:pt idx="381">
                  <c:v>100</c:v>
                </c:pt>
                <c:pt idx="382">
                  <c:v>162</c:v>
                </c:pt>
                <c:pt idx="383">
                  <c:v>100</c:v>
                </c:pt>
                <c:pt idx="384">
                  <c:v>200</c:v>
                </c:pt>
                <c:pt idx="385">
                  <c:v>100</c:v>
                </c:pt>
                <c:pt idx="386">
                  <c:v>50</c:v>
                </c:pt>
                <c:pt idx="387">
                  <c:v>80</c:v>
                </c:pt>
                <c:pt idx="388">
                  <c:v>50.5</c:v>
                </c:pt>
                <c:pt idx="389">
                  <c:v>50</c:v>
                </c:pt>
                <c:pt idx="390">
                  <c:v>160.5</c:v>
                </c:pt>
                <c:pt idx="391">
                  <c:v>75</c:v>
                </c:pt>
                <c:pt idx="392">
                  <c:v>80</c:v>
                </c:pt>
                <c:pt idx="393">
                  <c:v>22.9</c:v>
                </c:pt>
                <c:pt idx="394">
                  <c:v>200</c:v>
                </c:pt>
                <c:pt idx="395">
                  <c:v>127.86</c:v>
                </c:pt>
                <c:pt idx="396">
                  <c:v>100</c:v>
                </c:pt>
                <c:pt idx="397">
                  <c:v>100</c:v>
                </c:pt>
                <c:pt idx="398">
                  <c:v>79</c:v>
                </c:pt>
                <c:pt idx="399">
                  <c:v>75</c:v>
                </c:pt>
                <c:pt idx="400">
                  <c:v>160</c:v>
                </c:pt>
                <c:pt idx="401">
                  <c:v>150</c:v>
                </c:pt>
                <c:pt idx="402">
                  <c:v>20</c:v>
                </c:pt>
                <c:pt idx="403">
                  <c:v>20</c:v>
                </c:pt>
                <c:pt idx="404">
                  <c:v>196</c:v>
                </c:pt>
                <c:pt idx="405">
                  <c:v>50</c:v>
                </c:pt>
                <c:pt idx="406">
                  <c:v>132</c:v>
                </c:pt>
                <c:pt idx="407">
                  <c:v>175</c:v>
                </c:pt>
                <c:pt idx="408">
                  <c:v>100</c:v>
                </c:pt>
                <c:pt idx="409">
                  <c:v>200</c:v>
                </c:pt>
                <c:pt idx="410">
                  <c:v>152.5</c:v>
                </c:pt>
                <c:pt idx="411">
                  <c:v>233</c:v>
                </c:pt>
                <c:pt idx="412">
                  <c:v>63</c:v>
                </c:pt>
                <c:pt idx="413">
                  <c:v>26</c:v>
                </c:pt>
                <c:pt idx="414">
                  <c:v>56</c:v>
                </c:pt>
                <c:pt idx="415">
                  <c:v>50</c:v>
                </c:pt>
                <c:pt idx="416">
                  <c:v>200</c:v>
                </c:pt>
                <c:pt idx="417">
                  <c:v>7.5</c:v>
                </c:pt>
                <c:pt idx="418">
                  <c:v>90</c:v>
                </c:pt>
                <c:pt idx="419">
                  <c:v>500</c:v>
                </c:pt>
                <c:pt idx="420">
                  <c:v>90</c:v>
                </c:pt>
                <c:pt idx="421">
                  <c:v>96</c:v>
                </c:pt>
                <c:pt idx="422" formatCode="General">
                  <c:v>190</c:v>
                </c:pt>
                <c:pt idx="423" formatCode="General">
                  <c:v>190</c:v>
                </c:pt>
                <c:pt idx="424" formatCode="General">
                  <c:v>50</c:v>
                </c:pt>
                <c:pt idx="425" formatCode="General">
                  <c:v>50</c:v>
                </c:pt>
                <c:pt idx="426" formatCode="General">
                  <c:v>74.5</c:v>
                </c:pt>
                <c:pt idx="427" formatCode="General">
                  <c:v>130</c:v>
                </c:pt>
                <c:pt idx="428" formatCode="General">
                  <c:v>150</c:v>
                </c:pt>
                <c:pt idx="429" formatCode="General">
                  <c:v>300</c:v>
                </c:pt>
                <c:pt idx="430" formatCode="General">
                  <c:v>50</c:v>
                </c:pt>
                <c:pt idx="431" formatCode="General">
                  <c:v>30</c:v>
                </c:pt>
                <c:pt idx="432" formatCode="General">
                  <c:v>100</c:v>
                </c:pt>
                <c:pt idx="433" formatCode="General">
                  <c:v>350</c:v>
                </c:pt>
                <c:pt idx="434" formatCode="General">
                  <c:v>250</c:v>
                </c:pt>
                <c:pt idx="435" formatCode="General">
                  <c:v>90</c:v>
                </c:pt>
                <c:pt idx="436" formatCode="General">
                  <c:v>93.5</c:v>
                </c:pt>
                <c:pt idx="437" formatCode="General">
                  <c:v>200</c:v>
                </c:pt>
                <c:pt idx="438" formatCode="General">
                  <c:v>100</c:v>
                </c:pt>
                <c:pt idx="439" formatCode="General">
                  <c:v>100</c:v>
                </c:pt>
                <c:pt idx="440" formatCode="General">
                  <c:v>30</c:v>
                </c:pt>
                <c:pt idx="441" formatCode="General">
                  <c:v>125</c:v>
                </c:pt>
                <c:pt idx="442" formatCode="General">
                  <c:v>102</c:v>
                </c:pt>
                <c:pt idx="443" formatCode="General">
                  <c:v>150</c:v>
                </c:pt>
                <c:pt idx="444" formatCode="General">
                  <c:v>70</c:v>
                </c:pt>
                <c:pt idx="445" formatCode="General">
                  <c:v>40</c:v>
                </c:pt>
                <c:pt idx="446" formatCode="General">
                  <c:v>150</c:v>
                </c:pt>
                <c:pt idx="447" formatCode="General">
                  <c:v>60</c:v>
                </c:pt>
                <c:pt idx="448" formatCode="General">
                  <c:v>190</c:v>
                </c:pt>
                <c:pt idx="449" formatCode="General">
                  <c:v>20</c:v>
                </c:pt>
                <c:pt idx="450" formatCode="General">
                  <c:v>130</c:v>
                </c:pt>
                <c:pt idx="451" formatCode="General">
                  <c:v>80</c:v>
                </c:pt>
                <c:pt idx="452" formatCode="General">
                  <c:v>80</c:v>
                </c:pt>
                <c:pt idx="453" formatCode="General">
                  <c:v>66</c:v>
                </c:pt>
                <c:pt idx="454" formatCode="General">
                  <c:v>107</c:v>
                </c:pt>
                <c:pt idx="455" formatCode="General">
                  <c:v>100</c:v>
                </c:pt>
                <c:pt idx="456" formatCode="General">
                  <c:v>125</c:v>
                </c:pt>
                <c:pt idx="457" formatCode="General">
                  <c:v>30</c:v>
                </c:pt>
                <c:pt idx="458" formatCode="General">
                  <c:v>100</c:v>
                </c:pt>
                <c:pt idx="459" formatCode="General">
                  <c:v>150</c:v>
                </c:pt>
                <c:pt idx="460" formatCode="General">
                  <c:v>100</c:v>
                </c:pt>
                <c:pt idx="461" formatCode="General">
                  <c:v>65</c:v>
                </c:pt>
                <c:pt idx="462" formatCode="General">
                  <c:v>138.80000000000001</c:v>
                </c:pt>
                <c:pt idx="463" formatCode="General">
                  <c:v>140</c:v>
                </c:pt>
                <c:pt idx="464" formatCode="General">
                  <c:v>100</c:v>
                </c:pt>
                <c:pt idx="465" formatCode="General">
                  <c:v>25</c:v>
                </c:pt>
                <c:pt idx="466" formatCode="General">
                  <c:v>300</c:v>
                </c:pt>
                <c:pt idx="467" formatCode="General">
                  <c:v>200</c:v>
                </c:pt>
                <c:pt idx="468" formatCode="General">
                  <c:v>125</c:v>
                </c:pt>
                <c:pt idx="469" formatCode="General">
                  <c:v>35</c:v>
                </c:pt>
                <c:pt idx="470" formatCode="General">
                  <c:v>127.85</c:v>
                </c:pt>
                <c:pt idx="471" formatCode="General">
                  <c:v>700</c:v>
                </c:pt>
              </c:numCache>
            </c:numRef>
          </c:bubbleSize>
          <c:bubble3D val="0"/>
          <c:extLst>
            <c:ext xmlns:c16="http://schemas.microsoft.com/office/drawing/2014/chart" uri="{C3380CC4-5D6E-409C-BE32-E72D297353CC}">
              <c16:uniqueId val="{00000005-1F49-4654-81E0-1FB7C6D7B873}"/>
            </c:ext>
          </c:extLst>
        </c:ser>
        <c:ser>
          <c:idx val="1"/>
          <c:order val="5"/>
          <c:tx>
            <c:v> PJM</c:v>
          </c:tx>
          <c:spPr>
            <a:noFill/>
            <a:ln w="12700">
              <a:solidFill>
                <a:schemeClr val="accent6"/>
              </a:solidFill>
            </a:ln>
          </c:spPr>
          <c:invertIfNegative val="0"/>
          <c:xVal>
            <c:numRef>
              <c:f>'PPA Price by Project (PV only)'!$A$26:$A$537</c:f>
              <c:numCache>
                <c:formatCode>m/d/yyyy</c:formatCode>
                <c:ptCount val="512"/>
                <c:pt idx="0">
                  <c:v>38961</c:v>
                </c:pt>
                <c:pt idx="1">
                  <c:v>39258</c:v>
                </c:pt>
                <c:pt idx="2">
                  <c:v>39630</c:v>
                </c:pt>
                <c:pt idx="3">
                  <c:v>39652</c:v>
                </c:pt>
                <c:pt idx="4">
                  <c:v>39801</c:v>
                </c:pt>
                <c:pt idx="5">
                  <c:v>39867</c:v>
                </c:pt>
                <c:pt idx="6">
                  <c:v>39873</c:v>
                </c:pt>
                <c:pt idx="7">
                  <c:v>39877</c:v>
                </c:pt>
                <c:pt idx="8">
                  <c:v>39934</c:v>
                </c:pt>
                <c:pt idx="9">
                  <c:v>39941</c:v>
                </c:pt>
                <c:pt idx="10">
                  <c:v>39965</c:v>
                </c:pt>
                <c:pt idx="11">
                  <c:v>39965</c:v>
                </c:pt>
                <c:pt idx="12">
                  <c:v>39965</c:v>
                </c:pt>
                <c:pt idx="13">
                  <c:v>39986</c:v>
                </c:pt>
                <c:pt idx="14">
                  <c:v>40042</c:v>
                </c:pt>
                <c:pt idx="15">
                  <c:v>40064</c:v>
                </c:pt>
                <c:pt idx="16">
                  <c:v>40137</c:v>
                </c:pt>
                <c:pt idx="17">
                  <c:v>40170</c:v>
                </c:pt>
                <c:pt idx="18">
                  <c:v>40171</c:v>
                </c:pt>
                <c:pt idx="19">
                  <c:v>40171</c:v>
                </c:pt>
                <c:pt idx="20">
                  <c:v>40171</c:v>
                </c:pt>
                <c:pt idx="21">
                  <c:v>40204</c:v>
                </c:pt>
                <c:pt idx="22">
                  <c:v>40204</c:v>
                </c:pt>
                <c:pt idx="23">
                  <c:v>40204</c:v>
                </c:pt>
                <c:pt idx="24">
                  <c:v>40211</c:v>
                </c:pt>
                <c:pt idx="25">
                  <c:v>40233</c:v>
                </c:pt>
                <c:pt idx="26">
                  <c:v>40243</c:v>
                </c:pt>
                <c:pt idx="27">
                  <c:v>40287</c:v>
                </c:pt>
                <c:pt idx="28">
                  <c:v>40289</c:v>
                </c:pt>
                <c:pt idx="29">
                  <c:v>40297</c:v>
                </c:pt>
                <c:pt idx="30">
                  <c:v>40308</c:v>
                </c:pt>
                <c:pt idx="31">
                  <c:v>40318</c:v>
                </c:pt>
                <c:pt idx="32">
                  <c:v>40330</c:v>
                </c:pt>
                <c:pt idx="33">
                  <c:v>40330</c:v>
                </c:pt>
                <c:pt idx="34">
                  <c:v>40353</c:v>
                </c:pt>
                <c:pt idx="35">
                  <c:v>40359</c:v>
                </c:pt>
                <c:pt idx="36">
                  <c:v>40359</c:v>
                </c:pt>
                <c:pt idx="37">
                  <c:v>40385</c:v>
                </c:pt>
                <c:pt idx="38">
                  <c:v>40388</c:v>
                </c:pt>
                <c:pt idx="39">
                  <c:v>40388</c:v>
                </c:pt>
                <c:pt idx="40">
                  <c:v>40400</c:v>
                </c:pt>
                <c:pt idx="41">
                  <c:v>40400</c:v>
                </c:pt>
                <c:pt idx="42">
                  <c:v>40414</c:v>
                </c:pt>
                <c:pt idx="43">
                  <c:v>40441</c:v>
                </c:pt>
                <c:pt idx="44">
                  <c:v>40492</c:v>
                </c:pt>
                <c:pt idx="45">
                  <c:v>40497</c:v>
                </c:pt>
                <c:pt idx="46">
                  <c:v>40497</c:v>
                </c:pt>
                <c:pt idx="47">
                  <c:v>40513</c:v>
                </c:pt>
                <c:pt idx="48">
                  <c:v>40513</c:v>
                </c:pt>
                <c:pt idx="49">
                  <c:v>40533</c:v>
                </c:pt>
                <c:pt idx="50">
                  <c:v>40542</c:v>
                </c:pt>
                <c:pt idx="51">
                  <c:v>40542</c:v>
                </c:pt>
                <c:pt idx="52">
                  <c:v>40548</c:v>
                </c:pt>
                <c:pt idx="53">
                  <c:v>40550</c:v>
                </c:pt>
                <c:pt idx="54">
                  <c:v>40568</c:v>
                </c:pt>
                <c:pt idx="55">
                  <c:v>40581</c:v>
                </c:pt>
                <c:pt idx="56">
                  <c:v>40585</c:v>
                </c:pt>
                <c:pt idx="57">
                  <c:v>40585</c:v>
                </c:pt>
                <c:pt idx="58">
                  <c:v>40610</c:v>
                </c:pt>
                <c:pt idx="59">
                  <c:v>40697</c:v>
                </c:pt>
                <c:pt idx="60">
                  <c:v>40697</c:v>
                </c:pt>
                <c:pt idx="61">
                  <c:v>40715</c:v>
                </c:pt>
                <c:pt idx="62">
                  <c:v>40732</c:v>
                </c:pt>
                <c:pt idx="63">
                  <c:v>40738</c:v>
                </c:pt>
                <c:pt idx="64">
                  <c:v>40742</c:v>
                </c:pt>
                <c:pt idx="65">
                  <c:v>40745</c:v>
                </c:pt>
                <c:pt idx="66">
                  <c:v>40815</c:v>
                </c:pt>
                <c:pt idx="67">
                  <c:v>40817</c:v>
                </c:pt>
                <c:pt idx="68">
                  <c:v>40878</c:v>
                </c:pt>
                <c:pt idx="69">
                  <c:v>40885</c:v>
                </c:pt>
                <c:pt idx="70">
                  <c:v>40897</c:v>
                </c:pt>
                <c:pt idx="71">
                  <c:v>40897</c:v>
                </c:pt>
                <c:pt idx="72">
                  <c:v>40897</c:v>
                </c:pt>
                <c:pt idx="73">
                  <c:v>40909</c:v>
                </c:pt>
                <c:pt idx="74">
                  <c:v>40909</c:v>
                </c:pt>
                <c:pt idx="75">
                  <c:v>40942</c:v>
                </c:pt>
                <c:pt idx="76">
                  <c:v>40966</c:v>
                </c:pt>
                <c:pt idx="77">
                  <c:v>41093</c:v>
                </c:pt>
                <c:pt idx="78">
                  <c:v>41093</c:v>
                </c:pt>
                <c:pt idx="79">
                  <c:v>41124</c:v>
                </c:pt>
                <c:pt idx="80">
                  <c:v>41134</c:v>
                </c:pt>
                <c:pt idx="81">
                  <c:v>41137</c:v>
                </c:pt>
                <c:pt idx="82">
                  <c:v>41150</c:v>
                </c:pt>
                <c:pt idx="83">
                  <c:v>41152</c:v>
                </c:pt>
                <c:pt idx="84">
                  <c:v>41169</c:v>
                </c:pt>
                <c:pt idx="85">
                  <c:v>41169</c:v>
                </c:pt>
                <c:pt idx="86">
                  <c:v>41199</c:v>
                </c:pt>
                <c:pt idx="87">
                  <c:v>41207</c:v>
                </c:pt>
                <c:pt idx="88">
                  <c:v>41214</c:v>
                </c:pt>
                <c:pt idx="89">
                  <c:v>41228</c:v>
                </c:pt>
                <c:pt idx="90">
                  <c:v>41255</c:v>
                </c:pt>
                <c:pt idx="91">
                  <c:v>41256</c:v>
                </c:pt>
                <c:pt idx="92">
                  <c:v>41309</c:v>
                </c:pt>
                <c:pt idx="93">
                  <c:v>41333</c:v>
                </c:pt>
                <c:pt idx="94">
                  <c:v>41355</c:v>
                </c:pt>
                <c:pt idx="95">
                  <c:v>41355</c:v>
                </c:pt>
                <c:pt idx="96">
                  <c:v>41358</c:v>
                </c:pt>
                <c:pt idx="97">
                  <c:v>41374</c:v>
                </c:pt>
                <c:pt idx="98">
                  <c:v>41380</c:v>
                </c:pt>
                <c:pt idx="99">
                  <c:v>41426</c:v>
                </c:pt>
                <c:pt idx="100">
                  <c:v>41428</c:v>
                </c:pt>
                <c:pt idx="101">
                  <c:v>41428</c:v>
                </c:pt>
                <c:pt idx="102">
                  <c:v>41444</c:v>
                </c:pt>
                <c:pt idx="103">
                  <c:v>41458</c:v>
                </c:pt>
                <c:pt idx="104">
                  <c:v>41465</c:v>
                </c:pt>
                <c:pt idx="105">
                  <c:v>41465</c:v>
                </c:pt>
                <c:pt idx="106">
                  <c:v>41472</c:v>
                </c:pt>
                <c:pt idx="107">
                  <c:v>41472</c:v>
                </c:pt>
                <c:pt idx="108">
                  <c:v>41523</c:v>
                </c:pt>
                <c:pt idx="109">
                  <c:v>41536</c:v>
                </c:pt>
                <c:pt idx="110">
                  <c:v>41544</c:v>
                </c:pt>
                <c:pt idx="111">
                  <c:v>41556</c:v>
                </c:pt>
                <c:pt idx="112">
                  <c:v>41569</c:v>
                </c:pt>
                <c:pt idx="113">
                  <c:v>41609</c:v>
                </c:pt>
                <c:pt idx="114">
                  <c:v>41614</c:v>
                </c:pt>
                <c:pt idx="115">
                  <c:v>41627</c:v>
                </c:pt>
                <c:pt idx="116">
                  <c:v>41669</c:v>
                </c:pt>
                <c:pt idx="117">
                  <c:v>41690</c:v>
                </c:pt>
                <c:pt idx="118">
                  <c:v>41715</c:v>
                </c:pt>
                <c:pt idx="119">
                  <c:v>41724</c:v>
                </c:pt>
                <c:pt idx="120">
                  <c:v>41730</c:v>
                </c:pt>
                <c:pt idx="121">
                  <c:v>41760</c:v>
                </c:pt>
                <c:pt idx="122">
                  <c:v>41786</c:v>
                </c:pt>
                <c:pt idx="123">
                  <c:v>41791</c:v>
                </c:pt>
                <c:pt idx="124">
                  <c:v>41802</c:v>
                </c:pt>
                <c:pt idx="125">
                  <c:v>41838</c:v>
                </c:pt>
                <c:pt idx="126">
                  <c:v>41843</c:v>
                </c:pt>
                <c:pt idx="127">
                  <c:v>41844</c:v>
                </c:pt>
                <c:pt idx="128">
                  <c:v>41844</c:v>
                </c:pt>
                <c:pt idx="129">
                  <c:v>41851</c:v>
                </c:pt>
                <c:pt idx="130">
                  <c:v>41870</c:v>
                </c:pt>
                <c:pt idx="131">
                  <c:v>41876</c:v>
                </c:pt>
                <c:pt idx="132">
                  <c:v>41885</c:v>
                </c:pt>
                <c:pt idx="133">
                  <c:v>41886</c:v>
                </c:pt>
                <c:pt idx="134">
                  <c:v>41886</c:v>
                </c:pt>
                <c:pt idx="135">
                  <c:v>41915</c:v>
                </c:pt>
                <c:pt idx="136">
                  <c:v>41920</c:v>
                </c:pt>
                <c:pt idx="137">
                  <c:v>41920</c:v>
                </c:pt>
                <c:pt idx="138">
                  <c:v>41920</c:v>
                </c:pt>
                <c:pt idx="139">
                  <c:v>41920</c:v>
                </c:pt>
                <c:pt idx="140">
                  <c:v>41920</c:v>
                </c:pt>
                <c:pt idx="141">
                  <c:v>41920</c:v>
                </c:pt>
                <c:pt idx="142">
                  <c:v>41932</c:v>
                </c:pt>
                <c:pt idx="143">
                  <c:v>41933</c:v>
                </c:pt>
                <c:pt idx="144">
                  <c:v>41933</c:v>
                </c:pt>
                <c:pt idx="145">
                  <c:v>41934</c:v>
                </c:pt>
                <c:pt idx="146">
                  <c:v>41934</c:v>
                </c:pt>
                <c:pt idx="147">
                  <c:v>41934</c:v>
                </c:pt>
                <c:pt idx="148">
                  <c:v>41934</c:v>
                </c:pt>
                <c:pt idx="149">
                  <c:v>41934</c:v>
                </c:pt>
                <c:pt idx="150">
                  <c:v>41934</c:v>
                </c:pt>
                <c:pt idx="151">
                  <c:v>41934</c:v>
                </c:pt>
                <c:pt idx="152">
                  <c:v>41934</c:v>
                </c:pt>
                <c:pt idx="153">
                  <c:v>41936</c:v>
                </c:pt>
                <c:pt idx="154">
                  <c:v>41950</c:v>
                </c:pt>
                <c:pt idx="155">
                  <c:v>41950</c:v>
                </c:pt>
                <c:pt idx="156">
                  <c:v>41956</c:v>
                </c:pt>
                <c:pt idx="157">
                  <c:v>41961</c:v>
                </c:pt>
                <c:pt idx="158">
                  <c:v>41982</c:v>
                </c:pt>
                <c:pt idx="159">
                  <c:v>42036</c:v>
                </c:pt>
                <c:pt idx="160">
                  <c:v>42065</c:v>
                </c:pt>
                <c:pt idx="161">
                  <c:v>42065</c:v>
                </c:pt>
                <c:pt idx="162">
                  <c:v>42066</c:v>
                </c:pt>
                <c:pt idx="163">
                  <c:v>42067</c:v>
                </c:pt>
                <c:pt idx="164">
                  <c:v>42067</c:v>
                </c:pt>
                <c:pt idx="165">
                  <c:v>42068</c:v>
                </c:pt>
                <c:pt idx="166">
                  <c:v>42086</c:v>
                </c:pt>
                <c:pt idx="167">
                  <c:v>42088</c:v>
                </c:pt>
                <c:pt idx="168">
                  <c:v>42097</c:v>
                </c:pt>
                <c:pt idx="169">
                  <c:v>42097</c:v>
                </c:pt>
                <c:pt idx="170">
                  <c:v>42108</c:v>
                </c:pt>
                <c:pt idx="171">
                  <c:v>42111</c:v>
                </c:pt>
                <c:pt idx="172">
                  <c:v>42124</c:v>
                </c:pt>
                <c:pt idx="173">
                  <c:v>42124</c:v>
                </c:pt>
                <c:pt idx="174">
                  <c:v>42124</c:v>
                </c:pt>
                <c:pt idx="175">
                  <c:v>42151</c:v>
                </c:pt>
                <c:pt idx="176">
                  <c:v>42156</c:v>
                </c:pt>
                <c:pt idx="177">
                  <c:v>42160</c:v>
                </c:pt>
                <c:pt idx="178">
                  <c:v>42164</c:v>
                </c:pt>
                <c:pt idx="179">
                  <c:v>42174</c:v>
                </c:pt>
                <c:pt idx="180">
                  <c:v>42178</c:v>
                </c:pt>
                <c:pt idx="181">
                  <c:v>42180</c:v>
                </c:pt>
                <c:pt idx="182">
                  <c:v>42185</c:v>
                </c:pt>
                <c:pt idx="183">
                  <c:v>42186</c:v>
                </c:pt>
                <c:pt idx="184">
                  <c:v>42186</c:v>
                </c:pt>
                <c:pt idx="185">
                  <c:v>42186</c:v>
                </c:pt>
                <c:pt idx="186">
                  <c:v>42200</c:v>
                </c:pt>
                <c:pt idx="187">
                  <c:v>42201</c:v>
                </c:pt>
                <c:pt idx="188">
                  <c:v>42201</c:v>
                </c:pt>
                <c:pt idx="189">
                  <c:v>42206</c:v>
                </c:pt>
                <c:pt idx="190">
                  <c:v>42221</c:v>
                </c:pt>
                <c:pt idx="191">
                  <c:v>42225</c:v>
                </c:pt>
                <c:pt idx="192">
                  <c:v>42228</c:v>
                </c:pt>
                <c:pt idx="193">
                  <c:v>42244</c:v>
                </c:pt>
                <c:pt idx="194">
                  <c:v>42250</c:v>
                </c:pt>
                <c:pt idx="195">
                  <c:v>42270</c:v>
                </c:pt>
                <c:pt idx="196">
                  <c:v>42270</c:v>
                </c:pt>
                <c:pt idx="197">
                  <c:v>42271</c:v>
                </c:pt>
                <c:pt idx="198">
                  <c:v>42275</c:v>
                </c:pt>
                <c:pt idx="199">
                  <c:v>42275</c:v>
                </c:pt>
                <c:pt idx="200">
                  <c:v>42278</c:v>
                </c:pt>
                <c:pt idx="201">
                  <c:v>42278</c:v>
                </c:pt>
                <c:pt idx="202">
                  <c:v>42278</c:v>
                </c:pt>
                <c:pt idx="203">
                  <c:v>42285</c:v>
                </c:pt>
                <c:pt idx="204">
                  <c:v>42286</c:v>
                </c:pt>
                <c:pt idx="205">
                  <c:v>42286</c:v>
                </c:pt>
                <c:pt idx="206">
                  <c:v>42292</c:v>
                </c:pt>
                <c:pt idx="207">
                  <c:v>42313</c:v>
                </c:pt>
                <c:pt idx="208">
                  <c:v>42314</c:v>
                </c:pt>
                <c:pt idx="209">
                  <c:v>42317</c:v>
                </c:pt>
                <c:pt idx="210">
                  <c:v>42318</c:v>
                </c:pt>
                <c:pt idx="211">
                  <c:v>42328</c:v>
                </c:pt>
                <c:pt idx="212">
                  <c:v>42338</c:v>
                </c:pt>
                <c:pt idx="213">
                  <c:v>42355</c:v>
                </c:pt>
                <c:pt idx="214">
                  <c:v>42355</c:v>
                </c:pt>
                <c:pt idx="215">
                  <c:v>42356</c:v>
                </c:pt>
                <c:pt idx="216">
                  <c:v>42356</c:v>
                </c:pt>
                <c:pt idx="217">
                  <c:v>42356</c:v>
                </c:pt>
                <c:pt idx="218">
                  <c:v>42356</c:v>
                </c:pt>
                <c:pt idx="219">
                  <c:v>42375</c:v>
                </c:pt>
                <c:pt idx="220">
                  <c:v>42472</c:v>
                </c:pt>
                <c:pt idx="221">
                  <c:v>42472</c:v>
                </c:pt>
                <c:pt idx="222">
                  <c:v>42509</c:v>
                </c:pt>
                <c:pt idx="223">
                  <c:v>42584</c:v>
                </c:pt>
                <c:pt idx="224">
                  <c:v>42586</c:v>
                </c:pt>
                <c:pt idx="225">
                  <c:v>42591</c:v>
                </c:pt>
                <c:pt idx="226">
                  <c:v>42608</c:v>
                </c:pt>
                <c:pt idx="227">
                  <c:v>42611</c:v>
                </c:pt>
                <c:pt idx="228">
                  <c:v>42628</c:v>
                </c:pt>
                <c:pt idx="229">
                  <c:v>42633</c:v>
                </c:pt>
                <c:pt idx="230">
                  <c:v>42635</c:v>
                </c:pt>
                <c:pt idx="231">
                  <c:v>42636</c:v>
                </c:pt>
                <c:pt idx="232">
                  <c:v>42636</c:v>
                </c:pt>
                <c:pt idx="233">
                  <c:v>42636</c:v>
                </c:pt>
                <c:pt idx="234">
                  <c:v>42636</c:v>
                </c:pt>
                <c:pt idx="235">
                  <c:v>42689</c:v>
                </c:pt>
                <c:pt idx="236">
                  <c:v>42692</c:v>
                </c:pt>
                <c:pt idx="237">
                  <c:v>42692</c:v>
                </c:pt>
                <c:pt idx="238">
                  <c:v>42692</c:v>
                </c:pt>
                <c:pt idx="239">
                  <c:v>42717</c:v>
                </c:pt>
                <c:pt idx="240">
                  <c:v>42719</c:v>
                </c:pt>
                <c:pt idx="241">
                  <c:v>42738</c:v>
                </c:pt>
                <c:pt idx="242">
                  <c:v>42747</c:v>
                </c:pt>
                <c:pt idx="243">
                  <c:v>42747</c:v>
                </c:pt>
                <c:pt idx="244">
                  <c:v>42747</c:v>
                </c:pt>
                <c:pt idx="245">
                  <c:v>42752</c:v>
                </c:pt>
                <c:pt idx="246">
                  <c:v>42766</c:v>
                </c:pt>
                <c:pt idx="247">
                  <c:v>42817</c:v>
                </c:pt>
                <c:pt idx="248">
                  <c:v>42825</c:v>
                </c:pt>
                <c:pt idx="249">
                  <c:v>42826</c:v>
                </c:pt>
                <c:pt idx="250">
                  <c:v>42843</c:v>
                </c:pt>
                <c:pt idx="251">
                  <c:v>42877</c:v>
                </c:pt>
                <c:pt idx="252">
                  <c:v>42880</c:v>
                </c:pt>
                <c:pt idx="253">
                  <c:v>42880</c:v>
                </c:pt>
                <c:pt idx="254">
                  <c:v>42880</c:v>
                </c:pt>
                <c:pt idx="255">
                  <c:v>42880</c:v>
                </c:pt>
                <c:pt idx="256">
                  <c:v>42881</c:v>
                </c:pt>
                <c:pt idx="257">
                  <c:v>42887</c:v>
                </c:pt>
                <c:pt idx="258">
                  <c:v>42887</c:v>
                </c:pt>
                <c:pt idx="259">
                  <c:v>42887</c:v>
                </c:pt>
                <c:pt idx="260">
                  <c:v>42893</c:v>
                </c:pt>
                <c:pt idx="261">
                  <c:v>42905</c:v>
                </c:pt>
                <c:pt idx="262">
                  <c:v>42906</c:v>
                </c:pt>
                <c:pt idx="263">
                  <c:v>42906</c:v>
                </c:pt>
                <c:pt idx="264">
                  <c:v>42906</c:v>
                </c:pt>
                <c:pt idx="265">
                  <c:v>42906</c:v>
                </c:pt>
                <c:pt idx="266">
                  <c:v>42912</c:v>
                </c:pt>
                <c:pt idx="267">
                  <c:v>42933</c:v>
                </c:pt>
                <c:pt idx="268">
                  <c:v>42944</c:v>
                </c:pt>
                <c:pt idx="269">
                  <c:v>42944</c:v>
                </c:pt>
                <c:pt idx="270">
                  <c:v>42955</c:v>
                </c:pt>
                <c:pt idx="271">
                  <c:v>42972</c:v>
                </c:pt>
                <c:pt idx="272">
                  <c:v>43001</c:v>
                </c:pt>
                <c:pt idx="273">
                  <c:v>43004</c:v>
                </c:pt>
                <c:pt idx="274">
                  <c:v>43004</c:v>
                </c:pt>
                <c:pt idx="275">
                  <c:v>43014</c:v>
                </c:pt>
                <c:pt idx="276">
                  <c:v>43014</c:v>
                </c:pt>
                <c:pt idx="277">
                  <c:v>43038</c:v>
                </c:pt>
                <c:pt idx="278">
                  <c:v>43047</c:v>
                </c:pt>
                <c:pt idx="279">
                  <c:v>43052</c:v>
                </c:pt>
                <c:pt idx="280">
                  <c:v>43052</c:v>
                </c:pt>
                <c:pt idx="281">
                  <c:v>43053</c:v>
                </c:pt>
                <c:pt idx="282">
                  <c:v>43077</c:v>
                </c:pt>
                <c:pt idx="283">
                  <c:v>43083</c:v>
                </c:pt>
                <c:pt idx="284">
                  <c:v>43084</c:v>
                </c:pt>
                <c:pt idx="285">
                  <c:v>43090</c:v>
                </c:pt>
                <c:pt idx="286">
                  <c:v>43105</c:v>
                </c:pt>
                <c:pt idx="287">
                  <c:v>43109</c:v>
                </c:pt>
                <c:pt idx="288">
                  <c:v>43126</c:v>
                </c:pt>
                <c:pt idx="289">
                  <c:v>43129</c:v>
                </c:pt>
                <c:pt idx="290">
                  <c:v>43129</c:v>
                </c:pt>
                <c:pt idx="291">
                  <c:v>43132</c:v>
                </c:pt>
                <c:pt idx="292">
                  <c:v>43136</c:v>
                </c:pt>
                <c:pt idx="293">
                  <c:v>43152</c:v>
                </c:pt>
                <c:pt idx="294">
                  <c:v>43154</c:v>
                </c:pt>
                <c:pt idx="295">
                  <c:v>43206</c:v>
                </c:pt>
                <c:pt idx="296">
                  <c:v>43227</c:v>
                </c:pt>
                <c:pt idx="297">
                  <c:v>43236</c:v>
                </c:pt>
                <c:pt idx="298">
                  <c:v>43236</c:v>
                </c:pt>
                <c:pt idx="299">
                  <c:v>43250</c:v>
                </c:pt>
                <c:pt idx="300">
                  <c:v>43250</c:v>
                </c:pt>
                <c:pt idx="301">
                  <c:v>43250</c:v>
                </c:pt>
                <c:pt idx="302">
                  <c:v>43250</c:v>
                </c:pt>
                <c:pt idx="303">
                  <c:v>43250</c:v>
                </c:pt>
                <c:pt idx="304">
                  <c:v>43250</c:v>
                </c:pt>
                <c:pt idx="305">
                  <c:v>43251</c:v>
                </c:pt>
                <c:pt idx="306">
                  <c:v>43252</c:v>
                </c:pt>
                <c:pt idx="307">
                  <c:v>43255</c:v>
                </c:pt>
                <c:pt idx="308">
                  <c:v>43257</c:v>
                </c:pt>
                <c:pt idx="309">
                  <c:v>43259</c:v>
                </c:pt>
                <c:pt idx="310">
                  <c:v>43264</c:v>
                </c:pt>
                <c:pt idx="311">
                  <c:v>43264</c:v>
                </c:pt>
                <c:pt idx="312">
                  <c:v>43264</c:v>
                </c:pt>
                <c:pt idx="313">
                  <c:v>43264</c:v>
                </c:pt>
                <c:pt idx="314">
                  <c:v>43266</c:v>
                </c:pt>
                <c:pt idx="315">
                  <c:v>43277</c:v>
                </c:pt>
                <c:pt idx="316">
                  <c:v>43278</c:v>
                </c:pt>
                <c:pt idx="317">
                  <c:v>43281</c:v>
                </c:pt>
                <c:pt idx="318">
                  <c:v>43281</c:v>
                </c:pt>
                <c:pt idx="319">
                  <c:v>43281</c:v>
                </c:pt>
                <c:pt idx="320">
                  <c:v>43291</c:v>
                </c:pt>
                <c:pt idx="321">
                  <c:v>43322</c:v>
                </c:pt>
                <c:pt idx="322">
                  <c:v>43322</c:v>
                </c:pt>
                <c:pt idx="323">
                  <c:v>43334</c:v>
                </c:pt>
                <c:pt idx="324">
                  <c:v>43334</c:v>
                </c:pt>
                <c:pt idx="325">
                  <c:v>43335</c:v>
                </c:pt>
                <c:pt idx="326">
                  <c:v>43343</c:v>
                </c:pt>
                <c:pt idx="327">
                  <c:v>43352</c:v>
                </c:pt>
                <c:pt idx="328">
                  <c:v>43354</c:v>
                </c:pt>
                <c:pt idx="329">
                  <c:v>43362</c:v>
                </c:pt>
                <c:pt idx="330">
                  <c:v>43363</c:v>
                </c:pt>
                <c:pt idx="331">
                  <c:v>43368</c:v>
                </c:pt>
                <c:pt idx="332">
                  <c:v>43374</c:v>
                </c:pt>
                <c:pt idx="333">
                  <c:v>43374</c:v>
                </c:pt>
                <c:pt idx="334">
                  <c:v>43391</c:v>
                </c:pt>
                <c:pt idx="335">
                  <c:v>43391</c:v>
                </c:pt>
                <c:pt idx="336">
                  <c:v>43398</c:v>
                </c:pt>
                <c:pt idx="337">
                  <c:v>43405</c:v>
                </c:pt>
                <c:pt idx="338">
                  <c:v>43445</c:v>
                </c:pt>
                <c:pt idx="339">
                  <c:v>43497</c:v>
                </c:pt>
                <c:pt idx="340">
                  <c:v>43507</c:v>
                </c:pt>
                <c:pt idx="341">
                  <c:v>43510</c:v>
                </c:pt>
                <c:pt idx="342">
                  <c:v>43524</c:v>
                </c:pt>
                <c:pt idx="343">
                  <c:v>43545</c:v>
                </c:pt>
                <c:pt idx="344">
                  <c:v>43546</c:v>
                </c:pt>
                <c:pt idx="345">
                  <c:v>43577</c:v>
                </c:pt>
                <c:pt idx="346">
                  <c:v>43585</c:v>
                </c:pt>
                <c:pt idx="347">
                  <c:v>43613</c:v>
                </c:pt>
                <c:pt idx="348">
                  <c:v>43615</c:v>
                </c:pt>
                <c:pt idx="349">
                  <c:v>43627</c:v>
                </c:pt>
                <c:pt idx="350">
                  <c:v>43634</c:v>
                </c:pt>
                <c:pt idx="351">
                  <c:v>43634</c:v>
                </c:pt>
                <c:pt idx="352">
                  <c:v>43637</c:v>
                </c:pt>
                <c:pt idx="353">
                  <c:v>43643</c:v>
                </c:pt>
                <c:pt idx="354">
                  <c:v>43643</c:v>
                </c:pt>
                <c:pt idx="355">
                  <c:v>43647</c:v>
                </c:pt>
                <c:pt idx="356">
                  <c:v>43647</c:v>
                </c:pt>
                <c:pt idx="357">
                  <c:v>43647</c:v>
                </c:pt>
                <c:pt idx="358">
                  <c:v>43655</c:v>
                </c:pt>
                <c:pt idx="359">
                  <c:v>43671</c:v>
                </c:pt>
                <c:pt idx="360">
                  <c:v>43672</c:v>
                </c:pt>
                <c:pt idx="361">
                  <c:v>43672</c:v>
                </c:pt>
                <c:pt idx="362">
                  <c:v>43683</c:v>
                </c:pt>
                <c:pt idx="363">
                  <c:v>43696</c:v>
                </c:pt>
                <c:pt idx="364">
                  <c:v>43707</c:v>
                </c:pt>
                <c:pt idx="365">
                  <c:v>43720</c:v>
                </c:pt>
                <c:pt idx="366">
                  <c:v>43727</c:v>
                </c:pt>
                <c:pt idx="367">
                  <c:v>43730</c:v>
                </c:pt>
                <c:pt idx="368">
                  <c:v>43730</c:v>
                </c:pt>
                <c:pt idx="369">
                  <c:v>43730</c:v>
                </c:pt>
                <c:pt idx="370">
                  <c:v>43739</c:v>
                </c:pt>
                <c:pt idx="371">
                  <c:v>43755</c:v>
                </c:pt>
                <c:pt idx="372">
                  <c:v>43755</c:v>
                </c:pt>
                <c:pt idx="373">
                  <c:v>43756</c:v>
                </c:pt>
                <c:pt idx="374">
                  <c:v>43761</c:v>
                </c:pt>
                <c:pt idx="375">
                  <c:v>43774</c:v>
                </c:pt>
                <c:pt idx="376">
                  <c:v>43783</c:v>
                </c:pt>
                <c:pt idx="377">
                  <c:v>43783</c:v>
                </c:pt>
                <c:pt idx="378">
                  <c:v>43788</c:v>
                </c:pt>
                <c:pt idx="379">
                  <c:v>43790</c:v>
                </c:pt>
                <c:pt idx="380">
                  <c:v>43795</c:v>
                </c:pt>
                <c:pt idx="381">
                  <c:v>43795</c:v>
                </c:pt>
                <c:pt idx="382">
                  <c:v>43795</c:v>
                </c:pt>
                <c:pt idx="383">
                  <c:v>43804</c:v>
                </c:pt>
                <c:pt idx="384">
                  <c:v>43809</c:v>
                </c:pt>
                <c:pt idx="385">
                  <c:v>43816</c:v>
                </c:pt>
                <c:pt idx="386">
                  <c:v>43819</c:v>
                </c:pt>
                <c:pt idx="387">
                  <c:v>43822</c:v>
                </c:pt>
                <c:pt idx="388">
                  <c:v>43836</c:v>
                </c:pt>
                <c:pt idx="389">
                  <c:v>43875</c:v>
                </c:pt>
                <c:pt idx="390">
                  <c:v>43875</c:v>
                </c:pt>
                <c:pt idx="391">
                  <c:v>43880</c:v>
                </c:pt>
                <c:pt idx="392">
                  <c:v>43887</c:v>
                </c:pt>
                <c:pt idx="393">
                  <c:v>43903</c:v>
                </c:pt>
                <c:pt idx="394">
                  <c:v>43915</c:v>
                </c:pt>
                <c:pt idx="395">
                  <c:v>43929</c:v>
                </c:pt>
                <c:pt idx="396">
                  <c:v>43929</c:v>
                </c:pt>
                <c:pt idx="397">
                  <c:v>43953</c:v>
                </c:pt>
                <c:pt idx="398">
                  <c:v>43957</c:v>
                </c:pt>
                <c:pt idx="399">
                  <c:v>43970</c:v>
                </c:pt>
                <c:pt idx="400">
                  <c:v>43977</c:v>
                </c:pt>
                <c:pt idx="401">
                  <c:v>43983</c:v>
                </c:pt>
                <c:pt idx="402">
                  <c:v>44022</c:v>
                </c:pt>
                <c:pt idx="403">
                  <c:v>44022</c:v>
                </c:pt>
                <c:pt idx="404">
                  <c:v>44036</c:v>
                </c:pt>
                <c:pt idx="405">
                  <c:v>44067</c:v>
                </c:pt>
                <c:pt idx="406">
                  <c:v>44074</c:v>
                </c:pt>
                <c:pt idx="407">
                  <c:v>44088</c:v>
                </c:pt>
                <c:pt idx="408">
                  <c:v>44097</c:v>
                </c:pt>
                <c:pt idx="409">
                  <c:v>44099</c:v>
                </c:pt>
                <c:pt idx="410">
                  <c:v>44104</c:v>
                </c:pt>
                <c:pt idx="411">
                  <c:v>44106</c:v>
                </c:pt>
                <c:pt idx="412">
                  <c:v>44137</c:v>
                </c:pt>
                <c:pt idx="413">
                  <c:v>44140</c:v>
                </c:pt>
                <c:pt idx="414">
                  <c:v>44141</c:v>
                </c:pt>
                <c:pt idx="415">
                  <c:v>44166</c:v>
                </c:pt>
                <c:pt idx="416">
                  <c:v>44187</c:v>
                </c:pt>
                <c:pt idx="417">
                  <c:v>44195</c:v>
                </c:pt>
                <c:pt idx="418">
                  <c:v>44211</c:v>
                </c:pt>
                <c:pt idx="419">
                  <c:v>44211</c:v>
                </c:pt>
                <c:pt idx="420">
                  <c:v>44217</c:v>
                </c:pt>
                <c:pt idx="421">
                  <c:v>44224</c:v>
                </c:pt>
                <c:pt idx="422">
                  <c:v>44228</c:v>
                </c:pt>
                <c:pt idx="423">
                  <c:v>44228</c:v>
                </c:pt>
                <c:pt idx="424">
                  <c:v>44231</c:v>
                </c:pt>
                <c:pt idx="425">
                  <c:v>44250</c:v>
                </c:pt>
                <c:pt idx="426">
                  <c:v>44263</c:v>
                </c:pt>
                <c:pt idx="427">
                  <c:v>44280</c:v>
                </c:pt>
                <c:pt idx="428">
                  <c:v>44287</c:v>
                </c:pt>
                <c:pt idx="429">
                  <c:v>44287</c:v>
                </c:pt>
                <c:pt idx="430">
                  <c:v>44294</c:v>
                </c:pt>
                <c:pt idx="431">
                  <c:v>44323</c:v>
                </c:pt>
                <c:pt idx="432">
                  <c:v>44328</c:v>
                </c:pt>
                <c:pt idx="433">
                  <c:v>44348</c:v>
                </c:pt>
                <c:pt idx="434">
                  <c:v>44348</c:v>
                </c:pt>
                <c:pt idx="435">
                  <c:v>44348</c:v>
                </c:pt>
                <c:pt idx="436">
                  <c:v>44351</c:v>
                </c:pt>
                <c:pt idx="437">
                  <c:v>44364</c:v>
                </c:pt>
                <c:pt idx="438">
                  <c:v>44420</c:v>
                </c:pt>
                <c:pt idx="439">
                  <c:v>44477</c:v>
                </c:pt>
                <c:pt idx="440">
                  <c:v>44483</c:v>
                </c:pt>
                <c:pt idx="441">
                  <c:v>44484</c:v>
                </c:pt>
                <c:pt idx="442">
                  <c:v>44484</c:v>
                </c:pt>
                <c:pt idx="443">
                  <c:v>44547</c:v>
                </c:pt>
                <c:pt idx="444">
                  <c:v>44582</c:v>
                </c:pt>
                <c:pt idx="445">
                  <c:v>44608</c:v>
                </c:pt>
                <c:pt idx="446">
                  <c:v>44613</c:v>
                </c:pt>
                <c:pt idx="447">
                  <c:v>44669</c:v>
                </c:pt>
                <c:pt idx="448">
                  <c:v>44671</c:v>
                </c:pt>
                <c:pt idx="449">
                  <c:v>44679</c:v>
                </c:pt>
                <c:pt idx="450">
                  <c:v>44694</c:v>
                </c:pt>
                <c:pt idx="451">
                  <c:v>44706</c:v>
                </c:pt>
                <c:pt idx="452">
                  <c:v>44735</c:v>
                </c:pt>
                <c:pt idx="453">
                  <c:v>44769</c:v>
                </c:pt>
                <c:pt idx="454">
                  <c:v>44831</c:v>
                </c:pt>
                <c:pt idx="455">
                  <c:v>44833</c:v>
                </c:pt>
                <c:pt idx="456">
                  <c:v>44854</c:v>
                </c:pt>
                <c:pt idx="457">
                  <c:v>44859</c:v>
                </c:pt>
                <c:pt idx="458">
                  <c:v>44862</c:v>
                </c:pt>
                <c:pt idx="459">
                  <c:v>44916</c:v>
                </c:pt>
                <c:pt idx="460">
                  <c:v>44946</c:v>
                </c:pt>
                <c:pt idx="461">
                  <c:v>44950</c:v>
                </c:pt>
                <c:pt idx="462">
                  <c:v>45107</c:v>
                </c:pt>
                <c:pt idx="463">
                  <c:v>45128</c:v>
                </c:pt>
                <c:pt idx="464">
                  <c:v>45223</c:v>
                </c:pt>
                <c:pt idx="465">
                  <c:v>45245</c:v>
                </c:pt>
                <c:pt idx="466">
                  <c:v>45247</c:v>
                </c:pt>
                <c:pt idx="467">
                  <c:v>45322</c:v>
                </c:pt>
                <c:pt idx="468">
                  <c:v>45337</c:v>
                </c:pt>
                <c:pt idx="469">
                  <c:v>45372</c:v>
                </c:pt>
                <c:pt idx="470">
                  <c:v>45415</c:v>
                </c:pt>
                <c:pt idx="471">
                  <c:v>45415</c:v>
                </c:pt>
              </c:numCache>
            </c:numRef>
          </c:xVal>
          <c:yVal>
            <c:numRef>
              <c:f>'PPA Price by Project (PV only)'!$I$26:$I$537</c:f>
              <c:numCache>
                <c:formatCode>0.00</c:formatCode>
                <c:ptCount val="512"/>
                <c:pt idx="0">
                  <c:v>#N/A</c:v>
                </c:pt>
                <c:pt idx="1">
                  <c:v>#N/A</c:v>
                </c:pt>
                <c:pt idx="2">
                  <c:v>#N/A</c:v>
                </c:pt>
                <c:pt idx="3">
                  <c:v>#N/A</c:v>
                </c:pt>
                <c:pt idx="4">
                  <c:v>#N/A</c:v>
                </c:pt>
                <c:pt idx="5">
                  <c:v>#N/A</c:v>
                </c:pt>
                <c:pt idx="6">
                  <c:v>#N/A</c:v>
                </c:pt>
                <c:pt idx="7">
                  <c:v>#N/A</c:v>
                </c:pt>
                <c:pt idx="8">
                  <c:v>#N/A</c:v>
                </c:pt>
                <c:pt idx="9">
                  <c:v>#N/A</c:v>
                </c:pt>
                <c:pt idx="10">
                  <c:v>#N/A</c:v>
                </c:pt>
                <c:pt idx="11">
                  <c:v>#N/A</c:v>
                </c:pt>
                <c:pt idx="12">
                  <c:v>253.49365295430985</c:v>
                </c:pt>
                <c:pt idx="13">
                  <c:v>#N/A</c:v>
                </c:pt>
                <c:pt idx="14">
                  <c:v>#N/A</c:v>
                </c:pt>
                <c:pt idx="15">
                  <c:v>#N/A</c:v>
                </c:pt>
                <c:pt idx="16">
                  <c:v>#N/A</c:v>
                </c:pt>
                <c:pt idx="17">
                  <c:v>#N/A</c:v>
                </c:pt>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#N/A</c:v>
                </c:pt>
                <c:pt idx="42">
                  <c:v>#N/A</c:v>
                </c:pt>
                <c:pt idx="43">
                  <c:v>#N/A</c:v>
                </c:pt>
                <c:pt idx="44">
                  <c:v>#N/A</c:v>
                </c:pt>
                <c:pt idx="45">
                  <c:v>#N/A</c:v>
                </c:pt>
                <c:pt idx="46">
                  <c:v>#N/A</c:v>
                </c:pt>
                <c:pt idx="47">
                  <c:v>#N/A</c:v>
                </c:pt>
                <c:pt idx="48">
                  <c:v>#N/A</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249.98827175801034</c:v>
                </c:pt>
                <c:pt idx="69">
                  <c:v>#N/A</c:v>
                </c:pt>
                <c:pt idx="70">
                  <c:v>#N/A</c:v>
                </c:pt>
                <c:pt idx="71">
                  <c:v>#N/A</c:v>
                </c:pt>
                <c:pt idx="72">
                  <c:v>#N/A</c:v>
                </c:pt>
                <c:pt idx="73">
                  <c:v>#N/A</c:v>
                </c:pt>
                <c:pt idx="74">
                  <c:v>#N/A</c:v>
                </c:pt>
                <c:pt idx="75">
                  <c:v>#N/A</c:v>
                </c:pt>
                <c:pt idx="76">
                  <c:v>#N/A</c:v>
                </c:pt>
                <c:pt idx="77">
                  <c:v>#N/A</c:v>
                </c:pt>
                <c:pt idx="78">
                  <c:v>#N/A</c:v>
                </c:pt>
                <c:pt idx="79">
                  <c:v>#N/A</c:v>
                </c:pt>
                <c:pt idx="80">
                  <c:v>#N/A</c:v>
                </c:pt>
                <c:pt idx="81">
                  <c:v>#N/A</c:v>
                </c:pt>
                <c:pt idx="82">
                  <c:v>#N/A</c:v>
                </c:pt>
                <c:pt idx="83">
                  <c:v>#N/A</c:v>
                </c:pt>
                <c:pt idx="84">
                  <c:v>#N/A</c:v>
                </c:pt>
                <c:pt idx="85">
                  <c:v>#N/A</c:v>
                </c:pt>
                <c:pt idx="86">
                  <c:v>#N/A</c:v>
                </c:pt>
                <c:pt idx="87">
                  <c:v>#N/A</c:v>
                </c:pt>
                <c:pt idx="88">
                  <c:v>#N/A</c:v>
                </c:pt>
                <c:pt idx="89">
                  <c:v>#N/A</c:v>
                </c:pt>
                <c:pt idx="90">
                  <c:v>#N/A</c:v>
                </c:pt>
                <c:pt idx="91">
                  <c:v>#N/A</c:v>
                </c:pt>
                <c:pt idx="92">
                  <c:v>#N/A</c:v>
                </c:pt>
                <c:pt idx="93">
                  <c:v>#N/A</c:v>
                </c:pt>
                <c:pt idx="94">
                  <c:v>#N/A</c:v>
                </c:pt>
                <c:pt idx="95">
                  <c:v>#N/A</c:v>
                </c:pt>
                <c:pt idx="96">
                  <c:v>#N/A</c:v>
                </c:pt>
                <c:pt idx="97">
                  <c:v>#N/A</c:v>
                </c:pt>
                <c:pt idx="98">
                  <c:v>#N/A</c:v>
                </c:pt>
                <c:pt idx="99">
                  <c:v>#N/A</c:v>
                </c:pt>
                <c:pt idx="100">
                  <c:v>#N/A</c:v>
                </c:pt>
                <c:pt idx="101">
                  <c:v>#N/A</c:v>
                </c:pt>
                <c:pt idx="102">
                  <c:v>#N/A</c:v>
                </c:pt>
                <c:pt idx="103">
                  <c:v>#N/A</c:v>
                </c:pt>
                <c:pt idx="104">
                  <c:v>#N/A</c:v>
                </c:pt>
                <c:pt idx="105">
                  <c:v>#N/A</c:v>
                </c:pt>
                <c:pt idx="106">
                  <c:v>#N/A</c:v>
                </c:pt>
                <c:pt idx="107">
                  <c:v>#N/A</c:v>
                </c:pt>
                <c:pt idx="108">
                  <c:v>#N/A</c:v>
                </c:pt>
                <c:pt idx="109">
                  <c:v>#N/A</c:v>
                </c:pt>
                <c:pt idx="110">
                  <c:v>#N/A</c:v>
                </c:pt>
                <c:pt idx="111">
                  <c:v>#N/A</c:v>
                </c:pt>
                <c:pt idx="112">
                  <c:v>#N/A</c:v>
                </c:pt>
                <c:pt idx="113">
                  <c:v>#N/A</c:v>
                </c:pt>
                <c:pt idx="114">
                  <c:v>#N/A</c:v>
                </c:pt>
                <c:pt idx="115">
                  <c:v>#N/A</c:v>
                </c:pt>
                <c:pt idx="116">
                  <c:v>#N/A</c:v>
                </c:pt>
                <c:pt idx="117">
                  <c:v>#N/A</c:v>
                </c:pt>
                <c:pt idx="118">
                  <c:v>#N/A</c:v>
                </c:pt>
                <c:pt idx="119">
                  <c:v>#N/A</c:v>
                </c:pt>
                <c:pt idx="120">
                  <c:v>71.155809792578211</c:v>
                </c:pt>
                <c:pt idx="121">
                  <c:v>#N/A</c:v>
                </c:pt>
                <c:pt idx="122">
                  <c:v>#N/A</c:v>
                </c:pt>
                <c:pt idx="123">
                  <c:v>#N/A</c:v>
                </c:pt>
                <c:pt idx="124">
                  <c:v>#N/A</c:v>
                </c:pt>
                <c:pt idx="125">
                  <c:v>#N/A</c:v>
                </c:pt>
                <c:pt idx="126">
                  <c:v>#N/A</c:v>
                </c:pt>
                <c:pt idx="127">
                  <c:v>#N/A</c:v>
                </c:pt>
                <c:pt idx="128">
                  <c:v>#N/A</c:v>
                </c:pt>
                <c:pt idx="129">
                  <c:v>#N/A</c:v>
                </c:pt>
                <c:pt idx="130">
                  <c:v>#N/A</c:v>
                </c:pt>
                <c:pt idx="131">
                  <c:v>#N/A</c:v>
                </c:pt>
                <c:pt idx="132">
                  <c:v>#N/A</c:v>
                </c:pt>
                <c:pt idx="133">
                  <c:v>#N/A</c:v>
                </c:pt>
                <c:pt idx="134">
                  <c:v>#N/A</c:v>
                </c:pt>
                <c:pt idx="135">
                  <c:v>#N/A</c:v>
                </c:pt>
                <c:pt idx="136">
                  <c:v>#N/A</c:v>
                </c:pt>
                <c:pt idx="137">
                  <c:v>#N/A</c:v>
                </c:pt>
                <c:pt idx="138">
                  <c:v>#N/A</c:v>
                </c:pt>
                <c:pt idx="139">
                  <c:v>#N/A</c:v>
                </c:pt>
                <c:pt idx="140">
                  <c:v>#N/A</c:v>
                </c:pt>
                <c:pt idx="141">
                  <c:v>#N/A</c:v>
                </c:pt>
                <c:pt idx="142">
                  <c:v>#N/A</c:v>
                </c:pt>
                <c:pt idx="143">
                  <c:v>#N/A</c:v>
                </c:pt>
                <c:pt idx="144">
                  <c:v>#N/A</c:v>
                </c:pt>
                <c:pt idx="145">
                  <c:v>#N/A</c:v>
                </c:pt>
                <c:pt idx="146">
                  <c:v>#N/A</c:v>
                </c:pt>
                <c:pt idx="147">
                  <c:v>#N/A</c:v>
                </c:pt>
                <c:pt idx="148">
                  <c:v>#N/A</c:v>
                </c:pt>
                <c:pt idx="149">
                  <c:v>#N/A</c:v>
                </c:pt>
                <c:pt idx="150">
                  <c:v>#N/A</c:v>
                </c:pt>
                <c:pt idx="151">
                  <c:v>#N/A</c:v>
                </c:pt>
                <c:pt idx="152">
                  <c:v>#N/A</c:v>
                </c:pt>
                <c:pt idx="153">
                  <c:v>#N/A</c:v>
                </c:pt>
                <c:pt idx="154">
                  <c:v>#N/A</c:v>
                </c:pt>
                <c:pt idx="155">
                  <c:v>#N/A</c:v>
                </c:pt>
                <c:pt idx="156">
                  <c:v>#N/A</c:v>
                </c:pt>
                <c:pt idx="157">
                  <c:v>#N/A</c:v>
                </c:pt>
                <c:pt idx="158">
                  <c:v>#N/A</c:v>
                </c:pt>
                <c:pt idx="159">
                  <c:v>#N/A</c:v>
                </c:pt>
                <c:pt idx="160">
                  <c:v>#N/A</c:v>
                </c:pt>
                <c:pt idx="161">
                  <c:v>#N/A</c:v>
                </c:pt>
                <c:pt idx="162">
                  <c:v>#N/A</c:v>
                </c:pt>
                <c:pt idx="163">
                  <c:v>#N/A</c:v>
                </c:pt>
                <c:pt idx="164">
                  <c:v>#N/A</c:v>
                </c:pt>
                <c:pt idx="165">
                  <c:v>#N/A</c:v>
                </c:pt>
                <c:pt idx="166">
                  <c:v>#N/A</c:v>
                </c:pt>
                <c:pt idx="167">
                  <c:v>#N/A</c:v>
                </c:pt>
                <c:pt idx="168">
                  <c:v>#N/A</c:v>
                </c:pt>
                <c:pt idx="169">
                  <c:v>#N/A</c:v>
                </c:pt>
                <c:pt idx="170">
                  <c:v>#N/A</c:v>
                </c:pt>
                <c:pt idx="171">
                  <c:v>#N/A</c:v>
                </c:pt>
                <c:pt idx="172">
                  <c:v>#N/A</c:v>
                </c:pt>
                <c:pt idx="173">
                  <c:v>#N/A</c:v>
                </c:pt>
                <c:pt idx="174">
                  <c:v>#N/A</c:v>
                </c:pt>
                <c:pt idx="175">
                  <c:v>#N/A</c:v>
                </c:pt>
                <c:pt idx="176">
                  <c:v>#N/A</c:v>
                </c:pt>
                <c:pt idx="177">
                  <c:v>#N/A</c:v>
                </c:pt>
                <c:pt idx="178">
                  <c:v>73.139491928139137</c:v>
                </c:pt>
                <c:pt idx="179">
                  <c:v>#N/A</c:v>
                </c:pt>
                <c:pt idx="180">
                  <c:v>#N/A</c:v>
                </c:pt>
                <c:pt idx="181">
                  <c:v>#N/A</c:v>
                </c:pt>
                <c:pt idx="182">
                  <c:v>#N/A</c:v>
                </c:pt>
                <c:pt idx="183">
                  <c:v>#N/A</c:v>
                </c:pt>
                <c:pt idx="184">
                  <c:v>#N/A</c:v>
                </c:pt>
                <c:pt idx="185">
                  <c:v>#N/A</c:v>
                </c:pt>
                <c:pt idx="186">
                  <c:v>#N/A</c:v>
                </c:pt>
                <c:pt idx="187">
                  <c:v>#N/A</c:v>
                </c:pt>
                <c:pt idx="188">
                  <c:v>#N/A</c:v>
                </c:pt>
                <c:pt idx="189">
                  <c:v>#N/A</c:v>
                </c:pt>
                <c:pt idx="190">
                  <c:v>#N/A</c:v>
                </c:pt>
                <c:pt idx="191">
                  <c:v>#N/A</c:v>
                </c:pt>
                <c:pt idx="192">
                  <c:v>#N/A</c:v>
                </c:pt>
                <c:pt idx="193">
                  <c:v>#N/A</c:v>
                </c:pt>
                <c:pt idx="194">
                  <c:v>#N/A</c:v>
                </c:pt>
                <c:pt idx="195">
                  <c:v>#N/A</c:v>
                </c:pt>
                <c:pt idx="196">
                  <c:v>#N/A</c:v>
                </c:pt>
                <c:pt idx="197">
                  <c:v>#N/A</c:v>
                </c:pt>
                <c:pt idx="198">
                  <c:v>#N/A</c:v>
                </c:pt>
                <c:pt idx="199">
                  <c:v>#N/A</c:v>
                </c:pt>
                <c:pt idx="200">
                  <c:v>#N/A</c:v>
                </c:pt>
                <c:pt idx="201">
                  <c:v>#N/A</c:v>
                </c:pt>
                <c:pt idx="202">
                  <c:v>#N/A</c:v>
                </c:pt>
                <c:pt idx="203">
                  <c:v>#N/A</c:v>
                </c:pt>
                <c:pt idx="204">
                  <c:v>#N/A</c:v>
                </c:pt>
                <c:pt idx="205">
                  <c:v>#N/A</c:v>
                </c:pt>
                <c:pt idx="206">
                  <c:v>#N/A</c:v>
                </c:pt>
                <c:pt idx="207">
                  <c:v>#N/A</c:v>
                </c:pt>
                <c:pt idx="208">
                  <c:v>#N/A</c:v>
                </c:pt>
                <c:pt idx="209">
                  <c:v>#N/A</c:v>
                </c:pt>
                <c:pt idx="210">
                  <c:v>#N/A</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55.468923112446923</c:v>
                </c:pt>
                <c:pt idx="227">
                  <c:v>45.891602345308783</c:v>
                </c:pt>
                <c:pt idx="228">
                  <c:v>#N/A</c:v>
                </c:pt>
                <c:pt idx="229">
                  <c:v>44.942744360187817</c:v>
                </c:pt>
                <c:pt idx="230">
                  <c:v>#N/A</c:v>
                </c:pt>
                <c:pt idx="231">
                  <c:v>#N/A</c:v>
                </c:pt>
                <c:pt idx="232">
                  <c:v>#N/A</c:v>
                </c:pt>
                <c:pt idx="233">
                  <c:v>#N/A</c:v>
                </c:pt>
                <c:pt idx="234">
                  <c:v>#N/A</c:v>
                </c:pt>
                <c:pt idx="235">
                  <c:v>#N/A</c:v>
                </c:pt>
                <c:pt idx="236">
                  <c:v>#N/A</c:v>
                </c:pt>
                <c:pt idx="237">
                  <c:v>#N/A</c:v>
                </c:pt>
                <c:pt idx="238">
                  <c:v>#N/A</c:v>
                </c:pt>
                <c:pt idx="239">
                  <c:v>#N/A</c:v>
                </c:pt>
                <c:pt idx="240">
                  <c:v>#N/A</c:v>
                </c:pt>
                <c:pt idx="241">
                  <c:v>#N/A</c:v>
                </c:pt>
                <c:pt idx="242">
                  <c:v>#N/A</c:v>
                </c:pt>
                <c:pt idx="243">
                  <c:v>#N/A</c:v>
                </c:pt>
                <c:pt idx="244">
                  <c:v>#N/A</c:v>
                </c:pt>
                <c:pt idx="245">
                  <c:v>#N/A</c:v>
                </c:pt>
                <c:pt idx="246">
                  <c:v>#N/A</c:v>
                </c:pt>
                <c:pt idx="247">
                  <c:v>#N/A</c:v>
                </c:pt>
                <c:pt idx="248">
                  <c:v>#N/A</c:v>
                </c:pt>
                <c:pt idx="249">
                  <c:v>#N/A</c:v>
                </c:pt>
                <c:pt idx="250">
                  <c:v>#N/A</c:v>
                </c:pt>
                <c:pt idx="251">
                  <c:v>#N/A</c:v>
                </c:pt>
                <c:pt idx="252">
                  <c:v>#N/A</c:v>
                </c:pt>
                <c:pt idx="253">
                  <c:v>#N/A</c:v>
                </c:pt>
                <c:pt idx="254">
                  <c:v>#N/A</c:v>
                </c:pt>
                <c:pt idx="255">
                  <c:v>#N/A</c:v>
                </c:pt>
                <c:pt idx="256">
                  <c:v>#N/A</c:v>
                </c:pt>
                <c:pt idx="257">
                  <c:v>#N/A</c:v>
                </c:pt>
                <c:pt idx="258">
                  <c:v>#N/A</c:v>
                </c:pt>
                <c:pt idx="259">
                  <c:v>#N/A</c:v>
                </c:pt>
                <c:pt idx="260">
                  <c:v>#N/A</c:v>
                </c:pt>
                <c:pt idx="261">
                  <c:v>#N/A</c:v>
                </c:pt>
                <c:pt idx="262">
                  <c:v>#N/A</c:v>
                </c:pt>
                <c:pt idx="263">
                  <c:v>#N/A</c:v>
                </c:pt>
                <c:pt idx="264">
                  <c:v>#N/A</c:v>
                </c:pt>
                <c:pt idx="265">
                  <c:v>#N/A</c:v>
                </c:pt>
                <c:pt idx="266">
                  <c:v>#N/A</c:v>
                </c:pt>
                <c:pt idx="267">
                  <c:v>#N/A</c:v>
                </c:pt>
                <c:pt idx="268">
                  <c:v>88.540283583558093</c:v>
                </c:pt>
                <c:pt idx="269">
                  <c:v>88.113048857869387</c:v>
                </c:pt>
                <c:pt idx="270">
                  <c:v>#N/A</c:v>
                </c:pt>
                <c:pt idx="271">
                  <c:v>#N/A</c:v>
                </c:pt>
                <c:pt idx="272">
                  <c:v>#N/A</c:v>
                </c:pt>
                <c:pt idx="273">
                  <c:v>#N/A</c:v>
                </c:pt>
                <c:pt idx="274">
                  <c:v>#N/A</c:v>
                </c:pt>
                <c:pt idx="275">
                  <c:v>#N/A</c:v>
                </c:pt>
                <c:pt idx="276">
                  <c:v>#N/A</c:v>
                </c:pt>
                <c:pt idx="277">
                  <c:v>#N/A</c:v>
                </c:pt>
                <c:pt idx="278">
                  <c:v>#N/A</c:v>
                </c:pt>
                <c:pt idx="279">
                  <c:v>#N/A</c:v>
                </c:pt>
                <c:pt idx="280">
                  <c:v>#N/A</c:v>
                </c:pt>
                <c:pt idx="281">
                  <c:v>#N/A</c:v>
                </c:pt>
                <c:pt idx="282">
                  <c:v>#N/A</c:v>
                </c:pt>
                <c:pt idx="283">
                  <c:v>#N/A</c:v>
                </c:pt>
                <c:pt idx="284">
                  <c:v>#N/A</c:v>
                </c:pt>
                <c:pt idx="285">
                  <c:v>#N/A</c:v>
                </c:pt>
                <c:pt idx="286">
                  <c:v>#N/A</c:v>
                </c:pt>
                <c:pt idx="287">
                  <c:v>#N/A</c:v>
                </c:pt>
                <c:pt idx="288">
                  <c:v>#N/A</c:v>
                </c:pt>
                <c:pt idx="289">
                  <c:v>#N/A</c:v>
                </c:pt>
                <c:pt idx="290">
                  <c:v>#N/A</c:v>
                </c:pt>
                <c:pt idx="291">
                  <c:v>#N/A</c:v>
                </c:pt>
                <c:pt idx="292">
                  <c:v>#N/A</c:v>
                </c:pt>
                <c:pt idx="293">
                  <c:v>#N/A</c:v>
                </c:pt>
                <c:pt idx="294">
                  <c:v>#N/A</c:v>
                </c:pt>
                <c:pt idx="295">
                  <c:v>#N/A</c:v>
                </c:pt>
                <c:pt idx="296">
                  <c:v>#N/A</c:v>
                </c:pt>
                <c:pt idx="297">
                  <c:v>#N/A</c:v>
                </c:pt>
                <c:pt idx="298">
                  <c:v>#N/A</c:v>
                </c:pt>
                <c:pt idx="299">
                  <c:v>#N/A</c:v>
                </c:pt>
                <c:pt idx="300">
                  <c:v>#N/A</c:v>
                </c:pt>
                <c:pt idx="301">
                  <c:v>#N/A</c:v>
                </c:pt>
                <c:pt idx="302">
                  <c:v>#N/A</c:v>
                </c:pt>
                <c:pt idx="303">
                  <c:v>#N/A</c:v>
                </c:pt>
                <c:pt idx="304">
                  <c:v>#N/A</c:v>
                </c:pt>
                <c:pt idx="305">
                  <c:v>32.116465890440026</c:v>
                </c:pt>
                <c:pt idx="306">
                  <c:v>#N/A</c:v>
                </c:pt>
                <c:pt idx="307">
                  <c:v>#N/A</c:v>
                </c:pt>
                <c:pt idx="308">
                  <c:v>#N/A</c:v>
                </c:pt>
                <c:pt idx="309">
                  <c:v>#N/A</c:v>
                </c:pt>
                <c:pt idx="310">
                  <c:v>#N/A</c:v>
                </c:pt>
                <c:pt idx="311">
                  <c:v>#N/A</c:v>
                </c:pt>
                <c:pt idx="312">
                  <c:v>#N/A</c:v>
                </c:pt>
                <c:pt idx="313">
                  <c:v>#N/A</c:v>
                </c:pt>
                <c:pt idx="314">
                  <c:v>#N/A</c:v>
                </c:pt>
                <c:pt idx="315">
                  <c:v>#N/A</c:v>
                </c:pt>
                <c:pt idx="316">
                  <c:v>#N/A</c:v>
                </c:pt>
                <c:pt idx="317">
                  <c:v>#N/A</c:v>
                </c:pt>
                <c:pt idx="318">
                  <c:v>#N/A</c:v>
                </c:pt>
                <c:pt idx="319">
                  <c:v>#N/A</c:v>
                </c:pt>
                <c:pt idx="320">
                  <c:v>#N/A</c:v>
                </c:pt>
                <c:pt idx="321">
                  <c:v>#N/A</c:v>
                </c:pt>
                <c:pt idx="322">
                  <c:v>#N/A</c:v>
                </c:pt>
                <c:pt idx="323">
                  <c:v>#N/A</c:v>
                </c:pt>
                <c:pt idx="324">
                  <c:v>#N/A</c:v>
                </c:pt>
                <c:pt idx="325">
                  <c:v>29.345103654602685</c:v>
                </c:pt>
                <c:pt idx="326">
                  <c:v>#N/A</c:v>
                </c:pt>
                <c:pt idx="327">
                  <c:v>#N/A</c:v>
                </c:pt>
                <c:pt idx="328">
                  <c:v>#N/A</c:v>
                </c:pt>
                <c:pt idx="329">
                  <c:v>#N/A</c:v>
                </c:pt>
                <c:pt idx="330">
                  <c:v>#N/A</c:v>
                </c:pt>
                <c:pt idx="331">
                  <c:v>#N/A</c:v>
                </c:pt>
                <c:pt idx="332">
                  <c:v>#N/A</c:v>
                </c:pt>
                <c:pt idx="333">
                  <c:v>#N/A</c:v>
                </c:pt>
                <c:pt idx="334">
                  <c:v>#N/A</c:v>
                </c:pt>
                <c:pt idx="335">
                  <c:v>#N/A</c:v>
                </c:pt>
                <c:pt idx="336">
                  <c:v>#N/A</c:v>
                </c:pt>
                <c:pt idx="337">
                  <c:v>39.311774348304709</c:v>
                </c:pt>
                <c:pt idx="338">
                  <c:v>#N/A</c:v>
                </c:pt>
                <c:pt idx="339">
                  <c:v>#N/A</c:v>
                </c:pt>
                <c:pt idx="340">
                  <c:v>#N/A</c:v>
                </c:pt>
                <c:pt idx="341">
                  <c:v>#N/A</c:v>
                </c:pt>
                <c:pt idx="342">
                  <c:v>#N/A</c:v>
                </c:pt>
                <c:pt idx="343">
                  <c:v>#N/A</c:v>
                </c:pt>
                <c:pt idx="344">
                  <c:v>#N/A</c:v>
                </c:pt>
                <c:pt idx="345">
                  <c:v>#N/A</c:v>
                </c:pt>
                <c:pt idx="346">
                  <c:v>#N/A</c:v>
                </c:pt>
                <c:pt idx="347">
                  <c:v>#N/A</c:v>
                </c:pt>
                <c:pt idx="348">
                  <c:v>#N/A</c:v>
                </c:pt>
                <c:pt idx="349">
                  <c:v>#N/A</c:v>
                </c:pt>
                <c:pt idx="350">
                  <c:v>#N/A</c:v>
                </c:pt>
                <c:pt idx="351">
                  <c:v>#N/A</c:v>
                </c:pt>
                <c:pt idx="352">
                  <c:v>#N/A</c:v>
                </c:pt>
                <c:pt idx="353">
                  <c:v>#N/A</c:v>
                </c:pt>
                <c:pt idx="354">
                  <c:v>#N/A</c:v>
                </c:pt>
                <c:pt idx="355">
                  <c:v>#N/A</c:v>
                </c:pt>
                <c:pt idx="356">
                  <c:v>#N/A</c:v>
                </c:pt>
                <c:pt idx="357">
                  <c:v>#N/A</c:v>
                </c:pt>
                <c:pt idx="358">
                  <c:v>#N/A</c:v>
                </c:pt>
                <c:pt idx="359">
                  <c:v>25.309715395032121</c:v>
                </c:pt>
                <c:pt idx="360">
                  <c:v>#N/A</c:v>
                </c:pt>
                <c:pt idx="361">
                  <c:v>#N/A</c:v>
                </c:pt>
                <c:pt idx="362">
                  <c:v>#N/A</c:v>
                </c:pt>
                <c:pt idx="363">
                  <c:v>#N/A</c:v>
                </c:pt>
                <c:pt idx="364">
                  <c:v>#N/A</c:v>
                </c:pt>
                <c:pt idx="365">
                  <c:v>26.844041371187945</c:v>
                </c:pt>
                <c:pt idx="366">
                  <c:v>#N/A</c:v>
                </c:pt>
                <c:pt idx="367">
                  <c:v>33.824655566889959</c:v>
                </c:pt>
                <c:pt idx="368">
                  <c:v>32.929694743795139</c:v>
                </c:pt>
                <c:pt idx="369">
                  <c:v>32.929694743795139</c:v>
                </c:pt>
                <c:pt idx="370">
                  <c:v>#N/A</c:v>
                </c:pt>
                <c:pt idx="371">
                  <c:v>#N/A</c:v>
                </c:pt>
                <c:pt idx="372">
                  <c:v>#N/A</c:v>
                </c:pt>
                <c:pt idx="373">
                  <c:v>31.679277850877224</c:v>
                </c:pt>
                <c:pt idx="374">
                  <c:v>#N/A</c:v>
                </c:pt>
                <c:pt idx="375">
                  <c:v>#N/A</c:v>
                </c:pt>
                <c:pt idx="376">
                  <c:v>#N/A</c:v>
                </c:pt>
                <c:pt idx="377">
                  <c:v>#N/A</c:v>
                </c:pt>
                <c:pt idx="378">
                  <c:v>#N/A</c:v>
                </c:pt>
                <c:pt idx="379">
                  <c:v>#N/A</c:v>
                </c:pt>
                <c:pt idx="380">
                  <c:v>#N/A</c:v>
                </c:pt>
                <c:pt idx="381">
                  <c:v>#N/A</c:v>
                </c:pt>
                <c:pt idx="382">
                  <c:v>#N/A</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#N/A</c:v>
                </c:pt>
                <c:pt idx="399">
                  <c:v>#N/A</c:v>
                </c:pt>
                <c:pt idx="400">
                  <c:v>#N/A</c:v>
                </c:pt>
                <c:pt idx="401">
                  <c:v>#N/A</c:v>
                </c:pt>
                <c:pt idx="402">
                  <c:v>32.363407846459744</c:v>
                </c:pt>
                <c:pt idx="403">
                  <c:v>32.904189526445251</c:v>
                </c:pt>
                <c:pt idx="404">
                  <c:v>29.978005986503277</c:v>
                </c:pt>
                <c:pt idx="405">
                  <c:v>#N/A</c:v>
                </c:pt>
                <c:pt idx="406">
                  <c:v>32.177752370332563</c:v>
                </c:pt>
                <c:pt idx="407">
                  <c:v>#N/A</c:v>
                </c:pt>
                <c:pt idx="408">
                  <c:v>#N/A</c:v>
                </c:pt>
                <c:pt idx="409">
                  <c:v>#N/A</c:v>
                </c:pt>
                <c:pt idx="410">
                  <c:v>30.584622840501989</c:v>
                </c:pt>
                <c:pt idx="411">
                  <c:v>#N/A</c:v>
                </c:pt>
                <c:pt idx="412">
                  <c:v>#N/A</c:v>
                </c:pt>
                <c:pt idx="413">
                  <c:v>#N/A</c:v>
                </c:pt>
                <c:pt idx="414">
                  <c:v>#N/A</c:v>
                </c:pt>
                <c:pt idx="415">
                  <c:v>#N/A</c:v>
                </c:pt>
                <c:pt idx="416">
                  <c:v>#N/A</c:v>
                </c:pt>
                <c:pt idx="417">
                  <c:v>#N/A</c:v>
                </c:pt>
                <c:pt idx="418">
                  <c:v>#N/A</c:v>
                </c:pt>
                <c:pt idx="419">
                  <c:v>#N/A</c:v>
                </c:pt>
                <c:pt idx="420">
                  <c:v>#N/A</c:v>
                </c:pt>
                <c:pt idx="421">
                  <c:v>41.894870355266519</c:v>
                </c:pt>
                <c:pt idx="422">
                  <c:v>#N/A</c:v>
                </c:pt>
                <c:pt idx="423">
                  <c:v>#N/A</c:v>
                </c:pt>
                <c:pt idx="424">
                  <c:v>#N/A</c:v>
                </c:pt>
                <c:pt idx="425">
                  <c:v>#N/A</c:v>
                </c:pt>
                <c:pt idx="426">
                  <c:v>#N/A</c:v>
                </c:pt>
                <c:pt idx="427">
                  <c:v>#N/A</c:v>
                </c:pt>
                <c:pt idx="428">
                  <c:v>#N/A</c:v>
                </c:pt>
                <c:pt idx="429">
                  <c:v>#N/A</c:v>
                </c:pt>
                <c:pt idx="430">
                  <c:v>#N/A</c:v>
                </c:pt>
                <c:pt idx="431">
                  <c:v>#N/A</c:v>
                </c:pt>
                <c:pt idx="432">
                  <c:v>#N/A</c:v>
                </c:pt>
                <c:pt idx="433">
                  <c:v>#N/A</c:v>
                </c:pt>
                <c:pt idx="434">
                  <c:v>#N/A</c:v>
                </c:pt>
                <c:pt idx="435">
                  <c:v>#N/A</c:v>
                </c:pt>
                <c:pt idx="436">
                  <c:v>#N/A</c:v>
                </c:pt>
                <c:pt idx="437">
                  <c:v>#N/A</c:v>
                </c:pt>
                <c:pt idx="438">
                  <c:v>#N/A</c:v>
                </c:pt>
                <c:pt idx="439">
                  <c:v>#N/A</c:v>
                </c:pt>
                <c:pt idx="440">
                  <c:v>#N/A</c:v>
                </c:pt>
                <c:pt idx="441">
                  <c:v>#N/A</c:v>
                </c:pt>
                <c:pt idx="442">
                  <c:v>#N/A</c:v>
                </c:pt>
                <c:pt idx="443">
                  <c:v>#N/A</c:v>
                </c:pt>
                <c:pt idx="444">
                  <c:v>#N/A</c:v>
                </c:pt>
                <c:pt idx="445">
                  <c:v>#N/A</c:v>
                </c:pt>
                <c:pt idx="446">
                  <c:v>#N/A</c:v>
                </c:pt>
                <c:pt idx="447">
                  <c:v>#N/A</c:v>
                </c:pt>
                <c:pt idx="448">
                  <c:v>#N/A</c:v>
                </c:pt>
                <c:pt idx="449">
                  <c:v>#N/A</c:v>
                </c:pt>
                <c:pt idx="450">
                  <c:v>#N/A</c:v>
                </c:pt>
                <c:pt idx="451">
                  <c:v>#N/A</c:v>
                </c:pt>
                <c:pt idx="452">
                  <c:v>#N/A</c:v>
                </c:pt>
                <c:pt idx="453">
                  <c:v>#N/A</c:v>
                </c:pt>
                <c:pt idx="454">
                  <c:v>36.868265387658738</c:v>
                </c:pt>
                <c:pt idx="455">
                  <c:v>#N/A</c:v>
                </c:pt>
                <c:pt idx="456">
                  <c:v>#N/A</c:v>
                </c:pt>
                <c:pt idx="457">
                  <c:v>#N/A</c:v>
                </c:pt>
                <c:pt idx="458">
                  <c:v>#N/A</c:v>
                </c:pt>
                <c:pt idx="459">
                  <c:v>48.726617552448126</c:v>
                </c:pt>
                <c:pt idx="460">
                  <c:v>#N/A</c:v>
                </c:pt>
                <c:pt idx="461">
                  <c:v>#N/A</c:v>
                </c:pt>
                <c:pt idx="462">
                  <c:v>#N/A</c:v>
                </c:pt>
                <c:pt idx="463">
                  <c:v>#N/A</c:v>
                </c:pt>
                <c:pt idx="464">
                  <c:v>#N/A</c:v>
                </c:pt>
                <c:pt idx="465">
                  <c:v>#N/A</c:v>
                </c:pt>
                <c:pt idx="466">
                  <c:v>#N/A</c:v>
                </c:pt>
                <c:pt idx="467">
                  <c:v>#N/A</c:v>
                </c:pt>
                <c:pt idx="468">
                  <c:v>#N/A</c:v>
                </c:pt>
                <c:pt idx="469">
                  <c:v>#N/A</c:v>
                </c:pt>
                <c:pt idx="470">
                  <c:v>#N/A</c:v>
                </c:pt>
                <c:pt idx="471">
                  <c:v>#N/A</c:v>
                </c:pt>
              </c:numCache>
            </c:numRef>
          </c:yVal>
          <c:bubbleSize>
            <c:numRef>
              <c:f>'PPA Price by Project (PV only)'!$B$26:$B$537</c:f>
              <c:numCache>
                <c:formatCode>0.0</c:formatCode>
                <c:ptCount val="512"/>
                <c:pt idx="0">
                  <c:v>7</c:v>
                </c:pt>
                <c:pt idx="1">
                  <c:v>5</c:v>
                </c:pt>
                <c:pt idx="2">
                  <c:v>550</c:v>
                </c:pt>
                <c:pt idx="3">
                  <c:v>210</c:v>
                </c:pt>
                <c:pt idx="4">
                  <c:v>10</c:v>
                </c:pt>
                <c:pt idx="5">
                  <c:v>30</c:v>
                </c:pt>
                <c:pt idx="6">
                  <c:v>30</c:v>
                </c:pt>
                <c:pt idx="7">
                  <c:v>19</c:v>
                </c:pt>
                <c:pt idx="8">
                  <c:v>12.6</c:v>
                </c:pt>
                <c:pt idx="9">
                  <c:v>230</c:v>
                </c:pt>
                <c:pt idx="10">
                  <c:v>20</c:v>
                </c:pt>
                <c:pt idx="11">
                  <c:v>14</c:v>
                </c:pt>
                <c:pt idx="12">
                  <c:v>10.08</c:v>
                </c:pt>
                <c:pt idx="13">
                  <c:v>48</c:v>
                </c:pt>
                <c:pt idx="14">
                  <c:v>250</c:v>
                </c:pt>
                <c:pt idx="15">
                  <c:v>250</c:v>
                </c:pt>
                <c:pt idx="16">
                  <c:v>21</c:v>
                </c:pt>
                <c:pt idx="17">
                  <c:v>50</c:v>
                </c:pt>
                <c:pt idx="18">
                  <c:v>6</c:v>
                </c:pt>
                <c:pt idx="19">
                  <c:v>19</c:v>
                </c:pt>
                <c:pt idx="20">
                  <c:v>20</c:v>
                </c:pt>
                <c:pt idx="21">
                  <c:v>50</c:v>
                </c:pt>
                <c:pt idx="22">
                  <c:v>20</c:v>
                </c:pt>
                <c:pt idx="23">
                  <c:v>20</c:v>
                </c:pt>
                <c:pt idx="24">
                  <c:v>50</c:v>
                </c:pt>
                <c:pt idx="25">
                  <c:v>300</c:v>
                </c:pt>
                <c:pt idx="26">
                  <c:v>40</c:v>
                </c:pt>
                <c:pt idx="27">
                  <c:v>29</c:v>
                </c:pt>
                <c:pt idx="28">
                  <c:v>66</c:v>
                </c:pt>
                <c:pt idx="29">
                  <c:v>25</c:v>
                </c:pt>
                <c:pt idx="30">
                  <c:v>125</c:v>
                </c:pt>
                <c:pt idx="31">
                  <c:v>25.8</c:v>
                </c:pt>
                <c:pt idx="32">
                  <c:v>32</c:v>
                </c:pt>
                <c:pt idx="33">
                  <c:v>20</c:v>
                </c:pt>
                <c:pt idx="34">
                  <c:v>23</c:v>
                </c:pt>
                <c:pt idx="35">
                  <c:v>12</c:v>
                </c:pt>
                <c:pt idx="36">
                  <c:v>10</c:v>
                </c:pt>
                <c:pt idx="37">
                  <c:v>20</c:v>
                </c:pt>
                <c:pt idx="38">
                  <c:v>150</c:v>
                </c:pt>
                <c:pt idx="39">
                  <c:v>45</c:v>
                </c:pt>
                <c:pt idx="40">
                  <c:v>30</c:v>
                </c:pt>
                <c:pt idx="41">
                  <c:v>5.5</c:v>
                </c:pt>
                <c:pt idx="42">
                  <c:v>23</c:v>
                </c:pt>
                <c:pt idx="43">
                  <c:v>62.5</c:v>
                </c:pt>
                <c:pt idx="44">
                  <c:v>130</c:v>
                </c:pt>
                <c:pt idx="45">
                  <c:v>14</c:v>
                </c:pt>
                <c:pt idx="46">
                  <c:v>20</c:v>
                </c:pt>
                <c:pt idx="47">
                  <c:v>9</c:v>
                </c:pt>
                <c:pt idx="48">
                  <c:v>7.65</c:v>
                </c:pt>
                <c:pt idx="49">
                  <c:v>60</c:v>
                </c:pt>
                <c:pt idx="50">
                  <c:v>309</c:v>
                </c:pt>
                <c:pt idx="51">
                  <c:v>20</c:v>
                </c:pt>
                <c:pt idx="52">
                  <c:v>270</c:v>
                </c:pt>
                <c:pt idx="53">
                  <c:v>110</c:v>
                </c:pt>
                <c:pt idx="54">
                  <c:v>26</c:v>
                </c:pt>
                <c:pt idx="55">
                  <c:v>250</c:v>
                </c:pt>
                <c:pt idx="56">
                  <c:v>30</c:v>
                </c:pt>
                <c:pt idx="57">
                  <c:v>20</c:v>
                </c:pt>
                <c:pt idx="58">
                  <c:v>150</c:v>
                </c:pt>
                <c:pt idx="59">
                  <c:v>110</c:v>
                </c:pt>
                <c:pt idx="60">
                  <c:v>127</c:v>
                </c:pt>
                <c:pt idx="61">
                  <c:v>150</c:v>
                </c:pt>
                <c:pt idx="62">
                  <c:v>24</c:v>
                </c:pt>
                <c:pt idx="63">
                  <c:v>20</c:v>
                </c:pt>
                <c:pt idx="64">
                  <c:v>6</c:v>
                </c:pt>
                <c:pt idx="65">
                  <c:v>150</c:v>
                </c:pt>
                <c:pt idx="66">
                  <c:v>250</c:v>
                </c:pt>
                <c:pt idx="67">
                  <c:v>9</c:v>
                </c:pt>
                <c:pt idx="68">
                  <c:v>20</c:v>
                </c:pt>
                <c:pt idx="69">
                  <c:v>19</c:v>
                </c:pt>
                <c:pt idx="70">
                  <c:v>20</c:v>
                </c:pt>
                <c:pt idx="71">
                  <c:v>30</c:v>
                </c:pt>
                <c:pt idx="72">
                  <c:v>20</c:v>
                </c:pt>
                <c:pt idx="73">
                  <c:v>15</c:v>
                </c:pt>
                <c:pt idx="74">
                  <c:v>15</c:v>
                </c:pt>
                <c:pt idx="75">
                  <c:v>200</c:v>
                </c:pt>
                <c:pt idx="76">
                  <c:v>20</c:v>
                </c:pt>
                <c:pt idx="77">
                  <c:v>20</c:v>
                </c:pt>
                <c:pt idx="78">
                  <c:v>20</c:v>
                </c:pt>
                <c:pt idx="79">
                  <c:v>20</c:v>
                </c:pt>
                <c:pt idx="80">
                  <c:v>20</c:v>
                </c:pt>
                <c:pt idx="81">
                  <c:v>102</c:v>
                </c:pt>
                <c:pt idx="82">
                  <c:v>20</c:v>
                </c:pt>
                <c:pt idx="83">
                  <c:v>250</c:v>
                </c:pt>
                <c:pt idx="84">
                  <c:v>20</c:v>
                </c:pt>
                <c:pt idx="85">
                  <c:v>20.8</c:v>
                </c:pt>
                <c:pt idx="86">
                  <c:v>10</c:v>
                </c:pt>
                <c:pt idx="87">
                  <c:v>50</c:v>
                </c:pt>
                <c:pt idx="88">
                  <c:v>20</c:v>
                </c:pt>
                <c:pt idx="89">
                  <c:v>20</c:v>
                </c:pt>
                <c:pt idx="90">
                  <c:v>250</c:v>
                </c:pt>
                <c:pt idx="91">
                  <c:v>20</c:v>
                </c:pt>
                <c:pt idx="92">
                  <c:v>28.8</c:v>
                </c:pt>
                <c:pt idx="93">
                  <c:v>45</c:v>
                </c:pt>
                <c:pt idx="94">
                  <c:v>20</c:v>
                </c:pt>
                <c:pt idx="95">
                  <c:v>20</c:v>
                </c:pt>
                <c:pt idx="96">
                  <c:v>20</c:v>
                </c:pt>
                <c:pt idx="97">
                  <c:v>20</c:v>
                </c:pt>
                <c:pt idx="98">
                  <c:v>20</c:v>
                </c:pt>
                <c:pt idx="99">
                  <c:v>20</c:v>
                </c:pt>
                <c:pt idx="100">
                  <c:v>48</c:v>
                </c:pt>
                <c:pt idx="101">
                  <c:v>40</c:v>
                </c:pt>
                <c:pt idx="102">
                  <c:v>12</c:v>
                </c:pt>
                <c:pt idx="103">
                  <c:v>50</c:v>
                </c:pt>
                <c:pt idx="104">
                  <c:v>40</c:v>
                </c:pt>
                <c:pt idx="105">
                  <c:v>20</c:v>
                </c:pt>
                <c:pt idx="106">
                  <c:v>20</c:v>
                </c:pt>
                <c:pt idx="107">
                  <c:v>12</c:v>
                </c:pt>
                <c:pt idx="108">
                  <c:v>15</c:v>
                </c:pt>
                <c:pt idx="109">
                  <c:v>20</c:v>
                </c:pt>
                <c:pt idx="110">
                  <c:v>20</c:v>
                </c:pt>
                <c:pt idx="111">
                  <c:v>20</c:v>
                </c:pt>
                <c:pt idx="112">
                  <c:v>20</c:v>
                </c:pt>
                <c:pt idx="113">
                  <c:v>7.3140000000000001</c:v>
                </c:pt>
                <c:pt idx="114">
                  <c:v>20</c:v>
                </c:pt>
                <c:pt idx="115">
                  <c:v>150</c:v>
                </c:pt>
                <c:pt idx="116">
                  <c:v>7</c:v>
                </c:pt>
                <c:pt idx="117">
                  <c:v>10.416</c:v>
                </c:pt>
                <c:pt idx="118">
                  <c:v>20</c:v>
                </c:pt>
                <c:pt idx="119">
                  <c:v>25</c:v>
                </c:pt>
                <c:pt idx="120">
                  <c:v>10.3</c:v>
                </c:pt>
                <c:pt idx="121">
                  <c:v>150</c:v>
                </c:pt>
                <c:pt idx="122">
                  <c:v>30</c:v>
                </c:pt>
                <c:pt idx="123">
                  <c:v>20</c:v>
                </c:pt>
                <c:pt idx="124">
                  <c:v>30</c:v>
                </c:pt>
                <c:pt idx="125">
                  <c:v>93.6</c:v>
                </c:pt>
                <c:pt idx="126">
                  <c:v>45</c:v>
                </c:pt>
                <c:pt idx="127">
                  <c:v>56</c:v>
                </c:pt>
                <c:pt idx="128">
                  <c:v>56</c:v>
                </c:pt>
                <c:pt idx="129">
                  <c:v>200</c:v>
                </c:pt>
                <c:pt idx="130">
                  <c:v>100</c:v>
                </c:pt>
                <c:pt idx="131">
                  <c:v>60</c:v>
                </c:pt>
                <c:pt idx="132">
                  <c:v>60</c:v>
                </c:pt>
                <c:pt idx="133">
                  <c:v>52</c:v>
                </c:pt>
                <c:pt idx="134">
                  <c:v>120</c:v>
                </c:pt>
                <c:pt idx="135">
                  <c:v>30</c:v>
                </c:pt>
                <c:pt idx="136">
                  <c:v>101.3</c:v>
                </c:pt>
                <c:pt idx="137">
                  <c:v>51</c:v>
                </c:pt>
                <c:pt idx="138">
                  <c:v>76.5</c:v>
                </c:pt>
                <c:pt idx="139">
                  <c:v>30</c:v>
                </c:pt>
                <c:pt idx="140">
                  <c:v>80</c:v>
                </c:pt>
                <c:pt idx="141">
                  <c:v>103</c:v>
                </c:pt>
                <c:pt idx="142">
                  <c:v>40</c:v>
                </c:pt>
                <c:pt idx="143">
                  <c:v>11.4</c:v>
                </c:pt>
                <c:pt idx="144">
                  <c:v>20</c:v>
                </c:pt>
                <c:pt idx="145">
                  <c:v>20</c:v>
                </c:pt>
                <c:pt idx="146">
                  <c:v>20</c:v>
                </c:pt>
                <c:pt idx="147">
                  <c:v>15</c:v>
                </c:pt>
                <c:pt idx="148">
                  <c:v>20</c:v>
                </c:pt>
                <c:pt idx="149">
                  <c:v>20</c:v>
                </c:pt>
                <c:pt idx="150">
                  <c:v>14.7</c:v>
                </c:pt>
                <c:pt idx="151">
                  <c:v>19.5</c:v>
                </c:pt>
                <c:pt idx="152">
                  <c:v>19.5</c:v>
                </c:pt>
                <c:pt idx="153">
                  <c:v>100</c:v>
                </c:pt>
                <c:pt idx="154">
                  <c:v>40</c:v>
                </c:pt>
                <c:pt idx="155">
                  <c:v>50</c:v>
                </c:pt>
                <c:pt idx="156">
                  <c:v>30</c:v>
                </c:pt>
                <c:pt idx="157">
                  <c:v>45</c:v>
                </c:pt>
                <c:pt idx="158">
                  <c:v>130</c:v>
                </c:pt>
                <c:pt idx="159">
                  <c:v>80</c:v>
                </c:pt>
                <c:pt idx="160">
                  <c:v>6</c:v>
                </c:pt>
                <c:pt idx="161">
                  <c:v>25</c:v>
                </c:pt>
                <c:pt idx="162">
                  <c:v>62.25</c:v>
                </c:pt>
                <c:pt idx="163">
                  <c:v>70</c:v>
                </c:pt>
                <c:pt idx="164">
                  <c:v>70</c:v>
                </c:pt>
                <c:pt idx="165">
                  <c:v>10.5</c:v>
                </c:pt>
                <c:pt idx="166">
                  <c:v>20</c:v>
                </c:pt>
                <c:pt idx="167">
                  <c:v>30</c:v>
                </c:pt>
                <c:pt idx="168">
                  <c:v>81</c:v>
                </c:pt>
                <c:pt idx="169">
                  <c:v>54</c:v>
                </c:pt>
                <c:pt idx="170">
                  <c:v>6.8</c:v>
                </c:pt>
                <c:pt idx="171">
                  <c:v>20</c:v>
                </c:pt>
                <c:pt idx="172">
                  <c:v>50.6</c:v>
                </c:pt>
                <c:pt idx="173">
                  <c:v>52</c:v>
                </c:pt>
                <c:pt idx="174">
                  <c:v>80</c:v>
                </c:pt>
                <c:pt idx="175">
                  <c:v>4.9000000000000004</c:v>
                </c:pt>
                <c:pt idx="176">
                  <c:v>3.6</c:v>
                </c:pt>
                <c:pt idx="177">
                  <c:v>100</c:v>
                </c:pt>
                <c:pt idx="178">
                  <c:v>80</c:v>
                </c:pt>
                <c:pt idx="179">
                  <c:v>100</c:v>
                </c:pt>
                <c:pt idx="180">
                  <c:v>46</c:v>
                </c:pt>
                <c:pt idx="181">
                  <c:v>100.815</c:v>
                </c:pt>
                <c:pt idx="182">
                  <c:v>7</c:v>
                </c:pt>
                <c:pt idx="183">
                  <c:v>13</c:v>
                </c:pt>
                <c:pt idx="184">
                  <c:v>20</c:v>
                </c:pt>
                <c:pt idx="185">
                  <c:v>27.6</c:v>
                </c:pt>
                <c:pt idx="186">
                  <c:v>125</c:v>
                </c:pt>
                <c:pt idx="187">
                  <c:v>150</c:v>
                </c:pt>
                <c:pt idx="188">
                  <c:v>180</c:v>
                </c:pt>
                <c:pt idx="189">
                  <c:v>20</c:v>
                </c:pt>
                <c:pt idx="190">
                  <c:v>30</c:v>
                </c:pt>
                <c:pt idx="191">
                  <c:v>30</c:v>
                </c:pt>
                <c:pt idx="192">
                  <c:v>10</c:v>
                </c:pt>
                <c:pt idx="193">
                  <c:v>150</c:v>
                </c:pt>
                <c:pt idx="194">
                  <c:v>10.88</c:v>
                </c:pt>
                <c:pt idx="195">
                  <c:v>52</c:v>
                </c:pt>
                <c:pt idx="196">
                  <c:v>52</c:v>
                </c:pt>
                <c:pt idx="197">
                  <c:v>25</c:v>
                </c:pt>
                <c:pt idx="198">
                  <c:v>46.2</c:v>
                </c:pt>
                <c:pt idx="199">
                  <c:v>71.400000000000006</c:v>
                </c:pt>
                <c:pt idx="200">
                  <c:v>118</c:v>
                </c:pt>
                <c:pt idx="201">
                  <c:v>182</c:v>
                </c:pt>
                <c:pt idx="202">
                  <c:v>146</c:v>
                </c:pt>
                <c:pt idx="203">
                  <c:v>50</c:v>
                </c:pt>
                <c:pt idx="204">
                  <c:v>154.27199999999999</c:v>
                </c:pt>
                <c:pt idx="205">
                  <c:v>103.5</c:v>
                </c:pt>
                <c:pt idx="206">
                  <c:v>125</c:v>
                </c:pt>
                <c:pt idx="207">
                  <c:v>85</c:v>
                </c:pt>
                <c:pt idx="208">
                  <c:v>54</c:v>
                </c:pt>
                <c:pt idx="209">
                  <c:v>72</c:v>
                </c:pt>
                <c:pt idx="210">
                  <c:v>30</c:v>
                </c:pt>
                <c:pt idx="211">
                  <c:v>86</c:v>
                </c:pt>
                <c:pt idx="212">
                  <c:v>50</c:v>
                </c:pt>
                <c:pt idx="213">
                  <c:v>90</c:v>
                </c:pt>
                <c:pt idx="214">
                  <c:v>20</c:v>
                </c:pt>
                <c:pt idx="215">
                  <c:v>20</c:v>
                </c:pt>
                <c:pt idx="216">
                  <c:v>20</c:v>
                </c:pt>
                <c:pt idx="217">
                  <c:v>20</c:v>
                </c:pt>
                <c:pt idx="218">
                  <c:v>20</c:v>
                </c:pt>
                <c:pt idx="219">
                  <c:v>26</c:v>
                </c:pt>
                <c:pt idx="220">
                  <c:v>8.16</c:v>
                </c:pt>
                <c:pt idx="221">
                  <c:v>20.399999999999999</c:v>
                </c:pt>
                <c:pt idx="222">
                  <c:v>100</c:v>
                </c:pt>
                <c:pt idx="223">
                  <c:v>128</c:v>
                </c:pt>
                <c:pt idx="224">
                  <c:v>20</c:v>
                </c:pt>
                <c:pt idx="225">
                  <c:v>16</c:v>
                </c:pt>
                <c:pt idx="226">
                  <c:v>60</c:v>
                </c:pt>
                <c:pt idx="227">
                  <c:v>20</c:v>
                </c:pt>
                <c:pt idx="228">
                  <c:v>100</c:v>
                </c:pt>
                <c:pt idx="229">
                  <c:v>100</c:v>
                </c:pt>
                <c:pt idx="230">
                  <c:v>24.9</c:v>
                </c:pt>
                <c:pt idx="231">
                  <c:v>40</c:v>
                </c:pt>
                <c:pt idx="232">
                  <c:v>20</c:v>
                </c:pt>
                <c:pt idx="233">
                  <c:v>50</c:v>
                </c:pt>
                <c:pt idx="234">
                  <c:v>50</c:v>
                </c:pt>
                <c:pt idx="235">
                  <c:v>105</c:v>
                </c:pt>
                <c:pt idx="236">
                  <c:v>150</c:v>
                </c:pt>
                <c:pt idx="237">
                  <c:v>80</c:v>
                </c:pt>
                <c:pt idx="238">
                  <c:v>125</c:v>
                </c:pt>
                <c:pt idx="239">
                  <c:v>7.8</c:v>
                </c:pt>
                <c:pt idx="240">
                  <c:v>200</c:v>
                </c:pt>
                <c:pt idx="241">
                  <c:v>7.2</c:v>
                </c:pt>
                <c:pt idx="242">
                  <c:v>14.7</c:v>
                </c:pt>
                <c:pt idx="243">
                  <c:v>45.9</c:v>
                </c:pt>
                <c:pt idx="244">
                  <c:v>100</c:v>
                </c:pt>
                <c:pt idx="245">
                  <c:v>60</c:v>
                </c:pt>
                <c:pt idx="246">
                  <c:v>20</c:v>
                </c:pt>
                <c:pt idx="247">
                  <c:v>17</c:v>
                </c:pt>
                <c:pt idx="248">
                  <c:v>49</c:v>
                </c:pt>
                <c:pt idx="249">
                  <c:v>56</c:v>
                </c:pt>
                <c:pt idx="250">
                  <c:v>74.900000000000006</c:v>
                </c:pt>
                <c:pt idx="251">
                  <c:v>100</c:v>
                </c:pt>
                <c:pt idx="252">
                  <c:v>78.400000000000006</c:v>
                </c:pt>
                <c:pt idx="253">
                  <c:v>50</c:v>
                </c:pt>
                <c:pt idx="254">
                  <c:v>9.4959999999999987</c:v>
                </c:pt>
                <c:pt idx="255">
                  <c:v>39.864000000000004</c:v>
                </c:pt>
                <c:pt idx="256">
                  <c:v>52.5</c:v>
                </c:pt>
                <c:pt idx="257">
                  <c:v>40</c:v>
                </c:pt>
                <c:pt idx="258">
                  <c:v>86</c:v>
                </c:pt>
                <c:pt idx="259">
                  <c:v>74</c:v>
                </c:pt>
                <c:pt idx="260">
                  <c:v>50</c:v>
                </c:pt>
                <c:pt idx="261">
                  <c:v>100</c:v>
                </c:pt>
                <c:pt idx="262">
                  <c:v>19.59</c:v>
                </c:pt>
                <c:pt idx="263">
                  <c:v>19.579999999999998</c:v>
                </c:pt>
                <c:pt idx="264">
                  <c:v>19.579999999999998</c:v>
                </c:pt>
                <c:pt idx="265">
                  <c:v>19.600000000000001</c:v>
                </c:pt>
                <c:pt idx="266">
                  <c:v>5</c:v>
                </c:pt>
                <c:pt idx="267">
                  <c:v>40</c:v>
                </c:pt>
                <c:pt idx="268">
                  <c:v>8.4</c:v>
                </c:pt>
                <c:pt idx="269">
                  <c:v>8.4</c:v>
                </c:pt>
                <c:pt idx="270">
                  <c:v>252.32</c:v>
                </c:pt>
                <c:pt idx="271">
                  <c:v>100</c:v>
                </c:pt>
                <c:pt idx="272">
                  <c:v>200</c:v>
                </c:pt>
                <c:pt idx="273">
                  <c:v>62.5</c:v>
                </c:pt>
                <c:pt idx="274">
                  <c:v>50</c:v>
                </c:pt>
                <c:pt idx="275">
                  <c:v>25</c:v>
                </c:pt>
                <c:pt idx="276">
                  <c:v>25</c:v>
                </c:pt>
                <c:pt idx="277">
                  <c:v>50</c:v>
                </c:pt>
                <c:pt idx="278">
                  <c:v>5</c:v>
                </c:pt>
                <c:pt idx="279">
                  <c:v>150</c:v>
                </c:pt>
                <c:pt idx="280">
                  <c:v>200</c:v>
                </c:pt>
                <c:pt idx="281">
                  <c:v>15</c:v>
                </c:pt>
                <c:pt idx="282">
                  <c:v>45</c:v>
                </c:pt>
                <c:pt idx="283">
                  <c:v>150</c:v>
                </c:pt>
                <c:pt idx="284">
                  <c:v>50</c:v>
                </c:pt>
                <c:pt idx="285">
                  <c:v>99</c:v>
                </c:pt>
                <c:pt idx="286">
                  <c:v>50</c:v>
                </c:pt>
                <c:pt idx="287">
                  <c:v>30</c:v>
                </c:pt>
                <c:pt idx="288">
                  <c:v>100</c:v>
                </c:pt>
                <c:pt idx="289">
                  <c:v>57.5</c:v>
                </c:pt>
                <c:pt idx="290">
                  <c:v>120</c:v>
                </c:pt>
                <c:pt idx="291">
                  <c:v>10</c:v>
                </c:pt>
                <c:pt idx="292">
                  <c:v>50</c:v>
                </c:pt>
                <c:pt idx="293">
                  <c:v>106.688</c:v>
                </c:pt>
                <c:pt idx="294">
                  <c:v>99</c:v>
                </c:pt>
                <c:pt idx="295">
                  <c:v>6.3</c:v>
                </c:pt>
                <c:pt idx="296">
                  <c:v>100</c:v>
                </c:pt>
                <c:pt idx="297">
                  <c:v>74.5</c:v>
                </c:pt>
                <c:pt idx="298">
                  <c:v>74.5</c:v>
                </c:pt>
                <c:pt idx="299">
                  <c:v>300</c:v>
                </c:pt>
                <c:pt idx="300">
                  <c:v>250</c:v>
                </c:pt>
                <c:pt idx="301">
                  <c:v>50</c:v>
                </c:pt>
                <c:pt idx="302">
                  <c:v>101</c:v>
                </c:pt>
                <c:pt idx="303">
                  <c:v>200</c:v>
                </c:pt>
                <c:pt idx="304">
                  <c:v>100</c:v>
                </c:pt>
                <c:pt idx="305">
                  <c:v>80</c:v>
                </c:pt>
                <c:pt idx="306">
                  <c:v>5.6814814814814811</c:v>
                </c:pt>
                <c:pt idx="307">
                  <c:v>80</c:v>
                </c:pt>
                <c:pt idx="308">
                  <c:v>60</c:v>
                </c:pt>
                <c:pt idx="309">
                  <c:v>30</c:v>
                </c:pt>
                <c:pt idx="310">
                  <c:v>58</c:v>
                </c:pt>
                <c:pt idx="311">
                  <c:v>122</c:v>
                </c:pt>
                <c:pt idx="312">
                  <c:v>99</c:v>
                </c:pt>
                <c:pt idx="313">
                  <c:v>80</c:v>
                </c:pt>
                <c:pt idx="314">
                  <c:v>20</c:v>
                </c:pt>
                <c:pt idx="315">
                  <c:v>100</c:v>
                </c:pt>
                <c:pt idx="316">
                  <c:v>42</c:v>
                </c:pt>
                <c:pt idx="317">
                  <c:v>68</c:v>
                </c:pt>
                <c:pt idx="318">
                  <c:v>20</c:v>
                </c:pt>
                <c:pt idx="319">
                  <c:v>200</c:v>
                </c:pt>
                <c:pt idx="320">
                  <c:v>35</c:v>
                </c:pt>
                <c:pt idx="321">
                  <c:v>40</c:v>
                </c:pt>
                <c:pt idx="322">
                  <c:v>10</c:v>
                </c:pt>
                <c:pt idx="323">
                  <c:v>50</c:v>
                </c:pt>
                <c:pt idx="324">
                  <c:v>50</c:v>
                </c:pt>
                <c:pt idx="325">
                  <c:v>86</c:v>
                </c:pt>
                <c:pt idx="326">
                  <c:v>102.5</c:v>
                </c:pt>
                <c:pt idx="327">
                  <c:v>100</c:v>
                </c:pt>
                <c:pt idx="328">
                  <c:v>100</c:v>
                </c:pt>
                <c:pt idx="329">
                  <c:v>100</c:v>
                </c:pt>
                <c:pt idx="330">
                  <c:v>100</c:v>
                </c:pt>
                <c:pt idx="331">
                  <c:v>60</c:v>
                </c:pt>
                <c:pt idx="332">
                  <c:v>10.5</c:v>
                </c:pt>
                <c:pt idx="333">
                  <c:v>20</c:v>
                </c:pt>
                <c:pt idx="334">
                  <c:v>144</c:v>
                </c:pt>
                <c:pt idx="335">
                  <c:v>13</c:v>
                </c:pt>
                <c:pt idx="336">
                  <c:v>128</c:v>
                </c:pt>
                <c:pt idx="337">
                  <c:v>70</c:v>
                </c:pt>
                <c:pt idx="338">
                  <c:v>250</c:v>
                </c:pt>
                <c:pt idx="339">
                  <c:v>4.5999999999999996</c:v>
                </c:pt>
                <c:pt idx="340">
                  <c:v>50</c:v>
                </c:pt>
                <c:pt idx="341">
                  <c:v>22</c:v>
                </c:pt>
                <c:pt idx="342">
                  <c:v>50</c:v>
                </c:pt>
                <c:pt idx="343">
                  <c:v>160</c:v>
                </c:pt>
                <c:pt idx="344">
                  <c:v>120</c:v>
                </c:pt>
                <c:pt idx="345">
                  <c:v>100</c:v>
                </c:pt>
                <c:pt idx="346">
                  <c:v>75</c:v>
                </c:pt>
                <c:pt idx="347">
                  <c:v>26</c:v>
                </c:pt>
                <c:pt idx="348">
                  <c:v>50</c:v>
                </c:pt>
                <c:pt idx="349">
                  <c:v>55.83</c:v>
                </c:pt>
                <c:pt idx="350">
                  <c:v>88</c:v>
                </c:pt>
                <c:pt idx="351">
                  <c:v>22</c:v>
                </c:pt>
                <c:pt idx="352">
                  <c:v>100</c:v>
                </c:pt>
                <c:pt idx="353">
                  <c:v>50</c:v>
                </c:pt>
                <c:pt idx="354">
                  <c:v>300</c:v>
                </c:pt>
                <c:pt idx="355">
                  <c:v>40</c:v>
                </c:pt>
                <c:pt idx="356">
                  <c:v>400</c:v>
                </c:pt>
                <c:pt idx="357">
                  <c:v>80</c:v>
                </c:pt>
                <c:pt idx="358">
                  <c:v>62.5</c:v>
                </c:pt>
                <c:pt idx="359">
                  <c:v>17.5</c:v>
                </c:pt>
                <c:pt idx="360">
                  <c:v>112</c:v>
                </c:pt>
                <c:pt idx="361">
                  <c:v>100</c:v>
                </c:pt>
                <c:pt idx="362">
                  <c:v>100</c:v>
                </c:pt>
                <c:pt idx="363">
                  <c:v>100</c:v>
                </c:pt>
                <c:pt idx="364">
                  <c:v>240</c:v>
                </c:pt>
                <c:pt idx="365">
                  <c:v>65</c:v>
                </c:pt>
                <c:pt idx="366">
                  <c:v>9.3076923076923066</c:v>
                </c:pt>
                <c:pt idx="367">
                  <c:v>88</c:v>
                </c:pt>
                <c:pt idx="368">
                  <c:v>90</c:v>
                </c:pt>
                <c:pt idx="369">
                  <c:v>70</c:v>
                </c:pt>
                <c:pt idx="370">
                  <c:v>150</c:v>
                </c:pt>
                <c:pt idx="371">
                  <c:v>100</c:v>
                </c:pt>
                <c:pt idx="372">
                  <c:v>100</c:v>
                </c:pt>
                <c:pt idx="373">
                  <c:v>35</c:v>
                </c:pt>
                <c:pt idx="374">
                  <c:v>107</c:v>
                </c:pt>
                <c:pt idx="375">
                  <c:v>132</c:v>
                </c:pt>
                <c:pt idx="376">
                  <c:v>250</c:v>
                </c:pt>
                <c:pt idx="377">
                  <c:v>88</c:v>
                </c:pt>
                <c:pt idx="378">
                  <c:v>25</c:v>
                </c:pt>
                <c:pt idx="379">
                  <c:v>100</c:v>
                </c:pt>
                <c:pt idx="380">
                  <c:v>44</c:v>
                </c:pt>
                <c:pt idx="381">
                  <c:v>100</c:v>
                </c:pt>
                <c:pt idx="382">
                  <c:v>162</c:v>
                </c:pt>
                <c:pt idx="383">
                  <c:v>100</c:v>
                </c:pt>
                <c:pt idx="384">
                  <c:v>200</c:v>
                </c:pt>
                <c:pt idx="385">
                  <c:v>100</c:v>
                </c:pt>
                <c:pt idx="386">
                  <c:v>50</c:v>
                </c:pt>
                <c:pt idx="387">
                  <c:v>80</c:v>
                </c:pt>
                <c:pt idx="388">
                  <c:v>50.5</c:v>
                </c:pt>
                <c:pt idx="389">
                  <c:v>50</c:v>
                </c:pt>
                <c:pt idx="390">
                  <c:v>160.5</c:v>
                </c:pt>
                <c:pt idx="391">
                  <c:v>75</c:v>
                </c:pt>
                <c:pt idx="392">
                  <c:v>80</c:v>
                </c:pt>
                <c:pt idx="393">
                  <c:v>22.9</c:v>
                </c:pt>
                <c:pt idx="394">
                  <c:v>200</c:v>
                </c:pt>
                <c:pt idx="395">
                  <c:v>127.86</c:v>
                </c:pt>
                <c:pt idx="396">
                  <c:v>100</c:v>
                </c:pt>
                <c:pt idx="397">
                  <c:v>100</c:v>
                </c:pt>
                <c:pt idx="398">
                  <c:v>79</c:v>
                </c:pt>
                <c:pt idx="399">
                  <c:v>75</c:v>
                </c:pt>
                <c:pt idx="400">
                  <c:v>160</c:v>
                </c:pt>
                <c:pt idx="401">
                  <c:v>150</c:v>
                </c:pt>
                <c:pt idx="402">
                  <c:v>20</c:v>
                </c:pt>
                <c:pt idx="403">
                  <c:v>20</c:v>
                </c:pt>
                <c:pt idx="404">
                  <c:v>196</c:v>
                </c:pt>
                <c:pt idx="405">
                  <c:v>50</c:v>
                </c:pt>
                <c:pt idx="406">
                  <c:v>132</c:v>
                </c:pt>
                <c:pt idx="407">
                  <c:v>175</c:v>
                </c:pt>
                <c:pt idx="408">
                  <c:v>100</c:v>
                </c:pt>
                <c:pt idx="409">
                  <c:v>200</c:v>
                </c:pt>
                <c:pt idx="410">
                  <c:v>152.5</c:v>
                </c:pt>
                <c:pt idx="411">
                  <c:v>233</c:v>
                </c:pt>
                <c:pt idx="412">
                  <c:v>63</c:v>
                </c:pt>
                <c:pt idx="413">
                  <c:v>26</c:v>
                </c:pt>
                <c:pt idx="414">
                  <c:v>56</c:v>
                </c:pt>
                <c:pt idx="415">
                  <c:v>50</c:v>
                </c:pt>
                <c:pt idx="416">
                  <c:v>200</c:v>
                </c:pt>
                <c:pt idx="417">
                  <c:v>7.5</c:v>
                </c:pt>
                <c:pt idx="418">
                  <c:v>90</c:v>
                </c:pt>
                <c:pt idx="419">
                  <c:v>500</c:v>
                </c:pt>
                <c:pt idx="420">
                  <c:v>90</c:v>
                </c:pt>
                <c:pt idx="421">
                  <c:v>96</c:v>
                </c:pt>
                <c:pt idx="422" formatCode="General">
                  <c:v>190</c:v>
                </c:pt>
                <c:pt idx="423" formatCode="General">
                  <c:v>190</c:v>
                </c:pt>
                <c:pt idx="424" formatCode="General">
                  <c:v>50</c:v>
                </c:pt>
                <c:pt idx="425" formatCode="General">
                  <c:v>50</c:v>
                </c:pt>
                <c:pt idx="426" formatCode="General">
                  <c:v>74.5</c:v>
                </c:pt>
                <c:pt idx="427" formatCode="General">
                  <c:v>130</c:v>
                </c:pt>
                <c:pt idx="428" formatCode="General">
                  <c:v>150</c:v>
                </c:pt>
                <c:pt idx="429" formatCode="General">
                  <c:v>300</c:v>
                </c:pt>
                <c:pt idx="430" formatCode="General">
                  <c:v>50</c:v>
                </c:pt>
                <c:pt idx="431" formatCode="General">
                  <c:v>30</c:v>
                </c:pt>
                <c:pt idx="432" formatCode="General">
                  <c:v>100</c:v>
                </c:pt>
                <c:pt idx="433" formatCode="General">
                  <c:v>350</c:v>
                </c:pt>
                <c:pt idx="434" formatCode="General">
                  <c:v>250</c:v>
                </c:pt>
                <c:pt idx="435" formatCode="General">
                  <c:v>90</c:v>
                </c:pt>
                <c:pt idx="436" formatCode="General">
                  <c:v>93.5</c:v>
                </c:pt>
                <c:pt idx="437" formatCode="General">
                  <c:v>200</c:v>
                </c:pt>
                <c:pt idx="438" formatCode="General">
                  <c:v>100</c:v>
                </c:pt>
                <c:pt idx="439" formatCode="General">
                  <c:v>100</c:v>
                </c:pt>
                <c:pt idx="440" formatCode="General">
                  <c:v>30</c:v>
                </c:pt>
                <c:pt idx="441" formatCode="General">
                  <c:v>125</c:v>
                </c:pt>
                <c:pt idx="442" formatCode="General">
                  <c:v>102</c:v>
                </c:pt>
                <c:pt idx="443" formatCode="General">
                  <c:v>150</c:v>
                </c:pt>
                <c:pt idx="444" formatCode="General">
                  <c:v>70</c:v>
                </c:pt>
                <c:pt idx="445" formatCode="General">
                  <c:v>40</c:v>
                </c:pt>
                <c:pt idx="446" formatCode="General">
                  <c:v>150</c:v>
                </c:pt>
                <c:pt idx="447" formatCode="General">
                  <c:v>60</c:v>
                </c:pt>
                <c:pt idx="448" formatCode="General">
                  <c:v>190</c:v>
                </c:pt>
                <c:pt idx="449" formatCode="General">
                  <c:v>20</c:v>
                </c:pt>
                <c:pt idx="450" formatCode="General">
                  <c:v>130</c:v>
                </c:pt>
                <c:pt idx="451" formatCode="General">
                  <c:v>80</c:v>
                </c:pt>
                <c:pt idx="452" formatCode="General">
                  <c:v>80</c:v>
                </c:pt>
                <c:pt idx="453" formatCode="General">
                  <c:v>66</c:v>
                </c:pt>
                <c:pt idx="454" formatCode="General">
                  <c:v>107</c:v>
                </c:pt>
                <c:pt idx="455" formatCode="General">
                  <c:v>100</c:v>
                </c:pt>
                <c:pt idx="456" formatCode="General">
                  <c:v>125</c:v>
                </c:pt>
                <c:pt idx="457" formatCode="General">
                  <c:v>30</c:v>
                </c:pt>
                <c:pt idx="458" formatCode="General">
                  <c:v>100</c:v>
                </c:pt>
                <c:pt idx="459" formatCode="General">
                  <c:v>150</c:v>
                </c:pt>
                <c:pt idx="460" formatCode="General">
                  <c:v>100</c:v>
                </c:pt>
                <c:pt idx="461" formatCode="General">
                  <c:v>65</c:v>
                </c:pt>
                <c:pt idx="462" formatCode="General">
                  <c:v>138.80000000000001</c:v>
                </c:pt>
                <c:pt idx="463" formatCode="General">
                  <c:v>140</c:v>
                </c:pt>
                <c:pt idx="464" formatCode="General">
                  <c:v>100</c:v>
                </c:pt>
                <c:pt idx="465" formatCode="General">
                  <c:v>25</c:v>
                </c:pt>
                <c:pt idx="466" formatCode="General">
                  <c:v>300</c:v>
                </c:pt>
                <c:pt idx="467" formatCode="General">
                  <c:v>200</c:v>
                </c:pt>
                <c:pt idx="468" formatCode="General">
                  <c:v>125</c:v>
                </c:pt>
                <c:pt idx="469" formatCode="General">
                  <c:v>35</c:v>
                </c:pt>
                <c:pt idx="470" formatCode="General">
                  <c:v>127.85</c:v>
                </c:pt>
                <c:pt idx="471" formatCode="General">
                  <c:v>700</c:v>
                </c:pt>
              </c:numCache>
            </c:numRef>
          </c:bubbleSize>
          <c:bubble3D val="0"/>
          <c:extLst>
            <c:ext xmlns:c16="http://schemas.microsoft.com/office/drawing/2014/chart" uri="{C3380CC4-5D6E-409C-BE32-E72D297353CC}">
              <c16:uniqueId val="{00000006-1F49-4654-81E0-1FB7C6D7B873}"/>
            </c:ext>
          </c:extLst>
        </c:ser>
        <c:ser>
          <c:idx val="6"/>
          <c:order val="6"/>
          <c:tx>
            <c:v> NYISO</c:v>
          </c:tx>
          <c:spPr>
            <a:solidFill>
              <a:schemeClr val="accent4">
                <a:lumMod val="60000"/>
                <a:lumOff val="40000"/>
              </a:schemeClr>
            </a:solidFill>
            <a:ln w="6350">
              <a:solidFill>
                <a:schemeClr val="accent4"/>
              </a:solidFill>
            </a:ln>
          </c:spPr>
          <c:invertIfNegative val="0"/>
          <c:xVal>
            <c:numRef>
              <c:f>'PPA Price by Project (PV only)'!$A$26:$A$537</c:f>
              <c:numCache>
                <c:formatCode>m/d/yyyy</c:formatCode>
                <c:ptCount val="512"/>
                <c:pt idx="0">
                  <c:v>38961</c:v>
                </c:pt>
                <c:pt idx="1">
                  <c:v>39258</c:v>
                </c:pt>
                <c:pt idx="2">
                  <c:v>39630</c:v>
                </c:pt>
                <c:pt idx="3">
                  <c:v>39652</c:v>
                </c:pt>
                <c:pt idx="4">
                  <c:v>39801</c:v>
                </c:pt>
                <c:pt idx="5">
                  <c:v>39867</c:v>
                </c:pt>
                <c:pt idx="6">
                  <c:v>39873</c:v>
                </c:pt>
                <c:pt idx="7">
                  <c:v>39877</c:v>
                </c:pt>
                <c:pt idx="8">
                  <c:v>39934</c:v>
                </c:pt>
                <c:pt idx="9">
                  <c:v>39941</c:v>
                </c:pt>
                <c:pt idx="10">
                  <c:v>39965</c:v>
                </c:pt>
                <c:pt idx="11">
                  <c:v>39965</c:v>
                </c:pt>
                <c:pt idx="12">
                  <c:v>39965</c:v>
                </c:pt>
                <c:pt idx="13">
                  <c:v>39986</c:v>
                </c:pt>
                <c:pt idx="14">
                  <c:v>40042</c:v>
                </c:pt>
                <c:pt idx="15">
                  <c:v>40064</c:v>
                </c:pt>
                <c:pt idx="16">
                  <c:v>40137</c:v>
                </c:pt>
                <c:pt idx="17">
                  <c:v>40170</c:v>
                </c:pt>
                <c:pt idx="18">
                  <c:v>40171</c:v>
                </c:pt>
                <c:pt idx="19">
                  <c:v>40171</c:v>
                </c:pt>
                <c:pt idx="20">
                  <c:v>40171</c:v>
                </c:pt>
                <c:pt idx="21">
                  <c:v>40204</c:v>
                </c:pt>
                <c:pt idx="22">
                  <c:v>40204</c:v>
                </c:pt>
                <c:pt idx="23">
                  <c:v>40204</c:v>
                </c:pt>
                <c:pt idx="24">
                  <c:v>40211</c:v>
                </c:pt>
                <c:pt idx="25">
                  <c:v>40233</c:v>
                </c:pt>
                <c:pt idx="26">
                  <c:v>40243</c:v>
                </c:pt>
                <c:pt idx="27">
                  <c:v>40287</c:v>
                </c:pt>
                <c:pt idx="28">
                  <c:v>40289</c:v>
                </c:pt>
                <c:pt idx="29">
                  <c:v>40297</c:v>
                </c:pt>
                <c:pt idx="30">
                  <c:v>40308</c:v>
                </c:pt>
                <c:pt idx="31">
                  <c:v>40318</c:v>
                </c:pt>
                <c:pt idx="32">
                  <c:v>40330</c:v>
                </c:pt>
                <c:pt idx="33">
                  <c:v>40330</c:v>
                </c:pt>
                <c:pt idx="34">
                  <c:v>40353</c:v>
                </c:pt>
                <c:pt idx="35">
                  <c:v>40359</c:v>
                </c:pt>
                <c:pt idx="36">
                  <c:v>40359</c:v>
                </c:pt>
                <c:pt idx="37">
                  <c:v>40385</c:v>
                </c:pt>
                <c:pt idx="38">
                  <c:v>40388</c:v>
                </c:pt>
                <c:pt idx="39">
                  <c:v>40388</c:v>
                </c:pt>
                <c:pt idx="40">
                  <c:v>40400</c:v>
                </c:pt>
                <c:pt idx="41">
                  <c:v>40400</c:v>
                </c:pt>
                <c:pt idx="42">
                  <c:v>40414</c:v>
                </c:pt>
                <c:pt idx="43">
                  <c:v>40441</c:v>
                </c:pt>
                <c:pt idx="44">
                  <c:v>40492</c:v>
                </c:pt>
                <c:pt idx="45">
                  <c:v>40497</c:v>
                </c:pt>
                <c:pt idx="46">
                  <c:v>40497</c:v>
                </c:pt>
                <c:pt idx="47">
                  <c:v>40513</c:v>
                </c:pt>
                <c:pt idx="48">
                  <c:v>40513</c:v>
                </c:pt>
                <c:pt idx="49">
                  <c:v>40533</c:v>
                </c:pt>
                <c:pt idx="50">
                  <c:v>40542</c:v>
                </c:pt>
                <c:pt idx="51">
                  <c:v>40542</c:v>
                </c:pt>
                <c:pt idx="52">
                  <c:v>40548</c:v>
                </c:pt>
                <c:pt idx="53">
                  <c:v>40550</c:v>
                </c:pt>
                <c:pt idx="54">
                  <c:v>40568</c:v>
                </c:pt>
                <c:pt idx="55">
                  <c:v>40581</c:v>
                </c:pt>
                <c:pt idx="56">
                  <c:v>40585</c:v>
                </c:pt>
                <c:pt idx="57">
                  <c:v>40585</c:v>
                </c:pt>
                <c:pt idx="58">
                  <c:v>40610</c:v>
                </c:pt>
                <c:pt idx="59">
                  <c:v>40697</c:v>
                </c:pt>
                <c:pt idx="60">
                  <c:v>40697</c:v>
                </c:pt>
                <c:pt idx="61">
                  <c:v>40715</c:v>
                </c:pt>
                <c:pt idx="62">
                  <c:v>40732</c:v>
                </c:pt>
                <c:pt idx="63">
                  <c:v>40738</c:v>
                </c:pt>
                <c:pt idx="64">
                  <c:v>40742</c:v>
                </c:pt>
                <c:pt idx="65">
                  <c:v>40745</c:v>
                </c:pt>
                <c:pt idx="66">
                  <c:v>40815</c:v>
                </c:pt>
                <c:pt idx="67">
                  <c:v>40817</c:v>
                </c:pt>
                <c:pt idx="68">
                  <c:v>40878</c:v>
                </c:pt>
                <c:pt idx="69">
                  <c:v>40885</c:v>
                </c:pt>
                <c:pt idx="70">
                  <c:v>40897</c:v>
                </c:pt>
                <c:pt idx="71">
                  <c:v>40897</c:v>
                </c:pt>
                <c:pt idx="72">
                  <c:v>40897</c:v>
                </c:pt>
                <c:pt idx="73">
                  <c:v>40909</c:v>
                </c:pt>
                <c:pt idx="74">
                  <c:v>40909</c:v>
                </c:pt>
                <c:pt idx="75">
                  <c:v>40942</c:v>
                </c:pt>
                <c:pt idx="76">
                  <c:v>40966</c:v>
                </c:pt>
                <c:pt idx="77">
                  <c:v>41093</c:v>
                </c:pt>
                <c:pt idx="78">
                  <c:v>41093</c:v>
                </c:pt>
                <c:pt idx="79">
                  <c:v>41124</c:v>
                </c:pt>
                <c:pt idx="80">
                  <c:v>41134</c:v>
                </c:pt>
                <c:pt idx="81">
                  <c:v>41137</c:v>
                </c:pt>
                <c:pt idx="82">
                  <c:v>41150</c:v>
                </c:pt>
                <c:pt idx="83">
                  <c:v>41152</c:v>
                </c:pt>
                <c:pt idx="84">
                  <c:v>41169</c:v>
                </c:pt>
                <c:pt idx="85">
                  <c:v>41169</c:v>
                </c:pt>
                <c:pt idx="86">
                  <c:v>41199</c:v>
                </c:pt>
                <c:pt idx="87">
                  <c:v>41207</c:v>
                </c:pt>
                <c:pt idx="88">
                  <c:v>41214</c:v>
                </c:pt>
                <c:pt idx="89">
                  <c:v>41228</c:v>
                </c:pt>
                <c:pt idx="90">
                  <c:v>41255</c:v>
                </c:pt>
                <c:pt idx="91">
                  <c:v>41256</c:v>
                </c:pt>
                <c:pt idx="92">
                  <c:v>41309</c:v>
                </c:pt>
                <c:pt idx="93">
                  <c:v>41333</c:v>
                </c:pt>
                <c:pt idx="94">
                  <c:v>41355</c:v>
                </c:pt>
                <c:pt idx="95">
                  <c:v>41355</c:v>
                </c:pt>
                <c:pt idx="96">
                  <c:v>41358</c:v>
                </c:pt>
                <c:pt idx="97">
                  <c:v>41374</c:v>
                </c:pt>
                <c:pt idx="98">
                  <c:v>41380</c:v>
                </c:pt>
                <c:pt idx="99">
                  <c:v>41426</c:v>
                </c:pt>
                <c:pt idx="100">
                  <c:v>41428</c:v>
                </c:pt>
                <c:pt idx="101">
                  <c:v>41428</c:v>
                </c:pt>
                <c:pt idx="102">
                  <c:v>41444</c:v>
                </c:pt>
                <c:pt idx="103">
                  <c:v>41458</c:v>
                </c:pt>
                <c:pt idx="104">
                  <c:v>41465</c:v>
                </c:pt>
                <c:pt idx="105">
                  <c:v>41465</c:v>
                </c:pt>
                <c:pt idx="106">
                  <c:v>41472</c:v>
                </c:pt>
                <c:pt idx="107">
                  <c:v>41472</c:v>
                </c:pt>
                <c:pt idx="108">
                  <c:v>41523</c:v>
                </c:pt>
                <c:pt idx="109">
                  <c:v>41536</c:v>
                </c:pt>
                <c:pt idx="110">
                  <c:v>41544</c:v>
                </c:pt>
                <c:pt idx="111">
                  <c:v>41556</c:v>
                </c:pt>
                <c:pt idx="112">
                  <c:v>41569</c:v>
                </c:pt>
                <c:pt idx="113">
                  <c:v>41609</c:v>
                </c:pt>
                <c:pt idx="114">
                  <c:v>41614</c:v>
                </c:pt>
                <c:pt idx="115">
                  <c:v>41627</c:v>
                </c:pt>
                <c:pt idx="116">
                  <c:v>41669</c:v>
                </c:pt>
                <c:pt idx="117">
                  <c:v>41690</c:v>
                </c:pt>
                <c:pt idx="118">
                  <c:v>41715</c:v>
                </c:pt>
                <c:pt idx="119">
                  <c:v>41724</c:v>
                </c:pt>
                <c:pt idx="120">
                  <c:v>41730</c:v>
                </c:pt>
                <c:pt idx="121">
                  <c:v>41760</c:v>
                </c:pt>
                <c:pt idx="122">
                  <c:v>41786</c:v>
                </c:pt>
                <c:pt idx="123">
                  <c:v>41791</c:v>
                </c:pt>
                <c:pt idx="124">
                  <c:v>41802</c:v>
                </c:pt>
                <c:pt idx="125">
                  <c:v>41838</c:v>
                </c:pt>
                <c:pt idx="126">
                  <c:v>41843</c:v>
                </c:pt>
                <c:pt idx="127">
                  <c:v>41844</c:v>
                </c:pt>
                <c:pt idx="128">
                  <c:v>41844</c:v>
                </c:pt>
                <c:pt idx="129">
                  <c:v>41851</c:v>
                </c:pt>
                <c:pt idx="130">
                  <c:v>41870</c:v>
                </c:pt>
                <c:pt idx="131">
                  <c:v>41876</c:v>
                </c:pt>
                <c:pt idx="132">
                  <c:v>41885</c:v>
                </c:pt>
                <c:pt idx="133">
                  <c:v>41886</c:v>
                </c:pt>
                <c:pt idx="134">
                  <c:v>41886</c:v>
                </c:pt>
                <c:pt idx="135">
                  <c:v>41915</c:v>
                </c:pt>
                <c:pt idx="136">
                  <c:v>41920</c:v>
                </c:pt>
                <c:pt idx="137">
                  <c:v>41920</c:v>
                </c:pt>
                <c:pt idx="138">
                  <c:v>41920</c:v>
                </c:pt>
                <c:pt idx="139">
                  <c:v>41920</c:v>
                </c:pt>
                <c:pt idx="140">
                  <c:v>41920</c:v>
                </c:pt>
                <c:pt idx="141">
                  <c:v>41920</c:v>
                </c:pt>
                <c:pt idx="142">
                  <c:v>41932</c:v>
                </c:pt>
                <c:pt idx="143">
                  <c:v>41933</c:v>
                </c:pt>
                <c:pt idx="144">
                  <c:v>41933</c:v>
                </c:pt>
                <c:pt idx="145">
                  <c:v>41934</c:v>
                </c:pt>
                <c:pt idx="146">
                  <c:v>41934</c:v>
                </c:pt>
                <c:pt idx="147">
                  <c:v>41934</c:v>
                </c:pt>
                <c:pt idx="148">
                  <c:v>41934</c:v>
                </c:pt>
                <c:pt idx="149">
                  <c:v>41934</c:v>
                </c:pt>
                <c:pt idx="150">
                  <c:v>41934</c:v>
                </c:pt>
                <c:pt idx="151">
                  <c:v>41934</c:v>
                </c:pt>
                <c:pt idx="152">
                  <c:v>41934</c:v>
                </c:pt>
                <c:pt idx="153">
                  <c:v>41936</c:v>
                </c:pt>
                <c:pt idx="154">
                  <c:v>41950</c:v>
                </c:pt>
                <c:pt idx="155">
                  <c:v>41950</c:v>
                </c:pt>
                <c:pt idx="156">
                  <c:v>41956</c:v>
                </c:pt>
                <c:pt idx="157">
                  <c:v>41961</c:v>
                </c:pt>
                <c:pt idx="158">
                  <c:v>41982</c:v>
                </c:pt>
                <c:pt idx="159">
                  <c:v>42036</c:v>
                </c:pt>
                <c:pt idx="160">
                  <c:v>42065</c:v>
                </c:pt>
                <c:pt idx="161">
                  <c:v>42065</c:v>
                </c:pt>
                <c:pt idx="162">
                  <c:v>42066</c:v>
                </c:pt>
                <c:pt idx="163">
                  <c:v>42067</c:v>
                </c:pt>
                <c:pt idx="164">
                  <c:v>42067</c:v>
                </c:pt>
                <c:pt idx="165">
                  <c:v>42068</c:v>
                </c:pt>
                <c:pt idx="166">
                  <c:v>42086</c:v>
                </c:pt>
                <c:pt idx="167">
                  <c:v>42088</c:v>
                </c:pt>
                <c:pt idx="168">
                  <c:v>42097</c:v>
                </c:pt>
                <c:pt idx="169">
                  <c:v>42097</c:v>
                </c:pt>
                <c:pt idx="170">
                  <c:v>42108</c:v>
                </c:pt>
                <c:pt idx="171">
                  <c:v>42111</c:v>
                </c:pt>
                <c:pt idx="172">
                  <c:v>42124</c:v>
                </c:pt>
                <c:pt idx="173">
                  <c:v>42124</c:v>
                </c:pt>
                <c:pt idx="174">
                  <c:v>42124</c:v>
                </c:pt>
                <c:pt idx="175">
                  <c:v>42151</c:v>
                </c:pt>
                <c:pt idx="176">
                  <c:v>42156</c:v>
                </c:pt>
                <c:pt idx="177">
                  <c:v>42160</c:v>
                </c:pt>
                <c:pt idx="178">
                  <c:v>42164</c:v>
                </c:pt>
                <c:pt idx="179">
                  <c:v>42174</c:v>
                </c:pt>
                <c:pt idx="180">
                  <c:v>42178</c:v>
                </c:pt>
                <c:pt idx="181">
                  <c:v>42180</c:v>
                </c:pt>
                <c:pt idx="182">
                  <c:v>42185</c:v>
                </c:pt>
                <c:pt idx="183">
                  <c:v>42186</c:v>
                </c:pt>
                <c:pt idx="184">
                  <c:v>42186</c:v>
                </c:pt>
                <c:pt idx="185">
                  <c:v>42186</c:v>
                </c:pt>
                <c:pt idx="186">
                  <c:v>42200</c:v>
                </c:pt>
                <c:pt idx="187">
                  <c:v>42201</c:v>
                </c:pt>
                <c:pt idx="188">
                  <c:v>42201</c:v>
                </c:pt>
                <c:pt idx="189">
                  <c:v>42206</c:v>
                </c:pt>
                <c:pt idx="190">
                  <c:v>42221</c:v>
                </c:pt>
                <c:pt idx="191">
                  <c:v>42225</c:v>
                </c:pt>
                <c:pt idx="192">
                  <c:v>42228</c:v>
                </c:pt>
                <c:pt idx="193">
                  <c:v>42244</c:v>
                </c:pt>
                <c:pt idx="194">
                  <c:v>42250</c:v>
                </c:pt>
                <c:pt idx="195">
                  <c:v>42270</c:v>
                </c:pt>
                <c:pt idx="196">
                  <c:v>42270</c:v>
                </c:pt>
                <c:pt idx="197">
                  <c:v>42271</c:v>
                </c:pt>
                <c:pt idx="198">
                  <c:v>42275</c:v>
                </c:pt>
                <c:pt idx="199">
                  <c:v>42275</c:v>
                </c:pt>
                <c:pt idx="200">
                  <c:v>42278</c:v>
                </c:pt>
                <c:pt idx="201">
                  <c:v>42278</c:v>
                </c:pt>
                <c:pt idx="202">
                  <c:v>42278</c:v>
                </c:pt>
                <c:pt idx="203">
                  <c:v>42285</c:v>
                </c:pt>
                <c:pt idx="204">
                  <c:v>42286</c:v>
                </c:pt>
                <c:pt idx="205">
                  <c:v>42286</c:v>
                </c:pt>
                <c:pt idx="206">
                  <c:v>42292</c:v>
                </c:pt>
                <c:pt idx="207">
                  <c:v>42313</c:v>
                </c:pt>
                <c:pt idx="208">
                  <c:v>42314</c:v>
                </c:pt>
                <c:pt idx="209">
                  <c:v>42317</c:v>
                </c:pt>
                <c:pt idx="210">
                  <c:v>42318</c:v>
                </c:pt>
                <c:pt idx="211">
                  <c:v>42328</c:v>
                </c:pt>
                <c:pt idx="212">
                  <c:v>42338</c:v>
                </c:pt>
                <c:pt idx="213">
                  <c:v>42355</c:v>
                </c:pt>
                <c:pt idx="214">
                  <c:v>42355</c:v>
                </c:pt>
                <c:pt idx="215">
                  <c:v>42356</c:v>
                </c:pt>
                <c:pt idx="216">
                  <c:v>42356</c:v>
                </c:pt>
                <c:pt idx="217">
                  <c:v>42356</c:v>
                </c:pt>
                <c:pt idx="218">
                  <c:v>42356</c:v>
                </c:pt>
                <c:pt idx="219">
                  <c:v>42375</c:v>
                </c:pt>
                <c:pt idx="220">
                  <c:v>42472</c:v>
                </c:pt>
                <c:pt idx="221">
                  <c:v>42472</c:v>
                </c:pt>
                <c:pt idx="222">
                  <c:v>42509</c:v>
                </c:pt>
                <c:pt idx="223">
                  <c:v>42584</c:v>
                </c:pt>
                <c:pt idx="224">
                  <c:v>42586</c:v>
                </c:pt>
                <c:pt idx="225">
                  <c:v>42591</c:v>
                </c:pt>
                <c:pt idx="226">
                  <c:v>42608</c:v>
                </c:pt>
                <c:pt idx="227">
                  <c:v>42611</c:v>
                </c:pt>
                <c:pt idx="228">
                  <c:v>42628</c:v>
                </c:pt>
                <c:pt idx="229">
                  <c:v>42633</c:v>
                </c:pt>
                <c:pt idx="230">
                  <c:v>42635</c:v>
                </c:pt>
                <c:pt idx="231">
                  <c:v>42636</c:v>
                </c:pt>
                <c:pt idx="232">
                  <c:v>42636</c:v>
                </c:pt>
                <c:pt idx="233">
                  <c:v>42636</c:v>
                </c:pt>
                <c:pt idx="234">
                  <c:v>42636</c:v>
                </c:pt>
                <c:pt idx="235">
                  <c:v>42689</c:v>
                </c:pt>
                <c:pt idx="236">
                  <c:v>42692</c:v>
                </c:pt>
                <c:pt idx="237">
                  <c:v>42692</c:v>
                </c:pt>
                <c:pt idx="238">
                  <c:v>42692</c:v>
                </c:pt>
                <c:pt idx="239">
                  <c:v>42717</c:v>
                </c:pt>
                <c:pt idx="240">
                  <c:v>42719</c:v>
                </c:pt>
                <c:pt idx="241">
                  <c:v>42738</c:v>
                </c:pt>
                <c:pt idx="242">
                  <c:v>42747</c:v>
                </c:pt>
                <c:pt idx="243">
                  <c:v>42747</c:v>
                </c:pt>
                <c:pt idx="244">
                  <c:v>42747</c:v>
                </c:pt>
                <c:pt idx="245">
                  <c:v>42752</c:v>
                </c:pt>
                <c:pt idx="246">
                  <c:v>42766</c:v>
                </c:pt>
                <c:pt idx="247">
                  <c:v>42817</c:v>
                </c:pt>
                <c:pt idx="248">
                  <c:v>42825</c:v>
                </c:pt>
                <c:pt idx="249">
                  <c:v>42826</c:v>
                </c:pt>
                <c:pt idx="250">
                  <c:v>42843</c:v>
                </c:pt>
                <c:pt idx="251">
                  <c:v>42877</c:v>
                </c:pt>
                <c:pt idx="252">
                  <c:v>42880</c:v>
                </c:pt>
                <c:pt idx="253">
                  <c:v>42880</c:v>
                </c:pt>
                <c:pt idx="254">
                  <c:v>42880</c:v>
                </c:pt>
                <c:pt idx="255">
                  <c:v>42880</c:v>
                </c:pt>
                <c:pt idx="256">
                  <c:v>42881</c:v>
                </c:pt>
                <c:pt idx="257">
                  <c:v>42887</c:v>
                </c:pt>
                <c:pt idx="258">
                  <c:v>42887</c:v>
                </c:pt>
                <c:pt idx="259">
                  <c:v>42887</c:v>
                </c:pt>
                <c:pt idx="260">
                  <c:v>42893</c:v>
                </c:pt>
                <c:pt idx="261">
                  <c:v>42905</c:v>
                </c:pt>
                <c:pt idx="262">
                  <c:v>42906</c:v>
                </c:pt>
                <c:pt idx="263">
                  <c:v>42906</c:v>
                </c:pt>
                <c:pt idx="264">
                  <c:v>42906</c:v>
                </c:pt>
                <c:pt idx="265">
                  <c:v>42906</c:v>
                </c:pt>
                <c:pt idx="266">
                  <c:v>42912</c:v>
                </c:pt>
                <c:pt idx="267">
                  <c:v>42933</c:v>
                </c:pt>
                <c:pt idx="268">
                  <c:v>42944</c:v>
                </c:pt>
                <c:pt idx="269">
                  <c:v>42944</c:v>
                </c:pt>
                <c:pt idx="270">
                  <c:v>42955</c:v>
                </c:pt>
                <c:pt idx="271">
                  <c:v>42972</c:v>
                </c:pt>
                <c:pt idx="272">
                  <c:v>43001</c:v>
                </c:pt>
                <c:pt idx="273">
                  <c:v>43004</c:v>
                </c:pt>
                <c:pt idx="274">
                  <c:v>43004</c:v>
                </c:pt>
                <c:pt idx="275">
                  <c:v>43014</c:v>
                </c:pt>
                <c:pt idx="276">
                  <c:v>43014</c:v>
                </c:pt>
                <c:pt idx="277">
                  <c:v>43038</c:v>
                </c:pt>
                <c:pt idx="278">
                  <c:v>43047</c:v>
                </c:pt>
                <c:pt idx="279">
                  <c:v>43052</c:v>
                </c:pt>
                <c:pt idx="280">
                  <c:v>43052</c:v>
                </c:pt>
                <c:pt idx="281">
                  <c:v>43053</c:v>
                </c:pt>
                <c:pt idx="282">
                  <c:v>43077</c:v>
                </c:pt>
                <c:pt idx="283">
                  <c:v>43083</c:v>
                </c:pt>
                <c:pt idx="284">
                  <c:v>43084</c:v>
                </c:pt>
                <c:pt idx="285">
                  <c:v>43090</c:v>
                </c:pt>
                <c:pt idx="286">
                  <c:v>43105</c:v>
                </c:pt>
                <c:pt idx="287">
                  <c:v>43109</c:v>
                </c:pt>
                <c:pt idx="288">
                  <c:v>43126</c:v>
                </c:pt>
                <c:pt idx="289">
                  <c:v>43129</c:v>
                </c:pt>
                <c:pt idx="290">
                  <c:v>43129</c:v>
                </c:pt>
                <c:pt idx="291">
                  <c:v>43132</c:v>
                </c:pt>
                <c:pt idx="292">
                  <c:v>43136</c:v>
                </c:pt>
                <c:pt idx="293">
                  <c:v>43152</c:v>
                </c:pt>
                <c:pt idx="294">
                  <c:v>43154</c:v>
                </c:pt>
                <c:pt idx="295">
                  <c:v>43206</c:v>
                </c:pt>
                <c:pt idx="296">
                  <c:v>43227</c:v>
                </c:pt>
                <c:pt idx="297">
                  <c:v>43236</c:v>
                </c:pt>
                <c:pt idx="298">
                  <c:v>43236</c:v>
                </c:pt>
                <c:pt idx="299">
                  <c:v>43250</c:v>
                </c:pt>
                <c:pt idx="300">
                  <c:v>43250</c:v>
                </c:pt>
                <c:pt idx="301">
                  <c:v>43250</c:v>
                </c:pt>
                <c:pt idx="302">
                  <c:v>43250</c:v>
                </c:pt>
                <c:pt idx="303">
                  <c:v>43250</c:v>
                </c:pt>
                <c:pt idx="304">
                  <c:v>43250</c:v>
                </c:pt>
                <c:pt idx="305">
                  <c:v>43251</c:v>
                </c:pt>
                <c:pt idx="306">
                  <c:v>43252</c:v>
                </c:pt>
                <c:pt idx="307">
                  <c:v>43255</c:v>
                </c:pt>
                <c:pt idx="308">
                  <c:v>43257</c:v>
                </c:pt>
                <c:pt idx="309">
                  <c:v>43259</c:v>
                </c:pt>
                <c:pt idx="310">
                  <c:v>43264</c:v>
                </c:pt>
                <c:pt idx="311">
                  <c:v>43264</c:v>
                </c:pt>
                <c:pt idx="312">
                  <c:v>43264</c:v>
                </c:pt>
                <c:pt idx="313">
                  <c:v>43264</c:v>
                </c:pt>
                <c:pt idx="314">
                  <c:v>43266</c:v>
                </c:pt>
                <c:pt idx="315">
                  <c:v>43277</c:v>
                </c:pt>
                <c:pt idx="316">
                  <c:v>43278</c:v>
                </c:pt>
                <c:pt idx="317">
                  <c:v>43281</c:v>
                </c:pt>
                <c:pt idx="318">
                  <c:v>43281</c:v>
                </c:pt>
                <c:pt idx="319">
                  <c:v>43281</c:v>
                </c:pt>
                <c:pt idx="320">
                  <c:v>43291</c:v>
                </c:pt>
                <c:pt idx="321">
                  <c:v>43322</c:v>
                </c:pt>
                <c:pt idx="322">
                  <c:v>43322</c:v>
                </c:pt>
                <c:pt idx="323">
                  <c:v>43334</c:v>
                </c:pt>
                <c:pt idx="324">
                  <c:v>43334</c:v>
                </c:pt>
                <c:pt idx="325">
                  <c:v>43335</c:v>
                </c:pt>
                <c:pt idx="326">
                  <c:v>43343</c:v>
                </c:pt>
                <c:pt idx="327">
                  <c:v>43352</c:v>
                </c:pt>
                <c:pt idx="328">
                  <c:v>43354</c:v>
                </c:pt>
                <c:pt idx="329">
                  <c:v>43362</c:v>
                </c:pt>
                <c:pt idx="330">
                  <c:v>43363</c:v>
                </c:pt>
                <c:pt idx="331">
                  <c:v>43368</c:v>
                </c:pt>
                <c:pt idx="332">
                  <c:v>43374</c:v>
                </c:pt>
                <c:pt idx="333">
                  <c:v>43374</c:v>
                </c:pt>
                <c:pt idx="334">
                  <c:v>43391</c:v>
                </c:pt>
                <c:pt idx="335">
                  <c:v>43391</c:v>
                </c:pt>
                <c:pt idx="336">
                  <c:v>43398</c:v>
                </c:pt>
                <c:pt idx="337">
                  <c:v>43405</c:v>
                </c:pt>
                <c:pt idx="338">
                  <c:v>43445</c:v>
                </c:pt>
                <c:pt idx="339">
                  <c:v>43497</c:v>
                </c:pt>
                <c:pt idx="340">
                  <c:v>43507</c:v>
                </c:pt>
                <c:pt idx="341">
                  <c:v>43510</c:v>
                </c:pt>
                <c:pt idx="342">
                  <c:v>43524</c:v>
                </c:pt>
                <c:pt idx="343">
                  <c:v>43545</c:v>
                </c:pt>
                <c:pt idx="344">
                  <c:v>43546</c:v>
                </c:pt>
                <c:pt idx="345">
                  <c:v>43577</c:v>
                </c:pt>
                <c:pt idx="346">
                  <c:v>43585</c:v>
                </c:pt>
                <c:pt idx="347">
                  <c:v>43613</c:v>
                </c:pt>
                <c:pt idx="348">
                  <c:v>43615</c:v>
                </c:pt>
                <c:pt idx="349">
                  <c:v>43627</c:v>
                </c:pt>
                <c:pt idx="350">
                  <c:v>43634</c:v>
                </c:pt>
                <c:pt idx="351">
                  <c:v>43634</c:v>
                </c:pt>
                <c:pt idx="352">
                  <c:v>43637</c:v>
                </c:pt>
                <c:pt idx="353">
                  <c:v>43643</c:v>
                </c:pt>
                <c:pt idx="354">
                  <c:v>43643</c:v>
                </c:pt>
                <c:pt idx="355">
                  <c:v>43647</c:v>
                </c:pt>
                <c:pt idx="356">
                  <c:v>43647</c:v>
                </c:pt>
                <c:pt idx="357">
                  <c:v>43647</c:v>
                </c:pt>
                <c:pt idx="358">
                  <c:v>43655</c:v>
                </c:pt>
                <c:pt idx="359">
                  <c:v>43671</c:v>
                </c:pt>
                <c:pt idx="360">
                  <c:v>43672</c:v>
                </c:pt>
                <c:pt idx="361">
                  <c:v>43672</c:v>
                </c:pt>
                <c:pt idx="362">
                  <c:v>43683</c:v>
                </c:pt>
                <c:pt idx="363">
                  <c:v>43696</c:v>
                </c:pt>
                <c:pt idx="364">
                  <c:v>43707</c:v>
                </c:pt>
                <c:pt idx="365">
                  <c:v>43720</c:v>
                </c:pt>
                <c:pt idx="366">
                  <c:v>43727</c:v>
                </c:pt>
                <c:pt idx="367">
                  <c:v>43730</c:v>
                </c:pt>
                <c:pt idx="368">
                  <c:v>43730</c:v>
                </c:pt>
                <c:pt idx="369">
                  <c:v>43730</c:v>
                </c:pt>
                <c:pt idx="370">
                  <c:v>43739</c:v>
                </c:pt>
                <c:pt idx="371">
                  <c:v>43755</c:v>
                </c:pt>
                <c:pt idx="372">
                  <c:v>43755</c:v>
                </c:pt>
                <c:pt idx="373">
                  <c:v>43756</c:v>
                </c:pt>
                <c:pt idx="374">
                  <c:v>43761</c:v>
                </c:pt>
                <c:pt idx="375">
                  <c:v>43774</c:v>
                </c:pt>
                <c:pt idx="376">
                  <c:v>43783</c:v>
                </c:pt>
                <c:pt idx="377">
                  <c:v>43783</c:v>
                </c:pt>
                <c:pt idx="378">
                  <c:v>43788</c:v>
                </c:pt>
                <c:pt idx="379">
                  <c:v>43790</c:v>
                </c:pt>
                <c:pt idx="380">
                  <c:v>43795</c:v>
                </c:pt>
                <c:pt idx="381">
                  <c:v>43795</c:v>
                </c:pt>
                <c:pt idx="382">
                  <c:v>43795</c:v>
                </c:pt>
                <c:pt idx="383">
                  <c:v>43804</c:v>
                </c:pt>
                <c:pt idx="384">
                  <c:v>43809</c:v>
                </c:pt>
                <c:pt idx="385">
                  <c:v>43816</c:v>
                </c:pt>
                <c:pt idx="386">
                  <c:v>43819</c:v>
                </c:pt>
                <c:pt idx="387">
                  <c:v>43822</c:v>
                </c:pt>
                <c:pt idx="388">
                  <c:v>43836</c:v>
                </c:pt>
                <c:pt idx="389">
                  <c:v>43875</c:v>
                </c:pt>
                <c:pt idx="390">
                  <c:v>43875</c:v>
                </c:pt>
                <c:pt idx="391">
                  <c:v>43880</c:v>
                </c:pt>
                <c:pt idx="392">
                  <c:v>43887</c:v>
                </c:pt>
                <c:pt idx="393">
                  <c:v>43903</c:v>
                </c:pt>
                <c:pt idx="394">
                  <c:v>43915</c:v>
                </c:pt>
                <c:pt idx="395">
                  <c:v>43929</c:v>
                </c:pt>
                <c:pt idx="396">
                  <c:v>43929</c:v>
                </c:pt>
                <c:pt idx="397">
                  <c:v>43953</c:v>
                </c:pt>
                <c:pt idx="398">
                  <c:v>43957</c:v>
                </c:pt>
                <c:pt idx="399">
                  <c:v>43970</c:v>
                </c:pt>
                <c:pt idx="400">
                  <c:v>43977</c:v>
                </c:pt>
                <c:pt idx="401">
                  <c:v>43983</c:v>
                </c:pt>
                <c:pt idx="402">
                  <c:v>44022</c:v>
                </c:pt>
                <c:pt idx="403">
                  <c:v>44022</c:v>
                </c:pt>
                <c:pt idx="404">
                  <c:v>44036</c:v>
                </c:pt>
                <c:pt idx="405">
                  <c:v>44067</c:v>
                </c:pt>
                <c:pt idx="406">
                  <c:v>44074</c:v>
                </c:pt>
                <c:pt idx="407">
                  <c:v>44088</c:v>
                </c:pt>
                <c:pt idx="408">
                  <c:v>44097</c:v>
                </c:pt>
                <c:pt idx="409">
                  <c:v>44099</c:v>
                </c:pt>
                <c:pt idx="410">
                  <c:v>44104</c:v>
                </c:pt>
                <c:pt idx="411">
                  <c:v>44106</c:v>
                </c:pt>
                <c:pt idx="412">
                  <c:v>44137</c:v>
                </c:pt>
                <c:pt idx="413">
                  <c:v>44140</c:v>
                </c:pt>
                <c:pt idx="414">
                  <c:v>44141</c:v>
                </c:pt>
                <c:pt idx="415">
                  <c:v>44166</c:v>
                </c:pt>
                <c:pt idx="416">
                  <c:v>44187</c:v>
                </c:pt>
                <c:pt idx="417">
                  <c:v>44195</c:v>
                </c:pt>
                <c:pt idx="418">
                  <c:v>44211</c:v>
                </c:pt>
                <c:pt idx="419">
                  <c:v>44211</c:v>
                </c:pt>
                <c:pt idx="420">
                  <c:v>44217</c:v>
                </c:pt>
                <c:pt idx="421">
                  <c:v>44224</c:v>
                </c:pt>
                <c:pt idx="422">
                  <c:v>44228</c:v>
                </c:pt>
                <c:pt idx="423">
                  <c:v>44228</c:v>
                </c:pt>
                <c:pt idx="424">
                  <c:v>44231</c:v>
                </c:pt>
                <c:pt idx="425">
                  <c:v>44250</c:v>
                </c:pt>
                <c:pt idx="426">
                  <c:v>44263</c:v>
                </c:pt>
                <c:pt idx="427">
                  <c:v>44280</c:v>
                </c:pt>
                <c:pt idx="428">
                  <c:v>44287</c:v>
                </c:pt>
                <c:pt idx="429">
                  <c:v>44287</c:v>
                </c:pt>
                <c:pt idx="430">
                  <c:v>44294</c:v>
                </c:pt>
                <c:pt idx="431">
                  <c:v>44323</c:v>
                </c:pt>
                <c:pt idx="432">
                  <c:v>44328</c:v>
                </c:pt>
                <c:pt idx="433">
                  <c:v>44348</c:v>
                </c:pt>
                <c:pt idx="434">
                  <c:v>44348</c:v>
                </c:pt>
                <c:pt idx="435">
                  <c:v>44348</c:v>
                </c:pt>
                <c:pt idx="436">
                  <c:v>44351</c:v>
                </c:pt>
                <c:pt idx="437">
                  <c:v>44364</c:v>
                </c:pt>
                <c:pt idx="438">
                  <c:v>44420</c:v>
                </c:pt>
                <c:pt idx="439">
                  <c:v>44477</c:v>
                </c:pt>
                <c:pt idx="440">
                  <c:v>44483</c:v>
                </c:pt>
                <c:pt idx="441">
                  <c:v>44484</c:v>
                </c:pt>
                <c:pt idx="442">
                  <c:v>44484</c:v>
                </c:pt>
                <c:pt idx="443">
                  <c:v>44547</c:v>
                </c:pt>
                <c:pt idx="444">
                  <c:v>44582</c:v>
                </c:pt>
                <c:pt idx="445">
                  <c:v>44608</c:v>
                </c:pt>
                <c:pt idx="446">
                  <c:v>44613</c:v>
                </c:pt>
                <c:pt idx="447">
                  <c:v>44669</c:v>
                </c:pt>
                <c:pt idx="448">
                  <c:v>44671</c:v>
                </c:pt>
                <c:pt idx="449">
                  <c:v>44679</c:v>
                </c:pt>
                <c:pt idx="450">
                  <c:v>44694</c:v>
                </c:pt>
                <c:pt idx="451">
                  <c:v>44706</c:v>
                </c:pt>
                <c:pt idx="452">
                  <c:v>44735</c:v>
                </c:pt>
                <c:pt idx="453">
                  <c:v>44769</c:v>
                </c:pt>
                <c:pt idx="454">
                  <c:v>44831</c:v>
                </c:pt>
                <c:pt idx="455">
                  <c:v>44833</c:v>
                </c:pt>
                <c:pt idx="456">
                  <c:v>44854</c:v>
                </c:pt>
                <c:pt idx="457">
                  <c:v>44859</c:v>
                </c:pt>
                <c:pt idx="458">
                  <c:v>44862</c:v>
                </c:pt>
                <c:pt idx="459">
                  <c:v>44916</c:v>
                </c:pt>
                <c:pt idx="460">
                  <c:v>44946</c:v>
                </c:pt>
                <c:pt idx="461">
                  <c:v>44950</c:v>
                </c:pt>
                <c:pt idx="462">
                  <c:v>45107</c:v>
                </c:pt>
                <c:pt idx="463">
                  <c:v>45128</c:v>
                </c:pt>
                <c:pt idx="464">
                  <c:v>45223</c:v>
                </c:pt>
                <c:pt idx="465">
                  <c:v>45245</c:v>
                </c:pt>
                <c:pt idx="466">
                  <c:v>45247</c:v>
                </c:pt>
                <c:pt idx="467">
                  <c:v>45322</c:v>
                </c:pt>
                <c:pt idx="468">
                  <c:v>45337</c:v>
                </c:pt>
                <c:pt idx="469">
                  <c:v>45372</c:v>
                </c:pt>
                <c:pt idx="470">
                  <c:v>45415</c:v>
                </c:pt>
                <c:pt idx="471">
                  <c:v>45415</c:v>
                </c:pt>
              </c:numCache>
            </c:numRef>
          </c:xVal>
          <c:yVal>
            <c:numRef>
              <c:f>'PPA Price by Project (PV only)'!$J$26:$J$537</c:f>
              <c:numCache>
                <c:formatCode>0.00</c:formatCode>
                <c:ptCount val="512"/>
                <c:pt idx="0">
                  <c:v>#N/A</c:v>
                </c:pt>
                <c:pt idx="1">
                  <c:v>#N/A</c:v>
                </c:pt>
                <c:pt idx="2">
                  <c:v>#N/A</c:v>
                </c:pt>
                <c:pt idx="3">
                  <c:v>#N/A</c:v>
                </c:pt>
                <c:pt idx="4">
                  <c:v>#N/A</c:v>
                </c:pt>
                <c:pt idx="5">
                  <c:v>#N/A</c:v>
                </c:pt>
                <c:pt idx="6">
                  <c:v>#N/A</c:v>
                </c:pt>
                <c:pt idx="7">
                  <c:v>#N/A</c:v>
                </c:pt>
                <c:pt idx="8">
                  <c:v>#N/A</c:v>
                </c:pt>
                <c:pt idx="9">
                  <c:v>#N/A</c:v>
                </c:pt>
                <c:pt idx="10">
                  <c:v>#N/A</c:v>
                </c:pt>
                <c:pt idx="11">
                  <c:v>#N/A</c:v>
                </c:pt>
                <c:pt idx="12">
                  <c:v>#N/A</c:v>
                </c:pt>
                <c:pt idx="13">
                  <c:v>#N/A</c:v>
                </c:pt>
                <c:pt idx="14">
                  <c:v>#N/A</c:v>
                </c:pt>
                <c:pt idx="15">
                  <c:v>#N/A</c:v>
                </c:pt>
                <c:pt idx="16">
                  <c:v>#N/A</c:v>
                </c:pt>
                <c:pt idx="17">
                  <c:v>#N/A</c:v>
                </c:pt>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354.11475419560912</c:v>
                </c:pt>
                <c:pt idx="33">
                  <c:v>#N/A</c:v>
                </c:pt>
                <c:pt idx="34">
                  <c:v>#N/A</c:v>
                </c:pt>
                <c:pt idx="35">
                  <c:v>#N/A</c:v>
                </c:pt>
                <c:pt idx="36">
                  <c:v>#N/A</c:v>
                </c:pt>
                <c:pt idx="37">
                  <c:v>#N/A</c:v>
                </c:pt>
                <c:pt idx="38">
                  <c:v>#N/A</c:v>
                </c:pt>
                <c:pt idx="39">
                  <c:v>#N/A</c:v>
                </c:pt>
                <c:pt idx="40">
                  <c:v>#N/A</c:v>
                </c:pt>
                <c:pt idx="41">
                  <c:v>#N/A</c:v>
                </c:pt>
                <c:pt idx="42">
                  <c:v>#N/A</c:v>
                </c:pt>
                <c:pt idx="43">
                  <c:v>#N/A</c:v>
                </c:pt>
                <c:pt idx="44">
                  <c:v>#N/A</c:v>
                </c:pt>
                <c:pt idx="45">
                  <c:v>#N/A</c:v>
                </c:pt>
                <c:pt idx="46">
                  <c:v>#N/A</c:v>
                </c:pt>
                <c:pt idx="47">
                  <c:v>#N/A</c:v>
                </c:pt>
                <c:pt idx="48">
                  <c:v>#N/A</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#N/A</c:v>
                </c:pt>
                <c:pt idx="69">
                  <c:v>#N/A</c:v>
                </c:pt>
                <c:pt idx="70">
                  <c:v>#N/A</c:v>
                </c:pt>
                <c:pt idx="71">
                  <c:v>#N/A</c:v>
                </c:pt>
                <c:pt idx="72">
                  <c:v>#N/A</c:v>
                </c:pt>
                <c:pt idx="73">
                  <c:v>#N/A</c:v>
                </c:pt>
                <c:pt idx="74">
                  <c:v>#N/A</c:v>
                </c:pt>
                <c:pt idx="75">
                  <c:v>#N/A</c:v>
                </c:pt>
                <c:pt idx="76">
                  <c:v>#N/A</c:v>
                </c:pt>
                <c:pt idx="77">
                  <c:v>#N/A</c:v>
                </c:pt>
                <c:pt idx="78">
                  <c:v>#N/A</c:v>
                </c:pt>
                <c:pt idx="79">
                  <c:v>#N/A</c:v>
                </c:pt>
                <c:pt idx="80">
                  <c:v>#N/A</c:v>
                </c:pt>
                <c:pt idx="81">
                  <c:v>#N/A</c:v>
                </c:pt>
                <c:pt idx="82">
                  <c:v>#N/A</c:v>
                </c:pt>
                <c:pt idx="83">
                  <c:v>#N/A</c:v>
                </c:pt>
                <c:pt idx="84">
                  <c:v>#N/A</c:v>
                </c:pt>
                <c:pt idx="85">
                  <c:v>#N/A</c:v>
                </c:pt>
                <c:pt idx="86">
                  <c:v>#N/A</c:v>
                </c:pt>
                <c:pt idx="87">
                  <c:v>#N/A</c:v>
                </c:pt>
                <c:pt idx="88">
                  <c:v>#N/A</c:v>
                </c:pt>
                <c:pt idx="89">
                  <c:v>#N/A</c:v>
                </c:pt>
                <c:pt idx="90">
                  <c:v>#N/A</c:v>
                </c:pt>
                <c:pt idx="91">
                  <c:v>#N/A</c:v>
                </c:pt>
                <c:pt idx="92">
                  <c:v>#N/A</c:v>
                </c:pt>
                <c:pt idx="93">
                  <c:v>#N/A</c:v>
                </c:pt>
                <c:pt idx="94">
                  <c:v>#N/A</c:v>
                </c:pt>
                <c:pt idx="95">
                  <c:v>#N/A</c:v>
                </c:pt>
                <c:pt idx="96">
                  <c:v>#N/A</c:v>
                </c:pt>
                <c:pt idx="97">
                  <c:v>#N/A</c:v>
                </c:pt>
                <c:pt idx="98">
                  <c:v>#N/A</c:v>
                </c:pt>
                <c:pt idx="99">
                  <c:v>#N/A</c:v>
                </c:pt>
                <c:pt idx="100">
                  <c:v>#N/A</c:v>
                </c:pt>
                <c:pt idx="101">
                  <c:v>#N/A</c:v>
                </c:pt>
                <c:pt idx="102">
                  <c:v>#N/A</c:v>
                </c:pt>
                <c:pt idx="103">
                  <c:v>#N/A</c:v>
                </c:pt>
                <c:pt idx="104">
                  <c:v>#N/A</c:v>
                </c:pt>
                <c:pt idx="105">
                  <c:v>#N/A</c:v>
                </c:pt>
                <c:pt idx="106">
                  <c:v>#N/A</c:v>
                </c:pt>
                <c:pt idx="107">
                  <c:v>#N/A</c:v>
                </c:pt>
                <c:pt idx="108">
                  <c:v>#N/A</c:v>
                </c:pt>
                <c:pt idx="109">
                  <c:v>#N/A</c:v>
                </c:pt>
                <c:pt idx="110">
                  <c:v>#N/A</c:v>
                </c:pt>
                <c:pt idx="111">
                  <c:v>#N/A</c:v>
                </c:pt>
                <c:pt idx="112">
                  <c:v>#N/A</c:v>
                </c:pt>
                <c:pt idx="113">
                  <c:v>#N/A</c:v>
                </c:pt>
                <c:pt idx="114">
                  <c:v>#N/A</c:v>
                </c:pt>
                <c:pt idx="115">
                  <c:v>#N/A</c:v>
                </c:pt>
                <c:pt idx="116">
                  <c:v>#N/A</c:v>
                </c:pt>
                <c:pt idx="117">
                  <c:v>#N/A</c:v>
                </c:pt>
                <c:pt idx="118">
                  <c:v>#N/A</c:v>
                </c:pt>
                <c:pt idx="119">
                  <c:v>#N/A</c:v>
                </c:pt>
                <c:pt idx="120">
                  <c:v>#N/A</c:v>
                </c:pt>
                <c:pt idx="121">
                  <c:v>#N/A</c:v>
                </c:pt>
                <c:pt idx="122">
                  <c:v>#N/A</c:v>
                </c:pt>
                <c:pt idx="123">
                  <c:v>#N/A</c:v>
                </c:pt>
                <c:pt idx="124">
                  <c:v>#N/A</c:v>
                </c:pt>
                <c:pt idx="125">
                  <c:v>#N/A</c:v>
                </c:pt>
                <c:pt idx="126">
                  <c:v>#N/A</c:v>
                </c:pt>
                <c:pt idx="127">
                  <c:v>#N/A</c:v>
                </c:pt>
                <c:pt idx="128">
                  <c:v>#N/A</c:v>
                </c:pt>
                <c:pt idx="129">
                  <c:v>#N/A</c:v>
                </c:pt>
                <c:pt idx="130">
                  <c:v>#N/A</c:v>
                </c:pt>
                <c:pt idx="131">
                  <c:v>#N/A</c:v>
                </c:pt>
                <c:pt idx="132">
                  <c:v>#N/A</c:v>
                </c:pt>
                <c:pt idx="133">
                  <c:v>#N/A</c:v>
                </c:pt>
                <c:pt idx="134">
                  <c:v>#N/A</c:v>
                </c:pt>
                <c:pt idx="135">
                  <c:v>#N/A</c:v>
                </c:pt>
                <c:pt idx="136">
                  <c:v>#N/A</c:v>
                </c:pt>
                <c:pt idx="137">
                  <c:v>#N/A</c:v>
                </c:pt>
                <c:pt idx="138">
                  <c:v>#N/A</c:v>
                </c:pt>
                <c:pt idx="139">
                  <c:v>#N/A</c:v>
                </c:pt>
                <c:pt idx="140">
                  <c:v>#N/A</c:v>
                </c:pt>
                <c:pt idx="141">
                  <c:v>#N/A</c:v>
                </c:pt>
                <c:pt idx="142">
                  <c:v>#N/A</c:v>
                </c:pt>
                <c:pt idx="143">
                  <c:v>#N/A</c:v>
                </c:pt>
                <c:pt idx="144">
                  <c:v>#N/A</c:v>
                </c:pt>
                <c:pt idx="145">
                  <c:v>#N/A</c:v>
                </c:pt>
                <c:pt idx="146">
                  <c:v>#N/A</c:v>
                </c:pt>
                <c:pt idx="147">
                  <c:v>#N/A</c:v>
                </c:pt>
                <c:pt idx="148">
                  <c:v>#N/A</c:v>
                </c:pt>
                <c:pt idx="149">
                  <c:v>#N/A</c:v>
                </c:pt>
                <c:pt idx="150">
                  <c:v>#N/A</c:v>
                </c:pt>
                <c:pt idx="151">
                  <c:v>#N/A</c:v>
                </c:pt>
                <c:pt idx="152">
                  <c:v>#N/A</c:v>
                </c:pt>
                <c:pt idx="153">
                  <c:v>#N/A</c:v>
                </c:pt>
                <c:pt idx="154">
                  <c:v>#N/A</c:v>
                </c:pt>
                <c:pt idx="155">
                  <c:v>#N/A</c:v>
                </c:pt>
                <c:pt idx="156">
                  <c:v>#N/A</c:v>
                </c:pt>
                <c:pt idx="157">
                  <c:v>#N/A</c:v>
                </c:pt>
                <c:pt idx="158">
                  <c:v>#N/A</c:v>
                </c:pt>
                <c:pt idx="159">
                  <c:v>#N/A</c:v>
                </c:pt>
                <c:pt idx="160">
                  <c:v>#N/A</c:v>
                </c:pt>
                <c:pt idx="161">
                  <c:v>#N/A</c:v>
                </c:pt>
                <c:pt idx="162">
                  <c:v>#N/A</c:v>
                </c:pt>
                <c:pt idx="163">
                  <c:v>#N/A</c:v>
                </c:pt>
                <c:pt idx="164">
                  <c:v>#N/A</c:v>
                </c:pt>
                <c:pt idx="165">
                  <c:v>#N/A</c:v>
                </c:pt>
                <c:pt idx="166">
                  <c:v>#N/A</c:v>
                </c:pt>
                <c:pt idx="167">
                  <c:v>#N/A</c:v>
                </c:pt>
                <c:pt idx="168">
                  <c:v>#N/A</c:v>
                </c:pt>
                <c:pt idx="169">
                  <c:v>#N/A</c:v>
                </c:pt>
                <c:pt idx="170">
                  <c:v>#N/A</c:v>
                </c:pt>
                <c:pt idx="171">
                  <c:v>#N/A</c:v>
                </c:pt>
                <c:pt idx="172">
                  <c:v>#N/A</c:v>
                </c:pt>
                <c:pt idx="173">
                  <c:v>#N/A</c:v>
                </c:pt>
                <c:pt idx="174">
                  <c:v>#N/A</c:v>
                </c:pt>
                <c:pt idx="175">
                  <c:v>#N/A</c:v>
                </c:pt>
                <c:pt idx="176">
                  <c:v>#N/A</c:v>
                </c:pt>
                <c:pt idx="177">
                  <c:v>#N/A</c:v>
                </c:pt>
                <c:pt idx="178">
                  <c:v>#N/A</c:v>
                </c:pt>
                <c:pt idx="179">
                  <c:v>#N/A</c:v>
                </c:pt>
                <c:pt idx="180">
                  <c:v>#N/A</c:v>
                </c:pt>
                <c:pt idx="181">
                  <c:v>#N/A</c:v>
                </c:pt>
                <c:pt idx="182">
                  <c:v>#N/A</c:v>
                </c:pt>
                <c:pt idx="183">
                  <c:v>#N/A</c:v>
                </c:pt>
                <c:pt idx="184">
                  <c:v>#N/A</c:v>
                </c:pt>
                <c:pt idx="185">
                  <c:v>#N/A</c:v>
                </c:pt>
                <c:pt idx="186">
                  <c:v>#N/A</c:v>
                </c:pt>
                <c:pt idx="187">
                  <c:v>#N/A</c:v>
                </c:pt>
                <c:pt idx="188">
                  <c:v>#N/A</c:v>
                </c:pt>
                <c:pt idx="189">
                  <c:v>#N/A</c:v>
                </c:pt>
                <c:pt idx="190">
                  <c:v>#N/A</c:v>
                </c:pt>
                <c:pt idx="191">
                  <c:v>#N/A</c:v>
                </c:pt>
                <c:pt idx="192">
                  <c:v>#N/A</c:v>
                </c:pt>
                <c:pt idx="193">
                  <c:v>#N/A</c:v>
                </c:pt>
                <c:pt idx="194">
                  <c:v>#N/A</c:v>
                </c:pt>
                <c:pt idx="195">
                  <c:v>#N/A</c:v>
                </c:pt>
                <c:pt idx="196">
                  <c:v>#N/A</c:v>
                </c:pt>
                <c:pt idx="197">
                  <c:v>#N/A</c:v>
                </c:pt>
                <c:pt idx="198">
                  <c:v>#N/A</c:v>
                </c:pt>
                <c:pt idx="199">
                  <c:v>#N/A</c:v>
                </c:pt>
                <c:pt idx="200">
                  <c:v>#N/A</c:v>
                </c:pt>
                <c:pt idx="201">
                  <c:v>#N/A</c:v>
                </c:pt>
                <c:pt idx="202">
                  <c:v>#N/A</c:v>
                </c:pt>
                <c:pt idx="203">
                  <c:v>#N/A</c:v>
                </c:pt>
                <c:pt idx="204">
                  <c:v>#N/A</c:v>
                </c:pt>
                <c:pt idx="205">
                  <c:v>#N/A</c:v>
                </c:pt>
                <c:pt idx="206">
                  <c:v>#N/A</c:v>
                </c:pt>
                <c:pt idx="207">
                  <c:v>#N/A</c:v>
                </c:pt>
                <c:pt idx="208">
                  <c:v>#N/A</c:v>
                </c:pt>
                <c:pt idx="209">
                  <c:v>#N/A</c:v>
                </c:pt>
                <c:pt idx="210">
                  <c:v>#N/A</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#N/A</c:v>
                </c:pt>
                <c:pt idx="227">
                  <c:v>#N/A</c:v>
                </c:pt>
                <c:pt idx="228">
                  <c:v>#N/A</c:v>
                </c:pt>
                <c:pt idx="229">
                  <c:v>#N/A</c:v>
                </c:pt>
                <c:pt idx="230">
                  <c:v>159.82564271774476</c:v>
                </c:pt>
                <c:pt idx="231">
                  <c:v>#N/A</c:v>
                </c:pt>
                <c:pt idx="232">
                  <c:v>#N/A</c:v>
                </c:pt>
                <c:pt idx="233">
                  <c:v>#N/A</c:v>
                </c:pt>
                <c:pt idx="234">
                  <c:v>#N/A</c:v>
                </c:pt>
                <c:pt idx="235">
                  <c:v>#N/A</c:v>
                </c:pt>
                <c:pt idx="236">
                  <c:v>#N/A</c:v>
                </c:pt>
                <c:pt idx="237">
                  <c:v>#N/A</c:v>
                </c:pt>
                <c:pt idx="238">
                  <c:v>#N/A</c:v>
                </c:pt>
                <c:pt idx="239">
                  <c:v>#N/A</c:v>
                </c:pt>
                <c:pt idx="240">
                  <c:v>#N/A</c:v>
                </c:pt>
                <c:pt idx="241">
                  <c:v>#N/A</c:v>
                </c:pt>
                <c:pt idx="242">
                  <c:v>#N/A</c:v>
                </c:pt>
                <c:pt idx="243">
                  <c:v>#N/A</c:v>
                </c:pt>
                <c:pt idx="244">
                  <c:v>#N/A</c:v>
                </c:pt>
                <c:pt idx="245">
                  <c:v>#N/A</c:v>
                </c:pt>
                <c:pt idx="246">
                  <c:v>#N/A</c:v>
                </c:pt>
                <c:pt idx="247">
                  <c:v>#N/A</c:v>
                </c:pt>
                <c:pt idx="248">
                  <c:v>#N/A</c:v>
                </c:pt>
                <c:pt idx="249">
                  <c:v>#N/A</c:v>
                </c:pt>
                <c:pt idx="250">
                  <c:v>#N/A</c:v>
                </c:pt>
                <c:pt idx="251">
                  <c:v>#N/A</c:v>
                </c:pt>
                <c:pt idx="252">
                  <c:v>#N/A</c:v>
                </c:pt>
                <c:pt idx="253">
                  <c:v>#N/A</c:v>
                </c:pt>
                <c:pt idx="254">
                  <c:v>#N/A</c:v>
                </c:pt>
                <c:pt idx="255">
                  <c:v>#N/A</c:v>
                </c:pt>
                <c:pt idx="256">
                  <c:v>#N/A</c:v>
                </c:pt>
                <c:pt idx="257">
                  <c:v>#N/A</c:v>
                </c:pt>
                <c:pt idx="258">
                  <c:v>#N/A</c:v>
                </c:pt>
                <c:pt idx="259">
                  <c:v>#N/A</c:v>
                </c:pt>
                <c:pt idx="260">
                  <c:v>#N/A</c:v>
                </c:pt>
                <c:pt idx="261">
                  <c:v>#N/A</c:v>
                </c:pt>
                <c:pt idx="262">
                  <c:v>#N/A</c:v>
                </c:pt>
                <c:pt idx="263">
                  <c:v>#N/A</c:v>
                </c:pt>
                <c:pt idx="264">
                  <c:v>#N/A</c:v>
                </c:pt>
                <c:pt idx="265">
                  <c:v>#N/A</c:v>
                </c:pt>
                <c:pt idx="266">
                  <c:v>#N/A</c:v>
                </c:pt>
                <c:pt idx="267">
                  <c:v>#N/A</c:v>
                </c:pt>
                <c:pt idx="268">
                  <c:v>#N/A</c:v>
                </c:pt>
                <c:pt idx="269">
                  <c:v>#N/A</c:v>
                </c:pt>
                <c:pt idx="270">
                  <c:v>#N/A</c:v>
                </c:pt>
                <c:pt idx="271">
                  <c:v>#N/A</c:v>
                </c:pt>
                <c:pt idx="272">
                  <c:v>#N/A</c:v>
                </c:pt>
                <c:pt idx="273">
                  <c:v>#N/A</c:v>
                </c:pt>
                <c:pt idx="274">
                  <c:v>#N/A</c:v>
                </c:pt>
                <c:pt idx="275">
                  <c:v>#N/A</c:v>
                </c:pt>
                <c:pt idx="276">
                  <c:v>#N/A</c:v>
                </c:pt>
                <c:pt idx="277">
                  <c:v>#N/A</c:v>
                </c:pt>
                <c:pt idx="278">
                  <c:v>#N/A</c:v>
                </c:pt>
                <c:pt idx="279">
                  <c:v>#N/A</c:v>
                </c:pt>
                <c:pt idx="280">
                  <c:v>#N/A</c:v>
                </c:pt>
                <c:pt idx="281">
                  <c:v>#N/A</c:v>
                </c:pt>
                <c:pt idx="282">
                  <c:v>#N/A</c:v>
                </c:pt>
                <c:pt idx="283">
                  <c:v>#N/A</c:v>
                </c:pt>
                <c:pt idx="284">
                  <c:v>#N/A</c:v>
                </c:pt>
                <c:pt idx="285">
                  <c:v>#N/A</c:v>
                </c:pt>
                <c:pt idx="286">
                  <c:v>#N/A</c:v>
                </c:pt>
                <c:pt idx="287">
                  <c:v>#N/A</c:v>
                </c:pt>
                <c:pt idx="288">
                  <c:v>#N/A</c:v>
                </c:pt>
                <c:pt idx="289">
                  <c:v>#N/A</c:v>
                </c:pt>
                <c:pt idx="290">
                  <c:v>#N/A</c:v>
                </c:pt>
                <c:pt idx="291">
                  <c:v>#N/A</c:v>
                </c:pt>
                <c:pt idx="292">
                  <c:v>#N/A</c:v>
                </c:pt>
                <c:pt idx="293">
                  <c:v>#N/A</c:v>
                </c:pt>
                <c:pt idx="294">
                  <c:v>#N/A</c:v>
                </c:pt>
                <c:pt idx="295">
                  <c:v>168.88736511400134</c:v>
                </c:pt>
                <c:pt idx="296">
                  <c:v>#N/A</c:v>
                </c:pt>
                <c:pt idx="297">
                  <c:v>#N/A</c:v>
                </c:pt>
                <c:pt idx="298">
                  <c:v>#N/A</c:v>
                </c:pt>
                <c:pt idx="299">
                  <c:v>#N/A</c:v>
                </c:pt>
                <c:pt idx="300">
                  <c:v>#N/A</c:v>
                </c:pt>
                <c:pt idx="301">
                  <c:v>#N/A</c:v>
                </c:pt>
                <c:pt idx="302">
                  <c:v>#N/A</c:v>
                </c:pt>
                <c:pt idx="303">
                  <c:v>#N/A</c:v>
                </c:pt>
                <c:pt idx="304">
                  <c:v>#N/A</c:v>
                </c:pt>
                <c:pt idx="305">
                  <c:v>#N/A</c:v>
                </c:pt>
                <c:pt idx="306">
                  <c:v>#N/A</c:v>
                </c:pt>
                <c:pt idx="307">
                  <c:v>#N/A</c:v>
                </c:pt>
                <c:pt idx="308">
                  <c:v>#N/A</c:v>
                </c:pt>
                <c:pt idx="309">
                  <c:v>#N/A</c:v>
                </c:pt>
                <c:pt idx="310">
                  <c:v>#N/A</c:v>
                </c:pt>
                <c:pt idx="311">
                  <c:v>#N/A</c:v>
                </c:pt>
                <c:pt idx="312">
                  <c:v>#N/A</c:v>
                </c:pt>
                <c:pt idx="313">
                  <c:v>#N/A</c:v>
                </c:pt>
                <c:pt idx="314">
                  <c:v>#N/A</c:v>
                </c:pt>
                <c:pt idx="315">
                  <c:v>#N/A</c:v>
                </c:pt>
                <c:pt idx="316">
                  <c:v>#N/A</c:v>
                </c:pt>
                <c:pt idx="317">
                  <c:v>#N/A</c:v>
                </c:pt>
                <c:pt idx="318">
                  <c:v>#N/A</c:v>
                </c:pt>
                <c:pt idx="319">
                  <c:v>#N/A</c:v>
                </c:pt>
                <c:pt idx="320">
                  <c:v>#N/A</c:v>
                </c:pt>
                <c:pt idx="321">
                  <c:v>#N/A</c:v>
                </c:pt>
                <c:pt idx="322">
                  <c:v>#N/A</c:v>
                </c:pt>
                <c:pt idx="323">
                  <c:v>#N/A</c:v>
                </c:pt>
                <c:pt idx="324">
                  <c:v>#N/A</c:v>
                </c:pt>
                <c:pt idx="325">
                  <c:v>#N/A</c:v>
                </c:pt>
                <c:pt idx="326">
                  <c:v>#N/A</c:v>
                </c:pt>
                <c:pt idx="327">
                  <c:v>#N/A</c:v>
                </c:pt>
                <c:pt idx="328">
                  <c:v>#N/A</c:v>
                </c:pt>
                <c:pt idx="329">
                  <c:v>#N/A</c:v>
                </c:pt>
                <c:pt idx="330">
                  <c:v>#N/A</c:v>
                </c:pt>
                <c:pt idx="331">
                  <c:v>#N/A</c:v>
                </c:pt>
                <c:pt idx="332">
                  <c:v>#N/A</c:v>
                </c:pt>
                <c:pt idx="333">
                  <c:v>#N/A</c:v>
                </c:pt>
                <c:pt idx="334">
                  <c:v>#N/A</c:v>
                </c:pt>
                <c:pt idx="335">
                  <c:v>#N/A</c:v>
                </c:pt>
                <c:pt idx="336">
                  <c:v>#N/A</c:v>
                </c:pt>
                <c:pt idx="337">
                  <c:v>#N/A</c:v>
                </c:pt>
                <c:pt idx="338">
                  <c:v>#N/A</c:v>
                </c:pt>
                <c:pt idx="339">
                  <c:v>#N/A</c:v>
                </c:pt>
                <c:pt idx="340">
                  <c:v>#N/A</c:v>
                </c:pt>
                <c:pt idx="341">
                  <c:v>#N/A</c:v>
                </c:pt>
                <c:pt idx="342">
                  <c:v>#N/A</c:v>
                </c:pt>
                <c:pt idx="343">
                  <c:v>#N/A</c:v>
                </c:pt>
                <c:pt idx="344">
                  <c:v>#N/A</c:v>
                </c:pt>
                <c:pt idx="345">
                  <c:v>#N/A</c:v>
                </c:pt>
                <c:pt idx="346">
                  <c:v>#N/A</c:v>
                </c:pt>
                <c:pt idx="347">
                  <c:v>#N/A</c:v>
                </c:pt>
                <c:pt idx="348">
                  <c:v>#N/A</c:v>
                </c:pt>
                <c:pt idx="349">
                  <c:v>#N/A</c:v>
                </c:pt>
                <c:pt idx="350">
                  <c:v>#N/A</c:v>
                </c:pt>
                <c:pt idx="351">
                  <c:v>#N/A</c:v>
                </c:pt>
                <c:pt idx="352">
                  <c:v>#N/A</c:v>
                </c:pt>
                <c:pt idx="353">
                  <c:v>#N/A</c:v>
                </c:pt>
                <c:pt idx="354">
                  <c:v>#N/A</c:v>
                </c:pt>
                <c:pt idx="355">
                  <c:v>#N/A</c:v>
                </c:pt>
                <c:pt idx="356">
                  <c:v>#N/A</c:v>
                </c:pt>
                <c:pt idx="357">
                  <c:v>#N/A</c:v>
                </c:pt>
                <c:pt idx="358">
                  <c:v>#N/A</c:v>
                </c:pt>
                <c:pt idx="359">
                  <c:v>#N/A</c:v>
                </c:pt>
                <c:pt idx="360">
                  <c:v>#N/A</c:v>
                </c:pt>
                <c:pt idx="361">
                  <c:v>#N/A</c:v>
                </c:pt>
                <c:pt idx="362">
                  <c:v>#N/A</c:v>
                </c:pt>
                <c:pt idx="363">
                  <c:v>#N/A</c:v>
                </c:pt>
                <c:pt idx="364">
                  <c:v>#N/A</c:v>
                </c:pt>
                <c:pt idx="365">
                  <c:v>#N/A</c:v>
                </c:pt>
                <c:pt idx="366">
                  <c:v>#N/A</c:v>
                </c:pt>
                <c:pt idx="367">
                  <c:v>#N/A</c:v>
                </c:pt>
                <c:pt idx="368">
                  <c:v>#N/A</c:v>
                </c:pt>
                <c:pt idx="369">
                  <c:v>#N/A</c:v>
                </c:pt>
                <c:pt idx="370">
                  <c:v>#N/A</c:v>
                </c:pt>
                <c:pt idx="371">
                  <c:v>#N/A</c:v>
                </c:pt>
                <c:pt idx="372">
                  <c:v>#N/A</c:v>
                </c:pt>
                <c:pt idx="373">
                  <c:v>#N/A</c:v>
                </c:pt>
                <c:pt idx="374">
                  <c:v>#N/A</c:v>
                </c:pt>
                <c:pt idx="375">
                  <c:v>#N/A</c:v>
                </c:pt>
                <c:pt idx="376">
                  <c:v>#N/A</c:v>
                </c:pt>
                <c:pt idx="377">
                  <c:v>#N/A</c:v>
                </c:pt>
                <c:pt idx="378">
                  <c:v>#N/A</c:v>
                </c:pt>
                <c:pt idx="379">
                  <c:v>#N/A</c:v>
                </c:pt>
                <c:pt idx="380">
                  <c:v>#N/A</c:v>
                </c:pt>
                <c:pt idx="381">
                  <c:v>#N/A</c:v>
                </c:pt>
                <c:pt idx="382">
                  <c:v>#N/A</c:v>
                </c:pt>
                <c:pt idx="383">
                  <c:v>#N/A</c:v>
                </c:pt>
                <c:pt idx="384">
                  <c:v>#N/A</c:v>
                </c:pt>
                <c:pt idx="385">
                  <c:v>#N/A</c:v>
                </c:pt>
                <c:pt idx="386">
                  <c:v>#N/A</c:v>
                </c:pt>
                <c:pt idx="387">
                  <c:v>#N/A</c:v>
                </c:pt>
                <c:pt idx="388">
                  <c:v>#N/A</c:v>
                </c:pt>
                <c:pt idx="389">
                  <c:v>#N/A</c:v>
                </c:pt>
                <c:pt idx="390">
                  <c:v>#N/A</c:v>
                </c:pt>
                <c:pt idx="391">
                  <c:v>#N/A</c:v>
                </c:pt>
                <c:pt idx="392">
                  <c:v>#N/A</c:v>
                </c:pt>
                <c:pt idx="393">
                  <c:v>122.95627978629315</c:v>
                </c:pt>
                <c:pt idx="394">
                  <c:v>#N/A</c:v>
                </c:pt>
                <c:pt idx="395">
                  <c:v>#N/A</c:v>
                </c:pt>
                <c:pt idx="396">
                  <c:v>#N/A</c:v>
                </c:pt>
                <c:pt idx="397">
                  <c:v>#N/A</c:v>
                </c:pt>
                <c:pt idx="398">
                  <c:v>#N/A</c:v>
                </c:pt>
                <c:pt idx="399">
                  <c:v>#N/A</c:v>
                </c:pt>
                <c:pt idx="400">
                  <c:v>#N/A</c:v>
                </c:pt>
                <c:pt idx="401">
                  <c:v>#N/A</c:v>
                </c:pt>
                <c:pt idx="402">
                  <c:v>#N/A</c:v>
                </c:pt>
                <c:pt idx="403">
                  <c:v>#N/A</c:v>
                </c:pt>
                <c:pt idx="404">
                  <c:v>#N/A</c:v>
                </c:pt>
                <c:pt idx="405">
                  <c:v>#N/A</c:v>
                </c:pt>
                <c:pt idx="406">
                  <c:v>#N/A</c:v>
                </c:pt>
                <c:pt idx="407">
                  <c:v>#N/A</c:v>
                </c:pt>
                <c:pt idx="408">
                  <c:v>#N/A</c:v>
                </c:pt>
                <c:pt idx="409">
                  <c:v>#N/A</c:v>
                </c:pt>
                <c:pt idx="410">
                  <c:v>#N/A</c:v>
                </c:pt>
                <c:pt idx="411">
                  <c:v>#N/A</c:v>
                </c:pt>
                <c:pt idx="412">
                  <c:v>#N/A</c:v>
                </c:pt>
                <c:pt idx="413">
                  <c:v>#N/A</c:v>
                </c:pt>
                <c:pt idx="414">
                  <c:v>#N/A</c:v>
                </c:pt>
                <c:pt idx="415">
                  <c:v>#N/A</c:v>
                </c:pt>
                <c:pt idx="416">
                  <c:v>#N/A</c:v>
                </c:pt>
                <c:pt idx="417">
                  <c:v>#N/A</c:v>
                </c:pt>
                <c:pt idx="418">
                  <c:v>49.234325003207545</c:v>
                </c:pt>
                <c:pt idx="419">
                  <c:v>41.15964875138296</c:v>
                </c:pt>
                <c:pt idx="420">
                  <c:v>#N/A</c:v>
                </c:pt>
                <c:pt idx="421">
                  <c:v>#N/A</c:v>
                </c:pt>
                <c:pt idx="422">
                  <c:v>#N/A</c:v>
                </c:pt>
                <c:pt idx="423">
                  <c:v>#N/A</c:v>
                </c:pt>
                <c:pt idx="424">
                  <c:v>#N/A</c:v>
                </c:pt>
                <c:pt idx="425">
                  <c:v>#N/A</c:v>
                </c:pt>
                <c:pt idx="426">
                  <c:v>#N/A</c:v>
                </c:pt>
                <c:pt idx="427">
                  <c:v>#N/A</c:v>
                </c:pt>
                <c:pt idx="428">
                  <c:v>#N/A</c:v>
                </c:pt>
                <c:pt idx="429">
                  <c:v>#N/A</c:v>
                </c:pt>
                <c:pt idx="430">
                  <c:v>#N/A</c:v>
                </c:pt>
                <c:pt idx="431">
                  <c:v>#N/A</c:v>
                </c:pt>
                <c:pt idx="432">
                  <c:v>#N/A</c:v>
                </c:pt>
                <c:pt idx="433">
                  <c:v>#N/A</c:v>
                </c:pt>
                <c:pt idx="434">
                  <c:v>#N/A</c:v>
                </c:pt>
                <c:pt idx="435">
                  <c:v>#N/A</c:v>
                </c:pt>
                <c:pt idx="436">
                  <c:v>#N/A</c:v>
                </c:pt>
                <c:pt idx="437">
                  <c:v>#N/A</c:v>
                </c:pt>
                <c:pt idx="438">
                  <c:v>#N/A</c:v>
                </c:pt>
                <c:pt idx="439">
                  <c:v>#N/A</c:v>
                </c:pt>
                <c:pt idx="440">
                  <c:v>#N/A</c:v>
                </c:pt>
                <c:pt idx="441">
                  <c:v>#N/A</c:v>
                </c:pt>
                <c:pt idx="442">
                  <c:v>#N/A</c:v>
                </c:pt>
                <c:pt idx="443">
                  <c:v>#N/A</c:v>
                </c:pt>
                <c:pt idx="444">
                  <c:v>#N/A</c:v>
                </c:pt>
                <c:pt idx="445">
                  <c:v>#N/A</c:v>
                </c:pt>
                <c:pt idx="446">
                  <c:v>#N/A</c:v>
                </c:pt>
                <c:pt idx="447">
                  <c:v>#N/A</c:v>
                </c:pt>
                <c:pt idx="448">
                  <c:v>#N/A</c:v>
                </c:pt>
                <c:pt idx="449">
                  <c:v>#N/A</c:v>
                </c:pt>
                <c:pt idx="450">
                  <c:v>#N/A</c:v>
                </c:pt>
                <c:pt idx="451">
                  <c:v>#N/A</c:v>
                </c:pt>
                <c:pt idx="452">
                  <c:v>#N/A</c:v>
                </c:pt>
                <c:pt idx="453">
                  <c:v>#N/A</c:v>
                </c:pt>
                <c:pt idx="454">
                  <c:v>#N/A</c:v>
                </c:pt>
                <c:pt idx="455">
                  <c:v>#N/A</c:v>
                </c:pt>
                <c:pt idx="456">
                  <c:v>#N/A</c:v>
                </c:pt>
                <c:pt idx="457">
                  <c:v>#N/A</c:v>
                </c:pt>
                <c:pt idx="458">
                  <c:v>#N/A</c:v>
                </c:pt>
                <c:pt idx="459">
                  <c:v>#N/A</c:v>
                </c:pt>
                <c:pt idx="460">
                  <c:v>#N/A</c:v>
                </c:pt>
                <c:pt idx="461">
                  <c:v>#N/A</c:v>
                </c:pt>
                <c:pt idx="462">
                  <c:v>#N/A</c:v>
                </c:pt>
                <c:pt idx="463">
                  <c:v>#N/A</c:v>
                </c:pt>
                <c:pt idx="464">
                  <c:v>#N/A</c:v>
                </c:pt>
                <c:pt idx="465">
                  <c:v>#N/A</c:v>
                </c:pt>
                <c:pt idx="466">
                  <c:v>#N/A</c:v>
                </c:pt>
                <c:pt idx="467">
                  <c:v>#N/A</c:v>
                </c:pt>
                <c:pt idx="468">
                  <c:v>#N/A</c:v>
                </c:pt>
                <c:pt idx="469">
                  <c:v>#N/A</c:v>
                </c:pt>
                <c:pt idx="470">
                  <c:v>#N/A</c:v>
                </c:pt>
                <c:pt idx="471">
                  <c:v>#N/A</c:v>
                </c:pt>
              </c:numCache>
            </c:numRef>
          </c:yVal>
          <c:bubbleSize>
            <c:numRef>
              <c:f>'PPA Price by Project (PV only)'!$B$26:$B$537</c:f>
              <c:numCache>
                <c:formatCode>0.0</c:formatCode>
                <c:ptCount val="512"/>
                <c:pt idx="0">
                  <c:v>7</c:v>
                </c:pt>
                <c:pt idx="1">
                  <c:v>5</c:v>
                </c:pt>
                <c:pt idx="2">
                  <c:v>550</c:v>
                </c:pt>
                <c:pt idx="3">
                  <c:v>210</c:v>
                </c:pt>
                <c:pt idx="4">
                  <c:v>10</c:v>
                </c:pt>
                <c:pt idx="5">
                  <c:v>30</c:v>
                </c:pt>
                <c:pt idx="6">
                  <c:v>30</c:v>
                </c:pt>
                <c:pt idx="7">
                  <c:v>19</c:v>
                </c:pt>
                <c:pt idx="8">
                  <c:v>12.6</c:v>
                </c:pt>
                <c:pt idx="9">
                  <c:v>230</c:v>
                </c:pt>
                <c:pt idx="10">
                  <c:v>20</c:v>
                </c:pt>
                <c:pt idx="11">
                  <c:v>14</c:v>
                </c:pt>
                <c:pt idx="12">
                  <c:v>10.08</c:v>
                </c:pt>
                <c:pt idx="13">
                  <c:v>48</c:v>
                </c:pt>
                <c:pt idx="14">
                  <c:v>250</c:v>
                </c:pt>
                <c:pt idx="15">
                  <c:v>250</c:v>
                </c:pt>
                <c:pt idx="16">
                  <c:v>21</c:v>
                </c:pt>
                <c:pt idx="17">
                  <c:v>50</c:v>
                </c:pt>
                <c:pt idx="18">
                  <c:v>6</c:v>
                </c:pt>
                <c:pt idx="19">
                  <c:v>19</c:v>
                </c:pt>
                <c:pt idx="20">
                  <c:v>20</c:v>
                </c:pt>
                <c:pt idx="21">
                  <c:v>50</c:v>
                </c:pt>
                <c:pt idx="22">
                  <c:v>20</c:v>
                </c:pt>
                <c:pt idx="23">
                  <c:v>20</c:v>
                </c:pt>
                <c:pt idx="24">
                  <c:v>50</c:v>
                </c:pt>
                <c:pt idx="25">
                  <c:v>300</c:v>
                </c:pt>
                <c:pt idx="26">
                  <c:v>40</c:v>
                </c:pt>
                <c:pt idx="27">
                  <c:v>29</c:v>
                </c:pt>
                <c:pt idx="28">
                  <c:v>66</c:v>
                </c:pt>
                <c:pt idx="29">
                  <c:v>25</c:v>
                </c:pt>
                <c:pt idx="30">
                  <c:v>125</c:v>
                </c:pt>
                <c:pt idx="31">
                  <c:v>25.8</c:v>
                </c:pt>
                <c:pt idx="32">
                  <c:v>32</c:v>
                </c:pt>
                <c:pt idx="33">
                  <c:v>20</c:v>
                </c:pt>
                <c:pt idx="34">
                  <c:v>23</c:v>
                </c:pt>
                <c:pt idx="35">
                  <c:v>12</c:v>
                </c:pt>
                <c:pt idx="36">
                  <c:v>10</c:v>
                </c:pt>
                <c:pt idx="37">
                  <c:v>20</c:v>
                </c:pt>
                <c:pt idx="38">
                  <c:v>150</c:v>
                </c:pt>
                <c:pt idx="39">
                  <c:v>45</c:v>
                </c:pt>
                <c:pt idx="40">
                  <c:v>30</c:v>
                </c:pt>
                <c:pt idx="41">
                  <c:v>5.5</c:v>
                </c:pt>
                <c:pt idx="42">
                  <c:v>23</c:v>
                </c:pt>
                <c:pt idx="43">
                  <c:v>62.5</c:v>
                </c:pt>
                <c:pt idx="44">
                  <c:v>130</c:v>
                </c:pt>
                <c:pt idx="45">
                  <c:v>14</c:v>
                </c:pt>
                <c:pt idx="46">
                  <c:v>20</c:v>
                </c:pt>
                <c:pt idx="47">
                  <c:v>9</c:v>
                </c:pt>
                <c:pt idx="48">
                  <c:v>7.65</c:v>
                </c:pt>
                <c:pt idx="49">
                  <c:v>60</c:v>
                </c:pt>
                <c:pt idx="50">
                  <c:v>309</c:v>
                </c:pt>
                <c:pt idx="51">
                  <c:v>20</c:v>
                </c:pt>
                <c:pt idx="52">
                  <c:v>270</c:v>
                </c:pt>
                <c:pt idx="53">
                  <c:v>110</c:v>
                </c:pt>
                <c:pt idx="54">
                  <c:v>26</c:v>
                </c:pt>
                <c:pt idx="55">
                  <c:v>250</c:v>
                </c:pt>
                <c:pt idx="56">
                  <c:v>30</c:v>
                </c:pt>
                <c:pt idx="57">
                  <c:v>20</c:v>
                </c:pt>
                <c:pt idx="58">
                  <c:v>150</c:v>
                </c:pt>
                <c:pt idx="59">
                  <c:v>110</c:v>
                </c:pt>
                <c:pt idx="60">
                  <c:v>127</c:v>
                </c:pt>
                <c:pt idx="61">
                  <c:v>150</c:v>
                </c:pt>
                <c:pt idx="62">
                  <c:v>24</c:v>
                </c:pt>
                <c:pt idx="63">
                  <c:v>20</c:v>
                </c:pt>
                <c:pt idx="64">
                  <c:v>6</c:v>
                </c:pt>
                <c:pt idx="65">
                  <c:v>150</c:v>
                </c:pt>
                <c:pt idx="66">
                  <c:v>250</c:v>
                </c:pt>
                <c:pt idx="67">
                  <c:v>9</c:v>
                </c:pt>
                <c:pt idx="68">
                  <c:v>20</c:v>
                </c:pt>
                <c:pt idx="69">
                  <c:v>19</c:v>
                </c:pt>
                <c:pt idx="70">
                  <c:v>20</c:v>
                </c:pt>
                <c:pt idx="71">
                  <c:v>30</c:v>
                </c:pt>
                <c:pt idx="72">
                  <c:v>20</c:v>
                </c:pt>
                <c:pt idx="73">
                  <c:v>15</c:v>
                </c:pt>
                <c:pt idx="74">
                  <c:v>15</c:v>
                </c:pt>
                <c:pt idx="75">
                  <c:v>200</c:v>
                </c:pt>
                <c:pt idx="76">
                  <c:v>20</c:v>
                </c:pt>
                <c:pt idx="77">
                  <c:v>20</c:v>
                </c:pt>
                <c:pt idx="78">
                  <c:v>20</c:v>
                </c:pt>
                <c:pt idx="79">
                  <c:v>20</c:v>
                </c:pt>
                <c:pt idx="80">
                  <c:v>20</c:v>
                </c:pt>
                <c:pt idx="81">
                  <c:v>102</c:v>
                </c:pt>
                <c:pt idx="82">
                  <c:v>20</c:v>
                </c:pt>
                <c:pt idx="83">
                  <c:v>250</c:v>
                </c:pt>
                <c:pt idx="84">
                  <c:v>20</c:v>
                </c:pt>
                <c:pt idx="85">
                  <c:v>20.8</c:v>
                </c:pt>
                <c:pt idx="86">
                  <c:v>10</c:v>
                </c:pt>
                <c:pt idx="87">
                  <c:v>50</c:v>
                </c:pt>
                <c:pt idx="88">
                  <c:v>20</c:v>
                </c:pt>
                <c:pt idx="89">
                  <c:v>20</c:v>
                </c:pt>
                <c:pt idx="90">
                  <c:v>250</c:v>
                </c:pt>
                <c:pt idx="91">
                  <c:v>20</c:v>
                </c:pt>
                <c:pt idx="92">
                  <c:v>28.8</c:v>
                </c:pt>
                <c:pt idx="93">
                  <c:v>45</c:v>
                </c:pt>
                <c:pt idx="94">
                  <c:v>20</c:v>
                </c:pt>
                <c:pt idx="95">
                  <c:v>20</c:v>
                </c:pt>
                <c:pt idx="96">
                  <c:v>20</c:v>
                </c:pt>
                <c:pt idx="97">
                  <c:v>20</c:v>
                </c:pt>
                <c:pt idx="98">
                  <c:v>20</c:v>
                </c:pt>
                <c:pt idx="99">
                  <c:v>20</c:v>
                </c:pt>
                <c:pt idx="100">
                  <c:v>48</c:v>
                </c:pt>
                <c:pt idx="101">
                  <c:v>40</c:v>
                </c:pt>
                <c:pt idx="102">
                  <c:v>12</c:v>
                </c:pt>
                <c:pt idx="103">
                  <c:v>50</c:v>
                </c:pt>
                <c:pt idx="104">
                  <c:v>40</c:v>
                </c:pt>
                <c:pt idx="105">
                  <c:v>20</c:v>
                </c:pt>
                <c:pt idx="106">
                  <c:v>20</c:v>
                </c:pt>
                <c:pt idx="107">
                  <c:v>12</c:v>
                </c:pt>
                <c:pt idx="108">
                  <c:v>15</c:v>
                </c:pt>
                <c:pt idx="109">
                  <c:v>20</c:v>
                </c:pt>
                <c:pt idx="110">
                  <c:v>20</c:v>
                </c:pt>
                <c:pt idx="111">
                  <c:v>20</c:v>
                </c:pt>
                <c:pt idx="112">
                  <c:v>20</c:v>
                </c:pt>
                <c:pt idx="113">
                  <c:v>7.3140000000000001</c:v>
                </c:pt>
                <c:pt idx="114">
                  <c:v>20</c:v>
                </c:pt>
                <c:pt idx="115">
                  <c:v>150</c:v>
                </c:pt>
                <c:pt idx="116">
                  <c:v>7</c:v>
                </c:pt>
                <c:pt idx="117">
                  <c:v>10.416</c:v>
                </c:pt>
                <c:pt idx="118">
                  <c:v>20</c:v>
                </c:pt>
                <c:pt idx="119">
                  <c:v>25</c:v>
                </c:pt>
                <c:pt idx="120">
                  <c:v>10.3</c:v>
                </c:pt>
                <c:pt idx="121">
                  <c:v>150</c:v>
                </c:pt>
                <c:pt idx="122">
                  <c:v>30</c:v>
                </c:pt>
                <c:pt idx="123">
                  <c:v>20</c:v>
                </c:pt>
                <c:pt idx="124">
                  <c:v>30</c:v>
                </c:pt>
                <c:pt idx="125">
                  <c:v>93.6</c:v>
                </c:pt>
                <c:pt idx="126">
                  <c:v>45</c:v>
                </c:pt>
                <c:pt idx="127">
                  <c:v>56</c:v>
                </c:pt>
                <c:pt idx="128">
                  <c:v>56</c:v>
                </c:pt>
                <c:pt idx="129">
                  <c:v>200</c:v>
                </c:pt>
                <c:pt idx="130">
                  <c:v>100</c:v>
                </c:pt>
                <c:pt idx="131">
                  <c:v>60</c:v>
                </c:pt>
                <c:pt idx="132">
                  <c:v>60</c:v>
                </c:pt>
                <c:pt idx="133">
                  <c:v>52</c:v>
                </c:pt>
                <c:pt idx="134">
                  <c:v>120</c:v>
                </c:pt>
                <c:pt idx="135">
                  <c:v>30</c:v>
                </c:pt>
                <c:pt idx="136">
                  <c:v>101.3</c:v>
                </c:pt>
                <c:pt idx="137">
                  <c:v>51</c:v>
                </c:pt>
                <c:pt idx="138">
                  <c:v>76.5</c:v>
                </c:pt>
                <c:pt idx="139">
                  <c:v>30</c:v>
                </c:pt>
                <c:pt idx="140">
                  <c:v>80</c:v>
                </c:pt>
                <c:pt idx="141">
                  <c:v>103</c:v>
                </c:pt>
                <c:pt idx="142">
                  <c:v>40</c:v>
                </c:pt>
                <c:pt idx="143">
                  <c:v>11.4</c:v>
                </c:pt>
                <c:pt idx="144">
                  <c:v>20</c:v>
                </c:pt>
                <c:pt idx="145">
                  <c:v>20</c:v>
                </c:pt>
                <c:pt idx="146">
                  <c:v>20</c:v>
                </c:pt>
                <c:pt idx="147">
                  <c:v>15</c:v>
                </c:pt>
                <c:pt idx="148">
                  <c:v>20</c:v>
                </c:pt>
                <c:pt idx="149">
                  <c:v>20</c:v>
                </c:pt>
                <c:pt idx="150">
                  <c:v>14.7</c:v>
                </c:pt>
                <c:pt idx="151">
                  <c:v>19.5</c:v>
                </c:pt>
                <c:pt idx="152">
                  <c:v>19.5</c:v>
                </c:pt>
                <c:pt idx="153">
                  <c:v>100</c:v>
                </c:pt>
                <c:pt idx="154">
                  <c:v>40</c:v>
                </c:pt>
                <c:pt idx="155">
                  <c:v>50</c:v>
                </c:pt>
                <c:pt idx="156">
                  <c:v>30</c:v>
                </c:pt>
                <c:pt idx="157">
                  <c:v>45</c:v>
                </c:pt>
                <c:pt idx="158">
                  <c:v>130</c:v>
                </c:pt>
                <c:pt idx="159">
                  <c:v>80</c:v>
                </c:pt>
                <c:pt idx="160">
                  <c:v>6</c:v>
                </c:pt>
                <c:pt idx="161">
                  <c:v>25</c:v>
                </c:pt>
                <c:pt idx="162">
                  <c:v>62.25</c:v>
                </c:pt>
                <c:pt idx="163">
                  <c:v>70</c:v>
                </c:pt>
                <c:pt idx="164">
                  <c:v>70</c:v>
                </c:pt>
                <c:pt idx="165">
                  <c:v>10.5</c:v>
                </c:pt>
                <c:pt idx="166">
                  <c:v>20</c:v>
                </c:pt>
                <c:pt idx="167">
                  <c:v>30</c:v>
                </c:pt>
                <c:pt idx="168">
                  <c:v>81</c:v>
                </c:pt>
                <c:pt idx="169">
                  <c:v>54</c:v>
                </c:pt>
                <c:pt idx="170">
                  <c:v>6.8</c:v>
                </c:pt>
                <c:pt idx="171">
                  <c:v>20</c:v>
                </c:pt>
                <c:pt idx="172">
                  <c:v>50.6</c:v>
                </c:pt>
                <c:pt idx="173">
                  <c:v>52</c:v>
                </c:pt>
                <c:pt idx="174">
                  <c:v>80</c:v>
                </c:pt>
                <c:pt idx="175">
                  <c:v>4.9000000000000004</c:v>
                </c:pt>
                <c:pt idx="176">
                  <c:v>3.6</c:v>
                </c:pt>
                <c:pt idx="177">
                  <c:v>100</c:v>
                </c:pt>
                <c:pt idx="178">
                  <c:v>80</c:v>
                </c:pt>
                <c:pt idx="179">
                  <c:v>100</c:v>
                </c:pt>
                <c:pt idx="180">
                  <c:v>46</c:v>
                </c:pt>
                <c:pt idx="181">
                  <c:v>100.815</c:v>
                </c:pt>
                <c:pt idx="182">
                  <c:v>7</c:v>
                </c:pt>
                <c:pt idx="183">
                  <c:v>13</c:v>
                </c:pt>
                <c:pt idx="184">
                  <c:v>20</c:v>
                </c:pt>
                <c:pt idx="185">
                  <c:v>27.6</c:v>
                </c:pt>
                <c:pt idx="186">
                  <c:v>125</c:v>
                </c:pt>
                <c:pt idx="187">
                  <c:v>150</c:v>
                </c:pt>
                <c:pt idx="188">
                  <c:v>180</c:v>
                </c:pt>
                <c:pt idx="189">
                  <c:v>20</c:v>
                </c:pt>
                <c:pt idx="190">
                  <c:v>30</c:v>
                </c:pt>
                <c:pt idx="191">
                  <c:v>30</c:v>
                </c:pt>
                <c:pt idx="192">
                  <c:v>10</c:v>
                </c:pt>
                <c:pt idx="193">
                  <c:v>150</c:v>
                </c:pt>
                <c:pt idx="194">
                  <c:v>10.88</c:v>
                </c:pt>
                <c:pt idx="195">
                  <c:v>52</c:v>
                </c:pt>
                <c:pt idx="196">
                  <c:v>52</c:v>
                </c:pt>
                <c:pt idx="197">
                  <c:v>25</c:v>
                </c:pt>
                <c:pt idx="198">
                  <c:v>46.2</c:v>
                </c:pt>
                <c:pt idx="199">
                  <c:v>71.400000000000006</c:v>
                </c:pt>
                <c:pt idx="200">
                  <c:v>118</c:v>
                </c:pt>
                <c:pt idx="201">
                  <c:v>182</c:v>
                </c:pt>
                <c:pt idx="202">
                  <c:v>146</c:v>
                </c:pt>
                <c:pt idx="203">
                  <c:v>50</c:v>
                </c:pt>
                <c:pt idx="204">
                  <c:v>154.27199999999999</c:v>
                </c:pt>
                <c:pt idx="205">
                  <c:v>103.5</c:v>
                </c:pt>
                <c:pt idx="206">
                  <c:v>125</c:v>
                </c:pt>
                <c:pt idx="207">
                  <c:v>85</c:v>
                </c:pt>
                <c:pt idx="208">
                  <c:v>54</c:v>
                </c:pt>
                <c:pt idx="209">
                  <c:v>72</c:v>
                </c:pt>
                <c:pt idx="210">
                  <c:v>30</c:v>
                </c:pt>
                <c:pt idx="211">
                  <c:v>86</c:v>
                </c:pt>
                <c:pt idx="212">
                  <c:v>50</c:v>
                </c:pt>
                <c:pt idx="213">
                  <c:v>90</c:v>
                </c:pt>
                <c:pt idx="214">
                  <c:v>20</c:v>
                </c:pt>
                <c:pt idx="215">
                  <c:v>20</c:v>
                </c:pt>
                <c:pt idx="216">
                  <c:v>20</c:v>
                </c:pt>
                <c:pt idx="217">
                  <c:v>20</c:v>
                </c:pt>
                <c:pt idx="218">
                  <c:v>20</c:v>
                </c:pt>
                <c:pt idx="219">
                  <c:v>26</c:v>
                </c:pt>
                <c:pt idx="220">
                  <c:v>8.16</c:v>
                </c:pt>
                <c:pt idx="221">
                  <c:v>20.399999999999999</c:v>
                </c:pt>
                <c:pt idx="222">
                  <c:v>100</c:v>
                </c:pt>
                <c:pt idx="223">
                  <c:v>128</c:v>
                </c:pt>
                <c:pt idx="224">
                  <c:v>20</c:v>
                </c:pt>
                <c:pt idx="225">
                  <c:v>16</c:v>
                </c:pt>
                <c:pt idx="226">
                  <c:v>60</c:v>
                </c:pt>
                <c:pt idx="227">
                  <c:v>20</c:v>
                </c:pt>
                <c:pt idx="228">
                  <c:v>100</c:v>
                </c:pt>
                <c:pt idx="229">
                  <c:v>100</c:v>
                </c:pt>
                <c:pt idx="230">
                  <c:v>24.9</c:v>
                </c:pt>
                <c:pt idx="231">
                  <c:v>40</c:v>
                </c:pt>
                <c:pt idx="232">
                  <c:v>20</c:v>
                </c:pt>
                <c:pt idx="233">
                  <c:v>50</c:v>
                </c:pt>
                <c:pt idx="234">
                  <c:v>50</c:v>
                </c:pt>
                <c:pt idx="235">
                  <c:v>105</c:v>
                </c:pt>
                <c:pt idx="236">
                  <c:v>150</c:v>
                </c:pt>
                <c:pt idx="237">
                  <c:v>80</c:v>
                </c:pt>
                <c:pt idx="238">
                  <c:v>125</c:v>
                </c:pt>
                <c:pt idx="239">
                  <c:v>7.8</c:v>
                </c:pt>
                <c:pt idx="240">
                  <c:v>200</c:v>
                </c:pt>
                <c:pt idx="241">
                  <c:v>7.2</c:v>
                </c:pt>
                <c:pt idx="242">
                  <c:v>14.7</c:v>
                </c:pt>
                <c:pt idx="243">
                  <c:v>45.9</c:v>
                </c:pt>
                <c:pt idx="244">
                  <c:v>100</c:v>
                </c:pt>
                <c:pt idx="245">
                  <c:v>60</c:v>
                </c:pt>
                <c:pt idx="246">
                  <c:v>20</c:v>
                </c:pt>
                <c:pt idx="247">
                  <c:v>17</c:v>
                </c:pt>
                <c:pt idx="248">
                  <c:v>49</c:v>
                </c:pt>
                <c:pt idx="249">
                  <c:v>56</c:v>
                </c:pt>
                <c:pt idx="250">
                  <c:v>74.900000000000006</c:v>
                </c:pt>
                <c:pt idx="251">
                  <c:v>100</c:v>
                </c:pt>
                <c:pt idx="252">
                  <c:v>78.400000000000006</c:v>
                </c:pt>
                <c:pt idx="253">
                  <c:v>50</c:v>
                </c:pt>
                <c:pt idx="254">
                  <c:v>9.4959999999999987</c:v>
                </c:pt>
                <c:pt idx="255">
                  <c:v>39.864000000000004</c:v>
                </c:pt>
                <c:pt idx="256">
                  <c:v>52.5</c:v>
                </c:pt>
                <c:pt idx="257">
                  <c:v>40</c:v>
                </c:pt>
                <c:pt idx="258">
                  <c:v>86</c:v>
                </c:pt>
                <c:pt idx="259">
                  <c:v>74</c:v>
                </c:pt>
                <c:pt idx="260">
                  <c:v>50</c:v>
                </c:pt>
                <c:pt idx="261">
                  <c:v>100</c:v>
                </c:pt>
                <c:pt idx="262">
                  <c:v>19.59</c:v>
                </c:pt>
                <c:pt idx="263">
                  <c:v>19.579999999999998</c:v>
                </c:pt>
                <c:pt idx="264">
                  <c:v>19.579999999999998</c:v>
                </c:pt>
                <c:pt idx="265">
                  <c:v>19.600000000000001</c:v>
                </c:pt>
                <c:pt idx="266">
                  <c:v>5</c:v>
                </c:pt>
                <c:pt idx="267">
                  <c:v>40</c:v>
                </c:pt>
                <c:pt idx="268">
                  <c:v>8.4</c:v>
                </c:pt>
                <c:pt idx="269">
                  <c:v>8.4</c:v>
                </c:pt>
                <c:pt idx="270">
                  <c:v>252.32</c:v>
                </c:pt>
                <c:pt idx="271">
                  <c:v>100</c:v>
                </c:pt>
                <c:pt idx="272">
                  <c:v>200</c:v>
                </c:pt>
                <c:pt idx="273">
                  <c:v>62.5</c:v>
                </c:pt>
                <c:pt idx="274">
                  <c:v>50</c:v>
                </c:pt>
                <c:pt idx="275">
                  <c:v>25</c:v>
                </c:pt>
                <c:pt idx="276">
                  <c:v>25</c:v>
                </c:pt>
                <c:pt idx="277">
                  <c:v>50</c:v>
                </c:pt>
                <c:pt idx="278">
                  <c:v>5</c:v>
                </c:pt>
                <c:pt idx="279">
                  <c:v>150</c:v>
                </c:pt>
                <c:pt idx="280">
                  <c:v>200</c:v>
                </c:pt>
                <c:pt idx="281">
                  <c:v>15</c:v>
                </c:pt>
                <c:pt idx="282">
                  <c:v>45</c:v>
                </c:pt>
                <c:pt idx="283">
                  <c:v>150</c:v>
                </c:pt>
                <c:pt idx="284">
                  <c:v>50</c:v>
                </c:pt>
                <c:pt idx="285">
                  <c:v>99</c:v>
                </c:pt>
                <c:pt idx="286">
                  <c:v>50</c:v>
                </c:pt>
                <c:pt idx="287">
                  <c:v>30</c:v>
                </c:pt>
                <c:pt idx="288">
                  <c:v>100</c:v>
                </c:pt>
                <c:pt idx="289">
                  <c:v>57.5</c:v>
                </c:pt>
                <c:pt idx="290">
                  <c:v>120</c:v>
                </c:pt>
                <c:pt idx="291">
                  <c:v>10</c:v>
                </c:pt>
                <c:pt idx="292">
                  <c:v>50</c:v>
                </c:pt>
                <c:pt idx="293">
                  <c:v>106.688</c:v>
                </c:pt>
                <c:pt idx="294">
                  <c:v>99</c:v>
                </c:pt>
                <c:pt idx="295">
                  <c:v>6.3</c:v>
                </c:pt>
                <c:pt idx="296">
                  <c:v>100</c:v>
                </c:pt>
                <c:pt idx="297">
                  <c:v>74.5</c:v>
                </c:pt>
                <c:pt idx="298">
                  <c:v>74.5</c:v>
                </c:pt>
                <c:pt idx="299">
                  <c:v>300</c:v>
                </c:pt>
                <c:pt idx="300">
                  <c:v>250</c:v>
                </c:pt>
                <c:pt idx="301">
                  <c:v>50</c:v>
                </c:pt>
                <c:pt idx="302">
                  <c:v>101</c:v>
                </c:pt>
                <c:pt idx="303">
                  <c:v>200</c:v>
                </c:pt>
                <c:pt idx="304">
                  <c:v>100</c:v>
                </c:pt>
                <c:pt idx="305">
                  <c:v>80</c:v>
                </c:pt>
                <c:pt idx="306">
                  <c:v>5.6814814814814811</c:v>
                </c:pt>
                <c:pt idx="307">
                  <c:v>80</c:v>
                </c:pt>
                <c:pt idx="308">
                  <c:v>60</c:v>
                </c:pt>
                <c:pt idx="309">
                  <c:v>30</c:v>
                </c:pt>
                <c:pt idx="310">
                  <c:v>58</c:v>
                </c:pt>
                <c:pt idx="311">
                  <c:v>122</c:v>
                </c:pt>
                <c:pt idx="312">
                  <c:v>99</c:v>
                </c:pt>
                <c:pt idx="313">
                  <c:v>80</c:v>
                </c:pt>
                <c:pt idx="314">
                  <c:v>20</c:v>
                </c:pt>
                <c:pt idx="315">
                  <c:v>100</c:v>
                </c:pt>
                <c:pt idx="316">
                  <c:v>42</c:v>
                </c:pt>
                <c:pt idx="317">
                  <c:v>68</c:v>
                </c:pt>
                <c:pt idx="318">
                  <c:v>20</c:v>
                </c:pt>
                <c:pt idx="319">
                  <c:v>200</c:v>
                </c:pt>
                <c:pt idx="320">
                  <c:v>35</c:v>
                </c:pt>
                <c:pt idx="321">
                  <c:v>40</c:v>
                </c:pt>
                <c:pt idx="322">
                  <c:v>10</c:v>
                </c:pt>
                <c:pt idx="323">
                  <c:v>50</c:v>
                </c:pt>
                <c:pt idx="324">
                  <c:v>50</c:v>
                </c:pt>
                <c:pt idx="325">
                  <c:v>86</c:v>
                </c:pt>
                <c:pt idx="326">
                  <c:v>102.5</c:v>
                </c:pt>
                <c:pt idx="327">
                  <c:v>100</c:v>
                </c:pt>
                <c:pt idx="328">
                  <c:v>100</c:v>
                </c:pt>
                <c:pt idx="329">
                  <c:v>100</c:v>
                </c:pt>
                <c:pt idx="330">
                  <c:v>100</c:v>
                </c:pt>
                <c:pt idx="331">
                  <c:v>60</c:v>
                </c:pt>
                <c:pt idx="332">
                  <c:v>10.5</c:v>
                </c:pt>
                <c:pt idx="333">
                  <c:v>20</c:v>
                </c:pt>
                <c:pt idx="334">
                  <c:v>144</c:v>
                </c:pt>
                <c:pt idx="335">
                  <c:v>13</c:v>
                </c:pt>
                <c:pt idx="336">
                  <c:v>128</c:v>
                </c:pt>
                <c:pt idx="337">
                  <c:v>70</c:v>
                </c:pt>
                <c:pt idx="338">
                  <c:v>250</c:v>
                </c:pt>
                <c:pt idx="339">
                  <c:v>4.5999999999999996</c:v>
                </c:pt>
                <c:pt idx="340">
                  <c:v>50</c:v>
                </c:pt>
                <c:pt idx="341">
                  <c:v>22</c:v>
                </c:pt>
                <c:pt idx="342">
                  <c:v>50</c:v>
                </c:pt>
                <c:pt idx="343">
                  <c:v>160</c:v>
                </c:pt>
                <c:pt idx="344">
                  <c:v>120</c:v>
                </c:pt>
                <c:pt idx="345">
                  <c:v>100</c:v>
                </c:pt>
                <c:pt idx="346">
                  <c:v>75</c:v>
                </c:pt>
                <c:pt idx="347">
                  <c:v>26</c:v>
                </c:pt>
                <c:pt idx="348">
                  <c:v>50</c:v>
                </c:pt>
                <c:pt idx="349">
                  <c:v>55.83</c:v>
                </c:pt>
                <c:pt idx="350">
                  <c:v>88</c:v>
                </c:pt>
                <c:pt idx="351">
                  <c:v>22</c:v>
                </c:pt>
                <c:pt idx="352">
                  <c:v>100</c:v>
                </c:pt>
                <c:pt idx="353">
                  <c:v>50</c:v>
                </c:pt>
                <c:pt idx="354">
                  <c:v>300</c:v>
                </c:pt>
                <c:pt idx="355">
                  <c:v>40</c:v>
                </c:pt>
                <c:pt idx="356">
                  <c:v>400</c:v>
                </c:pt>
                <c:pt idx="357">
                  <c:v>80</c:v>
                </c:pt>
                <c:pt idx="358">
                  <c:v>62.5</c:v>
                </c:pt>
                <c:pt idx="359">
                  <c:v>17.5</c:v>
                </c:pt>
                <c:pt idx="360">
                  <c:v>112</c:v>
                </c:pt>
                <c:pt idx="361">
                  <c:v>100</c:v>
                </c:pt>
                <c:pt idx="362">
                  <c:v>100</c:v>
                </c:pt>
                <c:pt idx="363">
                  <c:v>100</c:v>
                </c:pt>
                <c:pt idx="364">
                  <c:v>240</c:v>
                </c:pt>
                <c:pt idx="365">
                  <c:v>65</c:v>
                </c:pt>
                <c:pt idx="366">
                  <c:v>9.3076923076923066</c:v>
                </c:pt>
                <c:pt idx="367">
                  <c:v>88</c:v>
                </c:pt>
                <c:pt idx="368">
                  <c:v>90</c:v>
                </c:pt>
                <c:pt idx="369">
                  <c:v>70</c:v>
                </c:pt>
                <c:pt idx="370">
                  <c:v>150</c:v>
                </c:pt>
                <c:pt idx="371">
                  <c:v>100</c:v>
                </c:pt>
                <c:pt idx="372">
                  <c:v>100</c:v>
                </c:pt>
                <c:pt idx="373">
                  <c:v>35</c:v>
                </c:pt>
                <c:pt idx="374">
                  <c:v>107</c:v>
                </c:pt>
                <c:pt idx="375">
                  <c:v>132</c:v>
                </c:pt>
                <c:pt idx="376">
                  <c:v>250</c:v>
                </c:pt>
                <c:pt idx="377">
                  <c:v>88</c:v>
                </c:pt>
                <c:pt idx="378">
                  <c:v>25</c:v>
                </c:pt>
                <c:pt idx="379">
                  <c:v>100</c:v>
                </c:pt>
                <c:pt idx="380">
                  <c:v>44</c:v>
                </c:pt>
                <c:pt idx="381">
                  <c:v>100</c:v>
                </c:pt>
                <c:pt idx="382">
                  <c:v>162</c:v>
                </c:pt>
                <c:pt idx="383">
                  <c:v>100</c:v>
                </c:pt>
                <c:pt idx="384">
                  <c:v>200</c:v>
                </c:pt>
                <c:pt idx="385">
                  <c:v>100</c:v>
                </c:pt>
                <c:pt idx="386">
                  <c:v>50</c:v>
                </c:pt>
                <c:pt idx="387">
                  <c:v>80</c:v>
                </c:pt>
                <c:pt idx="388">
                  <c:v>50.5</c:v>
                </c:pt>
                <c:pt idx="389">
                  <c:v>50</c:v>
                </c:pt>
                <c:pt idx="390">
                  <c:v>160.5</c:v>
                </c:pt>
                <c:pt idx="391">
                  <c:v>75</c:v>
                </c:pt>
                <c:pt idx="392">
                  <c:v>80</c:v>
                </c:pt>
                <c:pt idx="393">
                  <c:v>22.9</c:v>
                </c:pt>
                <c:pt idx="394">
                  <c:v>200</c:v>
                </c:pt>
                <c:pt idx="395">
                  <c:v>127.86</c:v>
                </c:pt>
                <c:pt idx="396">
                  <c:v>100</c:v>
                </c:pt>
                <c:pt idx="397">
                  <c:v>100</c:v>
                </c:pt>
                <c:pt idx="398">
                  <c:v>79</c:v>
                </c:pt>
                <c:pt idx="399">
                  <c:v>75</c:v>
                </c:pt>
                <c:pt idx="400">
                  <c:v>160</c:v>
                </c:pt>
                <c:pt idx="401">
                  <c:v>150</c:v>
                </c:pt>
                <c:pt idx="402">
                  <c:v>20</c:v>
                </c:pt>
                <c:pt idx="403">
                  <c:v>20</c:v>
                </c:pt>
                <c:pt idx="404">
                  <c:v>196</c:v>
                </c:pt>
                <c:pt idx="405">
                  <c:v>50</c:v>
                </c:pt>
                <c:pt idx="406">
                  <c:v>132</c:v>
                </c:pt>
                <c:pt idx="407">
                  <c:v>175</c:v>
                </c:pt>
                <c:pt idx="408">
                  <c:v>100</c:v>
                </c:pt>
                <c:pt idx="409">
                  <c:v>200</c:v>
                </c:pt>
                <c:pt idx="410">
                  <c:v>152.5</c:v>
                </c:pt>
                <c:pt idx="411">
                  <c:v>233</c:v>
                </c:pt>
                <c:pt idx="412">
                  <c:v>63</c:v>
                </c:pt>
                <c:pt idx="413">
                  <c:v>26</c:v>
                </c:pt>
                <c:pt idx="414">
                  <c:v>56</c:v>
                </c:pt>
                <c:pt idx="415">
                  <c:v>50</c:v>
                </c:pt>
                <c:pt idx="416">
                  <c:v>200</c:v>
                </c:pt>
                <c:pt idx="417">
                  <c:v>7.5</c:v>
                </c:pt>
                <c:pt idx="418">
                  <c:v>90</c:v>
                </c:pt>
                <c:pt idx="419">
                  <c:v>500</c:v>
                </c:pt>
                <c:pt idx="420">
                  <c:v>90</c:v>
                </c:pt>
                <c:pt idx="421">
                  <c:v>96</c:v>
                </c:pt>
                <c:pt idx="422" formatCode="General">
                  <c:v>190</c:v>
                </c:pt>
                <c:pt idx="423" formatCode="General">
                  <c:v>190</c:v>
                </c:pt>
                <c:pt idx="424" formatCode="General">
                  <c:v>50</c:v>
                </c:pt>
                <c:pt idx="425" formatCode="General">
                  <c:v>50</c:v>
                </c:pt>
                <c:pt idx="426" formatCode="General">
                  <c:v>74.5</c:v>
                </c:pt>
                <c:pt idx="427" formatCode="General">
                  <c:v>130</c:v>
                </c:pt>
                <c:pt idx="428" formatCode="General">
                  <c:v>150</c:v>
                </c:pt>
                <c:pt idx="429" formatCode="General">
                  <c:v>300</c:v>
                </c:pt>
                <c:pt idx="430" formatCode="General">
                  <c:v>50</c:v>
                </c:pt>
                <c:pt idx="431" formatCode="General">
                  <c:v>30</c:v>
                </c:pt>
                <c:pt idx="432" formatCode="General">
                  <c:v>100</c:v>
                </c:pt>
                <c:pt idx="433" formatCode="General">
                  <c:v>350</c:v>
                </c:pt>
                <c:pt idx="434" formatCode="General">
                  <c:v>250</c:v>
                </c:pt>
                <c:pt idx="435" formatCode="General">
                  <c:v>90</c:v>
                </c:pt>
                <c:pt idx="436" formatCode="General">
                  <c:v>93.5</c:v>
                </c:pt>
                <c:pt idx="437" formatCode="General">
                  <c:v>200</c:v>
                </c:pt>
                <c:pt idx="438" formatCode="General">
                  <c:v>100</c:v>
                </c:pt>
                <c:pt idx="439" formatCode="General">
                  <c:v>100</c:v>
                </c:pt>
                <c:pt idx="440" formatCode="General">
                  <c:v>30</c:v>
                </c:pt>
                <c:pt idx="441" formatCode="General">
                  <c:v>125</c:v>
                </c:pt>
                <c:pt idx="442" formatCode="General">
                  <c:v>102</c:v>
                </c:pt>
                <c:pt idx="443" formatCode="General">
                  <c:v>150</c:v>
                </c:pt>
                <c:pt idx="444" formatCode="General">
                  <c:v>70</c:v>
                </c:pt>
                <c:pt idx="445" formatCode="General">
                  <c:v>40</c:v>
                </c:pt>
                <c:pt idx="446" formatCode="General">
                  <c:v>150</c:v>
                </c:pt>
                <c:pt idx="447" formatCode="General">
                  <c:v>60</c:v>
                </c:pt>
                <c:pt idx="448" formatCode="General">
                  <c:v>190</c:v>
                </c:pt>
                <c:pt idx="449" formatCode="General">
                  <c:v>20</c:v>
                </c:pt>
                <c:pt idx="450" formatCode="General">
                  <c:v>130</c:v>
                </c:pt>
                <c:pt idx="451" formatCode="General">
                  <c:v>80</c:v>
                </c:pt>
                <c:pt idx="452" formatCode="General">
                  <c:v>80</c:v>
                </c:pt>
                <c:pt idx="453" formatCode="General">
                  <c:v>66</c:v>
                </c:pt>
                <c:pt idx="454" formatCode="General">
                  <c:v>107</c:v>
                </c:pt>
                <c:pt idx="455" formatCode="General">
                  <c:v>100</c:v>
                </c:pt>
                <c:pt idx="456" formatCode="General">
                  <c:v>125</c:v>
                </c:pt>
                <c:pt idx="457" formatCode="General">
                  <c:v>30</c:v>
                </c:pt>
                <c:pt idx="458" formatCode="General">
                  <c:v>100</c:v>
                </c:pt>
                <c:pt idx="459" formatCode="General">
                  <c:v>150</c:v>
                </c:pt>
                <c:pt idx="460" formatCode="General">
                  <c:v>100</c:v>
                </c:pt>
                <c:pt idx="461" formatCode="General">
                  <c:v>65</c:v>
                </c:pt>
                <c:pt idx="462" formatCode="General">
                  <c:v>138.80000000000001</c:v>
                </c:pt>
                <c:pt idx="463" formatCode="General">
                  <c:v>140</c:v>
                </c:pt>
                <c:pt idx="464" formatCode="General">
                  <c:v>100</c:v>
                </c:pt>
                <c:pt idx="465" formatCode="General">
                  <c:v>25</c:v>
                </c:pt>
                <c:pt idx="466" formatCode="General">
                  <c:v>300</c:v>
                </c:pt>
                <c:pt idx="467" formatCode="General">
                  <c:v>200</c:v>
                </c:pt>
                <c:pt idx="468" formatCode="General">
                  <c:v>125</c:v>
                </c:pt>
                <c:pt idx="469" formatCode="General">
                  <c:v>35</c:v>
                </c:pt>
                <c:pt idx="470" formatCode="General">
                  <c:v>127.85</c:v>
                </c:pt>
                <c:pt idx="471" formatCode="General">
                  <c:v>700</c:v>
                </c:pt>
              </c:numCache>
            </c:numRef>
          </c:bubbleSize>
          <c:bubble3D val="0"/>
          <c:extLst>
            <c:ext xmlns:c16="http://schemas.microsoft.com/office/drawing/2014/chart" uri="{C3380CC4-5D6E-409C-BE32-E72D297353CC}">
              <c16:uniqueId val="{00000007-1F49-4654-81E0-1FB7C6D7B873}"/>
            </c:ext>
          </c:extLst>
        </c:ser>
        <c:ser>
          <c:idx val="8"/>
          <c:order val="7"/>
          <c:tx>
            <c:v> Southeast (non-ISO)</c:v>
          </c:tx>
          <c:spPr>
            <a:noFill/>
            <a:ln w="12700">
              <a:solidFill>
                <a:schemeClr val="bg1">
                  <a:lumMod val="50000"/>
                </a:schemeClr>
              </a:solidFill>
            </a:ln>
          </c:spPr>
          <c:invertIfNegative val="0"/>
          <c:xVal>
            <c:numRef>
              <c:f>'PPA Price by Project (PV only)'!$A$26:$A$537</c:f>
              <c:numCache>
                <c:formatCode>m/d/yyyy</c:formatCode>
                <c:ptCount val="512"/>
                <c:pt idx="0">
                  <c:v>38961</c:v>
                </c:pt>
                <c:pt idx="1">
                  <c:v>39258</c:v>
                </c:pt>
                <c:pt idx="2">
                  <c:v>39630</c:v>
                </c:pt>
                <c:pt idx="3">
                  <c:v>39652</c:v>
                </c:pt>
                <c:pt idx="4">
                  <c:v>39801</c:v>
                </c:pt>
                <c:pt idx="5">
                  <c:v>39867</c:v>
                </c:pt>
                <c:pt idx="6">
                  <c:v>39873</c:v>
                </c:pt>
                <c:pt idx="7">
                  <c:v>39877</c:v>
                </c:pt>
                <c:pt idx="8">
                  <c:v>39934</c:v>
                </c:pt>
                <c:pt idx="9">
                  <c:v>39941</c:v>
                </c:pt>
                <c:pt idx="10">
                  <c:v>39965</c:v>
                </c:pt>
                <c:pt idx="11">
                  <c:v>39965</c:v>
                </c:pt>
                <c:pt idx="12">
                  <c:v>39965</c:v>
                </c:pt>
                <c:pt idx="13">
                  <c:v>39986</c:v>
                </c:pt>
                <c:pt idx="14">
                  <c:v>40042</c:v>
                </c:pt>
                <c:pt idx="15">
                  <c:v>40064</c:v>
                </c:pt>
                <c:pt idx="16">
                  <c:v>40137</c:v>
                </c:pt>
                <c:pt idx="17">
                  <c:v>40170</c:v>
                </c:pt>
                <c:pt idx="18">
                  <c:v>40171</c:v>
                </c:pt>
                <c:pt idx="19">
                  <c:v>40171</c:v>
                </c:pt>
                <c:pt idx="20">
                  <c:v>40171</c:v>
                </c:pt>
                <c:pt idx="21">
                  <c:v>40204</c:v>
                </c:pt>
                <c:pt idx="22">
                  <c:v>40204</c:v>
                </c:pt>
                <c:pt idx="23">
                  <c:v>40204</c:v>
                </c:pt>
                <c:pt idx="24">
                  <c:v>40211</c:v>
                </c:pt>
                <c:pt idx="25">
                  <c:v>40233</c:v>
                </c:pt>
                <c:pt idx="26">
                  <c:v>40243</c:v>
                </c:pt>
                <c:pt idx="27">
                  <c:v>40287</c:v>
                </c:pt>
                <c:pt idx="28">
                  <c:v>40289</c:v>
                </c:pt>
                <c:pt idx="29">
                  <c:v>40297</c:v>
                </c:pt>
                <c:pt idx="30">
                  <c:v>40308</c:v>
                </c:pt>
                <c:pt idx="31">
                  <c:v>40318</c:v>
                </c:pt>
                <c:pt idx="32">
                  <c:v>40330</c:v>
                </c:pt>
                <c:pt idx="33">
                  <c:v>40330</c:v>
                </c:pt>
                <c:pt idx="34">
                  <c:v>40353</c:v>
                </c:pt>
                <c:pt idx="35">
                  <c:v>40359</c:v>
                </c:pt>
                <c:pt idx="36">
                  <c:v>40359</c:v>
                </c:pt>
                <c:pt idx="37">
                  <c:v>40385</c:v>
                </c:pt>
                <c:pt idx="38">
                  <c:v>40388</c:v>
                </c:pt>
                <c:pt idx="39">
                  <c:v>40388</c:v>
                </c:pt>
                <c:pt idx="40">
                  <c:v>40400</c:v>
                </c:pt>
                <c:pt idx="41">
                  <c:v>40400</c:v>
                </c:pt>
                <c:pt idx="42">
                  <c:v>40414</c:v>
                </c:pt>
                <c:pt idx="43">
                  <c:v>40441</c:v>
                </c:pt>
                <c:pt idx="44">
                  <c:v>40492</c:v>
                </c:pt>
                <c:pt idx="45">
                  <c:v>40497</c:v>
                </c:pt>
                <c:pt idx="46">
                  <c:v>40497</c:v>
                </c:pt>
                <c:pt idx="47">
                  <c:v>40513</c:v>
                </c:pt>
                <c:pt idx="48">
                  <c:v>40513</c:v>
                </c:pt>
                <c:pt idx="49">
                  <c:v>40533</c:v>
                </c:pt>
                <c:pt idx="50">
                  <c:v>40542</c:v>
                </c:pt>
                <c:pt idx="51">
                  <c:v>40542</c:v>
                </c:pt>
                <c:pt idx="52">
                  <c:v>40548</c:v>
                </c:pt>
                <c:pt idx="53">
                  <c:v>40550</c:v>
                </c:pt>
                <c:pt idx="54">
                  <c:v>40568</c:v>
                </c:pt>
                <c:pt idx="55">
                  <c:v>40581</c:v>
                </c:pt>
                <c:pt idx="56">
                  <c:v>40585</c:v>
                </c:pt>
                <c:pt idx="57">
                  <c:v>40585</c:v>
                </c:pt>
                <c:pt idx="58">
                  <c:v>40610</c:v>
                </c:pt>
                <c:pt idx="59">
                  <c:v>40697</c:v>
                </c:pt>
                <c:pt idx="60">
                  <c:v>40697</c:v>
                </c:pt>
                <c:pt idx="61">
                  <c:v>40715</c:v>
                </c:pt>
                <c:pt idx="62">
                  <c:v>40732</c:v>
                </c:pt>
                <c:pt idx="63">
                  <c:v>40738</c:v>
                </c:pt>
                <c:pt idx="64">
                  <c:v>40742</c:v>
                </c:pt>
                <c:pt idx="65">
                  <c:v>40745</c:v>
                </c:pt>
                <c:pt idx="66">
                  <c:v>40815</c:v>
                </c:pt>
                <c:pt idx="67">
                  <c:v>40817</c:v>
                </c:pt>
                <c:pt idx="68">
                  <c:v>40878</c:v>
                </c:pt>
                <c:pt idx="69">
                  <c:v>40885</c:v>
                </c:pt>
                <c:pt idx="70">
                  <c:v>40897</c:v>
                </c:pt>
                <c:pt idx="71">
                  <c:v>40897</c:v>
                </c:pt>
                <c:pt idx="72">
                  <c:v>40897</c:v>
                </c:pt>
                <c:pt idx="73">
                  <c:v>40909</c:v>
                </c:pt>
                <c:pt idx="74">
                  <c:v>40909</c:v>
                </c:pt>
                <c:pt idx="75">
                  <c:v>40942</c:v>
                </c:pt>
                <c:pt idx="76">
                  <c:v>40966</c:v>
                </c:pt>
                <c:pt idx="77">
                  <c:v>41093</c:v>
                </c:pt>
                <c:pt idx="78">
                  <c:v>41093</c:v>
                </c:pt>
                <c:pt idx="79">
                  <c:v>41124</c:v>
                </c:pt>
                <c:pt idx="80">
                  <c:v>41134</c:v>
                </c:pt>
                <c:pt idx="81">
                  <c:v>41137</c:v>
                </c:pt>
                <c:pt idx="82">
                  <c:v>41150</c:v>
                </c:pt>
                <c:pt idx="83">
                  <c:v>41152</c:v>
                </c:pt>
                <c:pt idx="84">
                  <c:v>41169</c:v>
                </c:pt>
                <c:pt idx="85">
                  <c:v>41169</c:v>
                </c:pt>
                <c:pt idx="86">
                  <c:v>41199</c:v>
                </c:pt>
                <c:pt idx="87">
                  <c:v>41207</c:v>
                </c:pt>
                <c:pt idx="88">
                  <c:v>41214</c:v>
                </c:pt>
                <c:pt idx="89">
                  <c:v>41228</c:v>
                </c:pt>
                <c:pt idx="90">
                  <c:v>41255</c:v>
                </c:pt>
                <c:pt idx="91">
                  <c:v>41256</c:v>
                </c:pt>
                <c:pt idx="92">
                  <c:v>41309</c:v>
                </c:pt>
                <c:pt idx="93">
                  <c:v>41333</c:v>
                </c:pt>
                <c:pt idx="94">
                  <c:v>41355</c:v>
                </c:pt>
                <c:pt idx="95">
                  <c:v>41355</c:v>
                </c:pt>
                <c:pt idx="96">
                  <c:v>41358</c:v>
                </c:pt>
                <c:pt idx="97">
                  <c:v>41374</c:v>
                </c:pt>
                <c:pt idx="98">
                  <c:v>41380</c:v>
                </c:pt>
                <c:pt idx="99">
                  <c:v>41426</c:v>
                </c:pt>
                <c:pt idx="100">
                  <c:v>41428</c:v>
                </c:pt>
                <c:pt idx="101">
                  <c:v>41428</c:v>
                </c:pt>
                <c:pt idx="102">
                  <c:v>41444</c:v>
                </c:pt>
                <c:pt idx="103">
                  <c:v>41458</c:v>
                </c:pt>
                <c:pt idx="104">
                  <c:v>41465</c:v>
                </c:pt>
                <c:pt idx="105">
                  <c:v>41465</c:v>
                </c:pt>
                <c:pt idx="106">
                  <c:v>41472</c:v>
                </c:pt>
                <c:pt idx="107">
                  <c:v>41472</c:v>
                </c:pt>
                <c:pt idx="108">
                  <c:v>41523</c:v>
                </c:pt>
                <c:pt idx="109">
                  <c:v>41536</c:v>
                </c:pt>
                <c:pt idx="110">
                  <c:v>41544</c:v>
                </c:pt>
                <c:pt idx="111">
                  <c:v>41556</c:v>
                </c:pt>
                <c:pt idx="112">
                  <c:v>41569</c:v>
                </c:pt>
                <c:pt idx="113">
                  <c:v>41609</c:v>
                </c:pt>
                <c:pt idx="114">
                  <c:v>41614</c:v>
                </c:pt>
                <c:pt idx="115">
                  <c:v>41627</c:v>
                </c:pt>
                <c:pt idx="116">
                  <c:v>41669</c:v>
                </c:pt>
                <c:pt idx="117">
                  <c:v>41690</c:v>
                </c:pt>
                <c:pt idx="118">
                  <c:v>41715</c:v>
                </c:pt>
                <c:pt idx="119">
                  <c:v>41724</c:v>
                </c:pt>
                <c:pt idx="120">
                  <c:v>41730</c:v>
                </c:pt>
                <c:pt idx="121">
                  <c:v>41760</c:v>
                </c:pt>
                <c:pt idx="122">
                  <c:v>41786</c:v>
                </c:pt>
                <c:pt idx="123">
                  <c:v>41791</c:v>
                </c:pt>
                <c:pt idx="124">
                  <c:v>41802</c:v>
                </c:pt>
                <c:pt idx="125">
                  <c:v>41838</c:v>
                </c:pt>
                <c:pt idx="126">
                  <c:v>41843</c:v>
                </c:pt>
                <c:pt idx="127">
                  <c:v>41844</c:v>
                </c:pt>
                <c:pt idx="128">
                  <c:v>41844</c:v>
                </c:pt>
                <c:pt idx="129">
                  <c:v>41851</c:v>
                </c:pt>
                <c:pt idx="130">
                  <c:v>41870</c:v>
                </c:pt>
                <c:pt idx="131">
                  <c:v>41876</c:v>
                </c:pt>
                <c:pt idx="132">
                  <c:v>41885</c:v>
                </c:pt>
                <c:pt idx="133">
                  <c:v>41886</c:v>
                </c:pt>
                <c:pt idx="134">
                  <c:v>41886</c:v>
                </c:pt>
                <c:pt idx="135">
                  <c:v>41915</c:v>
                </c:pt>
                <c:pt idx="136">
                  <c:v>41920</c:v>
                </c:pt>
                <c:pt idx="137">
                  <c:v>41920</c:v>
                </c:pt>
                <c:pt idx="138">
                  <c:v>41920</c:v>
                </c:pt>
                <c:pt idx="139">
                  <c:v>41920</c:v>
                </c:pt>
                <c:pt idx="140">
                  <c:v>41920</c:v>
                </c:pt>
                <c:pt idx="141">
                  <c:v>41920</c:v>
                </c:pt>
                <c:pt idx="142">
                  <c:v>41932</c:v>
                </c:pt>
                <c:pt idx="143">
                  <c:v>41933</c:v>
                </c:pt>
                <c:pt idx="144">
                  <c:v>41933</c:v>
                </c:pt>
                <c:pt idx="145">
                  <c:v>41934</c:v>
                </c:pt>
                <c:pt idx="146">
                  <c:v>41934</c:v>
                </c:pt>
                <c:pt idx="147">
                  <c:v>41934</c:v>
                </c:pt>
                <c:pt idx="148">
                  <c:v>41934</c:v>
                </c:pt>
                <c:pt idx="149">
                  <c:v>41934</c:v>
                </c:pt>
                <c:pt idx="150">
                  <c:v>41934</c:v>
                </c:pt>
                <c:pt idx="151">
                  <c:v>41934</c:v>
                </c:pt>
                <c:pt idx="152">
                  <c:v>41934</c:v>
                </c:pt>
                <c:pt idx="153">
                  <c:v>41936</c:v>
                </c:pt>
                <c:pt idx="154">
                  <c:v>41950</c:v>
                </c:pt>
                <c:pt idx="155">
                  <c:v>41950</c:v>
                </c:pt>
                <c:pt idx="156">
                  <c:v>41956</c:v>
                </c:pt>
                <c:pt idx="157">
                  <c:v>41961</c:v>
                </c:pt>
                <c:pt idx="158">
                  <c:v>41982</c:v>
                </c:pt>
                <c:pt idx="159">
                  <c:v>42036</c:v>
                </c:pt>
                <c:pt idx="160">
                  <c:v>42065</c:v>
                </c:pt>
                <c:pt idx="161">
                  <c:v>42065</c:v>
                </c:pt>
                <c:pt idx="162">
                  <c:v>42066</c:v>
                </c:pt>
                <c:pt idx="163">
                  <c:v>42067</c:v>
                </c:pt>
                <c:pt idx="164">
                  <c:v>42067</c:v>
                </c:pt>
                <c:pt idx="165">
                  <c:v>42068</c:v>
                </c:pt>
                <c:pt idx="166">
                  <c:v>42086</c:v>
                </c:pt>
                <c:pt idx="167">
                  <c:v>42088</c:v>
                </c:pt>
                <c:pt idx="168">
                  <c:v>42097</c:v>
                </c:pt>
                <c:pt idx="169">
                  <c:v>42097</c:v>
                </c:pt>
                <c:pt idx="170">
                  <c:v>42108</c:v>
                </c:pt>
                <c:pt idx="171">
                  <c:v>42111</c:v>
                </c:pt>
                <c:pt idx="172">
                  <c:v>42124</c:v>
                </c:pt>
                <c:pt idx="173">
                  <c:v>42124</c:v>
                </c:pt>
                <c:pt idx="174">
                  <c:v>42124</c:v>
                </c:pt>
                <c:pt idx="175">
                  <c:v>42151</c:v>
                </c:pt>
                <c:pt idx="176">
                  <c:v>42156</c:v>
                </c:pt>
                <c:pt idx="177">
                  <c:v>42160</c:v>
                </c:pt>
                <c:pt idx="178">
                  <c:v>42164</c:v>
                </c:pt>
                <c:pt idx="179">
                  <c:v>42174</c:v>
                </c:pt>
                <c:pt idx="180">
                  <c:v>42178</c:v>
                </c:pt>
                <c:pt idx="181">
                  <c:v>42180</c:v>
                </c:pt>
                <c:pt idx="182">
                  <c:v>42185</c:v>
                </c:pt>
                <c:pt idx="183">
                  <c:v>42186</c:v>
                </c:pt>
                <c:pt idx="184">
                  <c:v>42186</c:v>
                </c:pt>
                <c:pt idx="185">
                  <c:v>42186</c:v>
                </c:pt>
                <c:pt idx="186">
                  <c:v>42200</c:v>
                </c:pt>
                <c:pt idx="187">
                  <c:v>42201</c:v>
                </c:pt>
                <c:pt idx="188">
                  <c:v>42201</c:v>
                </c:pt>
                <c:pt idx="189">
                  <c:v>42206</c:v>
                </c:pt>
                <c:pt idx="190">
                  <c:v>42221</c:v>
                </c:pt>
                <c:pt idx="191">
                  <c:v>42225</c:v>
                </c:pt>
                <c:pt idx="192">
                  <c:v>42228</c:v>
                </c:pt>
                <c:pt idx="193">
                  <c:v>42244</c:v>
                </c:pt>
                <c:pt idx="194">
                  <c:v>42250</c:v>
                </c:pt>
                <c:pt idx="195">
                  <c:v>42270</c:v>
                </c:pt>
                <c:pt idx="196">
                  <c:v>42270</c:v>
                </c:pt>
                <c:pt idx="197">
                  <c:v>42271</c:v>
                </c:pt>
                <c:pt idx="198">
                  <c:v>42275</c:v>
                </c:pt>
                <c:pt idx="199">
                  <c:v>42275</c:v>
                </c:pt>
                <c:pt idx="200">
                  <c:v>42278</c:v>
                </c:pt>
                <c:pt idx="201">
                  <c:v>42278</c:v>
                </c:pt>
                <c:pt idx="202">
                  <c:v>42278</c:v>
                </c:pt>
                <c:pt idx="203">
                  <c:v>42285</c:v>
                </c:pt>
                <c:pt idx="204">
                  <c:v>42286</c:v>
                </c:pt>
                <c:pt idx="205">
                  <c:v>42286</c:v>
                </c:pt>
                <c:pt idx="206">
                  <c:v>42292</c:v>
                </c:pt>
                <c:pt idx="207">
                  <c:v>42313</c:v>
                </c:pt>
                <c:pt idx="208">
                  <c:v>42314</c:v>
                </c:pt>
                <c:pt idx="209">
                  <c:v>42317</c:v>
                </c:pt>
                <c:pt idx="210">
                  <c:v>42318</c:v>
                </c:pt>
                <c:pt idx="211">
                  <c:v>42328</c:v>
                </c:pt>
                <c:pt idx="212">
                  <c:v>42338</c:v>
                </c:pt>
                <c:pt idx="213">
                  <c:v>42355</c:v>
                </c:pt>
                <c:pt idx="214">
                  <c:v>42355</c:v>
                </c:pt>
                <c:pt idx="215">
                  <c:v>42356</c:v>
                </c:pt>
                <c:pt idx="216">
                  <c:v>42356</c:v>
                </c:pt>
                <c:pt idx="217">
                  <c:v>42356</c:v>
                </c:pt>
                <c:pt idx="218">
                  <c:v>42356</c:v>
                </c:pt>
                <c:pt idx="219">
                  <c:v>42375</c:v>
                </c:pt>
                <c:pt idx="220">
                  <c:v>42472</c:v>
                </c:pt>
                <c:pt idx="221">
                  <c:v>42472</c:v>
                </c:pt>
                <c:pt idx="222">
                  <c:v>42509</c:v>
                </c:pt>
                <c:pt idx="223">
                  <c:v>42584</c:v>
                </c:pt>
                <c:pt idx="224">
                  <c:v>42586</c:v>
                </c:pt>
                <c:pt idx="225">
                  <c:v>42591</c:v>
                </c:pt>
                <c:pt idx="226">
                  <c:v>42608</c:v>
                </c:pt>
                <c:pt idx="227">
                  <c:v>42611</c:v>
                </c:pt>
                <c:pt idx="228">
                  <c:v>42628</c:v>
                </c:pt>
                <c:pt idx="229">
                  <c:v>42633</c:v>
                </c:pt>
                <c:pt idx="230">
                  <c:v>42635</c:v>
                </c:pt>
                <c:pt idx="231">
                  <c:v>42636</c:v>
                </c:pt>
                <c:pt idx="232">
                  <c:v>42636</c:v>
                </c:pt>
                <c:pt idx="233">
                  <c:v>42636</c:v>
                </c:pt>
                <c:pt idx="234">
                  <c:v>42636</c:v>
                </c:pt>
                <c:pt idx="235">
                  <c:v>42689</c:v>
                </c:pt>
                <c:pt idx="236">
                  <c:v>42692</c:v>
                </c:pt>
                <c:pt idx="237">
                  <c:v>42692</c:v>
                </c:pt>
                <c:pt idx="238">
                  <c:v>42692</c:v>
                </c:pt>
                <c:pt idx="239">
                  <c:v>42717</c:v>
                </c:pt>
                <c:pt idx="240">
                  <c:v>42719</c:v>
                </c:pt>
                <c:pt idx="241">
                  <c:v>42738</c:v>
                </c:pt>
                <c:pt idx="242">
                  <c:v>42747</c:v>
                </c:pt>
                <c:pt idx="243">
                  <c:v>42747</c:v>
                </c:pt>
                <c:pt idx="244">
                  <c:v>42747</c:v>
                </c:pt>
                <c:pt idx="245">
                  <c:v>42752</c:v>
                </c:pt>
                <c:pt idx="246">
                  <c:v>42766</c:v>
                </c:pt>
                <c:pt idx="247">
                  <c:v>42817</c:v>
                </c:pt>
                <c:pt idx="248">
                  <c:v>42825</c:v>
                </c:pt>
                <c:pt idx="249">
                  <c:v>42826</c:v>
                </c:pt>
                <c:pt idx="250">
                  <c:v>42843</c:v>
                </c:pt>
                <c:pt idx="251">
                  <c:v>42877</c:v>
                </c:pt>
                <c:pt idx="252">
                  <c:v>42880</c:v>
                </c:pt>
                <c:pt idx="253">
                  <c:v>42880</c:v>
                </c:pt>
                <c:pt idx="254">
                  <c:v>42880</c:v>
                </c:pt>
                <c:pt idx="255">
                  <c:v>42880</c:v>
                </c:pt>
                <c:pt idx="256">
                  <c:v>42881</c:v>
                </c:pt>
                <c:pt idx="257">
                  <c:v>42887</c:v>
                </c:pt>
                <c:pt idx="258">
                  <c:v>42887</c:v>
                </c:pt>
                <c:pt idx="259">
                  <c:v>42887</c:v>
                </c:pt>
                <c:pt idx="260">
                  <c:v>42893</c:v>
                </c:pt>
                <c:pt idx="261">
                  <c:v>42905</c:v>
                </c:pt>
                <c:pt idx="262">
                  <c:v>42906</c:v>
                </c:pt>
                <c:pt idx="263">
                  <c:v>42906</c:v>
                </c:pt>
                <c:pt idx="264">
                  <c:v>42906</c:v>
                </c:pt>
                <c:pt idx="265">
                  <c:v>42906</c:v>
                </c:pt>
                <c:pt idx="266">
                  <c:v>42912</c:v>
                </c:pt>
                <c:pt idx="267">
                  <c:v>42933</c:v>
                </c:pt>
                <c:pt idx="268">
                  <c:v>42944</c:v>
                </c:pt>
                <c:pt idx="269">
                  <c:v>42944</c:v>
                </c:pt>
                <c:pt idx="270">
                  <c:v>42955</c:v>
                </c:pt>
                <c:pt idx="271">
                  <c:v>42972</c:v>
                </c:pt>
                <c:pt idx="272">
                  <c:v>43001</c:v>
                </c:pt>
                <c:pt idx="273">
                  <c:v>43004</c:v>
                </c:pt>
                <c:pt idx="274">
                  <c:v>43004</c:v>
                </c:pt>
                <c:pt idx="275">
                  <c:v>43014</c:v>
                </c:pt>
                <c:pt idx="276">
                  <c:v>43014</c:v>
                </c:pt>
                <c:pt idx="277">
                  <c:v>43038</c:v>
                </c:pt>
                <c:pt idx="278">
                  <c:v>43047</c:v>
                </c:pt>
                <c:pt idx="279">
                  <c:v>43052</c:v>
                </c:pt>
                <c:pt idx="280">
                  <c:v>43052</c:v>
                </c:pt>
                <c:pt idx="281">
                  <c:v>43053</c:v>
                </c:pt>
                <c:pt idx="282">
                  <c:v>43077</c:v>
                </c:pt>
                <c:pt idx="283">
                  <c:v>43083</c:v>
                </c:pt>
                <c:pt idx="284">
                  <c:v>43084</c:v>
                </c:pt>
                <c:pt idx="285">
                  <c:v>43090</c:v>
                </c:pt>
                <c:pt idx="286">
                  <c:v>43105</c:v>
                </c:pt>
                <c:pt idx="287">
                  <c:v>43109</c:v>
                </c:pt>
                <c:pt idx="288">
                  <c:v>43126</c:v>
                </c:pt>
                <c:pt idx="289">
                  <c:v>43129</c:v>
                </c:pt>
                <c:pt idx="290">
                  <c:v>43129</c:v>
                </c:pt>
                <c:pt idx="291">
                  <c:v>43132</c:v>
                </c:pt>
                <c:pt idx="292">
                  <c:v>43136</c:v>
                </c:pt>
                <c:pt idx="293">
                  <c:v>43152</c:v>
                </c:pt>
                <c:pt idx="294">
                  <c:v>43154</c:v>
                </c:pt>
                <c:pt idx="295">
                  <c:v>43206</c:v>
                </c:pt>
                <c:pt idx="296">
                  <c:v>43227</c:v>
                </c:pt>
                <c:pt idx="297">
                  <c:v>43236</c:v>
                </c:pt>
                <c:pt idx="298">
                  <c:v>43236</c:v>
                </c:pt>
                <c:pt idx="299">
                  <c:v>43250</c:v>
                </c:pt>
                <c:pt idx="300">
                  <c:v>43250</c:v>
                </c:pt>
                <c:pt idx="301">
                  <c:v>43250</c:v>
                </c:pt>
                <c:pt idx="302">
                  <c:v>43250</c:v>
                </c:pt>
                <c:pt idx="303">
                  <c:v>43250</c:v>
                </c:pt>
                <c:pt idx="304">
                  <c:v>43250</c:v>
                </c:pt>
                <c:pt idx="305">
                  <c:v>43251</c:v>
                </c:pt>
                <c:pt idx="306">
                  <c:v>43252</c:v>
                </c:pt>
                <c:pt idx="307">
                  <c:v>43255</c:v>
                </c:pt>
                <c:pt idx="308">
                  <c:v>43257</c:v>
                </c:pt>
                <c:pt idx="309">
                  <c:v>43259</c:v>
                </c:pt>
                <c:pt idx="310">
                  <c:v>43264</c:v>
                </c:pt>
                <c:pt idx="311">
                  <c:v>43264</c:v>
                </c:pt>
                <c:pt idx="312">
                  <c:v>43264</c:v>
                </c:pt>
                <c:pt idx="313">
                  <c:v>43264</c:v>
                </c:pt>
                <c:pt idx="314">
                  <c:v>43266</c:v>
                </c:pt>
                <c:pt idx="315">
                  <c:v>43277</c:v>
                </c:pt>
                <c:pt idx="316">
                  <c:v>43278</c:v>
                </c:pt>
                <c:pt idx="317">
                  <c:v>43281</c:v>
                </c:pt>
                <c:pt idx="318">
                  <c:v>43281</c:v>
                </c:pt>
                <c:pt idx="319">
                  <c:v>43281</c:v>
                </c:pt>
                <c:pt idx="320">
                  <c:v>43291</c:v>
                </c:pt>
                <c:pt idx="321">
                  <c:v>43322</c:v>
                </c:pt>
                <c:pt idx="322">
                  <c:v>43322</c:v>
                </c:pt>
                <c:pt idx="323">
                  <c:v>43334</c:v>
                </c:pt>
                <c:pt idx="324">
                  <c:v>43334</c:v>
                </c:pt>
                <c:pt idx="325">
                  <c:v>43335</c:v>
                </c:pt>
                <c:pt idx="326">
                  <c:v>43343</c:v>
                </c:pt>
                <c:pt idx="327">
                  <c:v>43352</c:v>
                </c:pt>
                <c:pt idx="328">
                  <c:v>43354</c:v>
                </c:pt>
                <c:pt idx="329">
                  <c:v>43362</c:v>
                </c:pt>
                <c:pt idx="330">
                  <c:v>43363</c:v>
                </c:pt>
                <c:pt idx="331">
                  <c:v>43368</c:v>
                </c:pt>
                <c:pt idx="332">
                  <c:v>43374</c:v>
                </c:pt>
                <c:pt idx="333">
                  <c:v>43374</c:v>
                </c:pt>
                <c:pt idx="334">
                  <c:v>43391</c:v>
                </c:pt>
                <c:pt idx="335">
                  <c:v>43391</c:v>
                </c:pt>
                <c:pt idx="336">
                  <c:v>43398</c:v>
                </c:pt>
                <c:pt idx="337">
                  <c:v>43405</c:v>
                </c:pt>
                <c:pt idx="338">
                  <c:v>43445</c:v>
                </c:pt>
                <c:pt idx="339">
                  <c:v>43497</c:v>
                </c:pt>
                <c:pt idx="340">
                  <c:v>43507</c:v>
                </c:pt>
                <c:pt idx="341">
                  <c:v>43510</c:v>
                </c:pt>
                <c:pt idx="342">
                  <c:v>43524</c:v>
                </c:pt>
                <c:pt idx="343">
                  <c:v>43545</c:v>
                </c:pt>
                <c:pt idx="344">
                  <c:v>43546</c:v>
                </c:pt>
                <c:pt idx="345">
                  <c:v>43577</c:v>
                </c:pt>
                <c:pt idx="346">
                  <c:v>43585</c:v>
                </c:pt>
                <c:pt idx="347">
                  <c:v>43613</c:v>
                </c:pt>
                <c:pt idx="348">
                  <c:v>43615</c:v>
                </c:pt>
                <c:pt idx="349">
                  <c:v>43627</c:v>
                </c:pt>
                <c:pt idx="350">
                  <c:v>43634</c:v>
                </c:pt>
                <c:pt idx="351">
                  <c:v>43634</c:v>
                </c:pt>
                <c:pt idx="352">
                  <c:v>43637</c:v>
                </c:pt>
                <c:pt idx="353">
                  <c:v>43643</c:v>
                </c:pt>
                <c:pt idx="354">
                  <c:v>43643</c:v>
                </c:pt>
                <c:pt idx="355">
                  <c:v>43647</c:v>
                </c:pt>
                <c:pt idx="356">
                  <c:v>43647</c:v>
                </c:pt>
                <c:pt idx="357">
                  <c:v>43647</c:v>
                </c:pt>
                <c:pt idx="358">
                  <c:v>43655</c:v>
                </c:pt>
                <c:pt idx="359">
                  <c:v>43671</c:v>
                </c:pt>
                <c:pt idx="360">
                  <c:v>43672</c:v>
                </c:pt>
                <c:pt idx="361">
                  <c:v>43672</c:v>
                </c:pt>
                <c:pt idx="362">
                  <c:v>43683</c:v>
                </c:pt>
                <c:pt idx="363">
                  <c:v>43696</c:v>
                </c:pt>
                <c:pt idx="364">
                  <c:v>43707</c:v>
                </c:pt>
                <c:pt idx="365">
                  <c:v>43720</c:v>
                </c:pt>
                <c:pt idx="366">
                  <c:v>43727</c:v>
                </c:pt>
                <c:pt idx="367">
                  <c:v>43730</c:v>
                </c:pt>
                <c:pt idx="368">
                  <c:v>43730</c:v>
                </c:pt>
                <c:pt idx="369">
                  <c:v>43730</c:v>
                </c:pt>
                <c:pt idx="370">
                  <c:v>43739</c:v>
                </c:pt>
                <c:pt idx="371">
                  <c:v>43755</c:v>
                </c:pt>
                <c:pt idx="372">
                  <c:v>43755</c:v>
                </c:pt>
                <c:pt idx="373">
                  <c:v>43756</c:v>
                </c:pt>
                <c:pt idx="374">
                  <c:v>43761</c:v>
                </c:pt>
                <c:pt idx="375">
                  <c:v>43774</c:v>
                </c:pt>
                <c:pt idx="376">
                  <c:v>43783</c:v>
                </c:pt>
                <c:pt idx="377">
                  <c:v>43783</c:v>
                </c:pt>
                <c:pt idx="378">
                  <c:v>43788</c:v>
                </c:pt>
                <c:pt idx="379">
                  <c:v>43790</c:v>
                </c:pt>
                <c:pt idx="380">
                  <c:v>43795</c:v>
                </c:pt>
                <c:pt idx="381">
                  <c:v>43795</c:v>
                </c:pt>
                <c:pt idx="382">
                  <c:v>43795</c:v>
                </c:pt>
                <c:pt idx="383">
                  <c:v>43804</c:v>
                </c:pt>
                <c:pt idx="384">
                  <c:v>43809</c:v>
                </c:pt>
                <c:pt idx="385">
                  <c:v>43816</c:v>
                </c:pt>
                <c:pt idx="386">
                  <c:v>43819</c:v>
                </c:pt>
                <c:pt idx="387">
                  <c:v>43822</c:v>
                </c:pt>
                <c:pt idx="388">
                  <c:v>43836</c:v>
                </c:pt>
                <c:pt idx="389">
                  <c:v>43875</c:v>
                </c:pt>
                <c:pt idx="390">
                  <c:v>43875</c:v>
                </c:pt>
                <c:pt idx="391">
                  <c:v>43880</c:v>
                </c:pt>
                <c:pt idx="392">
                  <c:v>43887</c:v>
                </c:pt>
                <c:pt idx="393">
                  <c:v>43903</c:v>
                </c:pt>
                <c:pt idx="394">
                  <c:v>43915</c:v>
                </c:pt>
                <c:pt idx="395">
                  <c:v>43929</c:v>
                </c:pt>
                <c:pt idx="396">
                  <c:v>43929</c:v>
                </c:pt>
                <c:pt idx="397">
                  <c:v>43953</c:v>
                </c:pt>
                <c:pt idx="398">
                  <c:v>43957</c:v>
                </c:pt>
                <c:pt idx="399">
                  <c:v>43970</c:v>
                </c:pt>
                <c:pt idx="400">
                  <c:v>43977</c:v>
                </c:pt>
                <c:pt idx="401">
                  <c:v>43983</c:v>
                </c:pt>
                <c:pt idx="402">
                  <c:v>44022</c:v>
                </c:pt>
                <c:pt idx="403">
                  <c:v>44022</c:v>
                </c:pt>
                <c:pt idx="404">
                  <c:v>44036</c:v>
                </c:pt>
                <c:pt idx="405">
                  <c:v>44067</c:v>
                </c:pt>
                <c:pt idx="406">
                  <c:v>44074</c:v>
                </c:pt>
                <c:pt idx="407">
                  <c:v>44088</c:v>
                </c:pt>
                <c:pt idx="408">
                  <c:v>44097</c:v>
                </c:pt>
                <c:pt idx="409">
                  <c:v>44099</c:v>
                </c:pt>
                <c:pt idx="410">
                  <c:v>44104</c:v>
                </c:pt>
                <c:pt idx="411">
                  <c:v>44106</c:v>
                </c:pt>
                <c:pt idx="412">
                  <c:v>44137</c:v>
                </c:pt>
                <c:pt idx="413">
                  <c:v>44140</c:v>
                </c:pt>
                <c:pt idx="414">
                  <c:v>44141</c:v>
                </c:pt>
                <c:pt idx="415">
                  <c:v>44166</c:v>
                </c:pt>
                <c:pt idx="416">
                  <c:v>44187</c:v>
                </c:pt>
                <c:pt idx="417">
                  <c:v>44195</c:v>
                </c:pt>
                <c:pt idx="418">
                  <c:v>44211</c:v>
                </c:pt>
                <c:pt idx="419">
                  <c:v>44211</c:v>
                </c:pt>
                <c:pt idx="420">
                  <c:v>44217</c:v>
                </c:pt>
                <c:pt idx="421">
                  <c:v>44224</c:v>
                </c:pt>
                <c:pt idx="422">
                  <c:v>44228</c:v>
                </c:pt>
                <c:pt idx="423">
                  <c:v>44228</c:v>
                </c:pt>
                <c:pt idx="424">
                  <c:v>44231</c:v>
                </c:pt>
                <c:pt idx="425">
                  <c:v>44250</c:v>
                </c:pt>
                <c:pt idx="426">
                  <c:v>44263</c:v>
                </c:pt>
                <c:pt idx="427">
                  <c:v>44280</c:v>
                </c:pt>
                <c:pt idx="428">
                  <c:v>44287</c:v>
                </c:pt>
                <c:pt idx="429">
                  <c:v>44287</c:v>
                </c:pt>
                <c:pt idx="430">
                  <c:v>44294</c:v>
                </c:pt>
                <c:pt idx="431">
                  <c:v>44323</c:v>
                </c:pt>
                <c:pt idx="432">
                  <c:v>44328</c:v>
                </c:pt>
                <c:pt idx="433">
                  <c:v>44348</c:v>
                </c:pt>
                <c:pt idx="434">
                  <c:v>44348</c:v>
                </c:pt>
                <c:pt idx="435">
                  <c:v>44348</c:v>
                </c:pt>
                <c:pt idx="436">
                  <c:v>44351</c:v>
                </c:pt>
                <c:pt idx="437">
                  <c:v>44364</c:v>
                </c:pt>
                <c:pt idx="438">
                  <c:v>44420</c:v>
                </c:pt>
                <c:pt idx="439">
                  <c:v>44477</c:v>
                </c:pt>
                <c:pt idx="440">
                  <c:v>44483</c:v>
                </c:pt>
                <c:pt idx="441">
                  <c:v>44484</c:v>
                </c:pt>
                <c:pt idx="442">
                  <c:v>44484</c:v>
                </c:pt>
                <c:pt idx="443">
                  <c:v>44547</c:v>
                </c:pt>
                <c:pt idx="444">
                  <c:v>44582</c:v>
                </c:pt>
                <c:pt idx="445">
                  <c:v>44608</c:v>
                </c:pt>
                <c:pt idx="446">
                  <c:v>44613</c:v>
                </c:pt>
                <c:pt idx="447">
                  <c:v>44669</c:v>
                </c:pt>
                <c:pt idx="448">
                  <c:v>44671</c:v>
                </c:pt>
                <c:pt idx="449">
                  <c:v>44679</c:v>
                </c:pt>
                <c:pt idx="450">
                  <c:v>44694</c:v>
                </c:pt>
                <c:pt idx="451">
                  <c:v>44706</c:v>
                </c:pt>
                <c:pt idx="452">
                  <c:v>44735</c:v>
                </c:pt>
                <c:pt idx="453">
                  <c:v>44769</c:v>
                </c:pt>
                <c:pt idx="454">
                  <c:v>44831</c:v>
                </c:pt>
                <c:pt idx="455">
                  <c:v>44833</c:v>
                </c:pt>
                <c:pt idx="456">
                  <c:v>44854</c:v>
                </c:pt>
                <c:pt idx="457">
                  <c:v>44859</c:v>
                </c:pt>
                <c:pt idx="458">
                  <c:v>44862</c:v>
                </c:pt>
                <c:pt idx="459">
                  <c:v>44916</c:v>
                </c:pt>
                <c:pt idx="460">
                  <c:v>44946</c:v>
                </c:pt>
                <c:pt idx="461">
                  <c:v>44950</c:v>
                </c:pt>
                <c:pt idx="462">
                  <c:v>45107</c:v>
                </c:pt>
                <c:pt idx="463">
                  <c:v>45128</c:v>
                </c:pt>
                <c:pt idx="464">
                  <c:v>45223</c:v>
                </c:pt>
                <c:pt idx="465">
                  <c:v>45245</c:v>
                </c:pt>
                <c:pt idx="466">
                  <c:v>45247</c:v>
                </c:pt>
                <c:pt idx="467">
                  <c:v>45322</c:v>
                </c:pt>
                <c:pt idx="468">
                  <c:v>45337</c:v>
                </c:pt>
                <c:pt idx="469">
                  <c:v>45372</c:v>
                </c:pt>
                <c:pt idx="470">
                  <c:v>45415</c:v>
                </c:pt>
                <c:pt idx="471">
                  <c:v>45415</c:v>
                </c:pt>
              </c:numCache>
            </c:numRef>
          </c:xVal>
          <c:yVal>
            <c:numRef>
              <c:f>'PPA Price by Project (PV only)'!$L$26:$L$537</c:f>
              <c:numCache>
                <c:formatCode>0.00</c:formatCode>
                <c:ptCount val="512"/>
                <c:pt idx="0">
                  <c:v>#N/A</c:v>
                </c:pt>
                <c:pt idx="1">
                  <c:v>#N/A</c:v>
                </c:pt>
                <c:pt idx="2">
                  <c:v>#N/A</c:v>
                </c:pt>
                <c:pt idx="3">
                  <c:v>#N/A</c:v>
                </c:pt>
                <c:pt idx="4">
                  <c:v>#N/A</c:v>
                </c:pt>
                <c:pt idx="5">
                  <c:v>#N/A</c:v>
                </c:pt>
                <c:pt idx="6">
                  <c:v>#N/A</c:v>
                </c:pt>
                <c:pt idx="7">
                  <c:v>#N/A</c:v>
                </c:pt>
                <c:pt idx="8">
                  <c:v>230.05272436345837</c:v>
                </c:pt>
                <c:pt idx="9">
                  <c:v>#N/A</c:v>
                </c:pt>
                <c:pt idx="10">
                  <c:v>#N/A</c:v>
                </c:pt>
                <c:pt idx="11">
                  <c:v>#N/A</c:v>
                </c:pt>
                <c:pt idx="12">
                  <c:v>#N/A</c:v>
                </c:pt>
                <c:pt idx="13">
                  <c:v>#N/A</c:v>
                </c:pt>
                <c:pt idx="14">
                  <c:v>#N/A</c:v>
                </c:pt>
                <c:pt idx="15">
                  <c:v>#N/A</c:v>
                </c:pt>
                <c:pt idx="16">
                  <c:v>#N/A</c:v>
                </c:pt>
                <c:pt idx="17">
                  <c:v>#N/A</c:v>
                </c:pt>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215.68371031542037</c:v>
                </c:pt>
                <c:pt idx="42">
                  <c:v>#N/A</c:v>
                </c:pt>
                <c:pt idx="43">
                  <c:v>#N/A</c:v>
                </c:pt>
                <c:pt idx="44">
                  <c:v>#N/A</c:v>
                </c:pt>
                <c:pt idx="45">
                  <c:v>#N/A</c:v>
                </c:pt>
                <c:pt idx="46">
                  <c:v>#N/A</c:v>
                </c:pt>
                <c:pt idx="47">
                  <c:v>#N/A</c:v>
                </c:pt>
                <c:pt idx="48">
                  <c:v>162.45684660440611</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#N/A</c:v>
                </c:pt>
                <c:pt idx="69">
                  <c:v>#N/A</c:v>
                </c:pt>
                <c:pt idx="70">
                  <c:v>#N/A</c:v>
                </c:pt>
                <c:pt idx="71">
                  <c:v>125.83087280437236</c:v>
                </c:pt>
                <c:pt idx="72">
                  <c:v>#N/A</c:v>
                </c:pt>
                <c:pt idx="73">
                  <c:v>#N/A</c:v>
                </c:pt>
                <c:pt idx="74">
                  <c:v>#N/A</c:v>
                </c:pt>
                <c:pt idx="75">
                  <c:v>#N/A</c:v>
                </c:pt>
                <c:pt idx="76">
                  <c:v>#N/A</c:v>
                </c:pt>
                <c:pt idx="77">
                  <c:v>#N/A</c:v>
                </c:pt>
                <c:pt idx="78">
                  <c:v>#N/A</c:v>
                </c:pt>
                <c:pt idx="79">
                  <c:v>#N/A</c:v>
                </c:pt>
                <c:pt idx="80">
                  <c:v>#N/A</c:v>
                </c:pt>
                <c:pt idx="81">
                  <c:v>#N/A</c:v>
                </c:pt>
                <c:pt idx="82">
                  <c:v>#N/A</c:v>
                </c:pt>
                <c:pt idx="83">
                  <c:v>#N/A</c:v>
                </c:pt>
                <c:pt idx="84">
                  <c:v>#N/A</c:v>
                </c:pt>
                <c:pt idx="85">
                  <c:v>#N/A</c:v>
                </c:pt>
                <c:pt idx="86">
                  <c:v>#N/A</c:v>
                </c:pt>
                <c:pt idx="87">
                  <c:v>#N/A</c:v>
                </c:pt>
                <c:pt idx="88">
                  <c:v>#N/A</c:v>
                </c:pt>
                <c:pt idx="89">
                  <c:v>#N/A</c:v>
                </c:pt>
                <c:pt idx="90">
                  <c:v>#N/A</c:v>
                </c:pt>
                <c:pt idx="91">
                  <c:v>#N/A</c:v>
                </c:pt>
                <c:pt idx="92">
                  <c:v>#N/A</c:v>
                </c:pt>
                <c:pt idx="93">
                  <c:v>#N/A</c:v>
                </c:pt>
                <c:pt idx="94">
                  <c:v>#N/A</c:v>
                </c:pt>
                <c:pt idx="95">
                  <c:v>#N/A</c:v>
                </c:pt>
                <c:pt idx="96">
                  <c:v>#N/A</c:v>
                </c:pt>
                <c:pt idx="97">
                  <c:v>#N/A</c:v>
                </c:pt>
                <c:pt idx="98">
                  <c:v>#N/A</c:v>
                </c:pt>
                <c:pt idx="99">
                  <c:v>#N/A</c:v>
                </c:pt>
                <c:pt idx="100">
                  <c:v>#N/A</c:v>
                </c:pt>
                <c:pt idx="101">
                  <c:v>#N/A</c:v>
                </c:pt>
                <c:pt idx="102">
                  <c:v>#N/A</c:v>
                </c:pt>
                <c:pt idx="103">
                  <c:v>#N/A</c:v>
                </c:pt>
                <c:pt idx="104">
                  <c:v>#N/A</c:v>
                </c:pt>
                <c:pt idx="105">
                  <c:v>#N/A</c:v>
                </c:pt>
                <c:pt idx="106">
                  <c:v>#N/A</c:v>
                </c:pt>
                <c:pt idx="107">
                  <c:v>#N/A</c:v>
                </c:pt>
                <c:pt idx="108">
                  <c:v>#N/A</c:v>
                </c:pt>
                <c:pt idx="109">
                  <c:v>#N/A</c:v>
                </c:pt>
                <c:pt idx="110">
                  <c:v>#N/A</c:v>
                </c:pt>
                <c:pt idx="111">
                  <c:v>#N/A</c:v>
                </c:pt>
                <c:pt idx="112">
                  <c:v>#N/A</c:v>
                </c:pt>
                <c:pt idx="113">
                  <c:v>#N/A</c:v>
                </c:pt>
                <c:pt idx="114">
                  <c:v>72.616032124833012</c:v>
                </c:pt>
                <c:pt idx="115">
                  <c:v>#N/A</c:v>
                </c:pt>
                <c:pt idx="116">
                  <c:v>#N/A</c:v>
                </c:pt>
                <c:pt idx="117">
                  <c:v>#N/A</c:v>
                </c:pt>
                <c:pt idx="118">
                  <c:v>#N/A</c:v>
                </c:pt>
                <c:pt idx="119">
                  <c:v>#N/A</c:v>
                </c:pt>
                <c:pt idx="120">
                  <c:v>#N/A</c:v>
                </c:pt>
                <c:pt idx="121">
                  <c:v>#N/A</c:v>
                </c:pt>
                <c:pt idx="122">
                  <c:v>#N/A</c:v>
                </c:pt>
                <c:pt idx="123">
                  <c:v>71.10485839379227</c:v>
                </c:pt>
                <c:pt idx="124">
                  <c:v>#N/A</c:v>
                </c:pt>
                <c:pt idx="125">
                  <c:v>#N/A</c:v>
                </c:pt>
                <c:pt idx="126">
                  <c:v>#N/A</c:v>
                </c:pt>
                <c:pt idx="127">
                  <c:v>#N/A</c:v>
                </c:pt>
                <c:pt idx="128">
                  <c:v>#N/A</c:v>
                </c:pt>
                <c:pt idx="129">
                  <c:v>#N/A</c:v>
                </c:pt>
                <c:pt idx="130">
                  <c:v>#N/A</c:v>
                </c:pt>
                <c:pt idx="131">
                  <c:v>#N/A</c:v>
                </c:pt>
                <c:pt idx="132">
                  <c:v>#N/A</c:v>
                </c:pt>
                <c:pt idx="133">
                  <c:v>#N/A</c:v>
                </c:pt>
                <c:pt idx="134">
                  <c:v>#N/A</c:v>
                </c:pt>
                <c:pt idx="135">
                  <c:v>#N/A</c:v>
                </c:pt>
                <c:pt idx="136">
                  <c:v>56.367677455698548</c:v>
                </c:pt>
                <c:pt idx="137">
                  <c:v>57.185526776292207</c:v>
                </c:pt>
                <c:pt idx="138">
                  <c:v>57.124929847214624</c:v>
                </c:pt>
                <c:pt idx="139">
                  <c:v>61.311119274033842</c:v>
                </c:pt>
                <c:pt idx="140">
                  <c:v>64.409334834049417</c:v>
                </c:pt>
                <c:pt idx="141">
                  <c:v>61.606081014055761</c:v>
                </c:pt>
                <c:pt idx="142">
                  <c:v>#N/A</c:v>
                </c:pt>
                <c:pt idx="143">
                  <c:v>#N/A</c:v>
                </c:pt>
                <c:pt idx="144">
                  <c:v>#N/A</c:v>
                </c:pt>
                <c:pt idx="145">
                  <c:v>#N/A</c:v>
                </c:pt>
                <c:pt idx="146">
                  <c:v>#N/A</c:v>
                </c:pt>
                <c:pt idx="147">
                  <c:v>#N/A</c:v>
                </c:pt>
                <c:pt idx="148">
                  <c:v>#N/A</c:v>
                </c:pt>
                <c:pt idx="149">
                  <c:v>#N/A</c:v>
                </c:pt>
                <c:pt idx="150">
                  <c:v>#N/A</c:v>
                </c:pt>
                <c:pt idx="151">
                  <c:v>#N/A</c:v>
                </c:pt>
                <c:pt idx="152">
                  <c:v>#N/A</c:v>
                </c:pt>
                <c:pt idx="153">
                  <c:v>#N/A</c:v>
                </c:pt>
                <c:pt idx="154">
                  <c:v>74.857227255091331</c:v>
                </c:pt>
                <c:pt idx="155">
                  <c:v>74.857227255091303</c:v>
                </c:pt>
                <c:pt idx="156">
                  <c:v>#N/A</c:v>
                </c:pt>
                <c:pt idx="157">
                  <c:v>#N/A</c:v>
                </c:pt>
                <c:pt idx="158">
                  <c:v>#N/A</c:v>
                </c:pt>
                <c:pt idx="159">
                  <c:v>62.582874983348312</c:v>
                </c:pt>
                <c:pt idx="160">
                  <c:v>109.59888584204808</c:v>
                </c:pt>
                <c:pt idx="161">
                  <c:v>#N/A</c:v>
                </c:pt>
                <c:pt idx="162">
                  <c:v>#N/A</c:v>
                </c:pt>
                <c:pt idx="163">
                  <c:v>#N/A</c:v>
                </c:pt>
                <c:pt idx="164">
                  <c:v>#N/A</c:v>
                </c:pt>
                <c:pt idx="165">
                  <c:v>#N/A</c:v>
                </c:pt>
                <c:pt idx="166">
                  <c:v>#N/A</c:v>
                </c:pt>
                <c:pt idx="167">
                  <c:v>#N/A</c:v>
                </c:pt>
                <c:pt idx="168">
                  <c:v>#N/A</c:v>
                </c:pt>
                <c:pt idx="169">
                  <c:v>#N/A</c:v>
                </c:pt>
                <c:pt idx="170">
                  <c:v>#N/A</c:v>
                </c:pt>
                <c:pt idx="171">
                  <c:v>#N/A</c:v>
                </c:pt>
                <c:pt idx="172">
                  <c:v>48.059589433054498</c:v>
                </c:pt>
                <c:pt idx="173">
                  <c:v>63.608177026249422</c:v>
                </c:pt>
                <c:pt idx="174">
                  <c:v>21.058996030966156</c:v>
                </c:pt>
                <c:pt idx="175">
                  <c:v>73.030400440121255</c:v>
                </c:pt>
                <c:pt idx="176">
                  <c:v>#N/A</c:v>
                </c:pt>
                <c:pt idx="177">
                  <c:v>#N/A</c:v>
                </c:pt>
                <c:pt idx="178">
                  <c:v>#N/A</c:v>
                </c:pt>
                <c:pt idx="179">
                  <c:v>#N/A</c:v>
                </c:pt>
                <c:pt idx="180">
                  <c:v>#N/A</c:v>
                </c:pt>
                <c:pt idx="181">
                  <c:v>#N/A</c:v>
                </c:pt>
                <c:pt idx="182">
                  <c:v>65.793579167335835</c:v>
                </c:pt>
                <c:pt idx="183">
                  <c:v>69.057694416393787</c:v>
                </c:pt>
                <c:pt idx="184">
                  <c:v>#N/A</c:v>
                </c:pt>
                <c:pt idx="185">
                  <c:v>#N/A</c:v>
                </c:pt>
                <c:pt idx="186">
                  <c:v>#N/A</c:v>
                </c:pt>
                <c:pt idx="187">
                  <c:v>#N/A</c:v>
                </c:pt>
                <c:pt idx="188">
                  <c:v>#N/A</c:v>
                </c:pt>
                <c:pt idx="189">
                  <c:v>48.83648214218519</c:v>
                </c:pt>
                <c:pt idx="190">
                  <c:v>#N/A</c:v>
                </c:pt>
                <c:pt idx="191">
                  <c:v>#N/A</c:v>
                </c:pt>
                <c:pt idx="192">
                  <c:v>#N/A</c:v>
                </c:pt>
                <c:pt idx="193">
                  <c:v>#N/A</c:v>
                </c:pt>
                <c:pt idx="194">
                  <c:v>#N/A</c:v>
                </c:pt>
                <c:pt idx="195">
                  <c:v>#N/A</c:v>
                </c:pt>
                <c:pt idx="196">
                  <c:v>50.503365996862783</c:v>
                </c:pt>
                <c:pt idx="197">
                  <c:v>#N/A</c:v>
                </c:pt>
                <c:pt idx="198">
                  <c:v>#N/A</c:v>
                </c:pt>
                <c:pt idx="199">
                  <c:v>#N/A</c:v>
                </c:pt>
                <c:pt idx="200">
                  <c:v>#N/A</c:v>
                </c:pt>
                <c:pt idx="201">
                  <c:v>#N/A</c:v>
                </c:pt>
                <c:pt idx="202">
                  <c:v>63.351747947007617</c:v>
                </c:pt>
                <c:pt idx="203">
                  <c:v>#N/A</c:v>
                </c:pt>
                <c:pt idx="204">
                  <c:v>#N/A</c:v>
                </c:pt>
                <c:pt idx="205">
                  <c:v>#N/A</c:v>
                </c:pt>
                <c:pt idx="206">
                  <c:v>#N/A</c:v>
                </c:pt>
                <c:pt idx="207">
                  <c:v>#N/A</c:v>
                </c:pt>
                <c:pt idx="208">
                  <c:v>#N/A</c:v>
                </c:pt>
                <c:pt idx="209">
                  <c:v>40.97581561471997</c:v>
                </c:pt>
                <c:pt idx="210">
                  <c:v>#N/A</c:v>
                </c:pt>
                <c:pt idx="211">
                  <c:v>#N/A</c:v>
                </c:pt>
                <c:pt idx="212">
                  <c:v>#N/A</c:v>
                </c:pt>
                <c:pt idx="213">
                  <c:v>#N/A</c:v>
                </c:pt>
                <c:pt idx="214">
                  <c:v>#N/A</c:v>
                </c:pt>
                <c:pt idx="215">
                  <c:v>#N/A</c:v>
                </c:pt>
                <c:pt idx="216">
                  <c:v>#N/A</c:v>
                </c:pt>
                <c:pt idx="217">
                  <c:v>#N/A</c:v>
                </c:pt>
                <c:pt idx="218">
                  <c:v>#N/A</c:v>
                </c:pt>
                <c:pt idx="219">
                  <c:v>#N/A</c:v>
                </c:pt>
                <c:pt idx="220">
                  <c:v>52.193676367983748</c:v>
                </c:pt>
                <c:pt idx="221">
                  <c:v>49.182502731369297</c:v>
                </c:pt>
                <c:pt idx="222">
                  <c:v>#N/A</c:v>
                </c:pt>
                <c:pt idx="223">
                  <c:v>#N/A</c:v>
                </c:pt>
                <c:pt idx="224">
                  <c:v>#N/A</c:v>
                </c:pt>
                <c:pt idx="225">
                  <c:v>#N/A</c:v>
                </c:pt>
                <c:pt idx="226">
                  <c:v>#N/A</c:v>
                </c:pt>
                <c:pt idx="227">
                  <c:v>#N/A</c:v>
                </c:pt>
                <c:pt idx="228">
                  <c:v>#N/A</c:v>
                </c:pt>
                <c:pt idx="229">
                  <c:v>#N/A</c:v>
                </c:pt>
                <c:pt idx="230">
                  <c:v>#N/A</c:v>
                </c:pt>
                <c:pt idx="231">
                  <c:v>#N/A</c:v>
                </c:pt>
                <c:pt idx="232">
                  <c:v>#N/A</c:v>
                </c:pt>
                <c:pt idx="233">
                  <c:v>#N/A</c:v>
                </c:pt>
                <c:pt idx="234">
                  <c:v>#N/A</c:v>
                </c:pt>
                <c:pt idx="235">
                  <c:v>#N/A</c:v>
                </c:pt>
                <c:pt idx="236">
                  <c:v>#N/A</c:v>
                </c:pt>
                <c:pt idx="237">
                  <c:v>#N/A</c:v>
                </c:pt>
                <c:pt idx="238">
                  <c:v>#N/A</c:v>
                </c:pt>
                <c:pt idx="239">
                  <c:v>#N/A</c:v>
                </c:pt>
                <c:pt idx="240">
                  <c:v>#N/A</c:v>
                </c:pt>
                <c:pt idx="241">
                  <c:v>55.489493550063365</c:v>
                </c:pt>
                <c:pt idx="242">
                  <c:v>#N/A</c:v>
                </c:pt>
                <c:pt idx="243">
                  <c:v>#N/A</c:v>
                </c:pt>
                <c:pt idx="244">
                  <c:v>#N/A</c:v>
                </c:pt>
                <c:pt idx="245">
                  <c:v>#N/A</c:v>
                </c:pt>
                <c:pt idx="246">
                  <c:v>#N/A</c:v>
                </c:pt>
                <c:pt idx="247">
                  <c:v>#N/A</c:v>
                </c:pt>
                <c:pt idx="248">
                  <c:v>#N/A</c:v>
                </c:pt>
                <c:pt idx="249">
                  <c:v>#N/A</c:v>
                </c:pt>
                <c:pt idx="250">
                  <c:v>33.40751325867781</c:v>
                </c:pt>
                <c:pt idx="251">
                  <c:v>#N/A</c:v>
                </c:pt>
                <c:pt idx="252">
                  <c:v>#N/A</c:v>
                </c:pt>
                <c:pt idx="253">
                  <c:v>#N/A</c:v>
                </c:pt>
                <c:pt idx="254">
                  <c:v>#N/A</c:v>
                </c:pt>
                <c:pt idx="255">
                  <c:v>#N/A</c:v>
                </c:pt>
                <c:pt idx="256">
                  <c:v>39.878841277519989</c:v>
                </c:pt>
                <c:pt idx="257">
                  <c:v>29.689369468809844</c:v>
                </c:pt>
                <c:pt idx="258">
                  <c:v>28.867127312510725</c:v>
                </c:pt>
                <c:pt idx="259">
                  <c:v>28.867127312510735</c:v>
                </c:pt>
                <c:pt idx="260">
                  <c:v>#N/A</c:v>
                </c:pt>
                <c:pt idx="261">
                  <c:v>#N/A</c:v>
                </c:pt>
                <c:pt idx="262">
                  <c:v>#N/A</c:v>
                </c:pt>
                <c:pt idx="263">
                  <c:v>#N/A</c:v>
                </c:pt>
                <c:pt idx="264">
                  <c:v>#N/A</c:v>
                </c:pt>
                <c:pt idx="265">
                  <c:v>#N/A</c:v>
                </c:pt>
                <c:pt idx="266">
                  <c:v>51.890314533266491</c:v>
                </c:pt>
                <c:pt idx="267">
                  <c:v>#N/A</c:v>
                </c:pt>
                <c:pt idx="268">
                  <c:v>#N/A</c:v>
                </c:pt>
                <c:pt idx="269">
                  <c:v>#N/A</c:v>
                </c:pt>
                <c:pt idx="270">
                  <c:v>#N/A</c:v>
                </c:pt>
                <c:pt idx="271">
                  <c:v>#N/A</c:v>
                </c:pt>
                <c:pt idx="272">
                  <c:v>#N/A</c:v>
                </c:pt>
                <c:pt idx="273">
                  <c:v>#N/A</c:v>
                </c:pt>
                <c:pt idx="274">
                  <c:v>#N/A</c:v>
                </c:pt>
                <c:pt idx="275">
                  <c:v>#N/A</c:v>
                </c:pt>
                <c:pt idx="276">
                  <c:v>#N/A</c:v>
                </c:pt>
                <c:pt idx="277">
                  <c:v>#N/A</c:v>
                </c:pt>
                <c:pt idx="278">
                  <c:v>#N/A</c:v>
                </c:pt>
                <c:pt idx="279">
                  <c:v>27.861400590749103</c:v>
                </c:pt>
                <c:pt idx="280">
                  <c:v>26.368058862313379</c:v>
                </c:pt>
                <c:pt idx="281">
                  <c:v>#N/A</c:v>
                </c:pt>
                <c:pt idx="282">
                  <c:v>#N/A</c:v>
                </c:pt>
                <c:pt idx="283">
                  <c:v>#N/A</c:v>
                </c:pt>
                <c:pt idx="284">
                  <c:v>37.166841461538084</c:v>
                </c:pt>
                <c:pt idx="285">
                  <c:v>#N/A</c:v>
                </c:pt>
                <c:pt idx="286">
                  <c:v>#N/A</c:v>
                </c:pt>
                <c:pt idx="287">
                  <c:v>#N/A</c:v>
                </c:pt>
                <c:pt idx="288">
                  <c:v>#N/A</c:v>
                </c:pt>
                <c:pt idx="289">
                  <c:v>25.134171924595311</c:v>
                </c:pt>
                <c:pt idx="290">
                  <c:v>27.721868936134314</c:v>
                </c:pt>
                <c:pt idx="291">
                  <c:v>#N/A</c:v>
                </c:pt>
                <c:pt idx="292">
                  <c:v>#N/A</c:v>
                </c:pt>
                <c:pt idx="293">
                  <c:v>#N/A</c:v>
                </c:pt>
                <c:pt idx="294">
                  <c:v>#N/A</c:v>
                </c:pt>
                <c:pt idx="295">
                  <c:v>#N/A</c:v>
                </c:pt>
                <c:pt idx="296">
                  <c:v>#N/A</c:v>
                </c:pt>
                <c:pt idx="297">
                  <c:v>31.479418457160293</c:v>
                </c:pt>
                <c:pt idx="298">
                  <c:v>31.479418457160293</c:v>
                </c:pt>
                <c:pt idx="299">
                  <c:v>#N/A</c:v>
                </c:pt>
                <c:pt idx="300">
                  <c:v>#N/A</c:v>
                </c:pt>
                <c:pt idx="301">
                  <c:v>#N/A</c:v>
                </c:pt>
                <c:pt idx="302">
                  <c:v>#N/A</c:v>
                </c:pt>
                <c:pt idx="303">
                  <c:v>#N/A</c:v>
                </c:pt>
                <c:pt idx="304">
                  <c:v>#N/A</c:v>
                </c:pt>
                <c:pt idx="305">
                  <c:v>#N/A</c:v>
                </c:pt>
                <c:pt idx="306">
                  <c:v>#N/A</c:v>
                </c:pt>
                <c:pt idx="307">
                  <c:v>#N/A</c:v>
                </c:pt>
                <c:pt idx="308">
                  <c:v>#N/A</c:v>
                </c:pt>
                <c:pt idx="309">
                  <c:v>#N/A</c:v>
                </c:pt>
                <c:pt idx="310">
                  <c:v>#N/A</c:v>
                </c:pt>
                <c:pt idx="311">
                  <c:v>#N/A</c:v>
                </c:pt>
                <c:pt idx="312">
                  <c:v>#N/A</c:v>
                </c:pt>
                <c:pt idx="313">
                  <c:v>#N/A</c:v>
                </c:pt>
                <c:pt idx="314">
                  <c:v>#N/A</c:v>
                </c:pt>
                <c:pt idx="315">
                  <c:v>#N/A</c:v>
                </c:pt>
                <c:pt idx="316">
                  <c:v>42.642156614876377</c:v>
                </c:pt>
                <c:pt idx="317">
                  <c:v>26.351900612716165</c:v>
                </c:pt>
                <c:pt idx="318">
                  <c:v>23.649068708165277</c:v>
                </c:pt>
                <c:pt idx="319">
                  <c:v>#N/A</c:v>
                </c:pt>
                <c:pt idx="320">
                  <c:v>#N/A</c:v>
                </c:pt>
                <c:pt idx="321">
                  <c:v>#N/A</c:v>
                </c:pt>
                <c:pt idx="322">
                  <c:v>#N/A</c:v>
                </c:pt>
                <c:pt idx="323">
                  <c:v>#N/A</c:v>
                </c:pt>
                <c:pt idx="324">
                  <c:v>#N/A</c:v>
                </c:pt>
                <c:pt idx="325">
                  <c:v>#N/A</c:v>
                </c:pt>
                <c:pt idx="326">
                  <c:v>23.977628005532829</c:v>
                </c:pt>
                <c:pt idx="327">
                  <c:v>#N/A</c:v>
                </c:pt>
                <c:pt idx="328">
                  <c:v>#N/A</c:v>
                </c:pt>
                <c:pt idx="329">
                  <c:v>#N/A</c:v>
                </c:pt>
                <c:pt idx="330">
                  <c:v>#N/A</c:v>
                </c:pt>
                <c:pt idx="331">
                  <c:v>#N/A</c:v>
                </c:pt>
                <c:pt idx="332">
                  <c:v>#N/A</c:v>
                </c:pt>
                <c:pt idx="333">
                  <c:v>22.552271849835083</c:v>
                </c:pt>
                <c:pt idx="334">
                  <c:v>#N/A</c:v>
                </c:pt>
                <c:pt idx="335">
                  <c:v>#N/A</c:v>
                </c:pt>
                <c:pt idx="336">
                  <c:v>#N/A</c:v>
                </c:pt>
                <c:pt idx="337">
                  <c:v>#N/A</c:v>
                </c:pt>
                <c:pt idx="338">
                  <c:v>26.951409243017121</c:v>
                </c:pt>
                <c:pt idx="339">
                  <c:v>#N/A</c:v>
                </c:pt>
                <c:pt idx="340">
                  <c:v>#N/A</c:v>
                </c:pt>
                <c:pt idx="341">
                  <c:v>#N/A</c:v>
                </c:pt>
                <c:pt idx="342">
                  <c:v>#N/A</c:v>
                </c:pt>
                <c:pt idx="343">
                  <c:v>#N/A</c:v>
                </c:pt>
                <c:pt idx="344">
                  <c:v>#N/A</c:v>
                </c:pt>
                <c:pt idx="345">
                  <c:v>21.410590649280916</c:v>
                </c:pt>
                <c:pt idx="346">
                  <c:v>27.547980708582177</c:v>
                </c:pt>
                <c:pt idx="347">
                  <c:v>#N/A</c:v>
                </c:pt>
                <c:pt idx="348">
                  <c:v>#N/A</c:v>
                </c:pt>
                <c:pt idx="349">
                  <c:v>#N/A</c:v>
                </c:pt>
                <c:pt idx="350">
                  <c:v>#N/A</c:v>
                </c:pt>
                <c:pt idx="351">
                  <c:v>#N/A</c:v>
                </c:pt>
                <c:pt idx="352">
                  <c:v>#N/A</c:v>
                </c:pt>
                <c:pt idx="353">
                  <c:v>#N/A</c:v>
                </c:pt>
                <c:pt idx="354">
                  <c:v>#N/A</c:v>
                </c:pt>
                <c:pt idx="355">
                  <c:v>#N/A</c:v>
                </c:pt>
                <c:pt idx="356">
                  <c:v>#N/A</c:v>
                </c:pt>
                <c:pt idx="357">
                  <c:v>#N/A</c:v>
                </c:pt>
                <c:pt idx="358">
                  <c:v>#N/A</c:v>
                </c:pt>
                <c:pt idx="359">
                  <c:v>#N/A</c:v>
                </c:pt>
                <c:pt idx="360">
                  <c:v>#N/A</c:v>
                </c:pt>
                <c:pt idx="361">
                  <c:v>#N/A</c:v>
                </c:pt>
                <c:pt idx="362">
                  <c:v>#N/A</c:v>
                </c:pt>
                <c:pt idx="363">
                  <c:v>#N/A</c:v>
                </c:pt>
                <c:pt idx="364">
                  <c:v>#N/A</c:v>
                </c:pt>
                <c:pt idx="365">
                  <c:v>#N/A</c:v>
                </c:pt>
                <c:pt idx="366">
                  <c:v>#N/A</c:v>
                </c:pt>
                <c:pt idx="367">
                  <c:v>#N/A</c:v>
                </c:pt>
                <c:pt idx="368">
                  <c:v>#N/A</c:v>
                </c:pt>
                <c:pt idx="369">
                  <c:v>#N/A</c:v>
                </c:pt>
                <c:pt idx="370">
                  <c:v>21.581418838198768</c:v>
                </c:pt>
                <c:pt idx="371">
                  <c:v>#N/A</c:v>
                </c:pt>
                <c:pt idx="372">
                  <c:v>#N/A</c:v>
                </c:pt>
                <c:pt idx="373">
                  <c:v>#N/A</c:v>
                </c:pt>
                <c:pt idx="374">
                  <c:v>21.475233096950355</c:v>
                </c:pt>
                <c:pt idx="375">
                  <c:v>#N/A</c:v>
                </c:pt>
                <c:pt idx="376">
                  <c:v>#N/A</c:v>
                </c:pt>
                <c:pt idx="377">
                  <c:v>#N/A</c:v>
                </c:pt>
                <c:pt idx="378">
                  <c:v>22.552271849835094</c:v>
                </c:pt>
                <c:pt idx="379">
                  <c:v>23.912704880876678</c:v>
                </c:pt>
                <c:pt idx="380">
                  <c:v>#N/A</c:v>
                </c:pt>
                <c:pt idx="381">
                  <c:v>#N/A</c:v>
                </c:pt>
                <c:pt idx="382">
                  <c:v>#N/A</c:v>
                </c:pt>
                <c:pt idx="383">
                  <c:v>#N/A</c:v>
                </c:pt>
                <c:pt idx="384">
                  <c:v>#N/A</c:v>
                </c:pt>
                <c:pt idx="385">
                  <c:v>21.475233096950355</c:v>
                </c:pt>
                <c:pt idx="386">
                  <c:v>#N/A</c:v>
                </c:pt>
                <c:pt idx="387">
                  <c:v>#N/A</c:v>
                </c:pt>
                <c:pt idx="388">
                  <c:v>#N/A</c:v>
                </c:pt>
                <c:pt idx="389">
                  <c:v>#N/A</c:v>
                </c:pt>
                <c:pt idx="390">
                  <c:v>#N/A</c:v>
                </c:pt>
                <c:pt idx="391">
                  <c:v>#N/A</c:v>
                </c:pt>
                <c:pt idx="392">
                  <c:v>19.9496326990947</c:v>
                </c:pt>
                <c:pt idx="393">
                  <c:v>#N/A</c:v>
                </c:pt>
                <c:pt idx="394">
                  <c:v>#N/A</c:v>
                </c:pt>
                <c:pt idx="395">
                  <c:v>#N/A</c:v>
                </c:pt>
                <c:pt idx="396">
                  <c:v>#N/A</c:v>
                </c:pt>
                <c:pt idx="397">
                  <c:v>#N/A</c:v>
                </c:pt>
                <c:pt idx="398">
                  <c:v>#N/A</c:v>
                </c:pt>
                <c:pt idx="399">
                  <c:v>30.011121736184037</c:v>
                </c:pt>
                <c:pt idx="400">
                  <c:v>#N/A</c:v>
                </c:pt>
                <c:pt idx="401">
                  <c:v>#N/A</c:v>
                </c:pt>
                <c:pt idx="402">
                  <c:v>#N/A</c:v>
                </c:pt>
                <c:pt idx="403">
                  <c:v>#N/A</c:v>
                </c:pt>
                <c:pt idx="404">
                  <c:v>#N/A</c:v>
                </c:pt>
                <c:pt idx="405">
                  <c:v>#N/A</c:v>
                </c:pt>
                <c:pt idx="406">
                  <c:v>#N/A</c:v>
                </c:pt>
                <c:pt idx="407">
                  <c:v>#N/A</c:v>
                </c:pt>
                <c:pt idx="408">
                  <c:v>#N/A</c:v>
                </c:pt>
                <c:pt idx="409">
                  <c:v>#N/A</c:v>
                </c:pt>
                <c:pt idx="410">
                  <c:v>#N/A</c:v>
                </c:pt>
                <c:pt idx="411">
                  <c:v>#N/A</c:v>
                </c:pt>
                <c:pt idx="412">
                  <c:v>#N/A</c:v>
                </c:pt>
                <c:pt idx="413">
                  <c:v>#N/A</c:v>
                </c:pt>
                <c:pt idx="414">
                  <c:v>#N/A</c:v>
                </c:pt>
                <c:pt idx="415">
                  <c:v>#N/A</c:v>
                </c:pt>
                <c:pt idx="416">
                  <c:v>#N/A</c:v>
                </c:pt>
                <c:pt idx="417">
                  <c:v>38.146610005501145</c:v>
                </c:pt>
                <c:pt idx="418">
                  <c:v>#N/A</c:v>
                </c:pt>
                <c:pt idx="419">
                  <c:v>#N/A</c:v>
                </c:pt>
                <c:pt idx="420">
                  <c:v>#N/A</c:v>
                </c:pt>
                <c:pt idx="421">
                  <c:v>#N/A</c:v>
                </c:pt>
                <c:pt idx="422">
                  <c:v>#N/A</c:v>
                </c:pt>
                <c:pt idx="423">
                  <c:v>#N/A</c:v>
                </c:pt>
                <c:pt idx="424">
                  <c:v>#N/A</c:v>
                </c:pt>
                <c:pt idx="425">
                  <c:v>#N/A</c:v>
                </c:pt>
                <c:pt idx="426">
                  <c:v>27.885218097213603</c:v>
                </c:pt>
                <c:pt idx="427">
                  <c:v>#N/A</c:v>
                </c:pt>
                <c:pt idx="428">
                  <c:v>#N/A</c:v>
                </c:pt>
                <c:pt idx="429">
                  <c:v>#N/A</c:v>
                </c:pt>
                <c:pt idx="430">
                  <c:v>#N/A</c:v>
                </c:pt>
                <c:pt idx="431">
                  <c:v>#N/A</c:v>
                </c:pt>
                <c:pt idx="432">
                  <c:v>#N/A</c:v>
                </c:pt>
                <c:pt idx="433">
                  <c:v>#N/A</c:v>
                </c:pt>
                <c:pt idx="434">
                  <c:v>#N/A</c:v>
                </c:pt>
                <c:pt idx="435">
                  <c:v>#N/A</c:v>
                </c:pt>
                <c:pt idx="436">
                  <c:v>#N/A</c:v>
                </c:pt>
                <c:pt idx="437">
                  <c:v>#N/A</c:v>
                </c:pt>
                <c:pt idx="438">
                  <c:v>#N/A</c:v>
                </c:pt>
                <c:pt idx="439">
                  <c:v>#N/A</c:v>
                </c:pt>
                <c:pt idx="440">
                  <c:v>#N/A</c:v>
                </c:pt>
                <c:pt idx="441">
                  <c:v>#N/A</c:v>
                </c:pt>
                <c:pt idx="442">
                  <c:v>#N/A</c:v>
                </c:pt>
                <c:pt idx="443">
                  <c:v>#N/A</c:v>
                </c:pt>
                <c:pt idx="444">
                  <c:v>#N/A</c:v>
                </c:pt>
                <c:pt idx="445">
                  <c:v>#N/A</c:v>
                </c:pt>
                <c:pt idx="446">
                  <c:v>#N/A</c:v>
                </c:pt>
                <c:pt idx="447">
                  <c:v>#N/A</c:v>
                </c:pt>
                <c:pt idx="448">
                  <c:v>#N/A</c:v>
                </c:pt>
                <c:pt idx="449">
                  <c:v>#N/A</c:v>
                </c:pt>
                <c:pt idx="450">
                  <c:v>#N/A</c:v>
                </c:pt>
                <c:pt idx="451">
                  <c:v>#N/A</c:v>
                </c:pt>
                <c:pt idx="452">
                  <c:v>#N/A</c:v>
                </c:pt>
                <c:pt idx="453">
                  <c:v>#N/A</c:v>
                </c:pt>
                <c:pt idx="454">
                  <c:v>#N/A</c:v>
                </c:pt>
                <c:pt idx="455">
                  <c:v>#N/A</c:v>
                </c:pt>
                <c:pt idx="456">
                  <c:v>#N/A</c:v>
                </c:pt>
                <c:pt idx="457">
                  <c:v>#N/A</c:v>
                </c:pt>
                <c:pt idx="458">
                  <c:v>#N/A</c:v>
                </c:pt>
                <c:pt idx="459">
                  <c:v>#N/A</c:v>
                </c:pt>
                <c:pt idx="460">
                  <c:v>#N/A</c:v>
                </c:pt>
                <c:pt idx="461">
                  <c:v>#N/A</c:v>
                </c:pt>
                <c:pt idx="462">
                  <c:v>45.212050614188165</c:v>
                </c:pt>
                <c:pt idx="463">
                  <c:v>#N/A</c:v>
                </c:pt>
                <c:pt idx="464">
                  <c:v>#N/A</c:v>
                </c:pt>
                <c:pt idx="465">
                  <c:v>#N/A</c:v>
                </c:pt>
                <c:pt idx="466">
                  <c:v>#N/A</c:v>
                </c:pt>
                <c:pt idx="467">
                  <c:v>#N/A</c:v>
                </c:pt>
                <c:pt idx="468">
                  <c:v>#N/A</c:v>
                </c:pt>
                <c:pt idx="469">
                  <c:v>#N/A</c:v>
                </c:pt>
                <c:pt idx="470">
                  <c:v>#N/A</c:v>
                </c:pt>
                <c:pt idx="471">
                  <c:v>#N/A</c:v>
                </c:pt>
              </c:numCache>
            </c:numRef>
          </c:yVal>
          <c:bubbleSize>
            <c:numRef>
              <c:f>'PPA Price by Project (PV only)'!$B$26:$B$537</c:f>
              <c:numCache>
                <c:formatCode>0.0</c:formatCode>
                <c:ptCount val="512"/>
                <c:pt idx="0">
                  <c:v>7</c:v>
                </c:pt>
                <c:pt idx="1">
                  <c:v>5</c:v>
                </c:pt>
                <c:pt idx="2">
                  <c:v>550</c:v>
                </c:pt>
                <c:pt idx="3">
                  <c:v>210</c:v>
                </c:pt>
                <c:pt idx="4">
                  <c:v>10</c:v>
                </c:pt>
                <c:pt idx="5">
                  <c:v>30</c:v>
                </c:pt>
                <c:pt idx="6">
                  <c:v>30</c:v>
                </c:pt>
                <c:pt idx="7">
                  <c:v>19</c:v>
                </c:pt>
                <c:pt idx="8">
                  <c:v>12.6</c:v>
                </c:pt>
                <c:pt idx="9">
                  <c:v>230</c:v>
                </c:pt>
                <c:pt idx="10">
                  <c:v>20</c:v>
                </c:pt>
                <c:pt idx="11">
                  <c:v>14</c:v>
                </c:pt>
                <c:pt idx="12">
                  <c:v>10.08</c:v>
                </c:pt>
                <c:pt idx="13">
                  <c:v>48</c:v>
                </c:pt>
                <c:pt idx="14">
                  <c:v>250</c:v>
                </c:pt>
                <c:pt idx="15">
                  <c:v>250</c:v>
                </c:pt>
                <c:pt idx="16">
                  <c:v>21</c:v>
                </c:pt>
                <c:pt idx="17">
                  <c:v>50</c:v>
                </c:pt>
                <c:pt idx="18">
                  <c:v>6</c:v>
                </c:pt>
                <c:pt idx="19">
                  <c:v>19</c:v>
                </c:pt>
                <c:pt idx="20">
                  <c:v>20</c:v>
                </c:pt>
                <c:pt idx="21">
                  <c:v>50</c:v>
                </c:pt>
                <c:pt idx="22">
                  <c:v>20</c:v>
                </c:pt>
                <c:pt idx="23">
                  <c:v>20</c:v>
                </c:pt>
                <c:pt idx="24">
                  <c:v>50</c:v>
                </c:pt>
                <c:pt idx="25">
                  <c:v>300</c:v>
                </c:pt>
                <c:pt idx="26">
                  <c:v>40</c:v>
                </c:pt>
                <c:pt idx="27">
                  <c:v>29</c:v>
                </c:pt>
                <c:pt idx="28">
                  <c:v>66</c:v>
                </c:pt>
                <c:pt idx="29">
                  <c:v>25</c:v>
                </c:pt>
                <c:pt idx="30">
                  <c:v>125</c:v>
                </c:pt>
                <c:pt idx="31">
                  <c:v>25.8</c:v>
                </c:pt>
                <c:pt idx="32">
                  <c:v>32</c:v>
                </c:pt>
                <c:pt idx="33">
                  <c:v>20</c:v>
                </c:pt>
                <c:pt idx="34">
                  <c:v>23</c:v>
                </c:pt>
                <c:pt idx="35">
                  <c:v>12</c:v>
                </c:pt>
                <c:pt idx="36">
                  <c:v>10</c:v>
                </c:pt>
                <c:pt idx="37">
                  <c:v>20</c:v>
                </c:pt>
                <c:pt idx="38">
                  <c:v>150</c:v>
                </c:pt>
                <c:pt idx="39">
                  <c:v>45</c:v>
                </c:pt>
                <c:pt idx="40">
                  <c:v>30</c:v>
                </c:pt>
                <c:pt idx="41">
                  <c:v>5.5</c:v>
                </c:pt>
                <c:pt idx="42">
                  <c:v>23</c:v>
                </c:pt>
                <c:pt idx="43">
                  <c:v>62.5</c:v>
                </c:pt>
                <c:pt idx="44">
                  <c:v>130</c:v>
                </c:pt>
                <c:pt idx="45">
                  <c:v>14</c:v>
                </c:pt>
                <c:pt idx="46">
                  <c:v>20</c:v>
                </c:pt>
                <c:pt idx="47">
                  <c:v>9</c:v>
                </c:pt>
                <c:pt idx="48">
                  <c:v>7.65</c:v>
                </c:pt>
                <c:pt idx="49">
                  <c:v>60</c:v>
                </c:pt>
                <c:pt idx="50">
                  <c:v>309</c:v>
                </c:pt>
                <c:pt idx="51">
                  <c:v>20</c:v>
                </c:pt>
                <c:pt idx="52">
                  <c:v>270</c:v>
                </c:pt>
                <c:pt idx="53">
                  <c:v>110</c:v>
                </c:pt>
                <c:pt idx="54">
                  <c:v>26</c:v>
                </c:pt>
                <c:pt idx="55">
                  <c:v>250</c:v>
                </c:pt>
                <c:pt idx="56">
                  <c:v>30</c:v>
                </c:pt>
                <c:pt idx="57">
                  <c:v>20</c:v>
                </c:pt>
                <c:pt idx="58">
                  <c:v>150</c:v>
                </c:pt>
                <c:pt idx="59">
                  <c:v>110</c:v>
                </c:pt>
                <c:pt idx="60">
                  <c:v>127</c:v>
                </c:pt>
                <c:pt idx="61">
                  <c:v>150</c:v>
                </c:pt>
                <c:pt idx="62">
                  <c:v>24</c:v>
                </c:pt>
                <c:pt idx="63">
                  <c:v>20</c:v>
                </c:pt>
                <c:pt idx="64">
                  <c:v>6</c:v>
                </c:pt>
                <c:pt idx="65">
                  <c:v>150</c:v>
                </c:pt>
                <c:pt idx="66">
                  <c:v>250</c:v>
                </c:pt>
                <c:pt idx="67">
                  <c:v>9</c:v>
                </c:pt>
                <c:pt idx="68">
                  <c:v>20</c:v>
                </c:pt>
                <c:pt idx="69">
                  <c:v>19</c:v>
                </c:pt>
                <c:pt idx="70">
                  <c:v>20</c:v>
                </c:pt>
                <c:pt idx="71">
                  <c:v>30</c:v>
                </c:pt>
                <c:pt idx="72">
                  <c:v>20</c:v>
                </c:pt>
                <c:pt idx="73">
                  <c:v>15</c:v>
                </c:pt>
                <c:pt idx="74">
                  <c:v>15</c:v>
                </c:pt>
                <c:pt idx="75">
                  <c:v>200</c:v>
                </c:pt>
                <c:pt idx="76">
                  <c:v>20</c:v>
                </c:pt>
                <c:pt idx="77">
                  <c:v>20</c:v>
                </c:pt>
                <c:pt idx="78">
                  <c:v>20</c:v>
                </c:pt>
                <c:pt idx="79">
                  <c:v>20</c:v>
                </c:pt>
                <c:pt idx="80">
                  <c:v>20</c:v>
                </c:pt>
                <c:pt idx="81">
                  <c:v>102</c:v>
                </c:pt>
                <c:pt idx="82">
                  <c:v>20</c:v>
                </c:pt>
                <c:pt idx="83">
                  <c:v>250</c:v>
                </c:pt>
                <c:pt idx="84">
                  <c:v>20</c:v>
                </c:pt>
                <c:pt idx="85">
                  <c:v>20.8</c:v>
                </c:pt>
                <c:pt idx="86">
                  <c:v>10</c:v>
                </c:pt>
                <c:pt idx="87">
                  <c:v>50</c:v>
                </c:pt>
                <c:pt idx="88">
                  <c:v>20</c:v>
                </c:pt>
                <c:pt idx="89">
                  <c:v>20</c:v>
                </c:pt>
                <c:pt idx="90">
                  <c:v>250</c:v>
                </c:pt>
                <c:pt idx="91">
                  <c:v>20</c:v>
                </c:pt>
                <c:pt idx="92">
                  <c:v>28.8</c:v>
                </c:pt>
                <c:pt idx="93">
                  <c:v>45</c:v>
                </c:pt>
                <c:pt idx="94">
                  <c:v>20</c:v>
                </c:pt>
                <c:pt idx="95">
                  <c:v>20</c:v>
                </c:pt>
                <c:pt idx="96">
                  <c:v>20</c:v>
                </c:pt>
                <c:pt idx="97">
                  <c:v>20</c:v>
                </c:pt>
                <c:pt idx="98">
                  <c:v>20</c:v>
                </c:pt>
                <c:pt idx="99">
                  <c:v>20</c:v>
                </c:pt>
                <c:pt idx="100">
                  <c:v>48</c:v>
                </c:pt>
                <c:pt idx="101">
                  <c:v>40</c:v>
                </c:pt>
                <c:pt idx="102">
                  <c:v>12</c:v>
                </c:pt>
                <c:pt idx="103">
                  <c:v>50</c:v>
                </c:pt>
                <c:pt idx="104">
                  <c:v>40</c:v>
                </c:pt>
                <c:pt idx="105">
                  <c:v>20</c:v>
                </c:pt>
                <c:pt idx="106">
                  <c:v>20</c:v>
                </c:pt>
                <c:pt idx="107">
                  <c:v>12</c:v>
                </c:pt>
                <c:pt idx="108">
                  <c:v>15</c:v>
                </c:pt>
                <c:pt idx="109">
                  <c:v>20</c:v>
                </c:pt>
                <c:pt idx="110">
                  <c:v>20</c:v>
                </c:pt>
                <c:pt idx="111">
                  <c:v>20</c:v>
                </c:pt>
                <c:pt idx="112">
                  <c:v>20</c:v>
                </c:pt>
                <c:pt idx="113">
                  <c:v>7.3140000000000001</c:v>
                </c:pt>
                <c:pt idx="114">
                  <c:v>20</c:v>
                </c:pt>
                <c:pt idx="115">
                  <c:v>150</c:v>
                </c:pt>
                <c:pt idx="116">
                  <c:v>7</c:v>
                </c:pt>
                <c:pt idx="117">
                  <c:v>10.416</c:v>
                </c:pt>
                <c:pt idx="118">
                  <c:v>20</c:v>
                </c:pt>
                <c:pt idx="119">
                  <c:v>25</c:v>
                </c:pt>
                <c:pt idx="120">
                  <c:v>10.3</c:v>
                </c:pt>
                <c:pt idx="121">
                  <c:v>150</c:v>
                </c:pt>
                <c:pt idx="122">
                  <c:v>30</c:v>
                </c:pt>
                <c:pt idx="123">
                  <c:v>20</c:v>
                </c:pt>
                <c:pt idx="124">
                  <c:v>30</c:v>
                </c:pt>
                <c:pt idx="125">
                  <c:v>93.6</c:v>
                </c:pt>
                <c:pt idx="126">
                  <c:v>45</c:v>
                </c:pt>
                <c:pt idx="127">
                  <c:v>56</c:v>
                </c:pt>
                <c:pt idx="128">
                  <c:v>56</c:v>
                </c:pt>
                <c:pt idx="129">
                  <c:v>200</c:v>
                </c:pt>
                <c:pt idx="130">
                  <c:v>100</c:v>
                </c:pt>
                <c:pt idx="131">
                  <c:v>60</c:v>
                </c:pt>
                <c:pt idx="132">
                  <c:v>60</c:v>
                </c:pt>
                <c:pt idx="133">
                  <c:v>52</c:v>
                </c:pt>
                <c:pt idx="134">
                  <c:v>120</c:v>
                </c:pt>
                <c:pt idx="135">
                  <c:v>30</c:v>
                </c:pt>
                <c:pt idx="136">
                  <c:v>101.3</c:v>
                </c:pt>
                <c:pt idx="137">
                  <c:v>51</c:v>
                </c:pt>
                <c:pt idx="138">
                  <c:v>76.5</c:v>
                </c:pt>
                <c:pt idx="139">
                  <c:v>30</c:v>
                </c:pt>
                <c:pt idx="140">
                  <c:v>80</c:v>
                </c:pt>
                <c:pt idx="141">
                  <c:v>103</c:v>
                </c:pt>
                <c:pt idx="142">
                  <c:v>40</c:v>
                </c:pt>
                <c:pt idx="143">
                  <c:v>11.4</c:v>
                </c:pt>
                <c:pt idx="144">
                  <c:v>20</c:v>
                </c:pt>
                <c:pt idx="145">
                  <c:v>20</c:v>
                </c:pt>
                <c:pt idx="146">
                  <c:v>20</c:v>
                </c:pt>
                <c:pt idx="147">
                  <c:v>15</c:v>
                </c:pt>
                <c:pt idx="148">
                  <c:v>20</c:v>
                </c:pt>
                <c:pt idx="149">
                  <c:v>20</c:v>
                </c:pt>
                <c:pt idx="150">
                  <c:v>14.7</c:v>
                </c:pt>
                <c:pt idx="151">
                  <c:v>19.5</c:v>
                </c:pt>
                <c:pt idx="152">
                  <c:v>19.5</c:v>
                </c:pt>
                <c:pt idx="153">
                  <c:v>100</c:v>
                </c:pt>
                <c:pt idx="154">
                  <c:v>40</c:v>
                </c:pt>
                <c:pt idx="155">
                  <c:v>50</c:v>
                </c:pt>
                <c:pt idx="156">
                  <c:v>30</c:v>
                </c:pt>
                <c:pt idx="157">
                  <c:v>45</c:v>
                </c:pt>
                <c:pt idx="158">
                  <c:v>130</c:v>
                </c:pt>
                <c:pt idx="159">
                  <c:v>80</c:v>
                </c:pt>
                <c:pt idx="160">
                  <c:v>6</c:v>
                </c:pt>
                <c:pt idx="161">
                  <c:v>25</c:v>
                </c:pt>
                <c:pt idx="162">
                  <c:v>62.25</c:v>
                </c:pt>
                <c:pt idx="163">
                  <c:v>70</c:v>
                </c:pt>
                <c:pt idx="164">
                  <c:v>70</c:v>
                </c:pt>
                <c:pt idx="165">
                  <c:v>10.5</c:v>
                </c:pt>
                <c:pt idx="166">
                  <c:v>20</c:v>
                </c:pt>
                <c:pt idx="167">
                  <c:v>30</c:v>
                </c:pt>
                <c:pt idx="168">
                  <c:v>81</c:v>
                </c:pt>
                <c:pt idx="169">
                  <c:v>54</c:v>
                </c:pt>
                <c:pt idx="170">
                  <c:v>6.8</c:v>
                </c:pt>
                <c:pt idx="171">
                  <c:v>20</c:v>
                </c:pt>
                <c:pt idx="172">
                  <c:v>50.6</c:v>
                </c:pt>
                <c:pt idx="173">
                  <c:v>52</c:v>
                </c:pt>
                <c:pt idx="174">
                  <c:v>80</c:v>
                </c:pt>
                <c:pt idx="175">
                  <c:v>4.9000000000000004</c:v>
                </c:pt>
                <c:pt idx="176">
                  <c:v>3.6</c:v>
                </c:pt>
                <c:pt idx="177">
                  <c:v>100</c:v>
                </c:pt>
                <c:pt idx="178">
                  <c:v>80</c:v>
                </c:pt>
                <c:pt idx="179">
                  <c:v>100</c:v>
                </c:pt>
                <c:pt idx="180">
                  <c:v>46</c:v>
                </c:pt>
                <c:pt idx="181">
                  <c:v>100.815</c:v>
                </c:pt>
                <c:pt idx="182">
                  <c:v>7</c:v>
                </c:pt>
                <c:pt idx="183">
                  <c:v>13</c:v>
                </c:pt>
                <c:pt idx="184">
                  <c:v>20</c:v>
                </c:pt>
                <c:pt idx="185">
                  <c:v>27.6</c:v>
                </c:pt>
                <c:pt idx="186">
                  <c:v>125</c:v>
                </c:pt>
                <c:pt idx="187">
                  <c:v>150</c:v>
                </c:pt>
                <c:pt idx="188">
                  <c:v>180</c:v>
                </c:pt>
                <c:pt idx="189">
                  <c:v>20</c:v>
                </c:pt>
                <c:pt idx="190">
                  <c:v>30</c:v>
                </c:pt>
                <c:pt idx="191">
                  <c:v>30</c:v>
                </c:pt>
                <c:pt idx="192">
                  <c:v>10</c:v>
                </c:pt>
                <c:pt idx="193">
                  <c:v>150</c:v>
                </c:pt>
                <c:pt idx="194">
                  <c:v>10.88</c:v>
                </c:pt>
                <c:pt idx="195">
                  <c:v>52</c:v>
                </c:pt>
                <c:pt idx="196">
                  <c:v>52</c:v>
                </c:pt>
                <c:pt idx="197">
                  <c:v>25</c:v>
                </c:pt>
                <c:pt idx="198">
                  <c:v>46.2</c:v>
                </c:pt>
                <c:pt idx="199">
                  <c:v>71.400000000000006</c:v>
                </c:pt>
                <c:pt idx="200">
                  <c:v>118</c:v>
                </c:pt>
                <c:pt idx="201">
                  <c:v>182</c:v>
                </c:pt>
                <c:pt idx="202">
                  <c:v>146</c:v>
                </c:pt>
                <c:pt idx="203">
                  <c:v>50</c:v>
                </c:pt>
                <c:pt idx="204">
                  <c:v>154.27199999999999</c:v>
                </c:pt>
                <c:pt idx="205">
                  <c:v>103.5</c:v>
                </c:pt>
                <c:pt idx="206">
                  <c:v>125</c:v>
                </c:pt>
                <c:pt idx="207">
                  <c:v>85</c:v>
                </c:pt>
                <c:pt idx="208">
                  <c:v>54</c:v>
                </c:pt>
                <c:pt idx="209">
                  <c:v>72</c:v>
                </c:pt>
                <c:pt idx="210">
                  <c:v>30</c:v>
                </c:pt>
                <c:pt idx="211">
                  <c:v>86</c:v>
                </c:pt>
                <c:pt idx="212">
                  <c:v>50</c:v>
                </c:pt>
                <c:pt idx="213">
                  <c:v>90</c:v>
                </c:pt>
                <c:pt idx="214">
                  <c:v>20</c:v>
                </c:pt>
                <c:pt idx="215">
                  <c:v>20</c:v>
                </c:pt>
                <c:pt idx="216">
                  <c:v>20</c:v>
                </c:pt>
                <c:pt idx="217">
                  <c:v>20</c:v>
                </c:pt>
                <c:pt idx="218">
                  <c:v>20</c:v>
                </c:pt>
                <c:pt idx="219">
                  <c:v>26</c:v>
                </c:pt>
                <c:pt idx="220">
                  <c:v>8.16</c:v>
                </c:pt>
                <c:pt idx="221">
                  <c:v>20.399999999999999</c:v>
                </c:pt>
                <c:pt idx="222">
                  <c:v>100</c:v>
                </c:pt>
                <c:pt idx="223">
                  <c:v>128</c:v>
                </c:pt>
                <c:pt idx="224">
                  <c:v>20</c:v>
                </c:pt>
                <c:pt idx="225">
                  <c:v>16</c:v>
                </c:pt>
                <c:pt idx="226">
                  <c:v>60</c:v>
                </c:pt>
                <c:pt idx="227">
                  <c:v>20</c:v>
                </c:pt>
                <c:pt idx="228">
                  <c:v>100</c:v>
                </c:pt>
                <c:pt idx="229">
                  <c:v>100</c:v>
                </c:pt>
                <c:pt idx="230">
                  <c:v>24.9</c:v>
                </c:pt>
                <c:pt idx="231">
                  <c:v>40</c:v>
                </c:pt>
                <c:pt idx="232">
                  <c:v>20</c:v>
                </c:pt>
                <c:pt idx="233">
                  <c:v>50</c:v>
                </c:pt>
                <c:pt idx="234">
                  <c:v>50</c:v>
                </c:pt>
                <c:pt idx="235">
                  <c:v>105</c:v>
                </c:pt>
                <c:pt idx="236">
                  <c:v>150</c:v>
                </c:pt>
                <c:pt idx="237">
                  <c:v>80</c:v>
                </c:pt>
                <c:pt idx="238">
                  <c:v>125</c:v>
                </c:pt>
                <c:pt idx="239">
                  <c:v>7.8</c:v>
                </c:pt>
                <c:pt idx="240">
                  <c:v>200</c:v>
                </c:pt>
                <c:pt idx="241">
                  <c:v>7.2</c:v>
                </c:pt>
                <c:pt idx="242">
                  <c:v>14.7</c:v>
                </c:pt>
                <c:pt idx="243">
                  <c:v>45.9</c:v>
                </c:pt>
                <c:pt idx="244">
                  <c:v>100</c:v>
                </c:pt>
                <c:pt idx="245">
                  <c:v>60</c:v>
                </c:pt>
                <c:pt idx="246">
                  <c:v>20</c:v>
                </c:pt>
                <c:pt idx="247">
                  <c:v>17</c:v>
                </c:pt>
                <c:pt idx="248">
                  <c:v>49</c:v>
                </c:pt>
                <c:pt idx="249">
                  <c:v>56</c:v>
                </c:pt>
                <c:pt idx="250">
                  <c:v>74.900000000000006</c:v>
                </c:pt>
                <c:pt idx="251">
                  <c:v>100</c:v>
                </c:pt>
                <c:pt idx="252">
                  <c:v>78.400000000000006</c:v>
                </c:pt>
                <c:pt idx="253">
                  <c:v>50</c:v>
                </c:pt>
                <c:pt idx="254">
                  <c:v>9.4959999999999987</c:v>
                </c:pt>
                <c:pt idx="255">
                  <c:v>39.864000000000004</c:v>
                </c:pt>
                <c:pt idx="256">
                  <c:v>52.5</c:v>
                </c:pt>
                <c:pt idx="257">
                  <c:v>40</c:v>
                </c:pt>
                <c:pt idx="258">
                  <c:v>86</c:v>
                </c:pt>
                <c:pt idx="259">
                  <c:v>74</c:v>
                </c:pt>
                <c:pt idx="260">
                  <c:v>50</c:v>
                </c:pt>
                <c:pt idx="261">
                  <c:v>100</c:v>
                </c:pt>
                <c:pt idx="262">
                  <c:v>19.59</c:v>
                </c:pt>
                <c:pt idx="263">
                  <c:v>19.579999999999998</c:v>
                </c:pt>
                <c:pt idx="264">
                  <c:v>19.579999999999998</c:v>
                </c:pt>
                <c:pt idx="265">
                  <c:v>19.600000000000001</c:v>
                </c:pt>
                <c:pt idx="266">
                  <c:v>5</c:v>
                </c:pt>
                <c:pt idx="267">
                  <c:v>40</c:v>
                </c:pt>
                <c:pt idx="268">
                  <c:v>8.4</c:v>
                </c:pt>
                <c:pt idx="269">
                  <c:v>8.4</c:v>
                </c:pt>
                <c:pt idx="270">
                  <c:v>252.32</c:v>
                </c:pt>
                <c:pt idx="271">
                  <c:v>100</c:v>
                </c:pt>
                <c:pt idx="272">
                  <c:v>200</c:v>
                </c:pt>
                <c:pt idx="273">
                  <c:v>62.5</c:v>
                </c:pt>
                <c:pt idx="274">
                  <c:v>50</c:v>
                </c:pt>
                <c:pt idx="275">
                  <c:v>25</c:v>
                </c:pt>
                <c:pt idx="276">
                  <c:v>25</c:v>
                </c:pt>
                <c:pt idx="277">
                  <c:v>50</c:v>
                </c:pt>
                <c:pt idx="278">
                  <c:v>5</c:v>
                </c:pt>
                <c:pt idx="279">
                  <c:v>150</c:v>
                </c:pt>
                <c:pt idx="280">
                  <c:v>200</c:v>
                </c:pt>
                <c:pt idx="281">
                  <c:v>15</c:v>
                </c:pt>
                <c:pt idx="282">
                  <c:v>45</c:v>
                </c:pt>
                <c:pt idx="283">
                  <c:v>150</c:v>
                </c:pt>
                <c:pt idx="284">
                  <c:v>50</c:v>
                </c:pt>
                <c:pt idx="285">
                  <c:v>99</c:v>
                </c:pt>
                <c:pt idx="286">
                  <c:v>50</c:v>
                </c:pt>
                <c:pt idx="287">
                  <c:v>30</c:v>
                </c:pt>
                <c:pt idx="288">
                  <c:v>100</c:v>
                </c:pt>
                <c:pt idx="289">
                  <c:v>57.5</c:v>
                </c:pt>
                <c:pt idx="290">
                  <c:v>120</c:v>
                </c:pt>
                <c:pt idx="291">
                  <c:v>10</c:v>
                </c:pt>
                <c:pt idx="292">
                  <c:v>50</c:v>
                </c:pt>
                <c:pt idx="293">
                  <c:v>106.688</c:v>
                </c:pt>
                <c:pt idx="294">
                  <c:v>99</c:v>
                </c:pt>
                <c:pt idx="295">
                  <c:v>6.3</c:v>
                </c:pt>
                <c:pt idx="296">
                  <c:v>100</c:v>
                </c:pt>
                <c:pt idx="297">
                  <c:v>74.5</c:v>
                </c:pt>
                <c:pt idx="298">
                  <c:v>74.5</c:v>
                </c:pt>
                <c:pt idx="299">
                  <c:v>300</c:v>
                </c:pt>
                <c:pt idx="300">
                  <c:v>250</c:v>
                </c:pt>
                <c:pt idx="301">
                  <c:v>50</c:v>
                </c:pt>
                <c:pt idx="302">
                  <c:v>101</c:v>
                </c:pt>
                <c:pt idx="303">
                  <c:v>200</c:v>
                </c:pt>
                <c:pt idx="304">
                  <c:v>100</c:v>
                </c:pt>
                <c:pt idx="305">
                  <c:v>80</c:v>
                </c:pt>
                <c:pt idx="306">
                  <c:v>5.6814814814814811</c:v>
                </c:pt>
                <c:pt idx="307">
                  <c:v>80</c:v>
                </c:pt>
                <c:pt idx="308">
                  <c:v>60</c:v>
                </c:pt>
                <c:pt idx="309">
                  <c:v>30</c:v>
                </c:pt>
                <c:pt idx="310">
                  <c:v>58</c:v>
                </c:pt>
                <c:pt idx="311">
                  <c:v>122</c:v>
                </c:pt>
                <c:pt idx="312">
                  <c:v>99</c:v>
                </c:pt>
                <c:pt idx="313">
                  <c:v>80</c:v>
                </c:pt>
                <c:pt idx="314">
                  <c:v>20</c:v>
                </c:pt>
                <c:pt idx="315">
                  <c:v>100</c:v>
                </c:pt>
                <c:pt idx="316">
                  <c:v>42</c:v>
                </c:pt>
                <c:pt idx="317">
                  <c:v>68</c:v>
                </c:pt>
                <c:pt idx="318">
                  <c:v>20</c:v>
                </c:pt>
                <c:pt idx="319">
                  <c:v>200</c:v>
                </c:pt>
                <c:pt idx="320">
                  <c:v>35</c:v>
                </c:pt>
                <c:pt idx="321">
                  <c:v>40</c:v>
                </c:pt>
                <c:pt idx="322">
                  <c:v>10</c:v>
                </c:pt>
                <c:pt idx="323">
                  <c:v>50</c:v>
                </c:pt>
                <c:pt idx="324">
                  <c:v>50</c:v>
                </c:pt>
                <c:pt idx="325">
                  <c:v>86</c:v>
                </c:pt>
                <c:pt idx="326">
                  <c:v>102.5</c:v>
                </c:pt>
                <c:pt idx="327">
                  <c:v>100</c:v>
                </c:pt>
                <c:pt idx="328">
                  <c:v>100</c:v>
                </c:pt>
                <c:pt idx="329">
                  <c:v>100</c:v>
                </c:pt>
                <c:pt idx="330">
                  <c:v>100</c:v>
                </c:pt>
                <c:pt idx="331">
                  <c:v>60</c:v>
                </c:pt>
                <c:pt idx="332">
                  <c:v>10.5</c:v>
                </c:pt>
                <c:pt idx="333">
                  <c:v>20</c:v>
                </c:pt>
                <c:pt idx="334">
                  <c:v>144</c:v>
                </c:pt>
                <c:pt idx="335">
                  <c:v>13</c:v>
                </c:pt>
                <c:pt idx="336">
                  <c:v>128</c:v>
                </c:pt>
                <c:pt idx="337">
                  <c:v>70</c:v>
                </c:pt>
                <c:pt idx="338">
                  <c:v>250</c:v>
                </c:pt>
                <c:pt idx="339">
                  <c:v>4.5999999999999996</c:v>
                </c:pt>
                <c:pt idx="340">
                  <c:v>50</c:v>
                </c:pt>
                <c:pt idx="341">
                  <c:v>22</c:v>
                </c:pt>
                <c:pt idx="342">
                  <c:v>50</c:v>
                </c:pt>
                <c:pt idx="343">
                  <c:v>160</c:v>
                </c:pt>
                <c:pt idx="344">
                  <c:v>120</c:v>
                </c:pt>
                <c:pt idx="345">
                  <c:v>100</c:v>
                </c:pt>
                <c:pt idx="346">
                  <c:v>75</c:v>
                </c:pt>
                <c:pt idx="347">
                  <c:v>26</c:v>
                </c:pt>
                <c:pt idx="348">
                  <c:v>50</c:v>
                </c:pt>
                <c:pt idx="349">
                  <c:v>55.83</c:v>
                </c:pt>
                <c:pt idx="350">
                  <c:v>88</c:v>
                </c:pt>
                <c:pt idx="351">
                  <c:v>22</c:v>
                </c:pt>
                <c:pt idx="352">
                  <c:v>100</c:v>
                </c:pt>
                <c:pt idx="353">
                  <c:v>50</c:v>
                </c:pt>
                <c:pt idx="354">
                  <c:v>300</c:v>
                </c:pt>
                <c:pt idx="355">
                  <c:v>40</c:v>
                </c:pt>
                <c:pt idx="356">
                  <c:v>400</c:v>
                </c:pt>
                <c:pt idx="357">
                  <c:v>80</c:v>
                </c:pt>
                <c:pt idx="358">
                  <c:v>62.5</c:v>
                </c:pt>
                <c:pt idx="359">
                  <c:v>17.5</c:v>
                </c:pt>
                <c:pt idx="360">
                  <c:v>112</c:v>
                </c:pt>
                <c:pt idx="361">
                  <c:v>100</c:v>
                </c:pt>
                <c:pt idx="362">
                  <c:v>100</c:v>
                </c:pt>
                <c:pt idx="363">
                  <c:v>100</c:v>
                </c:pt>
                <c:pt idx="364">
                  <c:v>240</c:v>
                </c:pt>
                <c:pt idx="365">
                  <c:v>65</c:v>
                </c:pt>
                <c:pt idx="366">
                  <c:v>9.3076923076923066</c:v>
                </c:pt>
                <c:pt idx="367">
                  <c:v>88</c:v>
                </c:pt>
                <c:pt idx="368">
                  <c:v>90</c:v>
                </c:pt>
                <c:pt idx="369">
                  <c:v>70</c:v>
                </c:pt>
                <c:pt idx="370">
                  <c:v>150</c:v>
                </c:pt>
                <c:pt idx="371">
                  <c:v>100</c:v>
                </c:pt>
                <c:pt idx="372">
                  <c:v>100</c:v>
                </c:pt>
                <c:pt idx="373">
                  <c:v>35</c:v>
                </c:pt>
                <c:pt idx="374">
                  <c:v>107</c:v>
                </c:pt>
                <c:pt idx="375">
                  <c:v>132</c:v>
                </c:pt>
                <c:pt idx="376">
                  <c:v>250</c:v>
                </c:pt>
                <c:pt idx="377">
                  <c:v>88</c:v>
                </c:pt>
                <c:pt idx="378">
                  <c:v>25</c:v>
                </c:pt>
                <c:pt idx="379">
                  <c:v>100</c:v>
                </c:pt>
                <c:pt idx="380">
                  <c:v>44</c:v>
                </c:pt>
                <c:pt idx="381">
                  <c:v>100</c:v>
                </c:pt>
                <c:pt idx="382">
                  <c:v>162</c:v>
                </c:pt>
                <c:pt idx="383">
                  <c:v>100</c:v>
                </c:pt>
                <c:pt idx="384">
                  <c:v>200</c:v>
                </c:pt>
                <c:pt idx="385">
                  <c:v>100</c:v>
                </c:pt>
                <c:pt idx="386">
                  <c:v>50</c:v>
                </c:pt>
                <c:pt idx="387">
                  <c:v>80</c:v>
                </c:pt>
                <c:pt idx="388">
                  <c:v>50.5</c:v>
                </c:pt>
                <c:pt idx="389">
                  <c:v>50</c:v>
                </c:pt>
                <c:pt idx="390">
                  <c:v>160.5</c:v>
                </c:pt>
                <c:pt idx="391">
                  <c:v>75</c:v>
                </c:pt>
                <c:pt idx="392">
                  <c:v>80</c:v>
                </c:pt>
                <c:pt idx="393">
                  <c:v>22.9</c:v>
                </c:pt>
                <c:pt idx="394">
                  <c:v>200</c:v>
                </c:pt>
                <c:pt idx="395">
                  <c:v>127.86</c:v>
                </c:pt>
                <c:pt idx="396">
                  <c:v>100</c:v>
                </c:pt>
                <c:pt idx="397">
                  <c:v>100</c:v>
                </c:pt>
                <c:pt idx="398">
                  <c:v>79</c:v>
                </c:pt>
                <c:pt idx="399">
                  <c:v>75</c:v>
                </c:pt>
                <c:pt idx="400">
                  <c:v>160</c:v>
                </c:pt>
                <c:pt idx="401">
                  <c:v>150</c:v>
                </c:pt>
                <c:pt idx="402">
                  <c:v>20</c:v>
                </c:pt>
                <c:pt idx="403">
                  <c:v>20</c:v>
                </c:pt>
                <c:pt idx="404">
                  <c:v>196</c:v>
                </c:pt>
                <c:pt idx="405">
                  <c:v>50</c:v>
                </c:pt>
                <c:pt idx="406">
                  <c:v>132</c:v>
                </c:pt>
                <c:pt idx="407">
                  <c:v>175</c:v>
                </c:pt>
                <c:pt idx="408">
                  <c:v>100</c:v>
                </c:pt>
                <c:pt idx="409">
                  <c:v>200</c:v>
                </c:pt>
                <c:pt idx="410">
                  <c:v>152.5</c:v>
                </c:pt>
                <c:pt idx="411">
                  <c:v>233</c:v>
                </c:pt>
                <c:pt idx="412">
                  <c:v>63</c:v>
                </c:pt>
                <c:pt idx="413">
                  <c:v>26</c:v>
                </c:pt>
                <c:pt idx="414">
                  <c:v>56</c:v>
                </c:pt>
                <c:pt idx="415">
                  <c:v>50</c:v>
                </c:pt>
                <c:pt idx="416">
                  <c:v>200</c:v>
                </c:pt>
                <c:pt idx="417">
                  <c:v>7.5</c:v>
                </c:pt>
                <c:pt idx="418">
                  <c:v>90</c:v>
                </c:pt>
                <c:pt idx="419">
                  <c:v>500</c:v>
                </c:pt>
                <c:pt idx="420">
                  <c:v>90</c:v>
                </c:pt>
                <c:pt idx="421">
                  <c:v>96</c:v>
                </c:pt>
                <c:pt idx="422" formatCode="General">
                  <c:v>190</c:v>
                </c:pt>
                <c:pt idx="423" formatCode="General">
                  <c:v>190</c:v>
                </c:pt>
                <c:pt idx="424" formatCode="General">
                  <c:v>50</c:v>
                </c:pt>
                <c:pt idx="425" formatCode="General">
                  <c:v>50</c:v>
                </c:pt>
                <c:pt idx="426" formatCode="General">
                  <c:v>74.5</c:v>
                </c:pt>
                <c:pt idx="427" formatCode="General">
                  <c:v>130</c:v>
                </c:pt>
                <c:pt idx="428" formatCode="General">
                  <c:v>150</c:v>
                </c:pt>
                <c:pt idx="429" formatCode="General">
                  <c:v>300</c:v>
                </c:pt>
                <c:pt idx="430" formatCode="General">
                  <c:v>50</c:v>
                </c:pt>
                <c:pt idx="431" formatCode="General">
                  <c:v>30</c:v>
                </c:pt>
                <c:pt idx="432" formatCode="General">
                  <c:v>100</c:v>
                </c:pt>
                <c:pt idx="433" formatCode="General">
                  <c:v>350</c:v>
                </c:pt>
                <c:pt idx="434" formatCode="General">
                  <c:v>250</c:v>
                </c:pt>
                <c:pt idx="435" formatCode="General">
                  <c:v>90</c:v>
                </c:pt>
                <c:pt idx="436" formatCode="General">
                  <c:v>93.5</c:v>
                </c:pt>
                <c:pt idx="437" formatCode="General">
                  <c:v>200</c:v>
                </c:pt>
                <c:pt idx="438" formatCode="General">
                  <c:v>100</c:v>
                </c:pt>
                <c:pt idx="439" formatCode="General">
                  <c:v>100</c:v>
                </c:pt>
                <c:pt idx="440" formatCode="General">
                  <c:v>30</c:v>
                </c:pt>
                <c:pt idx="441" formatCode="General">
                  <c:v>125</c:v>
                </c:pt>
                <c:pt idx="442" formatCode="General">
                  <c:v>102</c:v>
                </c:pt>
                <c:pt idx="443" formatCode="General">
                  <c:v>150</c:v>
                </c:pt>
                <c:pt idx="444" formatCode="General">
                  <c:v>70</c:v>
                </c:pt>
                <c:pt idx="445" formatCode="General">
                  <c:v>40</c:v>
                </c:pt>
                <c:pt idx="446" formatCode="General">
                  <c:v>150</c:v>
                </c:pt>
                <c:pt idx="447" formatCode="General">
                  <c:v>60</c:v>
                </c:pt>
                <c:pt idx="448" formatCode="General">
                  <c:v>190</c:v>
                </c:pt>
                <c:pt idx="449" formatCode="General">
                  <c:v>20</c:v>
                </c:pt>
                <c:pt idx="450" formatCode="General">
                  <c:v>130</c:v>
                </c:pt>
                <c:pt idx="451" formatCode="General">
                  <c:v>80</c:v>
                </c:pt>
                <c:pt idx="452" formatCode="General">
                  <c:v>80</c:v>
                </c:pt>
                <c:pt idx="453" formatCode="General">
                  <c:v>66</c:v>
                </c:pt>
                <c:pt idx="454" formatCode="General">
                  <c:v>107</c:v>
                </c:pt>
                <c:pt idx="455" formatCode="General">
                  <c:v>100</c:v>
                </c:pt>
                <c:pt idx="456" formatCode="General">
                  <c:v>125</c:v>
                </c:pt>
                <c:pt idx="457" formatCode="General">
                  <c:v>30</c:v>
                </c:pt>
                <c:pt idx="458" formatCode="General">
                  <c:v>100</c:v>
                </c:pt>
                <c:pt idx="459" formatCode="General">
                  <c:v>150</c:v>
                </c:pt>
                <c:pt idx="460" formatCode="General">
                  <c:v>100</c:v>
                </c:pt>
                <c:pt idx="461" formatCode="General">
                  <c:v>65</c:v>
                </c:pt>
                <c:pt idx="462" formatCode="General">
                  <c:v>138.80000000000001</c:v>
                </c:pt>
                <c:pt idx="463" formatCode="General">
                  <c:v>140</c:v>
                </c:pt>
                <c:pt idx="464" formatCode="General">
                  <c:v>100</c:v>
                </c:pt>
                <c:pt idx="465" formatCode="General">
                  <c:v>25</c:v>
                </c:pt>
                <c:pt idx="466" formatCode="General">
                  <c:v>300</c:v>
                </c:pt>
                <c:pt idx="467" formatCode="General">
                  <c:v>200</c:v>
                </c:pt>
                <c:pt idx="468" formatCode="General">
                  <c:v>125</c:v>
                </c:pt>
                <c:pt idx="469" formatCode="General">
                  <c:v>35</c:v>
                </c:pt>
                <c:pt idx="470" formatCode="General">
                  <c:v>127.85</c:v>
                </c:pt>
                <c:pt idx="471" formatCode="General">
                  <c:v>700</c:v>
                </c:pt>
              </c:numCache>
            </c:numRef>
          </c:bubbleSize>
          <c:bubble3D val="0"/>
          <c:extLst>
            <c:ext xmlns:c16="http://schemas.microsoft.com/office/drawing/2014/chart" uri="{C3380CC4-5D6E-409C-BE32-E72D297353CC}">
              <c16:uniqueId val="{00000008-1F49-4654-81E0-1FB7C6D7B873}"/>
            </c:ext>
          </c:extLst>
        </c:ser>
        <c:ser>
          <c:idx val="7"/>
          <c:order val="8"/>
          <c:tx>
            <c:v> ISO-NE</c:v>
          </c:tx>
          <c:spPr>
            <a:pattFill prst="dkUpDiag">
              <a:fgClr>
                <a:schemeClr val="accent3">
                  <a:lumMod val="75000"/>
                </a:schemeClr>
              </a:fgClr>
              <a:bgClr>
                <a:schemeClr val="bg1"/>
              </a:bgClr>
            </a:pattFill>
            <a:ln w="6350">
              <a:solidFill>
                <a:schemeClr val="accent3">
                  <a:lumMod val="75000"/>
                </a:schemeClr>
              </a:solidFill>
            </a:ln>
          </c:spPr>
          <c:invertIfNegative val="0"/>
          <c:xVal>
            <c:numRef>
              <c:f>'PPA Price by Project (PV only)'!$A$26:$A$537</c:f>
              <c:numCache>
                <c:formatCode>m/d/yyyy</c:formatCode>
                <c:ptCount val="512"/>
                <c:pt idx="0">
                  <c:v>38961</c:v>
                </c:pt>
                <c:pt idx="1">
                  <c:v>39258</c:v>
                </c:pt>
                <c:pt idx="2">
                  <c:v>39630</c:v>
                </c:pt>
                <c:pt idx="3">
                  <c:v>39652</c:v>
                </c:pt>
                <c:pt idx="4">
                  <c:v>39801</c:v>
                </c:pt>
                <c:pt idx="5">
                  <c:v>39867</c:v>
                </c:pt>
                <c:pt idx="6">
                  <c:v>39873</c:v>
                </c:pt>
                <c:pt idx="7">
                  <c:v>39877</c:v>
                </c:pt>
                <c:pt idx="8">
                  <c:v>39934</c:v>
                </c:pt>
                <c:pt idx="9">
                  <c:v>39941</c:v>
                </c:pt>
                <c:pt idx="10">
                  <c:v>39965</c:v>
                </c:pt>
                <c:pt idx="11">
                  <c:v>39965</c:v>
                </c:pt>
                <c:pt idx="12">
                  <c:v>39965</c:v>
                </c:pt>
                <c:pt idx="13">
                  <c:v>39986</c:v>
                </c:pt>
                <c:pt idx="14">
                  <c:v>40042</c:v>
                </c:pt>
                <c:pt idx="15">
                  <c:v>40064</c:v>
                </c:pt>
                <c:pt idx="16">
                  <c:v>40137</c:v>
                </c:pt>
                <c:pt idx="17">
                  <c:v>40170</c:v>
                </c:pt>
                <c:pt idx="18">
                  <c:v>40171</c:v>
                </c:pt>
                <c:pt idx="19">
                  <c:v>40171</c:v>
                </c:pt>
                <c:pt idx="20">
                  <c:v>40171</c:v>
                </c:pt>
                <c:pt idx="21">
                  <c:v>40204</c:v>
                </c:pt>
                <c:pt idx="22">
                  <c:v>40204</c:v>
                </c:pt>
                <c:pt idx="23">
                  <c:v>40204</c:v>
                </c:pt>
                <c:pt idx="24">
                  <c:v>40211</c:v>
                </c:pt>
                <c:pt idx="25">
                  <c:v>40233</c:v>
                </c:pt>
                <c:pt idx="26">
                  <c:v>40243</c:v>
                </c:pt>
                <c:pt idx="27">
                  <c:v>40287</c:v>
                </c:pt>
                <c:pt idx="28">
                  <c:v>40289</c:v>
                </c:pt>
                <c:pt idx="29">
                  <c:v>40297</c:v>
                </c:pt>
                <c:pt idx="30">
                  <c:v>40308</c:v>
                </c:pt>
                <c:pt idx="31">
                  <c:v>40318</c:v>
                </c:pt>
                <c:pt idx="32">
                  <c:v>40330</c:v>
                </c:pt>
                <c:pt idx="33">
                  <c:v>40330</c:v>
                </c:pt>
                <c:pt idx="34">
                  <c:v>40353</c:v>
                </c:pt>
                <c:pt idx="35">
                  <c:v>40359</c:v>
                </c:pt>
                <c:pt idx="36">
                  <c:v>40359</c:v>
                </c:pt>
                <c:pt idx="37">
                  <c:v>40385</c:v>
                </c:pt>
                <c:pt idx="38">
                  <c:v>40388</c:v>
                </c:pt>
                <c:pt idx="39">
                  <c:v>40388</c:v>
                </c:pt>
                <c:pt idx="40">
                  <c:v>40400</c:v>
                </c:pt>
                <c:pt idx="41">
                  <c:v>40400</c:v>
                </c:pt>
                <c:pt idx="42">
                  <c:v>40414</c:v>
                </c:pt>
                <c:pt idx="43">
                  <c:v>40441</c:v>
                </c:pt>
                <c:pt idx="44">
                  <c:v>40492</c:v>
                </c:pt>
                <c:pt idx="45">
                  <c:v>40497</c:v>
                </c:pt>
                <c:pt idx="46">
                  <c:v>40497</c:v>
                </c:pt>
                <c:pt idx="47">
                  <c:v>40513</c:v>
                </c:pt>
                <c:pt idx="48">
                  <c:v>40513</c:v>
                </c:pt>
                <c:pt idx="49">
                  <c:v>40533</c:v>
                </c:pt>
                <c:pt idx="50">
                  <c:v>40542</c:v>
                </c:pt>
                <c:pt idx="51">
                  <c:v>40542</c:v>
                </c:pt>
                <c:pt idx="52">
                  <c:v>40548</c:v>
                </c:pt>
                <c:pt idx="53">
                  <c:v>40550</c:v>
                </c:pt>
                <c:pt idx="54">
                  <c:v>40568</c:v>
                </c:pt>
                <c:pt idx="55">
                  <c:v>40581</c:v>
                </c:pt>
                <c:pt idx="56">
                  <c:v>40585</c:v>
                </c:pt>
                <c:pt idx="57">
                  <c:v>40585</c:v>
                </c:pt>
                <c:pt idx="58">
                  <c:v>40610</c:v>
                </c:pt>
                <c:pt idx="59">
                  <c:v>40697</c:v>
                </c:pt>
                <c:pt idx="60">
                  <c:v>40697</c:v>
                </c:pt>
                <c:pt idx="61">
                  <c:v>40715</c:v>
                </c:pt>
                <c:pt idx="62">
                  <c:v>40732</c:v>
                </c:pt>
                <c:pt idx="63">
                  <c:v>40738</c:v>
                </c:pt>
                <c:pt idx="64">
                  <c:v>40742</c:v>
                </c:pt>
                <c:pt idx="65">
                  <c:v>40745</c:v>
                </c:pt>
                <c:pt idx="66">
                  <c:v>40815</c:v>
                </c:pt>
                <c:pt idx="67">
                  <c:v>40817</c:v>
                </c:pt>
                <c:pt idx="68">
                  <c:v>40878</c:v>
                </c:pt>
                <c:pt idx="69">
                  <c:v>40885</c:v>
                </c:pt>
                <c:pt idx="70">
                  <c:v>40897</c:v>
                </c:pt>
                <c:pt idx="71">
                  <c:v>40897</c:v>
                </c:pt>
                <c:pt idx="72">
                  <c:v>40897</c:v>
                </c:pt>
                <c:pt idx="73">
                  <c:v>40909</c:v>
                </c:pt>
                <c:pt idx="74">
                  <c:v>40909</c:v>
                </c:pt>
                <c:pt idx="75">
                  <c:v>40942</c:v>
                </c:pt>
                <c:pt idx="76">
                  <c:v>40966</c:v>
                </c:pt>
                <c:pt idx="77">
                  <c:v>41093</c:v>
                </c:pt>
                <c:pt idx="78">
                  <c:v>41093</c:v>
                </c:pt>
                <c:pt idx="79">
                  <c:v>41124</c:v>
                </c:pt>
                <c:pt idx="80">
                  <c:v>41134</c:v>
                </c:pt>
                <c:pt idx="81">
                  <c:v>41137</c:v>
                </c:pt>
                <c:pt idx="82">
                  <c:v>41150</c:v>
                </c:pt>
                <c:pt idx="83">
                  <c:v>41152</c:v>
                </c:pt>
                <c:pt idx="84">
                  <c:v>41169</c:v>
                </c:pt>
                <c:pt idx="85">
                  <c:v>41169</c:v>
                </c:pt>
                <c:pt idx="86">
                  <c:v>41199</c:v>
                </c:pt>
                <c:pt idx="87">
                  <c:v>41207</c:v>
                </c:pt>
                <c:pt idx="88">
                  <c:v>41214</c:v>
                </c:pt>
                <c:pt idx="89">
                  <c:v>41228</c:v>
                </c:pt>
                <c:pt idx="90">
                  <c:v>41255</c:v>
                </c:pt>
                <c:pt idx="91">
                  <c:v>41256</c:v>
                </c:pt>
                <c:pt idx="92">
                  <c:v>41309</c:v>
                </c:pt>
                <c:pt idx="93">
                  <c:v>41333</c:v>
                </c:pt>
                <c:pt idx="94">
                  <c:v>41355</c:v>
                </c:pt>
                <c:pt idx="95">
                  <c:v>41355</c:v>
                </c:pt>
                <c:pt idx="96">
                  <c:v>41358</c:v>
                </c:pt>
                <c:pt idx="97">
                  <c:v>41374</c:v>
                </c:pt>
                <c:pt idx="98">
                  <c:v>41380</c:v>
                </c:pt>
                <c:pt idx="99">
                  <c:v>41426</c:v>
                </c:pt>
                <c:pt idx="100">
                  <c:v>41428</c:v>
                </c:pt>
                <c:pt idx="101">
                  <c:v>41428</c:v>
                </c:pt>
                <c:pt idx="102">
                  <c:v>41444</c:v>
                </c:pt>
                <c:pt idx="103">
                  <c:v>41458</c:v>
                </c:pt>
                <c:pt idx="104">
                  <c:v>41465</c:v>
                </c:pt>
                <c:pt idx="105">
                  <c:v>41465</c:v>
                </c:pt>
                <c:pt idx="106">
                  <c:v>41472</c:v>
                </c:pt>
                <c:pt idx="107">
                  <c:v>41472</c:v>
                </c:pt>
                <c:pt idx="108">
                  <c:v>41523</c:v>
                </c:pt>
                <c:pt idx="109">
                  <c:v>41536</c:v>
                </c:pt>
                <c:pt idx="110">
                  <c:v>41544</c:v>
                </c:pt>
                <c:pt idx="111">
                  <c:v>41556</c:v>
                </c:pt>
                <c:pt idx="112">
                  <c:v>41569</c:v>
                </c:pt>
                <c:pt idx="113">
                  <c:v>41609</c:v>
                </c:pt>
                <c:pt idx="114">
                  <c:v>41614</c:v>
                </c:pt>
                <c:pt idx="115">
                  <c:v>41627</c:v>
                </c:pt>
                <c:pt idx="116">
                  <c:v>41669</c:v>
                </c:pt>
                <c:pt idx="117">
                  <c:v>41690</c:v>
                </c:pt>
                <c:pt idx="118">
                  <c:v>41715</c:v>
                </c:pt>
                <c:pt idx="119">
                  <c:v>41724</c:v>
                </c:pt>
                <c:pt idx="120">
                  <c:v>41730</c:v>
                </c:pt>
                <c:pt idx="121">
                  <c:v>41760</c:v>
                </c:pt>
                <c:pt idx="122">
                  <c:v>41786</c:v>
                </c:pt>
                <c:pt idx="123">
                  <c:v>41791</c:v>
                </c:pt>
                <c:pt idx="124">
                  <c:v>41802</c:v>
                </c:pt>
                <c:pt idx="125">
                  <c:v>41838</c:v>
                </c:pt>
                <c:pt idx="126">
                  <c:v>41843</c:v>
                </c:pt>
                <c:pt idx="127">
                  <c:v>41844</c:v>
                </c:pt>
                <c:pt idx="128">
                  <c:v>41844</c:v>
                </c:pt>
                <c:pt idx="129">
                  <c:v>41851</c:v>
                </c:pt>
                <c:pt idx="130">
                  <c:v>41870</c:v>
                </c:pt>
                <c:pt idx="131">
                  <c:v>41876</c:v>
                </c:pt>
                <c:pt idx="132">
                  <c:v>41885</c:v>
                </c:pt>
                <c:pt idx="133">
                  <c:v>41886</c:v>
                </c:pt>
                <c:pt idx="134">
                  <c:v>41886</c:v>
                </c:pt>
                <c:pt idx="135">
                  <c:v>41915</c:v>
                </c:pt>
                <c:pt idx="136">
                  <c:v>41920</c:v>
                </c:pt>
                <c:pt idx="137">
                  <c:v>41920</c:v>
                </c:pt>
                <c:pt idx="138">
                  <c:v>41920</c:v>
                </c:pt>
                <c:pt idx="139">
                  <c:v>41920</c:v>
                </c:pt>
                <c:pt idx="140">
                  <c:v>41920</c:v>
                </c:pt>
                <c:pt idx="141">
                  <c:v>41920</c:v>
                </c:pt>
                <c:pt idx="142">
                  <c:v>41932</c:v>
                </c:pt>
                <c:pt idx="143">
                  <c:v>41933</c:v>
                </c:pt>
                <c:pt idx="144">
                  <c:v>41933</c:v>
                </c:pt>
                <c:pt idx="145">
                  <c:v>41934</c:v>
                </c:pt>
                <c:pt idx="146">
                  <c:v>41934</c:v>
                </c:pt>
                <c:pt idx="147">
                  <c:v>41934</c:v>
                </c:pt>
                <c:pt idx="148">
                  <c:v>41934</c:v>
                </c:pt>
                <c:pt idx="149">
                  <c:v>41934</c:v>
                </c:pt>
                <c:pt idx="150">
                  <c:v>41934</c:v>
                </c:pt>
                <c:pt idx="151">
                  <c:v>41934</c:v>
                </c:pt>
                <c:pt idx="152">
                  <c:v>41934</c:v>
                </c:pt>
                <c:pt idx="153">
                  <c:v>41936</c:v>
                </c:pt>
                <c:pt idx="154">
                  <c:v>41950</c:v>
                </c:pt>
                <c:pt idx="155">
                  <c:v>41950</c:v>
                </c:pt>
                <c:pt idx="156">
                  <c:v>41956</c:v>
                </c:pt>
                <c:pt idx="157">
                  <c:v>41961</c:v>
                </c:pt>
                <c:pt idx="158">
                  <c:v>41982</c:v>
                </c:pt>
                <c:pt idx="159">
                  <c:v>42036</c:v>
                </c:pt>
                <c:pt idx="160">
                  <c:v>42065</c:v>
                </c:pt>
                <c:pt idx="161">
                  <c:v>42065</c:v>
                </c:pt>
                <c:pt idx="162">
                  <c:v>42066</c:v>
                </c:pt>
                <c:pt idx="163">
                  <c:v>42067</c:v>
                </c:pt>
                <c:pt idx="164">
                  <c:v>42067</c:v>
                </c:pt>
                <c:pt idx="165">
                  <c:v>42068</c:v>
                </c:pt>
                <c:pt idx="166">
                  <c:v>42086</c:v>
                </c:pt>
                <c:pt idx="167">
                  <c:v>42088</c:v>
                </c:pt>
                <c:pt idx="168">
                  <c:v>42097</c:v>
                </c:pt>
                <c:pt idx="169">
                  <c:v>42097</c:v>
                </c:pt>
                <c:pt idx="170">
                  <c:v>42108</c:v>
                </c:pt>
                <c:pt idx="171">
                  <c:v>42111</c:v>
                </c:pt>
                <c:pt idx="172">
                  <c:v>42124</c:v>
                </c:pt>
                <c:pt idx="173">
                  <c:v>42124</c:v>
                </c:pt>
                <c:pt idx="174">
                  <c:v>42124</c:v>
                </c:pt>
                <c:pt idx="175">
                  <c:v>42151</c:v>
                </c:pt>
                <c:pt idx="176">
                  <c:v>42156</c:v>
                </c:pt>
                <c:pt idx="177">
                  <c:v>42160</c:v>
                </c:pt>
                <c:pt idx="178">
                  <c:v>42164</c:v>
                </c:pt>
                <c:pt idx="179">
                  <c:v>42174</c:v>
                </c:pt>
                <c:pt idx="180">
                  <c:v>42178</c:v>
                </c:pt>
                <c:pt idx="181">
                  <c:v>42180</c:v>
                </c:pt>
                <c:pt idx="182">
                  <c:v>42185</c:v>
                </c:pt>
                <c:pt idx="183">
                  <c:v>42186</c:v>
                </c:pt>
                <c:pt idx="184">
                  <c:v>42186</c:v>
                </c:pt>
                <c:pt idx="185">
                  <c:v>42186</c:v>
                </c:pt>
                <c:pt idx="186">
                  <c:v>42200</c:v>
                </c:pt>
                <c:pt idx="187">
                  <c:v>42201</c:v>
                </c:pt>
                <c:pt idx="188">
                  <c:v>42201</c:v>
                </c:pt>
                <c:pt idx="189">
                  <c:v>42206</c:v>
                </c:pt>
                <c:pt idx="190">
                  <c:v>42221</c:v>
                </c:pt>
                <c:pt idx="191">
                  <c:v>42225</c:v>
                </c:pt>
                <c:pt idx="192">
                  <c:v>42228</c:v>
                </c:pt>
                <c:pt idx="193">
                  <c:v>42244</c:v>
                </c:pt>
                <c:pt idx="194">
                  <c:v>42250</c:v>
                </c:pt>
                <c:pt idx="195">
                  <c:v>42270</c:v>
                </c:pt>
                <c:pt idx="196">
                  <c:v>42270</c:v>
                </c:pt>
                <c:pt idx="197">
                  <c:v>42271</c:v>
                </c:pt>
                <c:pt idx="198">
                  <c:v>42275</c:v>
                </c:pt>
                <c:pt idx="199">
                  <c:v>42275</c:v>
                </c:pt>
                <c:pt idx="200">
                  <c:v>42278</c:v>
                </c:pt>
                <c:pt idx="201">
                  <c:v>42278</c:v>
                </c:pt>
                <c:pt idx="202">
                  <c:v>42278</c:v>
                </c:pt>
                <c:pt idx="203">
                  <c:v>42285</c:v>
                </c:pt>
                <c:pt idx="204">
                  <c:v>42286</c:v>
                </c:pt>
                <c:pt idx="205">
                  <c:v>42286</c:v>
                </c:pt>
                <c:pt idx="206">
                  <c:v>42292</c:v>
                </c:pt>
                <c:pt idx="207">
                  <c:v>42313</c:v>
                </c:pt>
                <c:pt idx="208">
                  <c:v>42314</c:v>
                </c:pt>
                <c:pt idx="209">
                  <c:v>42317</c:v>
                </c:pt>
                <c:pt idx="210">
                  <c:v>42318</c:v>
                </c:pt>
                <c:pt idx="211">
                  <c:v>42328</c:v>
                </c:pt>
                <c:pt idx="212">
                  <c:v>42338</c:v>
                </c:pt>
                <c:pt idx="213">
                  <c:v>42355</c:v>
                </c:pt>
                <c:pt idx="214">
                  <c:v>42355</c:v>
                </c:pt>
                <c:pt idx="215">
                  <c:v>42356</c:v>
                </c:pt>
                <c:pt idx="216">
                  <c:v>42356</c:v>
                </c:pt>
                <c:pt idx="217">
                  <c:v>42356</c:v>
                </c:pt>
                <c:pt idx="218">
                  <c:v>42356</c:v>
                </c:pt>
                <c:pt idx="219">
                  <c:v>42375</c:v>
                </c:pt>
                <c:pt idx="220">
                  <c:v>42472</c:v>
                </c:pt>
                <c:pt idx="221">
                  <c:v>42472</c:v>
                </c:pt>
                <c:pt idx="222">
                  <c:v>42509</c:v>
                </c:pt>
                <c:pt idx="223">
                  <c:v>42584</c:v>
                </c:pt>
                <c:pt idx="224">
                  <c:v>42586</c:v>
                </c:pt>
                <c:pt idx="225">
                  <c:v>42591</c:v>
                </c:pt>
                <c:pt idx="226">
                  <c:v>42608</c:v>
                </c:pt>
                <c:pt idx="227">
                  <c:v>42611</c:v>
                </c:pt>
                <c:pt idx="228">
                  <c:v>42628</c:v>
                </c:pt>
                <c:pt idx="229">
                  <c:v>42633</c:v>
                </c:pt>
                <c:pt idx="230">
                  <c:v>42635</c:v>
                </c:pt>
                <c:pt idx="231">
                  <c:v>42636</c:v>
                </c:pt>
                <c:pt idx="232">
                  <c:v>42636</c:v>
                </c:pt>
                <c:pt idx="233">
                  <c:v>42636</c:v>
                </c:pt>
                <c:pt idx="234">
                  <c:v>42636</c:v>
                </c:pt>
                <c:pt idx="235">
                  <c:v>42689</c:v>
                </c:pt>
                <c:pt idx="236">
                  <c:v>42692</c:v>
                </c:pt>
                <c:pt idx="237">
                  <c:v>42692</c:v>
                </c:pt>
                <c:pt idx="238">
                  <c:v>42692</c:v>
                </c:pt>
                <c:pt idx="239">
                  <c:v>42717</c:v>
                </c:pt>
                <c:pt idx="240">
                  <c:v>42719</c:v>
                </c:pt>
                <c:pt idx="241">
                  <c:v>42738</c:v>
                </c:pt>
                <c:pt idx="242">
                  <c:v>42747</c:v>
                </c:pt>
                <c:pt idx="243">
                  <c:v>42747</c:v>
                </c:pt>
                <c:pt idx="244">
                  <c:v>42747</c:v>
                </c:pt>
                <c:pt idx="245">
                  <c:v>42752</c:v>
                </c:pt>
                <c:pt idx="246">
                  <c:v>42766</c:v>
                </c:pt>
                <c:pt idx="247">
                  <c:v>42817</c:v>
                </c:pt>
                <c:pt idx="248">
                  <c:v>42825</c:v>
                </c:pt>
                <c:pt idx="249">
                  <c:v>42826</c:v>
                </c:pt>
                <c:pt idx="250">
                  <c:v>42843</c:v>
                </c:pt>
                <c:pt idx="251">
                  <c:v>42877</c:v>
                </c:pt>
                <c:pt idx="252">
                  <c:v>42880</c:v>
                </c:pt>
                <c:pt idx="253">
                  <c:v>42880</c:v>
                </c:pt>
                <c:pt idx="254">
                  <c:v>42880</c:v>
                </c:pt>
                <c:pt idx="255">
                  <c:v>42880</c:v>
                </c:pt>
                <c:pt idx="256">
                  <c:v>42881</c:v>
                </c:pt>
                <c:pt idx="257">
                  <c:v>42887</c:v>
                </c:pt>
                <c:pt idx="258">
                  <c:v>42887</c:v>
                </c:pt>
                <c:pt idx="259">
                  <c:v>42887</c:v>
                </c:pt>
                <c:pt idx="260">
                  <c:v>42893</c:v>
                </c:pt>
                <c:pt idx="261">
                  <c:v>42905</c:v>
                </c:pt>
                <c:pt idx="262">
                  <c:v>42906</c:v>
                </c:pt>
                <c:pt idx="263">
                  <c:v>42906</c:v>
                </c:pt>
                <c:pt idx="264">
                  <c:v>42906</c:v>
                </c:pt>
                <c:pt idx="265">
                  <c:v>42906</c:v>
                </c:pt>
                <c:pt idx="266">
                  <c:v>42912</c:v>
                </c:pt>
                <c:pt idx="267">
                  <c:v>42933</c:v>
                </c:pt>
                <c:pt idx="268">
                  <c:v>42944</c:v>
                </c:pt>
                <c:pt idx="269">
                  <c:v>42944</c:v>
                </c:pt>
                <c:pt idx="270">
                  <c:v>42955</c:v>
                </c:pt>
                <c:pt idx="271">
                  <c:v>42972</c:v>
                </c:pt>
                <c:pt idx="272">
                  <c:v>43001</c:v>
                </c:pt>
                <c:pt idx="273">
                  <c:v>43004</c:v>
                </c:pt>
                <c:pt idx="274">
                  <c:v>43004</c:v>
                </c:pt>
                <c:pt idx="275">
                  <c:v>43014</c:v>
                </c:pt>
                <c:pt idx="276">
                  <c:v>43014</c:v>
                </c:pt>
                <c:pt idx="277">
                  <c:v>43038</c:v>
                </c:pt>
                <c:pt idx="278">
                  <c:v>43047</c:v>
                </c:pt>
                <c:pt idx="279">
                  <c:v>43052</c:v>
                </c:pt>
                <c:pt idx="280">
                  <c:v>43052</c:v>
                </c:pt>
                <c:pt idx="281">
                  <c:v>43053</c:v>
                </c:pt>
                <c:pt idx="282">
                  <c:v>43077</c:v>
                </c:pt>
                <c:pt idx="283">
                  <c:v>43083</c:v>
                </c:pt>
                <c:pt idx="284">
                  <c:v>43084</c:v>
                </c:pt>
                <c:pt idx="285">
                  <c:v>43090</c:v>
                </c:pt>
                <c:pt idx="286">
                  <c:v>43105</c:v>
                </c:pt>
                <c:pt idx="287">
                  <c:v>43109</c:v>
                </c:pt>
                <c:pt idx="288">
                  <c:v>43126</c:v>
                </c:pt>
                <c:pt idx="289">
                  <c:v>43129</c:v>
                </c:pt>
                <c:pt idx="290">
                  <c:v>43129</c:v>
                </c:pt>
                <c:pt idx="291">
                  <c:v>43132</c:v>
                </c:pt>
                <c:pt idx="292">
                  <c:v>43136</c:v>
                </c:pt>
                <c:pt idx="293">
                  <c:v>43152</c:v>
                </c:pt>
                <c:pt idx="294">
                  <c:v>43154</c:v>
                </c:pt>
                <c:pt idx="295">
                  <c:v>43206</c:v>
                </c:pt>
                <c:pt idx="296">
                  <c:v>43227</c:v>
                </c:pt>
                <c:pt idx="297">
                  <c:v>43236</c:v>
                </c:pt>
                <c:pt idx="298">
                  <c:v>43236</c:v>
                </c:pt>
                <c:pt idx="299">
                  <c:v>43250</c:v>
                </c:pt>
                <c:pt idx="300">
                  <c:v>43250</c:v>
                </c:pt>
                <c:pt idx="301">
                  <c:v>43250</c:v>
                </c:pt>
                <c:pt idx="302">
                  <c:v>43250</c:v>
                </c:pt>
                <c:pt idx="303">
                  <c:v>43250</c:v>
                </c:pt>
                <c:pt idx="304">
                  <c:v>43250</c:v>
                </c:pt>
                <c:pt idx="305">
                  <c:v>43251</c:v>
                </c:pt>
                <c:pt idx="306">
                  <c:v>43252</c:v>
                </c:pt>
                <c:pt idx="307">
                  <c:v>43255</c:v>
                </c:pt>
                <c:pt idx="308">
                  <c:v>43257</c:v>
                </c:pt>
                <c:pt idx="309">
                  <c:v>43259</c:v>
                </c:pt>
                <c:pt idx="310">
                  <c:v>43264</c:v>
                </c:pt>
                <c:pt idx="311">
                  <c:v>43264</c:v>
                </c:pt>
                <c:pt idx="312">
                  <c:v>43264</c:v>
                </c:pt>
                <c:pt idx="313">
                  <c:v>43264</c:v>
                </c:pt>
                <c:pt idx="314">
                  <c:v>43266</c:v>
                </c:pt>
                <c:pt idx="315">
                  <c:v>43277</c:v>
                </c:pt>
                <c:pt idx="316">
                  <c:v>43278</c:v>
                </c:pt>
                <c:pt idx="317">
                  <c:v>43281</c:v>
                </c:pt>
                <c:pt idx="318">
                  <c:v>43281</c:v>
                </c:pt>
                <c:pt idx="319">
                  <c:v>43281</c:v>
                </c:pt>
                <c:pt idx="320">
                  <c:v>43291</c:v>
                </c:pt>
                <c:pt idx="321">
                  <c:v>43322</c:v>
                </c:pt>
                <c:pt idx="322">
                  <c:v>43322</c:v>
                </c:pt>
                <c:pt idx="323">
                  <c:v>43334</c:v>
                </c:pt>
                <c:pt idx="324">
                  <c:v>43334</c:v>
                </c:pt>
                <c:pt idx="325">
                  <c:v>43335</c:v>
                </c:pt>
                <c:pt idx="326">
                  <c:v>43343</c:v>
                </c:pt>
                <c:pt idx="327">
                  <c:v>43352</c:v>
                </c:pt>
                <c:pt idx="328">
                  <c:v>43354</c:v>
                </c:pt>
                <c:pt idx="329">
                  <c:v>43362</c:v>
                </c:pt>
                <c:pt idx="330">
                  <c:v>43363</c:v>
                </c:pt>
                <c:pt idx="331">
                  <c:v>43368</c:v>
                </c:pt>
                <c:pt idx="332">
                  <c:v>43374</c:v>
                </c:pt>
                <c:pt idx="333">
                  <c:v>43374</c:v>
                </c:pt>
                <c:pt idx="334">
                  <c:v>43391</c:v>
                </c:pt>
                <c:pt idx="335">
                  <c:v>43391</c:v>
                </c:pt>
                <c:pt idx="336">
                  <c:v>43398</c:v>
                </c:pt>
                <c:pt idx="337">
                  <c:v>43405</c:v>
                </c:pt>
                <c:pt idx="338">
                  <c:v>43445</c:v>
                </c:pt>
                <c:pt idx="339">
                  <c:v>43497</c:v>
                </c:pt>
                <c:pt idx="340">
                  <c:v>43507</c:v>
                </c:pt>
                <c:pt idx="341">
                  <c:v>43510</c:v>
                </c:pt>
                <c:pt idx="342">
                  <c:v>43524</c:v>
                </c:pt>
                <c:pt idx="343">
                  <c:v>43545</c:v>
                </c:pt>
                <c:pt idx="344">
                  <c:v>43546</c:v>
                </c:pt>
                <c:pt idx="345">
                  <c:v>43577</c:v>
                </c:pt>
                <c:pt idx="346">
                  <c:v>43585</c:v>
                </c:pt>
                <c:pt idx="347">
                  <c:v>43613</c:v>
                </c:pt>
                <c:pt idx="348">
                  <c:v>43615</c:v>
                </c:pt>
                <c:pt idx="349">
                  <c:v>43627</c:v>
                </c:pt>
                <c:pt idx="350">
                  <c:v>43634</c:v>
                </c:pt>
                <c:pt idx="351">
                  <c:v>43634</c:v>
                </c:pt>
                <c:pt idx="352">
                  <c:v>43637</c:v>
                </c:pt>
                <c:pt idx="353">
                  <c:v>43643</c:v>
                </c:pt>
                <c:pt idx="354">
                  <c:v>43643</c:v>
                </c:pt>
                <c:pt idx="355">
                  <c:v>43647</c:v>
                </c:pt>
                <c:pt idx="356">
                  <c:v>43647</c:v>
                </c:pt>
                <c:pt idx="357">
                  <c:v>43647</c:v>
                </c:pt>
                <c:pt idx="358">
                  <c:v>43655</c:v>
                </c:pt>
                <c:pt idx="359">
                  <c:v>43671</c:v>
                </c:pt>
                <c:pt idx="360">
                  <c:v>43672</c:v>
                </c:pt>
                <c:pt idx="361">
                  <c:v>43672</c:v>
                </c:pt>
                <c:pt idx="362">
                  <c:v>43683</c:v>
                </c:pt>
                <c:pt idx="363">
                  <c:v>43696</c:v>
                </c:pt>
                <c:pt idx="364">
                  <c:v>43707</c:v>
                </c:pt>
                <c:pt idx="365">
                  <c:v>43720</c:v>
                </c:pt>
                <c:pt idx="366">
                  <c:v>43727</c:v>
                </c:pt>
                <c:pt idx="367">
                  <c:v>43730</c:v>
                </c:pt>
                <c:pt idx="368">
                  <c:v>43730</c:v>
                </c:pt>
                <c:pt idx="369">
                  <c:v>43730</c:v>
                </c:pt>
                <c:pt idx="370">
                  <c:v>43739</c:v>
                </c:pt>
                <c:pt idx="371">
                  <c:v>43755</c:v>
                </c:pt>
                <c:pt idx="372">
                  <c:v>43755</c:v>
                </c:pt>
                <c:pt idx="373">
                  <c:v>43756</c:v>
                </c:pt>
                <c:pt idx="374">
                  <c:v>43761</c:v>
                </c:pt>
                <c:pt idx="375">
                  <c:v>43774</c:v>
                </c:pt>
                <c:pt idx="376">
                  <c:v>43783</c:v>
                </c:pt>
                <c:pt idx="377">
                  <c:v>43783</c:v>
                </c:pt>
                <c:pt idx="378">
                  <c:v>43788</c:v>
                </c:pt>
                <c:pt idx="379">
                  <c:v>43790</c:v>
                </c:pt>
                <c:pt idx="380">
                  <c:v>43795</c:v>
                </c:pt>
                <c:pt idx="381">
                  <c:v>43795</c:v>
                </c:pt>
                <c:pt idx="382">
                  <c:v>43795</c:v>
                </c:pt>
                <c:pt idx="383">
                  <c:v>43804</c:v>
                </c:pt>
                <c:pt idx="384">
                  <c:v>43809</c:v>
                </c:pt>
                <c:pt idx="385">
                  <c:v>43816</c:v>
                </c:pt>
                <c:pt idx="386">
                  <c:v>43819</c:v>
                </c:pt>
                <c:pt idx="387">
                  <c:v>43822</c:v>
                </c:pt>
                <c:pt idx="388">
                  <c:v>43836</c:v>
                </c:pt>
                <c:pt idx="389">
                  <c:v>43875</c:v>
                </c:pt>
                <c:pt idx="390">
                  <c:v>43875</c:v>
                </c:pt>
                <c:pt idx="391">
                  <c:v>43880</c:v>
                </c:pt>
                <c:pt idx="392">
                  <c:v>43887</c:v>
                </c:pt>
                <c:pt idx="393">
                  <c:v>43903</c:v>
                </c:pt>
                <c:pt idx="394">
                  <c:v>43915</c:v>
                </c:pt>
                <c:pt idx="395">
                  <c:v>43929</c:v>
                </c:pt>
                <c:pt idx="396">
                  <c:v>43929</c:v>
                </c:pt>
                <c:pt idx="397">
                  <c:v>43953</c:v>
                </c:pt>
                <c:pt idx="398">
                  <c:v>43957</c:v>
                </c:pt>
                <c:pt idx="399">
                  <c:v>43970</c:v>
                </c:pt>
                <c:pt idx="400">
                  <c:v>43977</c:v>
                </c:pt>
                <c:pt idx="401">
                  <c:v>43983</c:v>
                </c:pt>
                <c:pt idx="402">
                  <c:v>44022</c:v>
                </c:pt>
                <c:pt idx="403">
                  <c:v>44022</c:v>
                </c:pt>
                <c:pt idx="404">
                  <c:v>44036</c:v>
                </c:pt>
                <c:pt idx="405">
                  <c:v>44067</c:v>
                </c:pt>
                <c:pt idx="406">
                  <c:v>44074</c:v>
                </c:pt>
                <c:pt idx="407">
                  <c:v>44088</c:v>
                </c:pt>
                <c:pt idx="408">
                  <c:v>44097</c:v>
                </c:pt>
                <c:pt idx="409">
                  <c:v>44099</c:v>
                </c:pt>
                <c:pt idx="410">
                  <c:v>44104</c:v>
                </c:pt>
                <c:pt idx="411">
                  <c:v>44106</c:v>
                </c:pt>
                <c:pt idx="412">
                  <c:v>44137</c:v>
                </c:pt>
                <c:pt idx="413">
                  <c:v>44140</c:v>
                </c:pt>
                <c:pt idx="414">
                  <c:v>44141</c:v>
                </c:pt>
                <c:pt idx="415">
                  <c:v>44166</c:v>
                </c:pt>
                <c:pt idx="416">
                  <c:v>44187</c:v>
                </c:pt>
                <c:pt idx="417">
                  <c:v>44195</c:v>
                </c:pt>
                <c:pt idx="418">
                  <c:v>44211</c:v>
                </c:pt>
                <c:pt idx="419">
                  <c:v>44211</c:v>
                </c:pt>
                <c:pt idx="420">
                  <c:v>44217</c:v>
                </c:pt>
                <c:pt idx="421">
                  <c:v>44224</c:v>
                </c:pt>
                <c:pt idx="422">
                  <c:v>44228</c:v>
                </c:pt>
                <c:pt idx="423">
                  <c:v>44228</c:v>
                </c:pt>
                <c:pt idx="424">
                  <c:v>44231</c:v>
                </c:pt>
                <c:pt idx="425">
                  <c:v>44250</c:v>
                </c:pt>
                <c:pt idx="426">
                  <c:v>44263</c:v>
                </c:pt>
                <c:pt idx="427">
                  <c:v>44280</c:v>
                </c:pt>
                <c:pt idx="428">
                  <c:v>44287</c:v>
                </c:pt>
                <c:pt idx="429">
                  <c:v>44287</c:v>
                </c:pt>
                <c:pt idx="430">
                  <c:v>44294</c:v>
                </c:pt>
                <c:pt idx="431">
                  <c:v>44323</c:v>
                </c:pt>
                <c:pt idx="432">
                  <c:v>44328</c:v>
                </c:pt>
                <c:pt idx="433">
                  <c:v>44348</c:v>
                </c:pt>
                <c:pt idx="434">
                  <c:v>44348</c:v>
                </c:pt>
                <c:pt idx="435">
                  <c:v>44348</c:v>
                </c:pt>
                <c:pt idx="436">
                  <c:v>44351</c:v>
                </c:pt>
                <c:pt idx="437">
                  <c:v>44364</c:v>
                </c:pt>
                <c:pt idx="438">
                  <c:v>44420</c:v>
                </c:pt>
                <c:pt idx="439">
                  <c:v>44477</c:v>
                </c:pt>
                <c:pt idx="440">
                  <c:v>44483</c:v>
                </c:pt>
                <c:pt idx="441">
                  <c:v>44484</c:v>
                </c:pt>
                <c:pt idx="442">
                  <c:v>44484</c:v>
                </c:pt>
                <c:pt idx="443">
                  <c:v>44547</c:v>
                </c:pt>
                <c:pt idx="444">
                  <c:v>44582</c:v>
                </c:pt>
                <c:pt idx="445">
                  <c:v>44608</c:v>
                </c:pt>
                <c:pt idx="446">
                  <c:v>44613</c:v>
                </c:pt>
                <c:pt idx="447">
                  <c:v>44669</c:v>
                </c:pt>
                <c:pt idx="448">
                  <c:v>44671</c:v>
                </c:pt>
                <c:pt idx="449">
                  <c:v>44679</c:v>
                </c:pt>
                <c:pt idx="450">
                  <c:v>44694</c:v>
                </c:pt>
                <c:pt idx="451">
                  <c:v>44706</c:v>
                </c:pt>
                <c:pt idx="452">
                  <c:v>44735</c:v>
                </c:pt>
                <c:pt idx="453">
                  <c:v>44769</c:v>
                </c:pt>
                <c:pt idx="454">
                  <c:v>44831</c:v>
                </c:pt>
                <c:pt idx="455">
                  <c:v>44833</c:v>
                </c:pt>
                <c:pt idx="456">
                  <c:v>44854</c:v>
                </c:pt>
                <c:pt idx="457">
                  <c:v>44859</c:v>
                </c:pt>
                <c:pt idx="458">
                  <c:v>44862</c:v>
                </c:pt>
                <c:pt idx="459">
                  <c:v>44916</c:v>
                </c:pt>
                <c:pt idx="460">
                  <c:v>44946</c:v>
                </c:pt>
                <c:pt idx="461">
                  <c:v>44950</c:v>
                </c:pt>
                <c:pt idx="462">
                  <c:v>45107</c:v>
                </c:pt>
                <c:pt idx="463">
                  <c:v>45128</c:v>
                </c:pt>
                <c:pt idx="464">
                  <c:v>45223</c:v>
                </c:pt>
                <c:pt idx="465">
                  <c:v>45245</c:v>
                </c:pt>
                <c:pt idx="466">
                  <c:v>45247</c:v>
                </c:pt>
                <c:pt idx="467">
                  <c:v>45322</c:v>
                </c:pt>
                <c:pt idx="468">
                  <c:v>45337</c:v>
                </c:pt>
                <c:pt idx="469">
                  <c:v>45372</c:v>
                </c:pt>
                <c:pt idx="470">
                  <c:v>45415</c:v>
                </c:pt>
                <c:pt idx="471">
                  <c:v>45415</c:v>
                </c:pt>
              </c:numCache>
            </c:numRef>
          </c:xVal>
          <c:yVal>
            <c:numRef>
              <c:f>'PPA Price by Project (PV only)'!$K$26:$K$537</c:f>
              <c:numCache>
                <c:formatCode>0.00</c:formatCode>
                <c:ptCount val="512"/>
                <c:pt idx="0">
                  <c:v>#N/A</c:v>
                </c:pt>
                <c:pt idx="1">
                  <c:v>#N/A</c:v>
                </c:pt>
                <c:pt idx="2">
                  <c:v>#N/A</c:v>
                </c:pt>
                <c:pt idx="3">
                  <c:v>#N/A</c:v>
                </c:pt>
                <c:pt idx="4">
                  <c:v>#N/A</c:v>
                </c:pt>
                <c:pt idx="5">
                  <c:v>#N/A</c:v>
                </c:pt>
                <c:pt idx="6">
                  <c:v>#N/A</c:v>
                </c:pt>
                <c:pt idx="7">
                  <c:v>#N/A</c:v>
                </c:pt>
                <c:pt idx="8">
                  <c:v>#N/A</c:v>
                </c:pt>
                <c:pt idx="9">
                  <c:v>#N/A</c:v>
                </c:pt>
                <c:pt idx="10">
                  <c:v>#N/A</c:v>
                </c:pt>
                <c:pt idx="11">
                  <c:v>#N/A</c:v>
                </c:pt>
                <c:pt idx="12">
                  <c:v>#N/A</c:v>
                </c:pt>
                <c:pt idx="13">
                  <c:v>#N/A</c:v>
                </c:pt>
                <c:pt idx="14">
                  <c:v>#N/A</c:v>
                </c:pt>
                <c:pt idx="15">
                  <c:v>#N/A</c:v>
                </c:pt>
                <c:pt idx="16">
                  <c:v>#N/A</c:v>
                </c:pt>
                <c:pt idx="17">
                  <c:v>#N/A</c:v>
                </c:pt>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#N/A</c:v>
                </c:pt>
                <c:pt idx="42">
                  <c:v>#N/A</c:v>
                </c:pt>
                <c:pt idx="43">
                  <c:v>#N/A</c:v>
                </c:pt>
                <c:pt idx="44">
                  <c:v>#N/A</c:v>
                </c:pt>
                <c:pt idx="45">
                  <c:v>#N/A</c:v>
                </c:pt>
                <c:pt idx="46">
                  <c:v>#N/A</c:v>
                </c:pt>
                <c:pt idx="47">
                  <c:v>#N/A</c:v>
                </c:pt>
                <c:pt idx="48">
                  <c:v>#N/A</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#N/A</c:v>
                </c:pt>
                <c:pt idx="69">
                  <c:v>#N/A</c:v>
                </c:pt>
                <c:pt idx="70">
                  <c:v>#N/A</c:v>
                </c:pt>
                <c:pt idx="71">
                  <c:v>#N/A</c:v>
                </c:pt>
                <c:pt idx="72">
                  <c:v>#N/A</c:v>
                </c:pt>
                <c:pt idx="73">
                  <c:v>#N/A</c:v>
                </c:pt>
                <c:pt idx="74">
                  <c:v>#N/A</c:v>
                </c:pt>
                <c:pt idx="75">
                  <c:v>#N/A</c:v>
                </c:pt>
                <c:pt idx="76">
                  <c:v>#N/A</c:v>
                </c:pt>
                <c:pt idx="77">
                  <c:v>#N/A</c:v>
                </c:pt>
                <c:pt idx="78">
                  <c:v>#N/A</c:v>
                </c:pt>
                <c:pt idx="79">
                  <c:v>#N/A</c:v>
                </c:pt>
                <c:pt idx="80">
                  <c:v>#N/A</c:v>
                </c:pt>
                <c:pt idx="81">
                  <c:v>#N/A</c:v>
                </c:pt>
                <c:pt idx="82">
                  <c:v>#N/A</c:v>
                </c:pt>
                <c:pt idx="83">
                  <c:v>#N/A</c:v>
                </c:pt>
                <c:pt idx="84">
                  <c:v>#N/A</c:v>
                </c:pt>
                <c:pt idx="85">
                  <c:v>#N/A</c:v>
                </c:pt>
                <c:pt idx="86">
                  <c:v>#N/A</c:v>
                </c:pt>
                <c:pt idx="87">
                  <c:v>#N/A</c:v>
                </c:pt>
                <c:pt idx="88">
                  <c:v>#N/A</c:v>
                </c:pt>
                <c:pt idx="89">
                  <c:v>#N/A</c:v>
                </c:pt>
                <c:pt idx="90">
                  <c:v>#N/A</c:v>
                </c:pt>
                <c:pt idx="91">
                  <c:v>#N/A</c:v>
                </c:pt>
                <c:pt idx="92">
                  <c:v>#N/A</c:v>
                </c:pt>
                <c:pt idx="93">
                  <c:v>#N/A</c:v>
                </c:pt>
                <c:pt idx="94">
                  <c:v>#N/A</c:v>
                </c:pt>
                <c:pt idx="95">
                  <c:v>#N/A</c:v>
                </c:pt>
                <c:pt idx="96">
                  <c:v>#N/A</c:v>
                </c:pt>
                <c:pt idx="97">
                  <c:v>#N/A</c:v>
                </c:pt>
                <c:pt idx="98">
                  <c:v>#N/A</c:v>
                </c:pt>
                <c:pt idx="99">
                  <c:v>#N/A</c:v>
                </c:pt>
                <c:pt idx="100">
                  <c:v>#N/A</c:v>
                </c:pt>
                <c:pt idx="101">
                  <c:v>#N/A</c:v>
                </c:pt>
                <c:pt idx="102">
                  <c:v>#N/A</c:v>
                </c:pt>
                <c:pt idx="103">
                  <c:v>#N/A</c:v>
                </c:pt>
                <c:pt idx="104">
                  <c:v>#N/A</c:v>
                </c:pt>
                <c:pt idx="105">
                  <c:v>#N/A</c:v>
                </c:pt>
                <c:pt idx="106">
                  <c:v>#N/A</c:v>
                </c:pt>
                <c:pt idx="107">
                  <c:v>#N/A</c:v>
                </c:pt>
                <c:pt idx="108">
                  <c:v>#N/A</c:v>
                </c:pt>
                <c:pt idx="109">
                  <c:v>107.70403841478497</c:v>
                </c:pt>
                <c:pt idx="110">
                  <c:v>#N/A</c:v>
                </c:pt>
                <c:pt idx="111">
                  <c:v>#N/A</c:v>
                </c:pt>
                <c:pt idx="112">
                  <c:v>#N/A</c:v>
                </c:pt>
                <c:pt idx="113">
                  <c:v>#N/A</c:v>
                </c:pt>
                <c:pt idx="114">
                  <c:v>#N/A</c:v>
                </c:pt>
                <c:pt idx="115">
                  <c:v>#N/A</c:v>
                </c:pt>
                <c:pt idx="116">
                  <c:v>#N/A</c:v>
                </c:pt>
                <c:pt idx="117">
                  <c:v>#N/A</c:v>
                </c:pt>
                <c:pt idx="118">
                  <c:v>#N/A</c:v>
                </c:pt>
                <c:pt idx="119">
                  <c:v>#N/A</c:v>
                </c:pt>
                <c:pt idx="120">
                  <c:v>#N/A</c:v>
                </c:pt>
                <c:pt idx="121">
                  <c:v>#N/A</c:v>
                </c:pt>
                <c:pt idx="122">
                  <c:v>#N/A</c:v>
                </c:pt>
                <c:pt idx="123">
                  <c:v>#N/A</c:v>
                </c:pt>
                <c:pt idx="124">
                  <c:v>#N/A</c:v>
                </c:pt>
                <c:pt idx="125">
                  <c:v>#N/A</c:v>
                </c:pt>
                <c:pt idx="126">
                  <c:v>#N/A</c:v>
                </c:pt>
                <c:pt idx="127">
                  <c:v>#N/A</c:v>
                </c:pt>
                <c:pt idx="128">
                  <c:v>#N/A</c:v>
                </c:pt>
                <c:pt idx="129">
                  <c:v>#N/A</c:v>
                </c:pt>
                <c:pt idx="130">
                  <c:v>#N/A</c:v>
                </c:pt>
                <c:pt idx="131">
                  <c:v>#N/A</c:v>
                </c:pt>
                <c:pt idx="132">
                  <c:v>#N/A</c:v>
                </c:pt>
                <c:pt idx="133">
                  <c:v>#N/A</c:v>
                </c:pt>
                <c:pt idx="134">
                  <c:v>#N/A</c:v>
                </c:pt>
                <c:pt idx="135">
                  <c:v>#N/A</c:v>
                </c:pt>
                <c:pt idx="136">
                  <c:v>#N/A</c:v>
                </c:pt>
                <c:pt idx="137">
                  <c:v>#N/A</c:v>
                </c:pt>
                <c:pt idx="138">
                  <c:v>#N/A</c:v>
                </c:pt>
                <c:pt idx="139">
                  <c:v>#N/A</c:v>
                </c:pt>
                <c:pt idx="140">
                  <c:v>#N/A</c:v>
                </c:pt>
                <c:pt idx="141">
                  <c:v>#N/A</c:v>
                </c:pt>
                <c:pt idx="142">
                  <c:v>#N/A</c:v>
                </c:pt>
                <c:pt idx="143">
                  <c:v>#N/A</c:v>
                </c:pt>
                <c:pt idx="144">
                  <c:v>#N/A</c:v>
                </c:pt>
                <c:pt idx="145">
                  <c:v>#N/A</c:v>
                </c:pt>
                <c:pt idx="146">
                  <c:v>#N/A</c:v>
                </c:pt>
                <c:pt idx="147">
                  <c:v>#N/A</c:v>
                </c:pt>
                <c:pt idx="148">
                  <c:v>#N/A</c:v>
                </c:pt>
                <c:pt idx="149">
                  <c:v>#N/A</c:v>
                </c:pt>
                <c:pt idx="150">
                  <c:v>#N/A</c:v>
                </c:pt>
                <c:pt idx="151">
                  <c:v>#N/A</c:v>
                </c:pt>
                <c:pt idx="152">
                  <c:v>#N/A</c:v>
                </c:pt>
                <c:pt idx="153">
                  <c:v>#N/A</c:v>
                </c:pt>
                <c:pt idx="154">
                  <c:v>#N/A</c:v>
                </c:pt>
                <c:pt idx="155">
                  <c:v>#N/A</c:v>
                </c:pt>
                <c:pt idx="156">
                  <c:v>#N/A</c:v>
                </c:pt>
                <c:pt idx="157">
                  <c:v>#N/A</c:v>
                </c:pt>
                <c:pt idx="158">
                  <c:v>#N/A</c:v>
                </c:pt>
                <c:pt idx="159">
                  <c:v>#N/A</c:v>
                </c:pt>
                <c:pt idx="160">
                  <c:v>#N/A</c:v>
                </c:pt>
                <c:pt idx="161">
                  <c:v>#N/A</c:v>
                </c:pt>
                <c:pt idx="162">
                  <c:v>#N/A</c:v>
                </c:pt>
                <c:pt idx="163">
                  <c:v>#N/A</c:v>
                </c:pt>
                <c:pt idx="164">
                  <c:v>#N/A</c:v>
                </c:pt>
                <c:pt idx="165">
                  <c:v>#N/A</c:v>
                </c:pt>
                <c:pt idx="166">
                  <c:v>#N/A</c:v>
                </c:pt>
                <c:pt idx="167">
                  <c:v>#N/A</c:v>
                </c:pt>
                <c:pt idx="168">
                  <c:v>#N/A</c:v>
                </c:pt>
                <c:pt idx="169">
                  <c:v>#N/A</c:v>
                </c:pt>
                <c:pt idx="170">
                  <c:v>#N/A</c:v>
                </c:pt>
                <c:pt idx="171">
                  <c:v>#N/A</c:v>
                </c:pt>
                <c:pt idx="172">
                  <c:v>#N/A</c:v>
                </c:pt>
                <c:pt idx="173">
                  <c:v>#N/A</c:v>
                </c:pt>
                <c:pt idx="174">
                  <c:v>#N/A</c:v>
                </c:pt>
                <c:pt idx="175">
                  <c:v>#N/A</c:v>
                </c:pt>
                <c:pt idx="176">
                  <c:v>#N/A</c:v>
                </c:pt>
                <c:pt idx="177">
                  <c:v>#N/A</c:v>
                </c:pt>
                <c:pt idx="178">
                  <c:v>#N/A</c:v>
                </c:pt>
                <c:pt idx="179">
                  <c:v>#N/A</c:v>
                </c:pt>
                <c:pt idx="180">
                  <c:v>#N/A</c:v>
                </c:pt>
                <c:pt idx="181">
                  <c:v>#N/A</c:v>
                </c:pt>
                <c:pt idx="182">
                  <c:v>#N/A</c:v>
                </c:pt>
                <c:pt idx="183">
                  <c:v>#N/A</c:v>
                </c:pt>
                <c:pt idx="184">
                  <c:v>#N/A</c:v>
                </c:pt>
                <c:pt idx="185">
                  <c:v>#N/A</c:v>
                </c:pt>
                <c:pt idx="186">
                  <c:v>#N/A</c:v>
                </c:pt>
                <c:pt idx="187">
                  <c:v>#N/A</c:v>
                </c:pt>
                <c:pt idx="188">
                  <c:v>#N/A</c:v>
                </c:pt>
                <c:pt idx="189">
                  <c:v>#N/A</c:v>
                </c:pt>
                <c:pt idx="190">
                  <c:v>#N/A</c:v>
                </c:pt>
                <c:pt idx="191">
                  <c:v>#N/A</c:v>
                </c:pt>
                <c:pt idx="192">
                  <c:v>#N/A</c:v>
                </c:pt>
                <c:pt idx="193">
                  <c:v>#N/A</c:v>
                </c:pt>
                <c:pt idx="194">
                  <c:v>#N/A</c:v>
                </c:pt>
                <c:pt idx="195">
                  <c:v>#N/A</c:v>
                </c:pt>
                <c:pt idx="196">
                  <c:v>#N/A</c:v>
                </c:pt>
                <c:pt idx="197">
                  <c:v>#N/A</c:v>
                </c:pt>
                <c:pt idx="198">
                  <c:v>#N/A</c:v>
                </c:pt>
                <c:pt idx="199">
                  <c:v>#N/A</c:v>
                </c:pt>
                <c:pt idx="200">
                  <c:v>#N/A</c:v>
                </c:pt>
                <c:pt idx="201">
                  <c:v>#N/A</c:v>
                </c:pt>
                <c:pt idx="202">
                  <c:v>#N/A</c:v>
                </c:pt>
                <c:pt idx="203">
                  <c:v>#N/A</c:v>
                </c:pt>
                <c:pt idx="204">
                  <c:v>#N/A</c:v>
                </c:pt>
                <c:pt idx="205">
                  <c:v>#N/A</c:v>
                </c:pt>
                <c:pt idx="206">
                  <c:v>#N/A</c:v>
                </c:pt>
                <c:pt idx="207">
                  <c:v>#N/A</c:v>
                </c:pt>
                <c:pt idx="208">
                  <c:v>#N/A</c:v>
                </c:pt>
                <c:pt idx="209">
                  <c:v>#N/A</c:v>
                </c:pt>
                <c:pt idx="210">
                  <c:v>#N/A</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#N/A</c:v>
                </c:pt>
                <c:pt idx="227">
                  <c:v>#N/A</c:v>
                </c:pt>
                <c:pt idx="228">
                  <c:v>#N/A</c:v>
                </c:pt>
                <c:pt idx="229">
                  <c:v>#N/A</c:v>
                </c:pt>
                <c:pt idx="230">
                  <c:v>#N/A</c:v>
                </c:pt>
                <c:pt idx="231">
                  <c:v>#N/A</c:v>
                </c:pt>
                <c:pt idx="232">
                  <c:v>#N/A</c:v>
                </c:pt>
                <c:pt idx="233">
                  <c:v>#N/A</c:v>
                </c:pt>
                <c:pt idx="234">
                  <c:v>#N/A</c:v>
                </c:pt>
                <c:pt idx="235">
                  <c:v>#N/A</c:v>
                </c:pt>
                <c:pt idx="236">
                  <c:v>#N/A</c:v>
                </c:pt>
                <c:pt idx="237">
                  <c:v>#N/A</c:v>
                </c:pt>
                <c:pt idx="238">
                  <c:v>#N/A</c:v>
                </c:pt>
                <c:pt idx="239">
                  <c:v>#N/A</c:v>
                </c:pt>
                <c:pt idx="240">
                  <c:v>#N/A</c:v>
                </c:pt>
                <c:pt idx="241">
                  <c:v>#N/A</c:v>
                </c:pt>
                <c:pt idx="242">
                  <c:v>#N/A</c:v>
                </c:pt>
                <c:pt idx="243">
                  <c:v>#N/A</c:v>
                </c:pt>
                <c:pt idx="244">
                  <c:v>#N/A</c:v>
                </c:pt>
                <c:pt idx="245">
                  <c:v>#N/A</c:v>
                </c:pt>
                <c:pt idx="246">
                  <c:v>#N/A</c:v>
                </c:pt>
                <c:pt idx="247">
                  <c:v>#N/A</c:v>
                </c:pt>
                <c:pt idx="248">
                  <c:v>#N/A</c:v>
                </c:pt>
                <c:pt idx="249">
                  <c:v>#N/A</c:v>
                </c:pt>
                <c:pt idx="250">
                  <c:v>#N/A</c:v>
                </c:pt>
                <c:pt idx="251">
                  <c:v>#N/A</c:v>
                </c:pt>
                <c:pt idx="252">
                  <c:v>77.165817157251325</c:v>
                </c:pt>
                <c:pt idx="253">
                  <c:v>71.800132758573895</c:v>
                </c:pt>
                <c:pt idx="254">
                  <c:v>67.857544289449294</c:v>
                </c:pt>
                <c:pt idx="255">
                  <c:v>76.641636786449581</c:v>
                </c:pt>
                <c:pt idx="256">
                  <c:v>#N/A</c:v>
                </c:pt>
                <c:pt idx="257">
                  <c:v>#N/A</c:v>
                </c:pt>
                <c:pt idx="258">
                  <c:v>#N/A</c:v>
                </c:pt>
                <c:pt idx="259">
                  <c:v>#N/A</c:v>
                </c:pt>
                <c:pt idx="260">
                  <c:v>#N/A</c:v>
                </c:pt>
                <c:pt idx="261">
                  <c:v>#N/A</c:v>
                </c:pt>
                <c:pt idx="262">
                  <c:v>95.281136991051852</c:v>
                </c:pt>
                <c:pt idx="263">
                  <c:v>86.896804117564741</c:v>
                </c:pt>
                <c:pt idx="264">
                  <c:v>86.323858156350056</c:v>
                </c:pt>
                <c:pt idx="265">
                  <c:v>87.35164601259261</c:v>
                </c:pt>
                <c:pt idx="266">
                  <c:v>#N/A</c:v>
                </c:pt>
                <c:pt idx="267">
                  <c:v>#N/A</c:v>
                </c:pt>
                <c:pt idx="268">
                  <c:v>#N/A</c:v>
                </c:pt>
                <c:pt idx="269">
                  <c:v>#N/A</c:v>
                </c:pt>
                <c:pt idx="270">
                  <c:v>#N/A</c:v>
                </c:pt>
                <c:pt idx="271">
                  <c:v>#N/A</c:v>
                </c:pt>
                <c:pt idx="272">
                  <c:v>#N/A</c:v>
                </c:pt>
                <c:pt idx="273">
                  <c:v>#N/A</c:v>
                </c:pt>
                <c:pt idx="274">
                  <c:v>#N/A</c:v>
                </c:pt>
                <c:pt idx="275">
                  <c:v>#N/A</c:v>
                </c:pt>
                <c:pt idx="276">
                  <c:v>#N/A</c:v>
                </c:pt>
                <c:pt idx="277">
                  <c:v>#N/A</c:v>
                </c:pt>
                <c:pt idx="278">
                  <c:v>#N/A</c:v>
                </c:pt>
                <c:pt idx="279">
                  <c:v>#N/A</c:v>
                </c:pt>
                <c:pt idx="280">
                  <c:v>#N/A</c:v>
                </c:pt>
                <c:pt idx="281">
                  <c:v>#N/A</c:v>
                </c:pt>
                <c:pt idx="282">
                  <c:v>#N/A</c:v>
                </c:pt>
                <c:pt idx="283">
                  <c:v>#N/A</c:v>
                </c:pt>
                <c:pt idx="284">
                  <c:v>#N/A</c:v>
                </c:pt>
                <c:pt idx="285">
                  <c:v>#N/A</c:v>
                </c:pt>
                <c:pt idx="286">
                  <c:v>#N/A</c:v>
                </c:pt>
                <c:pt idx="287">
                  <c:v>#N/A</c:v>
                </c:pt>
                <c:pt idx="288">
                  <c:v>#N/A</c:v>
                </c:pt>
                <c:pt idx="289">
                  <c:v>#N/A</c:v>
                </c:pt>
                <c:pt idx="290">
                  <c:v>#N/A</c:v>
                </c:pt>
                <c:pt idx="291">
                  <c:v>#N/A</c:v>
                </c:pt>
                <c:pt idx="292">
                  <c:v>#N/A</c:v>
                </c:pt>
                <c:pt idx="293">
                  <c:v>#N/A</c:v>
                </c:pt>
                <c:pt idx="294">
                  <c:v>#N/A</c:v>
                </c:pt>
                <c:pt idx="295">
                  <c:v>#N/A</c:v>
                </c:pt>
                <c:pt idx="296">
                  <c:v>#N/A</c:v>
                </c:pt>
                <c:pt idx="297">
                  <c:v>#N/A</c:v>
                </c:pt>
                <c:pt idx="298">
                  <c:v>#N/A</c:v>
                </c:pt>
                <c:pt idx="299">
                  <c:v>#N/A</c:v>
                </c:pt>
                <c:pt idx="300">
                  <c:v>#N/A</c:v>
                </c:pt>
                <c:pt idx="301">
                  <c:v>#N/A</c:v>
                </c:pt>
                <c:pt idx="302">
                  <c:v>#N/A</c:v>
                </c:pt>
                <c:pt idx="303">
                  <c:v>#N/A</c:v>
                </c:pt>
                <c:pt idx="304">
                  <c:v>#N/A</c:v>
                </c:pt>
                <c:pt idx="305">
                  <c:v>#N/A</c:v>
                </c:pt>
                <c:pt idx="306">
                  <c:v>#N/A</c:v>
                </c:pt>
                <c:pt idx="307">
                  <c:v>#N/A</c:v>
                </c:pt>
                <c:pt idx="308">
                  <c:v>#N/A</c:v>
                </c:pt>
                <c:pt idx="309">
                  <c:v>#N/A</c:v>
                </c:pt>
                <c:pt idx="310">
                  <c:v>#N/A</c:v>
                </c:pt>
                <c:pt idx="311">
                  <c:v>#N/A</c:v>
                </c:pt>
                <c:pt idx="312">
                  <c:v>#N/A</c:v>
                </c:pt>
                <c:pt idx="313">
                  <c:v>#N/A</c:v>
                </c:pt>
                <c:pt idx="314">
                  <c:v>#N/A</c:v>
                </c:pt>
                <c:pt idx="315">
                  <c:v>#N/A</c:v>
                </c:pt>
                <c:pt idx="316">
                  <c:v>#N/A</c:v>
                </c:pt>
                <c:pt idx="317">
                  <c:v>#N/A</c:v>
                </c:pt>
                <c:pt idx="318">
                  <c:v>#N/A</c:v>
                </c:pt>
                <c:pt idx="319">
                  <c:v>#N/A</c:v>
                </c:pt>
                <c:pt idx="320">
                  <c:v>#N/A</c:v>
                </c:pt>
                <c:pt idx="321">
                  <c:v>#N/A</c:v>
                </c:pt>
                <c:pt idx="322">
                  <c:v>#N/A</c:v>
                </c:pt>
                <c:pt idx="323">
                  <c:v>#N/A</c:v>
                </c:pt>
                <c:pt idx="324">
                  <c:v>#N/A</c:v>
                </c:pt>
                <c:pt idx="325">
                  <c:v>#N/A</c:v>
                </c:pt>
                <c:pt idx="326">
                  <c:v>#N/A</c:v>
                </c:pt>
                <c:pt idx="327">
                  <c:v>#N/A</c:v>
                </c:pt>
                <c:pt idx="328">
                  <c:v>#N/A</c:v>
                </c:pt>
                <c:pt idx="329">
                  <c:v>#N/A</c:v>
                </c:pt>
                <c:pt idx="330">
                  <c:v>#N/A</c:v>
                </c:pt>
                <c:pt idx="331">
                  <c:v>#N/A</c:v>
                </c:pt>
                <c:pt idx="332">
                  <c:v>#N/A</c:v>
                </c:pt>
                <c:pt idx="333">
                  <c:v>#N/A</c:v>
                </c:pt>
                <c:pt idx="334">
                  <c:v>#N/A</c:v>
                </c:pt>
                <c:pt idx="335">
                  <c:v>#N/A</c:v>
                </c:pt>
                <c:pt idx="336">
                  <c:v>#N/A</c:v>
                </c:pt>
                <c:pt idx="337">
                  <c:v>#N/A</c:v>
                </c:pt>
                <c:pt idx="338">
                  <c:v>#N/A</c:v>
                </c:pt>
                <c:pt idx="339">
                  <c:v>#N/A</c:v>
                </c:pt>
                <c:pt idx="340">
                  <c:v>#N/A</c:v>
                </c:pt>
                <c:pt idx="341">
                  <c:v>#N/A</c:v>
                </c:pt>
                <c:pt idx="342">
                  <c:v>#N/A</c:v>
                </c:pt>
                <c:pt idx="343">
                  <c:v>#N/A</c:v>
                </c:pt>
                <c:pt idx="344">
                  <c:v>#N/A</c:v>
                </c:pt>
                <c:pt idx="345">
                  <c:v>#N/A</c:v>
                </c:pt>
                <c:pt idx="346">
                  <c:v>#N/A</c:v>
                </c:pt>
                <c:pt idx="347">
                  <c:v>#N/A</c:v>
                </c:pt>
                <c:pt idx="348">
                  <c:v>#N/A</c:v>
                </c:pt>
                <c:pt idx="349">
                  <c:v>#N/A</c:v>
                </c:pt>
                <c:pt idx="350">
                  <c:v>#N/A</c:v>
                </c:pt>
                <c:pt idx="351">
                  <c:v>#N/A</c:v>
                </c:pt>
                <c:pt idx="352">
                  <c:v>#N/A</c:v>
                </c:pt>
                <c:pt idx="353">
                  <c:v>#N/A</c:v>
                </c:pt>
                <c:pt idx="354">
                  <c:v>#N/A</c:v>
                </c:pt>
                <c:pt idx="355">
                  <c:v>#N/A</c:v>
                </c:pt>
                <c:pt idx="356">
                  <c:v>#N/A</c:v>
                </c:pt>
                <c:pt idx="357">
                  <c:v>#N/A</c:v>
                </c:pt>
                <c:pt idx="358">
                  <c:v>#N/A</c:v>
                </c:pt>
                <c:pt idx="359">
                  <c:v>#N/A</c:v>
                </c:pt>
                <c:pt idx="360">
                  <c:v>#N/A</c:v>
                </c:pt>
                <c:pt idx="361">
                  <c:v>#N/A</c:v>
                </c:pt>
                <c:pt idx="362">
                  <c:v>#N/A</c:v>
                </c:pt>
                <c:pt idx="363">
                  <c:v>#N/A</c:v>
                </c:pt>
                <c:pt idx="364">
                  <c:v>#N/A</c:v>
                </c:pt>
                <c:pt idx="365">
                  <c:v>#N/A</c:v>
                </c:pt>
                <c:pt idx="366">
                  <c:v>#N/A</c:v>
                </c:pt>
                <c:pt idx="367">
                  <c:v>#N/A</c:v>
                </c:pt>
                <c:pt idx="368">
                  <c:v>#N/A</c:v>
                </c:pt>
                <c:pt idx="369">
                  <c:v>#N/A</c:v>
                </c:pt>
                <c:pt idx="370">
                  <c:v>#N/A</c:v>
                </c:pt>
                <c:pt idx="371">
                  <c:v>#N/A</c:v>
                </c:pt>
                <c:pt idx="372">
                  <c:v>#N/A</c:v>
                </c:pt>
                <c:pt idx="373">
                  <c:v>#N/A</c:v>
                </c:pt>
                <c:pt idx="374">
                  <c:v>#N/A</c:v>
                </c:pt>
                <c:pt idx="375">
                  <c:v>#N/A</c:v>
                </c:pt>
                <c:pt idx="376">
                  <c:v>#N/A</c:v>
                </c:pt>
                <c:pt idx="377">
                  <c:v>#N/A</c:v>
                </c:pt>
                <c:pt idx="378">
                  <c:v>#N/A</c:v>
                </c:pt>
                <c:pt idx="379">
                  <c:v>#N/A</c:v>
                </c:pt>
                <c:pt idx="380">
                  <c:v>#N/A</c:v>
                </c:pt>
                <c:pt idx="381">
                  <c:v>#N/A</c:v>
                </c:pt>
                <c:pt idx="382">
                  <c:v>#N/A</c:v>
                </c:pt>
                <c:pt idx="383">
                  <c:v>#N/A</c:v>
                </c:pt>
                <c:pt idx="384">
                  <c:v>#N/A</c:v>
                </c:pt>
                <c:pt idx="385">
                  <c:v>#N/A</c:v>
                </c:pt>
                <c:pt idx="386">
                  <c:v>44.458461759977453</c:v>
                </c:pt>
                <c:pt idx="387">
                  <c:v>#N/A</c:v>
                </c:pt>
                <c:pt idx="388">
                  <c:v>#N/A</c:v>
                </c:pt>
                <c:pt idx="389">
                  <c:v>#N/A</c:v>
                </c:pt>
                <c:pt idx="390">
                  <c:v>#N/A</c:v>
                </c:pt>
                <c:pt idx="391">
                  <c:v>#N/A</c:v>
                </c:pt>
                <c:pt idx="392">
                  <c:v>#N/A</c:v>
                </c:pt>
                <c:pt idx="393">
                  <c:v>#N/A</c:v>
                </c:pt>
                <c:pt idx="394">
                  <c:v>#N/A</c:v>
                </c:pt>
                <c:pt idx="395">
                  <c:v>#N/A</c:v>
                </c:pt>
                <c:pt idx="396">
                  <c:v>#N/A</c:v>
                </c:pt>
                <c:pt idx="397">
                  <c:v>#N/A</c:v>
                </c:pt>
                <c:pt idx="398">
                  <c:v>#N/A</c:v>
                </c:pt>
                <c:pt idx="399">
                  <c:v>#N/A</c:v>
                </c:pt>
                <c:pt idx="400">
                  <c:v>#N/A</c:v>
                </c:pt>
                <c:pt idx="401">
                  <c:v>#N/A</c:v>
                </c:pt>
                <c:pt idx="402">
                  <c:v>#N/A</c:v>
                </c:pt>
                <c:pt idx="403">
                  <c:v>#N/A</c:v>
                </c:pt>
                <c:pt idx="404">
                  <c:v>#N/A</c:v>
                </c:pt>
                <c:pt idx="405">
                  <c:v>44.053060981022071</c:v>
                </c:pt>
                <c:pt idx="406">
                  <c:v>#N/A</c:v>
                </c:pt>
                <c:pt idx="407">
                  <c:v>#N/A</c:v>
                </c:pt>
                <c:pt idx="408">
                  <c:v>#N/A</c:v>
                </c:pt>
                <c:pt idx="409">
                  <c:v>#N/A</c:v>
                </c:pt>
                <c:pt idx="410">
                  <c:v>#N/A</c:v>
                </c:pt>
                <c:pt idx="411">
                  <c:v>#N/A</c:v>
                </c:pt>
                <c:pt idx="412">
                  <c:v>#N/A</c:v>
                </c:pt>
                <c:pt idx="413">
                  <c:v>#N/A</c:v>
                </c:pt>
                <c:pt idx="414">
                  <c:v>#N/A</c:v>
                </c:pt>
                <c:pt idx="415">
                  <c:v>#N/A</c:v>
                </c:pt>
                <c:pt idx="416">
                  <c:v>#N/A</c:v>
                </c:pt>
                <c:pt idx="417">
                  <c:v>#N/A</c:v>
                </c:pt>
                <c:pt idx="418">
                  <c:v>#N/A</c:v>
                </c:pt>
                <c:pt idx="419">
                  <c:v>#N/A</c:v>
                </c:pt>
                <c:pt idx="420">
                  <c:v>#N/A</c:v>
                </c:pt>
                <c:pt idx="421">
                  <c:v>#N/A</c:v>
                </c:pt>
                <c:pt idx="422">
                  <c:v>#N/A</c:v>
                </c:pt>
                <c:pt idx="423">
                  <c:v>#N/A</c:v>
                </c:pt>
                <c:pt idx="424">
                  <c:v>#N/A</c:v>
                </c:pt>
                <c:pt idx="425">
                  <c:v>#N/A</c:v>
                </c:pt>
                <c:pt idx="426">
                  <c:v>#N/A</c:v>
                </c:pt>
                <c:pt idx="427">
                  <c:v>#N/A</c:v>
                </c:pt>
                <c:pt idx="428">
                  <c:v>#N/A</c:v>
                </c:pt>
                <c:pt idx="429">
                  <c:v>#N/A</c:v>
                </c:pt>
                <c:pt idx="430">
                  <c:v>#N/A</c:v>
                </c:pt>
                <c:pt idx="431">
                  <c:v>#N/A</c:v>
                </c:pt>
                <c:pt idx="432">
                  <c:v>#N/A</c:v>
                </c:pt>
                <c:pt idx="433">
                  <c:v>#N/A</c:v>
                </c:pt>
                <c:pt idx="434">
                  <c:v>#N/A</c:v>
                </c:pt>
                <c:pt idx="435">
                  <c:v>#N/A</c:v>
                </c:pt>
                <c:pt idx="436">
                  <c:v>#N/A</c:v>
                </c:pt>
                <c:pt idx="437">
                  <c:v>#N/A</c:v>
                </c:pt>
                <c:pt idx="438">
                  <c:v>#N/A</c:v>
                </c:pt>
                <c:pt idx="439">
                  <c:v>#N/A</c:v>
                </c:pt>
                <c:pt idx="440">
                  <c:v>#N/A</c:v>
                </c:pt>
                <c:pt idx="441">
                  <c:v>#N/A</c:v>
                </c:pt>
                <c:pt idx="442">
                  <c:v>#N/A</c:v>
                </c:pt>
                <c:pt idx="443">
                  <c:v>#N/A</c:v>
                </c:pt>
                <c:pt idx="444">
                  <c:v>#N/A</c:v>
                </c:pt>
                <c:pt idx="445">
                  <c:v>#N/A</c:v>
                </c:pt>
                <c:pt idx="446">
                  <c:v>#N/A</c:v>
                </c:pt>
                <c:pt idx="447">
                  <c:v>#N/A</c:v>
                </c:pt>
                <c:pt idx="448">
                  <c:v>#N/A</c:v>
                </c:pt>
                <c:pt idx="449">
                  <c:v>#N/A</c:v>
                </c:pt>
                <c:pt idx="450">
                  <c:v>#N/A</c:v>
                </c:pt>
                <c:pt idx="451">
                  <c:v>#N/A</c:v>
                </c:pt>
                <c:pt idx="452">
                  <c:v>#N/A</c:v>
                </c:pt>
                <c:pt idx="453">
                  <c:v>#N/A</c:v>
                </c:pt>
                <c:pt idx="454">
                  <c:v>#N/A</c:v>
                </c:pt>
                <c:pt idx="455">
                  <c:v>#N/A</c:v>
                </c:pt>
                <c:pt idx="456">
                  <c:v>#N/A</c:v>
                </c:pt>
                <c:pt idx="457">
                  <c:v>#N/A</c:v>
                </c:pt>
                <c:pt idx="458">
                  <c:v>#N/A</c:v>
                </c:pt>
                <c:pt idx="459">
                  <c:v>#N/A</c:v>
                </c:pt>
                <c:pt idx="460">
                  <c:v>#N/A</c:v>
                </c:pt>
                <c:pt idx="461">
                  <c:v>#N/A</c:v>
                </c:pt>
                <c:pt idx="462">
                  <c:v>#N/A</c:v>
                </c:pt>
                <c:pt idx="463">
                  <c:v>#N/A</c:v>
                </c:pt>
                <c:pt idx="464">
                  <c:v>#N/A</c:v>
                </c:pt>
                <c:pt idx="465">
                  <c:v>#N/A</c:v>
                </c:pt>
                <c:pt idx="466">
                  <c:v>#N/A</c:v>
                </c:pt>
                <c:pt idx="467">
                  <c:v>#N/A</c:v>
                </c:pt>
                <c:pt idx="468">
                  <c:v>#N/A</c:v>
                </c:pt>
                <c:pt idx="469">
                  <c:v>#N/A</c:v>
                </c:pt>
                <c:pt idx="470">
                  <c:v>#N/A</c:v>
                </c:pt>
                <c:pt idx="471">
                  <c:v>#N/A</c:v>
                </c:pt>
              </c:numCache>
            </c:numRef>
          </c:yVal>
          <c:bubbleSize>
            <c:numRef>
              <c:f>'PPA Price by Project (PV only)'!$B$26:$B$537</c:f>
              <c:numCache>
                <c:formatCode>0.0</c:formatCode>
                <c:ptCount val="512"/>
                <c:pt idx="0">
                  <c:v>7</c:v>
                </c:pt>
                <c:pt idx="1">
                  <c:v>5</c:v>
                </c:pt>
                <c:pt idx="2">
                  <c:v>550</c:v>
                </c:pt>
                <c:pt idx="3">
                  <c:v>210</c:v>
                </c:pt>
                <c:pt idx="4">
                  <c:v>10</c:v>
                </c:pt>
                <c:pt idx="5">
                  <c:v>30</c:v>
                </c:pt>
                <c:pt idx="6">
                  <c:v>30</c:v>
                </c:pt>
                <c:pt idx="7">
                  <c:v>19</c:v>
                </c:pt>
                <c:pt idx="8">
                  <c:v>12.6</c:v>
                </c:pt>
                <c:pt idx="9">
                  <c:v>230</c:v>
                </c:pt>
                <c:pt idx="10">
                  <c:v>20</c:v>
                </c:pt>
                <c:pt idx="11">
                  <c:v>14</c:v>
                </c:pt>
                <c:pt idx="12">
                  <c:v>10.08</c:v>
                </c:pt>
                <c:pt idx="13">
                  <c:v>48</c:v>
                </c:pt>
                <c:pt idx="14">
                  <c:v>250</c:v>
                </c:pt>
                <c:pt idx="15">
                  <c:v>250</c:v>
                </c:pt>
                <c:pt idx="16">
                  <c:v>21</c:v>
                </c:pt>
                <c:pt idx="17">
                  <c:v>50</c:v>
                </c:pt>
                <c:pt idx="18">
                  <c:v>6</c:v>
                </c:pt>
                <c:pt idx="19">
                  <c:v>19</c:v>
                </c:pt>
                <c:pt idx="20">
                  <c:v>20</c:v>
                </c:pt>
                <c:pt idx="21">
                  <c:v>50</c:v>
                </c:pt>
                <c:pt idx="22">
                  <c:v>20</c:v>
                </c:pt>
                <c:pt idx="23">
                  <c:v>20</c:v>
                </c:pt>
                <c:pt idx="24">
                  <c:v>50</c:v>
                </c:pt>
                <c:pt idx="25">
                  <c:v>300</c:v>
                </c:pt>
                <c:pt idx="26">
                  <c:v>40</c:v>
                </c:pt>
                <c:pt idx="27">
                  <c:v>29</c:v>
                </c:pt>
                <c:pt idx="28">
                  <c:v>66</c:v>
                </c:pt>
                <c:pt idx="29">
                  <c:v>25</c:v>
                </c:pt>
                <c:pt idx="30">
                  <c:v>125</c:v>
                </c:pt>
                <c:pt idx="31">
                  <c:v>25.8</c:v>
                </c:pt>
                <c:pt idx="32">
                  <c:v>32</c:v>
                </c:pt>
                <c:pt idx="33">
                  <c:v>20</c:v>
                </c:pt>
                <c:pt idx="34">
                  <c:v>23</c:v>
                </c:pt>
                <c:pt idx="35">
                  <c:v>12</c:v>
                </c:pt>
                <c:pt idx="36">
                  <c:v>10</c:v>
                </c:pt>
                <c:pt idx="37">
                  <c:v>20</c:v>
                </c:pt>
                <c:pt idx="38">
                  <c:v>150</c:v>
                </c:pt>
                <c:pt idx="39">
                  <c:v>45</c:v>
                </c:pt>
                <c:pt idx="40">
                  <c:v>30</c:v>
                </c:pt>
                <c:pt idx="41">
                  <c:v>5.5</c:v>
                </c:pt>
                <c:pt idx="42">
                  <c:v>23</c:v>
                </c:pt>
                <c:pt idx="43">
                  <c:v>62.5</c:v>
                </c:pt>
                <c:pt idx="44">
                  <c:v>130</c:v>
                </c:pt>
                <c:pt idx="45">
                  <c:v>14</c:v>
                </c:pt>
                <c:pt idx="46">
                  <c:v>20</c:v>
                </c:pt>
                <c:pt idx="47">
                  <c:v>9</c:v>
                </c:pt>
                <c:pt idx="48">
                  <c:v>7.65</c:v>
                </c:pt>
                <c:pt idx="49">
                  <c:v>60</c:v>
                </c:pt>
                <c:pt idx="50">
                  <c:v>309</c:v>
                </c:pt>
                <c:pt idx="51">
                  <c:v>20</c:v>
                </c:pt>
                <c:pt idx="52">
                  <c:v>270</c:v>
                </c:pt>
                <c:pt idx="53">
                  <c:v>110</c:v>
                </c:pt>
                <c:pt idx="54">
                  <c:v>26</c:v>
                </c:pt>
                <c:pt idx="55">
                  <c:v>250</c:v>
                </c:pt>
                <c:pt idx="56">
                  <c:v>30</c:v>
                </c:pt>
                <c:pt idx="57">
                  <c:v>20</c:v>
                </c:pt>
                <c:pt idx="58">
                  <c:v>150</c:v>
                </c:pt>
                <c:pt idx="59">
                  <c:v>110</c:v>
                </c:pt>
                <c:pt idx="60">
                  <c:v>127</c:v>
                </c:pt>
                <c:pt idx="61">
                  <c:v>150</c:v>
                </c:pt>
                <c:pt idx="62">
                  <c:v>24</c:v>
                </c:pt>
                <c:pt idx="63">
                  <c:v>20</c:v>
                </c:pt>
                <c:pt idx="64">
                  <c:v>6</c:v>
                </c:pt>
                <c:pt idx="65">
                  <c:v>150</c:v>
                </c:pt>
                <c:pt idx="66">
                  <c:v>250</c:v>
                </c:pt>
                <c:pt idx="67">
                  <c:v>9</c:v>
                </c:pt>
                <c:pt idx="68">
                  <c:v>20</c:v>
                </c:pt>
                <c:pt idx="69">
                  <c:v>19</c:v>
                </c:pt>
                <c:pt idx="70">
                  <c:v>20</c:v>
                </c:pt>
                <c:pt idx="71">
                  <c:v>30</c:v>
                </c:pt>
                <c:pt idx="72">
                  <c:v>20</c:v>
                </c:pt>
                <c:pt idx="73">
                  <c:v>15</c:v>
                </c:pt>
                <c:pt idx="74">
                  <c:v>15</c:v>
                </c:pt>
                <c:pt idx="75">
                  <c:v>200</c:v>
                </c:pt>
                <c:pt idx="76">
                  <c:v>20</c:v>
                </c:pt>
                <c:pt idx="77">
                  <c:v>20</c:v>
                </c:pt>
                <c:pt idx="78">
                  <c:v>20</c:v>
                </c:pt>
                <c:pt idx="79">
                  <c:v>20</c:v>
                </c:pt>
                <c:pt idx="80">
                  <c:v>20</c:v>
                </c:pt>
                <c:pt idx="81">
                  <c:v>102</c:v>
                </c:pt>
                <c:pt idx="82">
                  <c:v>20</c:v>
                </c:pt>
                <c:pt idx="83">
                  <c:v>250</c:v>
                </c:pt>
                <c:pt idx="84">
                  <c:v>20</c:v>
                </c:pt>
                <c:pt idx="85">
                  <c:v>20.8</c:v>
                </c:pt>
                <c:pt idx="86">
                  <c:v>10</c:v>
                </c:pt>
                <c:pt idx="87">
                  <c:v>50</c:v>
                </c:pt>
                <c:pt idx="88">
                  <c:v>20</c:v>
                </c:pt>
                <c:pt idx="89">
                  <c:v>20</c:v>
                </c:pt>
                <c:pt idx="90">
                  <c:v>250</c:v>
                </c:pt>
                <c:pt idx="91">
                  <c:v>20</c:v>
                </c:pt>
                <c:pt idx="92">
                  <c:v>28.8</c:v>
                </c:pt>
                <c:pt idx="93">
                  <c:v>45</c:v>
                </c:pt>
                <c:pt idx="94">
                  <c:v>20</c:v>
                </c:pt>
                <c:pt idx="95">
                  <c:v>20</c:v>
                </c:pt>
                <c:pt idx="96">
                  <c:v>20</c:v>
                </c:pt>
                <c:pt idx="97">
                  <c:v>20</c:v>
                </c:pt>
                <c:pt idx="98">
                  <c:v>20</c:v>
                </c:pt>
                <c:pt idx="99">
                  <c:v>20</c:v>
                </c:pt>
                <c:pt idx="100">
                  <c:v>48</c:v>
                </c:pt>
                <c:pt idx="101">
                  <c:v>40</c:v>
                </c:pt>
                <c:pt idx="102">
                  <c:v>12</c:v>
                </c:pt>
                <c:pt idx="103">
                  <c:v>50</c:v>
                </c:pt>
                <c:pt idx="104">
                  <c:v>40</c:v>
                </c:pt>
                <c:pt idx="105">
                  <c:v>20</c:v>
                </c:pt>
                <c:pt idx="106">
                  <c:v>20</c:v>
                </c:pt>
                <c:pt idx="107">
                  <c:v>12</c:v>
                </c:pt>
                <c:pt idx="108">
                  <c:v>15</c:v>
                </c:pt>
                <c:pt idx="109">
                  <c:v>20</c:v>
                </c:pt>
                <c:pt idx="110">
                  <c:v>20</c:v>
                </c:pt>
                <c:pt idx="111">
                  <c:v>20</c:v>
                </c:pt>
                <c:pt idx="112">
                  <c:v>20</c:v>
                </c:pt>
                <c:pt idx="113">
                  <c:v>7.3140000000000001</c:v>
                </c:pt>
                <c:pt idx="114">
                  <c:v>20</c:v>
                </c:pt>
                <c:pt idx="115">
                  <c:v>150</c:v>
                </c:pt>
                <c:pt idx="116">
                  <c:v>7</c:v>
                </c:pt>
                <c:pt idx="117">
                  <c:v>10.416</c:v>
                </c:pt>
                <c:pt idx="118">
                  <c:v>20</c:v>
                </c:pt>
                <c:pt idx="119">
                  <c:v>25</c:v>
                </c:pt>
                <c:pt idx="120">
                  <c:v>10.3</c:v>
                </c:pt>
                <c:pt idx="121">
                  <c:v>150</c:v>
                </c:pt>
                <c:pt idx="122">
                  <c:v>30</c:v>
                </c:pt>
                <c:pt idx="123">
                  <c:v>20</c:v>
                </c:pt>
                <c:pt idx="124">
                  <c:v>30</c:v>
                </c:pt>
                <c:pt idx="125">
                  <c:v>93.6</c:v>
                </c:pt>
                <c:pt idx="126">
                  <c:v>45</c:v>
                </c:pt>
                <c:pt idx="127">
                  <c:v>56</c:v>
                </c:pt>
                <c:pt idx="128">
                  <c:v>56</c:v>
                </c:pt>
                <c:pt idx="129">
                  <c:v>200</c:v>
                </c:pt>
                <c:pt idx="130">
                  <c:v>100</c:v>
                </c:pt>
                <c:pt idx="131">
                  <c:v>60</c:v>
                </c:pt>
                <c:pt idx="132">
                  <c:v>60</c:v>
                </c:pt>
                <c:pt idx="133">
                  <c:v>52</c:v>
                </c:pt>
                <c:pt idx="134">
                  <c:v>120</c:v>
                </c:pt>
                <c:pt idx="135">
                  <c:v>30</c:v>
                </c:pt>
                <c:pt idx="136">
                  <c:v>101.3</c:v>
                </c:pt>
                <c:pt idx="137">
                  <c:v>51</c:v>
                </c:pt>
                <c:pt idx="138">
                  <c:v>76.5</c:v>
                </c:pt>
                <c:pt idx="139">
                  <c:v>30</c:v>
                </c:pt>
                <c:pt idx="140">
                  <c:v>80</c:v>
                </c:pt>
                <c:pt idx="141">
                  <c:v>103</c:v>
                </c:pt>
                <c:pt idx="142">
                  <c:v>40</c:v>
                </c:pt>
                <c:pt idx="143">
                  <c:v>11.4</c:v>
                </c:pt>
                <c:pt idx="144">
                  <c:v>20</c:v>
                </c:pt>
                <c:pt idx="145">
                  <c:v>20</c:v>
                </c:pt>
                <c:pt idx="146">
                  <c:v>20</c:v>
                </c:pt>
                <c:pt idx="147">
                  <c:v>15</c:v>
                </c:pt>
                <c:pt idx="148">
                  <c:v>20</c:v>
                </c:pt>
                <c:pt idx="149">
                  <c:v>20</c:v>
                </c:pt>
                <c:pt idx="150">
                  <c:v>14.7</c:v>
                </c:pt>
                <c:pt idx="151">
                  <c:v>19.5</c:v>
                </c:pt>
                <c:pt idx="152">
                  <c:v>19.5</c:v>
                </c:pt>
                <c:pt idx="153">
                  <c:v>100</c:v>
                </c:pt>
                <c:pt idx="154">
                  <c:v>40</c:v>
                </c:pt>
                <c:pt idx="155">
                  <c:v>50</c:v>
                </c:pt>
                <c:pt idx="156">
                  <c:v>30</c:v>
                </c:pt>
                <c:pt idx="157">
                  <c:v>45</c:v>
                </c:pt>
                <c:pt idx="158">
                  <c:v>130</c:v>
                </c:pt>
                <c:pt idx="159">
                  <c:v>80</c:v>
                </c:pt>
                <c:pt idx="160">
                  <c:v>6</c:v>
                </c:pt>
                <c:pt idx="161">
                  <c:v>25</c:v>
                </c:pt>
                <c:pt idx="162">
                  <c:v>62.25</c:v>
                </c:pt>
                <c:pt idx="163">
                  <c:v>70</c:v>
                </c:pt>
                <c:pt idx="164">
                  <c:v>70</c:v>
                </c:pt>
                <c:pt idx="165">
                  <c:v>10.5</c:v>
                </c:pt>
                <c:pt idx="166">
                  <c:v>20</c:v>
                </c:pt>
                <c:pt idx="167">
                  <c:v>30</c:v>
                </c:pt>
                <c:pt idx="168">
                  <c:v>81</c:v>
                </c:pt>
                <c:pt idx="169">
                  <c:v>54</c:v>
                </c:pt>
                <c:pt idx="170">
                  <c:v>6.8</c:v>
                </c:pt>
                <c:pt idx="171">
                  <c:v>20</c:v>
                </c:pt>
                <c:pt idx="172">
                  <c:v>50.6</c:v>
                </c:pt>
                <c:pt idx="173">
                  <c:v>52</c:v>
                </c:pt>
                <c:pt idx="174">
                  <c:v>80</c:v>
                </c:pt>
                <c:pt idx="175">
                  <c:v>4.9000000000000004</c:v>
                </c:pt>
                <c:pt idx="176">
                  <c:v>3.6</c:v>
                </c:pt>
                <c:pt idx="177">
                  <c:v>100</c:v>
                </c:pt>
                <c:pt idx="178">
                  <c:v>80</c:v>
                </c:pt>
                <c:pt idx="179">
                  <c:v>100</c:v>
                </c:pt>
                <c:pt idx="180">
                  <c:v>46</c:v>
                </c:pt>
                <c:pt idx="181">
                  <c:v>100.815</c:v>
                </c:pt>
                <c:pt idx="182">
                  <c:v>7</c:v>
                </c:pt>
                <c:pt idx="183">
                  <c:v>13</c:v>
                </c:pt>
                <c:pt idx="184">
                  <c:v>20</c:v>
                </c:pt>
                <c:pt idx="185">
                  <c:v>27.6</c:v>
                </c:pt>
                <c:pt idx="186">
                  <c:v>125</c:v>
                </c:pt>
                <c:pt idx="187">
                  <c:v>150</c:v>
                </c:pt>
                <c:pt idx="188">
                  <c:v>180</c:v>
                </c:pt>
                <c:pt idx="189">
                  <c:v>20</c:v>
                </c:pt>
                <c:pt idx="190">
                  <c:v>30</c:v>
                </c:pt>
                <c:pt idx="191">
                  <c:v>30</c:v>
                </c:pt>
                <c:pt idx="192">
                  <c:v>10</c:v>
                </c:pt>
                <c:pt idx="193">
                  <c:v>150</c:v>
                </c:pt>
                <c:pt idx="194">
                  <c:v>10.88</c:v>
                </c:pt>
                <c:pt idx="195">
                  <c:v>52</c:v>
                </c:pt>
                <c:pt idx="196">
                  <c:v>52</c:v>
                </c:pt>
                <c:pt idx="197">
                  <c:v>25</c:v>
                </c:pt>
                <c:pt idx="198">
                  <c:v>46.2</c:v>
                </c:pt>
                <c:pt idx="199">
                  <c:v>71.400000000000006</c:v>
                </c:pt>
                <c:pt idx="200">
                  <c:v>118</c:v>
                </c:pt>
                <c:pt idx="201">
                  <c:v>182</c:v>
                </c:pt>
                <c:pt idx="202">
                  <c:v>146</c:v>
                </c:pt>
                <c:pt idx="203">
                  <c:v>50</c:v>
                </c:pt>
                <c:pt idx="204">
                  <c:v>154.27199999999999</c:v>
                </c:pt>
                <c:pt idx="205">
                  <c:v>103.5</c:v>
                </c:pt>
                <c:pt idx="206">
                  <c:v>125</c:v>
                </c:pt>
                <c:pt idx="207">
                  <c:v>85</c:v>
                </c:pt>
                <c:pt idx="208">
                  <c:v>54</c:v>
                </c:pt>
                <c:pt idx="209">
                  <c:v>72</c:v>
                </c:pt>
                <c:pt idx="210">
                  <c:v>30</c:v>
                </c:pt>
                <c:pt idx="211">
                  <c:v>86</c:v>
                </c:pt>
                <c:pt idx="212">
                  <c:v>50</c:v>
                </c:pt>
                <c:pt idx="213">
                  <c:v>90</c:v>
                </c:pt>
                <c:pt idx="214">
                  <c:v>20</c:v>
                </c:pt>
                <c:pt idx="215">
                  <c:v>20</c:v>
                </c:pt>
                <c:pt idx="216">
                  <c:v>20</c:v>
                </c:pt>
                <c:pt idx="217">
                  <c:v>20</c:v>
                </c:pt>
                <c:pt idx="218">
                  <c:v>20</c:v>
                </c:pt>
                <c:pt idx="219">
                  <c:v>26</c:v>
                </c:pt>
                <c:pt idx="220">
                  <c:v>8.16</c:v>
                </c:pt>
                <c:pt idx="221">
                  <c:v>20.399999999999999</c:v>
                </c:pt>
                <c:pt idx="222">
                  <c:v>100</c:v>
                </c:pt>
                <c:pt idx="223">
                  <c:v>128</c:v>
                </c:pt>
                <c:pt idx="224">
                  <c:v>20</c:v>
                </c:pt>
                <c:pt idx="225">
                  <c:v>16</c:v>
                </c:pt>
                <c:pt idx="226">
                  <c:v>60</c:v>
                </c:pt>
                <c:pt idx="227">
                  <c:v>20</c:v>
                </c:pt>
                <c:pt idx="228">
                  <c:v>100</c:v>
                </c:pt>
                <c:pt idx="229">
                  <c:v>100</c:v>
                </c:pt>
                <c:pt idx="230">
                  <c:v>24.9</c:v>
                </c:pt>
                <c:pt idx="231">
                  <c:v>40</c:v>
                </c:pt>
                <c:pt idx="232">
                  <c:v>20</c:v>
                </c:pt>
                <c:pt idx="233">
                  <c:v>50</c:v>
                </c:pt>
                <c:pt idx="234">
                  <c:v>50</c:v>
                </c:pt>
                <c:pt idx="235">
                  <c:v>105</c:v>
                </c:pt>
                <c:pt idx="236">
                  <c:v>150</c:v>
                </c:pt>
                <c:pt idx="237">
                  <c:v>80</c:v>
                </c:pt>
                <c:pt idx="238">
                  <c:v>125</c:v>
                </c:pt>
                <c:pt idx="239">
                  <c:v>7.8</c:v>
                </c:pt>
                <c:pt idx="240">
                  <c:v>200</c:v>
                </c:pt>
                <c:pt idx="241">
                  <c:v>7.2</c:v>
                </c:pt>
                <c:pt idx="242">
                  <c:v>14.7</c:v>
                </c:pt>
                <c:pt idx="243">
                  <c:v>45.9</c:v>
                </c:pt>
                <c:pt idx="244">
                  <c:v>100</c:v>
                </c:pt>
                <c:pt idx="245">
                  <c:v>60</c:v>
                </c:pt>
                <c:pt idx="246">
                  <c:v>20</c:v>
                </c:pt>
                <c:pt idx="247">
                  <c:v>17</c:v>
                </c:pt>
                <c:pt idx="248">
                  <c:v>49</c:v>
                </c:pt>
                <c:pt idx="249">
                  <c:v>56</c:v>
                </c:pt>
                <c:pt idx="250">
                  <c:v>74.900000000000006</c:v>
                </c:pt>
                <c:pt idx="251">
                  <c:v>100</c:v>
                </c:pt>
                <c:pt idx="252">
                  <c:v>78.400000000000006</c:v>
                </c:pt>
                <c:pt idx="253">
                  <c:v>50</c:v>
                </c:pt>
                <c:pt idx="254">
                  <c:v>9.4959999999999987</c:v>
                </c:pt>
                <c:pt idx="255">
                  <c:v>39.864000000000004</c:v>
                </c:pt>
                <c:pt idx="256">
                  <c:v>52.5</c:v>
                </c:pt>
                <c:pt idx="257">
                  <c:v>40</c:v>
                </c:pt>
                <c:pt idx="258">
                  <c:v>86</c:v>
                </c:pt>
                <c:pt idx="259">
                  <c:v>74</c:v>
                </c:pt>
                <c:pt idx="260">
                  <c:v>50</c:v>
                </c:pt>
                <c:pt idx="261">
                  <c:v>100</c:v>
                </c:pt>
                <c:pt idx="262">
                  <c:v>19.59</c:v>
                </c:pt>
                <c:pt idx="263">
                  <c:v>19.579999999999998</c:v>
                </c:pt>
                <c:pt idx="264">
                  <c:v>19.579999999999998</c:v>
                </c:pt>
                <c:pt idx="265">
                  <c:v>19.600000000000001</c:v>
                </c:pt>
                <c:pt idx="266">
                  <c:v>5</c:v>
                </c:pt>
                <c:pt idx="267">
                  <c:v>40</c:v>
                </c:pt>
                <c:pt idx="268">
                  <c:v>8.4</c:v>
                </c:pt>
                <c:pt idx="269">
                  <c:v>8.4</c:v>
                </c:pt>
                <c:pt idx="270">
                  <c:v>252.32</c:v>
                </c:pt>
                <c:pt idx="271">
                  <c:v>100</c:v>
                </c:pt>
                <c:pt idx="272">
                  <c:v>200</c:v>
                </c:pt>
                <c:pt idx="273">
                  <c:v>62.5</c:v>
                </c:pt>
                <c:pt idx="274">
                  <c:v>50</c:v>
                </c:pt>
                <c:pt idx="275">
                  <c:v>25</c:v>
                </c:pt>
                <c:pt idx="276">
                  <c:v>25</c:v>
                </c:pt>
                <c:pt idx="277">
                  <c:v>50</c:v>
                </c:pt>
                <c:pt idx="278">
                  <c:v>5</c:v>
                </c:pt>
                <c:pt idx="279">
                  <c:v>150</c:v>
                </c:pt>
                <c:pt idx="280">
                  <c:v>200</c:v>
                </c:pt>
                <c:pt idx="281">
                  <c:v>15</c:v>
                </c:pt>
                <c:pt idx="282">
                  <c:v>45</c:v>
                </c:pt>
                <c:pt idx="283">
                  <c:v>150</c:v>
                </c:pt>
                <c:pt idx="284">
                  <c:v>50</c:v>
                </c:pt>
                <c:pt idx="285">
                  <c:v>99</c:v>
                </c:pt>
                <c:pt idx="286">
                  <c:v>50</c:v>
                </c:pt>
                <c:pt idx="287">
                  <c:v>30</c:v>
                </c:pt>
                <c:pt idx="288">
                  <c:v>100</c:v>
                </c:pt>
                <c:pt idx="289">
                  <c:v>57.5</c:v>
                </c:pt>
                <c:pt idx="290">
                  <c:v>120</c:v>
                </c:pt>
                <c:pt idx="291">
                  <c:v>10</c:v>
                </c:pt>
                <c:pt idx="292">
                  <c:v>50</c:v>
                </c:pt>
                <c:pt idx="293">
                  <c:v>106.688</c:v>
                </c:pt>
                <c:pt idx="294">
                  <c:v>99</c:v>
                </c:pt>
                <c:pt idx="295">
                  <c:v>6.3</c:v>
                </c:pt>
                <c:pt idx="296">
                  <c:v>100</c:v>
                </c:pt>
                <c:pt idx="297">
                  <c:v>74.5</c:v>
                </c:pt>
                <c:pt idx="298">
                  <c:v>74.5</c:v>
                </c:pt>
                <c:pt idx="299">
                  <c:v>300</c:v>
                </c:pt>
                <c:pt idx="300">
                  <c:v>250</c:v>
                </c:pt>
                <c:pt idx="301">
                  <c:v>50</c:v>
                </c:pt>
                <c:pt idx="302">
                  <c:v>101</c:v>
                </c:pt>
                <c:pt idx="303">
                  <c:v>200</c:v>
                </c:pt>
                <c:pt idx="304">
                  <c:v>100</c:v>
                </c:pt>
                <c:pt idx="305">
                  <c:v>80</c:v>
                </c:pt>
                <c:pt idx="306">
                  <c:v>5.6814814814814811</c:v>
                </c:pt>
                <c:pt idx="307">
                  <c:v>80</c:v>
                </c:pt>
                <c:pt idx="308">
                  <c:v>60</c:v>
                </c:pt>
                <c:pt idx="309">
                  <c:v>30</c:v>
                </c:pt>
                <c:pt idx="310">
                  <c:v>58</c:v>
                </c:pt>
                <c:pt idx="311">
                  <c:v>122</c:v>
                </c:pt>
                <c:pt idx="312">
                  <c:v>99</c:v>
                </c:pt>
                <c:pt idx="313">
                  <c:v>80</c:v>
                </c:pt>
                <c:pt idx="314">
                  <c:v>20</c:v>
                </c:pt>
                <c:pt idx="315">
                  <c:v>100</c:v>
                </c:pt>
                <c:pt idx="316">
                  <c:v>42</c:v>
                </c:pt>
                <c:pt idx="317">
                  <c:v>68</c:v>
                </c:pt>
                <c:pt idx="318">
                  <c:v>20</c:v>
                </c:pt>
                <c:pt idx="319">
                  <c:v>200</c:v>
                </c:pt>
                <c:pt idx="320">
                  <c:v>35</c:v>
                </c:pt>
                <c:pt idx="321">
                  <c:v>40</c:v>
                </c:pt>
                <c:pt idx="322">
                  <c:v>10</c:v>
                </c:pt>
                <c:pt idx="323">
                  <c:v>50</c:v>
                </c:pt>
                <c:pt idx="324">
                  <c:v>50</c:v>
                </c:pt>
                <c:pt idx="325">
                  <c:v>86</c:v>
                </c:pt>
                <c:pt idx="326">
                  <c:v>102.5</c:v>
                </c:pt>
                <c:pt idx="327">
                  <c:v>100</c:v>
                </c:pt>
                <c:pt idx="328">
                  <c:v>100</c:v>
                </c:pt>
                <c:pt idx="329">
                  <c:v>100</c:v>
                </c:pt>
                <c:pt idx="330">
                  <c:v>100</c:v>
                </c:pt>
                <c:pt idx="331">
                  <c:v>60</c:v>
                </c:pt>
                <c:pt idx="332">
                  <c:v>10.5</c:v>
                </c:pt>
                <c:pt idx="333">
                  <c:v>20</c:v>
                </c:pt>
                <c:pt idx="334">
                  <c:v>144</c:v>
                </c:pt>
                <c:pt idx="335">
                  <c:v>13</c:v>
                </c:pt>
                <c:pt idx="336">
                  <c:v>128</c:v>
                </c:pt>
                <c:pt idx="337">
                  <c:v>70</c:v>
                </c:pt>
                <c:pt idx="338">
                  <c:v>250</c:v>
                </c:pt>
                <c:pt idx="339">
                  <c:v>4.5999999999999996</c:v>
                </c:pt>
                <c:pt idx="340">
                  <c:v>50</c:v>
                </c:pt>
                <c:pt idx="341">
                  <c:v>22</c:v>
                </c:pt>
                <c:pt idx="342">
                  <c:v>50</c:v>
                </c:pt>
                <c:pt idx="343">
                  <c:v>160</c:v>
                </c:pt>
                <c:pt idx="344">
                  <c:v>120</c:v>
                </c:pt>
                <c:pt idx="345">
                  <c:v>100</c:v>
                </c:pt>
                <c:pt idx="346">
                  <c:v>75</c:v>
                </c:pt>
                <c:pt idx="347">
                  <c:v>26</c:v>
                </c:pt>
                <c:pt idx="348">
                  <c:v>50</c:v>
                </c:pt>
                <c:pt idx="349">
                  <c:v>55.83</c:v>
                </c:pt>
                <c:pt idx="350">
                  <c:v>88</c:v>
                </c:pt>
                <c:pt idx="351">
                  <c:v>22</c:v>
                </c:pt>
                <c:pt idx="352">
                  <c:v>100</c:v>
                </c:pt>
                <c:pt idx="353">
                  <c:v>50</c:v>
                </c:pt>
                <c:pt idx="354">
                  <c:v>300</c:v>
                </c:pt>
                <c:pt idx="355">
                  <c:v>40</c:v>
                </c:pt>
                <c:pt idx="356">
                  <c:v>400</c:v>
                </c:pt>
                <c:pt idx="357">
                  <c:v>80</c:v>
                </c:pt>
                <c:pt idx="358">
                  <c:v>62.5</c:v>
                </c:pt>
                <c:pt idx="359">
                  <c:v>17.5</c:v>
                </c:pt>
                <c:pt idx="360">
                  <c:v>112</c:v>
                </c:pt>
                <c:pt idx="361">
                  <c:v>100</c:v>
                </c:pt>
                <c:pt idx="362">
                  <c:v>100</c:v>
                </c:pt>
                <c:pt idx="363">
                  <c:v>100</c:v>
                </c:pt>
                <c:pt idx="364">
                  <c:v>240</c:v>
                </c:pt>
                <c:pt idx="365">
                  <c:v>65</c:v>
                </c:pt>
                <c:pt idx="366">
                  <c:v>9.3076923076923066</c:v>
                </c:pt>
                <c:pt idx="367">
                  <c:v>88</c:v>
                </c:pt>
                <c:pt idx="368">
                  <c:v>90</c:v>
                </c:pt>
                <c:pt idx="369">
                  <c:v>70</c:v>
                </c:pt>
                <c:pt idx="370">
                  <c:v>150</c:v>
                </c:pt>
                <c:pt idx="371">
                  <c:v>100</c:v>
                </c:pt>
                <c:pt idx="372">
                  <c:v>100</c:v>
                </c:pt>
                <c:pt idx="373">
                  <c:v>35</c:v>
                </c:pt>
                <c:pt idx="374">
                  <c:v>107</c:v>
                </c:pt>
                <c:pt idx="375">
                  <c:v>132</c:v>
                </c:pt>
                <c:pt idx="376">
                  <c:v>250</c:v>
                </c:pt>
                <c:pt idx="377">
                  <c:v>88</c:v>
                </c:pt>
                <c:pt idx="378">
                  <c:v>25</c:v>
                </c:pt>
                <c:pt idx="379">
                  <c:v>100</c:v>
                </c:pt>
                <c:pt idx="380">
                  <c:v>44</c:v>
                </c:pt>
                <c:pt idx="381">
                  <c:v>100</c:v>
                </c:pt>
                <c:pt idx="382">
                  <c:v>162</c:v>
                </c:pt>
                <c:pt idx="383">
                  <c:v>100</c:v>
                </c:pt>
                <c:pt idx="384">
                  <c:v>200</c:v>
                </c:pt>
                <c:pt idx="385">
                  <c:v>100</c:v>
                </c:pt>
                <c:pt idx="386">
                  <c:v>50</c:v>
                </c:pt>
                <c:pt idx="387">
                  <c:v>80</c:v>
                </c:pt>
                <c:pt idx="388">
                  <c:v>50.5</c:v>
                </c:pt>
                <c:pt idx="389">
                  <c:v>50</c:v>
                </c:pt>
                <c:pt idx="390">
                  <c:v>160.5</c:v>
                </c:pt>
                <c:pt idx="391">
                  <c:v>75</c:v>
                </c:pt>
                <c:pt idx="392">
                  <c:v>80</c:v>
                </c:pt>
                <c:pt idx="393">
                  <c:v>22.9</c:v>
                </c:pt>
                <c:pt idx="394">
                  <c:v>200</c:v>
                </c:pt>
                <c:pt idx="395">
                  <c:v>127.86</c:v>
                </c:pt>
                <c:pt idx="396">
                  <c:v>100</c:v>
                </c:pt>
                <c:pt idx="397">
                  <c:v>100</c:v>
                </c:pt>
                <c:pt idx="398">
                  <c:v>79</c:v>
                </c:pt>
                <c:pt idx="399">
                  <c:v>75</c:v>
                </c:pt>
                <c:pt idx="400">
                  <c:v>160</c:v>
                </c:pt>
                <c:pt idx="401">
                  <c:v>150</c:v>
                </c:pt>
                <c:pt idx="402">
                  <c:v>20</c:v>
                </c:pt>
                <c:pt idx="403">
                  <c:v>20</c:v>
                </c:pt>
                <c:pt idx="404">
                  <c:v>196</c:v>
                </c:pt>
                <c:pt idx="405">
                  <c:v>50</c:v>
                </c:pt>
                <c:pt idx="406">
                  <c:v>132</c:v>
                </c:pt>
                <c:pt idx="407">
                  <c:v>175</c:v>
                </c:pt>
                <c:pt idx="408">
                  <c:v>100</c:v>
                </c:pt>
                <c:pt idx="409">
                  <c:v>200</c:v>
                </c:pt>
                <c:pt idx="410">
                  <c:v>152.5</c:v>
                </c:pt>
                <c:pt idx="411">
                  <c:v>233</c:v>
                </c:pt>
                <c:pt idx="412">
                  <c:v>63</c:v>
                </c:pt>
                <c:pt idx="413">
                  <c:v>26</c:v>
                </c:pt>
                <c:pt idx="414">
                  <c:v>56</c:v>
                </c:pt>
                <c:pt idx="415">
                  <c:v>50</c:v>
                </c:pt>
                <c:pt idx="416">
                  <c:v>200</c:v>
                </c:pt>
                <c:pt idx="417">
                  <c:v>7.5</c:v>
                </c:pt>
                <c:pt idx="418">
                  <c:v>90</c:v>
                </c:pt>
                <c:pt idx="419">
                  <c:v>500</c:v>
                </c:pt>
                <c:pt idx="420">
                  <c:v>90</c:v>
                </c:pt>
                <c:pt idx="421">
                  <c:v>96</c:v>
                </c:pt>
                <c:pt idx="422" formatCode="General">
                  <c:v>190</c:v>
                </c:pt>
                <c:pt idx="423" formatCode="General">
                  <c:v>190</c:v>
                </c:pt>
                <c:pt idx="424" formatCode="General">
                  <c:v>50</c:v>
                </c:pt>
                <c:pt idx="425" formatCode="General">
                  <c:v>50</c:v>
                </c:pt>
                <c:pt idx="426" formatCode="General">
                  <c:v>74.5</c:v>
                </c:pt>
                <c:pt idx="427" formatCode="General">
                  <c:v>130</c:v>
                </c:pt>
                <c:pt idx="428" formatCode="General">
                  <c:v>150</c:v>
                </c:pt>
                <c:pt idx="429" formatCode="General">
                  <c:v>300</c:v>
                </c:pt>
                <c:pt idx="430" formatCode="General">
                  <c:v>50</c:v>
                </c:pt>
                <c:pt idx="431" formatCode="General">
                  <c:v>30</c:v>
                </c:pt>
                <c:pt idx="432" formatCode="General">
                  <c:v>100</c:v>
                </c:pt>
                <c:pt idx="433" formatCode="General">
                  <c:v>350</c:v>
                </c:pt>
                <c:pt idx="434" formatCode="General">
                  <c:v>250</c:v>
                </c:pt>
                <c:pt idx="435" formatCode="General">
                  <c:v>90</c:v>
                </c:pt>
                <c:pt idx="436" formatCode="General">
                  <c:v>93.5</c:v>
                </c:pt>
                <c:pt idx="437" formatCode="General">
                  <c:v>200</c:v>
                </c:pt>
                <c:pt idx="438" formatCode="General">
                  <c:v>100</c:v>
                </c:pt>
                <c:pt idx="439" formatCode="General">
                  <c:v>100</c:v>
                </c:pt>
                <c:pt idx="440" formatCode="General">
                  <c:v>30</c:v>
                </c:pt>
                <c:pt idx="441" formatCode="General">
                  <c:v>125</c:v>
                </c:pt>
                <c:pt idx="442" formatCode="General">
                  <c:v>102</c:v>
                </c:pt>
                <c:pt idx="443" formatCode="General">
                  <c:v>150</c:v>
                </c:pt>
                <c:pt idx="444" formatCode="General">
                  <c:v>70</c:v>
                </c:pt>
                <c:pt idx="445" formatCode="General">
                  <c:v>40</c:v>
                </c:pt>
                <c:pt idx="446" formatCode="General">
                  <c:v>150</c:v>
                </c:pt>
                <c:pt idx="447" formatCode="General">
                  <c:v>60</c:v>
                </c:pt>
                <c:pt idx="448" formatCode="General">
                  <c:v>190</c:v>
                </c:pt>
                <c:pt idx="449" formatCode="General">
                  <c:v>20</c:v>
                </c:pt>
                <c:pt idx="450" formatCode="General">
                  <c:v>130</c:v>
                </c:pt>
                <c:pt idx="451" formatCode="General">
                  <c:v>80</c:v>
                </c:pt>
                <c:pt idx="452" formatCode="General">
                  <c:v>80</c:v>
                </c:pt>
                <c:pt idx="453" formatCode="General">
                  <c:v>66</c:v>
                </c:pt>
                <c:pt idx="454" formatCode="General">
                  <c:v>107</c:v>
                </c:pt>
                <c:pt idx="455" formatCode="General">
                  <c:v>100</c:v>
                </c:pt>
                <c:pt idx="456" formatCode="General">
                  <c:v>125</c:v>
                </c:pt>
                <c:pt idx="457" formatCode="General">
                  <c:v>30</c:v>
                </c:pt>
                <c:pt idx="458" formatCode="General">
                  <c:v>100</c:v>
                </c:pt>
                <c:pt idx="459" formatCode="General">
                  <c:v>150</c:v>
                </c:pt>
                <c:pt idx="460" formatCode="General">
                  <c:v>100</c:v>
                </c:pt>
                <c:pt idx="461" formatCode="General">
                  <c:v>65</c:v>
                </c:pt>
                <c:pt idx="462" formatCode="General">
                  <c:v>138.80000000000001</c:v>
                </c:pt>
                <c:pt idx="463" formatCode="General">
                  <c:v>140</c:v>
                </c:pt>
                <c:pt idx="464" formatCode="General">
                  <c:v>100</c:v>
                </c:pt>
                <c:pt idx="465" formatCode="General">
                  <c:v>25</c:v>
                </c:pt>
                <c:pt idx="466" formatCode="General">
                  <c:v>300</c:v>
                </c:pt>
                <c:pt idx="467" formatCode="General">
                  <c:v>200</c:v>
                </c:pt>
                <c:pt idx="468" formatCode="General">
                  <c:v>125</c:v>
                </c:pt>
                <c:pt idx="469" formatCode="General">
                  <c:v>35</c:v>
                </c:pt>
                <c:pt idx="470" formatCode="General">
                  <c:v>127.85</c:v>
                </c:pt>
                <c:pt idx="471" formatCode="General">
                  <c:v>700</c:v>
                </c:pt>
              </c:numCache>
            </c:numRef>
          </c:bubbleSize>
          <c:bubble3D val="0"/>
          <c:extLst>
            <c:ext xmlns:c16="http://schemas.microsoft.com/office/drawing/2014/chart" uri="{C3380CC4-5D6E-409C-BE32-E72D297353CC}">
              <c16:uniqueId val="{00000009-1F49-4654-81E0-1FB7C6D7B873}"/>
            </c:ext>
          </c:extLst>
        </c:ser>
        <c:ser>
          <c:idx val="9"/>
          <c:order val="9"/>
          <c:tx>
            <c:v> Hawaii</c:v>
          </c:tx>
          <c:spPr>
            <a:noFill/>
            <a:ln w="6350">
              <a:solidFill>
                <a:schemeClr val="tx1"/>
              </a:solidFill>
              <a:prstDash val="dash"/>
            </a:ln>
          </c:spPr>
          <c:invertIfNegative val="0"/>
          <c:xVal>
            <c:numRef>
              <c:f>'PPA Price by Project (PV only)'!$A$26:$A$537</c:f>
              <c:numCache>
                <c:formatCode>m/d/yyyy</c:formatCode>
                <c:ptCount val="512"/>
                <c:pt idx="0">
                  <c:v>38961</c:v>
                </c:pt>
                <c:pt idx="1">
                  <c:v>39258</c:v>
                </c:pt>
                <c:pt idx="2">
                  <c:v>39630</c:v>
                </c:pt>
                <c:pt idx="3">
                  <c:v>39652</c:v>
                </c:pt>
                <c:pt idx="4">
                  <c:v>39801</c:v>
                </c:pt>
                <c:pt idx="5">
                  <c:v>39867</c:v>
                </c:pt>
                <c:pt idx="6">
                  <c:v>39873</c:v>
                </c:pt>
                <c:pt idx="7">
                  <c:v>39877</c:v>
                </c:pt>
                <c:pt idx="8">
                  <c:v>39934</c:v>
                </c:pt>
                <c:pt idx="9">
                  <c:v>39941</c:v>
                </c:pt>
                <c:pt idx="10">
                  <c:v>39965</c:v>
                </c:pt>
                <c:pt idx="11">
                  <c:v>39965</c:v>
                </c:pt>
                <c:pt idx="12">
                  <c:v>39965</c:v>
                </c:pt>
                <c:pt idx="13">
                  <c:v>39986</c:v>
                </c:pt>
                <c:pt idx="14">
                  <c:v>40042</c:v>
                </c:pt>
                <c:pt idx="15">
                  <c:v>40064</c:v>
                </c:pt>
                <c:pt idx="16">
                  <c:v>40137</c:v>
                </c:pt>
                <c:pt idx="17">
                  <c:v>40170</c:v>
                </c:pt>
                <c:pt idx="18">
                  <c:v>40171</c:v>
                </c:pt>
                <c:pt idx="19">
                  <c:v>40171</c:v>
                </c:pt>
                <c:pt idx="20">
                  <c:v>40171</c:v>
                </c:pt>
                <c:pt idx="21">
                  <c:v>40204</c:v>
                </c:pt>
                <c:pt idx="22">
                  <c:v>40204</c:v>
                </c:pt>
                <c:pt idx="23">
                  <c:v>40204</c:v>
                </c:pt>
                <c:pt idx="24">
                  <c:v>40211</c:v>
                </c:pt>
                <c:pt idx="25">
                  <c:v>40233</c:v>
                </c:pt>
                <c:pt idx="26">
                  <c:v>40243</c:v>
                </c:pt>
                <c:pt idx="27">
                  <c:v>40287</c:v>
                </c:pt>
                <c:pt idx="28">
                  <c:v>40289</c:v>
                </c:pt>
                <c:pt idx="29">
                  <c:v>40297</c:v>
                </c:pt>
                <c:pt idx="30">
                  <c:v>40308</c:v>
                </c:pt>
                <c:pt idx="31">
                  <c:v>40318</c:v>
                </c:pt>
                <c:pt idx="32">
                  <c:v>40330</c:v>
                </c:pt>
                <c:pt idx="33">
                  <c:v>40330</c:v>
                </c:pt>
                <c:pt idx="34">
                  <c:v>40353</c:v>
                </c:pt>
                <c:pt idx="35">
                  <c:v>40359</c:v>
                </c:pt>
                <c:pt idx="36">
                  <c:v>40359</c:v>
                </c:pt>
                <c:pt idx="37">
                  <c:v>40385</c:v>
                </c:pt>
                <c:pt idx="38">
                  <c:v>40388</c:v>
                </c:pt>
                <c:pt idx="39">
                  <c:v>40388</c:v>
                </c:pt>
                <c:pt idx="40">
                  <c:v>40400</c:v>
                </c:pt>
                <c:pt idx="41">
                  <c:v>40400</c:v>
                </c:pt>
                <c:pt idx="42">
                  <c:v>40414</c:v>
                </c:pt>
                <c:pt idx="43">
                  <c:v>40441</c:v>
                </c:pt>
                <c:pt idx="44">
                  <c:v>40492</c:v>
                </c:pt>
                <c:pt idx="45">
                  <c:v>40497</c:v>
                </c:pt>
                <c:pt idx="46">
                  <c:v>40497</c:v>
                </c:pt>
                <c:pt idx="47">
                  <c:v>40513</c:v>
                </c:pt>
                <c:pt idx="48">
                  <c:v>40513</c:v>
                </c:pt>
                <c:pt idx="49">
                  <c:v>40533</c:v>
                </c:pt>
                <c:pt idx="50">
                  <c:v>40542</c:v>
                </c:pt>
                <c:pt idx="51">
                  <c:v>40542</c:v>
                </c:pt>
                <c:pt idx="52">
                  <c:v>40548</c:v>
                </c:pt>
                <c:pt idx="53">
                  <c:v>40550</c:v>
                </c:pt>
                <c:pt idx="54">
                  <c:v>40568</c:v>
                </c:pt>
                <c:pt idx="55">
                  <c:v>40581</c:v>
                </c:pt>
                <c:pt idx="56">
                  <c:v>40585</c:v>
                </c:pt>
                <c:pt idx="57">
                  <c:v>40585</c:v>
                </c:pt>
                <c:pt idx="58">
                  <c:v>40610</c:v>
                </c:pt>
                <c:pt idx="59">
                  <c:v>40697</c:v>
                </c:pt>
                <c:pt idx="60">
                  <c:v>40697</c:v>
                </c:pt>
                <c:pt idx="61">
                  <c:v>40715</c:v>
                </c:pt>
                <c:pt idx="62">
                  <c:v>40732</c:v>
                </c:pt>
                <c:pt idx="63">
                  <c:v>40738</c:v>
                </c:pt>
                <c:pt idx="64">
                  <c:v>40742</c:v>
                </c:pt>
                <c:pt idx="65">
                  <c:v>40745</c:v>
                </c:pt>
                <c:pt idx="66">
                  <c:v>40815</c:v>
                </c:pt>
                <c:pt idx="67">
                  <c:v>40817</c:v>
                </c:pt>
                <c:pt idx="68">
                  <c:v>40878</c:v>
                </c:pt>
                <c:pt idx="69">
                  <c:v>40885</c:v>
                </c:pt>
                <c:pt idx="70">
                  <c:v>40897</c:v>
                </c:pt>
                <c:pt idx="71">
                  <c:v>40897</c:v>
                </c:pt>
                <c:pt idx="72">
                  <c:v>40897</c:v>
                </c:pt>
                <c:pt idx="73">
                  <c:v>40909</c:v>
                </c:pt>
                <c:pt idx="74">
                  <c:v>40909</c:v>
                </c:pt>
                <c:pt idx="75">
                  <c:v>40942</c:v>
                </c:pt>
                <c:pt idx="76">
                  <c:v>40966</c:v>
                </c:pt>
                <c:pt idx="77">
                  <c:v>41093</c:v>
                </c:pt>
                <c:pt idx="78">
                  <c:v>41093</c:v>
                </c:pt>
                <c:pt idx="79">
                  <c:v>41124</c:v>
                </c:pt>
                <c:pt idx="80">
                  <c:v>41134</c:v>
                </c:pt>
                <c:pt idx="81">
                  <c:v>41137</c:v>
                </c:pt>
                <c:pt idx="82">
                  <c:v>41150</c:v>
                </c:pt>
                <c:pt idx="83">
                  <c:v>41152</c:v>
                </c:pt>
                <c:pt idx="84">
                  <c:v>41169</c:v>
                </c:pt>
                <c:pt idx="85">
                  <c:v>41169</c:v>
                </c:pt>
                <c:pt idx="86">
                  <c:v>41199</c:v>
                </c:pt>
                <c:pt idx="87">
                  <c:v>41207</c:v>
                </c:pt>
                <c:pt idx="88">
                  <c:v>41214</c:v>
                </c:pt>
                <c:pt idx="89">
                  <c:v>41228</c:v>
                </c:pt>
                <c:pt idx="90">
                  <c:v>41255</c:v>
                </c:pt>
                <c:pt idx="91">
                  <c:v>41256</c:v>
                </c:pt>
                <c:pt idx="92">
                  <c:v>41309</c:v>
                </c:pt>
                <c:pt idx="93">
                  <c:v>41333</c:v>
                </c:pt>
                <c:pt idx="94">
                  <c:v>41355</c:v>
                </c:pt>
                <c:pt idx="95">
                  <c:v>41355</c:v>
                </c:pt>
                <c:pt idx="96">
                  <c:v>41358</c:v>
                </c:pt>
                <c:pt idx="97">
                  <c:v>41374</c:v>
                </c:pt>
                <c:pt idx="98">
                  <c:v>41380</c:v>
                </c:pt>
                <c:pt idx="99">
                  <c:v>41426</c:v>
                </c:pt>
                <c:pt idx="100">
                  <c:v>41428</c:v>
                </c:pt>
                <c:pt idx="101">
                  <c:v>41428</c:v>
                </c:pt>
                <c:pt idx="102">
                  <c:v>41444</c:v>
                </c:pt>
                <c:pt idx="103">
                  <c:v>41458</c:v>
                </c:pt>
                <c:pt idx="104">
                  <c:v>41465</c:v>
                </c:pt>
                <c:pt idx="105">
                  <c:v>41465</c:v>
                </c:pt>
                <c:pt idx="106">
                  <c:v>41472</c:v>
                </c:pt>
                <c:pt idx="107">
                  <c:v>41472</c:v>
                </c:pt>
                <c:pt idx="108">
                  <c:v>41523</c:v>
                </c:pt>
                <c:pt idx="109">
                  <c:v>41536</c:v>
                </c:pt>
                <c:pt idx="110">
                  <c:v>41544</c:v>
                </c:pt>
                <c:pt idx="111">
                  <c:v>41556</c:v>
                </c:pt>
                <c:pt idx="112">
                  <c:v>41569</c:v>
                </c:pt>
                <c:pt idx="113">
                  <c:v>41609</c:v>
                </c:pt>
                <c:pt idx="114">
                  <c:v>41614</c:v>
                </c:pt>
                <c:pt idx="115">
                  <c:v>41627</c:v>
                </c:pt>
                <c:pt idx="116">
                  <c:v>41669</c:v>
                </c:pt>
                <c:pt idx="117">
                  <c:v>41690</c:v>
                </c:pt>
                <c:pt idx="118">
                  <c:v>41715</c:v>
                </c:pt>
                <c:pt idx="119">
                  <c:v>41724</c:v>
                </c:pt>
                <c:pt idx="120">
                  <c:v>41730</c:v>
                </c:pt>
                <c:pt idx="121">
                  <c:v>41760</c:v>
                </c:pt>
                <c:pt idx="122">
                  <c:v>41786</c:v>
                </c:pt>
                <c:pt idx="123">
                  <c:v>41791</c:v>
                </c:pt>
                <c:pt idx="124">
                  <c:v>41802</c:v>
                </c:pt>
                <c:pt idx="125">
                  <c:v>41838</c:v>
                </c:pt>
                <c:pt idx="126">
                  <c:v>41843</c:v>
                </c:pt>
                <c:pt idx="127">
                  <c:v>41844</c:v>
                </c:pt>
                <c:pt idx="128">
                  <c:v>41844</c:v>
                </c:pt>
                <c:pt idx="129">
                  <c:v>41851</c:v>
                </c:pt>
                <c:pt idx="130">
                  <c:v>41870</c:v>
                </c:pt>
                <c:pt idx="131">
                  <c:v>41876</c:v>
                </c:pt>
                <c:pt idx="132">
                  <c:v>41885</c:v>
                </c:pt>
                <c:pt idx="133">
                  <c:v>41886</c:v>
                </c:pt>
                <c:pt idx="134">
                  <c:v>41886</c:v>
                </c:pt>
                <c:pt idx="135">
                  <c:v>41915</c:v>
                </c:pt>
                <c:pt idx="136">
                  <c:v>41920</c:v>
                </c:pt>
                <c:pt idx="137">
                  <c:v>41920</c:v>
                </c:pt>
                <c:pt idx="138">
                  <c:v>41920</c:v>
                </c:pt>
                <c:pt idx="139">
                  <c:v>41920</c:v>
                </c:pt>
                <c:pt idx="140">
                  <c:v>41920</c:v>
                </c:pt>
                <c:pt idx="141">
                  <c:v>41920</c:v>
                </c:pt>
                <c:pt idx="142">
                  <c:v>41932</c:v>
                </c:pt>
                <c:pt idx="143">
                  <c:v>41933</c:v>
                </c:pt>
                <c:pt idx="144">
                  <c:v>41933</c:v>
                </c:pt>
                <c:pt idx="145">
                  <c:v>41934</c:v>
                </c:pt>
                <c:pt idx="146">
                  <c:v>41934</c:v>
                </c:pt>
                <c:pt idx="147">
                  <c:v>41934</c:v>
                </c:pt>
                <c:pt idx="148">
                  <c:v>41934</c:v>
                </c:pt>
                <c:pt idx="149">
                  <c:v>41934</c:v>
                </c:pt>
                <c:pt idx="150">
                  <c:v>41934</c:v>
                </c:pt>
                <c:pt idx="151">
                  <c:v>41934</c:v>
                </c:pt>
                <c:pt idx="152">
                  <c:v>41934</c:v>
                </c:pt>
                <c:pt idx="153">
                  <c:v>41936</c:v>
                </c:pt>
                <c:pt idx="154">
                  <c:v>41950</c:v>
                </c:pt>
                <c:pt idx="155">
                  <c:v>41950</c:v>
                </c:pt>
                <c:pt idx="156">
                  <c:v>41956</c:v>
                </c:pt>
                <c:pt idx="157">
                  <c:v>41961</c:v>
                </c:pt>
                <c:pt idx="158">
                  <c:v>41982</c:v>
                </c:pt>
                <c:pt idx="159">
                  <c:v>42036</c:v>
                </c:pt>
                <c:pt idx="160">
                  <c:v>42065</c:v>
                </c:pt>
                <c:pt idx="161">
                  <c:v>42065</c:v>
                </c:pt>
                <c:pt idx="162">
                  <c:v>42066</c:v>
                </c:pt>
                <c:pt idx="163">
                  <c:v>42067</c:v>
                </c:pt>
                <c:pt idx="164">
                  <c:v>42067</c:v>
                </c:pt>
                <c:pt idx="165">
                  <c:v>42068</c:v>
                </c:pt>
                <c:pt idx="166">
                  <c:v>42086</c:v>
                </c:pt>
                <c:pt idx="167">
                  <c:v>42088</c:v>
                </c:pt>
                <c:pt idx="168">
                  <c:v>42097</c:v>
                </c:pt>
                <c:pt idx="169">
                  <c:v>42097</c:v>
                </c:pt>
                <c:pt idx="170">
                  <c:v>42108</c:v>
                </c:pt>
                <c:pt idx="171">
                  <c:v>42111</c:v>
                </c:pt>
                <c:pt idx="172">
                  <c:v>42124</c:v>
                </c:pt>
                <c:pt idx="173">
                  <c:v>42124</c:v>
                </c:pt>
                <c:pt idx="174">
                  <c:v>42124</c:v>
                </c:pt>
                <c:pt idx="175">
                  <c:v>42151</c:v>
                </c:pt>
                <c:pt idx="176">
                  <c:v>42156</c:v>
                </c:pt>
                <c:pt idx="177">
                  <c:v>42160</c:v>
                </c:pt>
                <c:pt idx="178">
                  <c:v>42164</c:v>
                </c:pt>
                <c:pt idx="179">
                  <c:v>42174</c:v>
                </c:pt>
                <c:pt idx="180">
                  <c:v>42178</c:v>
                </c:pt>
                <c:pt idx="181">
                  <c:v>42180</c:v>
                </c:pt>
                <c:pt idx="182">
                  <c:v>42185</c:v>
                </c:pt>
                <c:pt idx="183">
                  <c:v>42186</c:v>
                </c:pt>
                <c:pt idx="184">
                  <c:v>42186</c:v>
                </c:pt>
                <c:pt idx="185">
                  <c:v>42186</c:v>
                </c:pt>
                <c:pt idx="186">
                  <c:v>42200</c:v>
                </c:pt>
                <c:pt idx="187">
                  <c:v>42201</c:v>
                </c:pt>
                <c:pt idx="188">
                  <c:v>42201</c:v>
                </c:pt>
                <c:pt idx="189">
                  <c:v>42206</c:v>
                </c:pt>
                <c:pt idx="190">
                  <c:v>42221</c:v>
                </c:pt>
                <c:pt idx="191">
                  <c:v>42225</c:v>
                </c:pt>
                <c:pt idx="192">
                  <c:v>42228</c:v>
                </c:pt>
                <c:pt idx="193">
                  <c:v>42244</c:v>
                </c:pt>
                <c:pt idx="194">
                  <c:v>42250</c:v>
                </c:pt>
                <c:pt idx="195">
                  <c:v>42270</c:v>
                </c:pt>
                <c:pt idx="196">
                  <c:v>42270</c:v>
                </c:pt>
                <c:pt idx="197">
                  <c:v>42271</c:v>
                </c:pt>
                <c:pt idx="198">
                  <c:v>42275</c:v>
                </c:pt>
                <c:pt idx="199">
                  <c:v>42275</c:v>
                </c:pt>
                <c:pt idx="200">
                  <c:v>42278</c:v>
                </c:pt>
                <c:pt idx="201">
                  <c:v>42278</c:v>
                </c:pt>
                <c:pt idx="202">
                  <c:v>42278</c:v>
                </c:pt>
                <c:pt idx="203">
                  <c:v>42285</c:v>
                </c:pt>
                <c:pt idx="204">
                  <c:v>42286</c:v>
                </c:pt>
                <c:pt idx="205">
                  <c:v>42286</c:v>
                </c:pt>
                <c:pt idx="206">
                  <c:v>42292</c:v>
                </c:pt>
                <c:pt idx="207">
                  <c:v>42313</c:v>
                </c:pt>
                <c:pt idx="208">
                  <c:v>42314</c:v>
                </c:pt>
                <c:pt idx="209">
                  <c:v>42317</c:v>
                </c:pt>
                <c:pt idx="210">
                  <c:v>42318</c:v>
                </c:pt>
                <c:pt idx="211">
                  <c:v>42328</c:v>
                </c:pt>
                <c:pt idx="212">
                  <c:v>42338</c:v>
                </c:pt>
                <c:pt idx="213">
                  <c:v>42355</c:v>
                </c:pt>
                <c:pt idx="214">
                  <c:v>42355</c:v>
                </c:pt>
                <c:pt idx="215">
                  <c:v>42356</c:v>
                </c:pt>
                <c:pt idx="216">
                  <c:v>42356</c:v>
                </c:pt>
                <c:pt idx="217">
                  <c:v>42356</c:v>
                </c:pt>
                <c:pt idx="218">
                  <c:v>42356</c:v>
                </c:pt>
                <c:pt idx="219">
                  <c:v>42375</c:v>
                </c:pt>
                <c:pt idx="220">
                  <c:v>42472</c:v>
                </c:pt>
                <c:pt idx="221">
                  <c:v>42472</c:v>
                </c:pt>
                <c:pt idx="222">
                  <c:v>42509</c:v>
                </c:pt>
                <c:pt idx="223">
                  <c:v>42584</c:v>
                </c:pt>
                <c:pt idx="224">
                  <c:v>42586</c:v>
                </c:pt>
                <c:pt idx="225">
                  <c:v>42591</c:v>
                </c:pt>
                <c:pt idx="226">
                  <c:v>42608</c:v>
                </c:pt>
                <c:pt idx="227">
                  <c:v>42611</c:v>
                </c:pt>
                <c:pt idx="228">
                  <c:v>42628</c:v>
                </c:pt>
                <c:pt idx="229">
                  <c:v>42633</c:v>
                </c:pt>
                <c:pt idx="230">
                  <c:v>42635</c:v>
                </c:pt>
                <c:pt idx="231">
                  <c:v>42636</c:v>
                </c:pt>
                <c:pt idx="232">
                  <c:v>42636</c:v>
                </c:pt>
                <c:pt idx="233">
                  <c:v>42636</c:v>
                </c:pt>
                <c:pt idx="234">
                  <c:v>42636</c:v>
                </c:pt>
                <c:pt idx="235">
                  <c:v>42689</c:v>
                </c:pt>
                <c:pt idx="236">
                  <c:v>42692</c:v>
                </c:pt>
                <c:pt idx="237">
                  <c:v>42692</c:v>
                </c:pt>
                <c:pt idx="238">
                  <c:v>42692</c:v>
                </c:pt>
                <c:pt idx="239">
                  <c:v>42717</c:v>
                </c:pt>
                <c:pt idx="240">
                  <c:v>42719</c:v>
                </c:pt>
                <c:pt idx="241">
                  <c:v>42738</c:v>
                </c:pt>
                <c:pt idx="242">
                  <c:v>42747</c:v>
                </c:pt>
                <c:pt idx="243">
                  <c:v>42747</c:v>
                </c:pt>
                <c:pt idx="244">
                  <c:v>42747</c:v>
                </c:pt>
                <c:pt idx="245">
                  <c:v>42752</c:v>
                </c:pt>
                <c:pt idx="246">
                  <c:v>42766</c:v>
                </c:pt>
                <c:pt idx="247">
                  <c:v>42817</c:v>
                </c:pt>
                <c:pt idx="248">
                  <c:v>42825</c:v>
                </c:pt>
                <c:pt idx="249">
                  <c:v>42826</c:v>
                </c:pt>
                <c:pt idx="250">
                  <c:v>42843</c:v>
                </c:pt>
                <c:pt idx="251">
                  <c:v>42877</c:v>
                </c:pt>
                <c:pt idx="252">
                  <c:v>42880</c:v>
                </c:pt>
                <c:pt idx="253">
                  <c:v>42880</c:v>
                </c:pt>
                <c:pt idx="254">
                  <c:v>42880</c:v>
                </c:pt>
                <c:pt idx="255">
                  <c:v>42880</c:v>
                </c:pt>
                <c:pt idx="256">
                  <c:v>42881</c:v>
                </c:pt>
                <c:pt idx="257">
                  <c:v>42887</c:v>
                </c:pt>
                <c:pt idx="258">
                  <c:v>42887</c:v>
                </c:pt>
                <c:pt idx="259">
                  <c:v>42887</c:v>
                </c:pt>
                <c:pt idx="260">
                  <c:v>42893</c:v>
                </c:pt>
                <c:pt idx="261">
                  <c:v>42905</c:v>
                </c:pt>
                <c:pt idx="262">
                  <c:v>42906</c:v>
                </c:pt>
                <c:pt idx="263">
                  <c:v>42906</c:v>
                </c:pt>
                <c:pt idx="264">
                  <c:v>42906</c:v>
                </c:pt>
                <c:pt idx="265">
                  <c:v>42906</c:v>
                </c:pt>
                <c:pt idx="266">
                  <c:v>42912</c:v>
                </c:pt>
                <c:pt idx="267">
                  <c:v>42933</c:v>
                </c:pt>
                <c:pt idx="268">
                  <c:v>42944</c:v>
                </c:pt>
                <c:pt idx="269">
                  <c:v>42944</c:v>
                </c:pt>
                <c:pt idx="270">
                  <c:v>42955</c:v>
                </c:pt>
                <c:pt idx="271">
                  <c:v>42972</c:v>
                </c:pt>
                <c:pt idx="272">
                  <c:v>43001</c:v>
                </c:pt>
                <c:pt idx="273">
                  <c:v>43004</c:v>
                </c:pt>
                <c:pt idx="274">
                  <c:v>43004</c:v>
                </c:pt>
                <c:pt idx="275">
                  <c:v>43014</c:v>
                </c:pt>
                <c:pt idx="276">
                  <c:v>43014</c:v>
                </c:pt>
                <c:pt idx="277">
                  <c:v>43038</c:v>
                </c:pt>
                <c:pt idx="278">
                  <c:v>43047</c:v>
                </c:pt>
                <c:pt idx="279">
                  <c:v>43052</c:v>
                </c:pt>
                <c:pt idx="280">
                  <c:v>43052</c:v>
                </c:pt>
                <c:pt idx="281">
                  <c:v>43053</c:v>
                </c:pt>
                <c:pt idx="282">
                  <c:v>43077</c:v>
                </c:pt>
                <c:pt idx="283">
                  <c:v>43083</c:v>
                </c:pt>
                <c:pt idx="284">
                  <c:v>43084</c:v>
                </c:pt>
                <c:pt idx="285">
                  <c:v>43090</c:v>
                </c:pt>
                <c:pt idx="286">
                  <c:v>43105</c:v>
                </c:pt>
                <c:pt idx="287">
                  <c:v>43109</c:v>
                </c:pt>
                <c:pt idx="288">
                  <c:v>43126</c:v>
                </c:pt>
                <c:pt idx="289">
                  <c:v>43129</c:v>
                </c:pt>
                <c:pt idx="290">
                  <c:v>43129</c:v>
                </c:pt>
                <c:pt idx="291">
                  <c:v>43132</c:v>
                </c:pt>
                <c:pt idx="292">
                  <c:v>43136</c:v>
                </c:pt>
                <c:pt idx="293">
                  <c:v>43152</c:v>
                </c:pt>
                <c:pt idx="294">
                  <c:v>43154</c:v>
                </c:pt>
                <c:pt idx="295">
                  <c:v>43206</c:v>
                </c:pt>
                <c:pt idx="296">
                  <c:v>43227</c:v>
                </c:pt>
                <c:pt idx="297">
                  <c:v>43236</c:v>
                </c:pt>
                <c:pt idx="298">
                  <c:v>43236</c:v>
                </c:pt>
                <c:pt idx="299">
                  <c:v>43250</c:v>
                </c:pt>
                <c:pt idx="300">
                  <c:v>43250</c:v>
                </c:pt>
                <c:pt idx="301">
                  <c:v>43250</c:v>
                </c:pt>
                <c:pt idx="302">
                  <c:v>43250</c:v>
                </c:pt>
                <c:pt idx="303">
                  <c:v>43250</c:v>
                </c:pt>
                <c:pt idx="304">
                  <c:v>43250</c:v>
                </c:pt>
                <c:pt idx="305">
                  <c:v>43251</c:v>
                </c:pt>
                <c:pt idx="306">
                  <c:v>43252</c:v>
                </c:pt>
                <c:pt idx="307">
                  <c:v>43255</c:v>
                </c:pt>
                <c:pt idx="308">
                  <c:v>43257</c:v>
                </c:pt>
                <c:pt idx="309">
                  <c:v>43259</c:v>
                </c:pt>
                <c:pt idx="310">
                  <c:v>43264</c:v>
                </c:pt>
                <c:pt idx="311">
                  <c:v>43264</c:v>
                </c:pt>
                <c:pt idx="312">
                  <c:v>43264</c:v>
                </c:pt>
                <c:pt idx="313">
                  <c:v>43264</c:v>
                </c:pt>
                <c:pt idx="314">
                  <c:v>43266</c:v>
                </c:pt>
                <c:pt idx="315">
                  <c:v>43277</c:v>
                </c:pt>
                <c:pt idx="316">
                  <c:v>43278</c:v>
                </c:pt>
                <c:pt idx="317">
                  <c:v>43281</c:v>
                </c:pt>
                <c:pt idx="318">
                  <c:v>43281</c:v>
                </c:pt>
                <c:pt idx="319">
                  <c:v>43281</c:v>
                </c:pt>
                <c:pt idx="320">
                  <c:v>43291</c:v>
                </c:pt>
                <c:pt idx="321">
                  <c:v>43322</c:v>
                </c:pt>
                <c:pt idx="322">
                  <c:v>43322</c:v>
                </c:pt>
                <c:pt idx="323">
                  <c:v>43334</c:v>
                </c:pt>
                <c:pt idx="324">
                  <c:v>43334</c:v>
                </c:pt>
                <c:pt idx="325">
                  <c:v>43335</c:v>
                </c:pt>
                <c:pt idx="326">
                  <c:v>43343</c:v>
                </c:pt>
                <c:pt idx="327">
                  <c:v>43352</c:v>
                </c:pt>
                <c:pt idx="328">
                  <c:v>43354</c:v>
                </c:pt>
                <c:pt idx="329">
                  <c:v>43362</c:v>
                </c:pt>
                <c:pt idx="330">
                  <c:v>43363</c:v>
                </c:pt>
                <c:pt idx="331">
                  <c:v>43368</c:v>
                </c:pt>
                <c:pt idx="332">
                  <c:v>43374</c:v>
                </c:pt>
                <c:pt idx="333">
                  <c:v>43374</c:v>
                </c:pt>
                <c:pt idx="334">
                  <c:v>43391</c:v>
                </c:pt>
                <c:pt idx="335">
                  <c:v>43391</c:v>
                </c:pt>
                <c:pt idx="336">
                  <c:v>43398</c:v>
                </c:pt>
                <c:pt idx="337">
                  <c:v>43405</c:v>
                </c:pt>
                <c:pt idx="338">
                  <c:v>43445</c:v>
                </c:pt>
                <c:pt idx="339">
                  <c:v>43497</c:v>
                </c:pt>
                <c:pt idx="340">
                  <c:v>43507</c:v>
                </c:pt>
                <c:pt idx="341">
                  <c:v>43510</c:v>
                </c:pt>
                <c:pt idx="342">
                  <c:v>43524</c:v>
                </c:pt>
                <c:pt idx="343">
                  <c:v>43545</c:v>
                </c:pt>
                <c:pt idx="344">
                  <c:v>43546</c:v>
                </c:pt>
                <c:pt idx="345">
                  <c:v>43577</c:v>
                </c:pt>
                <c:pt idx="346">
                  <c:v>43585</c:v>
                </c:pt>
                <c:pt idx="347">
                  <c:v>43613</c:v>
                </c:pt>
                <c:pt idx="348">
                  <c:v>43615</c:v>
                </c:pt>
                <c:pt idx="349">
                  <c:v>43627</c:v>
                </c:pt>
                <c:pt idx="350">
                  <c:v>43634</c:v>
                </c:pt>
                <c:pt idx="351">
                  <c:v>43634</c:v>
                </c:pt>
                <c:pt idx="352">
                  <c:v>43637</c:v>
                </c:pt>
                <c:pt idx="353">
                  <c:v>43643</c:v>
                </c:pt>
                <c:pt idx="354">
                  <c:v>43643</c:v>
                </c:pt>
                <c:pt idx="355">
                  <c:v>43647</c:v>
                </c:pt>
                <c:pt idx="356">
                  <c:v>43647</c:v>
                </c:pt>
                <c:pt idx="357">
                  <c:v>43647</c:v>
                </c:pt>
                <c:pt idx="358">
                  <c:v>43655</c:v>
                </c:pt>
                <c:pt idx="359">
                  <c:v>43671</c:v>
                </c:pt>
                <c:pt idx="360">
                  <c:v>43672</c:v>
                </c:pt>
                <c:pt idx="361">
                  <c:v>43672</c:v>
                </c:pt>
                <c:pt idx="362">
                  <c:v>43683</c:v>
                </c:pt>
                <c:pt idx="363">
                  <c:v>43696</c:v>
                </c:pt>
                <c:pt idx="364">
                  <c:v>43707</c:v>
                </c:pt>
                <c:pt idx="365">
                  <c:v>43720</c:v>
                </c:pt>
                <c:pt idx="366">
                  <c:v>43727</c:v>
                </c:pt>
                <c:pt idx="367">
                  <c:v>43730</c:v>
                </c:pt>
                <c:pt idx="368">
                  <c:v>43730</c:v>
                </c:pt>
                <c:pt idx="369">
                  <c:v>43730</c:v>
                </c:pt>
                <c:pt idx="370">
                  <c:v>43739</c:v>
                </c:pt>
                <c:pt idx="371">
                  <c:v>43755</c:v>
                </c:pt>
                <c:pt idx="372">
                  <c:v>43755</c:v>
                </c:pt>
                <c:pt idx="373">
                  <c:v>43756</c:v>
                </c:pt>
                <c:pt idx="374">
                  <c:v>43761</c:v>
                </c:pt>
                <c:pt idx="375">
                  <c:v>43774</c:v>
                </c:pt>
                <c:pt idx="376">
                  <c:v>43783</c:v>
                </c:pt>
                <c:pt idx="377">
                  <c:v>43783</c:v>
                </c:pt>
                <c:pt idx="378">
                  <c:v>43788</c:v>
                </c:pt>
                <c:pt idx="379">
                  <c:v>43790</c:v>
                </c:pt>
                <c:pt idx="380">
                  <c:v>43795</c:v>
                </c:pt>
                <c:pt idx="381">
                  <c:v>43795</c:v>
                </c:pt>
                <c:pt idx="382">
                  <c:v>43795</c:v>
                </c:pt>
                <c:pt idx="383">
                  <c:v>43804</c:v>
                </c:pt>
                <c:pt idx="384">
                  <c:v>43809</c:v>
                </c:pt>
                <c:pt idx="385">
                  <c:v>43816</c:v>
                </c:pt>
                <c:pt idx="386">
                  <c:v>43819</c:v>
                </c:pt>
                <c:pt idx="387">
                  <c:v>43822</c:v>
                </c:pt>
                <c:pt idx="388">
                  <c:v>43836</c:v>
                </c:pt>
                <c:pt idx="389">
                  <c:v>43875</c:v>
                </c:pt>
                <c:pt idx="390">
                  <c:v>43875</c:v>
                </c:pt>
                <c:pt idx="391">
                  <c:v>43880</c:v>
                </c:pt>
                <c:pt idx="392">
                  <c:v>43887</c:v>
                </c:pt>
                <c:pt idx="393">
                  <c:v>43903</c:v>
                </c:pt>
                <c:pt idx="394">
                  <c:v>43915</c:v>
                </c:pt>
                <c:pt idx="395">
                  <c:v>43929</c:v>
                </c:pt>
                <c:pt idx="396">
                  <c:v>43929</c:v>
                </c:pt>
                <c:pt idx="397">
                  <c:v>43953</c:v>
                </c:pt>
                <c:pt idx="398">
                  <c:v>43957</c:v>
                </c:pt>
                <c:pt idx="399">
                  <c:v>43970</c:v>
                </c:pt>
                <c:pt idx="400">
                  <c:v>43977</c:v>
                </c:pt>
                <c:pt idx="401">
                  <c:v>43983</c:v>
                </c:pt>
                <c:pt idx="402">
                  <c:v>44022</c:v>
                </c:pt>
                <c:pt idx="403">
                  <c:v>44022</c:v>
                </c:pt>
                <c:pt idx="404">
                  <c:v>44036</c:v>
                </c:pt>
                <c:pt idx="405">
                  <c:v>44067</c:v>
                </c:pt>
                <c:pt idx="406">
                  <c:v>44074</c:v>
                </c:pt>
                <c:pt idx="407">
                  <c:v>44088</c:v>
                </c:pt>
                <c:pt idx="408">
                  <c:v>44097</c:v>
                </c:pt>
                <c:pt idx="409">
                  <c:v>44099</c:v>
                </c:pt>
                <c:pt idx="410">
                  <c:v>44104</c:v>
                </c:pt>
                <c:pt idx="411">
                  <c:v>44106</c:v>
                </c:pt>
                <c:pt idx="412">
                  <c:v>44137</c:v>
                </c:pt>
                <c:pt idx="413">
                  <c:v>44140</c:v>
                </c:pt>
                <c:pt idx="414">
                  <c:v>44141</c:v>
                </c:pt>
                <c:pt idx="415">
                  <c:v>44166</c:v>
                </c:pt>
                <c:pt idx="416">
                  <c:v>44187</c:v>
                </c:pt>
                <c:pt idx="417">
                  <c:v>44195</c:v>
                </c:pt>
                <c:pt idx="418">
                  <c:v>44211</c:v>
                </c:pt>
                <c:pt idx="419">
                  <c:v>44211</c:v>
                </c:pt>
                <c:pt idx="420">
                  <c:v>44217</c:v>
                </c:pt>
                <c:pt idx="421">
                  <c:v>44224</c:v>
                </c:pt>
                <c:pt idx="422">
                  <c:v>44228</c:v>
                </c:pt>
                <c:pt idx="423">
                  <c:v>44228</c:v>
                </c:pt>
                <c:pt idx="424">
                  <c:v>44231</c:v>
                </c:pt>
                <c:pt idx="425">
                  <c:v>44250</c:v>
                </c:pt>
                <c:pt idx="426">
                  <c:v>44263</c:v>
                </c:pt>
                <c:pt idx="427">
                  <c:v>44280</c:v>
                </c:pt>
                <c:pt idx="428">
                  <c:v>44287</c:v>
                </c:pt>
                <c:pt idx="429">
                  <c:v>44287</c:v>
                </c:pt>
                <c:pt idx="430">
                  <c:v>44294</c:v>
                </c:pt>
                <c:pt idx="431">
                  <c:v>44323</c:v>
                </c:pt>
                <c:pt idx="432">
                  <c:v>44328</c:v>
                </c:pt>
                <c:pt idx="433">
                  <c:v>44348</c:v>
                </c:pt>
                <c:pt idx="434">
                  <c:v>44348</c:v>
                </c:pt>
                <c:pt idx="435">
                  <c:v>44348</c:v>
                </c:pt>
                <c:pt idx="436">
                  <c:v>44351</c:v>
                </c:pt>
                <c:pt idx="437">
                  <c:v>44364</c:v>
                </c:pt>
                <c:pt idx="438">
                  <c:v>44420</c:v>
                </c:pt>
                <c:pt idx="439">
                  <c:v>44477</c:v>
                </c:pt>
                <c:pt idx="440">
                  <c:v>44483</c:v>
                </c:pt>
                <c:pt idx="441">
                  <c:v>44484</c:v>
                </c:pt>
                <c:pt idx="442">
                  <c:v>44484</c:v>
                </c:pt>
                <c:pt idx="443">
                  <c:v>44547</c:v>
                </c:pt>
                <c:pt idx="444">
                  <c:v>44582</c:v>
                </c:pt>
                <c:pt idx="445">
                  <c:v>44608</c:v>
                </c:pt>
                <c:pt idx="446">
                  <c:v>44613</c:v>
                </c:pt>
                <c:pt idx="447">
                  <c:v>44669</c:v>
                </c:pt>
                <c:pt idx="448">
                  <c:v>44671</c:v>
                </c:pt>
                <c:pt idx="449">
                  <c:v>44679</c:v>
                </c:pt>
                <c:pt idx="450">
                  <c:v>44694</c:v>
                </c:pt>
                <c:pt idx="451">
                  <c:v>44706</c:v>
                </c:pt>
                <c:pt idx="452">
                  <c:v>44735</c:v>
                </c:pt>
                <c:pt idx="453">
                  <c:v>44769</c:v>
                </c:pt>
                <c:pt idx="454">
                  <c:v>44831</c:v>
                </c:pt>
                <c:pt idx="455">
                  <c:v>44833</c:v>
                </c:pt>
                <c:pt idx="456">
                  <c:v>44854</c:v>
                </c:pt>
                <c:pt idx="457">
                  <c:v>44859</c:v>
                </c:pt>
                <c:pt idx="458">
                  <c:v>44862</c:v>
                </c:pt>
                <c:pt idx="459">
                  <c:v>44916</c:v>
                </c:pt>
                <c:pt idx="460">
                  <c:v>44946</c:v>
                </c:pt>
                <c:pt idx="461">
                  <c:v>44950</c:v>
                </c:pt>
                <c:pt idx="462">
                  <c:v>45107</c:v>
                </c:pt>
                <c:pt idx="463">
                  <c:v>45128</c:v>
                </c:pt>
                <c:pt idx="464">
                  <c:v>45223</c:v>
                </c:pt>
                <c:pt idx="465">
                  <c:v>45245</c:v>
                </c:pt>
                <c:pt idx="466">
                  <c:v>45247</c:v>
                </c:pt>
                <c:pt idx="467">
                  <c:v>45322</c:v>
                </c:pt>
                <c:pt idx="468">
                  <c:v>45337</c:v>
                </c:pt>
                <c:pt idx="469">
                  <c:v>45372</c:v>
                </c:pt>
                <c:pt idx="470">
                  <c:v>45415</c:v>
                </c:pt>
                <c:pt idx="471">
                  <c:v>45415</c:v>
                </c:pt>
              </c:numCache>
            </c:numRef>
          </c:xVal>
          <c:yVal>
            <c:numRef>
              <c:f>'PPA Price by Project (PV only)'!$M$26:$M$537</c:f>
              <c:numCache>
                <c:formatCode>0.00</c:formatCode>
                <c:ptCount val="512"/>
                <c:pt idx="0">
                  <c:v>#N/A</c:v>
                </c:pt>
                <c:pt idx="1">
                  <c:v>#N/A</c:v>
                </c:pt>
                <c:pt idx="2">
                  <c:v>#N/A</c:v>
                </c:pt>
                <c:pt idx="3">
                  <c:v>#N/A</c:v>
                </c:pt>
                <c:pt idx="4">
                  <c:v>#N/A</c:v>
                </c:pt>
                <c:pt idx="5">
                  <c:v>#N/A</c:v>
                </c:pt>
                <c:pt idx="6">
                  <c:v>#N/A</c:v>
                </c:pt>
                <c:pt idx="7">
                  <c:v>#N/A</c:v>
                </c:pt>
                <c:pt idx="8">
                  <c:v>#N/A</c:v>
                </c:pt>
                <c:pt idx="9">
                  <c:v>#N/A</c:v>
                </c:pt>
                <c:pt idx="10">
                  <c:v>#N/A</c:v>
                </c:pt>
                <c:pt idx="11">
                  <c:v>#N/A</c:v>
                </c:pt>
                <c:pt idx="12">
                  <c:v>#N/A</c:v>
                </c:pt>
                <c:pt idx="13">
                  <c:v>#N/A</c:v>
                </c:pt>
                <c:pt idx="14">
                  <c:v>#N/A</c:v>
                </c:pt>
                <c:pt idx="15">
                  <c:v>#N/A</c:v>
                </c:pt>
                <c:pt idx="16">
                  <c:v>#N/A</c:v>
                </c:pt>
                <c:pt idx="17">
                  <c:v>#N/A</c:v>
                </c:pt>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#N/A</c:v>
                </c:pt>
                <c:pt idx="42">
                  <c:v>#N/A</c:v>
                </c:pt>
                <c:pt idx="43">
                  <c:v>#N/A</c:v>
                </c:pt>
                <c:pt idx="44">
                  <c:v>#N/A</c:v>
                </c:pt>
                <c:pt idx="45">
                  <c:v>#N/A</c:v>
                </c:pt>
                <c:pt idx="46">
                  <c:v>#N/A</c:v>
                </c:pt>
                <c:pt idx="47">
                  <c:v>#N/A</c:v>
                </c:pt>
                <c:pt idx="48">
                  <c:v>#N/A</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217.38110587653057</c:v>
                </c:pt>
                <c:pt idx="65">
                  <c:v>#N/A</c:v>
                </c:pt>
                <c:pt idx="66">
                  <c:v>#N/A</c:v>
                </c:pt>
                <c:pt idx="67">
                  <c:v>#N/A</c:v>
                </c:pt>
                <c:pt idx="68">
                  <c:v>#N/A</c:v>
                </c:pt>
                <c:pt idx="69">
                  <c:v>#N/A</c:v>
                </c:pt>
                <c:pt idx="70">
                  <c:v>#N/A</c:v>
                </c:pt>
                <c:pt idx="71">
                  <c:v>#N/A</c:v>
                </c:pt>
                <c:pt idx="72">
                  <c:v>#N/A</c:v>
                </c:pt>
                <c:pt idx="73">
                  <c:v>#N/A</c:v>
                </c:pt>
                <c:pt idx="74">
                  <c:v>#N/A</c:v>
                </c:pt>
                <c:pt idx="75">
                  <c:v>#N/A</c:v>
                </c:pt>
                <c:pt idx="76">
                  <c:v>#N/A</c:v>
                </c:pt>
                <c:pt idx="77">
                  <c:v>#N/A</c:v>
                </c:pt>
                <c:pt idx="78">
                  <c:v>#N/A</c:v>
                </c:pt>
                <c:pt idx="79">
                  <c:v>#N/A</c:v>
                </c:pt>
                <c:pt idx="80">
                  <c:v>#N/A</c:v>
                </c:pt>
                <c:pt idx="81">
                  <c:v>#N/A</c:v>
                </c:pt>
                <c:pt idx="82">
                  <c:v>#N/A</c:v>
                </c:pt>
                <c:pt idx="83">
                  <c:v>#N/A</c:v>
                </c:pt>
                <c:pt idx="84">
                  <c:v>#N/A</c:v>
                </c:pt>
                <c:pt idx="85">
                  <c:v>#N/A</c:v>
                </c:pt>
                <c:pt idx="86">
                  <c:v>#N/A</c:v>
                </c:pt>
                <c:pt idx="87">
                  <c:v>#N/A</c:v>
                </c:pt>
                <c:pt idx="88">
                  <c:v>#N/A</c:v>
                </c:pt>
                <c:pt idx="89">
                  <c:v>#N/A</c:v>
                </c:pt>
                <c:pt idx="90">
                  <c:v>#N/A</c:v>
                </c:pt>
                <c:pt idx="91">
                  <c:v>#N/A</c:v>
                </c:pt>
                <c:pt idx="92">
                  <c:v>#N/A</c:v>
                </c:pt>
                <c:pt idx="93">
                  <c:v>#N/A</c:v>
                </c:pt>
                <c:pt idx="94">
                  <c:v>#N/A</c:v>
                </c:pt>
                <c:pt idx="95">
                  <c:v>#N/A</c:v>
                </c:pt>
                <c:pt idx="96">
                  <c:v>#N/A</c:v>
                </c:pt>
                <c:pt idx="97">
                  <c:v>#N/A</c:v>
                </c:pt>
                <c:pt idx="98">
                  <c:v>#N/A</c:v>
                </c:pt>
                <c:pt idx="99">
                  <c:v>#N/A</c:v>
                </c:pt>
                <c:pt idx="100">
                  <c:v>#N/A</c:v>
                </c:pt>
                <c:pt idx="101">
                  <c:v>#N/A</c:v>
                </c:pt>
                <c:pt idx="102">
                  <c:v>167.32002997165498</c:v>
                </c:pt>
                <c:pt idx="103">
                  <c:v>#N/A</c:v>
                </c:pt>
                <c:pt idx="104">
                  <c:v>#N/A</c:v>
                </c:pt>
                <c:pt idx="105">
                  <c:v>#N/A</c:v>
                </c:pt>
                <c:pt idx="106">
                  <c:v>#N/A</c:v>
                </c:pt>
                <c:pt idx="107">
                  <c:v>#N/A</c:v>
                </c:pt>
                <c:pt idx="108">
                  <c:v>#N/A</c:v>
                </c:pt>
                <c:pt idx="109">
                  <c:v>#N/A</c:v>
                </c:pt>
                <c:pt idx="110">
                  <c:v>#N/A</c:v>
                </c:pt>
                <c:pt idx="111">
                  <c:v>#N/A</c:v>
                </c:pt>
                <c:pt idx="112">
                  <c:v>#N/A</c:v>
                </c:pt>
                <c:pt idx="113">
                  <c:v>#N/A</c:v>
                </c:pt>
                <c:pt idx="114">
                  <c:v>#N/A</c:v>
                </c:pt>
                <c:pt idx="115">
                  <c:v>#N/A</c:v>
                </c:pt>
                <c:pt idx="116">
                  <c:v>#N/A</c:v>
                </c:pt>
                <c:pt idx="117">
                  <c:v>#N/A</c:v>
                </c:pt>
                <c:pt idx="118">
                  <c:v>#N/A</c:v>
                </c:pt>
                <c:pt idx="119">
                  <c:v>#N/A</c:v>
                </c:pt>
                <c:pt idx="120">
                  <c:v>#N/A</c:v>
                </c:pt>
                <c:pt idx="121">
                  <c:v>#N/A</c:v>
                </c:pt>
                <c:pt idx="122">
                  <c:v>#N/A</c:v>
                </c:pt>
                <c:pt idx="123">
                  <c:v>#N/A</c:v>
                </c:pt>
                <c:pt idx="124">
                  <c:v>#N/A</c:v>
                </c:pt>
                <c:pt idx="125">
                  <c:v>#N/A</c:v>
                </c:pt>
                <c:pt idx="126">
                  <c:v>#N/A</c:v>
                </c:pt>
                <c:pt idx="127">
                  <c:v>#N/A</c:v>
                </c:pt>
                <c:pt idx="128">
                  <c:v>#N/A</c:v>
                </c:pt>
                <c:pt idx="129">
                  <c:v>#N/A</c:v>
                </c:pt>
                <c:pt idx="130">
                  <c:v>#N/A</c:v>
                </c:pt>
                <c:pt idx="131">
                  <c:v>#N/A</c:v>
                </c:pt>
                <c:pt idx="132">
                  <c:v>#N/A</c:v>
                </c:pt>
                <c:pt idx="133">
                  <c:v>#N/A</c:v>
                </c:pt>
                <c:pt idx="134">
                  <c:v>#N/A</c:v>
                </c:pt>
                <c:pt idx="135">
                  <c:v>#N/A</c:v>
                </c:pt>
                <c:pt idx="136">
                  <c:v>#N/A</c:v>
                </c:pt>
                <c:pt idx="137">
                  <c:v>#N/A</c:v>
                </c:pt>
                <c:pt idx="138">
                  <c:v>#N/A</c:v>
                </c:pt>
                <c:pt idx="139">
                  <c:v>#N/A</c:v>
                </c:pt>
                <c:pt idx="140">
                  <c:v>#N/A</c:v>
                </c:pt>
                <c:pt idx="141">
                  <c:v>#N/A</c:v>
                </c:pt>
                <c:pt idx="142">
                  <c:v>#N/A</c:v>
                </c:pt>
                <c:pt idx="143">
                  <c:v>#N/A</c:v>
                </c:pt>
                <c:pt idx="144">
                  <c:v>#N/A</c:v>
                </c:pt>
                <c:pt idx="145">
                  <c:v>#N/A</c:v>
                </c:pt>
                <c:pt idx="146">
                  <c:v>#N/A</c:v>
                </c:pt>
                <c:pt idx="147">
                  <c:v>#N/A</c:v>
                </c:pt>
                <c:pt idx="148">
                  <c:v>#N/A</c:v>
                </c:pt>
                <c:pt idx="149">
                  <c:v>#N/A</c:v>
                </c:pt>
                <c:pt idx="150">
                  <c:v>#N/A</c:v>
                </c:pt>
                <c:pt idx="151">
                  <c:v>#N/A</c:v>
                </c:pt>
                <c:pt idx="152">
                  <c:v>#N/A</c:v>
                </c:pt>
                <c:pt idx="153">
                  <c:v>#N/A</c:v>
                </c:pt>
                <c:pt idx="154">
                  <c:v>#N/A</c:v>
                </c:pt>
                <c:pt idx="155">
                  <c:v>#N/A</c:v>
                </c:pt>
                <c:pt idx="156">
                  <c:v>#N/A</c:v>
                </c:pt>
                <c:pt idx="157">
                  <c:v>#N/A</c:v>
                </c:pt>
                <c:pt idx="158">
                  <c:v>#N/A</c:v>
                </c:pt>
                <c:pt idx="159">
                  <c:v>#N/A</c:v>
                </c:pt>
                <c:pt idx="160">
                  <c:v>#N/A</c:v>
                </c:pt>
                <c:pt idx="161">
                  <c:v>#N/A</c:v>
                </c:pt>
                <c:pt idx="162">
                  <c:v>#N/A</c:v>
                </c:pt>
                <c:pt idx="163">
                  <c:v>#N/A</c:v>
                </c:pt>
                <c:pt idx="164">
                  <c:v>#N/A</c:v>
                </c:pt>
                <c:pt idx="165">
                  <c:v>#N/A</c:v>
                </c:pt>
                <c:pt idx="166">
                  <c:v>#N/A</c:v>
                </c:pt>
                <c:pt idx="167">
                  <c:v>#N/A</c:v>
                </c:pt>
                <c:pt idx="168">
                  <c:v>#N/A</c:v>
                </c:pt>
                <c:pt idx="169">
                  <c:v>#N/A</c:v>
                </c:pt>
                <c:pt idx="170">
                  <c:v>#N/A</c:v>
                </c:pt>
                <c:pt idx="171">
                  <c:v>#N/A</c:v>
                </c:pt>
                <c:pt idx="172">
                  <c:v>#N/A</c:v>
                </c:pt>
                <c:pt idx="173">
                  <c:v>#N/A</c:v>
                </c:pt>
                <c:pt idx="174">
                  <c:v>#N/A</c:v>
                </c:pt>
                <c:pt idx="175">
                  <c:v>#N/A</c:v>
                </c:pt>
                <c:pt idx="176">
                  <c:v>#N/A</c:v>
                </c:pt>
                <c:pt idx="177">
                  <c:v>#N/A</c:v>
                </c:pt>
                <c:pt idx="178">
                  <c:v>#N/A</c:v>
                </c:pt>
                <c:pt idx="179">
                  <c:v>#N/A</c:v>
                </c:pt>
                <c:pt idx="180">
                  <c:v>#N/A</c:v>
                </c:pt>
                <c:pt idx="181">
                  <c:v>#N/A</c:v>
                </c:pt>
                <c:pt idx="182">
                  <c:v>#N/A</c:v>
                </c:pt>
                <c:pt idx="183">
                  <c:v>#N/A</c:v>
                </c:pt>
                <c:pt idx="184">
                  <c:v>#N/A</c:v>
                </c:pt>
                <c:pt idx="185">
                  <c:v>140.7720524881596</c:v>
                </c:pt>
                <c:pt idx="186">
                  <c:v>#N/A</c:v>
                </c:pt>
                <c:pt idx="187">
                  <c:v>#N/A</c:v>
                </c:pt>
                <c:pt idx="188">
                  <c:v>#N/A</c:v>
                </c:pt>
                <c:pt idx="189">
                  <c:v>#N/A</c:v>
                </c:pt>
                <c:pt idx="190">
                  <c:v>#N/A</c:v>
                </c:pt>
                <c:pt idx="191">
                  <c:v>#N/A</c:v>
                </c:pt>
                <c:pt idx="192">
                  <c:v>#N/A</c:v>
                </c:pt>
                <c:pt idx="193">
                  <c:v>#N/A</c:v>
                </c:pt>
                <c:pt idx="194">
                  <c:v>#N/A</c:v>
                </c:pt>
                <c:pt idx="195">
                  <c:v>#N/A</c:v>
                </c:pt>
                <c:pt idx="196">
                  <c:v>#N/A</c:v>
                </c:pt>
                <c:pt idx="197">
                  <c:v>#N/A</c:v>
                </c:pt>
                <c:pt idx="198">
                  <c:v>#N/A</c:v>
                </c:pt>
                <c:pt idx="199">
                  <c:v>#N/A</c:v>
                </c:pt>
                <c:pt idx="200">
                  <c:v>#N/A</c:v>
                </c:pt>
                <c:pt idx="201">
                  <c:v>#N/A</c:v>
                </c:pt>
                <c:pt idx="202">
                  <c:v>#N/A</c:v>
                </c:pt>
                <c:pt idx="203">
                  <c:v>#N/A</c:v>
                </c:pt>
                <c:pt idx="204">
                  <c:v>#N/A</c:v>
                </c:pt>
                <c:pt idx="205">
                  <c:v>#N/A</c:v>
                </c:pt>
                <c:pt idx="206">
                  <c:v>#N/A</c:v>
                </c:pt>
                <c:pt idx="207">
                  <c:v>#N/A</c:v>
                </c:pt>
                <c:pt idx="208">
                  <c:v>#N/A</c:v>
                </c:pt>
                <c:pt idx="209">
                  <c:v>#N/A</c:v>
                </c:pt>
                <c:pt idx="210">
                  <c:v>#N/A</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#N/A</c:v>
                </c:pt>
                <c:pt idx="227">
                  <c:v>#N/A</c:v>
                </c:pt>
                <c:pt idx="228">
                  <c:v>#N/A</c:v>
                </c:pt>
                <c:pt idx="229">
                  <c:v>#N/A</c:v>
                </c:pt>
                <c:pt idx="230">
                  <c:v>#N/A</c:v>
                </c:pt>
                <c:pt idx="231">
                  <c:v>#N/A</c:v>
                </c:pt>
                <c:pt idx="232">
                  <c:v>#N/A</c:v>
                </c:pt>
                <c:pt idx="233">
                  <c:v>#N/A</c:v>
                </c:pt>
                <c:pt idx="234">
                  <c:v>#N/A</c:v>
                </c:pt>
                <c:pt idx="235">
                  <c:v>#N/A</c:v>
                </c:pt>
                <c:pt idx="236">
                  <c:v>#N/A</c:v>
                </c:pt>
                <c:pt idx="237">
                  <c:v>#N/A</c:v>
                </c:pt>
                <c:pt idx="238">
                  <c:v>#N/A</c:v>
                </c:pt>
                <c:pt idx="239">
                  <c:v>#N/A</c:v>
                </c:pt>
                <c:pt idx="240">
                  <c:v>#N/A</c:v>
                </c:pt>
                <c:pt idx="241">
                  <c:v>#N/A</c:v>
                </c:pt>
                <c:pt idx="242">
                  <c:v>105.01000518355075</c:v>
                </c:pt>
                <c:pt idx="243">
                  <c:v>96.089632164977843</c:v>
                </c:pt>
                <c:pt idx="244">
                  <c:v>#N/A</c:v>
                </c:pt>
                <c:pt idx="245">
                  <c:v>#N/A</c:v>
                </c:pt>
                <c:pt idx="246">
                  <c:v>#N/A</c:v>
                </c:pt>
                <c:pt idx="247">
                  <c:v>#N/A</c:v>
                </c:pt>
                <c:pt idx="248">
                  <c:v>101.17120688763237</c:v>
                </c:pt>
                <c:pt idx="249">
                  <c:v>#N/A</c:v>
                </c:pt>
                <c:pt idx="250">
                  <c:v>#N/A</c:v>
                </c:pt>
                <c:pt idx="251">
                  <c:v>#N/A</c:v>
                </c:pt>
                <c:pt idx="252">
                  <c:v>#N/A</c:v>
                </c:pt>
                <c:pt idx="253">
                  <c:v>#N/A</c:v>
                </c:pt>
                <c:pt idx="254">
                  <c:v>#N/A</c:v>
                </c:pt>
                <c:pt idx="255">
                  <c:v>#N/A</c:v>
                </c:pt>
                <c:pt idx="256">
                  <c:v>#N/A</c:v>
                </c:pt>
                <c:pt idx="257">
                  <c:v>#N/A</c:v>
                </c:pt>
                <c:pt idx="258">
                  <c:v>#N/A</c:v>
                </c:pt>
                <c:pt idx="259">
                  <c:v>#N/A</c:v>
                </c:pt>
                <c:pt idx="260">
                  <c:v>#N/A</c:v>
                </c:pt>
                <c:pt idx="261">
                  <c:v>#N/A</c:v>
                </c:pt>
                <c:pt idx="262">
                  <c:v>#N/A</c:v>
                </c:pt>
                <c:pt idx="263">
                  <c:v>#N/A</c:v>
                </c:pt>
                <c:pt idx="264">
                  <c:v>#N/A</c:v>
                </c:pt>
                <c:pt idx="265">
                  <c:v>#N/A</c:v>
                </c:pt>
                <c:pt idx="266">
                  <c:v>#N/A</c:v>
                </c:pt>
                <c:pt idx="267">
                  <c:v>#N/A</c:v>
                </c:pt>
                <c:pt idx="268">
                  <c:v>#N/A</c:v>
                </c:pt>
                <c:pt idx="269">
                  <c:v>#N/A</c:v>
                </c:pt>
                <c:pt idx="270">
                  <c:v>#N/A</c:v>
                </c:pt>
                <c:pt idx="271">
                  <c:v>#N/A</c:v>
                </c:pt>
                <c:pt idx="272">
                  <c:v>#N/A</c:v>
                </c:pt>
                <c:pt idx="273">
                  <c:v>#N/A</c:v>
                </c:pt>
                <c:pt idx="274">
                  <c:v>#N/A</c:v>
                </c:pt>
                <c:pt idx="275">
                  <c:v>#N/A</c:v>
                </c:pt>
                <c:pt idx="276">
                  <c:v>#N/A</c:v>
                </c:pt>
                <c:pt idx="277">
                  <c:v>#N/A</c:v>
                </c:pt>
                <c:pt idx="278">
                  <c:v>#N/A</c:v>
                </c:pt>
                <c:pt idx="279">
                  <c:v>#N/A</c:v>
                </c:pt>
                <c:pt idx="280">
                  <c:v>#N/A</c:v>
                </c:pt>
                <c:pt idx="281">
                  <c:v>#N/A</c:v>
                </c:pt>
                <c:pt idx="282">
                  <c:v>#N/A</c:v>
                </c:pt>
                <c:pt idx="283">
                  <c:v>#N/A</c:v>
                </c:pt>
                <c:pt idx="284">
                  <c:v>#N/A</c:v>
                </c:pt>
                <c:pt idx="285">
                  <c:v>#N/A</c:v>
                </c:pt>
                <c:pt idx="286">
                  <c:v>#N/A</c:v>
                </c:pt>
                <c:pt idx="287">
                  <c:v>#N/A</c:v>
                </c:pt>
                <c:pt idx="288">
                  <c:v>#N/A</c:v>
                </c:pt>
                <c:pt idx="289">
                  <c:v>#N/A</c:v>
                </c:pt>
                <c:pt idx="290">
                  <c:v>#N/A</c:v>
                </c:pt>
                <c:pt idx="291">
                  <c:v>#N/A</c:v>
                </c:pt>
                <c:pt idx="292">
                  <c:v>#N/A</c:v>
                </c:pt>
                <c:pt idx="293">
                  <c:v>#N/A</c:v>
                </c:pt>
                <c:pt idx="294">
                  <c:v>#N/A</c:v>
                </c:pt>
                <c:pt idx="295">
                  <c:v>#N/A</c:v>
                </c:pt>
                <c:pt idx="296">
                  <c:v>#N/A</c:v>
                </c:pt>
                <c:pt idx="297">
                  <c:v>#N/A</c:v>
                </c:pt>
                <c:pt idx="298">
                  <c:v>#N/A</c:v>
                </c:pt>
                <c:pt idx="299">
                  <c:v>#N/A</c:v>
                </c:pt>
                <c:pt idx="300">
                  <c:v>#N/A</c:v>
                </c:pt>
                <c:pt idx="301">
                  <c:v>#N/A</c:v>
                </c:pt>
                <c:pt idx="302">
                  <c:v>#N/A</c:v>
                </c:pt>
                <c:pt idx="303">
                  <c:v>#N/A</c:v>
                </c:pt>
                <c:pt idx="304">
                  <c:v>#N/A</c:v>
                </c:pt>
                <c:pt idx="305">
                  <c:v>#N/A</c:v>
                </c:pt>
                <c:pt idx="306">
                  <c:v>#N/A</c:v>
                </c:pt>
                <c:pt idx="307">
                  <c:v>#N/A</c:v>
                </c:pt>
                <c:pt idx="308">
                  <c:v>#N/A</c:v>
                </c:pt>
                <c:pt idx="309">
                  <c:v>#N/A</c:v>
                </c:pt>
                <c:pt idx="310">
                  <c:v>#N/A</c:v>
                </c:pt>
                <c:pt idx="311">
                  <c:v>#N/A</c:v>
                </c:pt>
                <c:pt idx="312">
                  <c:v>#N/A</c:v>
                </c:pt>
                <c:pt idx="313">
                  <c:v>#N/A</c:v>
                </c:pt>
                <c:pt idx="314">
                  <c:v>#N/A</c:v>
                </c:pt>
                <c:pt idx="315">
                  <c:v>#N/A</c:v>
                </c:pt>
                <c:pt idx="316">
                  <c:v>#N/A</c:v>
                </c:pt>
                <c:pt idx="317">
                  <c:v>#N/A</c:v>
                </c:pt>
                <c:pt idx="318">
                  <c:v>#N/A</c:v>
                </c:pt>
                <c:pt idx="319">
                  <c:v>#N/A</c:v>
                </c:pt>
                <c:pt idx="320">
                  <c:v>#N/A</c:v>
                </c:pt>
                <c:pt idx="321">
                  <c:v>#N/A</c:v>
                </c:pt>
                <c:pt idx="322">
                  <c:v>#N/A</c:v>
                </c:pt>
                <c:pt idx="323">
                  <c:v>#N/A</c:v>
                </c:pt>
                <c:pt idx="324">
                  <c:v>#N/A</c:v>
                </c:pt>
                <c:pt idx="325">
                  <c:v>#N/A</c:v>
                </c:pt>
                <c:pt idx="326">
                  <c:v>#N/A</c:v>
                </c:pt>
                <c:pt idx="327">
                  <c:v>#N/A</c:v>
                </c:pt>
                <c:pt idx="328">
                  <c:v>#N/A</c:v>
                </c:pt>
                <c:pt idx="329">
                  <c:v>#N/A</c:v>
                </c:pt>
                <c:pt idx="330">
                  <c:v>#N/A</c:v>
                </c:pt>
                <c:pt idx="331">
                  <c:v>#N/A</c:v>
                </c:pt>
                <c:pt idx="332">
                  <c:v>#N/A</c:v>
                </c:pt>
                <c:pt idx="333">
                  <c:v>#N/A</c:v>
                </c:pt>
                <c:pt idx="334">
                  <c:v>#N/A</c:v>
                </c:pt>
                <c:pt idx="335">
                  <c:v>#N/A</c:v>
                </c:pt>
                <c:pt idx="336">
                  <c:v>#N/A</c:v>
                </c:pt>
                <c:pt idx="337">
                  <c:v>#N/A</c:v>
                </c:pt>
                <c:pt idx="338">
                  <c:v>#N/A</c:v>
                </c:pt>
                <c:pt idx="339">
                  <c:v>#N/A</c:v>
                </c:pt>
                <c:pt idx="340">
                  <c:v>#N/A</c:v>
                </c:pt>
                <c:pt idx="341">
                  <c:v>#N/A</c:v>
                </c:pt>
                <c:pt idx="342">
                  <c:v>#N/A</c:v>
                </c:pt>
                <c:pt idx="343">
                  <c:v>#N/A</c:v>
                </c:pt>
                <c:pt idx="344">
                  <c:v>#N/A</c:v>
                </c:pt>
                <c:pt idx="345">
                  <c:v>#N/A</c:v>
                </c:pt>
                <c:pt idx="346">
                  <c:v>#N/A</c:v>
                </c:pt>
                <c:pt idx="347">
                  <c:v>#N/A</c:v>
                </c:pt>
                <c:pt idx="348">
                  <c:v>#N/A</c:v>
                </c:pt>
                <c:pt idx="349">
                  <c:v>#N/A</c:v>
                </c:pt>
                <c:pt idx="350">
                  <c:v>#N/A</c:v>
                </c:pt>
                <c:pt idx="351">
                  <c:v>#N/A</c:v>
                </c:pt>
                <c:pt idx="352">
                  <c:v>#N/A</c:v>
                </c:pt>
                <c:pt idx="353">
                  <c:v>#N/A</c:v>
                </c:pt>
                <c:pt idx="354">
                  <c:v>#N/A</c:v>
                </c:pt>
                <c:pt idx="355">
                  <c:v>#N/A</c:v>
                </c:pt>
                <c:pt idx="356">
                  <c:v>#N/A</c:v>
                </c:pt>
                <c:pt idx="357">
                  <c:v>#N/A</c:v>
                </c:pt>
                <c:pt idx="358">
                  <c:v>#N/A</c:v>
                </c:pt>
                <c:pt idx="359">
                  <c:v>#N/A</c:v>
                </c:pt>
                <c:pt idx="360">
                  <c:v>#N/A</c:v>
                </c:pt>
                <c:pt idx="361">
                  <c:v>#N/A</c:v>
                </c:pt>
                <c:pt idx="362">
                  <c:v>#N/A</c:v>
                </c:pt>
                <c:pt idx="363">
                  <c:v>#N/A</c:v>
                </c:pt>
                <c:pt idx="364">
                  <c:v>#N/A</c:v>
                </c:pt>
                <c:pt idx="365">
                  <c:v>#N/A</c:v>
                </c:pt>
                <c:pt idx="366">
                  <c:v>#N/A</c:v>
                </c:pt>
                <c:pt idx="367">
                  <c:v>#N/A</c:v>
                </c:pt>
                <c:pt idx="368">
                  <c:v>#N/A</c:v>
                </c:pt>
                <c:pt idx="369">
                  <c:v>#N/A</c:v>
                </c:pt>
                <c:pt idx="370">
                  <c:v>#N/A</c:v>
                </c:pt>
                <c:pt idx="371">
                  <c:v>#N/A</c:v>
                </c:pt>
                <c:pt idx="372">
                  <c:v>#N/A</c:v>
                </c:pt>
                <c:pt idx="373">
                  <c:v>#N/A</c:v>
                </c:pt>
                <c:pt idx="374">
                  <c:v>#N/A</c:v>
                </c:pt>
                <c:pt idx="375">
                  <c:v>#N/A</c:v>
                </c:pt>
                <c:pt idx="376">
                  <c:v>#N/A</c:v>
                </c:pt>
                <c:pt idx="377">
                  <c:v>#N/A</c:v>
                </c:pt>
                <c:pt idx="378">
                  <c:v>#N/A</c:v>
                </c:pt>
                <c:pt idx="379">
                  <c:v>#N/A</c:v>
                </c:pt>
                <c:pt idx="380">
                  <c:v>#N/A</c:v>
                </c:pt>
                <c:pt idx="381">
                  <c:v>#N/A</c:v>
                </c:pt>
                <c:pt idx="382">
                  <c:v>#N/A</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#N/A</c:v>
                </c:pt>
                <c:pt idx="399">
                  <c:v>#N/A</c:v>
                </c:pt>
                <c:pt idx="400">
                  <c:v>#N/A</c:v>
                </c:pt>
                <c:pt idx="401">
                  <c:v>#N/A</c:v>
                </c:pt>
                <c:pt idx="402">
                  <c:v>#N/A</c:v>
                </c:pt>
                <c:pt idx="403">
                  <c:v>#N/A</c:v>
                </c:pt>
                <c:pt idx="404">
                  <c:v>#N/A</c:v>
                </c:pt>
                <c:pt idx="405">
                  <c:v>#N/A</c:v>
                </c:pt>
                <c:pt idx="406">
                  <c:v>#N/A</c:v>
                </c:pt>
                <c:pt idx="407">
                  <c:v>#N/A</c:v>
                </c:pt>
                <c:pt idx="408">
                  <c:v>#N/A</c:v>
                </c:pt>
                <c:pt idx="409">
                  <c:v>#N/A</c:v>
                </c:pt>
                <c:pt idx="410">
                  <c:v>#N/A</c:v>
                </c:pt>
                <c:pt idx="411">
                  <c:v>#N/A</c:v>
                </c:pt>
                <c:pt idx="412">
                  <c:v>#N/A</c:v>
                </c:pt>
                <c:pt idx="413">
                  <c:v>#N/A</c:v>
                </c:pt>
                <c:pt idx="414">
                  <c:v>#N/A</c:v>
                </c:pt>
                <c:pt idx="415">
                  <c:v>#N/A</c:v>
                </c:pt>
                <c:pt idx="416">
                  <c:v>#N/A</c:v>
                </c:pt>
                <c:pt idx="417">
                  <c:v>#N/A</c:v>
                </c:pt>
                <c:pt idx="418">
                  <c:v>#N/A</c:v>
                </c:pt>
                <c:pt idx="419">
                  <c:v>#N/A</c:v>
                </c:pt>
                <c:pt idx="420">
                  <c:v>#N/A</c:v>
                </c:pt>
                <c:pt idx="421">
                  <c:v>#N/A</c:v>
                </c:pt>
                <c:pt idx="422">
                  <c:v>#N/A</c:v>
                </c:pt>
                <c:pt idx="423">
                  <c:v>#N/A</c:v>
                </c:pt>
                <c:pt idx="424">
                  <c:v>#N/A</c:v>
                </c:pt>
                <c:pt idx="425">
                  <c:v>#N/A</c:v>
                </c:pt>
                <c:pt idx="426">
                  <c:v>#N/A</c:v>
                </c:pt>
                <c:pt idx="427">
                  <c:v>#N/A</c:v>
                </c:pt>
                <c:pt idx="428">
                  <c:v>#N/A</c:v>
                </c:pt>
                <c:pt idx="429">
                  <c:v>#N/A</c:v>
                </c:pt>
                <c:pt idx="430">
                  <c:v>#N/A</c:v>
                </c:pt>
                <c:pt idx="431">
                  <c:v>#N/A</c:v>
                </c:pt>
                <c:pt idx="432">
                  <c:v>#N/A</c:v>
                </c:pt>
                <c:pt idx="433">
                  <c:v>#N/A</c:v>
                </c:pt>
                <c:pt idx="434">
                  <c:v>#N/A</c:v>
                </c:pt>
                <c:pt idx="435">
                  <c:v>#N/A</c:v>
                </c:pt>
                <c:pt idx="436">
                  <c:v>#N/A</c:v>
                </c:pt>
                <c:pt idx="437">
                  <c:v>#N/A</c:v>
                </c:pt>
                <c:pt idx="438">
                  <c:v>#N/A</c:v>
                </c:pt>
                <c:pt idx="439">
                  <c:v>#N/A</c:v>
                </c:pt>
                <c:pt idx="440">
                  <c:v>#N/A</c:v>
                </c:pt>
                <c:pt idx="441">
                  <c:v>#N/A</c:v>
                </c:pt>
                <c:pt idx="442">
                  <c:v>#N/A</c:v>
                </c:pt>
                <c:pt idx="443">
                  <c:v>#N/A</c:v>
                </c:pt>
                <c:pt idx="444">
                  <c:v>#N/A</c:v>
                </c:pt>
                <c:pt idx="445">
                  <c:v>#N/A</c:v>
                </c:pt>
                <c:pt idx="446">
                  <c:v>#N/A</c:v>
                </c:pt>
                <c:pt idx="447">
                  <c:v>#N/A</c:v>
                </c:pt>
                <c:pt idx="448">
                  <c:v>#N/A</c:v>
                </c:pt>
                <c:pt idx="449">
                  <c:v>#N/A</c:v>
                </c:pt>
                <c:pt idx="450">
                  <c:v>#N/A</c:v>
                </c:pt>
                <c:pt idx="451">
                  <c:v>#N/A</c:v>
                </c:pt>
                <c:pt idx="452">
                  <c:v>#N/A</c:v>
                </c:pt>
                <c:pt idx="453">
                  <c:v>#N/A</c:v>
                </c:pt>
                <c:pt idx="454">
                  <c:v>#N/A</c:v>
                </c:pt>
                <c:pt idx="455">
                  <c:v>#N/A</c:v>
                </c:pt>
                <c:pt idx="456">
                  <c:v>#N/A</c:v>
                </c:pt>
                <c:pt idx="457">
                  <c:v>#N/A</c:v>
                </c:pt>
                <c:pt idx="458">
                  <c:v>#N/A</c:v>
                </c:pt>
                <c:pt idx="459">
                  <c:v>#N/A</c:v>
                </c:pt>
                <c:pt idx="460">
                  <c:v>#N/A</c:v>
                </c:pt>
                <c:pt idx="461">
                  <c:v>#N/A</c:v>
                </c:pt>
                <c:pt idx="462">
                  <c:v>#N/A</c:v>
                </c:pt>
                <c:pt idx="463">
                  <c:v>#N/A</c:v>
                </c:pt>
                <c:pt idx="464">
                  <c:v>#N/A</c:v>
                </c:pt>
                <c:pt idx="465">
                  <c:v>#N/A</c:v>
                </c:pt>
                <c:pt idx="466">
                  <c:v>#N/A</c:v>
                </c:pt>
                <c:pt idx="467">
                  <c:v>#N/A</c:v>
                </c:pt>
                <c:pt idx="468">
                  <c:v>#N/A</c:v>
                </c:pt>
                <c:pt idx="469">
                  <c:v>#N/A</c:v>
                </c:pt>
                <c:pt idx="470">
                  <c:v>#N/A</c:v>
                </c:pt>
                <c:pt idx="471">
                  <c:v>#N/A</c:v>
                </c:pt>
              </c:numCache>
            </c:numRef>
          </c:yVal>
          <c:bubbleSize>
            <c:numRef>
              <c:f>'PPA Price by Project (PV only)'!$B$26:$B$537</c:f>
              <c:numCache>
                <c:formatCode>0.0</c:formatCode>
                <c:ptCount val="512"/>
                <c:pt idx="0">
                  <c:v>7</c:v>
                </c:pt>
                <c:pt idx="1">
                  <c:v>5</c:v>
                </c:pt>
                <c:pt idx="2">
                  <c:v>550</c:v>
                </c:pt>
                <c:pt idx="3">
                  <c:v>210</c:v>
                </c:pt>
                <c:pt idx="4">
                  <c:v>10</c:v>
                </c:pt>
                <c:pt idx="5">
                  <c:v>30</c:v>
                </c:pt>
                <c:pt idx="6">
                  <c:v>30</c:v>
                </c:pt>
                <c:pt idx="7">
                  <c:v>19</c:v>
                </c:pt>
                <c:pt idx="8">
                  <c:v>12.6</c:v>
                </c:pt>
                <c:pt idx="9">
                  <c:v>230</c:v>
                </c:pt>
                <c:pt idx="10">
                  <c:v>20</c:v>
                </c:pt>
                <c:pt idx="11">
                  <c:v>14</c:v>
                </c:pt>
                <c:pt idx="12">
                  <c:v>10.08</c:v>
                </c:pt>
                <c:pt idx="13">
                  <c:v>48</c:v>
                </c:pt>
                <c:pt idx="14">
                  <c:v>250</c:v>
                </c:pt>
                <c:pt idx="15">
                  <c:v>250</c:v>
                </c:pt>
                <c:pt idx="16">
                  <c:v>21</c:v>
                </c:pt>
                <c:pt idx="17">
                  <c:v>50</c:v>
                </c:pt>
                <c:pt idx="18">
                  <c:v>6</c:v>
                </c:pt>
                <c:pt idx="19">
                  <c:v>19</c:v>
                </c:pt>
                <c:pt idx="20">
                  <c:v>20</c:v>
                </c:pt>
                <c:pt idx="21">
                  <c:v>50</c:v>
                </c:pt>
                <c:pt idx="22">
                  <c:v>20</c:v>
                </c:pt>
                <c:pt idx="23">
                  <c:v>20</c:v>
                </c:pt>
                <c:pt idx="24">
                  <c:v>50</c:v>
                </c:pt>
                <c:pt idx="25">
                  <c:v>300</c:v>
                </c:pt>
                <c:pt idx="26">
                  <c:v>40</c:v>
                </c:pt>
                <c:pt idx="27">
                  <c:v>29</c:v>
                </c:pt>
                <c:pt idx="28">
                  <c:v>66</c:v>
                </c:pt>
                <c:pt idx="29">
                  <c:v>25</c:v>
                </c:pt>
                <c:pt idx="30">
                  <c:v>125</c:v>
                </c:pt>
                <c:pt idx="31">
                  <c:v>25.8</c:v>
                </c:pt>
                <c:pt idx="32">
                  <c:v>32</c:v>
                </c:pt>
                <c:pt idx="33">
                  <c:v>20</c:v>
                </c:pt>
                <c:pt idx="34">
                  <c:v>23</c:v>
                </c:pt>
                <c:pt idx="35">
                  <c:v>12</c:v>
                </c:pt>
                <c:pt idx="36">
                  <c:v>10</c:v>
                </c:pt>
                <c:pt idx="37">
                  <c:v>20</c:v>
                </c:pt>
                <c:pt idx="38">
                  <c:v>150</c:v>
                </c:pt>
                <c:pt idx="39">
                  <c:v>45</c:v>
                </c:pt>
                <c:pt idx="40">
                  <c:v>30</c:v>
                </c:pt>
                <c:pt idx="41">
                  <c:v>5.5</c:v>
                </c:pt>
                <c:pt idx="42">
                  <c:v>23</c:v>
                </c:pt>
                <c:pt idx="43">
                  <c:v>62.5</c:v>
                </c:pt>
                <c:pt idx="44">
                  <c:v>130</c:v>
                </c:pt>
                <c:pt idx="45">
                  <c:v>14</c:v>
                </c:pt>
                <c:pt idx="46">
                  <c:v>20</c:v>
                </c:pt>
                <c:pt idx="47">
                  <c:v>9</c:v>
                </c:pt>
                <c:pt idx="48">
                  <c:v>7.65</c:v>
                </c:pt>
                <c:pt idx="49">
                  <c:v>60</c:v>
                </c:pt>
                <c:pt idx="50">
                  <c:v>309</c:v>
                </c:pt>
                <c:pt idx="51">
                  <c:v>20</c:v>
                </c:pt>
                <c:pt idx="52">
                  <c:v>270</c:v>
                </c:pt>
                <c:pt idx="53">
                  <c:v>110</c:v>
                </c:pt>
                <c:pt idx="54">
                  <c:v>26</c:v>
                </c:pt>
                <c:pt idx="55">
                  <c:v>250</c:v>
                </c:pt>
                <c:pt idx="56">
                  <c:v>30</c:v>
                </c:pt>
                <c:pt idx="57">
                  <c:v>20</c:v>
                </c:pt>
                <c:pt idx="58">
                  <c:v>150</c:v>
                </c:pt>
                <c:pt idx="59">
                  <c:v>110</c:v>
                </c:pt>
                <c:pt idx="60">
                  <c:v>127</c:v>
                </c:pt>
                <c:pt idx="61">
                  <c:v>150</c:v>
                </c:pt>
                <c:pt idx="62">
                  <c:v>24</c:v>
                </c:pt>
                <c:pt idx="63">
                  <c:v>20</c:v>
                </c:pt>
                <c:pt idx="64">
                  <c:v>6</c:v>
                </c:pt>
                <c:pt idx="65">
                  <c:v>150</c:v>
                </c:pt>
                <c:pt idx="66">
                  <c:v>250</c:v>
                </c:pt>
                <c:pt idx="67">
                  <c:v>9</c:v>
                </c:pt>
                <c:pt idx="68">
                  <c:v>20</c:v>
                </c:pt>
                <c:pt idx="69">
                  <c:v>19</c:v>
                </c:pt>
                <c:pt idx="70">
                  <c:v>20</c:v>
                </c:pt>
                <c:pt idx="71">
                  <c:v>30</c:v>
                </c:pt>
                <c:pt idx="72">
                  <c:v>20</c:v>
                </c:pt>
                <c:pt idx="73">
                  <c:v>15</c:v>
                </c:pt>
                <c:pt idx="74">
                  <c:v>15</c:v>
                </c:pt>
                <c:pt idx="75">
                  <c:v>200</c:v>
                </c:pt>
                <c:pt idx="76">
                  <c:v>20</c:v>
                </c:pt>
                <c:pt idx="77">
                  <c:v>20</c:v>
                </c:pt>
                <c:pt idx="78">
                  <c:v>20</c:v>
                </c:pt>
                <c:pt idx="79">
                  <c:v>20</c:v>
                </c:pt>
                <c:pt idx="80">
                  <c:v>20</c:v>
                </c:pt>
                <c:pt idx="81">
                  <c:v>102</c:v>
                </c:pt>
                <c:pt idx="82">
                  <c:v>20</c:v>
                </c:pt>
                <c:pt idx="83">
                  <c:v>250</c:v>
                </c:pt>
                <c:pt idx="84">
                  <c:v>20</c:v>
                </c:pt>
                <c:pt idx="85">
                  <c:v>20.8</c:v>
                </c:pt>
                <c:pt idx="86">
                  <c:v>10</c:v>
                </c:pt>
                <c:pt idx="87">
                  <c:v>50</c:v>
                </c:pt>
                <c:pt idx="88">
                  <c:v>20</c:v>
                </c:pt>
                <c:pt idx="89">
                  <c:v>20</c:v>
                </c:pt>
                <c:pt idx="90">
                  <c:v>250</c:v>
                </c:pt>
                <c:pt idx="91">
                  <c:v>20</c:v>
                </c:pt>
                <c:pt idx="92">
                  <c:v>28.8</c:v>
                </c:pt>
                <c:pt idx="93">
                  <c:v>45</c:v>
                </c:pt>
                <c:pt idx="94">
                  <c:v>20</c:v>
                </c:pt>
                <c:pt idx="95">
                  <c:v>20</c:v>
                </c:pt>
                <c:pt idx="96">
                  <c:v>20</c:v>
                </c:pt>
                <c:pt idx="97">
                  <c:v>20</c:v>
                </c:pt>
                <c:pt idx="98">
                  <c:v>20</c:v>
                </c:pt>
                <c:pt idx="99">
                  <c:v>20</c:v>
                </c:pt>
                <c:pt idx="100">
                  <c:v>48</c:v>
                </c:pt>
                <c:pt idx="101">
                  <c:v>40</c:v>
                </c:pt>
                <c:pt idx="102">
                  <c:v>12</c:v>
                </c:pt>
                <c:pt idx="103">
                  <c:v>50</c:v>
                </c:pt>
                <c:pt idx="104">
                  <c:v>40</c:v>
                </c:pt>
                <c:pt idx="105">
                  <c:v>20</c:v>
                </c:pt>
                <c:pt idx="106">
                  <c:v>20</c:v>
                </c:pt>
                <c:pt idx="107">
                  <c:v>12</c:v>
                </c:pt>
                <c:pt idx="108">
                  <c:v>15</c:v>
                </c:pt>
                <c:pt idx="109">
                  <c:v>20</c:v>
                </c:pt>
                <c:pt idx="110">
                  <c:v>20</c:v>
                </c:pt>
                <c:pt idx="111">
                  <c:v>20</c:v>
                </c:pt>
                <c:pt idx="112">
                  <c:v>20</c:v>
                </c:pt>
                <c:pt idx="113">
                  <c:v>7.3140000000000001</c:v>
                </c:pt>
                <c:pt idx="114">
                  <c:v>20</c:v>
                </c:pt>
                <c:pt idx="115">
                  <c:v>150</c:v>
                </c:pt>
                <c:pt idx="116">
                  <c:v>7</c:v>
                </c:pt>
                <c:pt idx="117">
                  <c:v>10.416</c:v>
                </c:pt>
                <c:pt idx="118">
                  <c:v>20</c:v>
                </c:pt>
                <c:pt idx="119">
                  <c:v>25</c:v>
                </c:pt>
                <c:pt idx="120">
                  <c:v>10.3</c:v>
                </c:pt>
                <c:pt idx="121">
                  <c:v>150</c:v>
                </c:pt>
                <c:pt idx="122">
                  <c:v>30</c:v>
                </c:pt>
                <c:pt idx="123">
                  <c:v>20</c:v>
                </c:pt>
                <c:pt idx="124">
                  <c:v>30</c:v>
                </c:pt>
                <c:pt idx="125">
                  <c:v>93.6</c:v>
                </c:pt>
                <c:pt idx="126">
                  <c:v>45</c:v>
                </c:pt>
                <c:pt idx="127">
                  <c:v>56</c:v>
                </c:pt>
                <c:pt idx="128">
                  <c:v>56</c:v>
                </c:pt>
                <c:pt idx="129">
                  <c:v>200</c:v>
                </c:pt>
                <c:pt idx="130">
                  <c:v>100</c:v>
                </c:pt>
                <c:pt idx="131">
                  <c:v>60</c:v>
                </c:pt>
                <c:pt idx="132">
                  <c:v>60</c:v>
                </c:pt>
                <c:pt idx="133">
                  <c:v>52</c:v>
                </c:pt>
                <c:pt idx="134">
                  <c:v>120</c:v>
                </c:pt>
                <c:pt idx="135">
                  <c:v>30</c:v>
                </c:pt>
                <c:pt idx="136">
                  <c:v>101.3</c:v>
                </c:pt>
                <c:pt idx="137">
                  <c:v>51</c:v>
                </c:pt>
                <c:pt idx="138">
                  <c:v>76.5</c:v>
                </c:pt>
                <c:pt idx="139">
                  <c:v>30</c:v>
                </c:pt>
                <c:pt idx="140">
                  <c:v>80</c:v>
                </c:pt>
                <c:pt idx="141">
                  <c:v>103</c:v>
                </c:pt>
                <c:pt idx="142">
                  <c:v>40</c:v>
                </c:pt>
                <c:pt idx="143">
                  <c:v>11.4</c:v>
                </c:pt>
                <c:pt idx="144">
                  <c:v>20</c:v>
                </c:pt>
                <c:pt idx="145">
                  <c:v>20</c:v>
                </c:pt>
                <c:pt idx="146">
                  <c:v>20</c:v>
                </c:pt>
                <c:pt idx="147">
                  <c:v>15</c:v>
                </c:pt>
                <c:pt idx="148">
                  <c:v>20</c:v>
                </c:pt>
                <c:pt idx="149">
                  <c:v>20</c:v>
                </c:pt>
                <c:pt idx="150">
                  <c:v>14.7</c:v>
                </c:pt>
                <c:pt idx="151">
                  <c:v>19.5</c:v>
                </c:pt>
                <c:pt idx="152">
                  <c:v>19.5</c:v>
                </c:pt>
                <c:pt idx="153">
                  <c:v>100</c:v>
                </c:pt>
                <c:pt idx="154">
                  <c:v>40</c:v>
                </c:pt>
                <c:pt idx="155">
                  <c:v>50</c:v>
                </c:pt>
                <c:pt idx="156">
                  <c:v>30</c:v>
                </c:pt>
                <c:pt idx="157">
                  <c:v>45</c:v>
                </c:pt>
                <c:pt idx="158">
                  <c:v>130</c:v>
                </c:pt>
                <c:pt idx="159">
                  <c:v>80</c:v>
                </c:pt>
                <c:pt idx="160">
                  <c:v>6</c:v>
                </c:pt>
                <c:pt idx="161">
                  <c:v>25</c:v>
                </c:pt>
                <c:pt idx="162">
                  <c:v>62.25</c:v>
                </c:pt>
                <c:pt idx="163">
                  <c:v>70</c:v>
                </c:pt>
                <c:pt idx="164">
                  <c:v>70</c:v>
                </c:pt>
                <c:pt idx="165">
                  <c:v>10.5</c:v>
                </c:pt>
                <c:pt idx="166">
                  <c:v>20</c:v>
                </c:pt>
                <c:pt idx="167">
                  <c:v>30</c:v>
                </c:pt>
                <c:pt idx="168">
                  <c:v>81</c:v>
                </c:pt>
                <c:pt idx="169">
                  <c:v>54</c:v>
                </c:pt>
                <c:pt idx="170">
                  <c:v>6.8</c:v>
                </c:pt>
                <c:pt idx="171">
                  <c:v>20</c:v>
                </c:pt>
                <c:pt idx="172">
                  <c:v>50.6</c:v>
                </c:pt>
                <c:pt idx="173">
                  <c:v>52</c:v>
                </c:pt>
                <c:pt idx="174">
                  <c:v>80</c:v>
                </c:pt>
                <c:pt idx="175">
                  <c:v>4.9000000000000004</c:v>
                </c:pt>
                <c:pt idx="176">
                  <c:v>3.6</c:v>
                </c:pt>
                <c:pt idx="177">
                  <c:v>100</c:v>
                </c:pt>
                <c:pt idx="178">
                  <c:v>80</c:v>
                </c:pt>
                <c:pt idx="179">
                  <c:v>100</c:v>
                </c:pt>
                <c:pt idx="180">
                  <c:v>46</c:v>
                </c:pt>
                <c:pt idx="181">
                  <c:v>100.815</c:v>
                </c:pt>
                <c:pt idx="182">
                  <c:v>7</c:v>
                </c:pt>
                <c:pt idx="183">
                  <c:v>13</c:v>
                </c:pt>
                <c:pt idx="184">
                  <c:v>20</c:v>
                </c:pt>
                <c:pt idx="185">
                  <c:v>27.6</c:v>
                </c:pt>
                <c:pt idx="186">
                  <c:v>125</c:v>
                </c:pt>
                <c:pt idx="187">
                  <c:v>150</c:v>
                </c:pt>
                <c:pt idx="188">
                  <c:v>180</c:v>
                </c:pt>
                <c:pt idx="189">
                  <c:v>20</c:v>
                </c:pt>
                <c:pt idx="190">
                  <c:v>30</c:v>
                </c:pt>
                <c:pt idx="191">
                  <c:v>30</c:v>
                </c:pt>
                <c:pt idx="192">
                  <c:v>10</c:v>
                </c:pt>
                <c:pt idx="193">
                  <c:v>150</c:v>
                </c:pt>
                <c:pt idx="194">
                  <c:v>10.88</c:v>
                </c:pt>
                <c:pt idx="195">
                  <c:v>52</c:v>
                </c:pt>
                <c:pt idx="196">
                  <c:v>52</c:v>
                </c:pt>
                <c:pt idx="197">
                  <c:v>25</c:v>
                </c:pt>
                <c:pt idx="198">
                  <c:v>46.2</c:v>
                </c:pt>
                <c:pt idx="199">
                  <c:v>71.400000000000006</c:v>
                </c:pt>
                <c:pt idx="200">
                  <c:v>118</c:v>
                </c:pt>
                <c:pt idx="201">
                  <c:v>182</c:v>
                </c:pt>
                <c:pt idx="202">
                  <c:v>146</c:v>
                </c:pt>
                <c:pt idx="203">
                  <c:v>50</c:v>
                </c:pt>
                <c:pt idx="204">
                  <c:v>154.27199999999999</c:v>
                </c:pt>
                <c:pt idx="205">
                  <c:v>103.5</c:v>
                </c:pt>
                <c:pt idx="206">
                  <c:v>125</c:v>
                </c:pt>
                <c:pt idx="207">
                  <c:v>85</c:v>
                </c:pt>
                <c:pt idx="208">
                  <c:v>54</c:v>
                </c:pt>
                <c:pt idx="209">
                  <c:v>72</c:v>
                </c:pt>
                <c:pt idx="210">
                  <c:v>30</c:v>
                </c:pt>
                <c:pt idx="211">
                  <c:v>86</c:v>
                </c:pt>
                <c:pt idx="212">
                  <c:v>50</c:v>
                </c:pt>
                <c:pt idx="213">
                  <c:v>90</c:v>
                </c:pt>
                <c:pt idx="214">
                  <c:v>20</c:v>
                </c:pt>
                <c:pt idx="215">
                  <c:v>20</c:v>
                </c:pt>
                <c:pt idx="216">
                  <c:v>20</c:v>
                </c:pt>
                <c:pt idx="217">
                  <c:v>20</c:v>
                </c:pt>
                <c:pt idx="218">
                  <c:v>20</c:v>
                </c:pt>
                <c:pt idx="219">
                  <c:v>26</c:v>
                </c:pt>
                <c:pt idx="220">
                  <c:v>8.16</c:v>
                </c:pt>
                <c:pt idx="221">
                  <c:v>20.399999999999999</c:v>
                </c:pt>
                <c:pt idx="222">
                  <c:v>100</c:v>
                </c:pt>
                <c:pt idx="223">
                  <c:v>128</c:v>
                </c:pt>
                <c:pt idx="224">
                  <c:v>20</c:v>
                </c:pt>
                <c:pt idx="225">
                  <c:v>16</c:v>
                </c:pt>
                <c:pt idx="226">
                  <c:v>60</c:v>
                </c:pt>
                <c:pt idx="227">
                  <c:v>20</c:v>
                </c:pt>
                <c:pt idx="228">
                  <c:v>100</c:v>
                </c:pt>
                <c:pt idx="229">
                  <c:v>100</c:v>
                </c:pt>
                <c:pt idx="230">
                  <c:v>24.9</c:v>
                </c:pt>
                <c:pt idx="231">
                  <c:v>40</c:v>
                </c:pt>
                <c:pt idx="232">
                  <c:v>20</c:v>
                </c:pt>
                <c:pt idx="233">
                  <c:v>50</c:v>
                </c:pt>
                <c:pt idx="234">
                  <c:v>50</c:v>
                </c:pt>
                <c:pt idx="235">
                  <c:v>105</c:v>
                </c:pt>
                <c:pt idx="236">
                  <c:v>150</c:v>
                </c:pt>
                <c:pt idx="237">
                  <c:v>80</c:v>
                </c:pt>
                <c:pt idx="238">
                  <c:v>125</c:v>
                </c:pt>
                <c:pt idx="239">
                  <c:v>7.8</c:v>
                </c:pt>
                <c:pt idx="240">
                  <c:v>200</c:v>
                </c:pt>
                <c:pt idx="241">
                  <c:v>7.2</c:v>
                </c:pt>
                <c:pt idx="242">
                  <c:v>14.7</c:v>
                </c:pt>
                <c:pt idx="243">
                  <c:v>45.9</c:v>
                </c:pt>
                <c:pt idx="244">
                  <c:v>100</c:v>
                </c:pt>
                <c:pt idx="245">
                  <c:v>60</c:v>
                </c:pt>
                <c:pt idx="246">
                  <c:v>20</c:v>
                </c:pt>
                <c:pt idx="247">
                  <c:v>17</c:v>
                </c:pt>
                <c:pt idx="248">
                  <c:v>49</c:v>
                </c:pt>
                <c:pt idx="249">
                  <c:v>56</c:v>
                </c:pt>
                <c:pt idx="250">
                  <c:v>74.900000000000006</c:v>
                </c:pt>
                <c:pt idx="251">
                  <c:v>100</c:v>
                </c:pt>
                <c:pt idx="252">
                  <c:v>78.400000000000006</c:v>
                </c:pt>
                <c:pt idx="253">
                  <c:v>50</c:v>
                </c:pt>
                <c:pt idx="254">
                  <c:v>9.4959999999999987</c:v>
                </c:pt>
                <c:pt idx="255">
                  <c:v>39.864000000000004</c:v>
                </c:pt>
                <c:pt idx="256">
                  <c:v>52.5</c:v>
                </c:pt>
                <c:pt idx="257">
                  <c:v>40</c:v>
                </c:pt>
                <c:pt idx="258">
                  <c:v>86</c:v>
                </c:pt>
                <c:pt idx="259">
                  <c:v>74</c:v>
                </c:pt>
                <c:pt idx="260">
                  <c:v>50</c:v>
                </c:pt>
                <c:pt idx="261">
                  <c:v>100</c:v>
                </c:pt>
                <c:pt idx="262">
                  <c:v>19.59</c:v>
                </c:pt>
                <c:pt idx="263">
                  <c:v>19.579999999999998</c:v>
                </c:pt>
                <c:pt idx="264">
                  <c:v>19.579999999999998</c:v>
                </c:pt>
                <c:pt idx="265">
                  <c:v>19.600000000000001</c:v>
                </c:pt>
                <c:pt idx="266">
                  <c:v>5</c:v>
                </c:pt>
                <c:pt idx="267">
                  <c:v>40</c:v>
                </c:pt>
                <c:pt idx="268">
                  <c:v>8.4</c:v>
                </c:pt>
                <c:pt idx="269">
                  <c:v>8.4</c:v>
                </c:pt>
                <c:pt idx="270">
                  <c:v>252.32</c:v>
                </c:pt>
                <c:pt idx="271">
                  <c:v>100</c:v>
                </c:pt>
                <c:pt idx="272">
                  <c:v>200</c:v>
                </c:pt>
                <c:pt idx="273">
                  <c:v>62.5</c:v>
                </c:pt>
                <c:pt idx="274">
                  <c:v>50</c:v>
                </c:pt>
                <c:pt idx="275">
                  <c:v>25</c:v>
                </c:pt>
                <c:pt idx="276">
                  <c:v>25</c:v>
                </c:pt>
                <c:pt idx="277">
                  <c:v>50</c:v>
                </c:pt>
                <c:pt idx="278">
                  <c:v>5</c:v>
                </c:pt>
                <c:pt idx="279">
                  <c:v>150</c:v>
                </c:pt>
                <c:pt idx="280">
                  <c:v>200</c:v>
                </c:pt>
                <c:pt idx="281">
                  <c:v>15</c:v>
                </c:pt>
                <c:pt idx="282">
                  <c:v>45</c:v>
                </c:pt>
                <c:pt idx="283">
                  <c:v>150</c:v>
                </c:pt>
                <c:pt idx="284">
                  <c:v>50</c:v>
                </c:pt>
                <c:pt idx="285">
                  <c:v>99</c:v>
                </c:pt>
                <c:pt idx="286">
                  <c:v>50</c:v>
                </c:pt>
                <c:pt idx="287">
                  <c:v>30</c:v>
                </c:pt>
                <c:pt idx="288">
                  <c:v>100</c:v>
                </c:pt>
                <c:pt idx="289">
                  <c:v>57.5</c:v>
                </c:pt>
                <c:pt idx="290">
                  <c:v>120</c:v>
                </c:pt>
                <c:pt idx="291">
                  <c:v>10</c:v>
                </c:pt>
                <c:pt idx="292">
                  <c:v>50</c:v>
                </c:pt>
                <c:pt idx="293">
                  <c:v>106.688</c:v>
                </c:pt>
                <c:pt idx="294">
                  <c:v>99</c:v>
                </c:pt>
                <c:pt idx="295">
                  <c:v>6.3</c:v>
                </c:pt>
                <c:pt idx="296">
                  <c:v>100</c:v>
                </c:pt>
                <c:pt idx="297">
                  <c:v>74.5</c:v>
                </c:pt>
                <c:pt idx="298">
                  <c:v>74.5</c:v>
                </c:pt>
                <c:pt idx="299">
                  <c:v>300</c:v>
                </c:pt>
                <c:pt idx="300">
                  <c:v>250</c:v>
                </c:pt>
                <c:pt idx="301">
                  <c:v>50</c:v>
                </c:pt>
                <c:pt idx="302">
                  <c:v>101</c:v>
                </c:pt>
                <c:pt idx="303">
                  <c:v>200</c:v>
                </c:pt>
                <c:pt idx="304">
                  <c:v>100</c:v>
                </c:pt>
                <c:pt idx="305">
                  <c:v>80</c:v>
                </c:pt>
                <c:pt idx="306">
                  <c:v>5.6814814814814811</c:v>
                </c:pt>
                <c:pt idx="307">
                  <c:v>80</c:v>
                </c:pt>
                <c:pt idx="308">
                  <c:v>60</c:v>
                </c:pt>
                <c:pt idx="309">
                  <c:v>30</c:v>
                </c:pt>
                <c:pt idx="310">
                  <c:v>58</c:v>
                </c:pt>
                <c:pt idx="311">
                  <c:v>122</c:v>
                </c:pt>
                <c:pt idx="312">
                  <c:v>99</c:v>
                </c:pt>
                <c:pt idx="313">
                  <c:v>80</c:v>
                </c:pt>
                <c:pt idx="314">
                  <c:v>20</c:v>
                </c:pt>
                <c:pt idx="315">
                  <c:v>100</c:v>
                </c:pt>
                <c:pt idx="316">
                  <c:v>42</c:v>
                </c:pt>
                <c:pt idx="317">
                  <c:v>68</c:v>
                </c:pt>
                <c:pt idx="318">
                  <c:v>20</c:v>
                </c:pt>
                <c:pt idx="319">
                  <c:v>200</c:v>
                </c:pt>
                <c:pt idx="320">
                  <c:v>35</c:v>
                </c:pt>
                <c:pt idx="321">
                  <c:v>40</c:v>
                </c:pt>
                <c:pt idx="322">
                  <c:v>10</c:v>
                </c:pt>
                <c:pt idx="323">
                  <c:v>50</c:v>
                </c:pt>
                <c:pt idx="324">
                  <c:v>50</c:v>
                </c:pt>
                <c:pt idx="325">
                  <c:v>86</c:v>
                </c:pt>
                <c:pt idx="326">
                  <c:v>102.5</c:v>
                </c:pt>
                <c:pt idx="327">
                  <c:v>100</c:v>
                </c:pt>
                <c:pt idx="328">
                  <c:v>100</c:v>
                </c:pt>
                <c:pt idx="329">
                  <c:v>100</c:v>
                </c:pt>
                <c:pt idx="330">
                  <c:v>100</c:v>
                </c:pt>
                <c:pt idx="331">
                  <c:v>60</c:v>
                </c:pt>
                <c:pt idx="332">
                  <c:v>10.5</c:v>
                </c:pt>
                <c:pt idx="333">
                  <c:v>20</c:v>
                </c:pt>
                <c:pt idx="334">
                  <c:v>144</c:v>
                </c:pt>
                <c:pt idx="335">
                  <c:v>13</c:v>
                </c:pt>
                <c:pt idx="336">
                  <c:v>128</c:v>
                </c:pt>
                <c:pt idx="337">
                  <c:v>70</c:v>
                </c:pt>
                <c:pt idx="338">
                  <c:v>250</c:v>
                </c:pt>
                <c:pt idx="339">
                  <c:v>4.5999999999999996</c:v>
                </c:pt>
                <c:pt idx="340">
                  <c:v>50</c:v>
                </c:pt>
                <c:pt idx="341">
                  <c:v>22</c:v>
                </c:pt>
                <c:pt idx="342">
                  <c:v>50</c:v>
                </c:pt>
                <c:pt idx="343">
                  <c:v>160</c:v>
                </c:pt>
                <c:pt idx="344">
                  <c:v>120</c:v>
                </c:pt>
                <c:pt idx="345">
                  <c:v>100</c:v>
                </c:pt>
                <c:pt idx="346">
                  <c:v>75</c:v>
                </c:pt>
                <c:pt idx="347">
                  <c:v>26</c:v>
                </c:pt>
                <c:pt idx="348">
                  <c:v>50</c:v>
                </c:pt>
                <c:pt idx="349">
                  <c:v>55.83</c:v>
                </c:pt>
                <c:pt idx="350">
                  <c:v>88</c:v>
                </c:pt>
                <c:pt idx="351">
                  <c:v>22</c:v>
                </c:pt>
                <c:pt idx="352">
                  <c:v>100</c:v>
                </c:pt>
                <c:pt idx="353">
                  <c:v>50</c:v>
                </c:pt>
                <c:pt idx="354">
                  <c:v>300</c:v>
                </c:pt>
                <c:pt idx="355">
                  <c:v>40</c:v>
                </c:pt>
                <c:pt idx="356">
                  <c:v>400</c:v>
                </c:pt>
                <c:pt idx="357">
                  <c:v>80</c:v>
                </c:pt>
                <c:pt idx="358">
                  <c:v>62.5</c:v>
                </c:pt>
                <c:pt idx="359">
                  <c:v>17.5</c:v>
                </c:pt>
                <c:pt idx="360">
                  <c:v>112</c:v>
                </c:pt>
                <c:pt idx="361">
                  <c:v>100</c:v>
                </c:pt>
                <c:pt idx="362">
                  <c:v>100</c:v>
                </c:pt>
                <c:pt idx="363">
                  <c:v>100</c:v>
                </c:pt>
                <c:pt idx="364">
                  <c:v>240</c:v>
                </c:pt>
                <c:pt idx="365">
                  <c:v>65</c:v>
                </c:pt>
                <c:pt idx="366">
                  <c:v>9.3076923076923066</c:v>
                </c:pt>
                <c:pt idx="367">
                  <c:v>88</c:v>
                </c:pt>
                <c:pt idx="368">
                  <c:v>90</c:v>
                </c:pt>
                <c:pt idx="369">
                  <c:v>70</c:v>
                </c:pt>
                <c:pt idx="370">
                  <c:v>150</c:v>
                </c:pt>
                <c:pt idx="371">
                  <c:v>100</c:v>
                </c:pt>
                <c:pt idx="372">
                  <c:v>100</c:v>
                </c:pt>
                <c:pt idx="373">
                  <c:v>35</c:v>
                </c:pt>
                <c:pt idx="374">
                  <c:v>107</c:v>
                </c:pt>
                <c:pt idx="375">
                  <c:v>132</c:v>
                </c:pt>
                <c:pt idx="376">
                  <c:v>250</c:v>
                </c:pt>
                <c:pt idx="377">
                  <c:v>88</c:v>
                </c:pt>
                <c:pt idx="378">
                  <c:v>25</c:v>
                </c:pt>
                <c:pt idx="379">
                  <c:v>100</c:v>
                </c:pt>
                <c:pt idx="380">
                  <c:v>44</c:v>
                </c:pt>
                <c:pt idx="381">
                  <c:v>100</c:v>
                </c:pt>
                <c:pt idx="382">
                  <c:v>162</c:v>
                </c:pt>
                <c:pt idx="383">
                  <c:v>100</c:v>
                </c:pt>
                <c:pt idx="384">
                  <c:v>200</c:v>
                </c:pt>
                <c:pt idx="385">
                  <c:v>100</c:v>
                </c:pt>
                <c:pt idx="386">
                  <c:v>50</c:v>
                </c:pt>
                <c:pt idx="387">
                  <c:v>80</c:v>
                </c:pt>
                <c:pt idx="388">
                  <c:v>50.5</c:v>
                </c:pt>
                <c:pt idx="389">
                  <c:v>50</c:v>
                </c:pt>
                <c:pt idx="390">
                  <c:v>160.5</c:v>
                </c:pt>
                <c:pt idx="391">
                  <c:v>75</c:v>
                </c:pt>
                <c:pt idx="392">
                  <c:v>80</c:v>
                </c:pt>
                <c:pt idx="393">
                  <c:v>22.9</c:v>
                </c:pt>
                <c:pt idx="394">
                  <c:v>200</c:v>
                </c:pt>
                <c:pt idx="395">
                  <c:v>127.86</c:v>
                </c:pt>
                <c:pt idx="396">
                  <c:v>100</c:v>
                </c:pt>
                <c:pt idx="397">
                  <c:v>100</c:v>
                </c:pt>
                <c:pt idx="398">
                  <c:v>79</c:v>
                </c:pt>
                <c:pt idx="399">
                  <c:v>75</c:v>
                </c:pt>
                <c:pt idx="400">
                  <c:v>160</c:v>
                </c:pt>
                <c:pt idx="401">
                  <c:v>150</c:v>
                </c:pt>
                <c:pt idx="402">
                  <c:v>20</c:v>
                </c:pt>
                <c:pt idx="403">
                  <c:v>20</c:v>
                </c:pt>
                <c:pt idx="404">
                  <c:v>196</c:v>
                </c:pt>
                <c:pt idx="405">
                  <c:v>50</c:v>
                </c:pt>
                <c:pt idx="406">
                  <c:v>132</c:v>
                </c:pt>
                <c:pt idx="407">
                  <c:v>175</c:v>
                </c:pt>
                <c:pt idx="408">
                  <c:v>100</c:v>
                </c:pt>
                <c:pt idx="409">
                  <c:v>200</c:v>
                </c:pt>
                <c:pt idx="410">
                  <c:v>152.5</c:v>
                </c:pt>
                <c:pt idx="411">
                  <c:v>233</c:v>
                </c:pt>
                <c:pt idx="412">
                  <c:v>63</c:v>
                </c:pt>
                <c:pt idx="413">
                  <c:v>26</c:v>
                </c:pt>
                <c:pt idx="414">
                  <c:v>56</c:v>
                </c:pt>
                <c:pt idx="415">
                  <c:v>50</c:v>
                </c:pt>
                <c:pt idx="416">
                  <c:v>200</c:v>
                </c:pt>
                <c:pt idx="417">
                  <c:v>7.5</c:v>
                </c:pt>
                <c:pt idx="418">
                  <c:v>90</c:v>
                </c:pt>
                <c:pt idx="419">
                  <c:v>500</c:v>
                </c:pt>
                <c:pt idx="420">
                  <c:v>90</c:v>
                </c:pt>
                <c:pt idx="421">
                  <c:v>96</c:v>
                </c:pt>
                <c:pt idx="422" formatCode="General">
                  <c:v>190</c:v>
                </c:pt>
                <c:pt idx="423" formatCode="General">
                  <c:v>190</c:v>
                </c:pt>
                <c:pt idx="424" formatCode="General">
                  <c:v>50</c:v>
                </c:pt>
                <c:pt idx="425" formatCode="General">
                  <c:v>50</c:v>
                </c:pt>
                <c:pt idx="426" formatCode="General">
                  <c:v>74.5</c:v>
                </c:pt>
                <c:pt idx="427" formatCode="General">
                  <c:v>130</c:v>
                </c:pt>
                <c:pt idx="428" formatCode="General">
                  <c:v>150</c:v>
                </c:pt>
                <c:pt idx="429" formatCode="General">
                  <c:v>300</c:v>
                </c:pt>
                <c:pt idx="430" formatCode="General">
                  <c:v>50</c:v>
                </c:pt>
                <c:pt idx="431" formatCode="General">
                  <c:v>30</c:v>
                </c:pt>
                <c:pt idx="432" formatCode="General">
                  <c:v>100</c:v>
                </c:pt>
                <c:pt idx="433" formatCode="General">
                  <c:v>350</c:v>
                </c:pt>
                <c:pt idx="434" formatCode="General">
                  <c:v>250</c:v>
                </c:pt>
                <c:pt idx="435" formatCode="General">
                  <c:v>90</c:v>
                </c:pt>
                <c:pt idx="436" formatCode="General">
                  <c:v>93.5</c:v>
                </c:pt>
                <c:pt idx="437" formatCode="General">
                  <c:v>200</c:v>
                </c:pt>
                <c:pt idx="438" formatCode="General">
                  <c:v>100</c:v>
                </c:pt>
                <c:pt idx="439" formatCode="General">
                  <c:v>100</c:v>
                </c:pt>
                <c:pt idx="440" formatCode="General">
                  <c:v>30</c:v>
                </c:pt>
                <c:pt idx="441" formatCode="General">
                  <c:v>125</c:v>
                </c:pt>
                <c:pt idx="442" formatCode="General">
                  <c:v>102</c:v>
                </c:pt>
                <c:pt idx="443" formatCode="General">
                  <c:v>150</c:v>
                </c:pt>
                <c:pt idx="444" formatCode="General">
                  <c:v>70</c:v>
                </c:pt>
                <c:pt idx="445" formatCode="General">
                  <c:v>40</c:v>
                </c:pt>
                <c:pt idx="446" formatCode="General">
                  <c:v>150</c:v>
                </c:pt>
                <c:pt idx="447" formatCode="General">
                  <c:v>60</c:v>
                </c:pt>
                <c:pt idx="448" formatCode="General">
                  <c:v>190</c:v>
                </c:pt>
                <c:pt idx="449" formatCode="General">
                  <c:v>20</c:v>
                </c:pt>
                <c:pt idx="450" formatCode="General">
                  <c:v>130</c:v>
                </c:pt>
                <c:pt idx="451" formatCode="General">
                  <c:v>80</c:v>
                </c:pt>
                <c:pt idx="452" formatCode="General">
                  <c:v>80</c:v>
                </c:pt>
                <c:pt idx="453" formatCode="General">
                  <c:v>66</c:v>
                </c:pt>
                <c:pt idx="454" formatCode="General">
                  <c:v>107</c:v>
                </c:pt>
                <c:pt idx="455" formatCode="General">
                  <c:v>100</c:v>
                </c:pt>
                <c:pt idx="456" formatCode="General">
                  <c:v>125</c:v>
                </c:pt>
                <c:pt idx="457" formatCode="General">
                  <c:v>30</c:v>
                </c:pt>
                <c:pt idx="458" formatCode="General">
                  <c:v>100</c:v>
                </c:pt>
                <c:pt idx="459" formatCode="General">
                  <c:v>150</c:v>
                </c:pt>
                <c:pt idx="460" formatCode="General">
                  <c:v>100</c:v>
                </c:pt>
                <c:pt idx="461" formatCode="General">
                  <c:v>65</c:v>
                </c:pt>
                <c:pt idx="462" formatCode="General">
                  <c:v>138.80000000000001</c:v>
                </c:pt>
                <c:pt idx="463" formatCode="General">
                  <c:v>140</c:v>
                </c:pt>
                <c:pt idx="464" formatCode="General">
                  <c:v>100</c:v>
                </c:pt>
                <c:pt idx="465" formatCode="General">
                  <c:v>25</c:v>
                </c:pt>
                <c:pt idx="466" formatCode="General">
                  <c:v>300</c:v>
                </c:pt>
                <c:pt idx="467" formatCode="General">
                  <c:v>200</c:v>
                </c:pt>
                <c:pt idx="468" formatCode="General">
                  <c:v>125</c:v>
                </c:pt>
                <c:pt idx="469" formatCode="General">
                  <c:v>35</c:v>
                </c:pt>
                <c:pt idx="470" formatCode="General">
                  <c:v>127.85</c:v>
                </c:pt>
                <c:pt idx="471" formatCode="General">
                  <c:v>700</c:v>
                </c:pt>
              </c:numCache>
            </c:numRef>
          </c:bubbleSize>
          <c:bubble3D val="0"/>
          <c:extLst>
            <c:ext xmlns:c16="http://schemas.microsoft.com/office/drawing/2014/chart" uri="{C3380CC4-5D6E-409C-BE32-E72D297353CC}">
              <c16:uniqueId val="{0000000A-1F49-4654-81E0-1FB7C6D7B873}"/>
            </c:ext>
          </c:extLst>
        </c:ser>
        <c:dLbls>
          <c:showLegendKey val="0"/>
          <c:showVal val="0"/>
          <c:showCatName val="0"/>
          <c:showSerName val="0"/>
          <c:showPercent val="0"/>
          <c:showBubbleSize val="0"/>
        </c:dLbls>
        <c:bubbleScale val="60"/>
        <c:showNegBubbles val="0"/>
        <c:axId val="555884864"/>
        <c:axId val="555877024"/>
      </c:bubbleChart>
      <c:valAx>
        <c:axId val="555884864"/>
        <c:scaling>
          <c:orientation val="minMax"/>
          <c:max val="45400"/>
          <c:min val="42370"/>
        </c:scaling>
        <c:delete val="0"/>
        <c:axPos val="b"/>
        <c:title>
          <c:tx>
            <c:rich>
              <a:bodyPr/>
              <a:lstStyle/>
              <a:p>
                <a:pPr>
                  <a:defRPr b="1"/>
                </a:pPr>
                <a:r>
                  <a:rPr lang="en-US" b="1"/>
                  <a:t>PPA Execution Date</a:t>
                </a:r>
              </a:p>
            </c:rich>
          </c:tx>
          <c:layout>
            <c:manualLayout>
              <c:xMode val="edge"/>
              <c:yMode val="edge"/>
              <c:x val="0.39832362761583157"/>
              <c:y val="0.9308453984445284"/>
            </c:manualLayout>
          </c:layout>
          <c:overlay val="0"/>
          <c:spPr>
            <a:noFill/>
            <a:ln w="25400">
              <a:noFill/>
            </a:ln>
          </c:spPr>
        </c:title>
        <c:numFmt formatCode="yyyy" sourceLinked="0"/>
        <c:majorTickMark val="out"/>
        <c:minorTickMark val="none"/>
        <c:tickLblPos val="nextTo"/>
        <c:spPr>
          <a:ln w="3175">
            <a:noFill/>
            <a:prstDash val="solid"/>
          </a:ln>
        </c:spPr>
        <c:txPr>
          <a:bodyPr rot="0" vert="horz"/>
          <a:lstStyle/>
          <a:p>
            <a:pPr>
              <a:defRPr b="0">
                <a:solidFill>
                  <a:sysClr val="windowText" lastClr="000000"/>
                </a:solidFill>
              </a:defRPr>
            </a:pPr>
            <a:endParaRPr lang="en-US"/>
          </a:p>
        </c:txPr>
        <c:crossAx val="555877024"/>
        <c:crosses val="autoZero"/>
        <c:crossBetween val="midCat"/>
      </c:valAx>
      <c:valAx>
        <c:axId val="555877024"/>
        <c:scaling>
          <c:orientation val="minMax"/>
          <c:max val="180"/>
          <c:min val="0"/>
        </c:scaling>
        <c:delete val="0"/>
        <c:axPos val="l"/>
        <c:majorGridlines>
          <c:spPr>
            <a:ln w="3175">
              <a:solidFill>
                <a:schemeClr val="bg1">
                  <a:lumMod val="75000"/>
                </a:schemeClr>
              </a:solidFill>
            </a:ln>
          </c:spPr>
        </c:majorGridlines>
        <c:numFmt formatCode="General" sourceLinked="0"/>
        <c:majorTickMark val="out"/>
        <c:minorTickMark val="none"/>
        <c:tickLblPos val="nextTo"/>
        <c:spPr>
          <a:ln w="3175">
            <a:noFill/>
            <a:prstDash val="solid"/>
          </a:ln>
        </c:spPr>
        <c:txPr>
          <a:bodyPr rot="0" vert="horz"/>
          <a:lstStyle/>
          <a:p>
            <a:pPr>
              <a:defRPr b="0"/>
            </a:pPr>
            <a:endParaRPr lang="en-US"/>
          </a:p>
        </c:txPr>
        <c:crossAx val="555884864"/>
        <c:crosses val="autoZero"/>
        <c:crossBetween val="midCat"/>
      </c:valAx>
      <c:spPr>
        <a:noFill/>
        <a:ln w="25400">
          <a:noFill/>
        </a:ln>
      </c:spPr>
    </c:plotArea>
    <c:legend>
      <c:legendPos val="r"/>
      <c:layout>
        <c:manualLayout>
          <c:xMode val="edge"/>
          <c:yMode val="edge"/>
          <c:x val="0.74145106861642307"/>
          <c:y val="4.5259683448659827E-2"/>
          <c:w val="0.22078208973878266"/>
          <c:h val="0.5191265849689618"/>
        </c:manualLayout>
      </c:layout>
      <c:overlay val="0"/>
      <c:spPr>
        <a:solidFill>
          <a:srgbClr val="FFFFFF"/>
        </a:solidFill>
        <a:ln w="3175">
          <a:solidFill>
            <a:schemeClr val="bg1">
              <a:lumMod val="75000"/>
            </a:schemeClr>
          </a:solidFill>
          <a:prstDash val="solid"/>
        </a:ln>
      </c:spPr>
    </c:legend>
    <c:plotVisOnly val="1"/>
    <c:dispBlanksAs val="gap"/>
    <c:showDLblsOverMax val="0"/>
  </c:chart>
  <c:spPr>
    <a:solidFill>
      <a:schemeClr val="bg1"/>
    </a:solidFill>
    <a:ln w="9525">
      <a:noFill/>
    </a:ln>
  </c:spPr>
  <c:txPr>
    <a:bodyPr/>
    <a:lstStyle/>
    <a:p>
      <a:pPr>
        <a:defRPr sz="1000" b="0" i="0" u="none" strike="noStrike" baseline="0">
          <a:solidFill>
            <a:srgbClr val="000000"/>
          </a:solidFill>
          <a:latin typeface="Arial" panose="020B0604020202020204" pitchFamily="34" charset="0"/>
          <a:ea typeface="Arial"/>
          <a:cs typeface="Arial" panose="020B0604020202020204" pitchFamily="34" charset="0"/>
        </a:defRPr>
      </a:pPr>
      <a:endParaRPr lang="en-US"/>
    </a:p>
  </c:txPr>
  <c:printSettings>
    <c:headerFooter alignWithMargins="0"/>
    <c:pageMargins b="1" l="0.75" r="0.75" t="1" header="0.5" footer="0.5"/>
    <c:pageSetup/>
  </c:printSettings>
  <c:userShapes r:id="rId1"/>
</c:chartSpace>
</file>

<file path=xl/charts/chart3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5.7489063867016625E-2"/>
          <c:y val="0.1132180352455943"/>
          <c:w val="0.90592973955178679"/>
          <c:h val="0.73389638795150602"/>
        </c:manualLayout>
      </c:layout>
      <c:bubbleChart>
        <c:varyColors val="0"/>
        <c:ser>
          <c:idx val="2"/>
          <c:order val="0"/>
          <c:tx>
            <c:v> Hawaii</c:v>
          </c:tx>
          <c:spPr>
            <a:solidFill>
              <a:srgbClr val="B3A2C7">
                <a:alpha val="70196"/>
              </a:srgbClr>
            </a:solidFill>
            <a:ln w="6350">
              <a:solidFill>
                <a:schemeClr val="accent4"/>
              </a:solidFill>
              <a:prstDash val="solid"/>
            </a:ln>
          </c:spPr>
          <c:invertIfNegative val="1"/>
          <c:xVal>
            <c:numRef>
              <c:f>'PPA Price by Project (PV only)'!$A$26:$A$537</c:f>
              <c:numCache>
                <c:formatCode>m/d/yyyy</c:formatCode>
                <c:ptCount val="512"/>
                <c:pt idx="0">
                  <c:v>38961</c:v>
                </c:pt>
                <c:pt idx="1">
                  <c:v>39258</c:v>
                </c:pt>
                <c:pt idx="2">
                  <c:v>39630</c:v>
                </c:pt>
                <c:pt idx="3">
                  <c:v>39652</c:v>
                </c:pt>
                <c:pt idx="4">
                  <c:v>39801</c:v>
                </c:pt>
                <c:pt idx="5">
                  <c:v>39867</c:v>
                </c:pt>
                <c:pt idx="6">
                  <c:v>39873</c:v>
                </c:pt>
                <c:pt idx="7">
                  <c:v>39877</c:v>
                </c:pt>
                <c:pt idx="8">
                  <c:v>39934</c:v>
                </c:pt>
                <c:pt idx="9">
                  <c:v>39941</c:v>
                </c:pt>
                <c:pt idx="10">
                  <c:v>39965</c:v>
                </c:pt>
                <c:pt idx="11">
                  <c:v>39965</c:v>
                </c:pt>
                <c:pt idx="12">
                  <c:v>39965</c:v>
                </c:pt>
                <c:pt idx="13">
                  <c:v>39986</c:v>
                </c:pt>
                <c:pt idx="14">
                  <c:v>40042</c:v>
                </c:pt>
                <c:pt idx="15">
                  <c:v>40064</c:v>
                </c:pt>
                <c:pt idx="16">
                  <c:v>40137</c:v>
                </c:pt>
                <c:pt idx="17">
                  <c:v>40170</c:v>
                </c:pt>
                <c:pt idx="18">
                  <c:v>40171</c:v>
                </c:pt>
                <c:pt idx="19">
                  <c:v>40171</c:v>
                </c:pt>
                <c:pt idx="20">
                  <c:v>40171</c:v>
                </c:pt>
                <c:pt idx="21">
                  <c:v>40204</c:v>
                </c:pt>
                <c:pt idx="22">
                  <c:v>40204</c:v>
                </c:pt>
                <c:pt idx="23">
                  <c:v>40204</c:v>
                </c:pt>
                <c:pt idx="24">
                  <c:v>40211</c:v>
                </c:pt>
                <c:pt idx="25">
                  <c:v>40233</c:v>
                </c:pt>
                <c:pt idx="26">
                  <c:v>40243</c:v>
                </c:pt>
                <c:pt idx="27">
                  <c:v>40287</c:v>
                </c:pt>
                <c:pt idx="28">
                  <c:v>40289</c:v>
                </c:pt>
                <c:pt idx="29">
                  <c:v>40297</c:v>
                </c:pt>
                <c:pt idx="30">
                  <c:v>40308</c:v>
                </c:pt>
                <c:pt idx="31">
                  <c:v>40318</c:v>
                </c:pt>
                <c:pt idx="32">
                  <c:v>40330</c:v>
                </c:pt>
                <c:pt idx="33">
                  <c:v>40330</c:v>
                </c:pt>
                <c:pt idx="34">
                  <c:v>40353</c:v>
                </c:pt>
                <c:pt idx="35">
                  <c:v>40359</c:v>
                </c:pt>
                <c:pt idx="36">
                  <c:v>40359</c:v>
                </c:pt>
                <c:pt idx="37">
                  <c:v>40385</c:v>
                </c:pt>
                <c:pt idx="38">
                  <c:v>40388</c:v>
                </c:pt>
                <c:pt idx="39">
                  <c:v>40388</c:v>
                </c:pt>
                <c:pt idx="40">
                  <c:v>40400</c:v>
                </c:pt>
                <c:pt idx="41">
                  <c:v>40400</c:v>
                </c:pt>
                <c:pt idx="42">
                  <c:v>40414</c:v>
                </c:pt>
                <c:pt idx="43">
                  <c:v>40441</c:v>
                </c:pt>
                <c:pt idx="44">
                  <c:v>40492</c:v>
                </c:pt>
                <c:pt idx="45">
                  <c:v>40497</c:v>
                </c:pt>
                <c:pt idx="46">
                  <c:v>40497</c:v>
                </c:pt>
                <c:pt idx="47">
                  <c:v>40513</c:v>
                </c:pt>
                <c:pt idx="48">
                  <c:v>40513</c:v>
                </c:pt>
                <c:pt idx="49">
                  <c:v>40533</c:v>
                </c:pt>
                <c:pt idx="50">
                  <c:v>40542</c:v>
                </c:pt>
                <c:pt idx="51">
                  <c:v>40542</c:v>
                </c:pt>
                <c:pt idx="52">
                  <c:v>40548</c:v>
                </c:pt>
                <c:pt idx="53">
                  <c:v>40550</c:v>
                </c:pt>
                <c:pt idx="54">
                  <c:v>40568</c:v>
                </c:pt>
                <c:pt idx="55">
                  <c:v>40581</c:v>
                </c:pt>
                <c:pt idx="56">
                  <c:v>40585</c:v>
                </c:pt>
                <c:pt idx="57">
                  <c:v>40585</c:v>
                </c:pt>
                <c:pt idx="58">
                  <c:v>40610</c:v>
                </c:pt>
                <c:pt idx="59">
                  <c:v>40697</c:v>
                </c:pt>
                <c:pt idx="60">
                  <c:v>40697</c:v>
                </c:pt>
                <c:pt idx="61">
                  <c:v>40715</c:v>
                </c:pt>
                <c:pt idx="62">
                  <c:v>40732</c:v>
                </c:pt>
                <c:pt idx="63">
                  <c:v>40738</c:v>
                </c:pt>
                <c:pt idx="64">
                  <c:v>40742</c:v>
                </c:pt>
                <c:pt idx="65">
                  <c:v>40745</c:v>
                </c:pt>
                <c:pt idx="66">
                  <c:v>40815</c:v>
                </c:pt>
                <c:pt idx="67">
                  <c:v>40817</c:v>
                </c:pt>
                <c:pt idx="68">
                  <c:v>40878</c:v>
                </c:pt>
                <c:pt idx="69">
                  <c:v>40885</c:v>
                </c:pt>
                <c:pt idx="70">
                  <c:v>40897</c:v>
                </c:pt>
                <c:pt idx="71">
                  <c:v>40897</c:v>
                </c:pt>
                <c:pt idx="72">
                  <c:v>40897</c:v>
                </c:pt>
                <c:pt idx="73">
                  <c:v>40909</c:v>
                </c:pt>
                <c:pt idx="74">
                  <c:v>40909</c:v>
                </c:pt>
                <c:pt idx="75">
                  <c:v>40942</c:v>
                </c:pt>
                <c:pt idx="76">
                  <c:v>40966</c:v>
                </c:pt>
                <c:pt idx="77">
                  <c:v>41093</c:v>
                </c:pt>
                <c:pt idx="78">
                  <c:v>41093</c:v>
                </c:pt>
                <c:pt idx="79">
                  <c:v>41124</c:v>
                </c:pt>
                <c:pt idx="80">
                  <c:v>41134</c:v>
                </c:pt>
                <c:pt idx="81">
                  <c:v>41137</c:v>
                </c:pt>
                <c:pt idx="82">
                  <c:v>41150</c:v>
                </c:pt>
                <c:pt idx="83">
                  <c:v>41152</c:v>
                </c:pt>
                <c:pt idx="84">
                  <c:v>41169</c:v>
                </c:pt>
                <c:pt idx="85">
                  <c:v>41169</c:v>
                </c:pt>
                <c:pt idx="86">
                  <c:v>41199</c:v>
                </c:pt>
                <c:pt idx="87">
                  <c:v>41207</c:v>
                </c:pt>
                <c:pt idx="88">
                  <c:v>41214</c:v>
                </c:pt>
                <c:pt idx="89">
                  <c:v>41228</c:v>
                </c:pt>
                <c:pt idx="90">
                  <c:v>41255</c:v>
                </c:pt>
                <c:pt idx="91">
                  <c:v>41256</c:v>
                </c:pt>
                <c:pt idx="92">
                  <c:v>41309</c:v>
                </c:pt>
                <c:pt idx="93">
                  <c:v>41333</c:v>
                </c:pt>
                <c:pt idx="94">
                  <c:v>41355</c:v>
                </c:pt>
                <c:pt idx="95">
                  <c:v>41355</c:v>
                </c:pt>
                <c:pt idx="96">
                  <c:v>41358</c:v>
                </c:pt>
                <c:pt idx="97">
                  <c:v>41374</c:v>
                </c:pt>
                <c:pt idx="98">
                  <c:v>41380</c:v>
                </c:pt>
                <c:pt idx="99">
                  <c:v>41426</c:v>
                </c:pt>
                <c:pt idx="100">
                  <c:v>41428</c:v>
                </c:pt>
                <c:pt idx="101">
                  <c:v>41428</c:v>
                </c:pt>
                <c:pt idx="102">
                  <c:v>41444</c:v>
                </c:pt>
                <c:pt idx="103">
                  <c:v>41458</c:v>
                </c:pt>
                <c:pt idx="104">
                  <c:v>41465</c:v>
                </c:pt>
                <c:pt idx="105">
                  <c:v>41465</c:v>
                </c:pt>
                <c:pt idx="106">
                  <c:v>41472</c:v>
                </c:pt>
                <c:pt idx="107">
                  <c:v>41472</c:v>
                </c:pt>
                <c:pt idx="108">
                  <c:v>41523</c:v>
                </c:pt>
                <c:pt idx="109">
                  <c:v>41536</c:v>
                </c:pt>
                <c:pt idx="110">
                  <c:v>41544</c:v>
                </c:pt>
                <c:pt idx="111">
                  <c:v>41556</c:v>
                </c:pt>
                <c:pt idx="112">
                  <c:v>41569</c:v>
                </c:pt>
                <c:pt idx="113">
                  <c:v>41609</c:v>
                </c:pt>
                <c:pt idx="114">
                  <c:v>41614</c:v>
                </c:pt>
                <c:pt idx="115">
                  <c:v>41627</c:v>
                </c:pt>
                <c:pt idx="116">
                  <c:v>41669</c:v>
                </c:pt>
                <c:pt idx="117">
                  <c:v>41690</c:v>
                </c:pt>
                <c:pt idx="118">
                  <c:v>41715</c:v>
                </c:pt>
                <c:pt idx="119">
                  <c:v>41724</c:v>
                </c:pt>
                <c:pt idx="120">
                  <c:v>41730</c:v>
                </c:pt>
                <c:pt idx="121">
                  <c:v>41760</c:v>
                </c:pt>
                <c:pt idx="122">
                  <c:v>41786</c:v>
                </c:pt>
                <c:pt idx="123">
                  <c:v>41791</c:v>
                </c:pt>
                <c:pt idx="124">
                  <c:v>41802</c:v>
                </c:pt>
                <c:pt idx="125">
                  <c:v>41838</c:v>
                </c:pt>
                <c:pt idx="126">
                  <c:v>41843</c:v>
                </c:pt>
                <c:pt idx="127">
                  <c:v>41844</c:v>
                </c:pt>
                <c:pt idx="128">
                  <c:v>41844</c:v>
                </c:pt>
                <c:pt idx="129">
                  <c:v>41851</c:v>
                </c:pt>
                <c:pt idx="130">
                  <c:v>41870</c:v>
                </c:pt>
                <c:pt idx="131">
                  <c:v>41876</c:v>
                </c:pt>
                <c:pt idx="132">
                  <c:v>41885</c:v>
                </c:pt>
                <c:pt idx="133">
                  <c:v>41886</c:v>
                </c:pt>
                <c:pt idx="134">
                  <c:v>41886</c:v>
                </c:pt>
                <c:pt idx="135">
                  <c:v>41915</c:v>
                </c:pt>
                <c:pt idx="136">
                  <c:v>41920</c:v>
                </c:pt>
                <c:pt idx="137">
                  <c:v>41920</c:v>
                </c:pt>
                <c:pt idx="138">
                  <c:v>41920</c:v>
                </c:pt>
                <c:pt idx="139">
                  <c:v>41920</c:v>
                </c:pt>
                <c:pt idx="140">
                  <c:v>41920</c:v>
                </c:pt>
                <c:pt idx="141">
                  <c:v>41920</c:v>
                </c:pt>
                <c:pt idx="142">
                  <c:v>41932</c:v>
                </c:pt>
                <c:pt idx="143">
                  <c:v>41933</c:v>
                </c:pt>
                <c:pt idx="144">
                  <c:v>41933</c:v>
                </c:pt>
                <c:pt idx="145">
                  <c:v>41934</c:v>
                </c:pt>
                <c:pt idx="146">
                  <c:v>41934</c:v>
                </c:pt>
                <c:pt idx="147">
                  <c:v>41934</c:v>
                </c:pt>
                <c:pt idx="148">
                  <c:v>41934</c:v>
                </c:pt>
                <c:pt idx="149">
                  <c:v>41934</c:v>
                </c:pt>
                <c:pt idx="150">
                  <c:v>41934</c:v>
                </c:pt>
                <c:pt idx="151">
                  <c:v>41934</c:v>
                </c:pt>
                <c:pt idx="152">
                  <c:v>41934</c:v>
                </c:pt>
                <c:pt idx="153">
                  <c:v>41936</c:v>
                </c:pt>
                <c:pt idx="154">
                  <c:v>41950</c:v>
                </c:pt>
                <c:pt idx="155">
                  <c:v>41950</c:v>
                </c:pt>
                <c:pt idx="156">
                  <c:v>41956</c:v>
                </c:pt>
                <c:pt idx="157">
                  <c:v>41961</c:v>
                </c:pt>
                <c:pt idx="158">
                  <c:v>41982</c:v>
                </c:pt>
                <c:pt idx="159">
                  <c:v>42036</c:v>
                </c:pt>
                <c:pt idx="160">
                  <c:v>42065</c:v>
                </c:pt>
                <c:pt idx="161">
                  <c:v>42065</c:v>
                </c:pt>
                <c:pt idx="162">
                  <c:v>42066</c:v>
                </c:pt>
                <c:pt idx="163">
                  <c:v>42067</c:v>
                </c:pt>
                <c:pt idx="164">
                  <c:v>42067</c:v>
                </c:pt>
                <c:pt idx="165">
                  <c:v>42068</c:v>
                </c:pt>
                <c:pt idx="166">
                  <c:v>42086</c:v>
                </c:pt>
                <c:pt idx="167">
                  <c:v>42088</c:v>
                </c:pt>
                <c:pt idx="168">
                  <c:v>42097</c:v>
                </c:pt>
                <c:pt idx="169">
                  <c:v>42097</c:v>
                </c:pt>
                <c:pt idx="170">
                  <c:v>42108</c:v>
                </c:pt>
                <c:pt idx="171">
                  <c:v>42111</c:v>
                </c:pt>
                <c:pt idx="172">
                  <c:v>42124</c:v>
                </c:pt>
                <c:pt idx="173">
                  <c:v>42124</c:v>
                </c:pt>
                <c:pt idx="174">
                  <c:v>42124</c:v>
                </c:pt>
                <c:pt idx="175">
                  <c:v>42151</c:v>
                </c:pt>
                <c:pt idx="176">
                  <c:v>42156</c:v>
                </c:pt>
                <c:pt idx="177">
                  <c:v>42160</c:v>
                </c:pt>
                <c:pt idx="178">
                  <c:v>42164</c:v>
                </c:pt>
                <c:pt idx="179">
                  <c:v>42174</c:v>
                </c:pt>
                <c:pt idx="180">
                  <c:v>42178</c:v>
                </c:pt>
                <c:pt idx="181">
                  <c:v>42180</c:v>
                </c:pt>
                <c:pt idx="182">
                  <c:v>42185</c:v>
                </c:pt>
                <c:pt idx="183">
                  <c:v>42186</c:v>
                </c:pt>
                <c:pt idx="184">
                  <c:v>42186</c:v>
                </c:pt>
                <c:pt idx="185">
                  <c:v>42186</c:v>
                </c:pt>
                <c:pt idx="186">
                  <c:v>42200</c:v>
                </c:pt>
                <c:pt idx="187">
                  <c:v>42201</c:v>
                </c:pt>
                <c:pt idx="188">
                  <c:v>42201</c:v>
                </c:pt>
                <c:pt idx="189">
                  <c:v>42206</c:v>
                </c:pt>
                <c:pt idx="190">
                  <c:v>42221</c:v>
                </c:pt>
                <c:pt idx="191">
                  <c:v>42225</c:v>
                </c:pt>
                <c:pt idx="192">
                  <c:v>42228</c:v>
                </c:pt>
                <c:pt idx="193">
                  <c:v>42244</c:v>
                </c:pt>
                <c:pt idx="194">
                  <c:v>42250</c:v>
                </c:pt>
                <c:pt idx="195">
                  <c:v>42270</c:v>
                </c:pt>
                <c:pt idx="196">
                  <c:v>42270</c:v>
                </c:pt>
                <c:pt idx="197">
                  <c:v>42271</c:v>
                </c:pt>
                <c:pt idx="198">
                  <c:v>42275</c:v>
                </c:pt>
                <c:pt idx="199">
                  <c:v>42275</c:v>
                </c:pt>
                <c:pt idx="200">
                  <c:v>42278</c:v>
                </c:pt>
                <c:pt idx="201">
                  <c:v>42278</c:v>
                </c:pt>
                <c:pt idx="202">
                  <c:v>42278</c:v>
                </c:pt>
                <c:pt idx="203">
                  <c:v>42285</c:v>
                </c:pt>
                <c:pt idx="204">
                  <c:v>42286</c:v>
                </c:pt>
                <c:pt idx="205">
                  <c:v>42286</c:v>
                </c:pt>
                <c:pt idx="206">
                  <c:v>42292</c:v>
                </c:pt>
                <c:pt idx="207">
                  <c:v>42313</c:v>
                </c:pt>
                <c:pt idx="208">
                  <c:v>42314</c:v>
                </c:pt>
                <c:pt idx="209">
                  <c:v>42317</c:v>
                </c:pt>
                <c:pt idx="210">
                  <c:v>42318</c:v>
                </c:pt>
                <c:pt idx="211">
                  <c:v>42328</c:v>
                </c:pt>
                <c:pt idx="212">
                  <c:v>42338</c:v>
                </c:pt>
                <c:pt idx="213">
                  <c:v>42355</c:v>
                </c:pt>
                <c:pt idx="214">
                  <c:v>42355</c:v>
                </c:pt>
                <c:pt idx="215">
                  <c:v>42356</c:v>
                </c:pt>
                <c:pt idx="216">
                  <c:v>42356</c:v>
                </c:pt>
                <c:pt idx="217">
                  <c:v>42356</c:v>
                </c:pt>
                <c:pt idx="218">
                  <c:v>42356</c:v>
                </c:pt>
                <c:pt idx="219">
                  <c:v>42375</c:v>
                </c:pt>
                <c:pt idx="220">
                  <c:v>42472</c:v>
                </c:pt>
                <c:pt idx="221">
                  <c:v>42472</c:v>
                </c:pt>
                <c:pt idx="222">
                  <c:v>42509</c:v>
                </c:pt>
                <c:pt idx="223">
                  <c:v>42584</c:v>
                </c:pt>
                <c:pt idx="224">
                  <c:v>42586</c:v>
                </c:pt>
                <c:pt idx="225">
                  <c:v>42591</c:v>
                </c:pt>
                <c:pt idx="226">
                  <c:v>42608</c:v>
                </c:pt>
                <c:pt idx="227">
                  <c:v>42611</c:v>
                </c:pt>
                <c:pt idx="228">
                  <c:v>42628</c:v>
                </c:pt>
                <c:pt idx="229">
                  <c:v>42633</c:v>
                </c:pt>
                <c:pt idx="230">
                  <c:v>42635</c:v>
                </c:pt>
                <c:pt idx="231">
                  <c:v>42636</c:v>
                </c:pt>
                <c:pt idx="232">
                  <c:v>42636</c:v>
                </c:pt>
                <c:pt idx="233">
                  <c:v>42636</c:v>
                </c:pt>
                <c:pt idx="234">
                  <c:v>42636</c:v>
                </c:pt>
                <c:pt idx="235">
                  <c:v>42689</c:v>
                </c:pt>
                <c:pt idx="236">
                  <c:v>42692</c:v>
                </c:pt>
                <c:pt idx="237">
                  <c:v>42692</c:v>
                </c:pt>
                <c:pt idx="238">
                  <c:v>42692</c:v>
                </c:pt>
                <c:pt idx="239">
                  <c:v>42717</c:v>
                </c:pt>
                <c:pt idx="240">
                  <c:v>42719</c:v>
                </c:pt>
                <c:pt idx="241">
                  <c:v>42738</c:v>
                </c:pt>
                <c:pt idx="242">
                  <c:v>42747</c:v>
                </c:pt>
                <c:pt idx="243">
                  <c:v>42747</c:v>
                </c:pt>
                <c:pt idx="244">
                  <c:v>42747</c:v>
                </c:pt>
                <c:pt idx="245">
                  <c:v>42752</c:v>
                </c:pt>
                <c:pt idx="246">
                  <c:v>42766</c:v>
                </c:pt>
                <c:pt idx="247">
                  <c:v>42817</c:v>
                </c:pt>
                <c:pt idx="248">
                  <c:v>42825</c:v>
                </c:pt>
                <c:pt idx="249">
                  <c:v>42826</c:v>
                </c:pt>
                <c:pt idx="250">
                  <c:v>42843</c:v>
                </c:pt>
                <c:pt idx="251">
                  <c:v>42877</c:v>
                </c:pt>
                <c:pt idx="252">
                  <c:v>42880</c:v>
                </c:pt>
                <c:pt idx="253">
                  <c:v>42880</c:v>
                </c:pt>
                <c:pt idx="254">
                  <c:v>42880</c:v>
                </c:pt>
                <c:pt idx="255">
                  <c:v>42880</c:v>
                </c:pt>
                <c:pt idx="256">
                  <c:v>42881</c:v>
                </c:pt>
                <c:pt idx="257">
                  <c:v>42887</c:v>
                </c:pt>
                <c:pt idx="258">
                  <c:v>42887</c:v>
                </c:pt>
                <c:pt idx="259">
                  <c:v>42887</c:v>
                </c:pt>
                <c:pt idx="260">
                  <c:v>42893</c:v>
                </c:pt>
                <c:pt idx="261">
                  <c:v>42905</c:v>
                </c:pt>
                <c:pt idx="262">
                  <c:v>42906</c:v>
                </c:pt>
                <c:pt idx="263">
                  <c:v>42906</c:v>
                </c:pt>
                <c:pt idx="264">
                  <c:v>42906</c:v>
                </c:pt>
                <c:pt idx="265">
                  <c:v>42906</c:v>
                </c:pt>
                <c:pt idx="266">
                  <c:v>42912</c:v>
                </c:pt>
                <c:pt idx="267">
                  <c:v>42933</c:v>
                </c:pt>
                <c:pt idx="268">
                  <c:v>42944</c:v>
                </c:pt>
                <c:pt idx="269">
                  <c:v>42944</c:v>
                </c:pt>
                <c:pt idx="270">
                  <c:v>42955</c:v>
                </c:pt>
                <c:pt idx="271">
                  <c:v>42972</c:v>
                </c:pt>
                <c:pt idx="272">
                  <c:v>43001</c:v>
                </c:pt>
                <c:pt idx="273">
                  <c:v>43004</c:v>
                </c:pt>
                <c:pt idx="274">
                  <c:v>43004</c:v>
                </c:pt>
                <c:pt idx="275">
                  <c:v>43014</c:v>
                </c:pt>
                <c:pt idx="276">
                  <c:v>43014</c:v>
                </c:pt>
                <c:pt idx="277">
                  <c:v>43038</c:v>
                </c:pt>
                <c:pt idx="278">
                  <c:v>43047</c:v>
                </c:pt>
                <c:pt idx="279">
                  <c:v>43052</c:v>
                </c:pt>
                <c:pt idx="280">
                  <c:v>43052</c:v>
                </c:pt>
                <c:pt idx="281">
                  <c:v>43053</c:v>
                </c:pt>
                <c:pt idx="282">
                  <c:v>43077</c:v>
                </c:pt>
                <c:pt idx="283">
                  <c:v>43083</c:v>
                </c:pt>
                <c:pt idx="284">
                  <c:v>43084</c:v>
                </c:pt>
                <c:pt idx="285">
                  <c:v>43090</c:v>
                </c:pt>
                <c:pt idx="286">
                  <c:v>43105</c:v>
                </c:pt>
                <c:pt idx="287">
                  <c:v>43109</c:v>
                </c:pt>
                <c:pt idx="288">
                  <c:v>43126</c:v>
                </c:pt>
                <c:pt idx="289">
                  <c:v>43129</c:v>
                </c:pt>
                <c:pt idx="290">
                  <c:v>43129</c:v>
                </c:pt>
                <c:pt idx="291">
                  <c:v>43132</c:v>
                </c:pt>
                <c:pt idx="292">
                  <c:v>43136</c:v>
                </c:pt>
                <c:pt idx="293">
                  <c:v>43152</c:v>
                </c:pt>
                <c:pt idx="294">
                  <c:v>43154</c:v>
                </c:pt>
                <c:pt idx="295">
                  <c:v>43206</c:v>
                </c:pt>
                <c:pt idx="296">
                  <c:v>43227</c:v>
                </c:pt>
                <c:pt idx="297">
                  <c:v>43236</c:v>
                </c:pt>
                <c:pt idx="298">
                  <c:v>43236</c:v>
                </c:pt>
                <c:pt idx="299">
                  <c:v>43250</c:v>
                </c:pt>
                <c:pt idx="300">
                  <c:v>43250</c:v>
                </c:pt>
                <c:pt idx="301">
                  <c:v>43250</c:v>
                </c:pt>
                <c:pt idx="302">
                  <c:v>43250</c:v>
                </c:pt>
                <c:pt idx="303">
                  <c:v>43250</c:v>
                </c:pt>
                <c:pt idx="304">
                  <c:v>43250</c:v>
                </c:pt>
                <c:pt idx="305">
                  <c:v>43251</c:v>
                </c:pt>
                <c:pt idx="306">
                  <c:v>43252</c:v>
                </c:pt>
                <c:pt idx="307">
                  <c:v>43255</c:v>
                </c:pt>
                <c:pt idx="308">
                  <c:v>43257</c:v>
                </c:pt>
                <c:pt idx="309">
                  <c:v>43259</c:v>
                </c:pt>
                <c:pt idx="310">
                  <c:v>43264</c:v>
                </c:pt>
                <c:pt idx="311">
                  <c:v>43264</c:v>
                </c:pt>
                <c:pt idx="312">
                  <c:v>43264</c:v>
                </c:pt>
                <c:pt idx="313">
                  <c:v>43264</c:v>
                </c:pt>
                <c:pt idx="314">
                  <c:v>43266</c:v>
                </c:pt>
                <c:pt idx="315">
                  <c:v>43277</c:v>
                </c:pt>
                <c:pt idx="316">
                  <c:v>43278</c:v>
                </c:pt>
                <c:pt idx="317">
                  <c:v>43281</c:v>
                </c:pt>
                <c:pt idx="318">
                  <c:v>43281</c:v>
                </c:pt>
                <c:pt idx="319">
                  <c:v>43281</c:v>
                </c:pt>
                <c:pt idx="320">
                  <c:v>43291</c:v>
                </c:pt>
                <c:pt idx="321">
                  <c:v>43322</c:v>
                </c:pt>
                <c:pt idx="322">
                  <c:v>43322</c:v>
                </c:pt>
                <c:pt idx="323">
                  <c:v>43334</c:v>
                </c:pt>
                <c:pt idx="324">
                  <c:v>43334</c:v>
                </c:pt>
                <c:pt idx="325">
                  <c:v>43335</c:v>
                </c:pt>
                <c:pt idx="326">
                  <c:v>43343</c:v>
                </c:pt>
                <c:pt idx="327">
                  <c:v>43352</c:v>
                </c:pt>
                <c:pt idx="328">
                  <c:v>43354</c:v>
                </c:pt>
                <c:pt idx="329">
                  <c:v>43362</c:v>
                </c:pt>
                <c:pt idx="330">
                  <c:v>43363</c:v>
                </c:pt>
                <c:pt idx="331">
                  <c:v>43368</c:v>
                </c:pt>
                <c:pt idx="332">
                  <c:v>43374</c:v>
                </c:pt>
                <c:pt idx="333">
                  <c:v>43374</c:v>
                </c:pt>
                <c:pt idx="334">
                  <c:v>43391</c:v>
                </c:pt>
                <c:pt idx="335">
                  <c:v>43391</c:v>
                </c:pt>
                <c:pt idx="336">
                  <c:v>43398</c:v>
                </c:pt>
                <c:pt idx="337">
                  <c:v>43405</c:v>
                </c:pt>
                <c:pt idx="338">
                  <c:v>43445</c:v>
                </c:pt>
                <c:pt idx="339">
                  <c:v>43497</c:v>
                </c:pt>
                <c:pt idx="340">
                  <c:v>43507</c:v>
                </c:pt>
                <c:pt idx="341">
                  <c:v>43510</c:v>
                </c:pt>
                <c:pt idx="342">
                  <c:v>43524</c:v>
                </c:pt>
                <c:pt idx="343">
                  <c:v>43545</c:v>
                </c:pt>
                <c:pt idx="344">
                  <c:v>43546</c:v>
                </c:pt>
                <c:pt idx="345">
                  <c:v>43577</c:v>
                </c:pt>
                <c:pt idx="346">
                  <c:v>43585</c:v>
                </c:pt>
                <c:pt idx="347">
                  <c:v>43613</c:v>
                </c:pt>
                <c:pt idx="348">
                  <c:v>43615</c:v>
                </c:pt>
                <c:pt idx="349">
                  <c:v>43627</c:v>
                </c:pt>
                <c:pt idx="350">
                  <c:v>43634</c:v>
                </c:pt>
                <c:pt idx="351">
                  <c:v>43634</c:v>
                </c:pt>
                <c:pt idx="352">
                  <c:v>43637</c:v>
                </c:pt>
                <c:pt idx="353">
                  <c:v>43643</c:v>
                </c:pt>
                <c:pt idx="354">
                  <c:v>43643</c:v>
                </c:pt>
                <c:pt idx="355">
                  <c:v>43647</c:v>
                </c:pt>
                <c:pt idx="356">
                  <c:v>43647</c:v>
                </c:pt>
                <c:pt idx="357">
                  <c:v>43647</c:v>
                </c:pt>
                <c:pt idx="358">
                  <c:v>43655</c:v>
                </c:pt>
                <c:pt idx="359">
                  <c:v>43671</c:v>
                </c:pt>
                <c:pt idx="360">
                  <c:v>43672</c:v>
                </c:pt>
                <c:pt idx="361">
                  <c:v>43672</c:v>
                </c:pt>
                <c:pt idx="362">
                  <c:v>43683</c:v>
                </c:pt>
                <c:pt idx="363">
                  <c:v>43696</c:v>
                </c:pt>
                <c:pt idx="364">
                  <c:v>43707</c:v>
                </c:pt>
                <c:pt idx="365">
                  <c:v>43720</c:v>
                </c:pt>
                <c:pt idx="366">
                  <c:v>43727</c:v>
                </c:pt>
                <c:pt idx="367">
                  <c:v>43730</c:v>
                </c:pt>
                <c:pt idx="368">
                  <c:v>43730</c:v>
                </c:pt>
                <c:pt idx="369">
                  <c:v>43730</c:v>
                </c:pt>
                <c:pt idx="370">
                  <c:v>43739</c:v>
                </c:pt>
                <c:pt idx="371">
                  <c:v>43755</c:v>
                </c:pt>
                <c:pt idx="372">
                  <c:v>43755</c:v>
                </c:pt>
                <c:pt idx="373">
                  <c:v>43756</c:v>
                </c:pt>
                <c:pt idx="374">
                  <c:v>43761</c:v>
                </c:pt>
                <c:pt idx="375">
                  <c:v>43774</c:v>
                </c:pt>
                <c:pt idx="376">
                  <c:v>43783</c:v>
                </c:pt>
                <c:pt idx="377">
                  <c:v>43783</c:v>
                </c:pt>
                <c:pt idx="378">
                  <c:v>43788</c:v>
                </c:pt>
                <c:pt idx="379">
                  <c:v>43790</c:v>
                </c:pt>
                <c:pt idx="380">
                  <c:v>43795</c:v>
                </c:pt>
                <c:pt idx="381">
                  <c:v>43795</c:v>
                </c:pt>
                <c:pt idx="382">
                  <c:v>43795</c:v>
                </c:pt>
                <c:pt idx="383">
                  <c:v>43804</c:v>
                </c:pt>
                <c:pt idx="384">
                  <c:v>43809</c:v>
                </c:pt>
                <c:pt idx="385">
                  <c:v>43816</c:v>
                </c:pt>
                <c:pt idx="386">
                  <c:v>43819</c:v>
                </c:pt>
                <c:pt idx="387">
                  <c:v>43822</c:v>
                </c:pt>
                <c:pt idx="388">
                  <c:v>43836</c:v>
                </c:pt>
                <c:pt idx="389">
                  <c:v>43875</c:v>
                </c:pt>
                <c:pt idx="390">
                  <c:v>43875</c:v>
                </c:pt>
                <c:pt idx="391">
                  <c:v>43880</c:v>
                </c:pt>
                <c:pt idx="392">
                  <c:v>43887</c:v>
                </c:pt>
                <c:pt idx="393">
                  <c:v>43903</c:v>
                </c:pt>
                <c:pt idx="394">
                  <c:v>43915</c:v>
                </c:pt>
                <c:pt idx="395">
                  <c:v>43929</c:v>
                </c:pt>
                <c:pt idx="396">
                  <c:v>43929</c:v>
                </c:pt>
                <c:pt idx="397">
                  <c:v>43953</c:v>
                </c:pt>
                <c:pt idx="398">
                  <c:v>43957</c:v>
                </c:pt>
                <c:pt idx="399">
                  <c:v>43970</c:v>
                </c:pt>
                <c:pt idx="400">
                  <c:v>43977</c:v>
                </c:pt>
                <c:pt idx="401">
                  <c:v>43983</c:v>
                </c:pt>
                <c:pt idx="402">
                  <c:v>44022</c:v>
                </c:pt>
                <c:pt idx="403">
                  <c:v>44022</c:v>
                </c:pt>
                <c:pt idx="404">
                  <c:v>44036</c:v>
                </c:pt>
                <c:pt idx="405">
                  <c:v>44067</c:v>
                </c:pt>
                <c:pt idx="406">
                  <c:v>44074</c:v>
                </c:pt>
                <c:pt idx="407">
                  <c:v>44088</c:v>
                </c:pt>
                <c:pt idx="408">
                  <c:v>44097</c:v>
                </c:pt>
                <c:pt idx="409">
                  <c:v>44099</c:v>
                </c:pt>
                <c:pt idx="410">
                  <c:v>44104</c:v>
                </c:pt>
                <c:pt idx="411">
                  <c:v>44106</c:v>
                </c:pt>
                <c:pt idx="412">
                  <c:v>44137</c:v>
                </c:pt>
                <c:pt idx="413">
                  <c:v>44140</c:v>
                </c:pt>
                <c:pt idx="414">
                  <c:v>44141</c:v>
                </c:pt>
                <c:pt idx="415">
                  <c:v>44166</c:v>
                </c:pt>
                <c:pt idx="416">
                  <c:v>44187</c:v>
                </c:pt>
                <c:pt idx="417">
                  <c:v>44195</c:v>
                </c:pt>
                <c:pt idx="418">
                  <c:v>44211</c:v>
                </c:pt>
                <c:pt idx="419">
                  <c:v>44211</c:v>
                </c:pt>
                <c:pt idx="420">
                  <c:v>44217</c:v>
                </c:pt>
                <c:pt idx="421">
                  <c:v>44224</c:v>
                </c:pt>
                <c:pt idx="422">
                  <c:v>44228</c:v>
                </c:pt>
                <c:pt idx="423">
                  <c:v>44228</c:v>
                </c:pt>
                <c:pt idx="424">
                  <c:v>44231</c:v>
                </c:pt>
                <c:pt idx="425">
                  <c:v>44250</c:v>
                </c:pt>
                <c:pt idx="426">
                  <c:v>44263</c:v>
                </c:pt>
                <c:pt idx="427">
                  <c:v>44280</c:v>
                </c:pt>
                <c:pt idx="428">
                  <c:v>44287</c:v>
                </c:pt>
                <c:pt idx="429">
                  <c:v>44287</c:v>
                </c:pt>
                <c:pt idx="430">
                  <c:v>44294</c:v>
                </c:pt>
                <c:pt idx="431">
                  <c:v>44323</c:v>
                </c:pt>
                <c:pt idx="432">
                  <c:v>44328</c:v>
                </c:pt>
                <c:pt idx="433">
                  <c:v>44348</c:v>
                </c:pt>
                <c:pt idx="434">
                  <c:v>44348</c:v>
                </c:pt>
                <c:pt idx="435">
                  <c:v>44348</c:v>
                </c:pt>
                <c:pt idx="436">
                  <c:v>44351</c:v>
                </c:pt>
                <c:pt idx="437">
                  <c:v>44364</c:v>
                </c:pt>
                <c:pt idx="438">
                  <c:v>44420</c:v>
                </c:pt>
                <c:pt idx="439">
                  <c:v>44477</c:v>
                </c:pt>
                <c:pt idx="440">
                  <c:v>44483</c:v>
                </c:pt>
                <c:pt idx="441">
                  <c:v>44484</c:v>
                </c:pt>
                <c:pt idx="442">
                  <c:v>44484</c:v>
                </c:pt>
                <c:pt idx="443">
                  <c:v>44547</c:v>
                </c:pt>
                <c:pt idx="444">
                  <c:v>44582</c:v>
                </c:pt>
                <c:pt idx="445">
                  <c:v>44608</c:v>
                </c:pt>
                <c:pt idx="446">
                  <c:v>44613</c:v>
                </c:pt>
                <c:pt idx="447">
                  <c:v>44669</c:v>
                </c:pt>
                <c:pt idx="448">
                  <c:v>44671</c:v>
                </c:pt>
                <c:pt idx="449">
                  <c:v>44679</c:v>
                </c:pt>
                <c:pt idx="450">
                  <c:v>44694</c:v>
                </c:pt>
                <c:pt idx="451">
                  <c:v>44706</c:v>
                </c:pt>
                <c:pt idx="452">
                  <c:v>44735</c:v>
                </c:pt>
                <c:pt idx="453">
                  <c:v>44769</c:v>
                </c:pt>
                <c:pt idx="454">
                  <c:v>44831</c:v>
                </c:pt>
                <c:pt idx="455">
                  <c:v>44833</c:v>
                </c:pt>
                <c:pt idx="456">
                  <c:v>44854</c:v>
                </c:pt>
                <c:pt idx="457">
                  <c:v>44859</c:v>
                </c:pt>
                <c:pt idx="458">
                  <c:v>44862</c:v>
                </c:pt>
                <c:pt idx="459">
                  <c:v>44916</c:v>
                </c:pt>
                <c:pt idx="460">
                  <c:v>44946</c:v>
                </c:pt>
                <c:pt idx="461">
                  <c:v>44950</c:v>
                </c:pt>
                <c:pt idx="462">
                  <c:v>45107</c:v>
                </c:pt>
                <c:pt idx="463">
                  <c:v>45128</c:v>
                </c:pt>
                <c:pt idx="464">
                  <c:v>45223</c:v>
                </c:pt>
                <c:pt idx="465">
                  <c:v>45245</c:v>
                </c:pt>
                <c:pt idx="466">
                  <c:v>45247</c:v>
                </c:pt>
                <c:pt idx="467">
                  <c:v>45322</c:v>
                </c:pt>
                <c:pt idx="468">
                  <c:v>45337</c:v>
                </c:pt>
                <c:pt idx="469">
                  <c:v>45372</c:v>
                </c:pt>
                <c:pt idx="470">
                  <c:v>45415</c:v>
                </c:pt>
                <c:pt idx="471">
                  <c:v>45415</c:v>
                </c:pt>
              </c:numCache>
            </c:numRef>
          </c:xVal>
          <c:yVal>
            <c:numRef>
              <c:f>'PPA Price by Project (PV only)'!$O$26:$O$537</c:f>
              <c:numCache>
                <c:formatCode>0.00</c:formatCode>
                <c:ptCount val="512"/>
                <c:pt idx="0">
                  <c:v>#N/A</c:v>
                </c:pt>
                <c:pt idx="1">
                  <c:v>#N/A</c:v>
                </c:pt>
                <c:pt idx="2">
                  <c:v>#N/A</c:v>
                </c:pt>
                <c:pt idx="3">
                  <c:v>#N/A</c:v>
                </c:pt>
                <c:pt idx="4">
                  <c:v>#N/A</c:v>
                </c:pt>
                <c:pt idx="5">
                  <c:v>#N/A</c:v>
                </c:pt>
                <c:pt idx="6">
                  <c:v>#N/A</c:v>
                </c:pt>
                <c:pt idx="7">
                  <c:v>#N/A</c:v>
                </c:pt>
                <c:pt idx="8">
                  <c:v>#N/A</c:v>
                </c:pt>
                <c:pt idx="9">
                  <c:v>#N/A</c:v>
                </c:pt>
                <c:pt idx="10">
                  <c:v>#N/A</c:v>
                </c:pt>
                <c:pt idx="11">
                  <c:v>#N/A</c:v>
                </c:pt>
                <c:pt idx="12">
                  <c:v>#N/A</c:v>
                </c:pt>
                <c:pt idx="13">
                  <c:v>#N/A</c:v>
                </c:pt>
                <c:pt idx="14">
                  <c:v>#N/A</c:v>
                </c:pt>
                <c:pt idx="15">
                  <c:v>#N/A</c:v>
                </c:pt>
                <c:pt idx="16">
                  <c:v>#N/A</c:v>
                </c:pt>
                <c:pt idx="17">
                  <c:v>#N/A</c:v>
                </c:pt>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#N/A</c:v>
                </c:pt>
                <c:pt idx="42">
                  <c:v>#N/A</c:v>
                </c:pt>
                <c:pt idx="43">
                  <c:v>#N/A</c:v>
                </c:pt>
                <c:pt idx="44">
                  <c:v>#N/A</c:v>
                </c:pt>
                <c:pt idx="45">
                  <c:v>#N/A</c:v>
                </c:pt>
                <c:pt idx="46">
                  <c:v>#N/A</c:v>
                </c:pt>
                <c:pt idx="47">
                  <c:v>#N/A</c:v>
                </c:pt>
                <c:pt idx="48">
                  <c:v>#N/A</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217.38110587653057</c:v>
                </c:pt>
                <c:pt idx="65">
                  <c:v>#N/A</c:v>
                </c:pt>
                <c:pt idx="66">
                  <c:v>#N/A</c:v>
                </c:pt>
                <c:pt idx="67">
                  <c:v>#N/A</c:v>
                </c:pt>
                <c:pt idx="68">
                  <c:v>#N/A</c:v>
                </c:pt>
                <c:pt idx="69">
                  <c:v>#N/A</c:v>
                </c:pt>
                <c:pt idx="70">
                  <c:v>#N/A</c:v>
                </c:pt>
                <c:pt idx="71">
                  <c:v>#N/A</c:v>
                </c:pt>
                <c:pt idx="72">
                  <c:v>#N/A</c:v>
                </c:pt>
                <c:pt idx="73">
                  <c:v>#N/A</c:v>
                </c:pt>
                <c:pt idx="74">
                  <c:v>#N/A</c:v>
                </c:pt>
                <c:pt idx="75">
                  <c:v>#N/A</c:v>
                </c:pt>
                <c:pt idx="76">
                  <c:v>#N/A</c:v>
                </c:pt>
                <c:pt idx="77">
                  <c:v>#N/A</c:v>
                </c:pt>
                <c:pt idx="78">
                  <c:v>#N/A</c:v>
                </c:pt>
                <c:pt idx="79">
                  <c:v>#N/A</c:v>
                </c:pt>
                <c:pt idx="80">
                  <c:v>#N/A</c:v>
                </c:pt>
                <c:pt idx="81">
                  <c:v>#N/A</c:v>
                </c:pt>
                <c:pt idx="82">
                  <c:v>#N/A</c:v>
                </c:pt>
                <c:pt idx="83">
                  <c:v>#N/A</c:v>
                </c:pt>
                <c:pt idx="84">
                  <c:v>#N/A</c:v>
                </c:pt>
                <c:pt idx="85">
                  <c:v>#N/A</c:v>
                </c:pt>
                <c:pt idx="86">
                  <c:v>#N/A</c:v>
                </c:pt>
                <c:pt idx="87">
                  <c:v>#N/A</c:v>
                </c:pt>
                <c:pt idx="88">
                  <c:v>#N/A</c:v>
                </c:pt>
                <c:pt idx="89">
                  <c:v>#N/A</c:v>
                </c:pt>
                <c:pt idx="90">
                  <c:v>#N/A</c:v>
                </c:pt>
                <c:pt idx="91">
                  <c:v>#N/A</c:v>
                </c:pt>
                <c:pt idx="92">
                  <c:v>#N/A</c:v>
                </c:pt>
                <c:pt idx="93">
                  <c:v>#N/A</c:v>
                </c:pt>
                <c:pt idx="94">
                  <c:v>#N/A</c:v>
                </c:pt>
                <c:pt idx="95">
                  <c:v>#N/A</c:v>
                </c:pt>
                <c:pt idx="96">
                  <c:v>#N/A</c:v>
                </c:pt>
                <c:pt idx="97">
                  <c:v>#N/A</c:v>
                </c:pt>
                <c:pt idx="98">
                  <c:v>#N/A</c:v>
                </c:pt>
                <c:pt idx="99">
                  <c:v>#N/A</c:v>
                </c:pt>
                <c:pt idx="100">
                  <c:v>#N/A</c:v>
                </c:pt>
                <c:pt idx="101">
                  <c:v>#N/A</c:v>
                </c:pt>
                <c:pt idx="102">
                  <c:v>167.32002997165498</c:v>
                </c:pt>
                <c:pt idx="103">
                  <c:v>#N/A</c:v>
                </c:pt>
                <c:pt idx="104">
                  <c:v>#N/A</c:v>
                </c:pt>
                <c:pt idx="105">
                  <c:v>#N/A</c:v>
                </c:pt>
                <c:pt idx="106">
                  <c:v>#N/A</c:v>
                </c:pt>
                <c:pt idx="107">
                  <c:v>#N/A</c:v>
                </c:pt>
                <c:pt idx="108">
                  <c:v>#N/A</c:v>
                </c:pt>
                <c:pt idx="109">
                  <c:v>#N/A</c:v>
                </c:pt>
                <c:pt idx="110">
                  <c:v>#N/A</c:v>
                </c:pt>
                <c:pt idx="111">
                  <c:v>#N/A</c:v>
                </c:pt>
                <c:pt idx="112">
                  <c:v>#N/A</c:v>
                </c:pt>
                <c:pt idx="113">
                  <c:v>#N/A</c:v>
                </c:pt>
                <c:pt idx="114">
                  <c:v>#N/A</c:v>
                </c:pt>
                <c:pt idx="115">
                  <c:v>#N/A</c:v>
                </c:pt>
                <c:pt idx="116">
                  <c:v>#N/A</c:v>
                </c:pt>
                <c:pt idx="117">
                  <c:v>#N/A</c:v>
                </c:pt>
                <c:pt idx="118">
                  <c:v>#N/A</c:v>
                </c:pt>
                <c:pt idx="119">
                  <c:v>#N/A</c:v>
                </c:pt>
                <c:pt idx="120">
                  <c:v>#N/A</c:v>
                </c:pt>
                <c:pt idx="121">
                  <c:v>#N/A</c:v>
                </c:pt>
                <c:pt idx="122">
                  <c:v>#N/A</c:v>
                </c:pt>
                <c:pt idx="123">
                  <c:v>#N/A</c:v>
                </c:pt>
                <c:pt idx="124">
                  <c:v>#N/A</c:v>
                </c:pt>
                <c:pt idx="125">
                  <c:v>#N/A</c:v>
                </c:pt>
                <c:pt idx="126">
                  <c:v>#N/A</c:v>
                </c:pt>
                <c:pt idx="127">
                  <c:v>#N/A</c:v>
                </c:pt>
                <c:pt idx="128">
                  <c:v>#N/A</c:v>
                </c:pt>
                <c:pt idx="129">
                  <c:v>#N/A</c:v>
                </c:pt>
                <c:pt idx="130">
                  <c:v>#N/A</c:v>
                </c:pt>
                <c:pt idx="131">
                  <c:v>#N/A</c:v>
                </c:pt>
                <c:pt idx="132">
                  <c:v>#N/A</c:v>
                </c:pt>
                <c:pt idx="133">
                  <c:v>#N/A</c:v>
                </c:pt>
                <c:pt idx="134">
                  <c:v>#N/A</c:v>
                </c:pt>
                <c:pt idx="135">
                  <c:v>#N/A</c:v>
                </c:pt>
                <c:pt idx="136">
                  <c:v>#N/A</c:v>
                </c:pt>
                <c:pt idx="137">
                  <c:v>#N/A</c:v>
                </c:pt>
                <c:pt idx="138">
                  <c:v>#N/A</c:v>
                </c:pt>
                <c:pt idx="139">
                  <c:v>#N/A</c:v>
                </c:pt>
                <c:pt idx="140">
                  <c:v>#N/A</c:v>
                </c:pt>
                <c:pt idx="141">
                  <c:v>#N/A</c:v>
                </c:pt>
                <c:pt idx="142">
                  <c:v>#N/A</c:v>
                </c:pt>
                <c:pt idx="143">
                  <c:v>#N/A</c:v>
                </c:pt>
                <c:pt idx="144">
                  <c:v>#N/A</c:v>
                </c:pt>
                <c:pt idx="145">
                  <c:v>#N/A</c:v>
                </c:pt>
                <c:pt idx="146">
                  <c:v>#N/A</c:v>
                </c:pt>
                <c:pt idx="147">
                  <c:v>#N/A</c:v>
                </c:pt>
                <c:pt idx="148">
                  <c:v>#N/A</c:v>
                </c:pt>
                <c:pt idx="149">
                  <c:v>#N/A</c:v>
                </c:pt>
                <c:pt idx="150">
                  <c:v>#N/A</c:v>
                </c:pt>
                <c:pt idx="151">
                  <c:v>#N/A</c:v>
                </c:pt>
                <c:pt idx="152">
                  <c:v>#N/A</c:v>
                </c:pt>
                <c:pt idx="153">
                  <c:v>#N/A</c:v>
                </c:pt>
                <c:pt idx="154">
                  <c:v>#N/A</c:v>
                </c:pt>
                <c:pt idx="155">
                  <c:v>#N/A</c:v>
                </c:pt>
                <c:pt idx="156">
                  <c:v>#N/A</c:v>
                </c:pt>
                <c:pt idx="157">
                  <c:v>#N/A</c:v>
                </c:pt>
                <c:pt idx="158">
                  <c:v>#N/A</c:v>
                </c:pt>
                <c:pt idx="159">
                  <c:v>#N/A</c:v>
                </c:pt>
                <c:pt idx="160">
                  <c:v>#N/A</c:v>
                </c:pt>
                <c:pt idx="161">
                  <c:v>#N/A</c:v>
                </c:pt>
                <c:pt idx="162">
                  <c:v>#N/A</c:v>
                </c:pt>
                <c:pt idx="163">
                  <c:v>#N/A</c:v>
                </c:pt>
                <c:pt idx="164">
                  <c:v>#N/A</c:v>
                </c:pt>
                <c:pt idx="165">
                  <c:v>#N/A</c:v>
                </c:pt>
                <c:pt idx="166">
                  <c:v>#N/A</c:v>
                </c:pt>
                <c:pt idx="167">
                  <c:v>#N/A</c:v>
                </c:pt>
                <c:pt idx="168">
                  <c:v>#N/A</c:v>
                </c:pt>
                <c:pt idx="169">
                  <c:v>#N/A</c:v>
                </c:pt>
                <c:pt idx="170">
                  <c:v>#N/A</c:v>
                </c:pt>
                <c:pt idx="171">
                  <c:v>#N/A</c:v>
                </c:pt>
                <c:pt idx="172">
                  <c:v>#N/A</c:v>
                </c:pt>
                <c:pt idx="173">
                  <c:v>#N/A</c:v>
                </c:pt>
                <c:pt idx="174">
                  <c:v>#N/A</c:v>
                </c:pt>
                <c:pt idx="175">
                  <c:v>#N/A</c:v>
                </c:pt>
                <c:pt idx="176">
                  <c:v>#N/A</c:v>
                </c:pt>
                <c:pt idx="177">
                  <c:v>#N/A</c:v>
                </c:pt>
                <c:pt idx="178">
                  <c:v>#N/A</c:v>
                </c:pt>
                <c:pt idx="179">
                  <c:v>#N/A</c:v>
                </c:pt>
                <c:pt idx="180">
                  <c:v>#N/A</c:v>
                </c:pt>
                <c:pt idx="181">
                  <c:v>#N/A</c:v>
                </c:pt>
                <c:pt idx="182">
                  <c:v>#N/A</c:v>
                </c:pt>
                <c:pt idx="183">
                  <c:v>#N/A</c:v>
                </c:pt>
                <c:pt idx="184">
                  <c:v>#N/A</c:v>
                </c:pt>
                <c:pt idx="185">
                  <c:v>140.7720524881596</c:v>
                </c:pt>
                <c:pt idx="186">
                  <c:v>#N/A</c:v>
                </c:pt>
                <c:pt idx="187">
                  <c:v>#N/A</c:v>
                </c:pt>
                <c:pt idx="188">
                  <c:v>#N/A</c:v>
                </c:pt>
                <c:pt idx="189">
                  <c:v>#N/A</c:v>
                </c:pt>
                <c:pt idx="190">
                  <c:v>#N/A</c:v>
                </c:pt>
                <c:pt idx="191">
                  <c:v>#N/A</c:v>
                </c:pt>
                <c:pt idx="192">
                  <c:v>#N/A</c:v>
                </c:pt>
                <c:pt idx="193">
                  <c:v>#N/A</c:v>
                </c:pt>
                <c:pt idx="194">
                  <c:v>#N/A</c:v>
                </c:pt>
                <c:pt idx="195">
                  <c:v>#N/A</c:v>
                </c:pt>
                <c:pt idx="196">
                  <c:v>#N/A</c:v>
                </c:pt>
                <c:pt idx="197">
                  <c:v>#N/A</c:v>
                </c:pt>
                <c:pt idx="198">
                  <c:v>#N/A</c:v>
                </c:pt>
                <c:pt idx="199">
                  <c:v>#N/A</c:v>
                </c:pt>
                <c:pt idx="200">
                  <c:v>#N/A</c:v>
                </c:pt>
                <c:pt idx="201">
                  <c:v>#N/A</c:v>
                </c:pt>
                <c:pt idx="202">
                  <c:v>#N/A</c:v>
                </c:pt>
                <c:pt idx="203">
                  <c:v>#N/A</c:v>
                </c:pt>
                <c:pt idx="204">
                  <c:v>#N/A</c:v>
                </c:pt>
                <c:pt idx="205">
                  <c:v>#N/A</c:v>
                </c:pt>
                <c:pt idx="206">
                  <c:v>#N/A</c:v>
                </c:pt>
                <c:pt idx="207">
                  <c:v>#N/A</c:v>
                </c:pt>
                <c:pt idx="208">
                  <c:v>#N/A</c:v>
                </c:pt>
                <c:pt idx="209">
                  <c:v>#N/A</c:v>
                </c:pt>
                <c:pt idx="210">
                  <c:v>#N/A</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#N/A</c:v>
                </c:pt>
                <c:pt idx="227">
                  <c:v>#N/A</c:v>
                </c:pt>
                <c:pt idx="228">
                  <c:v>#N/A</c:v>
                </c:pt>
                <c:pt idx="229">
                  <c:v>#N/A</c:v>
                </c:pt>
                <c:pt idx="230">
                  <c:v>#N/A</c:v>
                </c:pt>
                <c:pt idx="231">
                  <c:v>#N/A</c:v>
                </c:pt>
                <c:pt idx="232">
                  <c:v>#N/A</c:v>
                </c:pt>
                <c:pt idx="233">
                  <c:v>#N/A</c:v>
                </c:pt>
                <c:pt idx="234">
                  <c:v>#N/A</c:v>
                </c:pt>
                <c:pt idx="235">
                  <c:v>#N/A</c:v>
                </c:pt>
                <c:pt idx="236">
                  <c:v>#N/A</c:v>
                </c:pt>
                <c:pt idx="237">
                  <c:v>#N/A</c:v>
                </c:pt>
                <c:pt idx="238">
                  <c:v>#N/A</c:v>
                </c:pt>
                <c:pt idx="239">
                  <c:v>#N/A</c:v>
                </c:pt>
                <c:pt idx="240">
                  <c:v>#N/A</c:v>
                </c:pt>
                <c:pt idx="241">
                  <c:v>#N/A</c:v>
                </c:pt>
                <c:pt idx="242">
                  <c:v>105.01000518355075</c:v>
                </c:pt>
                <c:pt idx="243">
                  <c:v>96.089632164977843</c:v>
                </c:pt>
                <c:pt idx="244">
                  <c:v>#N/A</c:v>
                </c:pt>
                <c:pt idx="245">
                  <c:v>#N/A</c:v>
                </c:pt>
                <c:pt idx="246">
                  <c:v>#N/A</c:v>
                </c:pt>
                <c:pt idx="247">
                  <c:v>#N/A</c:v>
                </c:pt>
                <c:pt idx="248">
                  <c:v>101.17120688763237</c:v>
                </c:pt>
                <c:pt idx="249">
                  <c:v>#N/A</c:v>
                </c:pt>
                <c:pt idx="250">
                  <c:v>#N/A</c:v>
                </c:pt>
                <c:pt idx="251">
                  <c:v>#N/A</c:v>
                </c:pt>
                <c:pt idx="252">
                  <c:v>#N/A</c:v>
                </c:pt>
                <c:pt idx="253">
                  <c:v>#N/A</c:v>
                </c:pt>
                <c:pt idx="254">
                  <c:v>#N/A</c:v>
                </c:pt>
                <c:pt idx="255">
                  <c:v>#N/A</c:v>
                </c:pt>
                <c:pt idx="256">
                  <c:v>#N/A</c:v>
                </c:pt>
                <c:pt idx="257">
                  <c:v>#N/A</c:v>
                </c:pt>
                <c:pt idx="258">
                  <c:v>#N/A</c:v>
                </c:pt>
                <c:pt idx="259">
                  <c:v>#N/A</c:v>
                </c:pt>
                <c:pt idx="260">
                  <c:v>#N/A</c:v>
                </c:pt>
                <c:pt idx="261">
                  <c:v>#N/A</c:v>
                </c:pt>
                <c:pt idx="262">
                  <c:v>#N/A</c:v>
                </c:pt>
                <c:pt idx="263">
                  <c:v>#N/A</c:v>
                </c:pt>
                <c:pt idx="264">
                  <c:v>#N/A</c:v>
                </c:pt>
                <c:pt idx="265">
                  <c:v>#N/A</c:v>
                </c:pt>
                <c:pt idx="266">
                  <c:v>#N/A</c:v>
                </c:pt>
                <c:pt idx="267">
                  <c:v>#N/A</c:v>
                </c:pt>
                <c:pt idx="268">
                  <c:v>#N/A</c:v>
                </c:pt>
                <c:pt idx="269">
                  <c:v>#N/A</c:v>
                </c:pt>
                <c:pt idx="270">
                  <c:v>#N/A</c:v>
                </c:pt>
                <c:pt idx="271">
                  <c:v>#N/A</c:v>
                </c:pt>
                <c:pt idx="272">
                  <c:v>#N/A</c:v>
                </c:pt>
                <c:pt idx="273">
                  <c:v>#N/A</c:v>
                </c:pt>
                <c:pt idx="274">
                  <c:v>#N/A</c:v>
                </c:pt>
                <c:pt idx="275">
                  <c:v>#N/A</c:v>
                </c:pt>
                <c:pt idx="276">
                  <c:v>#N/A</c:v>
                </c:pt>
                <c:pt idx="277">
                  <c:v>#N/A</c:v>
                </c:pt>
                <c:pt idx="278">
                  <c:v>#N/A</c:v>
                </c:pt>
                <c:pt idx="279">
                  <c:v>#N/A</c:v>
                </c:pt>
                <c:pt idx="280">
                  <c:v>#N/A</c:v>
                </c:pt>
                <c:pt idx="281">
                  <c:v>#N/A</c:v>
                </c:pt>
                <c:pt idx="282">
                  <c:v>#N/A</c:v>
                </c:pt>
                <c:pt idx="283">
                  <c:v>#N/A</c:v>
                </c:pt>
                <c:pt idx="284">
                  <c:v>#N/A</c:v>
                </c:pt>
                <c:pt idx="285">
                  <c:v>#N/A</c:v>
                </c:pt>
                <c:pt idx="286">
                  <c:v>#N/A</c:v>
                </c:pt>
                <c:pt idx="287">
                  <c:v>#N/A</c:v>
                </c:pt>
                <c:pt idx="288">
                  <c:v>#N/A</c:v>
                </c:pt>
                <c:pt idx="289">
                  <c:v>#N/A</c:v>
                </c:pt>
                <c:pt idx="290">
                  <c:v>#N/A</c:v>
                </c:pt>
                <c:pt idx="291">
                  <c:v>#N/A</c:v>
                </c:pt>
                <c:pt idx="292">
                  <c:v>#N/A</c:v>
                </c:pt>
                <c:pt idx="293">
                  <c:v>#N/A</c:v>
                </c:pt>
                <c:pt idx="294">
                  <c:v>#N/A</c:v>
                </c:pt>
                <c:pt idx="295">
                  <c:v>#N/A</c:v>
                </c:pt>
                <c:pt idx="296">
                  <c:v>#N/A</c:v>
                </c:pt>
                <c:pt idx="297">
                  <c:v>#N/A</c:v>
                </c:pt>
                <c:pt idx="298">
                  <c:v>#N/A</c:v>
                </c:pt>
                <c:pt idx="299">
                  <c:v>#N/A</c:v>
                </c:pt>
                <c:pt idx="300">
                  <c:v>#N/A</c:v>
                </c:pt>
                <c:pt idx="301">
                  <c:v>#N/A</c:v>
                </c:pt>
                <c:pt idx="302">
                  <c:v>#N/A</c:v>
                </c:pt>
                <c:pt idx="303">
                  <c:v>#N/A</c:v>
                </c:pt>
                <c:pt idx="304">
                  <c:v>#N/A</c:v>
                </c:pt>
                <c:pt idx="305">
                  <c:v>#N/A</c:v>
                </c:pt>
                <c:pt idx="306">
                  <c:v>#N/A</c:v>
                </c:pt>
                <c:pt idx="307">
                  <c:v>#N/A</c:v>
                </c:pt>
                <c:pt idx="308">
                  <c:v>#N/A</c:v>
                </c:pt>
                <c:pt idx="309">
                  <c:v>#N/A</c:v>
                </c:pt>
                <c:pt idx="310">
                  <c:v>#N/A</c:v>
                </c:pt>
                <c:pt idx="311">
                  <c:v>#N/A</c:v>
                </c:pt>
                <c:pt idx="312">
                  <c:v>#N/A</c:v>
                </c:pt>
                <c:pt idx="313">
                  <c:v>#N/A</c:v>
                </c:pt>
                <c:pt idx="314">
                  <c:v>#N/A</c:v>
                </c:pt>
                <c:pt idx="315">
                  <c:v>#N/A</c:v>
                </c:pt>
                <c:pt idx="316">
                  <c:v>#N/A</c:v>
                </c:pt>
                <c:pt idx="317">
                  <c:v>#N/A</c:v>
                </c:pt>
                <c:pt idx="318">
                  <c:v>#N/A</c:v>
                </c:pt>
                <c:pt idx="319">
                  <c:v>#N/A</c:v>
                </c:pt>
                <c:pt idx="320">
                  <c:v>#N/A</c:v>
                </c:pt>
                <c:pt idx="321">
                  <c:v>#N/A</c:v>
                </c:pt>
                <c:pt idx="322">
                  <c:v>#N/A</c:v>
                </c:pt>
                <c:pt idx="323">
                  <c:v>#N/A</c:v>
                </c:pt>
                <c:pt idx="324">
                  <c:v>#N/A</c:v>
                </c:pt>
                <c:pt idx="325">
                  <c:v>#N/A</c:v>
                </c:pt>
                <c:pt idx="326">
                  <c:v>#N/A</c:v>
                </c:pt>
                <c:pt idx="327">
                  <c:v>#N/A</c:v>
                </c:pt>
                <c:pt idx="328">
                  <c:v>#N/A</c:v>
                </c:pt>
                <c:pt idx="329">
                  <c:v>#N/A</c:v>
                </c:pt>
                <c:pt idx="330">
                  <c:v>#N/A</c:v>
                </c:pt>
                <c:pt idx="331">
                  <c:v>#N/A</c:v>
                </c:pt>
                <c:pt idx="332">
                  <c:v>#N/A</c:v>
                </c:pt>
                <c:pt idx="333">
                  <c:v>#N/A</c:v>
                </c:pt>
                <c:pt idx="334">
                  <c:v>#N/A</c:v>
                </c:pt>
                <c:pt idx="335">
                  <c:v>#N/A</c:v>
                </c:pt>
                <c:pt idx="336">
                  <c:v>#N/A</c:v>
                </c:pt>
                <c:pt idx="337">
                  <c:v>#N/A</c:v>
                </c:pt>
                <c:pt idx="338">
                  <c:v>#N/A</c:v>
                </c:pt>
                <c:pt idx="339">
                  <c:v>#N/A</c:v>
                </c:pt>
                <c:pt idx="340">
                  <c:v>#N/A</c:v>
                </c:pt>
                <c:pt idx="341">
                  <c:v>#N/A</c:v>
                </c:pt>
                <c:pt idx="342">
                  <c:v>#N/A</c:v>
                </c:pt>
                <c:pt idx="343">
                  <c:v>#N/A</c:v>
                </c:pt>
                <c:pt idx="344">
                  <c:v>#N/A</c:v>
                </c:pt>
                <c:pt idx="345">
                  <c:v>#N/A</c:v>
                </c:pt>
                <c:pt idx="346">
                  <c:v>#N/A</c:v>
                </c:pt>
                <c:pt idx="347">
                  <c:v>#N/A</c:v>
                </c:pt>
                <c:pt idx="348">
                  <c:v>#N/A</c:v>
                </c:pt>
                <c:pt idx="349">
                  <c:v>#N/A</c:v>
                </c:pt>
                <c:pt idx="350">
                  <c:v>#N/A</c:v>
                </c:pt>
                <c:pt idx="351">
                  <c:v>#N/A</c:v>
                </c:pt>
                <c:pt idx="352">
                  <c:v>#N/A</c:v>
                </c:pt>
                <c:pt idx="353">
                  <c:v>#N/A</c:v>
                </c:pt>
                <c:pt idx="354">
                  <c:v>#N/A</c:v>
                </c:pt>
                <c:pt idx="355">
                  <c:v>#N/A</c:v>
                </c:pt>
                <c:pt idx="356">
                  <c:v>#N/A</c:v>
                </c:pt>
                <c:pt idx="357">
                  <c:v>#N/A</c:v>
                </c:pt>
                <c:pt idx="358">
                  <c:v>#N/A</c:v>
                </c:pt>
                <c:pt idx="359">
                  <c:v>#N/A</c:v>
                </c:pt>
                <c:pt idx="360">
                  <c:v>#N/A</c:v>
                </c:pt>
                <c:pt idx="361">
                  <c:v>#N/A</c:v>
                </c:pt>
                <c:pt idx="362">
                  <c:v>#N/A</c:v>
                </c:pt>
                <c:pt idx="363">
                  <c:v>#N/A</c:v>
                </c:pt>
                <c:pt idx="364">
                  <c:v>#N/A</c:v>
                </c:pt>
                <c:pt idx="365">
                  <c:v>#N/A</c:v>
                </c:pt>
                <c:pt idx="366">
                  <c:v>#N/A</c:v>
                </c:pt>
                <c:pt idx="367">
                  <c:v>#N/A</c:v>
                </c:pt>
                <c:pt idx="368">
                  <c:v>#N/A</c:v>
                </c:pt>
                <c:pt idx="369">
                  <c:v>#N/A</c:v>
                </c:pt>
                <c:pt idx="370">
                  <c:v>#N/A</c:v>
                </c:pt>
                <c:pt idx="371">
                  <c:v>#N/A</c:v>
                </c:pt>
                <c:pt idx="372">
                  <c:v>#N/A</c:v>
                </c:pt>
                <c:pt idx="373">
                  <c:v>#N/A</c:v>
                </c:pt>
                <c:pt idx="374">
                  <c:v>#N/A</c:v>
                </c:pt>
                <c:pt idx="375">
                  <c:v>#N/A</c:v>
                </c:pt>
                <c:pt idx="376">
                  <c:v>#N/A</c:v>
                </c:pt>
                <c:pt idx="377">
                  <c:v>#N/A</c:v>
                </c:pt>
                <c:pt idx="378">
                  <c:v>#N/A</c:v>
                </c:pt>
                <c:pt idx="379">
                  <c:v>#N/A</c:v>
                </c:pt>
                <c:pt idx="380">
                  <c:v>#N/A</c:v>
                </c:pt>
                <c:pt idx="381">
                  <c:v>#N/A</c:v>
                </c:pt>
                <c:pt idx="382">
                  <c:v>#N/A</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#N/A</c:v>
                </c:pt>
                <c:pt idx="399">
                  <c:v>#N/A</c:v>
                </c:pt>
                <c:pt idx="400">
                  <c:v>#N/A</c:v>
                </c:pt>
                <c:pt idx="401">
                  <c:v>#N/A</c:v>
                </c:pt>
                <c:pt idx="402">
                  <c:v>#N/A</c:v>
                </c:pt>
                <c:pt idx="403">
                  <c:v>#N/A</c:v>
                </c:pt>
                <c:pt idx="404">
                  <c:v>#N/A</c:v>
                </c:pt>
                <c:pt idx="405">
                  <c:v>#N/A</c:v>
                </c:pt>
                <c:pt idx="406">
                  <c:v>#N/A</c:v>
                </c:pt>
                <c:pt idx="407">
                  <c:v>#N/A</c:v>
                </c:pt>
                <c:pt idx="408">
                  <c:v>#N/A</c:v>
                </c:pt>
                <c:pt idx="409">
                  <c:v>#N/A</c:v>
                </c:pt>
                <c:pt idx="410">
                  <c:v>#N/A</c:v>
                </c:pt>
                <c:pt idx="411">
                  <c:v>#N/A</c:v>
                </c:pt>
                <c:pt idx="412">
                  <c:v>#N/A</c:v>
                </c:pt>
                <c:pt idx="413">
                  <c:v>#N/A</c:v>
                </c:pt>
                <c:pt idx="414">
                  <c:v>#N/A</c:v>
                </c:pt>
                <c:pt idx="415">
                  <c:v>#N/A</c:v>
                </c:pt>
                <c:pt idx="416">
                  <c:v>#N/A</c:v>
                </c:pt>
                <c:pt idx="417">
                  <c:v>#N/A</c:v>
                </c:pt>
                <c:pt idx="418">
                  <c:v>#N/A</c:v>
                </c:pt>
                <c:pt idx="419">
                  <c:v>#N/A</c:v>
                </c:pt>
                <c:pt idx="420">
                  <c:v>#N/A</c:v>
                </c:pt>
                <c:pt idx="421">
                  <c:v>#N/A</c:v>
                </c:pt>
                <c:pt idx="422">
                  <c:v>#N/A</c:v>
                </c:pt>
                <c:pt idx="423">
                  <c:v>#N/A</c:v>
                </c:pt>
                <c:pt idx="424">
                  <c:v>#N/A</c:v>
                </c:pt>
                <c:pt idx="425">
                  <c:v>#N/A</c:v>
                </c:pt>
                <c:pt idx="426">
                  <c:v>#N/A</c:v>
                </c:pt>
                <c:pt idx="427">
                  <c:v>#N/A</c:v>
                </c:pt>
                <c:pt idx="428">
                  <c:v>#N/A</c:v>
                </c:pt>
                <c:pt idx="429">
                  <c:v>#N/A</c:v>
                </c:pt>
                <c:pt idx="430">
                  <c:v>#N/A</c:v>
                </c:pt>
                <c:pt idx="431">
                  <c:v>#N/A</c:v>
                </c:pt>
                <c:pt idx="432">
                  <c:v>#N/A</c:v>
                </c:pt>
                <c:pt idx="433">
                  <c:v>#N/A</c:v>
                </c:pt>
                <c:pt idx="434">
                  <c:v>#N/A</c:v>
                </c:pt>
                <c:pt idx="435">
                  <c:v>#N/A</c:v>
                </c:pt>
                <c:pt idx="436">
                  <c:v>#N/A</c:v>
                </c:pt>
                <c:pt idx="437">
                  <c:v>#N/A</c:v>
                </c:pt>
                <c:pt idx="438">
                  <c:v>#N/A</c:v>
                </c:pt>
                <c:pt idx="439">
                  <c:v>#N/A</c:v>
                </c:pt>
                <c:pt idx="440">
                  <c:v>#N/A</c:v>
                </c:pt>
                <c:pt idx="441">
                  <c:v>#N/A</c:v>
                </c:pt>
                <c:pt idx="442">
                  <c:v>#N/A</c:v>
                </c:pt>
                <c:pt idx="443">
                  <c:v>#N/A</c:v>
                </c:pt>
                <c:pt idx="444">
                  <c:v>#N/A</c:v>
                </c:pt>
                <c:pt idx="445">
                  <c:v>#N/A</c:v>
                </c:pt>
                <c:pt idx="446">
                  <c:v>#N/A</c:v>
                </c:pt>
                <c:pt idx="447">
                  <c:v>#N/A</c:v>
                </c:pt>
                <c:pt idx="448">
                  <c:v>#N/A</c:v>
                </c:pt>
                <c:pt idx="449">
                  <c:v>#N/A</c:v>
                </c:pt>
                <c:pt idx="450">
                  <c:v>#N/A</c:v>
                </c:pt>
                <c:pt idx="451">
                  <c:v>#N/A</c:v>
                </c:pt>
                <c:pt idx="452">
                  <c:v>#N/A</c:v>
                </c:pt>
                <c:pt idx="453">
                  <c:v>#N/A</c:v>
                </c:pt>
                <c:pt idx="454">
                  <c:v>#N/A</c:v>
                </c:pt>
                <c:pt idx="455">
                  <c:v>#N/A</c:v>
                </c:pt>
                <c:pt idx="456">
                  <c:v>#N/A</c:v>
                </c:pt>
                <c:pt idx="457">
                  <c:v>#N/A</c:v>
                </c:pt>
                <c:pt idx="458">
                  <c:v>#N/A</c:v>
                </c:pt>
                <c:pt idx="459">
                  <c:v>#N/A</c:v>
                </c:pt>
                <c:pt idx="460">
                  <c:v>#N/A</c:v>
                </c:pt>
                <c:pt idx="461">
                  <c:v>#N/A</c:v>
                </c:pt>
                <c:pt idx="462">
                  <c:v>#N/A</c:v>
                </c:pt>
                <c:pt idx="463">
                  <c:v>#N/A</c:v>
                </c:pt>
                <c:pt idx="464">
                  <c:v>#N/A</c:v>
                </c:pt>
                <c:pt idx="465">
                  <c:v>#N/A</c:v>
                </c:pt>
                <c:pt idx="466">
                  <c:v>#N/A</c:v>
                </c:pt>
                <c:pt idx="467">
                  <c:v>#N/A</c:v>
                </c:pt>
                <c:pt idx="468">
                  <c:v>#N/A</c:v>
                </c:pt>
                <c:pt idx="469">
                  <c:v>#N/A</c:v>
                </c:pt>
                <c:pt idx="470">
                  <c:v>#N/A</c:v>
                </c:pt>
                <c:pt idx="471">
                  <c:v>#N/A</c:v>
                </c:pt>
              </c:numCache>
            </c:numRef>
          </c:yVal>
          <c:bubbleSize>
            <c:numRef>
              <c:f>'PPA Price by Project (PV only)'!$B$26:$B$537</c:f>
              <c:numCache>
                <c:formatCode>0.0</c:formatCode>
                <c:ptCount val="512"/>
                <c:pt idx="0">
                  <c:v>7</c:v>
                </c:pt>
                <c:pt idx="1">
                  <c:v>5</c:v>
                </c:pt>
                <c:pt idx="2">
                  <c:v>550</c:v>
                </c:pt>
                <c:pt idx="3">
                  <c:v>210</c:v>
                </c:pt>
                <c:pt idx="4">
                  <c:v>10</c:v>
                </c:pt>
                <c:pt idx="5">
                  <c:v>30</c:v>
                </c:pt>
                <c:pt idx="6">
                  <c:v>30</c:v>
                </c:pt>
                <c:pt idx="7">
                  <c:v>19</c:v>
                </c:pt>
                <c:pt idx="8">
                  <c:v>12.6</c:v>
                </c:pt>
                <c:pt idx="9">
                  <c:v>230</c:v>
                </c:pt>
                <c:pt idx="10">
                  <c:v>20</c:v>
                </c:pt>
                <c:pt idx="11">
                  <c:v>14</c:v>
                </c:pt>
                <c:pt idx="12">
                  <c:v>10.08</c:v>
                </c:pt>
                <c:pt idx="13">
                  <c:v>48</c:v>
                </c:pt>
                <c:pt idx="14">
                  <c:v>250</c:v>
                </c:pt>
                <c:pt idx="15">
                  <c:v>250</c:v>
                </c:pt>
                <c:pt idx="16">
                  <c:v>21</c:v>
                </c:pt>
                <c:pt idx="17">
                  <c:v>50</c:v>
                </c:pt>
                <c:pt idx="18">
                  <c:v>6</c:v>
                </c:pt>
                <c:pt idx="19">
                  <c:v>19</c:v>
                </c:pt>
                <c:pt idx="20">
                  <c:v>20</c:v>
                </c:pt>
                <c:pt idx="21">
                  <c:v>50</c:v>
                </c:pt>
                <c:pt idx="22">
                  <c:v>20</c:v>
                </c:pt>
                <c:pt idx="23">
                  <c:v>20</c:v>
                </c:pt>
                <c:pt idx="24">
                  <c:v>50</c:v>
                </c:pt>
                <c:pt idx="25">
                  <c:v>300</c:v>
                </c:pt>
                <c:pt idx="26">
                  <c:v>40</c:v>
                </c:pt>
                <c:pt idx="27">
                  <c:v>29</c:v>
                </c:pt>
                <c:pt idx="28">
                  <c:v>66</c:v>
                </c:pt>
                <c:pt idx="29">
                  <c:v>25</c:v>
                </c:pt>
                <c:pt idx="30">
                  <c:v>125</c:v>
                </c:pt>
                <c:pt idx="31">
                  <c:v>25.8</c:v>
                </c:pt>
                <c:pt idx="32">
                  <c:v>32</c:v>
                </c:pt>
                <c:pt idx="33">
                  <c:v>20</c:v>
                </c:pt>
                <c:pt idx="34">
                  <c:v>23</c:v>
                </c:pt>
                <c:pt idx="35">
                  <c:v>12</c:v>
                </c:pt>
                <c:pt idx="36">
                  <c:v>10</c:v>
                </c:pt>
                <c:pt idx="37">
                  <c:v>20</c:v>
                </c:pt>
                <c:pt idx="38">
                  <c:v>150</c:v>
                </c:pt>
                <c:pt idx="39">
                  <c:v>45</c:v>
                </c:pt>
                <c:pt idx="40">
                  <c:v>30</c:v>
                </c:pt>
                <c:pt idx="41">
                  <c:v>5.5</c:v>
                </c:pt>
                <c:pt idx="42">
                  <c:v>23</c:v>
                </c:pt>
                <c:pt idx="43">
                  <c:v>62.5</c:v>
                </c:pt>
                <c:pt idx="44">
                  <c:v>130</c:v>
                </c:pt>
                <c:pt idx="45">
                  <c:v>14</c:v>
                </c:pt>
                <c:pt idx="46">
                  <c:v>20</c:v>
                </c:pt>
                <c:pt idx="47">
                  <c:v>9</c:v>
                </c:pt>
                <c:pt idx="48">
                  <c:v>7.65</c:v>
                </c:pt>
                <c:pt idx="49">
                  <c:v>60</c:v>
                </c:pt>
                <c:pt idx="50">
                  <c:v>309</c:v>
                </c:pt>
                <c:pt idx="51">
                  <c:v>20</c:v>
                </c:pt>
                <c:pt idx="52">
                  <c:v>270</c:v>
                </c:pt>
                <c:pt idx="53">
                  <c:v>110</c:v>
                </c:pt>
                <c:pt idx="54">
                  <c:v>26</c:v>
                </c:pt>
                <c:pt idx="55">
                  <c:v>250</c:v>
                </c:pt>
                <c:pt idx="56">
                  <c:v>30</c:v>
                </c:pt>
                <c:pt idx="57">
                  <c:v>20</c:v>
                </c:pt>
                <c:pt idx="58">
                  <c:v>150</c:v>
                </c:pt>
                <c:pt idx="59">
                  <c:v>110</c:v>
                </c:pt>
                <c:pt idx="60">
                  <c:v>127</c:v>
                </c:pt>
                <c:pt idx="61">
                  <c:v>150</c:v>
                </c:pt>
                <c:pt idx="62">
                  <c:v>24</c:v>
                </c:pt>
                <c:pt idx="63">
                  <c:v>20</c:v>
                </c:pt>
                <c:pt idx="64">
                  <c:v>6</c:v>
                </c:pt>
                <c:pt idx="65">
                  <c:v>150</c:v>
                </c:pt>
                <c:pt idx="66">
                  <c:v>250</c:v>
                </c:pt>
                <c:pt idx="67">
                  <c:v>9</c:v>
                </c:pt>
                <c:pt idx="68">
                  <c:v>20</c:v>
                </c:pt>
                <c:pt idx="69">
                  <c:v>19</c:v>
                </c:pt>
                <c:pt idx="70">
                  <c:v>20</c:v>
                </c:pt>
                <c:pt idx="71">
                  <c:v>30</c:v>
                </c:pt>
                <c:pt idx="72">
                  <c:v>20</c:v>
                </c:pt>
                <c:pt idx="73">
                  <c:v>15</c:v>
                </c:pt>
                <c:pt idx="74">
                  <c:v>15</c:v>
                </c:pt>
                <c:pt idx="75">
                  <c:v>200</c:v>
                </c:pt>
                <c:pt idx="76">
                  <c:v>20</c:v>
                </c:pt>
                <c:pt idx="77">
                  <c:v>20</c:v>
                </c:pt>
                <c:pt idx="78">
                  <c:v>20</c:v>
                </c:pt>
                <c:pt idx="79">
                  <c:v>20</c:v>
                </c:pt>
                <c:pt idx="80">
                  <c:v>20</c:v>
                </c:pt>
                <c:pt idx="81">
                  <c:v>102</c:v>
                </c:pt>
                <c:pt idx="82">
                  <c:v>20</c:v>
                </c:pt>
                <c:pt idx="83">
                  <c:v>250</c:v>
                </c:pt>
                <c:pt idx="84">
                  <c:v>20</c:v>
                </c:pt>
                <c:pt idx="85">
                  <c:v>20.8</c:v>
                </c:pt>
                <c:pt idx="86">
                  <c:v>10</c:v>
                </c:pt>
                <c:pt idx="87">
                  <c:v>50</c:v>
                </c:pt>
                <c:pt idx="88">
                  <c:v>20</c:v>
                </c:pt>
                <c:pt idx="89">
                  <c:v>20</c:v>
                </c:pt>
                <c:pt idx="90">
                  <c:v>250</c:v>
                </c:pt>
                <c:pt idx="91">
                  <c:v>20</c:v>
                </c:pt>
                <c:pt idx="92">
                  <c:v>28.8</c:v>
                </c:pt>
                <c:pt idx="93">
                  <c:v>45</c:v>
                </c:pt>
                <c:pt idx="94">
                  <c:v>20</c:v>
                </c:pt>
                <c:pt idx="95">
                  <c:v>20</c:v>
                </c:pt>
                <c:pt idx="96">
                  <c:v>20</c:v>
                </c:pt>
                <c:pt idx="97">
                  <c:v>20</c:v>
                </c:pt>
                <c:pt idx="98">
                  <c:v>20</c:v>
                </c:pt>
                <c:pt idx="99">
                  <c:v>20</c:v>
                </c:pt>
                <c:pt idx="100">
                  <c:v>48</c:v>
                </c:pt>
                <c:pt idx="101">
                  <c:v>40</c:v>
                </c:pt>
                <c:pt idx="102">
                  <c:v>12</c:v>
                </c:pt>
                <c:pt idx="103">
                  <c:v>50</c:v>
                </c:pt>
                <c:pt idx="104">
                  <c:v>40</c:v>
                </c:pt>
                <c:pt idx="105">
                  <c:v>20</c:v>
                </c:pt>
                <c:pt idx="106">
                  <c:v>20</c:v>
                </c:pt>
                <c:pt idx="107">
                  <c:v>12</c:v>
                </c:pt>
                <c:pt idx="108">
                  <c:v>15</c:v>
                </c:pt>
                <c:pt idx="109">
                  <c:v>20</c:v>
                </c:pt>
                <c:pt idx="110">
                  <c:v>20</c:v>
                </c:pt>
                <c:pt idx="111">
                  <c:v>20</c:v>
                </c:pt>
                <c:pt idx="112">
                  <c:v>20</c:v>
                </c:pt>
                <c:pt idx="113">
                  <c:v>7.3140000000000001</c:v>
                </c:pt>
                <c:pt idx="114">
                  <c:v>20</c:v>
                </c:pt>
                <c:pt idx="115">
                  <c:v>150</c:v>
                </c:pt>
                <c:pt idx="116">
                  <c:v>7</c:v>
                </c:pt>
                <c:pt idx="117">
                  <c:v>10.416</c:v>
                </c:pt>
                <c:pt idx="118">
                  <c:v>20</c:v>
                </c:pt>
                <c:pt idx="119">
                  <c:v>25</c:v>
                </c:pt>
                <c:pt idx="120">
                  <c:v>10.3</c:v>
                </c:pt>
                <c:pt idx="121">
                  <c:v>150</c:v>
                </c:pt>
                <c:pt idx="122">
                  <c:v>30</c:v>
                </c:pt>
                <c:pt idx="123">
                  <c:v>20</c:v>
                </c:pt>
                <c:pt idx="124">
                  <c:v>30</c:v>
                </c:pt>
                <c:pt idx="125">
                  <c:v>93.6</c:v>
                </c:pt>
                <c:pt idx="126">
                  <c:v>45</c:v>
                </c:pt>
                <c:pt idx="127">
                  <c:v>56</c:v>
                </c:pt>
                <c:pt idx="128">
                  <c:v>56</c:v>
                </c:pt>
                <c:pt idx="129">
                  <c:v>200</c:v>
                </c:pt>
                <c:pt idx="130">
                  <c:v>100</c:v>
                </c:pt>
                <c:pt idx="131">
                  <c:v>60</c:v>
                </c:pt>
                <c:pt idx="132">
                  <c:v>60</c:v>
                </c:pt>
                <c:pt idx="133">
                  <c:v>52</c:v>
                </c:pt>
                <c:pt idx="134">
                  <c:v>120</c:v>
                </c:pt>
                <c:pt idx="135">
                  <c:v>30</c:v>
                </c:pt>
                <c:pt idx="136">
                  <c:v>101.3</c:v>
                </c:pt>
                <c:pt idx="137">
                  <c:v>51</c:v>
                </c:pt>
                <c:pt idx="138">
                  <c:v>76.5</c:v>
                </c:pt>
                <c:pt idx="139">
                  <c:v>30</c:v>
                </c:pt>
                <c:pt idx="140">
                  <c:v>80</c:v>
                </c:pt>
                <c:pt idx="141">
                  <c:v>103</c:v>
                </c:pt>
                <c:pt idx="142">
                  <c:v>40</c:v>
                </c:pt>
                <c:pt idx="143">
                  <c:v>11.4</c:v>
                </c:pt>
                <c:pt idx="144">
                  <c:v>20</c:v>
                </c:pt>
                <c:pt idx="145">
                  <c:v>20</c:v>
                </c:pt>
                <c:pt idx="146">
                  <c:v>20</c:v>
                </c:pt>
                <c:pt idx="147">
                  <c:v>15</c:v>
                </c:pt>
                <c:pt idx="148">
                  <c:v>20</c:v>
                </c:pt>
                <c:pt idx="149">
                  <c:v>20</c:v>
                </c:pt>
                <c:pt idx="150">
                  <c:v>14.7</c:v>
                </c:pt>
                <c:pt idx="151">
                  <c:v>19.5</c:v>
                </c:pt>
                <c:pt idx="152">
                  <c:v>19.5</c:v>
                </c:pt>
                <c:pt idx="153">
                  <c:v>100</c:v>
                </c:pt>
                <c:pt idx="154">
                  <c:v>40</c:v>
                </c:pt>
                <c:pt idx="155">
                  <c:v>50</c:v>
                </c:pt>
                <c:pt idx="156">
                  <c:v>30</c:v>
                </c:pt>
                <c:pt idx="157">
                  <c:v>45</c:v>
                </c:pt>
                <c:pt idx="158">
                  <c:v>130</c:v>
                </c:pt>
                <c:pt idx="159">
                  <c:v>80</c:v>
                </c:pt>
                <c:pt idx="160">
                  <c:v>6</c:v>
                </c:pt>
                <c:pt idx="161">
                  <c:v>25</c:v>
                </c:pt>
                <c:pt idx="162">
                  <c:v>62.25</c:v>
                </c:pt>
                <c:pt idx="163">
                  <c:v>70</c:v>
                </c:pt>
                <c:pt idx="164">
                  <c:v>70</c:v>
                </c:pt>
                <c:pt idx="165">
                  <c:v>10.5</c:v>
                </c:pt>
                <c:pt idx="166">
                  <c:v>20</c:v>
                </c:pt>
                <c:pt idx="167">
                  <c:v>30</c:v>
                </c:pt>
                <c:pt idx="168">
                  <c:v>81</c:v>
                </c:pt>
                <c:pt idx="169">
                  <c:v>54</c:v>
                </c:pt>
                <c:pt idx="170">
                  <c:v>6.8</c:v>
                </c:pt>
                <c:pt idx="171">
                  <c:v>20</c:v>
                </c:pt>
                <c:pt idx="172">
                  <c:v>50.6</c:v>
                </c:pt>
                <c:pt idx="173">
                  <c:v>52</c:v>
                </c:pt>
                <c:pt idx="174">
                  <c:v>80</c:v>
                </c:pt>
                <c:pt idx="175">
                  <c:v>4.9000000000000004</c:v>
                </c:pt>
                <c:pt idx="176">
                  <c:v>3.6</c:v>
                </c:pt>
                <c:pt idx="177">
                  <c:v>100</c:v>
                </c:pt>
                <c:pt idx="178">
                  <c:v>80</c:v>
                </c:pt>
                <c:pt idx="179">
                  <c:v>100</c:v>
                </c:pt>
                <c:pt idx="180">
                  <c:v>46</c:v>
                </c:pt>
                <c:pt idx="181">
                  <c:v>100.815</c:v>
                </c:pt>
                <c:pt idx="182">
                  <c:v>7</c:v>
                </c:pt>
                <c:pt idx="183">
                  <c:v>13</c:v>
                </c:pt>
                <c:pt idx="184">
                  <c:v>20</c:v>
                </c:pt>
                <c:pt idx="185">
                  <c:v>27.6</c:v>
                </c:pt>
                <c:pt idx="186">
                  <c:v>125</c:v>
                </c:pt>
                <c:pt idx="187">
                  <c:v>150</c:v>
                </c:pt>
                <c:pt idx="188">
                  <c:v>180</c:v>
                </c:pt>
                <c:pt idx="189">
                  <c:v>20</c:v>
                </c:pt>
                <c:pt idx="190">
                  <c:v>30</c:v>
                </c:pt>
                <c:pt idx="191">
                  <c:v>30</c:v>
                </c:pt>
                <c:pt idx="192">
                  <c:v>10</c:v>
                </c:pt>
                <c:pt idx="193">
                  <c:v>150</c:v>
                </c:pt>
                <c:pt idx="194">
                  <c:v>10.88</c:v>
                </c:pt>
                <c:pt idx="195">
                  <c:v>52</c:v>
                </c:pt>
                <c:pt idx="196">
                  <c:v>52</c:v>
                </c:pt>
                <c:pt idx="197">
                  <c:v>25</c:v>
                </c:pt>
                <c:pt idx="198">
                  <c:v>46.2</c:v>
                </c:pt>
                <c:pt idx="199">
                  <c:v>71.400000000000006</c:v>
                </c:pt>
                <c:pt idx="200">
                  <c:v>118</c:v>
                </c:pt>
                <c:pt idx="201">
                  <c:v>182</c:v>
                </c:pt>
                <c:pt idx="202">
                  <c:v>146</c:v>
                </c:pt>
                <c:pt idx="203">
                  <c:v>50</c:v>
                </c:pt>
                <c:pt idx="204">
                  <c:v>154.27199999999999</c:v>
                </c:pt>
                <c:pt idx="205">
                  <c:v>103.5</c:v>
                </c:pt>
                <c:pt idx="206">
                  <c:v>125</c:v>
                </c:pt>
                <c:pt idx="207">
                  <c:v>85</c:v>
                </c:pt>
                <c:pt idx="208">
                  <c:v>54</c:v>
                </c:pt>
                <c:pt idx="209">
                  <c:v>72</c:v>
                </c:pt>
                <c:pt idx="210">
                  <c:v>30</c:v>
                </c:pt>
                <c:pt idx="211">
                  <c:v>86</c:v>
                </c:pt>
                <c:pt idx="212">
                  <c:v>50</c:v>
                </c:pt>
                <c:pt idx="213">
                  <c:v>90</c:v>
                </c:pt>
                <c:pt idx="214">
                  <c:v>20</c:v>
                </c:pt>
                <c:pt idx="215">
                  <c:v>20</c:v>
                </c:pt>
                <c:pt idx="216">
                  <c:v>20</c:v>
                </c:pt>
                <c:pt idx="217">
                  <c:v>20</c:v>
                </c:pt>
                <c:pt idx="218">
                  <c:v>20</c:v>
                </c:pt>
                <c:pt idx="219">
                  <c:v>26</c:v>
                </c:pt>
                <c:pt idx="220">
                  <c:v>8.16</c:v>
                </c:pt>
                <c:pt idx="221">
                  <c:v>20.399999999999999</c:v>
                </c:pt>
                <c:pt idx="222">
                  <c:v>100</c:v>
                </c:pt>
                <c:pt idx="223">
                  <c:v>128</c:v>
                </c:pt>
                <c:pt idx="224">
                  <c:v>20</c:v>
                </c:pt>
                <c:pt idx="225">
                  <c:v>16</c:v>
                </c:pt>
                <c:pt idx="226">
                  <c:v>60</c:v>
                </c:pt>
                <c:pt idx="227">
                  <c:v>20</c:v>
                </c:pt>
                <c:pt idx="228">
                  <c:v>100</c:v>
                </c:pt>
                <c:pt idx="229">
                  <c:v>100</c:v>
                </c:pt>
                <c:pt idx="230">
                  <c:v>24.9</c:v>
                </c:pt>
                <c:pt idx="231">
                  <c:v>40</c:v>
                </c:pt>
                <c:pt idx="232">
                  <c:v>20</c:v>
                </c:pt>
                <c:pt idx="233">
                  <c:v>50</c:v>
                </c:pt>
                <c:pt idx="234">
                  <c:v>50</c:v>
                </c:pt>
                <c:pt idx="235">
                  <c:v>105</c:v>
                </c:pt>
                <c:pt idx="236">
                  <c:v>150</c:v>
                </c:pt>
                <c:pt idx="237">
                  <c:v>80</c:v>
                </c:pt>
                <c:pt idx="238">
                  <c:v>125</c:v>
                </c:pt>
                <c:pt idx="239">
                  <c:v>7.8</c:v>
                </c:pt>
                <c:pt idx="240">
                  <c:v>200</c:v>
                </c:pt>
                <c:pt idx="241">
                  <c:v>7.2</c:v>
                </c:pt>
                <c:pt idx="242">
                  <c:v>14.7</c:v>
                </c:pt>
                <c:pt idx="243">
                  <c:v>45.9</c:v>
                </c:pt>
                <c:pt idx="244">
                  <c:v>100</c:v>
                </c:pt>
                <c:pt idx="245">
                  <c:v>60</c:v>
                </c:pt>
                <c:pt idx="246">
                  <c:v>20</c:v>
                </c:pt>
                <c:pt idx="247">
                  <c:v>17</c:v>
                </c:pt>
                <c:pt idx="248">
                  <c:v>49</c:v>
                </c:pt>
                <c:pt idx="249">
                  <c:v>56</c:v>
                </c:pt>
                <c:pt idx="250">
                  <c:v>74.900000000000006</c:v>
                </c:pt>
                <c:pt idx="251">
                  <c:v>100</c:v>
                </c:pt>
                <c:pt idx="252">
                  <c:v>78.400000000000006</c:v>
                </c:pt>
                <c:pt idx="253">
                  <c:v>50</c:v>
                </c:pt>
                <c:pt idx="254">
                  <c:v>9.4959999999999987</c:v>
                </c:pt>
                <c:pt idx="255">
                  <c:v>39.864000000000004</c:v>
                </c:pt>
                <c:pt idx="256">
                  <c:v>52.5</c:v>
                </c:pt>
                <c:pt idx="257">
                  <c:v>40</c:v>
                </c:pt>
                <c:pt idx="258">
                  <c:v>86</c:v>
                </c:pt>
                <c:pt idx="259">
                  <c:v>74</c:v>
                </c:pt>
                <c:pt idx="260">
                  <c:v>50</c:v>
                </c:pt>
                <c:pt idx="261">
                  <c:v>100</c:v>
                </c:pt>
                <c:pt idx="262">
                  <c:v>19.59</c:v>
                </c:pt>
                <c:pt idx="263">
                  <c:v>19.579999999999998</c:v>
                </c:pt>
                <c:pt idx="264">
                  <c:v>19.579999999999998</c:v>
                </c:pt>
                <c:pt idx="265">
                  <c:v>19.600000000000001</c:v>
                </c:pt>
                <c:pt idx="266">
                  <c:v>5</c:v>
                </c:pt>
                <c:pt idx="267">
                  <c:v>40</c:v>
                </c:pt>
                <c:pt idx="268">
                  <c:v>8.4</c:v>
                </c:pt>
                <c:pt idx="269">
                  <c:v>8.4</c:v>
                </c:pt>
                <c:pt idx="270">
                  <c:v>252.32</c:v>
                </c:pt>
                <c:pt idx="271">
                  <c:v>100</c:v>
                </c:pt>
                <c:pt idx="272">
                  <c:v>200</c:v>
                </c:pt>
                <c:pt idx="273">
                  <c:v>62.5</c:v>
                </c:pt>
                <c:pt idx="274">
                  <c:v>50</c:v>
                </c:pt>
                <c:pt idx="275">
                  <c:v>25</c:v>
                </c:pt>
                <c:pt idx="276">
                  <c:v>25</c:v>
                </c:pt>
                <c:pt idx="277">
                  <c:v>50</c:v>
                </c:pt>
                <c:pt idx="278">
                  <c:v>5</c:v>
                </c:pt>
                <c:pt idx="279">
                  <c:v>150</c:v>
                </c:pt>
                <c:pt idx="280">
                  <c:v>200</c:v>
                </c:pt>
                <c:pt idx="281">
                  <c:v>15</c:v>
                </c:pt>
                <c:pt idx="282">
                  <c:v>45</c:v>
                </c:pt>
                <c:pt idx="283">
                  <c:v>150</c:v>
                </c:pt>
                <c:pt idx="284">
                  <c:v>50</c:v>
                </c:pt>
                <c:pt idx="285">
                  <c:v>99</c:v>
                </c:pt>
                <c:pt idx="286">
                  <c:v>50</c:v>
                </c:pt>
                <c:pt idx="287">
                  <c:v>30</c:v>
                </c:pt>
                <c:pt idx="288">
                  <c:v>100</c:v>
                </c:pt>
                <c:pt idx="289">
                  <c:v>57.5</c:v>
                </c:pt>
                <c:pt idx="290">
                  <c:v>120</c:v>
                </c:pt>
                <c:pt idx="291">
                  <c:v>10</c:v>
                </c:pt>
                <c:pt idx="292">
                  <c:v>50</c:v>
                </c:pt>
                <c:pt idx="293">
                  <c:v>106.688</c:v>
                </c:pt>
                <c:pt idx="294">
                  <c:v>99</c:v>
                </c:pt>
                <c:pt idx="295">
                  <c:v>6.3</c:v>
                </c:pt>
                <c:pt idx="296">
                  <c:v>100</c:v>
                </c:pt>
                <c:pt idx="297">
                  <c:v>74.5</c:v>
                </c:pt>
                <c:pt idx="298">
                  <c:v>74.5</c:v>
                </c:pt>
                <c:pt idx="299">
                  <c:v>300</c:v>
                </c:pt>
                <c:pt idx="300">
                  <c:v>250</c:v>
                </c:pt>
                <c:pt idx="301">
                  <c:v>50</c:v>
                </c:pt>
                <c:pt idx="302">
                  <c:v>101</c:v>
                </c:pt>
                <c:pt idx="303">
                  <c:v>200</c:v>
                </c:pt>
                <c:pt idx="304">
                  <c:v>100</c:v>
                </c:pt>
                <c:pt idx="305">
                  <c:v>80</c:v>
                </c:pt>
                <c:pt idx="306">
                  <c:v>5.6814814814814811</c:v>
                </c:pt>
                <c:pt idx="307">
                  <c:v>80</c:v>
                </c:pt>
                <c:pt idx="308">
                  <c:v>60</c:v>
                </c:pt>
                <c:pt idx="309">
                  <c:v>30</c:v>
                </c:pt>
                <c:pt idx="310">
                  <c:v>58</c:v>
                </c:pt>
                <c:pt idx="311">
                  <c:v>122</c:v>
                </c:pt>
                <c:pt idx="312">
                  <c:v>99</c:v>
                </c:pt>
                <c:pt idx="313">
                  <c:v>80</c:v>
                </c:pt>
                <c:pt idx="314">
                  <c:v>20</c:v>
                </c:pt>
                <c:pt idx="315">
                  <c:v>100</c:v>
                </c:pt>
                <c:pt idx="316">
                  <c:v>42</c:v>
                </c:pt>
                <c:pt idx="317">
                  <c:v>68</c:v>
                </c:pt>
                <c:pt idx="318">
                  <c:v>20</c:v>
                </c:pt>
                <c:pt idx="319">
                  <c:v>200</c:v>
                </c:pt>
                <c:pt idx="320">
                  <c:v>35</c:v>
                </c:pt>
                <c:pt idx="321">
                  <c:v>40</c:v>
                </c:pt>
                <c:pt idx="322">
                  <c:v>10</c:v>
                </c:pt>
                <c:pt idx="323">
                  <c:v>50</c:v>
                </c:pt>
                <c:pt idx="324">
                  <c:v>50</c:v>
                </c:pt>
                <c:pt idx="325">
                  <c:v>86</c:v>
                </c:pt>
                <c:pt idx="326">
                  <c:v>102.5</c:v>
                </c:pt>
                <c:pt idx="327">
                  <c:v>100</c:v>
                </c:pt>
                <c:pt idx="328">
                  <c:v>100</c:v>
                </c:pt>
                <c:pt idx="329">
                  <c:v>100</c:v>
                </c:pt>
                <c:pt idx="330">
                  <c:v>100</c:v>
                </c:pt>
                <c:pt idx="331">
                  <c:v>60</c:v>
                </c:pt>
                <c:pt idx="332">
                  <c:v>10.5</c:v>
                </c:pt>
                <c:pt idx="333">
                  <c:v>20</c:v>
                </c:pt>
                <c:pt idx="334">
                  <c:v>144</c:v>
                </c:pt>
                <c:pt idx="335">
                  <c:v>13</c:v>
                </c:pt>
                <c:pt idx="336">
                  <c:v>128</c:v>
                </c:pt>
                <c:pt idx="337">
                  <c:v>70</c:v>
                </c:pt>
                <c:pt idx="338">
                  <c:v>250</c:v>
                </c:pt>
                <c:pt idx="339">
                  <c:v>4.5999999999999996</c:v>
                </c:pt>
                <c:pt idx="340">
                  <c:v>50</c:v>
                </c:pt>
                <c:pt idx="341">
                  <c:v>22</c:v>
                </c:pt>
                <c:pt idx="342">
                  <c:v>50</c:v>
                </c:pt>
                <c:pt idx="343">
                  <c:v>160</c:v>
                </c:pt>
                <c:pt idx="344">
                  <c:v>120</c:v>
                </c:pt>
                <c:pt idx="345">
                  <c:v>100</c:v>
                </c:pt>
                <c:pt idx="346">
                  <c:v>75</c:v>
                </c:pt>
                <c:pt idx="347">
                  <c:v>26</c:v>
                </c:pt>
                <c:pt idx="348">
                  <c:v>50</c:v>
                </c:pt>
                <c:pt idx="349">
                  <c:v>55.83</c:v>
                </c:pt>
                <c:pt idx="350">
                  <c:v>88</c:v>
                </c:pt>
                <c:pt idx="351">
                  <c:v>22</c:v>
                </c:pt>
                <c:pt idx="352">
                  <c:v>100</c:v>
                </c:pt>
                <c:pt idx="353">
                  <c:v>50</c:v>
                </c:pt>
                <c:pt idx="354">
                  <c:v>300</c:v>
                </c:pt>
                <c:pt idx="355">
                  <c:v>40</c:v>
                </c:pt>
                <c:pt idx="356">
                  <c:v>400</c:v>
                </c:pt>
                <c:pt idx="357">
                  <c:v>80</c:v>
                </c:pt>
                <c:pt idx="358">
                  <c:v>62.5</c:v>
                </c:pt>
                <c:pt idx="359">
                  <c:v>17.5</c:v>
                </c:pt>
                <c:pt idx="360">
                  <c:v>112</c:v>
                </c:pt>
                <c:pt idx="361">
                  <c:v>100</c:v>
                </c:pt>
                <c:pt idx="362">
                  <c:v>100</c:v>
                </c:pt>
                <c:pt idx="363">
                  <c:v>100</c:v>
                </c:pt>
                <c:pt idx="364">
                  <c:v>240</c:v>
                </c:pt>
                <c:pt idx="365">
                  <c:v>65</c:v>
                </c:pt>
                <c:pt idx="366">
                  <c:v>9.3076923076923066</c:v>
                </c:pt>
                <c:pt idx="367">
                  <c:v>88</c:v>
                </c:pt>
                <c:pt idx="368">
                  <c:v>90</c:v>
                </c:pt>
                <c:pt idx="369">
                  <c:v>70</c:v>
                </c:pt>
                <c:pt idx="370">
                  <c:v>150</c:v>
                </c:pt>
                <c:pt idx="371">
                  <c:v>100</c:v>
                </c:pt>
                <c:pt idx="372">
                  <c:v>100</c:v>
                </c:pt>
                <c:pt idx="373">
                  <c:v>35</c:v>
                </c:pt>
                <c:pt idx="374">
                  <c:v>107</c:v>
                </c:pt>
                <c:pt idx="375">
                  <c:v>132</c:v>
                </c:pt>
                <c:pt idx="376">
                  <c:v>250</c:v>
                </c:pt>
                <c:pt idx="377">
                  <c:v>88</c:v>
                </c:pt>
                <c:pt idx="378">
                  <c:v>25</c:v>
                </c:pt>
                <c:pt idx="379">
                  <c:v>100</c:v>
                </c:pt>
                <c:pt idx="380">
                  <c:v>44</c:v>
                </c:pt>
                <c:pt idx="381">
                  <c:v>100</c:v>
                </c:pt>
                <c:pt idx="382">
                  <c:v>162</c:v>
                </c:pt>
                <c:pt idx="383">
                  <c:v>100</c:v>
                </c:pt>
                <c:pt idx="384">
                  <c:v>200</c:v>
                </c:pt>
                <c:pt idx="385">
                  <c:v>100</c:v>
                </c:pt>
                <c:pt idx="386">
                  <c:v>50</c:v>
                </c:pt>
                <c:pt idx="387">
                  <c:v>80</c:v>
                </c:pt>
                <c:pt idx="388">
                  <c:v>50.5</c:v>
                </c:pt>
                <c:pt idx="389">
                  <c:v>50</c:v>
                </c:pt>
                <c:pt idx="390">
                  <c:v>160.5</c:v>
                </c:pt>
                <c:pt idx="391">
                  <c:v>75</c:v>
                </c:pt>
                <c:pt idx="392">
                  <c:v>80</c:v>
                </c:pt>
                <c:pt idx="393">
                  <c:v>22.9</c:v>
                </c:pt>
                <c:pt idx="394">
                  <c:v>200</c:v>
                </c:pt>
                <c:pt idx="395">
                  <c:v>127.86</c:v>
                </c:pt>
                <c:pt idx="396">
                  <c:v>100</c:v>
                </c:pt>
                <c:pt idx="397">
                  <c:v>100</c:v>
                </c:pt>
                <c:pt idx="398">
                  <c:v>79</c:v>
                </c:pt>
                <c:pt idx="399">
                  <c:v>75</c:v>
                </c:pt>
                <c:pt idx="400">
                  <c:v>160</c:v>
                </c:pt>
                <c:pt idx="401">
                  <c:v>150</c:v>
                </c:pt>
                <c:pt idx="402">
                  <c:v>20</c:v>
                </c:pt>
                <c:pt idx="403">
                  <c:v>20</c:v>
                </c:pt>
                <c:pt idx="404">
                  <c:v>196</c:v>
                </c:pt>
                <c:pt idx="405">
                  <c:v>50</c:v>
                </c:pt>
                <c:pt idx="406">
                  <c:v>132</c:v>
                </c:pt>
                <c:pt idx="407">
                  <c:v>175</c:v>
                </c:pt>
                <c:pt idx="408">
                  <c:v>100</c:v>
                </c:pt>
                <c:pt idx="409">
                  <c:v>200</c:v>
                </c:pt>
                <c:pt idx="410">
                  <c:v>152.5</c:v>
                </c:pt>
                <c:pt idx="411">
                  <c:v>233</c:v>
                </c:pt>
                <c:pt idx="412">
                  <c:v>63</c:v>
                </c:pt>
                <c:pt idx="413">
                  <c:v>26</c:v>
                </c:pt>
                <c:pt idx="414">
                  <c:v>56</c:v>
                </c:pt>
                <c:pt idx="415">
                  <c:v>50</c:v>
                </c:pt>
                <c:pt idx="416">
                  <c:v>200</c:v>
                </c:pt>
                <c:pt idx="417">
                  <c:v>7.5</c:v>
                </c:pt>
                <c:pt idx="418">
                  <c:v>90</c:v>
                </c:pt>
                <c:pt idx="419">
                  <c:v>500</c:v>
                </c:pt>
                <c:pt idx="420">
                  <c:v>90</c:v>
                </c:pt>
                <c:pt idx="421">
                  <c:v>96</c:v>
                </c:pt>
                <c:pt idx="422" formatCode="General">
                  <c:v>190</c:v>
                </c:pt>
                <c:pt idx="423" formatCode="General">
                  <c:v>190</c:v>
                </c:pt>
                <c:pt idx="424" formatCode="General">
                  <c:v>50</c:v>
                </c:pt>
                <c:pt idx="425" formatCode="General">
                  <c:v>50</c:v>
                </c:pt>
                <c:pt idx="426" formatCode="General">
                  <c:v>74.5</c:v>
                </c:pt>
                <c:pt idx="427" formatCode="General">
                  <c:v>130</c:v>
                </c:pt>
                <c:pt idx="428" formatCode="General">
                  <c:v>150</c:v>
                </c:pt>
                <c:pt idx="429" formatCode="General">
                  <c:v>300</c:v>
                </c:pt>
                <c:pt idx="430" formatCode="General">
                  <c:v>50</c:v>
                </c:pt>
                <c:pt idx="431" formatCode="General">
                  <c:v>30</c:v>
                </c:pt>
                <c:pt idx="432" formatCode="General">
                  <c:v>100</c:v>
                </c:pt>
                <c:pt idx="433" formatCode="General">
                  <c:v>350</c:v>
                </c:pt>
                <c:pt idx="434" formatCode="General">
                  <c:v>250</c:v>
                </c:pt>
                <c:pt idx="435" formatCode="General">
                  <c:v>90</c:v>
                </c:pt>
                <c:pt idx="436" formatCode="General">
                  <c:v>93.5</c:v>
                </c:pt>
                <c:pt idx="437" formatCode="General">
                  <c:v>200</c:v>
                </c:pt>
                <c:pt idx="438" formatCode="General">
                  <c:v>100</c:v>
                </c:pt>
                <c:pt idx="439" formatCode="General">
                  <c:v>100</c:v>
                </c:pt>
                <c:pt idx="440" formatCode="General">
                  <c:v>30</c:v>
                </c:pt>
                <c:pt idx="441" formatCode="General">
                  <c:v>125</c:v>
                </c:pt>
                <c:pt idx="442" formatCode="General">
                  <c:v>102</c:v>
                </c:pt>
                <c:pt idx="443" formatCode="General">
                  <c:v>150</c:v>
                </c:pt>
                <c:pt idx="444" formatCode="General">
                  <c:v>70</c:v>
                </c:pt>
                <c:pt idx="445" formatCode="General">
                  <c:v>40</c:v>
                </c:pt>
                <c:pt idx="446" formatCode="General">
                  <c:v>150</c:v>
                </c:pt>
                <c:pt idx="447" formatCode="General">
                  <c:v>60</c:v>
                </c:pt>
                <c:pt idx="448" formatCode="General">
                  <c:v>190</c:v>
                </c:pt>
                <c:pt idx="449" formatCode="General">
                  <c:v>20</c:v>
                </c:pt>
                <c:pt idx="450" formatCode="General">
                  <c:v>130</c:v>
                </c:pt>
                <c:pt idx="451" formatCode="General">
                  <c:v>80</c:v>
                </c:pt>
                <c:pt idx="452" formatCode="General">
                  <c:v>80</c:v>
                </c:pt>
                <c:pt idx="453" formatCode="General">
                  <c:v>66</c:v>
                </c:pt>
                <c:pt idx="454" formatCode="General">
                  <c:v>107</c:v>
                </c:pt>
                <c:pt idx="455" formatCode="General">
                  <c:v>100</c:v>
                </c:pt>
                <c:pt idx="456" formatCode="General">
                  <c:v>125</c:v>
                </c:pt>
                <c:pt idx="457" formatCode="General">
                  <c:v>30</c:v>
                </c:pt>
                <c:pt idx="458" formatCode="General">
                  <c:v>100</c:v>
                </c:pt>
                <c:pt idx="459" formatCode="General">
                  <c:v>150</c:v>
                </c:pt>
                <c:pt idx="460" formatCode="General">
                  <c:v>100</c:v>
                </c:pt>
                <c:pt idx="461" formatCode="General">
                  <c:v>65</c:v>
                </c:pt>
                <c:pt idx="462" formatCode="General">
                  <c:v>138.80000000000001</c:v>
                </c:pt>
                <c:pt idx="463" formatCode="General">
                  <c:v>140</c:v>
                </c:pt>
                <c:pt idx="464" formatCode="General">
                  <c:v>100</c:v>
                </c:pt>
                <c:pt idx="465" formatCode="General">
                  <c:v>25</c:v>
                </c:pt>
                <c:pt idx="466" formatCode="General">
                  <c:v>300</c:v>
                </c:pt>
                <c:pt idx="467" formatCode="General">
                  <c:v>200</c:v>
                </c:pt>
                <c:pt idx="468" formatCode="General">
                  <c:v>125</c:v>
                </c:pt>
                <c:pt idx="469" formatCode="General">
                  <c:v>35</c:v>
                </c:pt>
                <c:pt idx="470" formatCode="General">
                  <c:v>127.85</c:v>
                </c:pt>
                <c:pt idx="471" formatCode="General">
                  <c:v>700</c:v>
                </c:pt>
              </c:numCache>
            </c:numRef>
          </c:bubbleSize>
          <c:bubble3D val="0"/>
          <c:extLst>
            <c:ext xmlns:c14="http://schemas.microsoft.com/office/drawing/2007/8/2/chart" uri="{6F2FDCE9-48DA-4B69-8628-5D25D57E5C99}">
              <c14:invertSolidFillFmt>
                <c14:spPr xmlns:c14="http://schemas.microsoft.com/office/drawing/2007/8/2/chart">
                  <a:solidFill>
                    <a:srgbClr val="FFFFFF"/>
                  </a:solidFill>
                  <a:ln w="6350">
                    <a:solidFill>
                      <a:schemeClr val="accent4"/>
                    </a:solidFill>
                    <a:prstDash val="solid"/>
                  </a:ln>
                </c14:spPr>
              </c14:invertSolidFillFmt>
            </c:ext>
            <c:ext xmlns:c16="http://schemas.microsoft.com/office/drawing/2014/chart" uri="{C3380CC4-5D6E-409C-BE32-E72D297353CC}">
              <c16:uniqueId val="{00000000-A6C2-4BE3-9396-211924FCD6BF}"/>
            </c:ext>
          </c:extLst>
        </c:ser>
        <c:ser>
          <c:idx val="0"/>
          <c:order val="1"/>
          <c:tx>
            <c:v> West</c:v>
          </c:tx>
          <c:spPr>
            <a:solidFill>
              <a:schemeClr val="accent5">
                <a:lumMod val="20000"/>
                <a:lumOff val="80000"/>
              </a:schemeClr>
            </a:solidFill>
            <a:ln w="6350">
              <a:solidFill>
                <a:schemeClr val="accent5"/>
              </a:solidFill>
            </a:ln>
          </c:spPr>
          <c:invertIfNegative val="0"/>
          <c:xVal>
            <c:numRef>
              <c:f>'PPA Price by Project (PV only)'!$A$26:$A$537</c:f>
              <c:numCache>
                <c:formatCode>m/d/yyyy</c:formatCode>
                <c:ptCount val="512"/>
                <c:pt idx="0">
                  <c:v>38961</c:v>
                </c:pt>
                <c:pt idx="1">
                  <c:v>39258</c:v>
                </c:pt>
                <c:pt idx="2">
                  <c:v>39630</c:v>
                </c:pt>
                <c:pt idx="3">
                  <c:v>39652</c:v>
                </c:pt>
                <c:pt idx="4">
                  <c:v>39801</c:v>
                </c:pt>
                <c:pt idx="5">
                  <c:v>39867</c:v>
                </c:pt>
                <c:pt idx="6">
                  <c:v>39873</c:v>
                </c:pt>
                <c:pt idx="7">
                  <c:v>39877</c:v>
                </c:pt>
                <c:pt idx="8">
                  <c:v>39934</c:v>
                </c:pt>
                <c:pt idx="9">
                  <c:v>39941</c:v>
                </c:pt>
                <c:pt idx="10">
                  <c:v>39965</c:v>
                </c:pt>
                <c:pt idx="11">
                  <c:v>39965</c:v>
                </c:pt>
                <c:pt idx="12">
                  <c:v>39965</c:v>
                </c:pt>
                <c:pt idx="13">
                  <c:v>39986</c:v>
                </c:pt>
                <c:pt idx="14">
                  <c:v>40042</c:v>
                </c:pt>
                <c:pt idx="15">
                  <c:v>40064</c:v>
                </c:pt>
                <c:pt idx="16">
                  <c:v>40137</c:v>
                </c:pt>
                <c:pt idx="17">
                  <c:v>40170</c:v>
                </c:pt>
                <c:pt idx="18">
                  <c:v>40171</c:v>
                </c:pt>
                <c:pt idx="19">
                  <c:v>40171</c:v>
                </c:pt>
                <c:pt idx="20">
                  <c:v>40171</c:v>
                </c:pt>
                <c:pt idx="21">
                  <c:v>40204</c:v>
                </c:pt>
                <c:pt idx="22">
                  <c:v>40204</c:v>
                </c:pt>
                <c:pt idx="23">
                  <c:v>40204</c:v>
                </c:pt>
                <c:pt idx="24">
                  <c:v>40211</c:v>
                </c:pt>
                <c:pt idx="25">
                  <c:v>40233</c:v>
                </c:pt>
                <c:pt idx="26">
                  <c:v>40243</c:v>
                </c:pt>
                <c:pt idx="27">
                  <c:v>40287</c:v>
                </c:pt>
                <c:pt idx="28">
                  <c:v>40289</c:v>
                </c:pt>
                <c:pt idx="29">
                  <c:v>40297</c:v>
                </c:pt>
                <c:pt idx="30">
                  <c:v>40308</c:v>
                </c:pt>
                <c:pt idx="31">
                  <c:v>40318</c:v>
                </c:pt>
                <c:pt idx="32">
                  <c:v>40330</c:v>
                </c:pt>
                <c:pt idx="33">
                  <c:v>40330</c:v>
                </c:pt>
                <c:pt idx="34">
                  <c:v>40353</c:v>
                </c:pt>
                <c:pt idx="35">
                  <c:v>40359</c:v>
                </c:pt>
                <c:pt idx="36">
                  <c:v>40359</c:v>
                </c:pt>
                <c:pt idx="37">
                  <c:v>40385</c:v>
                </c:pt>
                <c:pt idx="38">
                  <c:v>40388</c:v>
                </c:pt>
                <c:pt idx="39">
                  <c:v>40388</c:v>
                </c:pt>
                <c:pt idx="40">
                  <c:v>40400</c:v>
                </c:pt>
                <c:pt idx="41">
                  <c:v>40400</c:v>
                </c:pt>
                <c:pt idx="42">
                  <c:v>40414</c:v>
                </c:pt>
                <c:pt idx="43">
                  <c:v>40441</c:v>
                </c:pt>
                <c:pt idx="44">
                  <c:v>40492</c:v>
                </c:pt>
                <c:pt idx="45">
                  <c:v>40497</c:v>
                </c:pt>
                <c:pt idx="46">
                  <c:v>40497</c:v>
                </c:pt>
                <c:pt idx="47">
                  <c:v>40513</c:v>
                </c:pt>
                <c:pt idx="48">
                  <c:v>40513</c:v>
                </c:pt>
                <c:pt idx="49">
                  <c:v>40533</c:v>
                </c:pt>
                <c:pt idx="50">
                  <c:v>40542</c:v>
                </c:pt>
                <c:pt idx="51">
                  <c:v>40542</c:v>
                </c:pt>
                <c:pt idx="52">
                  <c:v>40548</c:v>
                </c:pt>
                <c:pt idx="53">
                  <c:v>40550</c:v>
                </c:pt>
                <c:pt idx="54">
                  <c:v>40568</c:v>
                </c:pt>
                <c:pt idx="55">
                  <c:v>40581</c:v>
                </c:pt>
                <c:pt idx="56">
                  <c:v>40585</c:v>
                </c:pt>
                <c:pt idx="57">
                  <c:v>40585</c:v>
                </c:pt>
                <c:pt idx="58">
                  <c:v>40610</c:v>
                </c:pt>
                <c:pt idx="59">
                  <c:v>40697</c:v>
                </c:pt>
                <c:pt idx="60">
                  <c:v>40697</c:v>
                </c:pt>
                <c:pt idx="61">
                  <c:v>40715</c:v>
                </c:pt>
                <c:pt idx="62">
                  <c:v>40732</c:v>
                </c:pt>
                <c:pt idx="63">
                  <c:v>40738</c:v>
                </c:pt>
                <c:pt idx="64">
                  <c:v>40742</c:v>
                </c:pt>
                <c:pt idx="65">
                  <c:v>40745</c:v>
                </c:pt>
                <c:pt idx="66">
                  <c:v>40815</c:v>
                </c:pt>
                <c:pt idx="67">
                  <c:v>40817</c:v>
                </c:pt>
                <c:pt idx="68">
                  <c:v>40878</c:v>
                </c:pt>
                <c:pt idx="69">
                  <c:v>40885</c:v>
                </c:pt>
                <c:pt idx="70">
                  <c:v>40897</c:v>
                </c:pt>
                <c:pt idx="71">
                  <c:v>40897</c:v>
                </c:pt>
                <c:pt idx="72">
                  <c:v>40897</c:v>
                </c:pt>
                <c:pt idx="73">
                  <c:v>40909</c:v>
                </c:pt>
                <c:pt idx="74">
                  <c:v>40909</c:v>
                </c:pt>
                <c:pt idx="75">
                  <c:v>40942</c:v>
                </c:pt>
                <c:pt idx="76">
                  <c:v>40966</c:v>
                </c:pt>
                <c:pt idx="77">
                  <c:v>41093</c:v>
                </c:pt>
                <c:pt idx="78">
                  <c:v>41093</c:v>
                </c:pt>
                <c:pt idx="79">
                  <c:v>41124</c:v>
                </c:pt>
                <c:pt idx="80">
                  <c:v>41134</c:v>
                </c:pt>
                <c:pt idx="81">
                  <c:v>41137</c:v>
                </c:pt>
                <c:pt idx="82">
                  <c:v>41150</c:v>
                </c:pt>
                <c:pt idx="83">
                  <c:v>41152</c:v>
                </c:pt>
                <c:pt idx="84">
                  <c:v>41169</c:v>
                </c:pt>
                <c:pt idx="85">
                  <c:v>41169</c:v>
                </c:pt>
                <c:pt idx="86">
                  <c:v>41199</c:v>
                </c:pt>
                <c:pt idx="87">
                  <c:v>41207</c:v>
                </c:pt>
                <c:pt idx="88">
                  <c:v>41214</c:v>
                </c:pt>
                <c:pt idx="89">
                  <c:v>41228</c:v>
                </c:pt>
                <c:pt idx="90">
                  <c:v>41255</c:v>
                </c:pt>
                <c:pt idx="91">
                  <c:v>41256</c:v>
                </c:pt>
                <c:pt idx="92">
                  <c:v>41309</c:v>
                </c:pt>
                <c:pt idx="93">
                  <c:v>41333</c:v>
                </c:pt>
                <c:pt idx="94">
                  <c:v>41355</c:v>
                </c:pt>
                <c:pt idx="95">
                  <c:v>41355</c:v>
                </c:pt>
                <c:pt idx="96">
                  <c:v>41358</c:v>
                </c:pt>
                <c:pt idx="97">
                  <c:v>41374</c:v>
                </c:pt>
                <c:pt idx="98">
                  <c:v>41380</c:v>
                </c:pt>
                <c:pt idx="99">
                  <c:v>41426</c:v>
                </c:pt>
                <c:pt idx="100">
                  <c:v>41428</c:v>
                </c:pt>
                <c:pt idx="101">
                  <c:v>41428</c:v>
                </c:pt>
                <c:pt idx="102">
                  <c:v>41444</c:v>
                </c:pt>
                <c:pt idx="103">
                  <c:v>41458</c:v>
                </c:pt>
                <c:pt idx="104">
                  <c:v>41465</c:v>
                </c:pt>
                <c:pt idx="105">
                  <c:v>41465</c:v>
                </c:pt>
                <c:pt idx="106">
                  <c:v>41472</c:v>
                </c:pt>
                <c:pt idx="107">
                  <c:v>41472</c:v>
                </c:pt>
                <c:pt idx="108">
                  <c:v>41523</c:v>
                </c:pt>
                <c:pt idx="109">
                  <c:v>41536</c:v>
                </c:pt>
                <c:pt idx="110">
                  <c:v>41544</c:v>
                </c:pt>
                <c:pt idx="111">
                  <c:v>41556</c:v>
                </c:pt>
                <c:pt idx="112">
                  <c:v>41569</c:v>
                </c:pt>
                <c:pt idx="113">
                  <c:v>41609</c:v>
                </c:pt>
                <c:pt idx="114">
                  <c:v>41614</c:v>
                </c:pt>
                <c:pt idx="115">
                  <c:v>41627</c:v>
                </c:pt>
                <c:pt idx="116">
                  <c:v>41669</c:v>
                </c:pt>
                <c:pt idx="117">
                  <c:v>41690</c:v>
                </c:pt>
                <c:pt idx="118">
                  <c:v>41715</c:v>
                </c:pt>
                <c:pt idx="119">
                  <c:v>41724</c:v>
                </c:pt>
                <c:pt idx="120">
                  <c:v>41730</c:v>
                </c:pt>
                <c:pt idx="121">
                  <c:v>41760</c:v>
                </c:pt>
                <c:pt idx="122">
                  <c:v>41786</c:v>
                </c:pt>
                <c:pt idx="123">
                  <c:v>41791</c:v>
                </c:pt>
                <c:pt idx="124">
                  <c:v>41802</c:v>
                </c:pt>
                <c:pt idx="125">
                  <c:v>41838</c:v>
                </c:pt>
                <c:pt idx="126">
                  <c:v>41843</c:v>
                </c:pt>
                <c:pt idx="127">
                  <c:v>41844</c:v>
                </c:pt>
                <c:pt idx="128">
                  <c:v>41844</c:v>
                </c:pt>
                <c:pt idx="129">
                  <c:v>41851</c:v>
                </c:pt>
                <c:pt idx="130">
                  <c:v>41870</c:v>
                </c:pt>
                <c:pt idx="131">
                  <c:v>41876</c:v>
                </c:pt>
                <c:pt idx="132">
                  <c:v>41885</c:v>
                </c:pt>
                <c:pt idx="133">
                  <c:v>41886</c:v>
                </c:pt>
                <c:pt idx="134">
                  <c:v>41886</c:v>
                </c:pt>
                <c:pt idx="135">
                  <c:v>41915</c:v>
                </c:pt>
                <c:pt idx="136">
                  <c:v>41920</c:v>
                </c:pt>
                <c:pt idx="137">
                  <c:v>41920</c:v>
                </c:pt>
                <c:pt idx="138">
                  <c:v>41920</c:v>
                </c:pt>
                <c:pt idx="139">
                  <c:v>41920</c:v>
                </c:pt>
                <c:pt idx="140">
                  <c:v>41920</c:v>
                </c:pt>
                <c:pt idx="141">
                  <c:v>41920</c:v>
                </c:pt>
                <c:pt idx="142">
                  <c:v>41932</c:v>
                </c:pt>
                <c:pt idx="143">
                  <c:v>41933</c:v>
                </c:pt>
                <c:pt idx="144">
                  <c:v>41933</c:v>
                </c:pt>
                <c:pt idx="145">
                  <c:v>41934</c:v>
                </c:pt>
                <c:pt idx="146">
                  <c:v>41934</c:v>
                </c:pt>
                <c:pt idx="147">
                  <c:v>41934</c:v>
                </c:pt>
                <c:pt idx="148">
                  <c:v>41934</c:v>
                </c:pt>
                <c:pt idx="149">
                  <c:v>41934</c:v>
                </c:pt>
                <c:pt idx="150">
                  <c:v>41934</c:v>
                </c:pt>
                <c:pt idx="151">
                  <c:v>41934</c:v>
                </c:pt>
                <c:pt idx="152">
                  <c:v>41934</c:v>
                </c:pt>
                <c:pt idx="153">
                  <c:v>41936</c:v>
                </c:pt>
                <c:pt idx="154">
                  <c:v>41950</c:v>
                </c:pt>
                <c:pt idx="155">
                  <c:v>41950</c:v>
                </c:pt>
                <c:pt idx="156">
                  <c:v>41956</c:v>
                </c:pt>
                <c:pt idx="157">
                  <c:v>41961</c:v>
                </c:pt>
                <c:pt idx="158">
                  <c:v>41982</c:v>
                </c:pt>
                <c:pt idx="159">
                  <c:v>42036</c:v>
                </c:pt>
                <c:pt idx="160">
                  <c:v>42065</c:v>
                </c:pt>
                <c:pt idx="161">
                  <c:v>42065</c:v>
                </c:pt>
                <c:pt idx="162">
                  <c:v>42066</c:v>
                </c:pt>
                <c:pt idx="163">
                  <c:v>42067</c:v>
                </c:pt>
                <c:pt idx="164">
                  <c:v>42067</c:v>
                </c:pt>
                <c:pt idx="165">
                  <c:v>42068</c:v>
                </c:pt>
                <c:pt idx="166">
                  <c:v>42086</c:v>
                </c:pt>
                <c:pt idx="167">
                  <c:v>42088</c:v>
                </c:pt>
                <c:pt idx="168">
                  <c:v>42097</c:v>
                </c:pt>
                <c:pt idx="169">
                  <c:v>42097</c:v>
                </c:pt>
                <c:pt idx="170">
                  <c:v>42108</c:v>
                </c:pt>
                <c:pt idx="171">
                  <c:v>42111</c:v>
                </c:pt>
                <c:pt idx="172">
                  <c:v>42124</c:v>
                </c:pt>
                <c:pt idx="173">
                  <c:v>42124</c:v>
                </c:pt>
                <c:pt idx="174">
                  <c:v>42124</c:v>
                </c:pt>
                <c:pt idx="175">
                  <c:v>42151</c:v>
                </c:pt>
                <c:pt idx="176">
                  <c:v>42156</c:v>
                </c:pt>
                <c:pt idx="177">
                  <c:v>42160</c:v>
                </c:pt>
                <c:pt idx="178">
                  <c:v>42164</c:v>
                </c:pt>
                <c:pt idx="179">
                  <c:v>42174</c:v>
                </c:pt>
                <c:pt idx="180">
                  <c:v>42178</c:v>
                </c:pt>
                <c:pt idx="181">
                  <c:v>42180</c:v>
                </c:pt>
                <c:pt idx="182">
                  <c:v>42185</c:v>
                </c:pt>
                <c:pt idx="183">
                  <c:v>42186</c:v>
                </c:pt>
                <c:pt idx="184">
                  <c:v>42186</c:v>
                </c:pt>
                <c:pt idx="185">
                  <c:v>42186</c:v>
                </c:pt>
                <c:pt idx="186">
                  <c:v>42200</c:v>
                </c:pt>
                <c:pt idx="187">
                  <c:v>42201</c:v>
                </c:pt>
                <c:pt idx="188">
                  <c:v>42201</c:v>
                </c:pt>
                <c:pt idx="189">
                  <c:v>42206</c:v>
                </c:pt>
                <c:pt idx="190">
                  <c:v>42221</c:v>
                </c:pt>
                <c:pt idx="191">
                  <c:v>42225</c:v>
                </c:pt>
                <c:pt idx="192">
                  <c:v>42228</c:v>
                </c:pt>
                <c:pt idx="193">
                  <c:v>42244</c:v>
                </c:pt>
                <c:pt idx="194">
                  <c:v>42250</c:v>
                </c:pt>
                <c:pt idx="195">
                  <c:v>42270</c:v>
                </c:pt>
                <c:pt idx="196">
                  <c:v>42270</c:v>
                </c:pt>
                <c:pt idx="197">
                  <c:v>42271</c:v>
                </c:pt>
                <c:pt idx="198">
                  <c:v>42275</c:v>
                </c:pt>
                <c:pt idx="199">
                  <c:v>42275</c:v>
                </c:pt>
                <c:pt idx="200">
                  <c:v>42278</c:v>
                </c:pt>
                <c:pt idx="201">
                  <c:v>42278</c:v>
                </c:pt>
                <c:pt idx="202">
                  <c:v>42278</c:v>
                </c:pt>
                <c:pt idx="203">
                  <c:v>42285</c:v>
                </c:pt>
                <c:pt idx="204">
                  <c:v>42286</c:v>
                </c:pt>
                <c:pt idx="205">
                  <c:v>42286</c:v>
                </c:pt>
                <c:pt idx="206">
                  <c:v>42292</c:v>
                </c:pt>
                <c:pt idx="207">
                  <c:v>42313</c:v>
                </c:pt>
                <c:pt idx="208">
                  <c:v>42314</c:v>
                </c:pt>
                <c:pt idx="209">
                  <c:v>42317</c:v>
                </c:pt>
                <c:pt idx="210">
                  <c:v>42318</c:v>
                </c:pt>
                <c:pt idx="211">
                  <c:v>42328</c:v>
                </c:pt>
                <c:pt idx="212">
                  <c:v>42338</c:v>
                </c:pt>
                <c:pt idx="213">
                  <c:v>42355</c:v>
                </c:pt>
                <c:pt idx="214">
                  <c:v>42355</c:v>
                </c:pt>
                <c:pt idx="215">
                  <c:v>42356</c:v>
                </c:pt>
                <c:pt idx="216">
                  <c:v>42356</c:v>
                </c:pt>
                <c:pt idx="217">
                  <c:v>42356</c:v>
                </c:pt>
                <c:pt idx="218">
                  <c:v>42356</c:v>
                </c:pt>
                <c:pt idx="219">
                  <c:v>42375</c:v>
                </c:pt>
                <c:pt idx="220">
                  <c:v>42472</c:v>
                </c:pt>
                <c:pt idx="221">
                  <c:v>42472</c:v>
                </c:pt>
                <c:pt idx="222">
                  <c:v>42509</c:v>
                </c:pt>
                <c:pt idx="223">
                  <c:v>42584</c:v>
                </c:pt>
                <c:pt idx="224">
                  <c:v>42586</c:v>
                </c:pt>
                <c:pt idx="225">
                  <c:v>42591</c:v>
                </c:pt>
                <c:pt idx="226">
                  <c:v>42608</c:v>
                </c:pt>
                <c:pt idx="227">
                  <c:v>42611</c:v>
                </c:pt>
                <c:pt idx="228">
                  <c:v>42628</c:v>
                </c:pt>
                <c:pt idx="229">
                  <c:v>42633</c:v>
                </c:pt>
                <c:pt idx="230">
                  <c:v>42635</c:v>
                </c:pt>
                <c:pt idx="231">
                  <c:v>42636</c:v>
                </c:pt>
                <c:pt idx="232">
                  <c:v>42636</c:v>
                </c:pt>
                <c:pt idx="233">
                  <c:v>42636</c:v>
                </c:pt>
                <c:pt idx="234">
                  <c:v>42636</c:v>
                </c:pt>
                <c:pt idx="235">
                  <c:v>42689</c:v>
                </c:pt>
                <c:pt idx="236">
                  <c:v>42692</c:v>
                </c:pt>
                <c:pt idx="237">
                  <c:v>42692</c:v>
                </c:pt>
                <c:pt idx="238">
                  <c:v>42692</c:v>
                </c:pt>
                <c:pt idx="239">
                  <c:v>42717</c:v>
                </c:pt>
                <c:pt idx="240">
                  <c:v>42719</c:v>
                </c:pt>
                <c:pt idx="241">
                  <c:v>42738</c:v>
                </c:pt>
                <c:pt idx="242">
                  <c:v>42747</c:v>
                </c:pt>
                <c:pt idx="243">
                  <c:v>42747</c:v>
                </c:pt>
                <c:pt idx="244">
                  <c:v>42747</c:v>
                </c:pt>
                <c:pt idx="245">
                  <c:v>42752</c:v>
                </c:pt>
                <c:pt idx="246">
                  <c:v>42766</c:v>
                </c:pt>
                <c:pt idx="247">
                  <c:v>42817</c:v>
                </c:pt>
                <c:pt idx="248">
                  <c:v>42825</c:v>
                </c:pt>
                <c:pt idx="249">
                  <c:v>42826</c:v>
                </c:pt>
                <c:pt idx="250">
                  <c:v>42843</c:v>
                </c:pt>
                <c:pt idx="251">
                  <c:v>42877</c:v>
                </c:pt>
                <c:pt idx="252">
                  <c:v>42880</c:v>
                </c:pt>
                <c:pt idx="253">
                  <c:v>42880</c:v>
                </c:pt>
                <c:pt idx="254">
                  <c:v>42880</c:v>
                </c:pt>
                <c:pt idx="255">
                  <c:v>42880</c:v>
                </c:pt>
                <c:pt idx="256">
                  <c:v>42881</c:v>
                </c:pt>
                <c:pt idx="257">
                  <c:v>42887</c:v>
                </c:pt>
                <c:pt idx="258">
                  <c:v>42887</c:v>
                </c:pt>
                <c:pt idx="259">
                  <c:v>42887</c:v>
                </c:pt>
                <c:pt idx="260">
                  <c:v>42893</c:v>
                </c:pt>
                <c:pt idx="261">
                  <c:v>42905</c:v>
                </c:pt>
                <c:pt idx="262">
                  <c:v>42906</c:v>
                </c:pt>
                <c:pt idx="263">
                  <c:v>42906</c:v>
                </c:pt>
                <c:pt idx="264">
                  <c:v>42906</c:v>
                </c:pt>
                <c:pt idx="265">
                  <c:v>42906</c:v>
                </c:pt>
                <c:pt idx="266">
                  <c:v>42912</c:v>
                </c:pt>
                <c:pt idx="267">
                  <c:v>42933</c:v>
                </c:pt>
                <c:pt idx="268">
                  <c:v>42944</c:v>
                </c:pt>
                <c:pt idx="269">
                  <c:v>42944</c:v>
                </c:pt>
                <c:pt idx="270">
                  <c:v>42955</c:v>
                </c:pt>
                <c:pt idx="271">
                  <c:v>42972</c:v>
                </c:pt>
                <c:pt idx="272">
                  <c:v>43001</c:v>
                </c:pt>
                <c:pt idx="273">
                  <c:v>43004</c:v>
                </c:pt>
                <c:pt idx="274">
                  <c:v>43004</c:v>
                </c:pt>
                <c:pt idx="275">
                  <c:v>43014</c:v>
                </c:pt>
                <c:pt idx="276">
                  <c:v>43014</c:v>
                </c:pt>
                <c:pt idx="277">
                  <c:v>43038</c:v>
                </c:pt>
                <c:pt idx="278">
                  <c:v>43047</c:v>
                </c:pt>
                <c:pt idx="279">
                  <c:v>43052</c:v>
                </c:pt>
                <c:pt idx="280">
                  <c:v>43052</c:v>
                </c:pt>
                <c:pt idx="281">
                  <c:v>43053</c:v>
                </c:pt>
                <c:pt idx="282">
                  <c:v>43077</c:v>
                </c:pt>
                <c:pt idx="283">
                  <c:v>43083</c:v>
                </c:pt>
                <c:pt idx="284">
                  <c:v>43084</c:v>
                </c:pt>
                <c:pt idx="285">
                  <c:v>43090</c:v>
                </c:pt>
                <c:pt idx="286">
                  <c:v>43105</c:v>
                </c:pt>
                <c:pt idx="287">
                  <c:v>43109</c:v>
                </c:pt>
                <c:pt idx="288">
                  <c:v>43126</c:v>
                </c:pt>
                <c:pt idx="289">
                  <c:v>43129</c:v>
                </c:pt>
                <c:pt idx="290">
                  <c:v>43129</c:v>
                </c:pt>
                <c:pt idx="291">
                  <c:v>43132</c:v>
                </c:pt>
                <c:pt idx="292">
                  <c:v>43136</c:v>
                </c:pt>
                <c:pt idx="293">
                  <c:v>43152</c:v>
                </c:pt>
                <c:pt idx="294">
                  <c:v>43154</c:v>
                </c:pt>
                <c:pt idx="295">
                  <c:v>43206</c:v>
                </c:pt>
                <c:pt idx="296">
                  <c:v>43227</c:v>
                </c:pt>
                <c:pt idx="297">
                  <c:v>43236</c:v>
                </c:pt>
                <c:pt idx="298">
                  <c:v>43236</c:v>
                </c:pt>
                <c:pt idx="299">
                  <c:v>43250</c:v>
                </c:pt>
                <c:pt idx="300">
                  <c:v>43250</c:v>
                </c:pt>
                <c:pt idx="301">
                  <c:v>43250</c:v>
                </c:pt>
                <c:pt idx="302">
                  <c:v>43250</c:v>
                </c:pt>
                <c:pt idx="303">
                  <c:v>43250</c:v>
                </c:pt>
                <c:pt idx="304">
                  <c:v>43250</c:v>
                </c:pt>
                <c:pt idx="305">
                  <c:v>43251</c:v>
                </c:pt>
                <c:pt idx="306">
                  <c:v>43252</c:v>
                </c:pt>
                <c:pt idx="307">
                  <c:v>43255</c:v>
                </c:pt>
                <c:pt idx="308">
                  <c:v>43257</c:v>
                </c:pt>
                <c:pt idx="309">
                  <c:v>43259</c:v>
                </c:pt>
                <c:pt idx="310">
                  <c:v>43264</c:v>
                </c:pt>
                <c:pt idx="311">
                  <c:v>43264</c:v>
                </c:pt>
                <c:pt idx="312">
                  <c:v>43264</c:v>
                </c:pt>
                <c:pt idx="313">
                  <c:v>43264</c:v>
                </c:pt>
                <c:pt idx="314">
                  <c:v>43266</c:v>
                </c:pt>
                <c:pt idx="315">
                  <c:v>43277</c:v>
                </c:pt>
                <c:pt idx="316">
                  <c:v>43278</c:v>
                </c:pt>
                <c:pt idx="317">
                  <c:v>43281</c:v>
                </c:pt>
                <c:pt idx="318">
                  <c:v>43281</c:v>
                </c:pt>
                <c:pt idx="319">
                  <c:v>43281</c:v>
                </c:pt>
                <c:pt idx="320">
                  <c:v>43291</c:v>
                </c:pt>
                <c:pt idx="321">
                  <c:v>43322</c:v>
                </c:pt>
                <c:pt idx="322">
                  <c:v>43322</c:v>
                </c:pt>
                <c:pt idx="323">
                  <c:v>43334</c:v>
                </c:pt>
                <c:pt idx="324">
                  <c:v>43334</c:v>
                </c:pt>
                <c:pt idx="325">
                  <c:v>43335</c:v>
                </c:pt>
                <c:pt idx="326">
                  <c:v>43343</c:v>
                </c:pt>
                <c:pt idx="327">
                  <c:v>43352</c:v>
                </c:pt>
                <c:pt idx="328">
                  <c:v>43354</c:v>
                </c:pt>
                <c:pt idx="329">
                  <c:v>43362</c:v>
                </c:pt>
                <c:pt idx="330">
                  <c:v>43363</c:v>
                </c:pt>
                <c:pt idx="331">
                  <c:v>43368</c:v>
                </c:pt>
                <c:pt idx="332">
                  <c:v>43374</c:v>
                </c:pt>
                <c:pt idx="333">
                  <c:v>43374</c:v>
                </c:pt>
                <c:pt idx="334">
                  <c:v>43391</c:v>
                </c:pt>
                <c:pt idx="335">
                  <c:v>43391</c:v>
                </c:pt>
                <c:pt idx="336">
                  <c:v>43398</c:v>
                </c:pt>
                <c:pt idx="337">
                  <c:v>43405</c:v>
                </c:pt>
                <c:pt idx="338">
                  <c:v>43445</c:v>
                </c:pt>
                <c:pt idx="339">
                  <c:v>43497</c:v>
                </c:pt>
                <c:pt idx="340">
                  <c:v>43507</c:v>
                </c:pt>
                <c:pt idx="341">
                  <c:v>43510</c:v>
                </c:pt>
                <c:pt idx="342">
                  <c:v>43524</c:v>
                </c:pt>
                <c:pt idx="343">
                  <c:v>43545</c:v>
                </c:pt>
                <c:pt idx="344">
                  <c:v>43546</c:v>
                </c:pt>
                <c:pt idx="345">
                  <c:v>43577</c:v>
                </c:pt>
                <c:pt idx="346">
                  <c:v>43585</c:v>
                </c:pt>
                <c:pt idx="347">
                  <c:v>43613</c:v>
                </c:pt>
                <c:pt idx="348">
                  <c:v>43615</c:v>
                </c:pt>
                <c:pt idx="349">
                  <c:v>43627</c:v>
                </c:pt>
                <c:pt idx="350">
                  <c:v>43634</c:v>
                </c:pt>
                <c:pt idx="351">
                  <c:v>43634</c:v>
                </c:pt>
                <c:pt idx="352">
                  <c:v>43637</c:v>
                </c:pt>
                <c:pt idx="353">
                  <c:v>43643</c:v>
                </c:pt>
                <c:pt idx="354">
                  <c:v>43643</c:v>
                </c:pt>
                <c:pt idx="355">
                  <c:v>43647</c:v>
                </c:pt>
                <c:pt idx="356">
                  <c:v>43647</c:v>
                </c:pt>
                <c:pt idx="357">
                  <c:v>43647</c:v>
                </c:pt>
                <c:pt idx="358">
                  <c:v>43655</c:v>
                </c:pt>
                <c:pt idx="359">
                  <c:v>43671</c:v>
                </c:pt>
                <c:pt idx="360">
                  <c:v>43672</c:v>
                </c:pt>
                <c:pt idx="361">
                  <c:v>43672</c:v>
                </c:pt>
                <c:pt idx="362">
                  <c:v>43683</c:v>
                </c:pt>
                <c:pt idx="363">
                  <c:v>43696</c:v>
                </c:pt>
                <c:pt idx="364">
                  <c:v>43707</c:v>
                </c:pt>
                <c:pt idx="365">
                  <c:v>43720</c:v>
                </c:pt>
                <c:pt idx="366">
                  <c:v>43727</c:v>
                </c:pt>
                <c:pt idx="367">
                  <c:v>43730</c:v>
                </c:pt>
                <c:pt idx="368">
                  <c:v>43730</c:v>
                </c:pt>
                <c:pt idx="369">
                  <c:v>43730</c:v>
                </c:pt>
                <c:pt idx="370">
                  <c:v>43739</c:v>
                </c:pt>
                <c:pt idx="371">
                  <c:v>43755</c:v>
                </c:pt>
                <c:pt idx="372">
                  <c:v>43755</c:v>
                </c:pt>
                <c:pt idx="373">
                  <c:v>43756</c:v>
                </c:pt>
                <c:pt idx="374">
                  <c:v>43761</c:v>
                </c:pt>
                <c:pt idx="375">
                  <c:v>43774</c:v>
                </c:pt>
                <c:pt idx="376">
                  <c:v>43783</c:v>
                </c:pt>
                <c:pt idx="377">
                  <c:v>43783</c:v>
                </c:pt>
                <c:pt idx="378">
                  <c:v>43788</c:v>
                </c:pt>
                <c:pt idx="379">
                  <c:v>43790</c:v>
                </c:pt>
                <c:pt idx="380">
                  <c:v>43795</c:v>
                </c:pt>
                <c:pt idx="381">
                  <c:v>43795</c:v>
                </c:pt>
                <c:pt idx="382">
                  <c:v>43795</c:v>
                </c:pt>
                <c:pt idx="383">
                  <c:v>43804</c:v>
                </c:pt>
                <c:pt idx="384">
                  <c:v>43809</c:v>
                </c:pt>
                <c:pt idx="385">
                  <c:v>43816</c:v>
                </c:pt>
                <c:pt idx="386">
                  <c:v>43819</c:v>
                </c:pt>
                <c:pt idx="387">
                  <c:v>43822</c:v>
                </c:pt>
                <c:pt idx="388">
                  <c:v>43836</c:v>
                </c:pt>
                <c:pt idx="389">
                  <c:v>43875</c:v>
                </c:pt>
                <c:pt idx="390">
                  <c:v>43875</c:v>
                </c:pt>
                <c:pt idx="391">
                  <c:v>43880</c:v>
                </c:pt>
                <c:pt idx="392">
                  <c:v>43887</c:v>
                </c:pt>
                <c:pt idx="393">
                  <c:v>43903</c:v>
                </c:pt>
                <c:pt idx="394">
                  <c:v>43915</c:v>
                </c:pt>
                <c:pt idx="395">
                  <c:v>43929</c:v>
                </c:pt>
                <c:pt idx="396">
                  <c:v>43929</c:v>
                </c:pt>
                <c:pt idx="397">
                  <c:v>43953</c:v>
                </c:pt>
                <c:pt idx="398">
                  <c:v>43957</c:v>
                </c:pt>
                <c:pt idx="399">
                  <c:v>43970</c:v>
                </c:pt>
                <c:pt idx="400">
                  <c:v>43977</c:v>
                </c:pt>
                <c:pt idx="401">
                  <c:v>43983</c:v>
                </c:pt>
                <c:pt idx="402">
                  <c:v>44022</c:v>
                </c:pt>
                <c:pt idx="403">
                  <c:v>44022</c:v>
                </c:pt>
                <c:pt idx="404">
                  <c:v>44036</c:v>
                </c:pt>
                <c:pt idx="405">
                  <c:v>44067</c:v>
                </c:pt>
                <c:pt idx="406">
                  <c:v>44074</c:v>
                </c:pt>
                <c:pt idx="407">
                  <c:v>44088</c:v>
                </c:pt>
                <c:pt idx="408">
                  <c:v>44097</c:v>
                </c:pt>
                <c:pt idx="409">
                  <c:v>44099</c:v>
                </c:pt>
                <c:pt idx="410">
                  <c:v>44104</c:v>
                </c:pt>
                <c:pt idx="411">
                  <c:v>44106</c:v>
                </c:pt>
                <c:pt idx="412">
                  <c:v>44137</c:v>
                </c:pt>
                <c:pt idx="413">
                  <c:v>44140</c:v>
                </c:pt>
                <c:pt idx="414">
                  <c:v>44141</c:v>
                </c:pt>
                <c:pt idx="415">
                  <c:v>44166</c:v>
                </c:pt>
                <c:pt idx="416">
                  <c:v>44187</c:v>
                </c:pt>
                <c:pt idx="417">
                  <c:v>44195</c:v>
                </c:pt>
                <c:pt idx="418">
                  <c:v>44211</c:v>
                </c:pt>
                <c:pt idx="419">
                  <c:v>44211</c:v>
                </c:pt>
                <c:pt idx="420">
                  <c:v>44217</c:v>
                </c:pt>
                <c:pt idx="421">
                  <c:v>44224</c:v>
                </c:pt>
                <c:pt idx="422">
                  <c:v>44228</c:v>
                </c:pt>
                <c:pt idx="423">
                  <c:v>44228</c:v>
                </c:pt>
                <c:pt idx="424">
                  <c:v>44231</c:v>
                </c:pt>
                <c:pt idx="425">
                  <c:v>44250</c:v>
                </c:pt>
                <c:pt idx="426">
                  <c:v>44263</c:v>
                </c:pt>
                <c:pt idx="427">
                  <c:v>44280</c:v>
                </c:pt>
                <c:pt idx="428">
                  <c:v>44287</c:v>
                </c:pt>
                <c:pt idx="429">
                  <c:v>44287</c:v>
                </c:pt>
                <c:pt idx="430">
                  <c:v>44294</c:v>
                </c:pt>
                <c:pt idx="431">
                  <c:v>44323</c:v>
                </c:pt>
                <c:pt idx="432">
                  <c:v>44328</c:v>
                </c:pt>
                <c:pt idx="433">
                  <c:v>44348</c:v>
                </c:pt>
                <c:pt idx="434">
                  <c:v>44348</c:v>
                </c:pt>
                <c:pt idx="435">
                  <c:v>44348</c:v>
                </c:pt>
                <c:pt idx="436">
                  <c:v>44351</c:v>
                </c:pt>
                <c:pt idx="437">
                  <c:v>44364</c:v>
                </c:pt>
                <c:pt idx="438">
                  <c:v>44420</c:v>
                </c:pt>
                <c:pt idx="439">
                  <c:v>44477</c:v>
                </c:pt>
                <c:pt idx="440">
                  <c:v>44483</c:v>
                </c:pt>
                <c:pt idx="441">
                  <c:v>44484</c:v>
                </c:pt>
                <c:pt idx="442">
                  <c:v>44484</c:v>
                </c:pt>
                <c:pt idx="443">
                  <c:v>44547</c:v>
                </c:pt>
                <c:pt idx="444">
                  <c:v>44582</c:v>
                </c:pt>
                <c:pt idx="445">
                  <c:v>44608</c:v>
                </c:pt>
                <c:pt idx="446">
                  <c:v>44613</c:v>
                </c:pt>
                <c:pt idx="447">
                  <c:v>44669</c:v>
                </c:pt>
                <c:pt idx="448">
                  <c:v>44671</c:v>
                </c:pt>
                <c:pt idx="449">
                  <c:v>44679</c:v>
                </c:pt>
                <c:pt idx="450">
                  <c:v>44694</c:v>
                </c:pt>
                <c:pt idx="451">
                  <c:v>44706</c:v>
                </c:pt>
                <c:pt idx="452">
                  <c:v>44735</c:v>
                </c:pt>
                <c:pt idx="453">
                  <c:v>44769</c:v>
                </c:pt>
                <c:pt idx="454">
                  <c:v>44831</c:v>
                </c:pt>
                <c:pt idx="455">
                  <c:v>44833</c:v>
                </c:pt>
                <c:pt idx="456">
                  <c:v>44854</c:v>
                </c:pt>
                <c:pt idx="457">
                  <c:v>44859</c:v>
                </c:pt>
                <c:pt idx="458">
                  <c:v>44862</c:v>
                </c:pt>
                <c:pt idx="459">
                  <c:v>44916</c:v>
                </c:pt>
                <c:pt idx="460">
                  <c:v>44946</c:v>
                </c:pt>
                <c:pt idx="461">
                  <c:v>44950</c:v>
                </c:pt>
                <c:pt idx="462">
                  <c:v>45107</c:v>
                </c:pt>
                <c:pt idx="463">
                  <c:v>45128</c:v>
                </c:pt>
                <c:pt idx="464">
                  <c:v>45223</c:v>
                </c:pt>
                <c:pt idx="465">
                  <c:v>45245</c:v>
                </c:pt>
                <c:pt idx="466">
                  <c:v>45247</c:v>
                </c:pt>
                <c:pt idx="467">
                  <c:v>45322</c:v>
                </c:pt>
                <c:pt idx="468">
                  <c:v>45337</c:v>
                </c:pt>
                <c:pt idx="469">
                  <c:v>45372</c:v>
                </c:pt>
                <c:pt idx="470">
                  <c:v>45415</c:v>
                </c:pt>
                <c:pt idx="471">
                  <c:v>45415</c:v>
                </c:pt>
              </c:numCache>
            </c:numRef>
          </c:xVal>
          <c:yVal>
            <c:numRef>
              <c:f>'PPA Price by Project (PV only)'!$P$26:$P$537</c:f>
              <c:numCache>
                <c:formatCode>0.00</c:formatCode>
                <c:ptCount val="512"/>
                <c:pt idx="0">
                  <c:v>273.95950796055206</c:v>
                </c:pt>
                <c:pt idx="1">
                  <c:v>247.55519322607671</c:v>
                </c:pt>
                <c:pt idx="2">
                  <c:v>167.82681218499144</c:v>
                </c:pt>
                <c:pt idx="3">
                  <c:v>145.05181849746117</c:v>
                </c:pt>
                <c:pt idx="4">
                  <c:v>192.26487125862249</c:v>
                </c:pt>
                <c:pt idx="5">
                  <c:v>148.56009907471184</c:v>
                </c:pt>
                <c:pt idx="6">
                  <c:v>#N/A</c:v>
                </c:pt>
                <c:pt idx="7">
                  <c:v>167.74203823592816</c:v>
                </c:pt>
                <c:pt idx="8">
                  <c:v>#N/A</c:v>
                </c:pt>
                <c:pt idx="9">
                  <c:v>161.88769618038208</c:v>
                </c:pt>
                <c:pt idx="10">
                  <c:v>143.56460204039954</c:v>
                </c:pt>
                <c:pt idx="11">
                  <c:v>#N/A</c:v>
                </c:pt>
                <c:pt idx="12">
                  <c:v>#N/A</c:v>
                </c:pt>
                <c:pt idx="13">
                  <c:v>189.78435494230879</c:v>
                </c:pt>
                <c:pt idx="14">
                  <c:v>160.34442766598573</c:v>
                </c:pt>
                <c:pt idx="15">
                  <c:v>228.32696567073825</c:v>
                </c:pt>
                <c:pt idx="16">
                  <c:v>133.3653403527571</c:v>
                </c:pt>
                <c:pt idx="17">
                  <c:v>#N/A</c:v>
                </c:pt>
                <c:pt idx="18">
                  <c:v>281.7783709606249</c:v>
                </c:pt>
                <c:pt idx="19">
                  <c:v>281.7783709606249</c:v>
                </c:pt>
                <c:pt idx="20">
                  <c:v>281.77837096062495</c:v>
                </c:pt>
                <c:pt idx="21">
                  <c:v>182.10645627573138</c:v>
                </c:pt>
                <c:pt idx="22">
                  <c:v>182.10645627573132</c:v>
                </c:pt>
                <c:pt idx="23">
                  <c:v>185.86043369220735</c:v>
                </c:pt>
                <c:pt idx="24">
                  <c:v>153.18876121795753</c:v>
                </c:pt>
                <c:pt idx="25">
                  <c:v>157.13783721601916</c:v>
                </c:pt>
                <c:pt idx="26">
                  <c:v>149.82266754096614</c:v>
                </c:pt>
                <c:pt idx="27">
                  <c:v>116.85600760339685</c:v>
                </c:pt>
                <c:pt idx="28">
                  <c:v>156.60698030688846</c:v>
                </c:pt>
                <c:pt idx="29">
                  <c:v>146.73224646665821</c:v>
                </c:pt>
                <c:pt idx="30">
                  <c:v>148.01621041992661</c:v>
                </c:pt>
                <c:pt idx="31">
                  <c:v>176.93543700181155</c:v>
                </c:pt>
                <c:pt idx="32">
                  <c:v>#N/A</c:v>
                </c:pt>
                <c:pt idx="33">
                  <c:v>146.73224646665827</c:v>
                </c:pt>
                <c:pt idx="34">
                  <c:v>143.59984898347</c:v>
                </c:pt>
                <c:pt idx="35">
                  <c:v>111.29328575819146</c:v>
                </c:pt>
                <c:pt idx="36">
                  <c:v>111.27680549129215</c:v>
                </c:pt>
                <c:pt idx="37">
                  <c:v>147.99422142872723</c:v>
                </c:pt>
                <c:pt idx="38">
                  <c:v>175.12509618571127</c:v>
                </c:pt>
                <c:pt idx="39">
                  <c:v>143.25933007200575</c:v>
                </c:pt>
                <c:pt idx="40">
                  <c:v>147.79560447961651</c:v>
                </c:pt>
                <c:pt idx="41">
                  <c:v>#N/A</c:v>
                </c:pt>
                <c:pt idx="42">
                  <c:v>125.38814262041379</c:v>
                </c:pt>
                <c:pt idx="43">
                  <c:v>142.89465983366449</c:v>
                </c:pt>
                <c:pt idx="44">
                  <c:v>144.92977722360675</c:v>
                </c:pt>
                <c:pt idx="45">
                  <c:v>88.684356277787998</c:v>
                </c:pt>
                <c:pt idx="46">
                  <c:v>85.914585392517381</c:v>
                </c:pt>
                <c:pt idx="47">
                  <c:v>153.66307698214544</c:v>
                </c:pt>
                <c:pt idx="48">
                  <c:v>#N/A</c:v>
                </c:pt>
                <c:pt idx="49">
                  <c:v>147.26293885990756</c:v>
                </c:pt>
                <c:pt idx="50">
                  <c:v>125.3954676355618</c:v>
                </c:pt>
                <c:pt idx="51">
                  <c:v>165.01729454405353</c:v>
                </c:pt>
                <c:pt idx="52">
                  <c:v>125.64870234866511</c:v>
                </c:pt>
                <c:pt idx="53">
                  <c:v>141.60115774985525</c:v>
                </c:pt>
                <c:pt idx="54">
                  <c:v>149.30907238313944</c:v>
                </c:pt>
                <c:pt idx="55">
                  <c:v>131.68893421687895</c:v>
                </c:pt>
                <c:pt idx="56">
                  <c:v>125.69975442645813</c:v>
                </c:pt>
                <c:pt idx="57">
                  <c:v>128.9795427228824</c:v>
                </c:pt>
                <c:pt idx="58">
                  <c:v>103.71565132882648</c:v>
                </c:pt>
                <c:pt idx="59">
                  <c:v>131.69227715048649</c:v>
                </c:pt>
                <c:pt idx="60">
                  <c:v>122.35431115438432</c:v>
                </c:pt>
                <c:pt idx="61">
                  <c:v>118.07300048072948</c:v>
                </c:pt>
                <c:pt idx="62">
                  <c:v>137.19914385396703</c:v>
                </c:pt>
                <c:pt idx="63">
                  <c:v>110.7434710878664</c:v>
                </c:pt>
                <c:pt idx="64">
                  <c:v>#N/A</c:v>
                </c:pt>
                <c:pt idx="65">
                  <c:v>130.29367773276073</c:v>
                </c:pt>
                <c:pt idx="66">
                  <c:v>94.102451832150678</c:v>
                </c:pt>
                <c:pt idx="67">
                  <c:v>152.46023860650482</c:v>
                </c:pt>
                <c:pt idx="68">
                  <c:v>#N/A</c:v>
                </c:pt>
                <c:pt idx="69">
                  <c:v>119.06553063646714</c:v>
                </c:pt>
                <c:pt idx="70">
                  <c:v>93.128520919647983</c:v>
                </c:pt>
                <c:pt idx="71">
                  <c:v>#N/A</c:v>
                </c:pt>
                <c:pt idx="72">
                  <c:v>91.477031043722633</c:v>
                </c:pt>
                <c:pt idx="73">
                  <c:v>94.239287234460846</c:v>
                </c:pt>
                <c:pt idx="74">
                  <c:v>84.549659231420691</c:v>
                </c:pt>
                <c:pt idx="75">
                  <c:v>97.32506282514187</c:v>
                </c:pt>
                <c:pt idx="76">
                  <c:v>88.733290634490118</c:v>
                </c:pt>
                <c:pt idx="77">
                  <c:v>100.25591101370608</c:v>
                </c:pt>
                <c:pt idx="78">
                  <c:v>106.50888927454555</c:v>
                </c:pt>
                <c:pt idx="79">
                  <c:v>101.90050315212549</c:v>
                </c:pt>
                <c:pt idx="80">
                  <c:v>103.95718652534538</c:v>
                </c:pt>
                <c:pt idx="81">
                  <c:v>101.64102313594458</c:v>
                </c:pt>
                <c:pt idx="82">
                  <c:v>97.788096335445942</c:v>
                </c:pt>
                <c:pt idx="83">
                  <c:v>100.85515993644231</c:v>
                </c:pt>
                <c:pt idx="84">
                  <c:v>95.906262965795435</c:v>
                </c:pt>
                <c:pt idx="85">
                  <c:v>114.36421281643311</c:v>
                </c:pt>
                <c:pt idx="86">
                  <c:v>98.299172773523722</c:v>
                </c:pt>
                <c:pt idx="87">
                  <c:v>61.509790015115726</c:v>
                </c:pt>
                <c:pt idx="88">
                  <c:v>78.08268065343897</c:v>
                </c:pt>
                <c:pt idx="89">
                  <c:v>89.299656439279403</c:v>
                </c:pt>
                <c:pt idx="90">
                  <c:v>87.050696592395724</c:v>
                </c:pt>
                <c:pt idx="91">
                  <c:v>93.594308765025659</c:v>
                </c:pt>
                <c:pt idx="92">
                  <c:v>#N/A</c:v>
                </c:pt>
                <c:pt idx="93">
                  <c:v>88.160904492971255</c:v>
                </c:pt>
                <c:pt idx="94">
                  <c:v>99.382356866034868</c:v>
                </c:pt>
                <c:pt idx="95">
                  <c:v>97.855806287942926</c:v>
                </c:pt>
                <c:pt idx="96">
                  <c:v>83.459571885893553</c:v>
                </c:pt>
                <c:pt idx="97">
                  <c:v>95.839352635882591</c:v>
                </c:pt>
                <c:pt idx="98">
                  <c:v>70.264544348335235</c:v>
                </c:pt>
                <c:pt idx="99">
                  <c:v>63.35876825060965</c:v>
                </c:pt>
                <c:pt idx="100">
                  <c:v>71.942532068020498</c:v>
                </c:pt>
                <c:pt idx="101">
                  <c:v>72.906830832539114</c:v>
                </c:pt>
                <c:pt idx="102">
                  <c:v>#N/A</c:v>
                </c:pt>
                <c:pt idx="103">
                  <c:v>61.682667222248348</c:v>
                </c:pt>
                <c:pt idx="104">
                  <c:v>63.147572356440961</c:v>
                </c:pt>
                <c:pt idx="105">
                  <c:v>67.738787447064823</c:v>
                </c:pt>
                <c:pt idx="106">
                  <c:v>92.185373397384168</c:v>
                </c:pt>
                <c:pt idx="107">
                  <c:v>92.185373397384154</c:v>
                </c:pt>
                <c:pt idx="108">
                  <c:v>72.625074707688384</c:v>
                </c:pt>
                <c:pt idx="109">
                  <c:v>#N/A</c:v>
                </c:pt>
                <c:pt idx="110">
                  <c:v>69.358208632443109</c:v>
                </c:pt>
                <c:pt idx="111">
                  <c:v>72.252368348375242</c:v>
                </c:pt>
                <c:pt idx="112">
                  <c:v>69.611340780736711</c:v>
                </c:pt>
                <c:pt idx="113">
                  <c:v>88.575538916697766</c:v>
                </c:pt>
                <c:pt idx="114">
                  <c:v>#N/A</c:v>
                </c:pt>
                <c:pt idx="115">
                  <c:v>59.997580628519636</c:v>
                </c:pt>
                <c:pt idx="116">
                  <c:v>75.128885904510383</c:v>
                </c:pt>
                <c:pt idx="117">
                  <c:v>53.078034308434425</c:v>
                </c:pt>
                <c:pt idx="118">
                  <c:v>68.881630496966125</c:v>
                </c:pt>
                <c:pt idx="119">
                  <c:v>64.366386019041272</c:v>
                </c:pt>
                <c:pt idx="120">
                  <c:v>#N/A</c:v>
                </c:pt>
                <c:pt idx="121">
                  <c:v>#N/A</c:v>
                </c:pt>
                <c:pt idx="122">
                  <c:v>67.987933094338374</c:v>
                </c:pt>
                <c:pt idx="123">
                  <c:v>#N/A</c:v>
                </c:pt>
                <c:pt idx="124">
                  <c:v>61.999024489743164</c:v>
                </c:pt>
                <c:pt idx="125">
                  <c:v>60.768335014005501</c:v>
                </c:pt>
                <c:pt idx="126">
                  <c:v>62.151924974754429</c:v>
                </c:pt>
                <c:pt idx="127">
                  <c:v>61.682667222248327</c:v>
                </c:pt>
                <c:pt idx="128">
                  <c:v>62.290284692191982</c:v>
                </c:pt>
                <c:pt idx="129">
                  <c:v>48.761158590014297</c:v>
                </c:pt>
                <c:pt idx="130">
                  <c:v>65.12899755958496</c:v>
                </c:pt>
                <c:pt idx="131">
                  <c:v>66.07803045839411</c:v>
                </c:pt>
                <c:pt idx="132">
                  <c:v>54.213510364264934</c:v>
                </c:pt>
                <c:pt idx="133">
                  <c:v>50.52517679940015</c:v>
                </c:pt>
                <c:pt idx="134">
                  <c:v>60.428104618698754</c:v>
                </c:pt>
                <c:pt idx="135">
                  <c:v>64.794971388899882</c:v>
                </c:pt>
                <c:pt idx="136">
                  <c:v>#N/A</c:v>
                </c:pt>
                <c:pt idx="137">
                  <c:v>#N/A</c:v>
                </c:pt>
                <c:pt idx="138">
                  <c:v>#N/A</c:v>
                </c:pt>
                <c:pt idx="139">
                  <c:v>#N/A</c:v>
                </c:pt>
                <c:pt idx="140">
                  <c:v>#N/A</c:v>
                </c:pt>
                <c:pt idx="141">
                  <c:v>#N/A</c:v>
                </c:pt>
                <c:pt idx="142">
                  <c:v>61.597476403669724</c:v>
                </c:pt>
                <c:pt idx="143">
                  <c:v>66.857811295412233</c:v>
                </c:pt>
                <c:pt idx="144">
                  <c:v>69.657587541132273</c:v>
                </c:pt>
                <c:pt idx="145">
                  <c:v>60.964967023098374</c:v>
                </c:pt>
                <c:pt idx="146">
                  <c:v>60.964967023098374</c:v>
                </c:pt>
                <c:pt idx="147">
                  <c:v>60.964967023098374</c:v>
                </c:pt>
                <c:pt idx="148">
                  <c:v>60.964967023098374</c:v>
                </c:pt>
                <c:pt idx="149">
                  <c:v>53.559607487833695</c:v>
                </c:pt>
                <c:pt idx="150">
                  <c:v>74.636677519547007</c:v>
                </c:pt>
                <c:pt idx="151">
                  <c:v>72.383698845327402</c:v>
                </c:pt>
                <c:pt idx="152">
                  <c:v>72.401722674721157</c:v>
                </c:pt>
                <c:pt idx="153">
                  <c:v>#N/A</c:v>
                </c:pt>
                <c:pt idx="154">
                  <c:v>#N/A</c:v>
                </c:pt>
                <c:pt idx="155">
                  <c:v>#N/A</c:v>
                </c:pt>
                <c:pt idx="156">
                  <c:v>66.353726522440141</c:v>
                </c:pt>
                <c:pt idx="157">
                  <c:v>53.123592149082036</c:v>
                </c:pt>
                <c:pt idx="158">
                  <c:v>66.041571721512298</c:v>
                </c:pt>
                <c:pt idx="159">
                  <c:v>#N/A</c:v>
                </c:pt>
                <c:pt idx="160">
                  <c:v>#N/A</c:v>
                </c:pt>
                <c:pt idx="161">
                  <c:v>#N/A</c:v>
                </c:pt>
                <c:pt idx="162">
                  <c:v>#N/A</c:v>
                </c:pt>
                <c:pt idx="163">
                  <c:v>#N/A</c:v>
                </c:pt>
                <c:pt idx="164">
                  <c:v>#N/A</c:v>
                </c:pt>
                <c:pt idx="165">
                  <c:v>90.761541232974707</c:v>
                </c:pt>
                <c:pt idx="166">
                  <c:v>73.648253296219011</c:v>
                </c:pt>
                <c:pt idx="167">
                  <c:v>51.578793130495605</c:v>
                </c:pt>
                <c:pt idx="168">
                  <c:v>#N/A</c:v>
                </c:pt>
                <c:pt idx="169">
                  <c:v>48.846748169688738</c:v>
                </c:pt>
                <c:pt idx="170">
                  <c:v>67.97462959882759</c:v>
                </c:pt>
                <c:pt idx="171">
                  <c:v>57.475803535344902</c:v>
                </c:pt>
                <c:pt idx="172">
                  <c:v>#N/A</c:v>
                </c:pt>
                <c:pt idx="173">
                  <c:v>#N/A</c:v>
                </c:pt>
                <c:pt idx="174">
                  <c:v>#N/A</c:v>
                </c:pt>
                <c:pt idx="175">
                  <c:v>#N/A</c:v>
                </c:pt>
                <c:pt idx="176">
                  <c:v>#N/A</c:v>
                </c:pt>
                <c:pt idx="177">
                  <c:v>45.380770616487354</c:v>
                </c:pt>
                <c:pt idx="178">
                  <c:v>#N/A</c:v>
                </c:pt>
                <c:pt idx="179">
                  <c:v>47.312136982400737</c:v>
                </c:pt>
                <c:pt idx="180">
                  <c:v>52.195850461992585</c:v>
                </c:pt>
                <c:pt idx="181">
                  <c:v>59.371368540055265</c:v>
                </c:pt>
                <c:pt idx="182">
                  <c:v>#N/A</c:v>
                </c:pt>
                <c:pt idx="183">
                  <c:v>#N/A</c:v>
                </c:pt>
                <c:pt idx="184">
                  <c:v>#N/A</c:v>
                </c:pt>
                <c:pt idx="185">
                  <c:v>#N/A</c:v>
                </c:pt>
                <c:pt idx="186">
                  <c:v>56.42059624559716</c:v>
                </c:pt>
                <c:pt idx="187">
                  <c:v>52.6918274716759</c:v>
                </c:pt>
                <c:pt idx="188">
                  <c:v>53.119417528349295</c:v>
                </c:pt>
                <c:pt idx="189">
                  <c:v>#N/A</c:v>
                </c:pt>
                <c:pt idx="190">
                  <c:v>48.9225934992985</c:v>
                </c:pt>
                <c:pt idx="191">
                  <c:v>44.013169017819507</c:v>
                </c:pt>
                <c:pt idx="192">
                  <c:v>54.249751656535643</c:v>
                </c:pt>
                <c:pt idx="193">
                  <c:v>54.914902807335906</c:v>
                </c:pt>
                <c:pt idx="194">
                  <c:v>80.079018311453709</c:v>
                </c:pt>
                <c:pt idx="195">
                  <c:v>#N/A</c:v>
                </c:pt>
                <c:pt idx="196">
                  <c:v>#N/A</c:v>
                </c:pt>
                <c:pt idx="197">
                  <c:v>44.194329391980354</c:v>
                </c:pt>
                <c:pt idx="198">
                  <c:v>20.71513652345816</c:v>
                </c:pt>
                <c:pt idx="199">
                  <c:v>20.715136523458156</c:v>
                </c:pt>
                <c:pt idx="200">
                  <c:v>#N/A</c:v>
                </c:pt>
                <c:pt idx="201">
                  <c:v>#N/A</c:v>
                </c:pt>
                <c:pt idx="202">
                  <c:v>#N/A</c:v>
                </c:pt>
                <c:pt idx="203">
                  <c:v>53.026443926873803</c:v>
                </c:pt>
                <c:pt idx="204">
                  <c:v>45.260694727455622</c:v>
                </c:pt>
                <c:pt idx="205">
                  <c:v>41.136293982748505</c:v>
                </c:pt>
                <c:pt idx="206">
                  <c:v>46.451944666734853</c:v>
                </c:pt>
                <c:pt idx="207">
                  <c:v>55.729559394029813</c:v>
                </c:pt>
                <c:pt idx="208">
                  <c:v>48.241732242309375</c:v>
                </c:pt>
                <c:pt idx="209">
                  <c:v>#N/A</c:v>
                </c:pt>
                <c:pt idx="210">
                  <c:v>#N/A</c:v>
                </c:pt>
                <c:pt idx="211">
                  <c:v>47.088897708062959</c:v>
                </c:pt>
                <c:pt idx="212">
                  <c:v>49.604624485842606</c:v>
                </c:pt>
                <c:pt idx="213">
                  <c:v>44.084472322687063</c:v>
                </c:pt>
                <c:pt idx="214">
                  <c:v>71.890402410604267</c:v>
                </c:pt>
                <c:pt idx="215">
                  <c:v>56.639377379171357</c:v>
                </c:pt>
                <c:pt idx="216">
                  <c:v>56.622575860575942</c:v>
                </c:pt>
                <c:pt idx="217">
                  <c:v>56.714151526044844</c:v>
                </c:pt>
                <c:pt idx="218">
                  <c:v>54.762389740969333</c:v>
                </c:pt>
                <c:pt idx="219">
                  <c:v>30.484117039178741</c:v>
                </c:pt>
                <c:pt idx="220">
                  <c:v>#N/A</c:v>
                </c:pt>
                <c:pt idx="221">
                  <c:v>#N/A</c:v>
                </c:pt>
                <c:pt idx="222">
                  <c:v>36.776416943442555</c:v>
                </c:pt>
                <c:pt idx="223">
                  <c:v>33.149425683139199</c:v>
                </c:pt>
                <c:pt idx="224">
                  <c:v>43.924190988155132</c:v>
                </c:pt>
                <c:pt idx="225">
                  <c:v>48.699007247430586</c:v>
                </c:pt>
                <c:pt idx="226">
                  <c:v>#N/A</c:v>
                </c:pt>
                <c:pt idx="227">
                  <c:v>#N/A</c:v>
                </c:pt>
                <c:pt idx="228">
                  <c:v>44.844408108509462</c:v>
                </c:pt>
                <c:pt idx="229">
                  <c:v>#N/A</c:v>
                </c:pt>
                <c:pt idx="230">
                  <c:v>#N/A</c:v>
                </c:pt>
                <c:pt idx="231">
                  <c:v>38.605045820694727</c:v>
                </c:pt>
                <c:pt idx="232">
                  <c:v>38.605045820694727</c:v>
                </c:pt>
                <c:pt idx="233">
                  <c:v>38.605045820694727</c:v>
                </c:pt>
                <c:pt idx="234">
                  <c:v>38.605045820694727</c:v>
                </c:pt>
                <c:pt idx="235">
                  <c:v>41.366413154898268</c:v>
                </c:pt>
                <c:pt idx="236">
                  <c:v>#N/A</c:v>
                </c:pt>
                <c:pt idx="237">
                  <c:v>36.175666507035459</c:v>
                </c:pt>
                <c:pt idx="238">
                  <c:v>30.313749329442391</c:v>
                </c:pt>
                <c:pt idx="239">
                  <c:v>43.929182393800147</c:v>
                </c:pt>
                <c:pt idx="240">
                  <c:v>33.703600699859827</c:v>
                </c:pt>
                <c:pt idx="241">
                  <c:v>#N/A</c:v>
                </c:pt>
                <c:pt idx="242">
                  <c:v>#N/A</c:v>
                </c:pt>
                <c:pt idx="243">
                  <c:v>#N/A</c:v>
                </c:pt>
                <c:pt idx="244">
                  <c:v>#N/A</c:v>
                </c:pt>
                <c:pt idx="245">
                  <c:v>42.101726737165954</c:v>
                </c:pt>
                <c:pt idx="246">
                  <c:v>#N/A</c:v>
                </c:pt>
                <c:pt idx="247">
                  <c:v>34.45301572098613</c:v>
                </c:pt>
                <c:pt idx="248">
                  <c:v>#N/A</c:v>
                </c:pt>
                <c:pt idx="249">
                  <c:v>56.087630952828377</c:v>
                </c:pt>
                <c:pt idx="250">
                  <c:v>#N/A</c:v>
                </c:pt>
                <c:pt idx="251">
                  <c:v>22.685985736280124</c:v>
                </c:pt>
                <c:pt idx="252">
                  <c:v>#N/A</c:v>
                </c:pt>
                <c:pt idx="253">
                  <c:v>#N/A</c:v>
                </c:pt>
                <c:pt idx="254">
                  <c:v>#N/A</c:v>
                </c:pt>
                <c:pt idx="255">
                  <c:v>#N/A</c:v>
                </c:pt>
                <c:pt idx="256">
                  <c:v>#N/A</c:v>
                </c:pt>
                <c:pt idx="257">
                  <c:v>#N/A</c:v>
                </c:pt>
                <c:pt idx="258">
                  <c:v>#N/A</c:v>
                </c:pt>
                <c:pt idx="259">
                  <c:v>#N/A</c:v>
                </c:pt>
                <c:pt idx="260">
                  <c:v>31.744794905262129</c:v>
                </c:pt>
                <c:pt idx="261">
                  <c:v>#N/A</c:v>
                </c:pt>
                <c:pt idx="262">
                  <c:v>#N/A</c:v>
                </c:pt>
                <c:pt idx="263">
                  <c:v>#N/A</c:v>
                </c:pt>
                <c:pt idx="264">
                  <c:v>#N/A</c:v>
                </c:pt>
                <c:pt idx="265">
                  <c:v>#N/A</c:v>
                </c:pt>
                <c:pt idx="266">
                  <c:v>#N/A</c:v>
                </c:pt>
                <c:pt idx="267">
                  <c:v>28.493207315716489</c:v>
                </c:pt>
                <c:pt idx="268">
                  <c:v>#N/A</c:v>
                </c:pt>
                <c:pt idx="269">
                  <c:v>#N/A</c:v>
                </c:pt>
                <c:pt idx="270">
                  <c:v>51.388469438942138</c:v>
                </c:pt>
                <c:pt idx="271">
                  <c:v>29.317953404785612</c:v>
                </c:pt>
                <c:pt idx="272">
                  <c:v>31.567181949048255</c:v>
                </c:pt>
                <c:pt idx="273">
                  <c:v>30.230312768516566</c:v>
                </c:pt>
                <c:pt idx="274">
                  <c:v>29.682598159618841</c:v>
                </c:pt>
                <c:pt idx="275">
                  <c:v>29.135365271931587</c:v>
                </c:pt>
                <c:pt idx="276">
                  <c:v>29.135365271931587</c:v>
                </c:pt>
                <c:pt idx="277">
                  <c:v>31.765059173783715</c:v>
                </c:pt>
                <c:pt idx="278">
                  <c:v>31.700235658042136</c:v>
                </c:pt>
                <c:pt idx="279">
                  <c:v>#N/A</c:v>
                </c:pt>
                <c:pt idx="280">
                  <c:v>#N/A</c:v>
                </c:pt>
                <c:pt idx="281">
                  <c:v>31.700235658042136</c:v>
                </c:pt>
                <c:pt idx="282">
                  <c:v>20.486293194094078</c:v>
                </c:pt>
                <c:pt idx="283">
                  <c:v>#N/A</c:v>
                </c:pt>
                <c:pt idx="284">
                  <c:v>#N/A</c:v>
                </c:pt>
                <c:pt idx="285">
                  <c:v>#N/A</c:v>
                </c:pt>
                <c:pt idx="286">
                  <c:v>24.861638434020094</c:v>
                </c:pt>
                <c:pt idx="287">
                  <c:v>29.673607507490466</c:v>
                </c:pt>
                <c:pt idx="288">
                  <c:v>25.616960327254894</c:v>
                </c:pt>
                <c:pt idx="289">
                  <c:v>#N/A</c:v>
                </c:pt>
                <c:pt idx="290">
                  <c:v>#N/A</c:v>
                </c:pt>
                <c:pt idx="291">
                  <c:v>#N/A</c:v>
                </c:pt>
                <c:pt idx="292">
                  <c:v>#N/A</c:v>
                </c:pt>
                <c:pt idx="293">
                  <c:v>48.665437347581985</c:v>
                </c:pt>
                <c:pt idx="294">
                  <c:v>#N/A</c:v>
                </c:pt>
                <c:pt idx="295">
                  <c:v>#N/A</c:v>
                </c:pt>
                <c:pt idx="296">
                  <c:v>32.263086116480892</c:v>
                </c:pt>
                <c:pt idx="297">
                  <c:v>#N/A</c:v>
                </c:pt>
                <c:pt idx="298">
                  <c:v>#N/A</c:v>
                </c:pt>
                <c:pt idx="299">
                  <c:v>19.247702380289724</c:v>
                </c:pt>
                <c:pt idx="300">
                  <c:v>22.593898362081077</c:v>
                </c:pt>
                <c:pt idx="301">
                  <c:v>25.463627718655996</c:v>
                </c:pt>
                <c:pt idx="302">
                  <c:v>21.975764459690883</c:v>
                </c:pt>
                <c:pt idx="303">
                  <c:v>21.984057200996428</c:v>
                </c:pt>
                <c:pt idx="304">
                  <c:v>24.845052951409006</c:v>
                </c:pt>
                <c:pt idx="305">
                  <c:v>#N/A</c:v>
                </c:pt>
                <c:pt idx="306">
                  <c:v>#N/A</c:v>
                </c:pt>
                <c:pt idx="307">
                  <c:v>22.224235575036293</c:v>
                </c:pt>
                <c:pt idx="308">
                  <c:v>26.034145816830851</c:v>
                </c:pt>
                <c:pt idx="309">
                  <c:v>22.726856461516931</c:v>
                </c:pt>
                <c:pt idx="310">
                  <c:v>20.573657056056955</c:v>
                </c:pt>
                <c:pt idx="311">
                  <c:v>24.313547510553441</c:v>
                </c:pt>
                <c:pt idx="312">
                  <c:v>22.20932668535837</c:v>
                </c:pt>
                <c:pt idx="313">
                  <c:v>23.020298876417701</c:v>
                </c:pt>
                <c:pt idx="314">
                  <c:v>#N/A</c:v>
                </c:pt>
                <c:pt idx="315">
                  <c:v>23.717754907149033</c:v>
                </c:pt>
                <c:pt idx="316">
                  <c:v>#N/A</c:v>
                </c:pt>
                <c:pt idx="317">
                  <c:v>#N/A</c:v>
                </c:pt>
                <c:pt idx="318">
                  <c:v>#N/A</c:v>
                </c:pt>
                <c:pt idx="319">
                  <c:v>20.486931434790332</c:v>
                </c:pt>
                <c:pt idx="320">
                  <c:v>29.35258009635481</c:v>
                </c:pt>
                <c:pt idx="321">
                  <c:v>#N/A</c:v>
                </c:pt>
                <c:pt idx="322">
                  <c:v>#N/A</c:v>
                </c:pt>
                <c:pt idx="323">
                  <c:v>26.512856014175373</c:v>
                </c:pt>
                <c:pt idx="324">
                  <c:v>26.512856014175373</c:v>
                </c:pt>
                <c:pt idx="325">
                  <c:v>#N/A</c:v>
                </c:pt>
                <c:pt idx="326">
                  <c:v>#N/A</c:v>
                </c:pt>
                <c:pt idx="327">
                  <c:v>28.765652869687621</c:v>
                </c:pt>
                <c:pt idx="328">
                  <c:v>20.863306886245752</c:v>
                </c:pt>
                <c:pt idx="329">
                  <c:v>#N/A</c:v>
                </c:pt>
                <c:pt idx="330">
                  <c:v>22.558610304115447</c:v>
                </c:pt>
                <c:pt idx="331">
                  <c:v>#N/A</c:v>
                </c:pt>
                <c:pt idx="332">
                  <c:v>#N/A</c:v>
                </c:pt>
                <c:pt idx="333">
                  <c:v>#N/A</c:v>
                </c:pt>
                <c:pt idx="334">
                  <c:v>#N/A</c:v>
                </c:pt>
                <c:pt idx="335">
                  <c:v>38.336006936752099</c:v>
                </c:pt>
                <c:pt idx="336">
                  <c:v>25.399208756644402</c:v>
                </c:pt>
                <c:pt idx="337">
                  <c:v>#N/A</c:v>
                </c:pt>
                <c:pt idx="338">
                  <c:v>#N/A</c:v>
                </c:pt>
                <c:pt idx="339">
                  <c:v>#N/A</c:v>
                </c:pt>
                <c:pt idx="340">
                  <c:v>31.959279803735932</c:v>
                </c:pt>
                <c:pt idx="341">
                  <c:v>26.23729658752022</c:v>
                </c:pt>
                <c:pt idx="342">
                  <c:v>#N/A</c:v>
                </c:pt>
                <c:pt idx="343">
                  <c:v>28.124829753046157</c:v>
                </c:pt>
                <c:pt idx="344">
                  <c:v>20.496720425660154</c:v>
                </c:pt>
                <c:pt idx="345">
                  <c:v>#N/A</c:v>
                </c:pt>
                <c:pt idx="346">
                  <c:v>#N/A</c:v>
                </c:pt>
                <c:pt idx="347">
                  <c:v>27.55921022632393</c:v>
                </c:pt>
                <c:pt idx="348">
                  <c:v>20.002484379465983</c:v>
                </c:pt>
                <c:pt idx="349">
                  <c:v>21.98127526072015</c:v>
                </c:pt>
                <c:pt idx="350">
                  <c:v>#N/A</c:v>
                </c:pt>
                <c:pt idx="351">
                  <c:v>#N/A</c:v>
                </c:pt>
                <c:pt idx="352">
                  <c:v>19.296308165032976</c:v>
                </c:pt>
                <c:pt idx="353">
                  <c:v>16.958938436365813</c:v>
                </c:pt>
                <c:pt idx="354">
                  <c:v>15.659118259179968</c:v>
                </c:pt>
                <c:pt idx="355">
                  <c:v>22.736372028201089</c:v>
                </c:pt>
                <c:pt idx="356">
                  <c:v>15.819323520146032</c:v>
                </c:pt>
                <c:pt idx="357">
                  <c:v>24.174803623327342</c:v>
                </c:pt>
                <c:pt idx="358">
                  <c:v>26.466983358993463</c:v>
                </c:pt>
                <c:pt idx="359">
                  <c:v>#N/A</c:v>
                </c:pt>
                <c:pt idx="360">
                  <c:v>26.729604307134174</c:v>
                </c:pt>
                <c:pt idx="361">
                  <c:v>20.562563333368235</c:v>
                </c:pt>
                <c:pt idx="362">
                  <c:v>19.296308165032976</c:v>
                </c:pt>
                <c:pt idx="363">
                  <c:v>#N/A</c:v>
                </c:pt>
                <c:pt idx="364">
                  <c:v>16.787028264684455</c:v>
                </c:pt>
                <c:pt idx="365">
                  <c:v>#N/A</c:v>
                </c:pt>
                <c:pt idx="366">
                  <c:v>#N/A</c:v>
                </c:pt>
                <c:pt idx="367">
                  <c:v>#N/A</c:v>
                </c:pt>
                <c:pt idx="368">
                  <c:v>#N/A</c:v>
                </c:pt>
                <c:pt idx="369">
                  <c:v>#N/A</c:v>
                </c:pt>
                <c:pt idx="370">
                  <c:v>#N/A</c:v>
                </c:pt>
                <c:pt idx="371">
                  <c:v>12.586068777753765</c:v>
                </c:pt>
                <c:pt idx="372">
                  <c:v>17.623854812878687</c:v>
                </c:pt>
                <c:pt idx="373">
                  <c:v>#N/A</c:v>
                </c:pt>
                <c:pt idx="374">
                  <c:v>#N/A</c:v>
                </c:pt>
                <c:pt idx="375">
                  <c:v>23.622756406645394</c:v>
                </c:pt>
                <c:pt idx="376">
                  <c:v>18.064628920456403</c:v>
                </c:pt>
                <c:pt idx="377">
                  <c:v>18.0646289204564</c:v>
                </c:pt>
                <c:pt idx="378">
                  <c:v>#N/A</c:v>
                </c:pt>
                <c:pt idx="379">
                  <c:v>#N/A</c:v>
                </c:pt>
                <c:pt idx="380">
                  <c:v>24.555516156065213</c:v>
                </c:pt>
                <c:pt idx="381">
                  <c:v>21.4707190471666</c:v>
                </c:pt>
                <c:pt idx="382">
                  <c:v>37.722785450680057</c:v>
                </c:pt>
                <c:pt idx="383">
                  <c:v>23.76658123494753</c:v>
                </c:pt>
                <c:pt idx="384">
                  <c:v>23.037259735314542</c:v>
                </c:pt>
                <c:pt idx="385">
                  <c:v>#N/A</c:v>
                </c:pt>
                <c:pt idx="386">
                  <c:v>#N/A</c:v>
                </c:pt>
                <c:pt idx="387">
                  <c:v>24.424005954058018</c:v>
                </c:pt>
                <c:pt idx="388">
                  <c:v>26.577312541937705</c:v>
                </c:pt>
                <c:pt idx="389">
                  <c:v>31.309100252595545</c:v>
                </c:pt>
                <c:pt idx="390">
                  <c:v>24.209168859188559</c:v>
                </c:pt>
                <c:pt idx="391">
                  <c:v>25.372705676027909</c:v>
                </c:pt>
                <c:pt idx="392">
                  <c:v>#N/A</c:v>
                </c:pt>
                <c:pt idx="393">
                  <c:v>#N/A</c:v>
                </c:pt>
                <c:pt idx="394">
                  <c:v>18.891257778017838</c:v>
                </c:pt>
                <c:pt idx="395">
                  <c:v>19.695678954134411</c:v>
                </c:pt>
                <c:pt idx="396">
                  <c:v>23.052067158069786</c:v>
                </c:pt>
                <c:pt idx="397">
                  <c:v>21.922633786470154</c:v>
                </c:pt>
                <c:pt idx="398">
                  <c:v>#N/A</c:v>
                </c:pt>
                <c:pt idx="399">
                  <c:v>#N/A</c:v>
                </c:pt>
                <c:pt idx="400">
                  <c:v>#N/A</c:v>
                </c:pt>
                <c:pt idx="401">
                  <c:v>25.209554635172367</c:v>
                </c:pt>
                <c:pt idx="402">
                  <c:v>#N/A</c:v>
                </c:pt>
                <c:pt idx="403">
                  <c:v>#N/A</c:v>
                </c:pt>
                <c:pt idx="404">
                  <c:v>#N/A</c:v>
                </c:pt>
                <c:pt idx="405">
                  <c:v>#N/A</c:v>
                </c:pt>
                <c:pt idx="406">
                  <c:v>#N/A</c:v>
                </c:pt>
                <c:pt idx="407">
                  <c:v>18.927365143378466</c:v>
                </c:pt>
                <c:pt idx="408">
                  <c:v>22.963908010111112</c:v>
                </c:pt>
                <c:pt idx="409">
                  <c:v>22.090691764022775</c:v>
                </c:pt>
                <c:pt idx="410">
                  <c:v>#N/A</c:v>
                </c:pt>
                <c:pt idx="411">
                  <c:v>22.126427873128016</c:v>
                </c:pt>
                <c:pt idx="412">
                  <c:v>18.227445389585117</c:v>
                </c:pt>
                <c:pt idx="413">
                  <c:v>23.044558513885836</c:v>
                </c:pt>
                <c:pt idx="414">
                  <c:v>26.918676983319653</c:v>
                </c:pt>
                <c:pt idx="415">
                  <c:v>26.428979039506185</c:v>
                </c:pt>
                <c:pt idx="416">
                  <c:v>17.651901438672716</c:v>
                </c:pt>
                <c:pt idx="417">
                  <c:v>#N/A</c:v>
                </c:pt>
                <c:pt idx="418">
                  <c:v>#N/A</c:v>
                </c:pt>
                <c:pt idx="419">
                  <c:v>#N/A</c:v>
                </c:pt>
                <c:pt idx="420">
                  <c:v>26.720424037643685</c:v>
                </c:pt>
                <c:pt idx="421">
                  <c:v>#N/A</c:v>
                </c:pt>
                <c:pt idx="422">
                  <c:v>16.94790640537364</c:v>
                </c:pt>
                <c:pt idx="423">
                  <c:v>16.466062152396862</c:v>
                </c:pt>
                <c:pt idx="424">
                  <c:v>17.036101536639016</c:v>
                </c:pt>
                <c:pt idx="425">
                  <c:v>21.349106905993921</c:v>
                </c:pt>
                <c:pt idx="426">
                  <c:v>#N/A</c:v>
                </c:pt>
                <c:pt idx="427">
                  <c:v>19.555536004216926</c:v>
                </c:pt>
                <c:pt idx="428">
                  <c:v>12.226469301163446</c:v>
                </c:pt>
                <c:pt idx="429">
                  <c:v>15.708015965833225</c:v>
                </c:pt>
                <c:pt idx="430">
                  <c:v>29.081044818786946</c:v>
                </c:pt>
                <c:pt idx="431">
                  <c:v>#N/A</c:v>
                </c:pt>
                <c:pt idx="432">
                  <c:v>22.030587067618431</c:v>
                </c:pt>
                <c:pt idx="433">
                  <c:v>19.3600103037415</c:v>
                </c:pt>
                <c:pt idx="434">
                  <c:v>20.485112981020354</c:v>
                </c:pt>
                <c:pt idx="435">
                  <c:v>18.0646289204564</c:v>
                </c:pt>
                <c:pt idx="436">
                  <c:v>17.732144362028016</c:v>
                </c:pt>
                <c:pt idx="437">
                  <c:v>25.462626352629286</c:v>
                </c:pt>
                <c:pt idx="438">
                  <c:v>19.644645737459001</c:v>
                </c:pt>
                <c:pt idx="439">
                  <c:v>#N/A</c:v>
                </c:pt>
                <c:pt idx="440">
                  <c:v>#N/A</c:v>
                </c:pt>
                <c:pt idx="441">
                  <c:v>#N/A</c:v>
                </c:pt>
                <c:pt idx="442">
                  <c:v>23.961895321024855</c:v>
                </c:pt>
                <c:pt idx="443">
                  <c:v>35.43137210938832</c:v>
                </c:pt>
                <c:pt idx="444">
                  <c:v>26.850607531769288</c:v>
                </c:pt>
                <c:pt idx="445">
                  <c:v>31.560653666886157</c:v>
                </c:pt>
                <c:pt idx="446">
                  <c:v>32.70518954098992</c:v>
                </c:pt>
                <c:pt idx="447">
                  <c:v>32.205868658908891</c:v>
                </c:pt>
                <c:pt idx="448">
                  <c:v>37.139228625240385</c:v>
                </c:pt>
                <c:pt idx="449">
                  <c:v>23.442961621774103</c:v>
                </c:pt>
                <c:pt idx="450">
                  <c:v>23.533264820447215</c:v>
                </c:pt>
                <c:pt idx="451">
                  <c:v>#N/A</c:v>
                </c:pt>
                <c:pt idx="452">
                  <c:v>27.456071768065176</c:v>
                </c:pt>
                <c:pt idx="453">
                  <c:v>29.973273908700321</c:v>
                </c:pt>
                <c:pt idx="454">
                  <c:v>#N/A</c:v>
                </c:pt>
                <c:pt idx="455">
                  <c:v>21.014422076718574</c:v>
                </c:pt>
                <c:pt idx="456">
                  <c:v>19.403053699562943</c:v>
                </c:pt>
                <c:pt idx="457">
                  <c:v>#N/A</c:v>
                </c:pt>
                <c:pt idx="458">
                  <c:v>22.030587067618431</c:v>
                </c:pt>
                <c:pt idx="459">
                  <c:v>#N/A</c:v>
                </c:pt>
                <c:pt idx="460">
                  <c:v>27.902484336423459</c:v>
                </c:pt>
                <c:pt idx="461">
                  <c:v>35.595114687352684</c:v>
                </c:pt>
                <c:pt idx="462">
                  <c:v>#N/A</c:v>
                </c:pt>
                <c:pt idx="463">
                  <c:v>26.102013252232897</c:v>
                </c:pt>
                <c:pt idx="464">
                  <c:v>23.439006082848614</c:v>
                </c:pt>
                <c:pt idx="465">
                  <c:v>26.288147162518989</c:v>
                </c:pt>
                <c:pt idx="466">
                  <c:v>#N/A</c:v>
                </c:pt>
                <c:pt idx="467">
                  <c:v>28.251770669212391</c:v>
                </c:pt>
                <c:pt idx="468">
                  <c:v>35.069312574602655</c:v>
                </c:pt>
                <c:pt idx="469">
                  <c:v>#N/A</c:v>
                </c:pt>
                <c:pt idx="470">
                  <c:v>25.055891705414471</c:v>
                </c:pt>
                <c:pt idx="471">
                  <c:v>25.323830431744046</c:v>
                </c:pt>
              </c:numCache>
            </c:numRef>
          </c:yVal>
          <c:bubbleSize>
            <c:numRef>
              <c:f>'PPA Price by Project (PV only)'!$B$26:$B$537</c:f>
              <c:numCache>
                <c:formatCode>0.0</c:formatCode>
                <c:ptCount val="512"/>
                <c:pt idx="0">
                  <c:v>7</c:v>
                </c:pt>
                <c:pt idx="1">
                  <c:v>5</c:v>
                </c:pt>
                <c:pt idx="2">
                  <c:v>550</c:v>
                </c:pt>
                <c:pt idx="3">
                  <c:v>210</c:v>
                </c:pt>
                <c:pt idx="4">
                  <c:v>10</c:v>
                </c:pt>
                <c:pt idx="5">
                  <c:v>30</c:v>
                </c:pt>
                <c:pt idx="6">
                  <c:v>30</c:v>
                </c:pt>
                <c:pt idx="7">
                  <c:v>19</c:v>
                </c:pt>
                <c:pt idx="8">
                  <c:v>12.6</c:v>
                </c:pt>
                <c:pt idx="9">
                  <c:v>230</c:v>
                </c:pt>
                <c:pt idx="10">
                  <c:v>20</c:v>
                </c:pt>
                <c:pt idx="11">
                  <c:v>14</c:v>
                </c:pt>
                <c:pt idx="12">
                  <c:v>10.08</c:v>
                </c:pt>
                <c:pt idx="13">
                  <c:v>48</c:v>
                </c:pt>
                <c:pt idx="14">
                  <c:v>250</c:v>
                </c:pt>
                <c:pt idx="15">
                  <c:v>250</c:v>
                </c:pt>
                <c:pt idx="16">
                  <c:v>21</c:v>
                </c:pt>
                <c:pt idx="17">
                  <c:v>50</c:v>
                </c:pt>
                <c:pt idx="18">
                  <c:v>6</c:v>
                </c:pt>
                <c:pt idx="19">
                  <c:v>19</c:v>
                </c:pt>
                <c:pt idx="20">
                  <c:v>20</c:v>
                </c:pt>
                <c:pt idx="21">
                  <c:v>50</c:v>
                </c:pt>
                <c:pt idx="22">
                  <c:v>20</c:v>
                </c:pt>
                <c:pt idx="23">
                  <c:v>20</c:v>
                </c:pt>
                <c:pt idx="24">
                  <c:v>50</c:v>
                </c:pt>
                <c:pt idx="25">
                  <c:v>300</c:v>
                </c:pt>
                <c:pt idx="26">
                  <c:v>40</c:v>
                </c:pt>
                <c:pt idx="27">
                  <c:v>29</c:v>
                </c:pt>
                <c:pt idx="28">
                  <c:v>66</c:v>
                </c:pt>
                <c:pt idx="29">
                  <c:v>25</c:v>
                </c:pt>
                <c:pt idx="30">
                  <c:v>125</c:v>
                </c:pt>
                <c:pt idx="31">
                  <c:v>25.8</c:v>
                </c:pt>
                <c:pt idx="32">
                  <c:v>32</c:v>
                </c:pt>
                <c:pt idx="33">
                  <c:v>20</c:v>
                </c:pt>
                <c:pt idx="34">
                  <c:v>23</c:v>
                </c:pt>
                <c:pt idx="35">
                  <c:v>12</c:v>
                </c:pt>
                <c:pt idx="36">
                  <c:v>10</c:v>
                </c:pt>
                <c:pt idx="37">
                  <c:v>20</c:v>
                </c:pt>
                <c:pt idx="38">
                  <c:v>150</c:v>
                </c:pt>
                <c:pt idx="39">
                  <c:v>45</c:v>
                </c:pt>
                <c:pt idx="40">
                  <c:v>30</c:v>
                </c:pt>
                <c:pt idx="41">
                  <c:v>5.5</c:v>
                </c:pt>
                <c:pt idx="42">
                  <c:v>23</c:v>
                </c:pt>
                <c:pt idx="43">
                  <c:v>62.5</c:v>
                </c:pt>
                <c:pt idx="44">
                  <c:v>130</c:v>
                </c:pt>
                <c:pt idx="45">
                  <c:v>14</c:v>
                </c:pt>
                <c:pt idx="46">
                  <c:v>20</c:v>
                </c:pt>
                <c:pt idx="47">
                  <c:v>9</c:v>
                </c:pt>
                <c:pt idx="48">
                  <c:v>7.65</c:v>
                </c:pt>
                <c:pt idx="49">
                  <c:v>60</c:v>
                </c:pt>
                <c:pt idx="50">
                  <c:v>309</c:v>
                </c:pt>
                <c:pt idx="51">
                  <c:v>20</c:v>
                </c:pt>
                <c:pt idx="52">
                  <c:v>270</c:v>
                </c:pt>
                <c:pt idx="53">
                  <c:v>110</c:v>
                </c:pt>
                <c:pt idx="54">
                  <c:v>26</c:v>
                </c:pt>
                <c:pt idx="55">
                  <c:v>250</c:v>
                </c:pt>
                <c:pt idx="56">
                  <c:v>30</c:v>
                </c:pt>
                <c:pt idx="57">
                  <c:v>20</c:v>
                </c:pt>
                <c:pt idx="58">
                  <c:v>150</c:v>
                </c:pt>
                <c:pt idx="59">
                  <c:v>110</c:v>
                </c:pt>
                <c:pt idx="60">
                  <c:v>127</c:v>
                </c:pt>
                <c:pt idx="61">
                  <c:v>150</c:v>
                </c:pt>
                <c:pt idx="62">
                  <c:v>24</c:v>
                </c:pt>
                <c:pt idx="63">
                  <c:v>20</c:v>
                </c:pt>
                <c:pt idx="64">
                  <c:v>6</c:v>
                </c:pt>
                <c:pt idx="65">
                  <c:v>150</c:v>
                </c:pt>
                <c:pt idx="66">
                  <c:v>250</c:v>
                </c:pt>
                <c:pt idx="67">
                  <c:v>9</c:v>
                </c:pt>
                <c:pt idx="68">
                  <c:v>20</c:v>
                </c:pt>
                <c:pt idx="69">
                  <c:v>19</c:v>
                </c:pt>
                <c:pt idx="70">
                  <c:v>20</c:v>
                </c:pt>
                <c:pt idx="71">
                  <c:v>30</c:v>
                </c:pt>
                <c:pt idx="72">
                  <c:v>20</c:v>
                </c:pt>
                <c:pt idx="73">
                  <c:v>15</c:v>
                </c:pt>
                <c:pt idx="74">
                  <c:v>15</c:v>
                </c:pt>
                <c:pt idx="75">
                  <c:v>200</c:v>
                </c:pt>
                <c:pt idx="76">
                  <c:v>20</c:v>
                </c:pt>
                <c:pt idx="77">
                  <c:v>20</c:v>
                </c:pt>
                <c:pt idx="78">
                  <c:v>20</c:v>
                </c:pt>
                <c:pt idx="79">
                  <c:v>20</c:v>
                </c:pt>
                <c:pt idx="80">
                  <c:v>20</c:v>
                </c:pt>
                <c:pt idx="81">
                  <c:v>102</c:v>
                </c:pt>
                <c:pt idx="82">
                  <c:v>20</c:v>
                </c:pt>
                <c:pt idx="83">
                  <c:v>250</c:v>
                </c:pt>
                <c:pt idx="84">
                  <c:v>20</c:v>
                </c:pt>
                <c:pt idx="85">
                  <c:v>20.8</c:v>
                </c:pt>
                <c:pt idx="86">
                  <c:v>10</c:v>
                </c:pt>
                <c:pt idx="87">
                  <c:v>50</c:v>
                </c:pt>
                <c:pt idx="88">
                  <c:v>20</c:v>
                </c:pt>
                <c:pt idx="89">
                  <c:v>20</c:v>
                </c:pt>
                <c:pt idx="90">
                  <c:v>250</c:v>
                </c:pt>
                <c:pt idx="91">
                  <c:v>20</c:v>
                </c:pt>
                <c:pt idx="92">
                  <c:v>28.8</c:v>
                </c:pt>
                <c:pt idx="93">
                  <c:v>45</c:v>
                </c:pt>
                <c:pt idx="94">
                  <c:v>20</c:v>
                </c:pt>
                <c:pt idx="95">
                  <c:v>20</c:v>
                </c:pt>
                <c:pt idx="96">
                  <c:v>20</c:v>
                </c:pt>
                <c:pt idx="97">
                  <c:v>20</c:v>
                </c:pt>
                <c:pt idx="98">
                  <c:v>20</c:v>
                </c:pt>
                <c:pt idx="99">
                  <c:v>20</c:v>
                </c:pt>
                <c:pt idx="100">
                  <c:v>48</c:v>
                </c:pt>
                <c:pt idx="101">
                  <c:v>40</c:v>
                </c:pt>
                <c:pt idx="102">
                  <c:v>12</c:v>
                </c:pt>
                <c:pt idx="103">
                  <c:v>50</c:v>
                </c:pt>
                <c:pt idx="104">
                  <c:v>40</c:v>
                </c:pt>
                <c:pt idx="105">
                  <c:v>20</c:v>
                </c:pt>
                <c:pt idx="106">
                  <c:v>20</c:v>
                </c:pt>
                <c:pt idx="107">
                  <c:v>12</c:v>
                </c:pt>
                <c:pt idx="108">
                  <c:v>15</c:v>
                </c:pt>
                <c:pt idx="109">
                  <c:v>20</c:v>
                </c:pt>
                <c:pt idx="110">
                  <c:v>20</c:v>
                </c:pt>
                <c:pt idx="111">
                  <c:v>20</c:v>
                </c:pt>
                <c:pt idx="112">
                  <c:v>20</c:v>
                </c:pt>
                <c:pt idx="113">
                  <c:v>7.3140000000000001</c:v>
                </c:pt>
                <c:pt idx="114">
                  <c:v>20</c:v>
                </c:pt>
                <c:pt idx="115">
                  <c:v>150</c:v>
                </c:pt>
                <c:pt idx="116">
                  <c:v>7</c:v>
                </c:pt>
                <c:pt idx="117">
                  <c:v>10.416</c:v>
                </c:pt>
                <c:pt idx="118">
                  <c:v>20</c:v>
                </c:pt>
                <c:pt idx="119">
                  <c:v>25</c:v>
                </c:pt>
                <c:pt idx="120">
                  <c:v>10.3</c:v>
                </c:pt>
                <c:pt idx="121">
                  <c:v>150</c:v>
                </c:pt>
                <c:pt idx="122">
                  <c:v>30</c:v>
                </c:pt>
                <c:pt idx="123">
                  <c:v>20</c:v>
                </c:pt>
                <c:pt idx="124">
                  <c:v>30</c:v>
                </c:pt>
                <c:pt idx="125">
                  <c:v>93.6</c:v>
                </c:pt>
                <c:pt idx="126">
                  <c:v>45</c:v>
                </c:pt>
                <c:pt idx="127">
                  <c:v>56</c:v>
                </c:pt>
                <c:pt idx="128">
                  <c:v>56</c:v>
                </c:pt>
                <c:pt idx="129">
                  <c:v>200</c:v>
                </c:pt>
                <c:pt idx="130">
                  <c:v>100</c:v>
                </c:pt>
                <c:pt idx="131">
                  <c:v>60</c:v>
                </c:pt>
                <c:pt idx="132">
                  <c:v>60</c:v>
                </c:pt>
                <c:pt idx="133">
                  <c:v>52</c:v>
                </c:pt>
                <c:pt idx="134">
                  <c:v>120</c:v>
                </c:pt>
                <c:pt idx="135">
                  <c:v>30</c:v>
                </c:pt>
                <c:pt idx="136">
                  <c:v>101.3</c:v>
                </c:pt>
                <c:pt idx="137">
                  <c:v>51</c:v>
                </c:pt>
                <c:pt idx="138">
                  <c:v>76.5</c:v>
                </c:pt>
                <c:pt idx="139">
                  <c:v>30</c:v>
                </c:pt>
                <c:pt idx="140">
                  <c:v>80</c:v>
                </c:pt>
                <c:pt idx="141">
                  <c:v>103</c:v>
                </c:pt>
                <c:pt idx="142">
                  <c:v>40</c:v>
                </c:pt>
                <c:pt idx="143">
                  <c:v>11.4</c:v>
                </c:pt>
                <c:pt idx="144">
                  <c:v>20</c:v>
                </c:pt>
                <c:pt idx="145">
                  <c:v>20</c:v>
                </c:pt>
                <c:pt idx="146">
                  <c:v>20</c:v>
                </c:pt>
                <c:pt idx="147">
                  <c:v>15</c:v>
                </c:pt>
                <c:pt idx="148">
                  <c:v>20</c:v>
                </c:pt>
                <c:pt idx="149">
                  <c:v>20</c:v>
                </c:pt>
                <c:pt idx="150">
                  <c:v>14.7</c:v>
                </c:pt>
                <c:pt idx="151">
                  <c:v>19.5</c:v>
                </c:pt>
                <c:pt idx="152">
                  <c:v>19.5</c:v>
                </c:pt>
                <c:pt idx="153">
                  <c:v>100</c:v>
                </c:pt>
                <c:pt idx="154">
                  <c:v>40</c:v>
                </c:pt>
                <c:pt idx="155">
                  <c:v>50</c:v>
                </c:pt>
                <c:pt idx="156">
                  <c:v>30</c:v>
                </c:pt>
                <c:pt idx="157">
                  <c:v>45</c:v>
                </c:pt>
                <c:pt idx="158">
                  <c:v>130</c:v>
                </c:pt>
                <c:pt idx="159">
                  <c:v>80</c:v>
                </c:pt>
                <c:pt idx="160">
                  <c:v>6</c:v>
                </c:pt>
                <c:pt idx="161">
                  <c:v>25</c:v>
                </c:pt>
                <c:pt idx="162">
                  <c:v>62.25</c:v>
                </c:pt>
                <c:pt idx="163">
                  <c:v>70</c:v>
                </c:pt>
                <c:pt idx="164">
                  <c:v>70</c:v>
                </c:pt>
                <c:pt idx="165">
                  <c:v>10.5</c:v>
                </c:pt>
                <c:pt idx="166">
                  <c:v>20</c:v>
                </c:pt>
                <c:pt idx="167">
                  <c:v>30</c:v>
                </c:pt>
                <c:pt idx="168">
                  <c:v>81</c:v>
                </c:pt>
                <c:pt idx="169">
                  <c:v>54</c:v>
                </c:pt>
                <c:pt idx="170">
                  <c:v>6.8</c:v>
                </c:pt>
                <c:pt idx="171">
                  <c:v>20</c:v>
                </c:pt>
                <c:pt idx="172">
                  <c:v>50.6</c:v>
                </c:pt>
                <c:pt idx="173">
                  <c:v>52</c:v>
                </c:pt>
                <c:pt idx="174">
                  <c:v>80</c:v>
                </c:pt>
                <c:pt idx="175">
                  <c:v>4.9000000000000004</c:v>
                </c:pt>
                <c:pt idx="176">
                  <c:v>3.6</c:v>
                </c:pt>
                <c:pt idx="177">
                  <c:v>100</c:v>
                </c:pt>
                <c:pt idx="178">
                  <c:v>80</c:v>
                </c:pt>
                <c:pt idx="179">
                  <c:v>100</c:v>
                </c:pt>
                <c:pt idx="180">
                  <c:v>46</c:v>
                </c:pt>
                <c:pt idx="181">
                  <c:v>100.815</c:v>
                </c:pt>
                <c:pt idx="182">
                  <c:v>7</c:v>
                </c:pt>
                <c:pt idx="183">
                  <c:v>13</c:v>
                </c:pt>
                <c:pt idx="184">
                  <c:v>20</c:v>
                </c:pt>
                <c:pt idx="185">
                  <c:v>27.6</c:v>
                </c:pt>
                <c:pt idx="186">
                  <c:v>125</c:v>
                </c:pt>
                <c:pt idx="187">
                  <c:v>150</c:v>
                </c:pt>
                <c:pt idx="188">
                  <c:v>180</c:v>
                </c:pt>
                <c:pt idx="189">
                  <c:v>20</c:v>
                </c:pt>
                <c:pt idx="190">
                  <c:v>30</c:v>
                </c:pt>
                <c:pt idx="191">
                  <c:v>30</c:v>
                </c:pt>
                <c:pt idx="192">
                  <c:v>10</c:v>
                </c:pt>
                <c:pt idx="193">
                  <c:v>150</c:v>
                </c:pt>
                <c:pt idx="194">
                  <c:v>10.88</c:v>
                </c:pt>
                <c:pt idx="195">
                  <c:v>52</c:v>
                </c:pt>
                <c:pt idx="196">
                  <c:v>52</c:v>
                </c:pt>
                <c:pt idx="197">
                  <c:v>25</c:v>
                </c:pt>
                <c:pt idx="198">
                  <c:v>46.2</c:v>
                </c:pt>
                <c:pt idx="199">
                  <c:v>71.400000000000006</c:v>
                </c:pt>
                <c:pt idx="200">
                  <c:v>118</c:v>
                </c:pt>
                <c:pt idx="201">
                  <c:v>182</c:v>
                </c:pt>
                <c:pt idx="202">
                  <c:v>146</c:v>
                </c:pt>
                <c:pt idx="203">
                  <c:v>50</c:v>
                </c:pt>
                <c:pt idx="204">
                  <c:v>154.27199999999999</c:v>
                </c:pt>
                <c:pt idx="205">
                  <c:v>103.5</c:v>
                </c:pt>
                <c:pt idx="206">
                  <c:v>125</c:v>
                </c:pt>
                <c:pt idx="207">
                  <c:v>85</c:v>
                </c:pt>
                <c:pt idx="208">
                  <c:v>54</c:v>
                </c:pt>
                <c:pt idx="209">
                  <c:v>72</c:v>
                </c:pt>
                <c:pt idx="210">
                  <c:v>30</c:v>
                </c:pt>
                <c:pt idx="211">
                  <c:v>86</c:v>
                </c:pt>
                <c:pt idx="212">
                  <c:v>50</c:v>
                </c:pt>
                <c:pt idx="213">
                  <c:v>90</c:v>
                </c:pt>
                <c:pt idx="214">
                  <c:v>20</c:v>
                </c:pt>
                <c:pt idx="215">
                  <c:v>20</c:v>
                </c:pt>
                <c:pt idx="216">
                  <c:v>20</c:v>
                </c:pt>
                <c:pt idx="217">
                  <c:v>20</c:v>
                </c:pt>
                <c:pt idx="218">
                  <c:v>20</c:v>
                </c:pt>
                <c:pt idx="219">
                  <c:v>26</c:v>
                </c:pt>
                <c:pt idx="220">
                  <c:v>8.16</c:v>
                </c:pt>
                <c:pt idx="221">
                  <c:v>20.399999999999999</c:v>
                </c:pt>
                <c:pt idx="222">
                  <c:v>100</c:v>
                </c:pt>
                <c:pt idx="223">
                  <c:v>128</c:v>
                </c:pt>
                <c:pt idx="224">
                  <c:v>20</c:v>
                </c:pt>
                <c:pt idx="225">
                  <c:v>16</c:v>
                </c:pt>
                <c:pt idx="226">
                  <c:v>60</c:v>
                </c:pt>
                <c:pt idx="227">
                  <c:v>20</c:v>
                </c:pt>
                <c:pt idx="228">
                  <c:v>100</c:v>
                </c:pt>
                <c:pt idx="229">
                  <c:v>100</c:v>
                </c:pt>
                <c:pt idx="230">
                  <c:v>24.9</c:v>
                </c:pt>
                <c:pt idx="231">
                  <c:v>40</c:v>
                </c:pt>
                <c:pt idx="232">
                  <c:v>20</c:v>
                </c:pt>
                <c:pt idx="233">
                  <c:v>50</c:v>
                </c:pt>
                <c:pt idx="234">
                  <c:v>50</c:v>
                </c:pt>
                <c:pt idx="235">
                  <c:v>105</c:v>
                </c:pt>
                <c:pt idx="236">
                  <c:v>150</c:v>
                </c:pt>
                <c:pt idx="237">
                  <c:v>80</c:v>
                </c:pt>
                <c:pt idx="238">
                  <c:v>125</c:v>
                </c:pt>
                <c:pt idx="239">
                  <c:v>7.8</c:v>
                </c:pt>
                <c:pt idx="240">
                  <c:v>200</c:v>
                </c:pt>
                <c:pt idx="241">
                  <c:v>7.2</c:v>
                </c:pt>
                <c:pt idx="242">
                  <c:v>14.7</c:v>
                </c:pt>
                <c:pt idx="243">
                  <c:v>45.9</c:v>
                </c:pt>
                <c:pt idx="244">
                  <c:v>100</c:v>
                </c:pt>
                <c:pt idx="245">
                  <c:v>60</c:v>
                </c:pt>
                <c:pt idx="246">
                  <c:v>20</c:v>
                </c:pt>
                <c:pt idx="247">
                  <c:v>17</c:v>
                </c:pt>
                <c:pt idx="248">
                  <c:v>49</c:v>
                </c:pt>
                <c:pt idx="249">
                  <c:v>56</c:v>
                </c:pt>
                <c:pt idx="250">
                  <c:v>74.900000000000006</c:v>
                </c:pt>
                <c:pt idx="251">
                  <c:v>100</c:v>
                </c:pt>
                <c:pt idx="252">
                  <c:v>78.400000000000006</c:v>
                </c:pt>
                <c:pt idx="253">
                  <c:v>50</c:v>
                </c:pt>
                <c:pt idx="254">
                  <c:v>9.4959999999999987</c:v>
                </c:pt>
                <c:pt idx="255">
                  <c:v>39.864000000000004</c:v>
                </c:pt>
                <c:pt idx="256">
                  <c:v>52.5</c:v>
                </c:pt>
                <c:pt idx="257">
                  <c:v>40</c:v>
                </c:pt>
                <c:pt idx="258">
                  <c:v>86</c:v>
                </c:pt>
                <c:pt idx="259">
                  <c:v>74</c:v>
                </c:pt>
                <c:pt idx="260">
                  <c:v>50</c:v>
                </c:pt>
                <c:pt idx="261">
                  <c:v>100</c:v>
                </c:pt>
                <c:pt idx="262">
                  <c:v>19.59</c:v>
                </c:pt>
                <c:pt idx="263">
                  <c:v>19.579999999999998</c:v>
                </c:pt>
                <c:pt idx="264">
                  <c:v>19.579999999999998</c:v>
                </c:pt>
                <c:pt idx="265">
                  <c:v>19.600000000000001</c:v>
                </c:pt>
                <c:pt idx="266">
                  <c:v>5</c:v>
                </c:pt>
                <c:pt idx="267">
                  <c:v>40</c:v>
                </c:pt>
                <c:pt idx="268">
                  <c:v>8.4</c:v>
                </c:pt>
                <c:pt idx="269">
                  <c:v>8.4</c:v>
                </c:pt>
                <c:pt idx="270">
                  <c:v>252.32</c:v>
                </c:pt>
                <c:pt idx="271">
                  <c:v>100</c:v>
                </c:pt>
                <c:pt idx="272">
                  <c:v>200</c:v>
                </c:pt>
                <c:pt idx="273">
                  <c:v>62.5</c:v>
                </c:pt>
                <c:pt idx="274">
                  <c:v>50</c:v>
                </c:pt>
                <c:pt idx="275">
                  <c:v>25</c:v>
                </c:pt>
                <c:pt idx="276">
                  <c:v>25</c:v>
                </c:pt>
                <c:pt idx="277">
                  <c:v>50</c:v>
                </c:pt>
                <c:pt idx="278">
                  <c:v>5</c:v>
                </c:pt>
                <c:pt idx="279">
                  <c:v>150</c:v>
                </c:pt>
                <c:pt idx="280">
                  <c:v>200</c:v>
                </c:pt>
                <c:pt idx="281">
                  <c:v>15</c:v>
                </c:pt>
                <c:pt idx="282">
                  <c:v>45</c:v>
                </c:pt>
                <c:pt idx="283">
                  <c:v>150</c:v>
                </c:pt>
                <c:pt idx="284">
                  <c:v>50</c:v>
                </c:pt>
                <c:pt idx="285">
                  <c:v>99</c:v>
                </c:pt>
                <c:pt idx="286">
                  <c:v>50</c:v>
                </c:pt>
                <c:pt idx="287">
                  <c:v>30</c:v>
                </c:pt>
                <c:pt idx="288">
                  <c:v>100</c:v>
                </c:pt>
                <c:pt idx="289">
                  <c:v>57.5</c:v>
                </c:pt>
                <c:pt idx="290">
                  <c:v>120</c:v>
                </c:pt>
                <c:pt idx="291">
                  <c:v>10</c:v>
                </c:pt>
                <c:pt idx="292">
                  <c:v>50</c:v>
                </c:pt>
                <c:pt idx="293">
                  <c:v>106.688</c:v>
                </c:pt>
                <c:pt idx="294">
                  <c:v>99</c:v>
                </c:pt>
                <c:pt idx="295">
                  <c:v>6.3</c:v>
                </c:pt>
                <c:pt idx="296">
                  <c:v>100</c:v>
                </c:pt>
                <c:pt idx="297">
                  <c:v>74.5</c:v>
                </c:pt>
                <c:pt idx="298">
                  <c:v>74.5</c:v>
                </c:pt>
                <c:pt idx="299">
                  <c:v>300</c:v>
                </c:pt>
                <c:pt idx="300">
                  <c:v>250</c:v>
                </c:pt>
                <c:pt idx="301">
                  <c:v>50</c:v>
                </c:pt>
                <c:pt idx="302">
                  <c:v>101</c:v>
                </c:pt>
                <c:pt idx="303">
                  <c:v>200</c:v>
                </c:pt>
                <c:pt idx="304">
                  <c:v>100</c:v>
                </c:pt>
                <c:pt idx="305">
                  <c:v>80</c:v>
                </c:pt>
                <c:pt idx="306">
                  <c:v>5.6814814814814811</c:v>
                </c:pt>
                <c:pt idx="307">
                  <c:v>80</c:v>
                </c:pt>
                <c:pt idx="308">
                  <c:v>60</c:v>
                </c:pt>
                <c:pt idx="309">
                  <c:v>30</c:v>
                </c:pt>
                <c:pt idx="310">
                  <c:v>58</c:v>
                </c:pt>
                <c:pt idx="311">
                  <c:v>122</c:v>
                </c:pt>
                <c:pt idx="312">
                  <c:v>99</c:v>
                </c:pt>
                <c:pt idx="313">
                  <c:v>80</c:v>
                </c:pt>
                <c:pt idx="314">
                  <c:v>20</c:v>
                </c:pt>
                <c:pt idx="315">
                  <c:v>100</c:v>
                </c:pt>
                <c:pt idx="316">
                  <c:v>42</c:v>
                </c:pt>
                <c:pt idx="317">
                  <c:v>68</c:v>
                </c:pt>
                <c:pt idx="318">
                  <c:v>20</c:v>
                </c:pt>
                <c:pt idx="319">
                  <c:v>200</c:v>
                </c:pt>
                <c:pt idx="320">
                  <c:v>35</c:v>
                </c:pt>
                <c:pt idx="321">
                  <c:v>40</c:v>
                </c:pt>
                <c:pt idx="322">
                  <c:v>10</c:v>
                </c:pt>
                <c:pt idx="323">
                  <c:v>50</c:v>
                </c:pt>
                <c:pt idx="324">
                  <c:v>50</c:v>
                </c:pt>
                <c:pt idx="325">
                  <c:v>86</c:v>
                </c:pt>
                <c:pt idx="326">
                  <c:v>102.5</c:v>
                </c:pt>
                <c:pt idx="327">
                  <c:v>100</c:v>
                </c:pt>
                <c:pt idx="328">
                  <c:v>100</c:v>
                </c:pt>
                <c:pt idx="329">
                  <c:v>100</c:v>
                </c:pt>
                <c:pt idx="330">
                  <c:v>100</c:v>
                </c:pt>
                <c:pt idx="331">
                  <c:v>60</c:v>
                </c:pt>
                <c:pt idx="332">
                  <c:v>10.5</c:v>
                </c:pt>
                <c:pt idx="333">
                  <c:v>20</c:v>
                </c:pt>
                <c:pt idx="334">
                  <c:v>144</c:v>
                </c:pt>
                <c:pt idx="335">
                  <c:v>13</c:v>
                </c:pt>
                <c:pt idx="336">
                  <c:v>128</c:v>
                </c:pt>
                <c:pt idx="337">
                  <c:v>70</c:v>
                </c:pt>
                <c:pt idx="338">
                  <c:v>250</c:v>
                </c:pt>
                <c:pt idx="339">
                  <c:v>4.5999999999999996</c:v>
                </c:pt>
                <c:pt idx="340">
                  <c:v>50</c:v>
                </c:pt>
                <c:pt idx="341">
                  <c:v>22</c:v>
                </c:pt>
                <c:pt idx="342">
                  <c:v>50</c:v>
                </c:pt>
                <c:pt idx="343">
                  <c:v>160</c:v>
                </c:pt>
                <c:pt idx="344">
                  <c:v>120</c:v>
                </c:pt>
                <c:pt idx="345">
                  <c:v>100</c:v>
                </c:pt>
                <c:pt idx="346">
                  <c:v>75</c:v>
                </c:pt>
                <c:pt idx="347">
                  <c:v>26</c:v>
                </c:pt>
                <c:pt idx="348">
                  <c:v>50</c:v>
                </c:pt>
                <c:pt idx="349">
                  <c:v>55.83</c:v>
                </c:pt>
                <c:pt idx="350">
                  <c:v>88</c:v>
                </c:pt>
                <c:pt idx="351">
                  <c:v>22</c:v>
                </c:pt>
                <c:pt idx="352">
                  <c:v>100</c:v>
                </c:pt>
                <c:pt idx="353">
                  <c:v>50</c:v>
                </c:pt>
                <c:pt idx="354">
                  <c:v>300</c:v>
                </c:pt>
                <c:pt idx="355">
                  <c:v>40</c:v>
                </c:pt>
                <c:pt idx="356">
                  <c:v>400</c:v>
                </c:pt>
                <c:pt idx="357">
                  <c:v>80</c:v>
                </c:pt>
                <c:pt idx="358">
                  <c:v>62.5</c:v>
                </c:pt>
                <c:pt idx="359">
                  <c:v>17.5</c:v>
                </c:pt>
                <c:pt idx="360">
                  <c:v>112</c:v>
                </c:pt>
                <c:pt idx="361">
                  <c:v>100</c:v>
                </c:pt>
                <c:pt idx="362">
                  <c:v>100</c:v>
                </c:pt>
                <c:pt idx="363">
                  <c:v>100</c:v>
                </c:pt>
                <c:pt idx="364">
                  <c:v>240</c:v>
                </c:pt>
                <c:pt idx="365">
                  <c:v>65</c:v>
                </c:pt>
                <c:pt idx="366">
                  <c:v>9.3076923076923066</c:v>
                </c:pt>
                <c:pt idx="367">
                  <c:v>88</c:v>
                </c:pt>
                <c:pt idx="368">
                  <c:v>90</c:v>
                </c:pt>
                <c:pt idx="369">
                  <c:v>70</c:v>
                </c:pt>
                <c:pt idx="370">
                  <c:v>150</c:v>
                </c:pt>
                <c:pt idx="371">
                  <c:v>100</c:v>
                </c:pt>
                <c:pt idx="372">
                  <c:v>100</c:v>
                </c:pt>
                <c:pt idx="373">
                  <c:v>35</c:v>
                </c:pt>
                <c:pt idx="374">
                  <c:v>107</c:v>
                </c:pt>
                <c:pt idx="375">
                  <c:v>132</c:v>
                </c:pt>
                <c:pt idx="376">
                  <c:v>250</c:v>
                </c:pt>
                <c:pt idx="377">
                  <c:v>88</c:v>
                </c:pt>
                <c:pt idx="378">
                  <c:v>25</c:v>
                </c:pt>
                <c:pt idx="379">
                  <c:v>100</c:v>
                </c:pt>
                <c:pt idx="380">
                  <c:v>44</c:v>
                </c:pt>
                <c:pt idx="381">
                  <c:v>100</c:v>
                </c:pt>
                <c:pt idx="382">
                  <c:v>162</c:v>
                </c:pt>
                <c:pt idx="383">
                  <c:v>100</c:v>
                </c:pt>
                <c:pt idx="384">
                  <c:v>200</c:v>
                </c:pt>
                <c:pt idx="385">
                  <c:v>100</c:v>
                </c:pt>
                <c:pt idx="386">
                  <c:v>50</c:v>
                </c:pt>
                <c:pt idx="387">
                  <c:v>80</c:v>
                </c:pt>
                <c:pt idx="388">
                  <c:v>50.5</c:v>
                </c:pt>
                <c:pt idx="389">
                  <c:v>50</c:v>
                </c:pt>
                <c:pt idx="390">
                  <c:v>160.5</c:v>
                </c:pt>
                <c:pt idx="391">
                  <c:v>75</c:v>
                </c:pt>
                <c:pt idx="392">
                  <c:v>80</c:v>
                </c:pt>
                <c:pt idx="393">
                  <c:v>22.9</c:v>
                </c:pt>
                <c:pt idx="394">
                  <c:v>200</c:v>
                </c:pt>
                <c:pt idx="395">
                  <c:v>127.86</c:v>
                </c:pt>
                <c:pt idx="396">
                  <c:v>100</c:v>
                </c:pt>
                <c:pt idx="397">
                  <c:v>100</c:v>
                </c:pt>
                <c:pt idx="398">
                  <c:v>79</c:v>
                </c:pt>
                <c:pt idx="399">
                  <c:v>75</c:v>
                </c:pt>
                <c:pt idx="400">
                  <c:v>160</c:v>
                </c:pt>
                <c:pt idx="401">
                  <c:v>150</c:v>
                </c:pt>
                <c:pt idx="402">
                  <c:v>20</c:v>
                </c:pt>
                <c:pt idx="403">
                  <c:v>20</c:v>
                </c:pt>
                <c:pt idx="404">
                  <c:v>196</c:v>
                </c:pt>
                <c:pt idx="405">
                  <c:v>50</c:v>
                </c:pt>
                <c:pt idx="406">
                  <c:v>132</c:v>
                </c:pt>
                <c:pt idx="407">
                  <c:v>175</c:v>
                </c:pt>
                <c:pt idx="408">
                  <c:v>100</c:v>
                </c:pt>
                <c:pt idx="409">
                  <c:v>200</c:v>
                </c:pt>
                <c:pt idx="410">
                  <c:v>152.5</c:v>
                </c:pt>
                <c:pt idx="411">
                  <c:v>233</c:v>
                </c:pt>
                <c:pt idx="412">
                  <c:v>63</c:v>
                </c:pt>
                <c:pt idx="413">
                  <c:v>26</c:v>
                </c:pt>
                <c:pt idx="414">
                  <c:v>56</c:v>
                </c:pt>
                <c:pt idx="415">
                  <c:v>50</c:v>
                </c:pt>
                <c:pt idx="416">
                  <c:v>200</c:v>
                </c:pt>
                <c:pt idx="417">
                  <c:v>7.5</c:v>
                </c:pt>
                <c:pt idx="418">
                  <c:v>90</c:v>
                </c:pt>
                <c:pt idx="419">
                  <c:v>500</c:v>
                </c:pt>
                <c:pt idx="420">
                  <c:v>90</c:v>
                </c:pt>
                <c:pt idx="421">
                  <c:v>96</c:v>
                </c:pt>
                <c:pt idx="422" formatCode="General">
                  <c:v>190</c:v>
                </c:pt>
                <c:pt idx="423" formatCode="General">
                  <c:v>190</c:v>
                </c:pt>
                <c:pt idx="424" formatCode="General">
                  <c:v>50</c:v>
                </c:pt>
                <c:pt idx="425" formatCode="General">
                  <c:v>50</c:v>
                </c:pt>
                <c:pt idx="426" formatCode="General">
                  <c:v>74.5</c:v>
                </c:pt>
                <c:pt idx="427" formatCode="General">
                  <c:v>130</c:v>
                </c:pt>
                <c:pt idx="428" formatCode="General">
                  <c:v>150</c:v>
                </c:pt>
                <c:pt idx="429" formatCode="General">
                  <c:v>300</c:v>
                </c:pt>
                <c:pt idx="430" formatCode="General">
                  <c:v>50</c:v>
                </c:pt>
                <c:pt idx="431" formatCode="General">
                  <c:v>30</c:v>
                </c:pt>
                <c:pt idx="432" formatCode="General">
                  <c:v>100</c:v>
                </c:pt>
                <c:pt idx="433" formatCode="General">
                  <c:v>350</c:v>
                </c:pt>
                <c:pt idx="434" formatCode="General">
                  <c:v>250</c:v>
                </c:pt>
                <c:pt idx="435" formatCode="General">
                  <c:v>90</c:v>
                </c:pt>
                <c:pt idx="436" formatCode="General">
                  <c:v>93.5</c:v>
                </c:pt>
                <c:pt idx="437" formatCode="General">
                  <c:v>200</c:v>
                </c:pt>
                <c:pt idx="438" formatCode="General">
                  <c:v>100</c:v>
                </c:pt>
                <c:pt idx="439" formatCode="General">
                  <c:v>100</c:v>
                </c:pt>
                <c:pt idx="440" formatCode="General">
                  <c:v>30</c:v>
                </c:pt>
                <c:pt idx="441" formatCode="General">
                  <c:v>125</c:v>
                </c:pt>
                <c:pt idx="442" formatCode="General">
                  <c:v>102</c:v>
                </c:pt>
                <c:pt idx="443" formatCode="General">
                  <c:v>150</c:v>
                </c:pt>
                <c:pt idx="444" formatCode="General">
                  <c:v>70</c:v>
                </c:pt>
                <c:pt idx="445" formatCode="General">
                  <c:v>40</c:v>
                </c:pt>
                <c:pt idx="446" formatCode="General">
                  <c:v>150</c:v>
                </c:pt>
                <c:pt idx="447" formatCode="General">
                  <c:v>60</c:v>
                </c:pt>
                <c:pt idx="448" formatCode="General">
                  <c:v>190</c:v>
                </c:pt>
                <c:pt idx="449" formatCode="General">
                  <c:v>20</c:v>
                </c:pt>
                <c:pt idx="450" formatCode="General">
                  <c:v>130</c:v>
                </c:pt>
                <c:pt idx="451" formatCode="General">
                  <c:v>80</c:v>
                </c:pt>
                <c:pt idx="452" formatCode="General">
                  <c:v>80</c:v>
                </c:pt>
                <c:pt idx="453" formatCode="General">
                  <c:v>66</c:v>
                </c:pt>
                <c:pt idx="454" formatCode="General">
                  <c:v>107</c:v>
                </c:pt>
                <c:pt idx="455" formatCode="General">
                  <c:v>100</c:v>
                </c:pt>
                <c:pt idx="456" formatCode="General">
                  <c:v>125</c:v>
                </c:pt>
                <c:pt idx="457" formatCode="General">
                  <c:v>30</c:v>
                </c:pt>
                <c:pt idx="458" formatCode="General">
                  <c:v>100</c:v>
                </c:pt>
                <c:pt idx="459" formatCode="General">
                  <c:v>150</c:v>
                </c:pt>
                <c:pt idx="460" formatCode="General">
                  <c:v>100</c:v>
                </c:pt>
                <c:pt idx="461" formatCode="General">
                  <c:v>65</c:v>
                </c:pt>
                <c:pt idx="462" formatCode="General">
                  <c:v>138.80000000000001</c:v>
                </c:pt>
                <c:pt idx="463" formatCode="General">
                  <c:v>140</c:v>
                </c:pt>
                <c:pt idx="464" formatCode="General">
                  <c:v>100</c:v>
                </c:pt>
                <c:pt idx="465" formatCode="General">
                  <c:v>25</c:v>
                </c:pt>
                <c:pt idx="466" formatCode="General">
                  <c:v>300</c:v>
                </c:pt>
                <c:pt idx="467" formatCode="General">
                  <c:v>200</c:v>
                </c:pt>
                <c:pt idx="468" formatCode="General">
                  <c:v>125</c:v>
                </c:pt>
                <c:pt idx="469" formatCode="General">
                  <c:v>35</c:v>
                </c:pt>
                <c:pt idx="470" formatCode="General">
                  <c:v>127.85</c:v>
                </c:pt>
                <c:pt idx="471" formatCode="General">
                  <c:v>700</c:v>
                </c:pt>
              </c:numCache>
            </c:numRef>
          </c:bubbleSize>
          <c:bubble3D val="0"/>
          <c:extLst>
            <c:ext xmlns:c16="http://schemas.microsoft.com/office/drawing/2014/chart" uri="{C3380CC4-5D6E-409C-BE32-E72D297353CC}">
              <c16:uniqueId val="{00000001-A6C2-4BE3-9396-211924FCD6BF}"/>
            </c:ext>
          </c:extLst>
        </c:ser>
        <c:ser>
          <c:idx val="3"/>
          <c:order val="2"/>
          <c:tx>
            <c:v> Central</c:v>
          </c:tx>
          <c:spPr>
            <a:solidFill>
              <a:srgbClr val="D7E4BD"/>
            </a:solidFill>
            <a:ln w="6350">
              <a:solidFill>
                <a:schemeClr val="accent3">
                  <a:lumMod val="75000"/>
                </a:schemeClr>
              </a:solidFill>
              <a:prstDash val="solid"/>
            </a:ln>
          </c:spPr>
          <c:invertIfNegative val="1"/>
          <c:dPt>
            <c:idx val="205"/>
            <c:invertIfNegative val="1"/>
            <c:bubble3D val="0"/>
            <c:spPr>
              <a:solidFill>
                <a:schemeClr val="accent3">
                  <a:lumMod val="40000"/>
                  <a:lumOff val="60000"/>
                </a:schemeClr>
              </a:solidFill>
              <a:ln w="6350">
                <a:solidFill>
                  <a:schemeClr val="accent3">
                    <a:lumMod val="75000"/>
                  </a:schemeClr>
                </a:solidFill>
                <a:prstDash val="solid"/>
              </a:ln>
            </c:spPr>
            <c:extLst>
              <c:ext xmlns:c16="http://schemas.microsoft.com/office/drawing/2014/chart" uri="{C3380CC4-5D6E-409C-BE32-E72D297353CC}">
                <c16:uniqueId val="{00000003-A6C2-4BE3-9396-211924FCD6BF}"/>
              </c:ext>
            </c:extLst>
          </c:dPt>
          <c:xVal>
            <c:numRef>
              <c:f>'PPA Price by Project (PV only)'!$A$26:$A$537</c:f>
              <c:numCache>
                <c:formatCode>m/d/yyyy</c:formatCode>
                <c:ptCount val="512"/>
                <c:pt idx="0">
                  <c:v>38961</c:v>
                </c:pt>
                <c:pt idx="1">
                  <c:v>39258</c:v>
                </c:pt>
                <c:pt idx="2">
                  <c:v>39630</c:v>
                </c:pt>
                <c:pt idx="3">
                  <c:v>39652</c:v>
                </c:pt>
                <c:pt idx="4">
                  <c:v>39801</c:v>
                </c:pt>
                <c:pt idx="5">
                  <c:v>39867</c:v>
                </c:pt>
                <c:pt idx="6">
                  <c:v>39873</c:v>
                </c:pt>
                <c:pt idx="7">
                  <c:v>39877</c:v>
                </c:pt>
                <c:pt idx="8">
                  <c:v>39934</c:v>
                </c:pt>
                <c:pt idx="9">
                  <c:v>39941</c:v>
                </c:pt>
                <c:pt idx="10">
                  <c:v>39965</c:v>
                </c:pt>
                <c:pt idx="11">
                  <c:v>39965</c:v>
                </c:pt>
                <c:pt idx="12">
                  <c:v>39965</c:v>
                </c:pt>
                <c:pt idx="13">
                  <c:v>39986</c:v>
                </c:pt>
                <c:pt idx="14">
                  <c:v>40042</c:v>
                </c:pt>
                <c:pt idx="15">
                  <c:v>40064</c:v>
                </c:pt>
                <c:pt idx="16">
                  <c:v>40137</c:v>
                </c:pt>
                <c:pt idx="17">
                  <c:v>40170</c:v>
                </c:pt>
                <c:pt idx="18">
                  <c:v>40171</c:v>
                </c:pt>
                <c:pt idx="19">
                  <c:v>40171</c:v>
                </c:pt>
                <c:pt idx="20">
                  <c:v>40171</c:v>
                </c:pt>
                <c:pt idx="21">
                  <c:v>40204</c:v>
                </c:pt>
                <c:pt idx="22">
                  <c:v>40204</c:v>
                </c:pt>
                <c:pt idx="23">
                  <c:v>40204</c:v>
                </c:pt>
                <c:pt idx="24">
                  <c:v>40211</c:v>
                </c:pt>
                <c:pt idx="25">
                  <c:v>40233</c:v>
                </c:pt>
                <c:pt idx="26">
                  <c:v>40243</c:v>
                </c:pt>
                <c:pt idx="27">
                  <c:v>40287</c:v>
                </c:pt>
                <c:pt idx="28">
                  <c:v>40289</c:v>
                </c:pt>
                <c:pt idx="29">
                  <c:v>40297</c:v>
                </c:pt>
                <c:pt idx="30">
                  <c:v>40308</c:v>
                </c:pt>
                <c:pt idx="31">
                  <c:v>40318</c:v>
                </c:pt>
                <c:pt idx="32">
                  <c:v>40330</c:v>
                </c:pt>
                <c:pt idx="33">
                  <c:v>40330</c:v>
                </c:pt>
                <c:pt idx="34">
                  <c:v>40353</c:v>
                </c:pt>
                <c:pt idx="35">
                  <c:v>40359</c:v>
                </c:pt>
                <c:pt idx="36">
                  <c:v>40359</c:v>
                </c:pt>
                <c:pt idx="37">
                  <c:v>40385</c:v>
                </c:pt>
                <c:pt idx="38">
                  <c:v>40388</c:v>
                </c:pt>
                <c:pt idx="39">
                  <c:v>40388</c:v>
                </c:pt>
                <c:pt idx="40">
                  <c:v>40400</c:v>
                </c:pt>
                <c:pt idx="41">
                  <c:v>40400</c:v>
                </c:pt>
                <c:pt idx="42">
                  <c:v>40414</c:v>
                </c:pt>
                <c:pt idx="43">
                  <c:v>40441</c:v>
                </c:pt>
                <c:pt idx="44">
                  <c:v>40492</c:v>
                </c:pt>
                <c:pt idx="45">
                  <c:v>40497</c:v>
                </c:pt>
                <c:pt idx="46">
                  <c:v>40497</c:v>
                </c:pt>
                <c:pt idx="47">
                  <c:v>40513</c:v>
                </c:pt>
                <c:pt idx="48">
                  <c:v>40513</c:v>
                </c:pt>
                <c:pt idx="49">
                  <c:v>40533</c:v>
                </c:pt>
                <c:pt idx="50">
                  <c:v>40542</c:v>
                </c:pt>
                <c:pt idx="51">
                  <c:v>40542</c:v>
                </c:pt>
                <c:pt idx="52">
                  <c:v>40548</c:v>
                </c:pt>
                <c:pt idx="53">
                  <c:v>40550</c:v>
                </c:pt>
                <c:pt idx="54">
                  <c:v>40568</c:v>
                </c:pt>
                <c:pt idx="55">
                  <c:v>40581</c:v>
                </c:pt>
                <c:pt idx="56">
                  <c:v>40585</c:v>
                </c:pt>
                <c:pt idx="57">
                  <c:v>40585</c:v>
                </c:pt>
                <c:pt idx="58">
                  <c:v>40610</c:v>
                </c:pt>
                <c:pt idx="59">
                  <c:v>40697</c:v>
                </c:pt>
                <c:pt idx="60">
                  <c:v>40697</c:v>
                </c:pt>
                <c:pt idx="61">
                  <c:v>40715</c:v>
                </c:pt>
                <c:pt idx="62">
                  <c:v>40732</c:v>
                </c:pt>
                <c:pt idx="63">
                  <c:v>40738</c:v>
                </c:pt>
                <c:pt idx="64">
                  <c:v>40742</c:v>
                </c:pt>
                <c:pt idx="65">
                  <c:v>40745</c:v>
                </c:pt>
                <c:pt idx="66">
                  <c:v>40815</c:v>
                </c:pt>
                <c:pt idx="67">
                  <c:v>40817</c:v>
                </c:pt>
                <c:pt idx="68">
                  <c:v>40878</c:v>
                </c:pt>
                <c:pt idx="69">
                  <c:v>40885</c:v>
                </c:pt>
                <c:pt idx="70">
                  <c:v>40897</c:v>
                </c:pt>
                <c:pt idx="71">
                  <c:v>40897</c:v>
                </c:pt>
                <c:pt idx="72">
                  <c:v>40897</c:v>
                </c:pt>
                <c:pt idx="73">
                  <c:v>40909</c:v>
                </c:pt>
                <c:pt idx="74">
                  <c:v>40909</c:v>
                </c:pt>
                <c:pt idx="75">
                  <c:v>40942</c:v>
                </c:pt>
                <c:pt idx="76">
                  <c:v>40966</c:v>
                </c:pt>
                <c:pt idx="77">
                  <c:v>41093</c:v>
                </c:pt>
                <c:pt idx="78">
                  <c:v>41093</c:v>
                </c:pt>
                <c:pt idx="79">
                  <c:v>41124</c:v>
                </c:pt>
                <c:pt idx="80">
                  <c:v>41134</c:v>
                </c:pt>
                <c:pt idx="81">
                  <c:v>41137</c:v>
                </c:pt>
                <c:pt idx="82">
                  <c:v>41150</c:v>
                </c:pt>
                <c:pt idx="83">
                  <c:v>41152</c:v>
                </c:pt>
                <c:pt idx="84">
                  <c:v>41169</c:v>
                </c:pt>
                <c:pt idx="85">
                  <c:v>41169</c:v>
                </c:pt>
                <c:pt idx="86">
                  <c:v>41199</c:v>
                </c:pt>
                <c:pt idx="87">
                  <c:v>41207</c:v>
                </c:pt>
                <c:pt idx="88">
                  <c:v>41214</c:v>
                </c:pt>
                <c:pt idx="89">
                  <c:v>41228</c:v>
                </c:pt>
                <c:pt idx="90">
                  <c:v>41255</c:v>
                </c:pt>
                <c:pt idx="91">
                  <c:v>41256</c:v>
                </c:pt>
                <c:pt idx="92">
                  <c:v>41309</c:v>
                </c:pt>
                <c:pt idx="93">
                  <c:v>41333</c:v>
                </c:pt>
                <c:pt idx="94">
                  <c:v>41355</c:v>
                </c:pt>
                <c:pt idx="95">
                  <c:v>41355</c:v>
                </c:pt>
                <c:pt idx="96">
                  <c:v>41358</c:v>
                </c:pt>
                <c:pt idx="97">
                  <c:v>41374</c:v>
                </c:pt>
                <c:pt idx="98">
                  <c:v>41380</c:v>
                </c:pt>
                <c:pt idx="99">
                  <c:v>41426</c:v>
                </c:pt>
                <c:pt idx="100">
                  <c:v>41428</c:v>
                </c:pt>
                <c:pt idx="101">
                  <c:v>41428</c:v>
                </c:pt>
                <c:pt idx="102">
                  <c:v>41444</c:v>
                </c:pt>
                <c:pt idx="103">
                  <c:v>41458</c:v>
                </c:pt>
                <c:pt idx="104">
                  <c:v>41465</c:v>
                </c:pt>
                <c:pt idx="105">
                  <c:v>41465</c:v>
                </c:pt>
                <c:pt idx="106">
                  <c:v>41472</c:v>
                </c:pt>
                <c:pt idx="107">
                  <c:v>41472</c:v>
                </c:pt>
                <c:pt idx="108">
                  <c:v>41523</c:v>
                </c:pt>
                <c:pt idx="109">
                  <c:v>41536</c:v>
                </c:pt>
                <c:pt idx="110">
                  <c:v>41544</c:v>
                </c:pt>
                <c:pt idx="111">
                  <c:v>41556</c:v>
                </c:pt>
                <c:pt idx="112">
                  <c:v>41569</c:v>
                </c:pt>
                <c:pt idx="113">
                  <c:v>41609</c:v>
                </c:pt>
                <c:pt idx="114">
                  <c:v>41614</c:v>
                </c:pt>
                <c:pt idx="115">
                  <c:v>41627</c:v>
                </c:pt>
                <c:pt idx="116">
                  <c:v>41669</c:v>
                </c:pt>
                <c:pt idx="117">
                  <c:v>41690</c:v>
                </c:pt>
                <c:pt idx="118">
                  <c:v>41715</c:v>
                </c:pt>
                <c:pt idx="119">
                  <c:v>41724</c:v>
                </c:pt>
                <c:pt idx="120">
                  <c:v>41730</c:v>
                </c:pt>
                <c:pt idx="121">
                  <c:v>41760</c:v>
                </c:pt>
                <c:pt idx="122">
                  <c:v>41786</c:v>
                </c:pt>
                <c:pt idx="123">
                  <c:v>41791</c:v>
                </c:pt>
                <c:pt idx="124">
                  <c:v>41802</c:v>
                </c:pt>
                <c:pt idx="125">
                  <c:v>41838</c:v>
                </c:pt>
                <c:pt idx="126">
                  <c:v>41843</c:v>
                </c:pt>
                <c:pt idx="127">
                  <c:v>41844</c:v>
                </c:pt>
                <c:pt idx="128">
                  <c:v>41844</c:v>
                </c:pt>
                <c:pt idx="129">
                  <c:v>41851</c:v>
                </c:pt>
                <c:pt idx="130">
                  <c:v>41870</c:v>
                </c:pt>
                <c:pt idx="131">
                  <c:v>41876</c:v>
                </c:pt>
                <c:pt idx="132">
                  <c:v>41885</c:v>
                </c:pt>
                <c:pt idx="133">
                  <c:v>41886</c:v>
                </c:pt>
                <c:pt idx="134">
                  <c:v>41886</c:v>
                </c:pt>
                <c:pt idx="135">
                  <c:v>41915</c:v>
                </c:pt>
                <c:pt idx="136">
                  <c:v>41920</c:v>
                </c:pt>
                <c:pt idx="137">
                  <c:v>41920</c:v>
                </c:pt>
                <c:pt idx="138">
                  <c:v>41920</c:v>
                </c:pt>
                <c:pt idx="139">
                  <c:v>41920</c:v>
                </c:pt>
                <c:pt idx="140">
                  <c:v>41920</c:v>
                </c:pt>
                <c:pt idx="141">
                  <c:v>41920</c:v>
                </c:pt>
                <c:pt idx="142">
                  <c:v>41932</c:v>
                </c:pt>
                <c:pt idx="143">
                  <c:v>41933</c:v>
                </c:pt>
                <c:pt idx="144">
                  <c:v>41933</c:v>
                </c:pt>
                <c:pt idx="145">
                  <c:v>41934</c:v>
                </c:pt>
                <c:pt idx="146">
                  <c:v>41934</c:v>
                </c:pt>
                <c:pt idx="147">
                  <c:v>41934</c:v>
                </c:pt>
                <c:pt idx="148">
                  <c:v>41934</c:v>
                </c:pt>
                <c:pt idx="149">
                  <c:v>41934</c:v>
                </c:pt>
                <c:pt idx="150">
                  <c:v>41934</c:v>
                </c:pt>
                <c:pt idx="151">
                  <c:v>41934</c:v>
                </c:pt>
                <c:pt idx="152">
                  <c:v>41934</c:v>
                </c:pt>
                <c:pt idx="153">
                  <c:v>41936</c:v>
                </c:pt>
                <c:pt idx="154">
                  <c:v>41950</c:v>
                </c:pt>
                <c:pt idx="155">
                  <c:v>41950</c:v>
                </c:pt>
                <c:pt idx="156">
                  <c:v>41956</c:v>
                </c:pt>
                <c:pt idx="157">
                  <c:v>41961</c:v>
                </c:pt>
                <c:pt idx="158">
                  <c:v>41982</c:v>
                </c:pt>
                <c:pt idx="159">
                  <c:v>42036</c:v>
                </c:pt>
                <c:pt idx="160">
                  <c:v>42065</c:v>
                </c:pt>
                <c:pt idx="161">
                  <c:v>42065</c:v>
                </c:pt>
                <c:pt idx="162">
                  <c:v>42066</c:v>
                </c:pt>
                <c:pt idx="163">
                  <c:v>42067</c:v>
                </c:pt>
                <c:pt idx="164">
                  <c:v>42067</c:v>
                </c:pt>
                <c:pt idx="165">
                  <c:v>42068</c:v>
                </c:pt>
                <c:pt idx="166">
                  <c:v>42086</c:v>
                </c:pt>
                <c:pt idx="167">
                  <c:v>42088</c:v>
                </c:pt>
                <c:pt idx="168">
                  <c:v>42097</c:v>
                </c:pt>
                <c:pt idx="169">
                  <c:v>42097</c:v>
                </c:pt>
                <c:pt idx="170">
                  <c:v>42108</c:v>
                </c:pt>
                <c:pt idx="171">
                  <c:v>42111</c:v>
                </c:pt>
                <c:pt idx="172">
                  <c:v>42124</c:v>
                </c:pt>
                <c:pt idx="173">
                  <c:v>42124</c:v>
                </c:pt>
                <c:pt idx="174">
                  <c:v>42124</c:v>
                </c:pt>
                <c:pt idx="175">
                  <c:v>42151</c:v>
                </c:pt>
                <c:pt idx="176">
                  <c:v>42156</c:v>
                </c:pt>
                <c:pt idx="177">
                  <c:v>42160</c:v>
                </c:pt>
                <c:pt idx="178">
                  <c:v>42164</c:v>
                </c:pt>
                <c:pt idx="179">
                  <c:v>42174</c:v>
                </c:pt>
                <c:pt idx="180">
                  <c:v>42178</c:v>
                </c:pt>
                <c:pt idx="181">
                  <c:v>42180</c:v>
                </c:pt>
                <c:pt idx="182">
                  <c:v>42185</c:v>
                </c:pt>
                <c:pt idx="183">
                  <c:v>42186</c:v>
                </c:pt>
                <c:pt idx="184">
                  <c:v>42186</c:v>
                </c:pt>
                <c:pt idx="185">
                  <c:v>42186</c:v>
                </c:pt>
                <c:pt idx="186">
                  <c:v>42200</c:v>
                </c:pt>
                <c:pt idx="187">
                  <c:v>42201</c:v>
                </c:pt>
                <c:pt idx="188">
                  <c:v>42201</c:v>
                </c:pt>
                <c:pt idx="189">
                  <c:v>42206</c:v>
                </c:pt>
                <c:pt idx="190">
                  <c:v>42221</c:v>
                </c:pt>
                <c:pt idx="191">
                  <c:v>42225</c:v>
                </c:pt>
                <c:pt idx="192">
                  <c:v>42228</c:v>
                </c:pt>
                <c:pt idx="193">
                  <c:v>42244</c:v>
                </c:pt>
                <c:pt idx="194">
                  <c:v>42250</c:v>
                </c:pt>
                <c:pt idx="195">
                  <c:v>42270</c:v>
                </c:pt>
                <c:pt idx="196">
                  <c:v>42270</c:v>
                </c:pt>
                <c:pt idx="197">
                  <c:v>42271</c:v>
                </c:pt>
                <c:pt idx="198">
                  <c:v>42275</c:v>
                </c:pt>
                <c:pt idx="199">
                  <c:v>42275</c:v>
                </c:pt>
                <c:pt idx="200">
                  <c:v>42278</c:v>
                </c:pt>
                <c:pt idx="201">
                  <c:v>42278</c:v>
                </c:pt>
                <c:pt idx="202">
                  <c:v>42278</c:v>
                </c:pt>
                <c:pt idx="203">
                  <c:v>42285</c:v>
                </c:pt>
                <c:pt idx="204">
                  <c:v>42286</c:v>
                </c:pt>
                <c:pt idx="205">
                  <c:v>42286</c:v>
                </c:pt>
                <c:pt idx="206">
                  <c:v>42292</c:v>
                </c:pt>
                <c:pt idx="207">
                  <c:v>42313</c:v>
                </c:pt>
                <c:pt idx="208">
                  <c:v>42314</c:v>
                </c:pt>
                <c:pt idx="209">
                  <c:v>42317</c:v>
                </c:pt>
                <c:pt idx="210">
                  <c:v>42318</c:v>
                </c:pt>
                <c:pt idx="211">
                  <c:v>42328</c:v>
                </c:pt>
                <c:pt idx="212">
                  <c:v>42338</c:v>
                </c:pt>
                <c:pt idx="213">
                  <c:v>42355</c:v>
                </c:pt>
                <c:pt idx="214">
                  <c:v>42355</c:v>
                </c:pt>
                <c:pt idx="215">
                  <c:v>42356</c:v>
                </c:pt>
                <c:pt idx="216">
                  <c:v>42356</c:v>
                </c:pt>
                <c:pt idx="217">
                  <c:v>42356</c:v>
                </c:pt>
                <c:pt idx="218">
                  <c:v>42356</c:v>
                </c:pt>
                <c:pt idx="219">
                  <c:v>42375</c:v>
                </c:pt>
                <c:pt idx="220">
                  <c:v>42472</c:v>
                </c:pt>
                <c:pt idx="221">
                  <c:v>42472</c:v>
                </c:pt>
                <c:pt idx="222">
                  <c:v>42509</c:v>
                </c:pt>
                <c:pt idx="223">
                  <c:v>42584</c:v>
                </c:pt>
                <c:pt idx="224">
                  <c:v>42586</c:v>
                </c:pt>
                <c:pt idx="225">
                  <c:v>42591</c:v>
                </c:pt>
                <c:pt idx="226">
                  <c:v>42608</c:v>
                </c:pt>
                <c:pt idx="227">
                  <c:v>42611</c:v>
                </c:pt>
                <c:pt idx="228">
                  <c:v>42628</c:v>
                </c:pt>
                <c:pt idx="229">
                  <c:v>42633</c:v>
                </c:pt>
                <c:pt idx="230">
                  <c:v>42635</c:v>
                </c:pt>
                <c:pt idx="231">
                  <c:v>42636</c:v>
                </c:pt>
                <c:pt idx="232">
                  <c:v>42636</c:v>
                </c:pt>
                <c:pt idx="233">
                  <c:v>42636</c:v>
                </c:pt>
                <c:pt idx="234">
                  <c:v>42636</c:v>
                </c:pt>
                <c:pt idx="235">
                  <c:v>42689</c:v>
                </c:pt>
                <c:pt idx="236">
                  <c:v>42692</c:v>
                </c:pt>
                <c:pt idx="237">
                  <c:v>42692</c:v>
                </c:pt>
                <c:pt idx="238">
                  <c:v>42692</c:v>
                </c:pt>
                <c:pt idx="239">
                  <c:v>42717</c:v>
                </c:pt>
                <c:pt idx="240">
                  <c:v>42719</c:v>
                </c:pt>
                <c:pt idx="241">
                  <c:v>42738</c:v>
                </c:pt>
                <c:pt idx="242">
                  <c:v>42747</c:v>
                </c:pt>
                <c:pt idx="243">
                  <c:v>42747</c:v>
                </c:pt>
                <c:pt idx="244">
                  <c:v>42747</c:v>
                </c:pt>
                <c:pt idx="245">
                  <c:v>42752</c:v>
                </c:pt>
                <c:pt idx="246">
                  <c:v>42766</c:v>
                </c:pt>
                <c:pt idx="247">
                  <c:v>42817</c:v>
                </c:pt>
                <c:pt idx="248">
                  <c:v>42825</c:v>
                </c:pt>
                <c:pt idx="249">
                  <c:v>42826</c:v>
                </c:pt>
                <c:pt idx="250">
                  <c:v>42843</c:v>
                </c:pt>
                <c:pt idx="251">
                  <c:v>42877</c:v>
                </c:pt>
                <c:pt idx="252">
                  <c:v>42880</c:v>
                </c:pt>
                <c:pt idx="253">
                  <c:v>42880</c:v>
                </c:pt>
                <c:pt idx="254">
                  <c:v>42880</c:v>
                </c:pt>
                <c:pt idx="255">
                  <c:v>42880</c:v>
                </c:pt>
                <c:pt idx="256">
                  <c:v>42881</c:v>
                </c:pt>
                <c:pt idx="257">
                  <c:v>42887</c:v>
                </c:pt>
                <c:pt idx="258">
                  <c:v>42887</c:v>
                </c:pt>
                <c:pt idx="259">
                  <c:v>42887</c:v>
                </c:pt>
                <c:pt idx="260">
                  <c:v>42893</c:v>
                </c:pt>
                <c:pt idx="261">
                  <c:v>42905</c:v>
                </c:pt>
                <c:pt idx="262">
                  <c:v>42906</c:v>
                </c:pt>
                <c:pt idx="263">
                  <c:v>42906</c:v>
                </c:pt>
                <c:pt idx="264">
                  <c:v>42906</c:v>
                </c:pt>
                <c:pt idx="265">
                  <c:v>42906</c:v>
                </c:pt>
                <c:pt idx="266">
                  <c:v>42912</c:v>
                </c:pt>
                <c:pt idx="267">
                  <c:v>42933</c:v>
                </c:pt>
                <c:pt idx="268">
                  <c:v>42944</c:v>
                </c:pt>
                <c:pt idx="269">
                  <c:v>42944</c:v>
                </c:pt>
                <c:pt idx="270">
                  <c:v>42955</c:v>
                </c:pt>
                <c:pt idx="271">
                  <c:v>42972</c:v>
                </c:pt>
                <c:pt idx="272">
                  <c:v>43001</c:v>
                </c:pt>
                <c:pt idx="273">
                  <c:v>43004</c:v>
                </c:pt>
                <c:pt idx="274">
                  <c:v>43004</c:v>
                </c:pt>
                <c:pt idx="275">
                  <c:v>43014</c:v>
                </c:pt>
                <c:pt idx="276">
                  <c:v>43014</c:v>
                </c:pt>
                <c:pt idx="277">
                  <c:v>43038</c:v>
                </c:pt>
                <c:pt idx="278">
                  <c:v>43047</c:v>
                </c:pt>
                <c:pt idx="279">
                  <c:v>43052</c:v>
                </c:pt>
                <c:pt idx="280">
                  <c:v>43052</c:v>
                </c:pt>
                <c:pt idx="281">
                  <c:v>43053</c:v>
                </c:pt>
                <c:pt idx="282">
                  <c:v>43077</c:v>
                </c:pt>
                <c:pt idx="283">
                  <c:v>43083</c:v>
                </c:pt>
                <c:pt idx="284">
                  <c:v>43084</c:v>
                </c:pt>
                <c:pt idx="285">
                  <c:v>43090</c:v>
                </c:pt>
                <c:pt idx="286">
                  <c:v>43105</c:v>
                </c:pt>
                <c:pt idx="287">
                  <c:v>43109</c:v>
                </c:pt>
                <c:pt idx="288">
                  <c:v>43126</c:v>
                </c:pt>
                <c:pt idx="289">
                  <c:v>43129</c:v>
                </c:pt>
                <c:pt idx="290">
                  <c:v>43129</c:v>
                </c:pt>
                <c:pt idx="291">
                  <c:v>43132</c:v>
                </c:pt>
                <c:pt idx="292">
                  <c:v>43136</c:v>
                </c:pt>
                <c:pt idx="293">
                  <c:v>43152</c:v>
                </c:pt>
                <c:pt idx="294">
                  <c:v>43154</c:v>
                </c:pt>
                <c:pt idx="295">
                  <c:v>43206</c:v>
                </c:pt>
                <c:pt idx="296">
                  <c:v>43227</c:v>
                </c:pt>
                <c:pt idx="297">
                  <c:v>43236</c:v>
                </c:pt>
                <c:pt idx="298">
                  <c:v>43236</c:v>
                </c:pt>
                <c:pt idx="299">
                  <c:v>43250</c:v>
                </c:pt>
                <c:pt idx="300">
                  <c:v>43250</c:v>
                </c:pt>
                <c:pt idx="301">
                  <c:v>43250</c:v>
                </c:pt>
                <c:pt idx="302">
                  <c:v>43250</c:v>
                </c:pt>
                <c:pt idx="303">
                  <c:v>43250</c:v>
                </c:pt>
                <c:pt idx="304">
                  <c:v>43250</c:v>
                </c:pt>
                <c:pt idx="305">
                  <c:v>43251</c:v>
                </c:pt>
                <c:pt idx="306">
                  <c:v>43252</c:v>
                </c:pt>
                <c:pt idx="307">
                  <c:v>43255</c:v>
                </c:pt>
                <c:pt idx="308">
                  <c:v>43257</c:v>
                </c:pt>
                <c:pt idx="309">
                  <c:v>43259</c:v>
                </c:pt>
                <c:pt idx="310">
                  <c:v>43264</c:v>
                </c:pt>
                <c:pt idx="311">
                  <c:v>43264</c:v>
                </c:pt>
                <c:pt idx="312">
                  <c:v>43264</c:v>
                </c:pt>
                <c:pt idx="313">
                  <c:v>43264</c:v>
                </c:pt>
                <c:pt idx="314">
                  <c:v>43266</c:v>
                </c:pt>
                <c:pt idx="315">
                  <c:v>43277</c:v>
                </c:pt>
                <c:pt idx="316">
                  <c:v>43278</c:v>
                </c:pt>
                <c:pt idx="317">
                  <c:v>43281</c:v>
                </c:pt>
                <c:pt idx="318">
                  <c:v>43281</c:v>
                </c:pt>
                <c:pt idx="319">
                  <c:v>43281</c:v>
                </c:pt>
                <c:pt idx="320">
                  <c:v>43291</c:v>
                </c:pt>
                <c:pt idx="321">
                  <c:v>43322</c:v>
                </c:pt>
                <c:pt idx="322">
                  <c:v>43322</c:v>
                </c:pt>
                <c:pt idx="323">
                  <c:v>43334</c:v>
                </c:pt>
                <c:pt idx="324">
                  <c:v>43334</c:v>
                </c:pt>
                <c:pt idx="325">
                  <c:v>43335</c:v>
                </c:pt>
                <c:pt idx="326">
                  <c:v>43343</c:v>
                </c:pt>
                <c:pt idx="327">
                  <c:v>43352</c:v>
                </c:pt>
                <c:pt idx="328">
                  <c:v>43354</c:v>
                </c:pt>
                <c:pt idx="329">
                  <c:v>43362</c:v>
                </c:pt>
                <c:pt idx="330">
                  <c:v>43363</c:v>
                </c:pt>
                <c:pt idx="331">
                  <c:v>43368</c:v>
                </c:pt>
                <c:pt idx="332">
                  <c:v>43374</c:v>
                </c:pt>
                <c:pt idx="333">
                  <c:v>43374</c:v>
                </c:pt>
                <c:pt idx="334">
                  <c:v>43391</c:v>
                </c:pt>
                <c:pt idx="335">
                  <c:v>43391</c:v>
                </c:pt>
                <c:pt idx="336">
                  <c:v>43398</c:v>
                </c:pt>
                <c:pt idx="337">
                  <c:v>43405</c:v>
                </c:pt>
                <c:pt idx="338">
                  <c:v>43445</c:v>
                </c:pt>
                <c:pt idx="339">
                  <c:v>43497</c:v>
                </c:pt>
                <c:pt idx="340">
                  <c:v>43507</c:v>
                </c:pt>
                <c:pt idx="341">
                  <c:v>43510</c:v>
                </c:pt>
                <c:pt idx="342">
                  <c:v>43524</c:v>
                </c:pt>
                <c:pt idx="343">
                  <c:v>43545</c:v>
                </c:pt>
                <c:pt idx="344">
                  <c:v>43546</c:v>
                </c:pt>
                <c:pt idx="345">
                  <c:v>43577</c:v>
                </c:pt>
                <c:pt idx="346">
                  <c:v>43585</c:v>
                </c:pt>
                <c:pt idx="347">
                  <c:v>43613</c:v>
                </c:pt>
                <c:pt idx="348">
                  <c:v>43615</c:v>
                </c:pt>
                <c:pt idx="349">
                  <c:v>43627</c:v>
                </c:pt>
                <c:pt idx="350">
                  <c:v>43634</c:v>
                </c:pt>
                <c:pt idx="351">
                  <c:v>43634</c:v>
                </c:pt>
                <c:pt idx="352">
                  <c:v>43637</c:v>
                </c:pt>
                <c:pt idx="353">
                  <c:v>43643</c:v>
                </c:pt>
                <c:pt idx="354">
                  <c:v>43643</c:v>
                </c:pt>
                <c:pt idx="355">
                  <c:v>43647</c:v>
                </c:pt>
                <c:pt idx="356">
                  <c:v>43647</c:v>
                </c:pt>
                <c:pt idx="357">
                  <c:v>43647</c:v>
                </c:pt>
                <c:pt idx="358">
                  <c:v>43655</c:v>
                </c:pt>
                <c:pt idx="359">
                  <c:v>43671</c:v>
                </c:pt>
                <c:pt idx="360">
                  <c:v>43672</c:v>
                </c:pt>
                <c:pt idx="361">
                  <c:v>43672</c:v>
                </c:pt>
                <c:pt idx="362">
                  <c:v>43683</c:v>
                </c:pt>
                <c:pt idx="363">
                  <c:v>43696</c:v>
                </c:pt>
                <c:pt idx="364">
                  <c:v>43707</c:v>
                </c:pt>
                <c:pt idx="365">
                  <c:v>43720</c:v>
                </c:pt>
                <c:pt idx="366">
                  <c:v>43727</c:v>
                </c:pt>
                <c:pt idx="367">
                  <c:v>43730</c:v>
                </c:pt>
                <c:pt idx="368">
                  <c:v>43730</c:v>
                </c:pt>
                <c:pt idx="369">
                  <c:v>43730</c:v>
                </c:pt>
                <c:pt idx="370">
                  <c:v>43739</c:v>
                </c:pt>
                <c:pt idx="371">
                  <c:v>43755</c:v>
                </c:pt>
                <c:pt idx="372">
                  <c:v>43755</c:v>
                </c:pt>
                <c:pt idx="373">
                  <c:v>43756</c:v>
                </c:pt>
                <c:pt idx="374">
                  <c:v>43761</c:v>
                </c:pt>
                <c:pt idx="375">
                  <c:v>43774</c:v>
                </c:pt>
                <c:pt idx="376">
                  <c:v>43783</c:v>
                </c:pt>
                <c:pt idx="377">
                  <c:v>43783</c:v>
                </c:pt>
                <c:pt idx="378">
                  <c:v>43788</c:v>
                </c:pt>
                <c:pt idx="379">
                  <c:v>43790</c:v>
                </c:pt>
                <c:pt idx="380">
                  <c:v>43795</c:v>
                </c:pt>
                <c:pt idx="381">
                  <c:v>43795</c:v>
                </c:pt>
                <c:pt idx="382">
                  <c:v>43795</c:v>
                </c:pt>
                <c:pt idx="383">
                  <c:v>43804</c:v>
                </c:pt>
                <c:pt idx="384">
                  <c:v>43809</c:v>
                </c:pt>
                <c:pt idx="385">
                  <c:v>43816</c:v>
                </c:pt>
                <c:pt idx="386">
                  <c:v>43819</c:v>
                </c:pt>
                <c:pt idx="387">
                  <c:v>43822</c:v>
                </c:pt>
                <c:pt idx="388">
                  <c:v>43836</c:v>
                </c:pt>
                <c:pt idx="389">
                  <c:v>43875</c:v>
                </c:pt>
                <c:pt idx="390">
                  <c:v>43875</c:v>
                </c:pt>
                <c:pt idx="391">
                  <c:v>43880</c:v>
                </c:pt>
                <c:pt idx="392">
                  <c:v>43887</c:v>
                </c:pt>
                <c:pt idx="393">
                  <c:v>43903</c:v>
                </c:pt>
                <c:pt idx="394">
                  <c:v>43915</c:v>
                </c:pt>
                <c:pt idx="395">
                  <c:v>43929</c:v>
                </c:pt>
                <c:pt idx="396">
                  <c:v>43929</c:v>
                </c:pt>
                <c:pt idx="397">
                  <c:v>43953</c:v>
                </c:pt>
                <c:pt idx="398">
                  <c:v>43957</c:v>
                </c:pt>
                <c:pt idx="399">
                  <c:v>43970</c:v>
                </c:pt>
                <c:pt idx="400">
                  <c:v>43977</c:v>
                </c:pt>
                <c:pt idx="401">
                  <c:v>43983</c:v>
                </c:pt>
                <c:pt idx="402">
                  <c:v>44022</c:v>
                </c:pt>
                <c:pt idx="403">
                  <c:v>44022</c:v>
                </c:pt>
                <c:pt idx="404">
                  <c:v>44036</c:v>
                </c:pt>
                <c:pt idx="405">
                  <c:v>44067</c:v>
                </c:pt>
                <c:pt idx="406">
                  <c:v>44074</c:v>
                </c:pt>
                <c:pt idx="407">
                  <c:v>44088</c:v>
                </c:pt>
                <c:pt idx="408">
                  <c:v>44097</c:v>
                </c:pt>
                <c:pt idx="409">
                  <c:v>44099</c:v>
                </c:pt>
                <c:pt idx="410">
                  <c:v>44104</c:v>
                </c:pt>
                <c:pt idx="411">
                  <c:v>44106</c:v>
                </c:pt>
                <c:pt idx="412">
                  <c:v>44137</c:v>
                </c:pt>
                <c:pt idx="413">
                  <c:v>44140</c:v>
                </c:pt>
                <c:pt idx="414">
                  <c:v>44141</c:v>
                </c:pt>
                <c:pt idx="415">
                  <c:v>44166</c:v>
                </c:pt>
                <c:pt idx="416">
                  <c:v>44187</c:v>
                </c:pt>
                <c:pt idx="417">
                  <c:v>44195</c:v>
                </c:pt>
                <c:pt idx="418">
                  <c:v>44211</c:v>
                </c:pt>
                <c:pt idx="419">
                  <c:v>44211</c:v>
                </c:pt>
                <c:pt idx="420">
                  <c:v>44217</c:v>
                </c:pt>
                <c:pt idx="421">
                  <c:v>44224</c:v>
                </c:pt>
                <c:pt idx="422">
                  <c:v>44228</c:v>
                </c:pt>
                <c:pt idx="423">
                  <c:v>44228</c:v>
                </c:pt>
                <c:pt idx="424">
                  <c:v>44231</c:v>
                </c:pt>
                <c:pt idx="425">
                  <c:v>44250</c:v>
                </c:pt>
                <c:pt idx="426">
                  <c:v>44263</c:v>
                </c:pt>
                <c:pt idx="427">
                  <c:v>44280</c:v>
                </c:pt>
                <c:pt idx="428">
                  <c:v>44287</c:v>
                </c:pt>
                <c:pt idx="429">
                  <c:v>44287</c:v>
                </c:pt>
                <c:pt idx="430">
                  <c:v>44294</c:v>
                </c:pt>
                <c:pt idx="431">
                  <c:v>44323</c:v>
                </c:pt>
                <c:pt idx="432">
                  <c:v>44328</c:v>
                </c:pt>
                <c:pt idx="433">
                  <c:v>44348</c:v>
                </c:pt>
                <c:pt idx="434">
                  <c:v>44348</c:v>
                </c:pt>
                <c:pt idx="435">
                  <c:v>44348</c:v>
                </c:pt>
                <c:pt idx="436">
                  <c:v>44351</c:v>
                </c:pt>
                <c:pt idx="437">
                  <c:v>44364</c:v>
                </c:pt>
                <c:pt idx="438">
                  <c:v>44420</c:v>
                </c:pt>
                <c:pt idx="439">
                  <c:v>44477</c:v>
                </c:pt>
                <c:pt idx="440">
                  <c:v>44483</c:v>
                </c:pt>
                <c:pt idx="441">
                  <c:v>44484</c:v>
                </c:pt>
                <c:pt idx="442">
                  <c:v>44484</c:v>
                </c:pt>
                <c:pt idx="443">
                  <c:v>44547</c:v>
                </c:pt>
                <c:pt idx="444">
                  <c:v>44582</c:v>
                </c:pt>
                <c:pt idx="445">
                  <c:v>44608</c:v>
                </c:pt>
                <c:pt idx="446">
                  <c:v>44613</c:v>
                </c:pt>
                <c:pt idx="447">
                  <c:v>44669</c:v>
                </c:pt>
                <c:pt idx="448">
                  <c:v>44671</c:v>
                </c:pt>
                <c:pt idx="449">
                  <c:v>44679</c:v>
                </c:pt>
                <c:pt idx="450">
                  <c:v>44694</c:v>
                </c:pt>
                <c:pt idx="451">
                  <c:v>44706</c:v>
                </c:pt>
                <c:pt idx="452">
                  <c:v>44735</c:v>
                </c:pt>
                <c:pt idx="453">
                  <c:v>44769</c:v>
                </c:pt>
                <c:pt idx="454">
                  <c:v>44831</c:v>
                </c:pt>
                <c:pt idx="455">
                  <c:v>44833</c:v>
                </c:pt>
                <c:pt idx="456">
                  <c:v>44854</c:v>
                </c:pt>
                <c:pt idx="457">
                  <c:v>44859</c:v>
                </c:pt>
                <c:pt idx="458">
                  <c:v>44862</c:v>
                </c:pt>
                <c:pt idx="459">
                  <c:v>44916</c:v>
                </c:pt>
                <c:pt idx="460">
                  <c:v>44946</c:v>
                </c:pt>
                <c:pt idx="461">
                  <c:v>44950</c:v>
                </c:pt>
                <c:pt idx="462">
                  <c:v>45107</c:v>
                </c:pt>
                <c:pt idx="463">
                  <c:v>45128</c:v>
                </c:pt>
                <c:pt idx="464">
                  <c:v>45223</c:v>
                </c:pt>
                <c:pt idx="465">
                  <c:v>45245</c:v>
                </c:pt>
                <c:pt idx="466">
                  <c:v>45247</c:v>
                </c:pt>
                <c:pt idx="467">
                  <c:v>45322</c:v>
                </c:pt>
                <c:pt idx="468">
                  <c:v>45337</c:v>
                </c:pt>
                <c:pt idx="469">
                  <c:v>45372</c:v>
                </c:pt>
                <c:pt idx="470">
                  <c:v>45415</c:v>
                </c:pt>
                <c:pt idx="471">
                  <c:v>45415</c:v>
                </c:pt>
              </c:numCache>
            </c:numRef>
          </c:xVal>
          <c:yVal>
            <c:numRef>
              <c:f>'PPA Price by Project (PV only)'!$Q$26:$Q$537</c:f>
              <c:numCache>
                <c:formatCode>0.00</c:formatCode>
                <c:ptCount val="512"/>
                <c:pt idx="0">
                  <c:v>#N/A</c:v>
                </c:pt>
                <c:pt idx="1">
                  <c:v>#N/A</c:v>
                </c:pt>
                <c:pt idx="2">
                  <c:v>#N/A</c:v>
                </c:pt>
                <c:pt idx="3">
                  <c:v>#N/A</c:v>
                </c:pt>
                <c:pt idx="4">
                  <c:v>#N/A</c:v>
                </c:pt>
                <c:pt idx="5">
                  <c:v>#N/A</c:v>
                </c:pt>
                <c:pt idx="6">
                  <c:v>176.34353910042432</c:v>
                </c:pt>
                <c:pt idx="7">
                  <c:v>#N/A</c:v>
                </c:pt>
                <c:pt idx="8">
                  <c:v>#N/A</c:v>
                </c:pt>
                <c:pt idx="9">
                  <c:v>#N/A</c:v>
                </c:pt>
                <c:pt idx="10">
                  <c:v>#N/A</c:v>
                </c:pt>
                <c:pt idx="11">
                  <c:v>221.44020159696274</c:v>
                </c:pt>
                <c:pt idx="12">
                  <c:v>#N/A</c:v>
                </c:pt>
                <c:pt idx="13">
                  <c:v>#N/A</c:v>
                </c:pt>
                <c:pt idx="14">
                  <c:v>#N/A</c:v>
                </c:pt>
                <c:pt idx="15">
                  <c:v>#N/A</c:v>
                </c:pt>
                <c:pt idx="16">
                  <c:v>#N/A</c:v>
                </c:pt>
                <c:pt idx="17">
                  <c:v>147.05668499061463</c:v>
                </c:pt>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#N/A</c:v>
                </c:pt>
                <c:pt idx="42">
                  <c:v>#N/A</c:v>
                </c:pt>
                <c:pt idx="43">
                  <c:v>#N/A</c:v>
                </c:pt>
                <c:pt idx="44">
                  <c:v>#N/A</c:v>
                </c:pt>
                <c:pt idx="45">
                  <c:v>#N/A</c:v>
                </c:pt>
                <c:pt idx="46">
                  <c:v>#N/A</c:v>
                </c:pt>
                <c:pt idx="47">
                  <c:v>#N/A</c:v>
                </c:pt>
                <c:pt idx="48">
                  <c:v>#N/A</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#N/A</c:v>
                </c:pt>
                <c:pt idx="69">
                  <c:v>#N/A</c:v>
                </c:pt>
                <c:pt idx="70">
                  <c:v>#N/A</c:v>
                </c:pt>
                <c:pt idx="71">
                  <c:v>#N/A</c:v>
                </c:pt>
                <c:pt idx="72">
                  <c:v>#N/A</c:v>
                </c:pt>
                <c:pt idx="73">
                  <c:v>#N/A</c:v>
                </c:pt>
                <c:pt idx="74">
                  <c:v>#N/A</c:v>
                </c:pt>
                <c:pt idx="75">
                  <c:v>#N/A</c:v>
                </c:pt>
                <c:pt idx="76">
                  <c:v>#N/A</c:v>
                </c:pt>
                <c:pt idx="77">
                  <c:v>#N/A</c:v>
                </c:pt>
                <c:pt idx="78">
                  <c:v>#N/A</c:v>
                </c:pt>
                <c:pt idx="79">
                  <c:v>#N/A</c:v>
                </c:pt>
                <c:pt idx="80">
                  <c:v>#N/A</c:v>
                </c:pt>
                <c:pt idx="81">
                  <c:v>#N/A</c:v>
                </c:pt>
                <c:pt idx="82">
                  <c:v>#N/A</c:v>
                </c:pt>
                <c:pt idx="83">
                  <c:v>#N/A</c:v>
                </c:pt>
                <c:pt idx="84">
                  <c:v>#N/A</c:v>
                </c:pt>
                <c:pt idx="85">
                  <c:v>#N/A</c:v>
                </c:pt>
                <c:pt idx="86">
                  <c:v>#N/A</c:v>
                </c:pt>
                <c:pt idx="87">
                  <c:v>#N/A</c:v>
                </c:pt>
                <c:pt idx="88">
                  <c:v>#N/A</c:v>
                </c:pt>
                <c:pt idx="89">
                  <c:v>#N/A</c:v>
                </c:pt>
                <c:pt idx="90">
                  <c:v>#N/A</c:v>
                </c:pt>
                <c:pt idx="91">
                  <c:v>#N/A</c:v>
                </c:pt>
                <c:pt idx="92">
                  <c:v>111.05745767026998</c:v>
                </c:pt>
                <c:pt idx="93">
                  <c:v>#N/A</c:v>
                </c:pt>
                <c:pt idx="94">
                  <c:v>#N/A</c:v>
                </c:pt>
                <c:pt idx="95">
                  <c:v>#N/A</c:v>
                </c:pt>
                <c:pt idx="96">
                  <c:v>#N/A</c:v>
                </c:pt>
                <c:pt idx="97">
                  <c:v>#N/A</c:v>
                </c:pt>
                <c:pt idx="98">
                  <c:v>#N/A</c:v>
                </c:pt>
                <c:pt idx="99">
                  <c:v>#N/A</c:v>
                </c:pt>
                <c:pt idx="100">
                  <c:v>#N/A</c:v>
                </c:pt>
                <c:pt idx="101">
                  <c:v>#N/A</c:v>
                </c:pt>
                <c:pt idx="102">
                  <c:v>#N/A</c:v>
                </c:pt>
                <c:pt idx="103">
                  <c:v>#N/A</c:v>
                </c:pt>
                <c:pt idx="104">
                  <c:v>#N/A</c:v>
                </c:pt>
                <c:pt idx="105">
                  <c:v>#N/A</c:v>
                </c:pt>
                <c:pt idx="106">
                  <c:v>#N/A</c:v>
                </c:pt>
                <c:pt idx="107">
                  <c:v>#N/A</c:v>
                </c:pt>
                <c:pt idx="108">
                  <c:v>#N/A</c:v>
                </c:pt>
                <c:pt idx="109">
                  <c:v>#N/A</c:v>
                </c:pt>
                <c:pt idx="110">
                  <c:v>#N/A</c:v>
                </c:pt>
                <c:pt idx="111">
                  <c:v>#N/A</c:v>
                </c:pt>
                <c:pt idx="112">
                  <c:v>#N/A</c:v>
                </c:pt>
                <c:pt idx="113">
                  <c:v>#N/A</c:v>
                </c:pt>
                <c:pt idx="114">
                  <c:v>#N/A</c:v>
                </c:pt>
                <c:pt idx="115">
                  <c:v>#N/A</c:v>
                </c:pt>
                <c:pt idx="116">
                  <c:v>#N/A</c:v>
                </c:pt>
                <c:pt idx="117">
                  <c:v>#N/A</c:v>
                </c:pt>
                <c:pt idx="118">
                  <c:v>#N/A</c:v>
                </c:pt>
                <c:pt idx="119">
                  <c:v>#N/A</c:v>
                </c:pt>
                <c:pt idx="120">
                  <c:v>#N/A</c:v>
                </c:pt>
                <c:pt idx="121">
                  <c:v>47.35384759981288</c:v>
                </c:pt>
                <c:pt idx="122">
                  <c:v>#N/A</c:v>
                </c:pt>
                <c:pt idx="123">
                  <c:v>#N/A</c:v>
                </c:pt>
                <c:pt idx="124">
                  <c:v>#N/A</c:v>
                </c:pt>
                <c:pt idx="125">
                  <c:v>#N/A</c:v>
                </c:pt>
                <c:pt idx="126">
                  <c:v>#N/A</c:v>
                </c:pt>
                <c:pt idx="127">
                  <c:v>#N/A</c:v>
                </c:pt>
                <c:pt idx="128">
                  <c:v>#N/A</c:v>
                </c:pt>
                <c:pt idx="129">
                  <c:v>#N/A</c:v>
                </c:pt>
                <c:pt idx="130">
                  <c:v>#N/A</c:v>
                </c:pt>
                <c:pt idx="131">
                  <c:v>#N/A</c:v>
                </c:pt>
                <c:pt idx="132">
                  <c:v>#N/A</c:v>
                </c:pt>
                <c:pt idx="133">
                  <c:v>#N/A</c:v>
                </c:pt>
                <c:pt idx="134">
                  <c:v>#N/A</c:v>
                </c:pt>
                <c:pt idx="135">
                  <c:v>#N/A</c:v>
                </c:pt>
                <c:pt idx="136">
                  <c:v>#N/A</c:v>
                </c:pt>
                <c:pt idx="137">
                  <c:v>#N/A</c:v>
                </c:pt>
                <c:pt idx="138">
                  <c:v>#N/A</c:v>
                </c:pt>
                <c:pt idx="139">
                  <c:v>#N/A</c:v>
                </c:pt>
                <c:pt idx="140">
                  <c:v>#N/A</c:v>
                </c:pt>
                <c:pt idx="141">
                  <c:v>#N/A</c:v>
                </c:pt>
                <c:pt idx="142">
                  <c:v>#N/A</c:v>
                </c:pt>
                <c:pt idx="143">
                  <c:v>#N/A</c:v>
                </c:pt>
                <c:pt idx="144">
                  <c:v>#N/A</c:v>
                </c:pt>
                <c:pt idx="145">
                  <c:v>#N/A</c:v>
                </c:pt>
                <c:pt idx="146">
                  <c:v>#N/A</c:v>
                </c:pt>
                <c:pt idx="147">
                  <c:v>#N/A</c:v>
                </c:pt>
                <c:pt idx="148">
                  <c:v>#N/A</c:v>
                </c:pt>
                <c:pt idx="149">
                  <c:v>#N/A</c:v>
                </c:pt>
                <c:pt idx="150">
                  <c:v>#N/A</c:v>
                </c:pt>
                <c:pt idx="151">
                  <c:v>#N/A</c:v>
                </c:pt>
                <c:pt idx="152">
                  <c:v>#N/A</c:v>
                </c:pt>
                <c:pt idx="153">
                  <c:v>71.226033702908026</c:v>
                </c:pt>
                <c:pt idx="154">
                  <c:v>#N/A</c:v>
                </c:pt>
                <c:pt idx="155">
                  <c:v>#N/A</c:v>
                </c:pt>
                <c:pt idx="156">
                  <c:v>#N/A</c:v>
                </c:pt>
                <c:pt idx="157">
                  <c:v>#N/A</c:v>
                </c:pt>
                <c:pt idx="158">
                  <c:v>#N/A</c:v>
                </c:pt>
                <c:pt idx="159">
                  <c:v>#N/A</c:v>
                </c:pt>
                <c:pt idx="160">
                  <c:v>#N/A</c:v>
                </c:pt>
                <c:pt idx="161">
                  <c:v>45.571310245773759</c:v>
                </c:pt>
                <c:pt idx="162">
                  <c:v>66.907158321073368</c:v>
                </c:pt>
                <c:pt idx="163">
                  <c:v>40.206540028907476</c:v>
                </c:pt>
                <c:pt idx="164">
                  <c:v>40.717788749570659</c:v>
                </c:pt>
                <c:pt idx="165">
                  <c:v>#N/A</c:v>
                </c:pt>
                <c:pt idx="166">
                  <c:v>#N/A</c:v>
                </c:pt>
                <c:pt idx="167">
                  <c:v>#N/A</c:v>
                </c:pt>
                <c:pt idx="168">
                  <c:v>50.913927869441487</c:v>
                </c:pt>
                <c:pt idx="169">
                  <c:v>#N/A</c:v>
                </c:pt>
                <c:pt idx="170">
                  <c:v>#N/A</c:v>
                </c:pt>
                <c:pt idx="171">
                  <c:v>#N/A</c:v>
                </c:pt>
                <c:pt idx="172">
                  <c:v>#N/A</c:v>
                </c:pt>
                <c:pt idx="173">
                  <c:v>#N/A</c:v>
                </c:pt>
                <c:pt idx="174">
                  <c:v>#N/A</c:v>
                </c:pt>
                <c:pt idx="175">
                  <c:v>#N/A</c:v>
                </c:pt>
                <c:pt idx="176">
                  <c:v>80.017674832946213</c:v>
                </c:pt>
                <c:pt idx="177">
                  <c:v>#N/A</c:v>
                </c:pt>
                <c:pt idx="178">
                  <c:v>#N/A</c:v>
                </c:pt>
                <c:pt idx="179">
                  <c:v>#N/A</c:v>
                </c:pt>
                <c:pt idx="180">
                  <c:v>#N/A</c:v>
                </c:pt>
                <c:pt idx="181">
                  <c:v>#N/A</c:v>
                </c:pt>
                <c:pt idx="182">
                  <c:v>#N/A</c:v>
                </c:pt>
                <c:pt idx="183">
                  <c:v>#N/A</c:v>
                </c:pt>
                <c:pt idx="184">
                  <c:v>70.546353054261616</c:v>
                </c:pt>
                <c:pt idx="185">
                  <c:v>#N/A</c:v>
                </c:pt>
                <c:pt idx="186">
                  <c:v>#N/A</c:v>
                </c:pt>
                <c:pt idx="187">
                  <c:v>#N/A</c:v>
                </c:pt>
                <c:pt idx="188">
                  <c:v>#N/A</c:v>
                </c:pt>
                <c:pt idx="189">
                  <c:v>#N/A</c:v>
                </c:pt>
                <c:pt idx="190">
                  <c:v>#N/A</c:v>
                </c:pt>
                <c:pt idx="191">
                  <c:v>#N/A</c:v>
                </c:pt>
                <c:pt idx="192">
                  <c:v>#N/A</c:v>
                </c:pt>
                <c:pt idx="193">
                  <c:v>#N/A</c:v>
                </c:pt>
                <c:pt idx="194">
                  <c:v>#N/A</c:v>
                </c:pt>
                <c:pt idx="195">
                  <c:v>46.178259300887014</c:v>
                </c:pt>
                <c:pt idx="196">
                  <c:v>#N/A</c:v>
                </c:pt>
                <c:pt idx="197">
                  <c:v>#N/A</c:v>
                </c:pt>
                <c:pt idx="198">
                  <c:v>#N/A</c:v>
                </c:pt>
                <c:pt idx="199">
                  <c:v>#N/A</c:v>
                </c:pt>
                <c:pt idx="200">
                  <c:v>39.196672914637738</c:v>
                </c:pt>
                <c:pt idx="201">
                  <c:v>36.077287277904233</c:v>
                </c:pt>
                <c:pt idx="202">
                  <c:v>#N/A</c:v>
                </c:pt>
                <c:pt idx="203">
                  <c:v>#N/A</c:v>
                </c:pt>
                <c:pt idx="204">
                  <c:v>#N/A</c:v>
                </c:pt>
                <c:pt idx="205">
                  <c:v>#N/A</c:v>
                </c:pt>
                <c:pt idx="206">
                  <c:v>#N/A</c:v>
                </c:pt>
                <c:pt idx="207">
                  <c:v>#N/A</c:v>
                </c:pt>
                <c:pt idx="208">
                  <c:v>#N/A</c:v>
                </c:pt>
                <c:pt idx="209">
                  <c:v>#N/A</c:v>
                </c:pt>
                <c:pt idx="210">
                  <c:v>47.35384759981288</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#N/A</c:v>
                </c:pt>
                <c:pt idx="227">
                  <c:v>#N/A</c:v>
                </c:pt>
                <c:pt idx="228">
                  <c:v>#N/A</c:v>
                </c:pt>
                <c:pt idx="229">
                  <c:v>#N/A</c:v>
                </c:pt>
                <c:pt idx="230">
                  <c:v>#N/A</c:v>
                </c:pt>
                <c:pt idx="231">
                  <c:v>#N/A</c:v>
                </c:pt>
                <c:pt idx="232">
                  <c:v>#N/A</c:v>
                </c:pt>
                <c:pt idx="233">
                  <c:v>#N/A</c:v>
                </c:pt>
                <c:pt idx="234">
                  <c:v>#N/A</c:v>
                </c:pt>
                <c:pt idx="235">
                  <c:v>#N/A</c:v>
                </c:pt>
                <c:pt idx="236">
                  <c:v>36.721411731569063</c:v>
                </c:pt>
                <c:pt idx="237">
                  <c:v>#N/A</c:v>
                </c:pt>
                <c:pt idx="238">
                  <c:v>#N/A</c:v>
                </c:pt>
                <c:pt idx="239">
                  <c:v>#N/A</c:v>
                </c:pt>
                <c:pt idx="240">
                  <c:v>#N/A</c:v>
                </c:pt>
                <c:pt idx="241">
                  <c:v>#N/A</c:v>
                </c:pt>
                <c:pt idx="242">
                  <c:v>#N/A</c:v>
                </c:pt>
                <c:pt idx="243">
                  <c:v>#N/A</c:v>
                </c:pt>
                <c:pt idx="244">
                  <c:v>38.679788628305204</c:v>
                </c:pt>
                <c:pt idx="245">
                  <c:v>#N/A</c:v>
                </c:pt>
                <c:pt idx="246">
                  <c:v>39.441808896677493</c:v>
                </c:pt>
                <c:pt idx="247">
                  <c:v>#N/A</c:v>
                </c:pt>
                <c:pt idx="248">
                  <c:v>#N/A</c:v>
                </c:pt>
                <c:pt idx="249">
                  <c:v>#N/A</c:v>
                </c:pt>
                <c:pt idx="250">
                  <c:v>#N/A</c:v>
                </c:pt>
                <c:pt idx="251">
                  <c:v>#N/A</c:v>
                </c:pt>
                <c:pt idx="252">
                  <c:v>#N/A</c:v>
                </c:pt>
                <c:pt idx="253">
                  <c:v>#N/A</c:v>
                </c:pt>
                <c:pt idx="254">
                  <c:v>#N/A</c:v>
                </c:pt>
                <c:pt idx="255">
                  <c:v>#N/A</c:v>
                </c:pt>
                <c:pt idx="256">
                  <c:v>#N/A</c:v>
                </c:pt>
                <c:pt idx="257">
                  <c:v>#N/A</c:v>
                </c:pt>
                <c:pt idx="258">
                  <c:v>#N/A</c:v>
                </c:pt>
                <c:pt idx="259">
                  <c:v>#N/A</c:v>
                </c:pt>
                <c:pt idx="260">
                  <c:v>#N/A</c:v>
                </c:pt>
                <c:pt idx="261">
                  <c:v>29.759540495766942</c:v>
                </c:pt>
                <c:pt idx="262">
                  <c:v>#N/A</c:v>
                </c:pt>
                <c:pt idx="263">
                  <c:v>#N/A</c:v>
                </c:pt>
                <c:pt idx="264">
                  <c:v>#N/A</c:v>
                </c:pt>
                <c:pt idx="265">
                  <c:v>#N/A</c:v>
                </c:pt>
                <c:pt idx="266">
                  <c:v>#N/A</c:v>
                </c:pt>
                <c:pt idx="267">
                  <c:v>#N/A</c:v>
                </c:pt>
                <c:pt idx="268">
                  <c:v>#N/A</c:v>
                </c:pt>
                <c:pt idx="269">
                  <c:v>#N/A</c:v>
                </c:pt>
                <c:pt idx="270">
                  <c:v>#N/A</c:v>
                </c:pt>
                <c:pt idx="271">
                  <c:v>#N/A</c:v>
                </c:pt>
                <c:pt idx="272">
                  <c:v>#N/A</c:v>
                </c:pt>
                <c:pt idx="273">
                  <c:v>#N/A</c:v>
                </c:pt>
                <c:pt idx="274">
                  <c:v>#N/A</c:v>
                </c:pt>
                <c:pt idx="275">
                  <c:v>#N/A</c:v>
                </c:pt>
                <c:pt idx="276">
                  <c:v>#N/A</c:v>
                </c:pt>
                <c:pt idx="277">
                  <c:v>#N/A</c:v>
                </c:pt>
                <c:pt idx="278">
                  <c:v>#N/A</c:v>
                </c:pt>
                <c:pt idx="279">
                  <c:v>#N/A</c:v>
                </c:pt>
                <c:pt idx="280">
                  <c:v>#N/A</c:v>
                </c:pt>
                <c:pt idx="281">
                  <c:v>#N/A</c:v>
                </c:pt>
                <c:pt idx="282">
                  <c:v>#N/A</c:v>
                </c:pt>
                <c:pt idx="283">
                  <c:v>21.171520512090087</c:v>
                </c:pt>
                <c:pt idx="284">
                  <c:v>#N/A</c:v>
                </c:pt>
                <c:pt idx="285">
                  <c:v>30.812225691385382</c:v>
                </c:pt>
                <c:pt idx="286">
                  <c:v>#N/A</c:v>
                </c:pt>
                <c:pt idx="287">
                  <c:v>#N/A</c:v>
                </c:pt>
                <c:pt idx="288">
                  <c:v>#N/A</c:v>
                </c:pt>
                <c:pt idx="289">
                  <c:v>#N/A</c:v>
                </c:pt>
                <c:pt idx="290">
                  <c:v>#N/A</c:v>
                </c:pt>
                <c:pt idx="291">
                  <c:v>36.958170710674452</c:v>
                </c:pt>
                <c:pt idx="292">
                  <c:v>38.291436562428906</c:v>
                </c:pt>
                <c:pt idx="293">
                  <c:v>#N/A</c:v>
                </c:pt>
                <c:pt idx="294">
                  <c:v>30.604170876129029</c:v>
                </c:pt>
                <c:pt idx="295">
                  <c:v>#N/A</c:v>
                </c:pt>
                <c:pt idx="296">
                  <c:v>#N/A</c:v>
                </c:pt>
                <c:pt idx="297">
                  <c:v>#N/A</c:v>
                </c:pt>
                <c:pt idx="298">
                  <c:v>#N/A</c:v>
                </c:pt>
                <c:pt idx="299">
                  <c:v>#N/A</c:v>
                </c:pt>
                <c:pt idx="300">
                  <c:v>#N/A</c:v>
                </c:pt>
                <c:pt idx="301">
                  <c:v>#N/A</c:v>
                </c:pt>
                <c:pt idx="302">
                  <c:v>#N/A</c:v>
                </c:pt>
                <c:pt idx="303">
                  <c:v>#N/A</c:v>
                </c:pt>
                <c:pt idx="304">
                  <c:v>#N/A</c:v>
                </c:pt>
                <c:pt idx="305">
                  <c:v>#N/A</c:v>
                </c:pt>
                <c:pt idx="306">
                  <c:v>63.46367356963021</c:v>
                </c:pt>
                <c:pt idx="307">
                  <c:v>#N/A</c:v>
                </c:pt>
                <c:pt idx="308">
                  <c:v>#N/A</c:v>
                </c:pt>
                <c:pt idx="309">
                  <c:v>#N/A</c:v>
                </c:pt>
                <c:pt idx="310">
                  <c:v>#N/A</c:v>
                </c:pt>
                <c:pt idx="311">
                  <c:v>#N/A</c:v>
                </c:pt>
                <c:pt idx="312">
                  <c:v>#N/A</c:v>
                </c:pt>
                <c:pt idx="313">
                  <c:v>#N/A</c:v>
                </c:pt>
                <c:pt idx="314">
                  <c:v>46.609657496034437</c:v>
                </c:pt>
                <c:pt idx="315">
                  <c:v>#N/A</c:v>
                </c:pt>
                <c:pt idx="316">
                  <c:v>#N/A</c:v>
                </c:pt>
                <c:pt idx="317">
                  <c:v>#N/A</c:v>
                </c:pt>
                <c:pt idx="318">
                  <c:v>#N/A</c:v>
                </c:pt>
                <c:pt idx="319">
                  <c:v>#N/A</c:v>
                </c:pt>
                <c:pt idx="320">
                  <c:v>#N/A</c:v>
                </c:pt>
                <c:pt idx="321">
                  <c:v>44.861969126467272</c:v>
                </c:pt>
                <c:pt idx="322">
                  <c:v>44.861969126467272</c:v>
                </c:pt>
                <c:pt idx="323">
                  <c:v>#N/A</c:v>
                </c:pt>
                <c:pt idx="324">
                  <c:v>#N/A</c:v>
                </c:pt>
                <c:pt idx="325">
                  <c:v>#N/A</c:v>
                </c:pt>
                <c:pt idx="326">
                  <c:v>#N/A</c:v>
                </c:pt>
                <c:pt idx="327">
                  <c:v>#N/A</c:v>
                </c:pt>
                <c:pt idx="328">
                  <c:v>#N/A</c:v>
                </c:pt>
                <c:pt idx="329">
                  <c:v>34.377889152831038</c:v>
                </c:pt>
                <c:pt idx="330">
                  <c:v>#N/A</c:v>
                </c:pt>
                <c:pt idx="331">
                  <c:v>38.485290960918249</c:v>
                </c:pt>
                <c:pt idx="332">
                  <c:v>44.844186474767255</c:v>
                </c:pt>
                <c:pt idx="333">
                  <c:v>#N/A</c:v>
                </c:pt>
                <c:pt idx="334">
                  <c:v>32.21753121405014</c:v>
                </c:pt>
                <c:pt idx="335">
                  <c:v>#N/A</c:v>
                </c:pt>
                <c:pt idx="336">
                  <c:v>#N/A</c:v>
                </c:pt>
                <c:pt idx="337">
                  <c:v>#N/A</c:v>
                </c:pt>
                <c:pt idx="338">
                  <c:v>#N/A</c:v>
                </c:pt>
                <c:pt idx="339">
                  <c:v>45.488172797874448</c:v>
                </c:pt>
                <c:pt idx="340">
                  <c:v>#N/A</c:v>
                </c:pt>
                <c:pt idx="341">
                  <c:v>#N/A</c:v>
                </c:pt>
                <c:pt idx="342">
                  <c:v>46.398515219721695</c:v>
                </c:pt>
                <c:pt idx="343">
                  <c:v>#N/A</c:v>
                </c:pt>
                <c:pt idx="344">
                  <c:v>#N/A</c:v>
                </c:pt>
                <c:pt idx="345">
                  <c:v>#N/A</c:v>
                </c:pt>
                <c:pt idx="346">
                  <c:v>#N/A</c:v>
                </c:pt>
                <c:pt idx="347">
                  <c:v>#N/A</c:v>
                </c:pt>
                <c:pt idx="348">
                  <c:v>#N/A</c:v>
                </c:pt>
                <c:pt idx="349">
                  <c:v>#N/A</c:v>
                </c:pt>
                <c:pt idx="350">
                  <c:v>36.894993794635951</c:v>
                </c:pt>
                <c:pt idx="351">
                  <c:v>36.894993794635951</c:v>
                </c:pt>
                <c:pt idx="352">
                  <c:v>#N/A</c:v>
                </c:pt>
                <c:pt idx="353">
                  <c:v>#N/A</c:v>
                </c:pt>
                <c:pt idx="354">
                  <c:v>#N/A</c:v>
                </c:pt>
                <c:pt idx="355">
                  <c:v>#N/A</c:v>
                </c:pt>
                <c:pt idx="356">
                  <c:v>#N/A</c:v>
                </c:pt>
                <c:pt idx="357">
                  <c:v>#N/A</c:v>
                </c:pt>
                <c:pt idx="358">
                  <c:v>#N/A</c:v>
                </c:pt>
                <c:pt idx="359">
                  <c:v>#N/A</c:v>
                </c:pt>
                <c:pt idx="360">
                  <c:v>#N/A</c:v>
                </c:pt>
                <c:pt idx="361">
                  <c:v>#N/A</c:v>
                </c:pt>
                <c:pt idx="362">
                  <c:v>#N/A</c:v>
                </c:pt>
                <c:pt idx="363">
                  <c:v>39.448944701287296</c:v>
                </c:pt>
                <c:pt idx="364">
                  <c:v>#N/A</c:v>
                </c:pt>
                <c:pt idx="365">
                  <c:v>#N/A</c:v>
                </c:pt>
                <c:pt idx="366">
                  <c:v>40.628056230978281</c:v>
                </c:pt>
                <c:pt idx="367">
                  <c:v>#N/A</c:v>
                </c:pt>
                <c:pt idx="368">
                  <c:v>#N/A</c:v>
                </c:pt>
                <c:pt idx="369">
                  <c:v>#N/A</c:v>
                </c:pt>
                <c:pt idx="370">
                  <c:v>#N/A</c:v>
                </c:pt>
                <c:pt idx="371">
                  <c:v>#N/A</c:v>
                </c:pt>
                <c:pt idx="372">
                  <c:v>#N/A</c:v>
                </c:pt>
                <c:pt idx="373">
                  <c:v>#N/A</c:v>
                </c:pt>
                <c:pt idx="374">
                  <c:v>#N/A</c:v>
                </c:pt>
                <c:pt idx="375">
                  <c:v>#N/A</c:v>
                </c:pt>
                <c:pt idx="376">
                  <c:v>#N/A</c:v>
                </c:pt>
                <c:pt idx="377">
                  <c:v>#N/A</c:v>
                </c:pt>
                <c:pt idx="378">
                  <c:v>#N/A</c:v>
                </c:pt>
                <c:pt idx="379">
                  <c:v>#N/A</c:v>
                </c:pt>
                <c:pt idx="380">
                  <c:v>#N/A</c:v>
                </c:pt>
                <c:pt idx="381">
                  <c:v>#N/A</c:v>
                </c:pt>
                <c:pt idx="382">
                  <c:v>#N/A</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33.129501515647206</c:v>
                </c:pt>
                <c:pt idx="399">
                  <c:v>#N/A</c:v>
                </c:pt>
                <c:pt idx="400">
                  <c:v>23.772910531264426</c:v>
                </c:pt>
                <c:pt idx="401">
                  <c:v>#N/A</c:v>
                </c:pt>
                <c:pt idx="402">
                  <c:v>#N/A</c:v>
                </c:pt>
                <c:pt idx="403">
                  <c:v>#N/A</c:v>
                </c:pt>
                <c:pt idx="404">
                  <c:v>#N/A</c:v>
                </c:pt>
                <c:pt idx="405">
                  <c:v>#N/A</c:v>
                </c:pt>
                <c:pt idx="406">
                  <c:v>#N/A</c:v>
                </c:pt>
                <c:pt idx="407">
                  <c:v>#N/A</c:v>
                </c:pt>
                <c:pt idx="408">
                  <c:v>#N/A</c:v>
                </c:pt>
                <c:pt idx="409">
                  <c:v>#N/A</c:v>
                </c:pt>
                <c:pt idx="410">
                  <c:v>#N/A</c:v>
                </c:pt>
                <c:pt idx="411">
                  <c:v>#N/A</c:v>
                </c:pt>
                <c:pt idx="412">
                  <c:v>#N/A</c:v>
                </c:pt>
                <c:pt idx="413">
                  <c:v>#N/A</c:v>
                </c:pt>
                <c:pt idx="414">
                  <c:v>#N/A</c:v>
                </c:pt>
                <c:pt idx="415">
                  <c:v>#N/A</c:v>
                </c:pt>
                <c:pt idx="416">
                  <c:v>#N/A</c:v>
                </c:pt>
                <c:pt idx="417">
                  <c:v>#N/A</c:v>
                </c:pt>
                <c:pt idx="418">
                  <c:v>#N/A</c:v>
                </c:pt>
                <c:pt idx="419">
                  <c:v>#N/A</c:v>
                </c:pt>
                <c:pt idx="420">
                  <c:v>#N/A</c:v>
                </c:pt>
                <c:pt idx="421">
                  <c:v>#N/A</c:v>
                </c:pt>
                <c:pt idx="422">
                  <c:v>#N/A</c:v>
                </c:pt>
                <c:pt idx="423">
                  <c:v>#N/A</c:v>
                </c:pt>
                <c:pt idx="424">
                  <c:v>#N/A</c:v>
                </c:pt>
                <c:pt idx="425">
                  <c:v>#N/A</c:v>
                </c:pt>
                <c:pt idx="426">
                  <c:v>#N/A</c:v>
                </c:pt>
                <c:pt idx="427">
                  <c:v>#N/A</c:v>
                </c:pt>
                <c:pt idx="428">
                  <c:v>#N/A</c:v>
                </c:pt>
                <c:pt idx="429">
                  <c:v>#N/A</c:v>
                </c:pt>
                <c:pt idx="430">
                  <c:v>#N/A</c:v>
                </c:pt>
                <c:pt idx="431">
                  <c:v>32.990736047951053</c:v>
                </c:pt>
                <c:pt idx="432">
                  <c:v>#N/A</c:v>
                </c:pt>
                <c:pt idx="433">
                  <c:v>#N/A</c:v>
                </c:pt>
                <c:pt idx="434">
                  <c:v>#N/A</c:v>
                </c:pt>
                <c:pt idx="435">
                  <c:v>#N/A</c:v>
                </c:pt>
                <c:pt idx="436">
                  <c:v>#N/A</c:v>
                </c:pt>
                <c:pt idx="437">
                  <c:v>#N/A</c:v>
                </c:pt>
                <c:pt idx="438">
                  <c:v>#N/A</c:v>
                </c:pt>
                <c:pt idx="439">
                  <c:v>38.29899416531255</c:v>
                </c:pt>
                <c:pt idx="440">
                  <c:v>25.493327547397303</c:v>
                </c:pt>
                <c:pt idx="441">
                  <c:v>39.524704002243972</c:v>
                </c:pt>
                <c:pt idx="442">
                  <c:v>#N/A</c:v>
                </c:pt>
                <c:pt idx="443">
                  <c:v>#N/A</c:v>
                </c:pt>
                <c:pt idx="444">
                  <c:v>#N/A</c:v>
                </c:pt>
                <c:pt idx="445">
                  <c:v>#N/A</c:v>
                </c:pt>
                <c:pt idx="446">
                  <c:v>#N/A</c:v>
                </c:pt>
                <c:pt idx="447">
                  <c:v>#N/A</c:v>
                </c:pt>
                <c:pt idx="448">
                  <c:v>#N/A</c:v>
                </c:pt>
                <c:pt idx="449">
                  <c:v>#N/A</c:v>
                </c:pt>
                <c:pt idx="450">
                  <c:v>#N/A</c:v>
                </c:pt>
                <c:pt idx="451">
                  <c:v>28.596112630376737</c:v>
                </c:pt>
                <c:pt idx="452">
                  <c:v>#N/A</c:v>
                </c:pt>
                <c:pt idx="453">
                  <c:v>#N/A</c:v>
                </c:pt>
                <c:pt idx="454">
                  <c:v>#N/A</c:v>
                </c:pt>
                <c:pt idx="455">
                  <c:v>#N/A</c:v>
                </c:pt>
                <c:pt idx="456">
                  <c:v>#N/A</c:v>
                </c:pt>
                <c:pt idx="457">
                  <c:v>48.85661003487072</c:v>
                </c:pt>
                <c:pt idx="458">
                  <c:v>#N/A</c:v>
                </c:pt>
                <c:pt idx="459">
                  <c:v>#N/A</c:v>
                </c:pt>
                <c:pt idx="460">
                  <c:v>#N/A</c:v>
                </c:pt>
                <c:pt idx="461">
                  <c:v>#N/A</c:v>
                </c:pt>
                <c:pt idx="462">
                  <c:v>#N/A</c:v>
                </c:pt>
                <c:pt idx="463">
                  <c:v>#N/A</c:v>
                </c:pt>
                <c:pt idx="464">
                  <c:v>#N/A</c:v>
                </c:pt>
                <c:pt idx="465">
                  <c:v>#N/A</c:v>
                </c:pt>
                <c:pt idx="466">
                  <c:v>46.010904379712386</c:v>
                </c:pt>
                <c:pt idx="467">
                  <c:v>#N/A</c:v>
                </c:pt>
                <c:pt idx="468">
                  <c:v>#N/A</c:v>
                </c:pt>
                <c:pt idx="469">
                  <c:v>47.374907061169623</c:v>
                </c:pt>
                <c:pt idx="470">
                  <c:v>#N/A</c:v>
                </c:pt>
                <c:pt idx="471">
                  <c:v>#N/A</c:v>
                </c:pt>
              </c:numCache>
            </c:numRef>
          </c:yVal>
          <c:bubbleSize>
            <c:numRef>
              <c:f>'PPA Price by Project (PV only)'!$B$26:$B$537</c:f>
              <c:numCache>
                <c:formatCode>0.0</c:formatCode>
                <c:ptCount val="512"/>
                <c:pt idx="0">
                  <c:v>7</c:v>
                </c:pt>
                <c:pt idx="1">
                  <c:v>5</c:v>
                </c:pt>
                <c:pt idx="2">
                  <c:v>550</c:v>
                </c:pt>
                <c:pt idx="3">
                  <c:v>210</c:v>
                </c:pt>
                <c:pt idx="4">
                  <c:v>10</c:v>
                </c:pt>
                <c:pt idx="5">
                  <c:v>30</c:v>
                </c:pt>
                <c:pt idx="6">
                  <c:v>30</c:v>
                </c:pt>
                <c:pt idx="7">
                  <c:v>19</c:v>
                </c:pt>
                <c:pt idx="8">
                  <c:v>12.6</c:v>
                </c:pt>
                <c:pt idx="9">
                  <c:v>230</c:v>
                </c:pt>
                <c:pt idx="10">
                  <c:v>20</c:v>
                </c:pt>
                <c:pt idx="11">
                  <c:v>14</c:v>
                </c:pt>
                <c:pt idx="12">
                  <c:v>10.08</c:v>
                </c:pt>
                <c:pt idx="13">
                  <c:v>48</c:v>
                </c:pt>
                <c:pt idx="14">
                  <c:v>250</c:v>
                </c:pt>
                <c:pt idx="15">
                  <c:v>250</c:v>
                </c:pt>
                <c:pt idx="16">
                  <c:v>21</c:v>
                </c:pt>
                <c:pt idx="17">
                  <c:v>50</c:v>
                </c:pt>
                <c:pt idx="18">
                  <c:v>6</c:v>
                </c:pt>
                <c:pt idx="19">
                  <c:v>19</c:v>
                </c:pt>
                <c:pt idx="20">
                  <c:v>20</c:v>
                </c:pt>
                <c:pt idx="21">
                  <c:v>50</c:v>
                </c:pt>
                <c:pt idx="22">
                  <c:v>20</c:v>
                </c:pt>
                <c:pt idx="23">
                  <c:v>20</c:v>
                </c:pt>
                <c:pt idx="24">
                  <c:v>50</c:v>
                </c:pt>
                <c:pt idx="25">
                  <c:v>300</c:v>
                </c:pt>
                <c:pt idx="26">
                  <c:v>40</c:v>
                </c:pt>
                <c:pt idx="27">
                  <c:v>29</c:v>
                </c:pt>
                <c:pt idx="28">
                  <c:v>66</c:v>
                </c:pt>
                <c:pt idx="29">
                  <c:v>25</c:v>
                </c:pt>
                <c:pt idx="30">
                  <c:v>125</c:v>
                </c:pt>
                <c:pt idx="31">
                  <c:v>25.8</c:v>
                </c:pt>
                <c:pt idx="32">
                  <c:v>32</c:v>
                </c:pt>
                <c:pt idx="33">
                  <c:v>20</c:v>
                </c:pt>
                <c:pt idx="34">
                  <c:v>23</c:v>
                </c:pt>
                <c:pt idx="35">
                  <c:v>12</c:v>
                </c:pt>
                <c:pt idx="36">
                  <c:v>10</c:v>
                </c:pt>
                <c:pt idx="37">
                  <c:v>20</c:v>
                </c:pt>
                <c:pt idx="38">
                  <c:v>150</c:v>
                </c:pt>
                <c:pt idx="39">
                  <c:v>45</c:v>
                </c:pt>
                <c:pt idx="40">
                  <c:v>30</c:v>
                </c:pt>
                <c:pt idx="41">
                  <c:v>5.5</c:v>
                </c:pt>
                <c:pt idx="42">
                  <c:v>23</c:v>
                </c:pt>
                <c:pt idx="43">
                  <c:v>62.5</c:v>
                </c:pt>
                <c:pt idx="44">
                  <c:v>130</c:v>
                </c:pt>
                <c:pt idx="45">
                  <c:v>14</c:v>
                </c:pt>
                <c:pt idx="46">
                  <c:v>20</c:v>
                </c:pt>
                <c:pt idx="47">
                  <c:v>9</c:v>
                </c:pt>
                <c:pt idx="48">
                  <c:v>7.65</c:v>
                </c:pt>
                <c:pt idx="49">
                  <c:v>60</c:v>
                </c:pt>
                <c:pt idx="50">
                  <c:v>309</c:v>
                </c:pt>
                <c:pt idx="51">
                  <c:v>20</c:v>
                </c:pt>
                <c:pt idx="52">
                  <c:v>270</c:v>
                </c:pt>
                <c:pt idx="53">
                  <c:v>110</c:v>
                </c:pt>
                <c:pt idx="54">
                  <c:v>26</c:v>
                </c:pt>
                <c:pt idx="55">
                  <c:v>250</c:v>
                </c:pt>
                <c:pt idx="56">
                  <c:v>30</c:v>
                </c:pt>
                <c:pt idx="57">
                  <c:v>20</c:v>
                </c:pt>
                <c:pt idx="58">
                  <c:v>150</c:v>
                </c:pt>
                <c:pt idx="59">
                  <c:v>110</c:v>
                </c:pt>
                <c:pt idx="60">
                  <c:v>127</c:v>
                </c:pt>
                <c:pt idx="61">
                  <c:v>150</c:v>
                </c:pt>
                <c:pt idx="62">
                  <c:v>24</c:v>
                </c:pt>
                <c:pt idx="63">
                  <c:v>20</c:v>
                </c:pt>
                <c:pt idx="64">
                  <c:v>6</c:v>
                </c:pt>
                <c:pt idx="65">
                  <c:v>150</c:v>
                </c:pt>
                <c:pt idx="66">
                  <c:v>250</c:v>
                </c:pt>
                <c:pt idx="67">
                  <c:v>9</c:v>
                </c:pt>
                <c:pt idx="68">
                  <c:v>20</c:v>
                </c:pt>
                <c:pt idx="69">
                  <c:v>19</c:v>
                </c:pt>
                <c:pt idx="70">
                  <c:v>20</c:v>
                </c:pt>
                <c:pt idx="71">
                  <c:v>30</c:v>
                </c:pt>
                <c:pt idx="72">
                  <c:v>20</c:v>
                </c:pt>
                <c:pt idx="73">
                  <c:v>15</c:v>
                </c:pt>
                <c:pt idx="74">
                  <c:v>15</c:v>
                </c:pt>
                <c:pt idx="75">
                  <c:v>200</c:v>
                </c:pt>
                <c:pt idx="76">
                  <c:v>20</c:v>
                </c:pt>
                <c:pt idx="77">
                  <c:v>20</c:v>
                </c:pt>
                <c:pt idx="78">
                  <c:v>20</c:v>
                </c:pt>
                <c:pt idx="79">
                  <c:v>20</c:v>
                </c:pt>
                <c:pt idx="80">
                  <c:v>20</c:v>
                </c:pt>
                <c:pt idx="81">
                  <c:v>102</c:v>
                </c:pt>
                <c:pt idx="82">
                  <c:v>20</c:v>
                </c:pt>
                <c:pt idx="83">
                  <c:v>250</c:v>
                </c:pt>
                <c:pt idx="84">
                  <c:v>20</c:v>
                </c:pt>
                <c:pt idx="85">
                  <c:v>20.8</c:v>
                </c:pt>
                <c:pt idx="86">
                  <c:v>10</c:v>
                </c:pt>
                <c:pt idx="87">
                  <c:v>50</c:v>
                </c:pt>
                <c:pt idx="88">
                  <c:v>20</c:v>
                </c:pt>
                <c:pt idx="89">
                  <c:v>20</c:v>
                </c:pt>
                <c:pt idx="90">
                  <c:v>250</c:v>
                </c:pt>
                <c:pt idx="91">
                  <c:v>20</c:v>
                </c:pt>
                <c:pt idx="92">
                  <c:v>28.8</c:v>
                </c:pt>
                <c:pt idx="93">
                  <c:v>45</c:v>
                </c:pt>
                <c:pt idx="94">
                  <c:v>20</c:v>
                </c:pt>
                <c:pt idx="95">
                  <c:v>20</c:v>
                </c:pt>
                <c:pt idx="96">
                  <c:v>20</c:v>
                </c:pt>
                <c:pt idx="97">
                  <c:v>20</c:v>
                </c:pt>
                <c:pt idx="98">
                  <c:v>20</c:v>
                </c:pt>
                <c:pt idx="99">
                  <c:v>20</c:v>
                </c:pt>
                <c:pt idx="100">
                  <c:v>48</c:v>
                </c:pt>
                <c:pt idx="101">
                  <c:v>40</c:v>
                </c:pt>
                <c:pt idx="102">
                  <c:v>12</c:v>
                </c:pt>
                <c:pt idx="103">
                  <c:v>50</c:v>
                </c:pt>
                <c:pt idx="104">
                  <c:v>40</c:v>
                </c:pt>
                <c:pt idx="105">
                  <c:v>20</c:v>
                </c:pt>
                <c:pt idx="106">
                  <c:v>20</c:v>
                </c:pt>
                <c:pt idx="107">
                  <c:v>12</c:v>
                </c:pt>
                <c:pt idx="108">
                  <c:v>15</c:v>
                </c:pt>
                <c:pt idx="109">
                  <c:v>20</c:v>
                </c:pt>
                <c:pt idx="110">
                  <c:v>20</c:v>
                </c:pt>
                <c:pt idx="111">
                  <c:v>20</c:v>
                </c:pt>
                <c:pt idx="112">
                  <c:v>20</c:v>
                </c:pt>
                <c:pt idx="113">
                  <c:v>7.3140000000000001</c:v>
                </c:pt>
                <c:pt idx="114">
                  <c:v>20</c:v>
                </c:pt>
                <c:pt idx="115">
                  <c:v>150</c:v>
                </c:pt>
                <c:pt idx="116">
                  <c:v>7</c:v>
                </c:pt>
                <c:pt idx="117">
                  <c:v>10.416</c:v>
                </c:pt>
                <c:pt idx="118">
                  <c:v>20</c:v>
                </c:pt>
                <c:pt idx="119">
                  <c:v>25</c:v>
                </c:pt>
                <c:pt idx="120">
                  <c:v>10.3</c:v>
                </c:pt>
                <c:pt idx="121">
                  <c:v>150</c:v>
                </c:pt>
                <c:pt idx="122">
                  <c:v>30</c:v>
                </c:pt>
                <c:pt idx="123">
                  <c:v>20</c:v>
                </c:pt>
                <c:pt idx="124">
                  <c:v>30</c:v>
                </c:pt>
                <c:pt idx="125">
                  <c:v>93.6</c:v>
                </c:pt>
                <c:pt idx="126">
                  <c:v>45</c:v>
                </c:pt>
                <c:pt idx="127">
                  <c:v>56</c:v>
                </c:pt>
                <c:pt idx="128">
                  <c:v>56</c:v>
                </c:pt>
                <c:pt idx="129">
                  <c:v>200</c:v>
                </c:pt>
                <c:pt idx="130">
                  <c:v>100</c:v>
                </c:pt>
                <c:pt idx="131">
                  <c:v>60</c:v>
                </c:pt>
                <c:pt idx="132">
                  <c:v>60</c:v>
                </c:pt>
                <c:pt idx="133">
                  <c:v>52</c:v>
                </c:pt>
                <c:pt idx="134">
                  <c:v>120</c:v>
                </c:pt>
                <c:pt idx="135">
                  <c:v>30</c:v>
                </c:pt>
                <c:pt idx="136">
                  <c:v>101.3</c:v>
                </c:pt>
                <c:pt idx="137">
                  <c:v>51</c:v>
                </c:pt>
                <c:pt idx="138">
                  <c:v>76.5</c:v>
                </c:pt>
                <c:pt idx="139">
                  <c:v>30</c:v>
                </c:pt>
                <c:pt idx="140">
                  <c:v>80</c:v>
                </c:pt>
                <c:pt idx="141">
                  <c:v>103</c:v>
                </c:pt>
                <c:pt idx="142">
                  <c:v>40</c:v>
                </c:pt>
                <c:pt idx="143">
                  <c:v>11.4</c:v>
                </c:pt>
                <c:pt idx="144">
                  <c:v>20</c:v>
                </c:pt>
                <c:pt idx="145">
                  <c:v>20</c:v>
                </c:pt>
                <c:pt idx="146">
                  <c:v>20</c:v>
                </c:pt>
                <c:pt idx="147">
                  <c:v>15</c:v>
                </c:pt>
                <c:pt idx="148">
                  <c:v>20</c:v>
                </c:pt>
                <c:pt idx="149">
                  <c:v>20</c:v>
                </c:pt>
                <c:pt idx="150">
                  <c:v>14.7</c:v>
                </c:pt>
                <c:pt idx="151">
                  <c:v>19.5</c:v>
                </c:pt>
                <c:pt idx="152">
                  <c:v>19.5</c:v>
                </c:pt>
                <c:pt idx="153">
                  <c:v>100</c:v>
                </c:pt>
                <c:pt idx="154">
                  <c:v>40</c:v>
                </c:pt>
                <c:pt idx="155">
                  <c:v>50</c:v>
                </c:pt>
                <c:pt idx="156">
                  <c:v>30</c:v>
                </c:pt>
                <c:pt idx="157">
                  <c:v>45</c:v>
                </c:pt>
                <c:pt idx="158">
                  <c:v>130</c:v>
                </c:pt>
                <c:pt idx="159">
                  <c:v>80</c:v>
                </c:pt>
                <c:pt idx="160">
                  <c:v>6</c:v>
                </c:pt>
                <c:pt idx="161">
                  <c:v>25</c:v>
                </c:pt>
                <c:pt idx="162">
                  <c:v>62.25</c:v>
                </c:pt>
                <c:pt idx="163">
                  <c:v>70</c:v>
                </c:pt>
                <c:pt idx="164">
                  <c:v>70</c:v>
                </c:pt>
                <c:pt idx="165">
                  <c:v>10.5</c:v>
                </c:pt>
                <c:pt idx="166">
                  <c:v>20</c:v>
                </c:pt>
                <c:pt idx="167">
                  <c:v>30</c:v>
                </c:pt>
                <c:pt idx="168">
                  <c:v>81</c:v>
                </c:pt>
                <c:pt idx="169">
                  <c:v>54</c:v>
                </c:pt>
                <c:pt idx="170">
                  <c:v>6.8</c:v>
                </c:pt>
                <c:pt idx="171">
                  <c:v>20</c:v>
                </c:pt>
                <c:pt idx="172">
                  <c:v>50.6</c:v>
                </c:pt>
                <c:pt idx="173">
                  <c:v>52</c:v>
                </c:pt>
                <c:pt idx="174">
                  <c:v>80</c:v>
                </c:pt>
                <c:pt idx="175">
                  <c:v>4.9000000000000004</c:v>
                </c:pt>
                <c:pt idx="176">
                  <c:v>3.6</c:v>
                </c:pt>
                <c:pt idx="177">
                  <c:v>100</c:v>
                </c:pt>
                <c:pt idx="178">
                  <c:v>80</c:v>
                </c:pt>
                <c:pt idx="179">
                  <c:v>100</c:v>
                </c:pt>
                <c:pt idx="180">
                  <c:v>46</c:v>
                </c:pt>
                <c:pt idx="181">
                  <c:v>100.815</c:v>
                </c:pt>
                <c:pt idx="182">
                  <c:v>7</c:v>
                </c:pt>
                <c:pt idx="183">
                  <c:v>13</c:v>
                </c:pt>
                <c:pt idx="184">
                  <c:v>20</c:v>
                </c:pt>
                <c:pt idx="185">
                  <c:v>27.6</c:v>
                </c:pt>
                <c:pt idx="186">
                  <c:v>125</c:v>
                </c:pt>
                <c:pt idx="187">
                  <c:v>150</c:v>
                </c:pt>
                <c:pt idx="188">
                  <c:v>180</c:v>
                </c:pt>
                <c:pt idx="189">
                  <c:v>20</c:v>
                </c:pt>
                <c:pt idx="190">
                  <c:v>30</c:v>
                </c:pt>
                <c:pt idx="191">
                  <c:v>30</c:v>
                </c:pt>
                <c:pt idx="192">
                  <c:v>10</c:v>
                </c:pt>
                <c:pt idx="193">
                  <c:v>150</c:v>
                </c:pt>
                <c:pt idx="194">
                  <c:v>10.88</c:v>
                </c:pt>
                <c:pt idx="195">
                  <c:v>52</c:v>
                </c:pt>
                <c:pt idx="196">
                  <c:v>52</c:v>
                </c:pt>
                <c:pt idx="197">
                  <c:v>25</c:v>
                </c:pt>
                <c:pt idx="198">
                  <c:v>46.2</c:v>
                </c:pt>
                <c:pt idx="199">
                  <c:v>71.400000000000006</c:v>
                </c:pt>
                <c:pt idx="200">
                  <c:v>118</c:v>
                </c:pt>
                <c:pt idx="201">
                  <c:v>182</c:v>
                </c:pt>
                <c:pt idx="202">
                  <c:v>146</c:v>
                </c:pt>
                <c:pt idx="203">
                  <c:v>50</c:v>
                </c:pt>
                <c:pt idx="204">
                  <c:v>154.27199999999999</c:v>
                </c:pt>
                <c:pt idx="205">
                  <c:v>103.5</c:v>
                </c:pt>
                <c:pt idx="206">
                  <c:v>125</c:v>
                </c:pt>
                <c:pt idx="207">
                  <c:v>85</c:v>
                </c:pt>
                <c:pt idx="208">
                  <c:v>54</c:v>
                </c:pt>
                <c:pt idx="209">
                  <c:v>72</c:v>
                </c:pt>
                <c:pt idx="210">
                  <c:v>30</c:v>
                </c:pt>
                <c:pt idx="211">
                  <c:v>86</c:v>
                </c:pt>
                <c:pt idx="212">
                  <c:v>50</c:v>
                </c:pt>
                <c:pt idx="213">
                  <c:v>90</c:v>
                </c:pt>
                <c:pt idx="214">
                  <c:v>20</c:v>
                </c:pt>
                <c:pt idx="215">
                  <c:v>20</c:v>
                </c:pt>
                <c:pt idx="216">
                  <c:v>20</c:v>
                </c:pt>
                <c:pt idx="217">
                  <c:v>20</c:v>
                </c:pt>
                <c:pt idx="218">
                  <c:v>20</c:v>
                </c:pt>
                <c:pt idx="219">
                  <c:v>26</c:v>
                </c:pt>
                <c:pt idx="220">
                  <c:v>8.16</c:v>
                </c:pt>
                <c:pt idx="221">
                  <c:v>20.399999999999999</c:v>
                </c:pt>
                <c:pt idx="222">
                  <c:v>100</c:v>
                </c:pt>
                <c:pt idx="223">
                  <c:v>128</c:v>
                </c:pt>
                <c:pt idx="224">
                  <c:v>20</c:v>
                </c:pt>
                <c:pt idx="225">
                  <c:v>16</c:v>
                </c:pt>
                <c:pt idx="226">
                  <c:v>60</c:v>
                </c:pt>
                <c:pt idx="227">
                  <c:v>20</c:v>
                </c:pt>
                <c:pt idx="228">
                  <c:v>100</c:v>
                </c:pt>
                <c:pt idx="229">
                  <c:v>100</c:v>
                </c:pt>
                <c:pt idx="230">
                  <c:v>24.9</c:v>
                </c:pt>
                <c:pt idx="231">
                  <c:v>40</c:v>
                </c:pt>
                <c:pt idx="232">
                  <c:v>20</c:v>
                </c:pt>
                <c:pt idx="233">
                  <c:v>50</c:v>
                </c:pt>
                <c:pt idx="234">
                  <c:v>50</c:v>
                </c:pt>
                <c:pt idx="235">
                  <c:v>105</c:v>
                </c:pt>
                <c:pt idx="236">
                  <c:v>150</c:v>
                </c:pt>
                <c:pt idx="237">
                  <c:v>80</c:v>
                </c:pt>
                <c:pt idx="238">
                  <c:v>125</c:v>
                </c:pt>
                <c:pt idx="239">
                  <c:v>7.8</c:v>
                </c:pt>
                <c:pt idx="240">
                  <c:v>200</c:v>
                </c:pt>
                <c:pt idx="241">
                  <c:v>7.2</c:v>
                </c:pt>
                <c:pt idx="242">
                  <c:v>14.7</c:v>
                </c:pt>
                <c:pt idx="243">
                  <c:v>45.9</c:v>
                </c:pt>
                <c:pt idx="244">
                  <c:v>100</c:v>
                </c:pt>
                <c:pt idx="245">
                  <c:v>60</c:v>
                </c:pt>
                <c:pt idx="246">
                  <c:v>20</c:v>
                </c:pt>
                <c:pt idx="247">
                  <c:v>17</c:v>
                </c:pt>
                <c:pt idx="248">
                  <c:v>49</c:v>
                </c:pt>
                <c:pt idx="249">
                  <c:v>56</c:v>
                </c:pt>
                <c:pt idx="250">
                  <c:v>74.900000000000006</c:v>
                </c:pt>
                <c:pt idx="251">
                  <c:v>100</c:v>
                </c:pt>
                <c:pt idx="252">
                  <c:v>78.400000000000006</c:v>
                </c:pt>
                <c:pt idx="253">
                  <c:v>50</c:v>
                </c:pt>
                <c:pt idx="254">
                  <c:v>9.4959999999999987</c:v>
                </c:pt>
                <c:pt idx="255">
                  <c:v>39.864000000000004</c:v>
                </c:pt>
                <c:pt idx="256">
                  <c:v>52.5</c:v>
                </c:pt>
                <c:pt idx="257">
                  <c:v>40</c:v>
                </c:pt>
                <c:pt idx="258">
                  <c:v>86</c:v>
                </c:pt>
                <c:pt idx="259">
                  <c:v>74</c:v>
                </c:pt>
                <c:pt idx="260">
                  <c:v>50</c:v>
                </c:pt>
                <c:pt idx="261">
                  <c:v>100</c:v>
                </c:pt>
                <c:pt idx="262">
                  <c:v>19.59</c:v>
                </c:pt>
                <c:pt idx="263">
                  <c:v>19.579999999999998</c:v>
                </c:pt>
                <c:pt idx="264">
                  <c:v>19.579999999999998</c:v>
                </c:pt>
                <c:pt idx="265">
                  <c:v>19.600000000000001</c:v>
                </c:pt>
                <c:pt idx="266">
                  <c:v>5</c:v>
                </c:pt>
                <c:pt idx="267">
                  <c:v>40</c:v>
                </c:pt>
                <c:pt idx="268">
                  <c:v>8.4</c:v>
                </c:pt>
                <c:pt idx="269">
                  <c:v>8.4</c:v>
                </c:pt>
                <c:pt idx="270">
                  <c:v>252.32</c:v>
                </c:pt>
                <c:pt idx="271">
                  <c:v>100</c:v>
                </c:pt>
                <c:pt idx="272">
                  <c:v>200</c:v>
                </c:pt>
                <c:pt idx="273">
                  <c:v>62.5</c:v>
                </c:pt>
                <c:pt idx="274">
                  <c:v>50</c:v>
                </c:pt>
                <c:pt idx="275">
                  <c:v>25</c:v>
                </c:pt>
                <c:pt idx="276">
                  <c:v>25</c:v>
                </c:pt>
                <c:pt idx="277">
                  <c:v>50</c:v>
                </c:pt>
                <c:pt idx="278">
                  <c:v>5</c:v>
                </c:pt>
                <c:pt idx="279">
                  <c:v>150</c:v>
                </c:pt>
                <c:pt idx="280">
                  <c:v>200</c:v>
                </c:pt>
                <c:pt idx="281">
                  <c:v>15</c:v>
                </c:pt>
                <c:pt idx="282">
                  <c:v>45</c:v>
                </c:pt>
                <c:pt idx="283">
                  <c:v>150</c:v>
                </c:pt>
                <c:pt idx="284">
                  <c:v>50</c:v>
                </c:pt>
                <c:pt idx="285">
                  <c:v>99</c:v>
                </c:pt>
                <c:pt idx="286">
                  <c:v>50</c:v>
                </c:pt>
                <c:pt idx="287">
                  <c:v>30</c:v>
                </c:pt>
                <c:pt idx="288">
                  <c:v>100</c:v>
                </c:pt>
                <c:pt idx="289">
                  <c:v>57.5</c:v>
                </c:pt>
                <c:pt idx="290">
                  <c:v>120</c:v>
                </c:pt>
                <c:pt idx="291">
                  <c:v>10</c:v>
                </c:pt>
                <c:pt idx="292">
                  <c:v>50</c:v>
                </c:pt>
                <c:pt idx="293">
                  <c:v>106.688</c:v>
                </c:pt>
                <c:pt idx="294">
                  <c:v>99</c:v>
                </c:pt>
                <c:pt idx="295">
                  <c:v>6.3</c:v>
                </c:pt>
                <c:pt idx="296">
                  <c:v>100</c:v>
                </c:pt>
                <c:pt idx="297">
                  <c:v>74.5</c:v>
                </c:pt>
                <c:pt idx="298">
                  <c:v>74.5</c:v>
                </c:pt>
                <c:pt idx="299">
                  <c:v>300</c:v>
                </c:pt>
                <c:pt idx="300">
                  <c:v>250</c:v>
                </c:pt>
                <c:pt idx="301">
                  <c:v>50</c:v>
                </c:pt>
                <c:pt idx="302">
                  <c:v>101</c:v>
                </c:pt>
                <c:pt idx="303">
                  <c:v>200</c:v>
                </c:pt>
                <c:pt idx="304">
                  <c:v>100</c:v>
                </c:pt>
                <c:pt idx="305">
                  <c:v>80</c:v>
                </c:pt>
                <c:pt idx="306">
                  <c:v>5.6814814814814811</c:v>
                </c:pt>
                <c:pt idx="307">
                  <c:v>80</c:v>
                </c:pt>
                <c:pt idx="308">
                  <c:v>60</c:v>
                </c:pt>
                <c:pt idx="309">
                  <c:v>30</c:v>
                </c:pt>
                <c:pt idx="310">
                  <c:v>58</c:v>
                </c:pt>
                <c:pt idx="311">
                  <c:v>122</c:v>
                </c:pt>
                <c:pt idx="312">
                  <c:v>99</c:v>
                </c:pt>
                <c:pt idx="313">
                  <c:v>80</c:v>
                </c:pt>
                <c:pt idx="314">
                  <c:v>20</c:v>
                </c:pt>
                <c:pt idx="315">
                  <c:v>100</c:v>
                </c:pt>
                <c:pt idx="316">
                  <c:v>42</c:v>
                </c:pt>
                <c:pt idx="317">
                  <c:v>68</c:v>
                </c:pt>
                <c:pt idx="318">
                  <c:v>20</c:v>
                </c:pt>
                <c:pt idx="319">
                  <c:v>200</c:v>
                </c:pt>
                <c:pt idx="320">
                  <c:v>35</c:v>
                </c:pt>
                <c:pt idx="321">
                  <c:v>40</c:v>
                </c:pt>
                <c:pt idx="322">
                  <c:v>10</c:v>
                </c:pt>
                <c:pt idx="323">
                  <c:v>50</c:v>
                </c:pt>
                <c:pt idx="324">
                  <c:v>50</c:v>
                </c:pt>
                <c:pt idx="325">
                  <c:v>86</c:v>
                </c:pt>
                <c:pt idx="326">
                  <c:v>102.5</c:v>
                </c:pt>
                <c:pt idx="327">
                  <c:v>100</c:v>
                </c:pt>
                <c:pt idx="328">
                  <c:v>100</c:v>
                </c:pt>
                <c:pt idx="329">
                  <c:v>100</c:v>
                </c:pt>
                <c:pt idx="330">
                  <c:v>100</c:v>
                </c:pt>
                <c:pt idx="331">
                  <c:v>60</c:v>
                </c:pt>
                <c:pt idx="332">
                  <c:v>10.5</c:v>
                </c:pt>
                <c:pt idx="333">
                  <c:v>20</c:v>
                </c:pt>
                <c:pt idx="334">
                  <c:v>144</c:v>
                </c:pt>
                <c:pt idx="335">
                  <c:v>13</c:v>
                </c:pt>
                <c:pt idx="336">
                  <c:v>128</c:v>
                </c:pt>
                <c:pt idx="337">
                  <c:v>70</c:v>
                </c:pt>
                <c:pt idx="338">
                  <c:v>250</c:v>
                </c:pt>
                <c:pt idx="339">
                  <c:v>4.5999999999999996</c:v>
                </c:pt>
                <c:pt idx="340">
                  <c:v>50</c:v>
                </c:pt>
                <c:pt idx="341">
                  <c:v>22</c:v>
                </c:pt>
                <c:pt idx="342">
                  <c:v>50</c:v>
                </c:pt>
                <c:pt idx="343">
                  <c:v>160</c:v>
                </c:pt>
                <c:pt idx="344">
                  <c:v>120</c:v>
                </c:pt>
                <c:pt idx="345">
                  <c:v>100</c:v>
                </c:pt>
                <c:pt idx="346">
                  <c:v>75</c:v>
                </c:pt>
                <c:pt idx="347">
                  <c:v>26</c:v>
                </c:pt>
                <c:pt idx="348">
                  <c:v>50</c:v>
                </c:pt>
                <c:pt idx="349">
                  <c:v>55.83</c:v>
                </c:pt>
                <c:pt idx="350">
                  <c:v>88</c:v>
                </c:pt>
                <c:pt idx="351">
                  <c:v>22</c:v>
                </c:pt>
                <c:pt idx="352">
                  <c:v>100</c:v>
                </c:pt>
                <c:pt idx="353">
                  <c:v>50</c:v>
                </c:pt>
                <c:pt idx="354">
                  <c:v>300</c:v>
                </c:pt>
                <c:pt idx="355">
                  <c:v>40</c:v>
                </c:pt>
                <c:pt idx="356">
                  <c:v>400</c:v>
                </c:pt>
                <c:pt idx="357">
                  <c:v>80</c:v>
                </c:pt>
                <c:pt idx="358">
                  <c:v>62.5</c:v>
                </c:pt>
                <c:pt idx="359">
                  <c:v>17.5</c:v>
                </c:pt>
                <c:pt idx="360">
                  <c:v>112</c:v>
                </c:pt>
                <c:pt idx="361">
                  <c:v>100</c:v>
                </c:pt>
                <c:pt idx="362">
                  <c:v>100</c:v>
                </c:pt>
                <c:pt idx="363">
                  <c:v>100</c:v>
                </c:pt>
                <c:pt idx="364">
                  <c:v>240</c:v>
                </c:pt>
                <c:pt idx="365">
                  <c:v>65</c:v>
                </c:pt>
                <c:pt idx="366">
                  <c:v>9.3076923076923066</c:v>
                </c:pt>
                <c:pt idx="367">
                  <c:v>88</c:v>
                </c:pt>
                <c:pt idx="368">
                  <c:v>90</c:v>
                </c:pt>
                <c:pt idx="369">
                  <c:v>70</c:v>
                </c:pt>
                <c:pt idx="370">
                  <c:v>150</c:v>
                </c:pt>
                <c:pt idx="371">
                  <c:v>100</c:v>
                </c:pt>
                <c:pt idx="372">
                  <c:v>100</c:v>
                </c:pt>
                <c:pt idx="373">
                  <c:v>35</c:v>
                </c:pt>
                <c:pt idx="374">
                  <c:v>107</c:v>
                </c:pt>
                <c:pt idx="375">
                  <c:v>132</c:v>
                </c:pt>
                <c:pt idx="376">
                  <c:v>250</c:v>
                </c:pt>
                <c:pt idx="377">
                  <c:v>88</c:v>
                </c:pt>
                <c:pt idx="378">
                  <c:v>25</c:v>
                </c:pt>
                <c:pt idx="379">
                  <c:v>100</c:v>
                </c:pt>
                <c:pt idx="380">
                  <c:v>44</c:v>
                </c:pt>
                <c:pt idx="381">
                  <c:v>100</c:v>
                </c:pt>
                <c:pt idx="382">
                  <c:v>162</c:v>
                </c:pt>
                <c:pt idx="383">
                  <c:v>100</c:v>
                </c:pt>
                <c:pt idx="384">
                  <c:v>200</c:v>
                </c:pt>
                <c:pt idx="385">
                  <c:v>100</c:v>
                </c:pt>
                <c:pt idx="386">
                  <c:v>50</c:v>
                </c:pt>
                <c:pt idx="387">
                  <c:v>80</c:v>
                </c:pt>
                <c:pt idx="388">
                  <c:v>50.5</c:v>
                </c:pt>
                <c:pt idx="389">
                  <c:v>50</c:v>
                </c:pt>
                <c:pt idx="390">
                  <c:v>160.5</c:v>
                </c:pt>
                <c:pt idx="391">
                  <c:v>75</c:v>
                </c:pt>
                <c:pt idx="392">
                  <c:v>80</c:v>
                </c:pt>
                <c:pt idx="393">
                  <c:v>22.9</c:v>
                </c:pt>
                <c:pt idx="394">
                  <c:v>200</c:v>
                </c:pt>
                <c:pt idx="395">
                  <c:v>127.86</c:v>
                </c:pt>
                <c:pt idx="396">
                  <c:v>100</c:v>
                </c:pt>
                <c:pt idx="397">
                  <c:v>100</c:v>
                </c:pt>
                <c:pt idx="398">
                  <c:v>79</c:v>
                </c:pt>
                <c:pt idx="399">
                  <c:v>75</c:v>
                </c:pt>
                <c:pt idx="400">
                  <c:v>160</c:v>
                </c:pt>
                <c:pt idx="401">
                  <c:v>150</c:v>
                </c:pt>
                <c:pt idx="402">
                  <c:v>20</c:v>
                </c:pt>
                <c:pt idx="403">
                  <c:v>20</c:v>
                </c:pt>
                <c:pt idx="404">
                  <c:v>196</c:v>
                </c:pt>
                <c:pt idx="405">
                  <c:v>50</c:v>
                </c:pt>
                <c:pt idx="406">
                  <c:v>132</c:v>
                </c:pt>
                <c:pt idx="407">
                  <c:v>175</c:v>
                </c:pt>
                <c:pt idx="408">
                  <c:v>100</c:v>
                </c:pt>
                <c:pt idx="409">
                  <c:v>200</c:v>
                </c:pt>
                <c:pt idx="410">
                  <c:v>152.5</c:v>
                </c:pt>
                <c:pt idx="411">
                  <c:v>233</c:v>
                </c:pt>
                <c:pt idx="412">
                  <c:v>63</c:v>
                </c:pt>
                <c:pt idx="413">
                  <c:v>26</c:v>
                </c:pt>
                <c:pt idx="414">
                  <c:v>56</c:v>
                </c:pt>
                <c:pt idx="415">
                  <c:v>50</c:v>
                </c:pt>
                <c:pt idx="416">
                  <c:v>200</c:v>
                </c:pt>
                <c:pt idx="417">
                  <c:v>7.5</c:v>
                </c:pt>
                <c:pt idx="418">
                  <c:v>90</c:v>
                </c:pt>
                <c:pt idx="419">
                  <c:v>500</c:v>
                </c:pt>
                <c:pt idx="420">
                  <c:v>90</c:v>
                </c:pt>
                <c:pt idx="421">
                  <c:v>96</c:v>
                </c:pt>
                <c:pt idx="422" formatCode="General">
                  <c:v>190</c:v>
                </c:pt>
                <c:pt idx="423" formatCode="General">
                  <c:v>190</c:v>
                </c:pt>
                <c:pt idx="424" formatCode="General">
                  <c:v>50</c:v>
                </c:pt>
                <c:pt idx="425" formatCode="General">
                  <c:v>50</c:v>
                </c:pt>
                <c:pt idx="426" formatCode="General">
                  <c:v>74.5</c:v>
                </c:pt>
                <c:pt idx="427" formatCode="General">
                  <c:v>130</c:v>
                </c:pt>
                <c:pt idx="428" formatCode="General">
                  <c:v>150</c:v>
                </c:pt>
                <c:pt idx="429" formatCode="General">
                  <c:v>300</c:v>
                </c:pt>
                <c:pt idx="430" formatCode="General">
                  <c:v>50</c:v>
                </c:pt>
                <c:pt idx="431" formatCode="General">
                  <c:v>30</c:v>
                </c:pt>
                <c:pt idx="432" formatCode="General">
                  <c:v>100</c:v>
                </c:pt>
                <c:pt idx="433" formatCode="General">
                  <c:v>350</c:v>
                </c:pt>
                <c:pt idx="434" formatCode="General">
                  <c:v>250</c:v>
                </c:pt>
                <c:pt idx="435" formatCode="General">
                  <c:v>90</c:v>
                </c:pt>
                <c:pt idx="436" formatCode="General">
                  <c:v>93.5</c:v>
                </c:pt>
                <c:pt idx="437" formatCode="General">
                  <c:v>200</c:v>
                </c:pt>
                <c:pt idx="438" formatCode="General">
                  <c:v>100</c:v>
                </c:pt>
                <c:pt idx="439" formatCode="General">
                  <c:v>100</c:v>
                </c:pt>
                <c:pt idx="440" formatCode="General">
                  <c:v>30</c:v>
                </c:pt>
                <c:pt idx="441" formatCode="General">
                  <c:v>125</c:v>
                </c:pt>
                <c:pt idx="442" formatCode="General">
                  <c:v>102</c:v>
                </c:pt>
                <c:pt idx="443" formatCode="General">
                  <c:v>150</c:v>
                </c:pt>
                <c:pt idx="444" formatCode="General">
                  <c:v>70</c:v>
                </c:pt>
                <c:pt idx="445" formatCode="General">
                  <c:v>40</c:v>
                </c:pt>
                <c:pt idx="446" formatCode="General">
                  <c:v>150</c:v>
                </c:pt>
                <c:pt idx="447" formatCode="General">
                  <c:v>60</c:v>
                </c:pt>
                <c:pt idx="448" formatCode="General">
                  <c:v>190</c:v>
                </c:pt>
                <c:pt idx="449" formatCode="General">
                  <c:v>20</c:v>
                </c:pt>
                <c:pt idx="450" formatCode="General">
                  <c:v>130</c:v>
                </c:pt>
                <c:pt idx="451" formatCode="General">
                  <c:v>80</c:v>
                </c:pt>
                <c:pt idx="452" formatCode="General">
                  <c:v>80</c:v>
                </c:pt>
                <c:pt idx="453" formatCode="General">
                  <c:v>66</c:v>
                </c:pt>
                <c:pt idx="454" formatCode="General">
                  <c:v>107</c:v>
                </c:pt>
                <c:pt idx="455" formatCode="General">
                  <c:v>100</c:v>
                </c:pt>
                <c:pt idx="456" formatCode="General">
                  <c:v>125</c:v>
                </c:pt>
                <c:pt idx="457" formatCode="General">
                  <c:v>30</c:v>
                </c:pt>
                <c:pt idx="458" formatCode="General">
                  <c:v>100</c:v>
                </c:pt>
                <c:pt idx="459" formatCode="General">
                  <c:v>150</c:v>
                </c:pt>
                <c:pt idx="460" formatCode="General">
                  <c:v>100</c:v>
                </c:pt>
                <c:pt idx="461" formatCode="General">
                  <c:v>65</c:v>
                </c:pt>
                <c:pt idx="462" formatCode="General">
                  <c:v>138.80000000000001</c:v>
                </c:pt>
                <c:pt idx="463" formatCode="General">
                  <c:v>140</c:v>
                </c:pt>
                <c:pt idx="464" formatCode="General">
                  <c:v>100</c:v>
                </c:pt>
                <c:pt idx="465" formatCode="General">
                  <c:v>25</c:v>
                </c:pt>
                <c:pt idx="466" formatCode="General">
                  <c:v>300</c:v>
                </c:pt>
                <c:pt idx="467" formatCode="General">
                  <c:v>200</c:v>
                </c:pt>
                <c:pt idx="468" formatCode="General">
                  <c:v>125</c:v>
                </c:pt>
                <c:pt idx="469" formatCode="General">
                  <c:v>35</c:v>
                </c:pt>
                <c:pt idx="470" formatCode="General">
                  <c:v>127.85</c:v>
                </c:pt>
                <c:pt idx="471" formatCode="General">
                  <c:v>700</c:v>
                </c:pt>
              </c:numCache>
            </c:numRef>
          </c:bubbleSize>
          <c:bubble3D val="0"/>
          <c:extLst>
            <c:ext xmlns:c14="http://schemas.microsoft.com/office/drawing/2007/8/2/chart" uri="{6F2FDCE9-48DA-4B69-8628-5D25D57E5C99}">
              <c14:invertSolidFillFmt>
                <c14:spPr xmlns:c14="http://schemas.microsoft.com/office/drawing/2007/8/2/chart">
                  <a:solidFill>
                    <a:srgbClr val="FFFFFF"/>
                  </a:solidFill>
                  <a:ln w="6350">
                    <a:solidFill>
                      <a:schemeClr val="accent3">
                        <a:lumMod val="75000"/>
                      </a:schemeClr>
                    </a:solidFill>
                    <a:prstDash val="solid"/>
                  </a:ln>
                </c14:spPr>
              </c14:invertSolidFillFmt>
            </c:ext>
            <c:ext xmlns:c16="http://schemas.microsoft.com/office/drawing/2014/chart" uri="{C3380CC4-5D6E-409C-BE32-E72D297353CC}">
              <c16:uniqueId val="{00000004-A6C2-4BE3-9396-211924FCD6BF}"/>
            </c:ext>
          </c:extLst>
        </c:ser>
        <c:ser>
          <c:idx val="1"/>
          <c:order val="3"/>
          <c:tx>
            <c:v> Southeast</c:v>
          </c:tx>
          <c:spPr>
            <a:noFill/>
            <a:ln w="9525">
              <a:solidFill>
                <a:schemeClr val="accent6"/>
              </a:solidFill>
            </a:ln>
          </c:spPr>
          <c:invertIfNegative val="0"/>
          <c:xVal>
            <c:numRef>
              <c:f>'PPA Price by Project (PV only)'!$A$26:$A$537</c:f>
              <c:numCache>
                <c:formatCode>m/d/yyyy</c:formatCode>
                <c:ptCount val="512"/>
                <c:pt idx="0">
                  <c:v>38961</c:v>
                </c:pt>
                <c:pt idx="1">
                  <c:v>39258</c:v>
                </c:pt>
                <c:pt idx="2">
                  <c:v>39630</c:v>
                </c:pt>
                <c:pt idx="3">
                  <c:v>39652</c:v>
                </c:pt>
                <c:pt idx="4">
                  <c:v>39801</c:v>
                </c:pt>
                <c:pt idx="5">
                  <c:v>39867</c:v>
                </c:pt>
                <c:pt idx="6">
                  <c:v>39873</c:v>
                </c:pt>
                <c:pt idx="7">
                  <c:v>39877</c:v>
                </c:pt>
                <c:pt idx="8">
                  <c:v>39934</c:v>
                </c:pt>
                <c:pt idx="9">
                  <c:v>39941</c:v>
                </c:pt>
                <c:pt idx="10">
                  <c:v>39965</c:v>
                </c:pt>
                <c:pt idx="11">
                  <c:v>39965</c:v>
                </c:pt>
                <c:pt idx="12">
                  <c:v>39965</c:v>
                </c:pt>
                <c:pt idx="13">
                  <c:v>39986</c:v>
                </c:pt>
                <c:pt idx="14">
                  <c:v>40042</c:v>
                </c:pt>
                <c:pt idx="15">
                  <c:v>40064</c:v>
                </c:pt>
                <c:pt idx="16">
                  <c:v>40137</c:v>
                </c:pt>
                <c:pt idx="17">
                  <c:v>40170</c:v>
                </c:pt>
                <c:pt idx="18">
                  <c:v>40171</c:v>
                </c:pt>
                <c:pt idx="19">
                  <c:v>40171</c:v>
                </c:pt>
                <c:pt idx="20">
                  <c:v>40171</c:v>
                </c:pt>
                <c:pt idx="21">
                  <c:v>40204</c:v>
                </c:pt>
                <c:pt idx="22">
                  <c:v>40204</c:v>
                </c:pt>
                <c:pt idx="23">
                  <c:v>40204</c:v>
                </c:pt>
                <c:pt idx="24">
                  <c:v>40211</c:v>
                </c:pt>
                <c:pt idx="25">
                  <c:v>40233</c:v>
                </c:pt>
                <c:pt idx="26">
                  <c:v>40243</c:v>
                </c:pt>
                <c:pt idx="27">
                  <c:v>40287</c:v>
                </c:pt>
                <c:pt idx="28">
                  <c:v>40289</c:v>
                </c:pt>
                <c:pt idx="29">
                  <c:v>40297</c:v>
                </c:pt>
                <c:pt idx="30">
                  <c:v>40308</c:v>
                </c:pt>
                <c:pt idx="31">
                  <c:v>40318</c:v>
                </c:pt>
                <c:pt idx="32">
                  <c:v>40330</c:v>
                </c:pt>
                <c:pt idx="33">
                  <c:v>40330</c:v>
                </c:pt>
                <c:pt idx="34">
                  <c:v>40353</c:v>
                </c:pt>
                <c:pt idx="35">
                  <c:v>40359</c:v>
                </c:pt>
                <c:pt idx="36">
                  <c:v>40359</c:v>
                </c:pt>
                <c:pt idx="37">
                  <c:v>40385</c:v>
                </c:pt>
                <c:pt idx="38">
                  <c:v>40388</c:v>
                </c:pt>
                <c:pt idx="39">
                  <c:v>40388</c:v>
                </c:pt>
                <c:pt idx="40">
                  <c:v>40400</c:v>
                </c:pt>
                <c:pt idx="41">
                  <c:v>40400</c:v>
                </c:pt>
                <c:pt idx="42">
                  <c:v>40414</c:v>
                </c:pt>
                <c:pt idx="43">
                  <c:v>40441</c:v>
                </c:pt>
                <c:pt idx="44">
                  <c:v>40492</c:v>
                </c:pt>
                <c:pt idx="45">
                  <c:v>40497</c:v>
                </c:pt>
                <c:pt idx="46">
                  <c:v>40497</c:v>
                </c:pt>
                <c:pt idx="47">
                  <c:v>40513</c:v>
                </c:pt>
                <c:pt idx="48">
                  <c:v>40513</c:v>
                </c:pt>
                <c:pt idx="49">
                  <c:v>40533</c:v>
                </c:pt>
                <c:pt idx="50">
                  <c:v>40542</c:v>
                </c:pt>
                <c:pt idx="51">
                  <c:v>40542</c:v>
                </c:pt>
                <c:pt idx="52">
                  <c:v>40548</c:v>
                </c:pt>
                <c:pt idx="53">
                  <c:v>40550</c:v>
                </c:pt>
                <c:pt idx="54">
                  <c:v>40568</c:v>
                </c:pt>
                <c:pt idx="55">
                  <c:v>40581</c:v>
                </c:pt>
                <c:pt idx="56">
                  <c:v>40585</c:v>
                </c:pt>
                <c:pt idx="57">
                  <c:v>40585</c:v>
                </c:pt>
                <c:pt idx="58">
                  <c:v>40610</c:v>
                </c:pt>
                <c:pt idx="59">
                  <c:v>40697</c:v>
                </c:pt>
                <c:pt idx="60">
                  <c:v>40697</c:v>
                </c:pt>
                <c:pt idx="61">
                  <c:v>40715</c:v>
                </c:pt>
                <c:pt idx="62">
                  <c:v>40732</c:v>
                </c:pt>
                <c:pt idx="63">
                  <c:v>40738</c:v>
                </c:pt>
                <c:pt idx="64">
                  <c:v>40742</c:v>
                </c:pt>
                <c:pt idx="65">
                  <c:v>40745</c:v>
                </c:pt>
                <c:pt idx="66">
                  <c:v>40815</c:v>
                </c:pt>
                <c:pt idx="67">
                  <c:v>40817</c:v>
                </c:pt>
                <c:pt idx="68">
                  <c:v>40878</c:v>
                </c:pt>
                <c:pt idx="69">
                  <c:v>40885</c:v>
                </c:pt>
                <c:pt idx="70">
                  <c:v>40897</c:v>
                </c:pt>
                <c:pt idx="71">
                  <c:v>40897</c:v>
                </c:pt>
                <c:pt idx="72">
                  <c:v>40897</c:v>
                </c:pt>
                <c:pt idx="73">
                  <c:v>40909</c:v>
                </c:pt>
                <c:pt idx="74">
                  <c:v>40909</c:v>
                </c:pt>
                <c:pt idx="75">
                  <c:v>40942</c:v>
                </c:pt>
                <c:pt idx="76">
                  <c:v>40966</c:v>
                </c:pt>
                <c:pt idx="77">
                  <c:v>41093</c:v>
                </c:pt>
                <c:pt idx="78">
                  <c:v>41093</c:v>
                </c:pt>
                <c:pt idx="79">
                  <c:v>41124</c:v>
                </c:pt>
                <c:pt idx="80">
                  <c:v>41134</c:v>
                </c:pt>
                <c:pt idx="81">
                  <c:v>41137</c:v>
                </c:pt>
                <c:pt idx="82">
                  <c:v>41150</c:v>
                </c:pt>
                <c:pt idx="83">
                  <c:v>41152</c:v>
                </c:pt>
                <c:pt idx="84">
                  <c:v>41169</c:v>
                </c:pt>
                <c:pt idx="85">
                  <c:v>41169</c:v>
                </c:pt>
                <c:pt idx="86">
                  <c:v>41199</c:v>
                </c:pt>
                <c:pt idx="87">
                  <c:v>41207</c:v>
                </c:pt>
                <c:pt idx="88">
                  <c:v>41214</c:v>
                </c:pt>
                <c:pt idx="89">
                  <c:v>41228</c:v>
                </c:pt>
                <c:pt idx="90">
                  <c:v>41255</c:v>
                </c:pt>
                <c:pt idx="91">
                  <c:v>41256</c:v>
                </c:pt>
                <c:pt idx="92">
                  <c:v>41309</c:v>
                </c:pt>
                <c:pt idx="93">
                  <c:v>41333</c:v>
                </c:pt>
                <c:pt idx="94">
                  <c:v>41355</c:v>
                </c:pt>
                <c:pt idx="95">
                  <c:v>41355</c:v>
                </c:pt>
                <c:pt idx="96">
                  <c:v>41358</c:v>
                </c:pt>
                <c:pt idx="97">
                  <c:v>41374</c:v>
                </c:pt>
                <c:pt idx="98">
                  <c:v>41380</c:v>
                </c:pt>
                <c:pt idx="99">
                  <c:v>41426</c:v>
                </c:pt>
                <c:pt idx="100">
                  <c:v>41428</c:v>
                </c:pt>
                <c:pt idx="101">
                  <c:v>41428</c:v>
                </c:pt>
                <c:pt idx="102">
                  <c:v>41444</c:v>
                </c:pt>
                <c:pt idx="103">
                  <c:v>41458</c:v>
                </c:pt>
                <c:pt idx="104">
                  <c:v>41465</c:v>
                </c:pt>
                <c:pt idx="105">
                  <c:v>41465</c:v>
                </c:pt>
                <c:pt idx="106">
                  <c:v>41472</c:v>
                </c:pt>
                <c:pt idx="107">
                  <c:v>41472</c:v>
                </c:pt>
                <c:pt idx="108">
                  <c:v>41523</c:v>
                </c:pt>
                <c:pt idx="109">
                  <c:v>41536</c:v>
                </c:pt>
                <c:pt idx="110">
                  <c:v>41544</c:v>
                </c:pt>
                <c:pt idx="111">
                  <c:v>41556</c:v>
                </c:pt>
                <c:pt idx="112">
                  <c:v>41569</c:v>
                </c:pt>
                <c:pt idx="113">
                  <c:v>41609</c:v>
                </c:pt>
                <c:pt idx="114">
                  <c:v>41614</c:v>
                </c:pt>
                <c:pt idx="115">
                  <c:v>41627</c:v>
                </c:pt>
                <c:pt idx="116">
                  <c:v>41669</c:v>
                </c:pt>
                <c:pt idx="117">
                  <c:v>41690</c:v>
                </c:pt>
                <c:pt idx="118">
                  <c:v>41715</c:v>
                </c:pt>
                <c:pt idx="119">
                  <c:v>41724</c:v>
                </c:pt>
                <c:pt idx="120">
                  <c:v>41730</c:v>
                </c:pt>
                <c:pt idx="121">
                  <c:v>41760</c:v>
                </c:pt>
                <c:pt idx="122">
                  <c:v>41786</c:v>
                </c:pt>
                <c:pt idx="123">
                  <c:v>41791</c:v>
                </c:pt>
                <c:pt idx="124">
                  <c:v>41802</c:v>
                </c:pt>
                <c:pt idx="125">
                  <c:v>41838</c:v>
                </c:pt>
                <c:pt idx="126">
                  <c:v>41843</c:v>
                </c:pt>
                <c:pt idx="127">
                  <c:v>41844</c:v>
                </c:pt>
                <c:pt idx="128">
                  <c:v>41844</c:v>
                </c:pt>
                <c:pt idx="129">
                  <c:v>41851</c:v>
                </c:pt>
                <c:pt idx="130">
                  <c:v>41870</c:v>
                </c:pt>
                <c:pt idx="131">
                  <c:v>41876</c:v>
                </c:pt>
                <c:pt idx="132">
                  <c:v>41885</c:v>
                </c:pt>
                <c:pt idx="133">
                  <c:v>41886</c:v>
                </c:pt>
                <c:pt idx="134">
                  <c:v>41886</c:v>
                </c:pt>
                <c:pt idx="135">
                  <c:v>41915</c:v>
                </c:pt>
                <c:pt idx="136">
                  <c:v>41920</c:v>
                </c:pt>
                <c:pt idx="137">
                  <c:v>41920</c:v>
                </c:pt>
                <c:pt idx="138">
                  <c:v>41920</c:v>
                </c:pt>
                <c:pt idx="139">
                  <c:v>41920</c:v>
                </c:pt>
                <c:pt idx="140">
                  <c:v>41920</c:v>
                </c:pt>
                <c:pt idx="141">
                  <c:v>41920</c:v>
                </c:pt>
                <c:pt idx="142">
                  <c:v>41932</c:v>
                </c:pt>
                <c:pt idx="143">
                  <c:v>41933</c:v>
                </c:pt>
                <c:pt idx="144">
                  <c:v>41933</c:v>
                </c:pt>
                <c:pt idx="145">
                  <c:v>41934</c:v>
                </c:pt>
                <c:pt idx="146">
                  <c:v>41934</c:v>
                </c:pt>
                <c:pt idx="147">
                  <c:v>41934</c:v>
                </c:pt>
                <c:pt idx="148">
                  <c:v>41934</c:v>
                </c:pt>
                <c:pt idx="149">
                  <c:v>41934</c:v>
                </c:pt>
                <c:pt idx="150">
                  <c:v>41934</c:v>
                </c:pt>
                <c:pt idx="151">
                  <c:v>41934</c:v>
                </c:pt>
                <c:pt idx="152">
                  <c:v>41934</c:v>
                </c:pt>
                <c:pt idx="153">
                  <c:v>41936</c:v>
                </c:pt>
                <c:pt idx="154">
                  <c:v>41950</c:v>
                </c:pt>
                <c:pt idx="155">
                  <c:v>41950</c:v>
                </c:pt>
                <c:pt idx="156">
                  <c:v>41956</c:v>
                </c:pt>
                <c:pt idx="157">
                  <c:v>41961</c:v>
                </c:pt>
                <c:pt idx="158">
                  <c:v>41982</c:v>
                </c:pt>
                <c:pt idx="159">
                  <c:v>42036</c:v>
                </c:pt>
                <c:pt idx="160">
                  <c:v>42065</c:v>
                </c:pt>
                <c:pt idx="161">
                  <c:v>42065</c:v>
                </c:pt>
                <c:pt idx="162">
                  <c:v>42066</c:v>
                </c:pt>
                <c:pt idx="163">
                  <c:v>42067</c:v>
                </c:pt>
                <c:pt idx="164">
                  <c:v>42067</c:v>
                </c:pt>
                <c:pt idx="165">
                  <c:v>42068</c:v>
                </c:pt>
                <c:pt idx="166">
                  <c:v>42086</c:v>
                </c:pt>
                <c:pt idx="167">
                  <c:v>42088</c:v>
                </c:pt>
                <c:pt idx="168">
                  <c:v>42097</c:v>
                </c:pt>
                <c:pt idx="169">
                  <c:v>42097</c:v>
                </c:pt>
                <c:pt idx="170">
                  <c:v>42108</c:v>
                </c:pt>
                <c:pt idx="171">
                  <c:v>42111</c:v>
                </c:pt>
                <c:pt idx="172">
                  <c:v>42124</c:v>
                </c:pt>
                <c:pt idx="173">
                  <c:v>42124</c:v>
                </c:pt>
                <c:pt idx="174">
                  <c:v>42124</c:v>
                </c:pt>
                <c:pt idx="175">
                  <c:v>42151</c:v>
                </c:pt>
                <c:pt idx="176">
                  <c:v>42156</c:v>
                </c:pt>
                <c:pt idx="177">
                  <c:v>42160</c:v>
                </c:pt>
                <c:pt idx="178">
                  <c:v>42164</c:v>
                </c:pt>
                <c:pt idx="179">
                  <c:v>42174</c:v>
                </c:pt>
                <c:pt idx="180">
                  <c:v>42178</c:v>
                </c:pt>
                <c:pt idx="181">
                  <c:v>42180</c:v>
                </c:pt>
                <c:pt idx="182">
                  <c:v>42185</c:v>
                </c:pt>
                <c:pt idx="183">
                  <c:v>42186</c:v>
                </c:pt>
                <c:pt idx="184">
                  <c:v>42186</c:v>
                </c:pt>
                <c:pt idx="185">
                  <c:v>42186</c:v>
                </c:pt>
                <c:pt idx="186">
                  <c:v>42200</c:v>
                </c:pt>
                <c:pt idx="187">
                  <c:v>42201</c:v>
                </c:pt>
                <c:pt idx="188">
                  <c:v>42201</c:v>
                </c:pt>
                <c:pt idx="189">
                  <c:v>42206</c:v>
                </c:pt>
                <c:pt idx="190">
                  <c:v>42221</c:v>
                </c:pt>
                <c:pt idx="191">
                  <c:v>42225</c:v>
                </c:pt>
                <c:pt idx="192">
                  <c:v>42228</c:v>
                </c:pt>
                <c:pt idx="193">
                  <c:v>42244</c:v>
                </c:pt>
                <c:pt idx="194">
                  <c:v>42250</c:v>
                </c:pt>
                <c:pt idx="195">
                  <c:v>42270</c:v>
                </c:pt>
                <c:pt idx="196">
                  <c:v>42270</c:v>
                </c:pt>
                <c:pt idx="197">
                  <c:v>42271</c:v>
                </c:pt>
                <c:pt idx="198">
                  <c:v>42275</c:v>
                </c:pt>
                <c:pt idx="199">
                  <c:v>42275</c:v>
                </c:pt>
                <c:pt idx="200">
                  <c:v>42278</c:v>
                </c:pt>
                <c:pt idx="201">
                  <c:v>42278</c:v>
                </c:pt>
                <c:pt idx="202">
                  <c:v>42278</c:v>
                </c:pt>
                <c:pt idx="203">
                  <c:v>42285</c:v>
                </c:pt>
                <c:pt idx="204">
                  <c:v>42286</c:v>
                </c:pt>
                <c:pt idx="205">
                  <c:v>42286</c:v>
                </c:pt>
                <c:pt idx="206">
                  <c:v>42292</c:v>
                </c:pt>
                <c:pt idx="207">
                  <c:v>42313</c:v>
                </c:pt>
                <c:pt idx="208">
                  <c:v>42314</c:v>
                </c:pt>
                <c:pt idx="209">
                  <c:v>42317</c:v>
                </c:pt>
                <c:pt idx="210">
                  <c:v>42318</c:v>
                </c:pt>
                <c:pt idx="211">
                  <c:v>42328</c:v>
                </c:pt>
                <c:pt idx="212">
                  <c:v>42338</c:v>
                </c:pt>
                <c:pt idx="213">
                  <c:v>42355</c:v>
                </c:pt>
                <c:pt idx="214">
                  <c:v>42355</c:v>
                </c:pt>
                <c:pt idx="215">
                  <c:v>42356</c:v>
                </c:pt>
                <c:pt idx="216">
                  <c:v>42356</c:v>
                </c:pt>
                <c:pt idx="217">
                  <c:v>42356</c:v>
                </c:pt>
                <c:pt idx="218">
                  <c:v>42356</c:v>
                </c:pt>
                <c:pt idx="219">
                  <c:v>42375</c:v>
                </c:pt>
                <c:pt idx="220">
                  <c:v>42472</c:v>
                </c:pt>
                <c:pt idx="221">
                  <c:v>42472</c:v>
                </c:pt>
                <c:pt idx="222">
                  <c:v>42509</c:v>
                </c:pt>
                <c:pt idx="223">
                  <c:v>42584</c:v>
                </c:pt>
                <c:pt idx="224">
                  <c:v>42586</c:v>
                </c:pt>
                <c:pt idx="225">
                  <c:v>42591</c:v>
                </c:pt>
                <c:pt idx="226">
                  <c:v>42608</c:v>
                </c:pt>
                <c:pt idx="227">
                  <c:v>42611</c:v>
                </c:pt>
                <c:pt idx="228">
                  <c:v>42628</c:v>
                </c:pt>
                <c:pt idx="229">
                  <c:v>42633</c:v>
                </c:pt>
                <c:pt idx="230">
                  <c:v>42635</c:v>
                </c:pt>
                <c:pt idx="231">
                  <c:v>42636</c:v>
                </c:pt>
                <c:pt idx="232">
                  <c:v>42636</c:v>
                </c:pt>
                <c:pt idx="233">
                  <c:v>42636</c:v>
                </c:pt>
                <c:pt idx="234">
                  <c:v>42636</c:v>
                </c:pt>
                <c:pt idx="235">
                  <c:v>42689</c:v>
                </c:pt>
                <c:pt idx="236">
                  <c:v>42692</c:v>
                </c:pt>
                <c:pt idx="237">
                  <c:v>42692</c:v>
                </c:pt>
                <c:pt idx="238">
                  <c:v>42692</c:v>
                </c:pt>
                <c:pt idx="239">
                  <c:v>42717</c:v>
                </c:pt>
                <c:pt idx="240">
                  <c:v>42719</c:v>
                </c:pt>
                <c:pt idx="241">
                  <c:v>42738</c:v>
                </c:pt>
                <c:pt idx="242">
                  <c:v>42747</c:v>
                </c:pt>
                <c:pt idx="243">
                  <c:v>42747</c:v>
                </c:pt>
                <c:pt idx="244">
                  <c:v>42747</c:v>
                </c:pt>
                <c:pt idx="245">
                  <c:v>42752</c:v>
                </c:pt>
                <c:pt idx="246">
                  <c:v>42766</c:v>
                </c:pt>
                <c:pt idx="247">
                  <c:v>42817</c:v>
                </c:pt>
                <c:pt idx="248">
                  <c:v>42825</c:v>
                </c:pt>
                <c:pt idx="249">
                  <c:v>42826</c:v>
                </c:pt>
                <c:pt idx="250">
                  <c:v>42843</c:v>
                </c:pt>
                <c:pt idx="251">
                  <c:v>42877</c:v>
                </c:pt>
                <c:pt idx="252">
                  <c:v>42880</c:v>
                </c:pt>
                <c:pt idx="253">
                  <c:v>42880</c:v>
                </c:pt>
                <c:pt idx="254">
                  <c:v>42880</c:v>
                </c:pt>
                <c:pt idx="255">
                  <c:v>42880</c:v>
                </c:pt>
                <c:pt idx="256">
                  <c:v>42881</c:v>
                </c:pt>
                <c:pt idx="257">
                  <c:v>42887</c:v>
                </c:pt>
                <c:pt idx="258">
                  <c:v>42887</c:v>
                </c:pt>
                <c:pt idx="259">
                  <c:v>42887</c:v>
                </c:pt>
                <c:pt idx="260">
                  <c:v>42893</c:v>
                </c:pt>
                <c:pt idx="261">
                  <c:v>42905</c:v>
                </c:pt>
                <c:pt idx="262">
                  <c:v>42906</c:v>
                </c:pt>
                <c:pt idx="263">
                  <c:v>42906</c:v>
                </c:pt>
                <c:pt idx="264">
                  <c:v>42906</c:v>
                </c:pt>
                <c:pt idx="265">
                  <c:v>42906</c:v>
                </c:pt>
                <c:pt idx="266">
                  <c:v>42912</c:v>
                </c:pt>
                <c:pt idx="267">
                  <c:v>42933</c:v>
                </c:pt>
                <c:pt idx="268">
                  <c:v>42944</c:v>
                </c:pt>
                <c:pt idx="269">
                  <c:v>42944</c:v>
                </c:pt>
                <c:pt idx="270">
                  <c:v>42955</c:v>
                </c:pt>
                <c:pt idx="271">
                  <c:v>42972</c:v>
                </c:pt>
                <c:pt idx="272">
                  <c:v>43001</c:v>
                </c:pt>
                <c:pt idx="273">
                  <c:v>43004</c:v>
                </c:pt>
                <c:pt idx="274">
                  <c:v>43004</c:v>
                </c:pt>
                <c:pt idx="275">
                  <c:v>43014</c:v>
                </c:pt>
                <c:pt idx="276">
                  <c:v>43014</c:v>
                </c:pt>
                <c:pt idx="277">
                  <c:v>43038</c:v>
                </c:pt>
                <c:pt idx="278">
                  <c:v>43047</c:v>
                </c:pt>
                <c:pt idx="279">
                  <c:v>43052</c:v>
                </c:pt>
                <c:pt idx="280">
                  <c:v>43052</c:v>
                </c:pt>
                <c:pt idx="281">
                  <c:v>43053</c:v>
                </c:pt>
                <c:pt idx="282">
                  <c:v>43077</c:v>
                </c:pt>
                <c:pt idx="283">
                  <c:v>43083</c:v>
                </c:pt>
                <c:pt idx="284">
                  <c:v>43084</c:v>
                </c:pt>
                <c:pt idx="285">
                  <c:v>43090</c:v>
                </c:pt>
                <c:pt idx="286">
                  <c:v>43105</c:v>
                </c:pt>
                <c:pt idx="287">
                  <c:v>43109</c:v>
                </c:pt>
                <c:pt idx="288">
                  <c:v>43126</c:v>
                </c:pt>
                <c:pt idx="289">
                  <c:v>43129</c:v>
                </c:pt>
                <c:pt idx="290">
                  <c:v>43129</c:v>
                </c:pt>
                <c:pt idx="291">
                  <c:v>43132</c:v>
                </c:pt>
                <c:pt idx="292">
                  <c:v>43136</c:v>
                </c:pt>
                <c:pt idx="293">
                  <c:v>43152</c:v>
                </c:pt>
                <c:pt idx="294">
                  <c:v>43154</c:v>
                </c:pt>
                <c:pt idx="295">
                  <c:v>43206</c:v>
                </c:pt>
                <c:pt idx="296">
                  <c:v>43227</c:v>
                </c:pt>
                <c:pt idx="297">
                  <c:v>43236</c:v>
                </c:pt>
                <c:pt idx="298">
                  <c:v>43236</c:v>
                </c:pt>
                <c:pt idx="299">
                  <c:v>43250</c:v>
                </c:pt>
                <c:pt idx="300">
                  <c:v>43250</c:v>
                </c:pt>
                <c:pt idx="301">
                  <c:v>43250</c:v>
                </c:pt>
                <c:pt idx="302">
                  <c:v>43250</c:v>
                </c:pt>
                <c:pt idx="303">
                  <c:v>43250</c:v>
                </c:pt>
                <c:pt idx="304">
                  <c:v>43250</c:v>
                </c:pt>
                <c:pt idx="305">
                  <c:v>43251</c:v>
                </c:pt>
                <c:pt idx="306">
                  <c:v>43252</c:v>
                </c:pt>
                <c:pt idx="307">
                  <c:v>43255</c:v>
                </c:pt>
                <c:pt idx="308">
                  <c:v>43257</c:v>
                </c:pt>
                <c:pt idx="309">
                  <c:v>43259</c:v>
                </c:pt>
                <c:pt idx="310">
                  <c:v>43264</c:v>
                </c:pt>
                <c:pt idx="311">
                  <c:v>43264</c:v>
                </c:pt>
                <c:pt idx="312">
                  <c:v>43264</c:v>
                </c:pt>
                <c:pt idx="313">
                  <c:v>43264</c:v>
                </c:pt>
                <c:pt idx="314">
                  <c:v>43266</c:v>
                </c:pt>
                <c:pt idx="315">
                  <c:v>43277</c:v>
                </c:pt>
                <c:pt idx="316">
                  <c:v>43278</c:v>
                </c:pt>
                <c:pt idx="317">
                  <c:v>43281</c:v>
                </c:pt>
                <c:pt idx="318">
                  <c:v>43281</c:v>
                </c:pt>
                <c:pt idx="319">
                  <c:v>43281</c:v>
                </c:pt>
                <c:pt idx="320">
                  <c:v>43291</c:v>
                </c:pt>
                <c:pt idx="321">
                  <c:v>43322</c:v>
                </c:pt>
                <c:pt idx="322">
                  <c:v>43322</c:v>
                </c:pt>
                <c:pt idx="323">
                  <c:v>43334</c:v>
                </c:pt>
                <c:pt idx="324">
                  <c:v>43334</c:v>
                </c:pt>
                <c:pt idx="325">
                  <c:v>43335</c:v>
                </c:pt>
                <c:pt idx="326">
                  <c:v>43343</c:v>
                </c:pt>
                <c:pt idx="327">
                  <c:v>43352</c:v>
                </c:pt>
                <c:pt idx="328">
                  <c:v>43354</c:v>
                </c:pt>
                <c:pt idx="329">
                  <c:v>43362</c:v>
                </c:pt>
                <c:pt idx="330">
                  <c:v>43363</c:v>
                </c:pt>
                <c:pt idx="331">
                  <c:v>43368</c:v>
                </c:pt>
                <c:pt idx="332">
                  <c:v>43374</c:v>
                </c:pt>
                <c:pt idx="333">
                  <c:v>43374</c:v>
                </c:pt>
                <c:pt idx="334">
                  <c:v>43391</c:v>
                </c:pt>
                <c:pt idx="335">
                  <c:v>43391</c:v>
                </c:pt>
                <c:pt idx="336">
                  <c:v>43398</c:v>
                </c:pt>
                <c:pt idx="337">
                  <c:v>43405</c:v>
                </c:pt>
                <c:pt idx="338">
                  <c:v>43445</c:v>
                </c:pt>
                <c:pt idx="339">
                  <c:v>43497</c:v>
                </c:pt>
                <c:pt idx="340">
                  <c:v>43507</c:v>
                </c:pt>
                <c:pt idx="341">
                  <c:v>43510</c:v>
                </c:pt>
                <c:pt idx="342">
                  <c:v>43524</c:v>
                </c:pt>
                <c:pt idx="343">
                  <c:v>43545</c:v>
                </c:pt>
                <c:pt idx="344">
                  <c:v>43546</c:v>
                </c:pt>
                <c:pt idx="345">
                  <c:v>43577</c:v>
                </c:pt>
                <c:pt idx="346">
                  <c:v>43585</c:v>
                </c:pt>
                <c:pt idx="347">
                  <c:v>43613</c:v>
                </c:pt>
                <c:pt idx="348">
                  <c:v>43615</c:v>
                </c:pt>
                <c:pt idx="349">
                  <c:v>43627</c:v>
                </c:pt>
                <c:pt idx="350">
                  <c:v>43634</c:v>
                </c:pt>
                <c:pt idx="351">
                  <c:v>43634</c:v>
                </c:pt>
                <c:pt idx="352">
                  <c:v>43637</c:v>
                </c:pt>
                <c:pt idx="353">
                  <c:v>43643</c:v>
                </c:pt>
                <c:pt idx="354">
                  <c:v>43643</c:v>
                </c:pt>
                <c:pt idx="355">
                  <c:v>43647</c:v>
                </c:pt>
                <c:pt idx="356">
                  <c:v>43647</c:v>
                </c:pt>
                <c:pt idx="357">
                  <c:v>43647</c:v>
                </c:pt>
                <c:pt idx="358">
                  <c:v>43655</c:v>
                </c:pt>
                <c:pt idx="359">
                  <c:v>43671</c:v>
                </c:pt>
                <c:pt idx="360">
                  <c:v>43672</c:v>
                </c:pt>
                <c:pt idx="361">
                  <c:v>43672</c:v>
                </c:pt>
                <c:pt idx="362">
                  <c:v>43683</c:v>
                </c:pt>
                <c:pt idx="363">
                  <c:v>43696</c:v>
                </c:pt>
                <c:pt idx="364">
                  <c:v>43707</c:v>
                </c:pt>
                <c:pt idx="365">
                  <c:v>43720</c:v>
                </c:pt>
                <c:pt idx="366">
                  <c:v>43727</c:v>
                </c:pt>
                <c:pt idx="367">
                  <c:v>43730</c:v>
                </c:pt>
                <c:pt idx="368">
                  <c:v>43730</c:v>
                </c:pt>
                <c:pt idx="369">
                  <c:v>43730</c:v>
                </c:pt>
                <c:pt idx="370">
                  <c:v>43739</c:v>
                </c:pt>
                <c:pt idx="371">
                  <c:v>43755</c:v>
                </c:pt>
                <c:pt idx="372">
                  <c:v>43755</c:v>
                </c:pt>
                <c:pt idx="373">
                  <c:v>43756</c:v>
                </c:pt>
                <c:pt idx="374">
                  <c:v>43761</c:v>
                </c:pt>
                <c:pt idx="375">
                  <c:v>43774</c:v>
                </c:pt>
                <c:pt idx="376">
                  <c:v>43783</c:v>
                </c:pt>
                <c:pt idx="377">
                  <c:v>43783</c:v>
                </c:pt>
                <c:pt idx="378">
                  <c:v>43788</c:v>
                </c:pt>
                <c:pt idx="379">
                  <c:v>43790</c:v>
                </c:pt>
                <c:pt idx="380">
                  <c:v>43795</c:v>
                </c:pt>
                <c:pt idx="381">
                  <c:v>43795</c:v>
                </c:pt>
                <c:pt idx="382">
                  <c:v>43795</c:v>
                </c:pt>
                <c:pt idx="383">
                  <c:v>43804</c:v>
                </c:pt>
                <c:pt idx="384">
                  <c:v>43809</c:v>
                </c:pt>
                <c:pt idx="385">
                  <c:v>43816</c:v>
                </c:pt>
                <c:pt idx="386">
                  <c:v>43819</c:v>
                </c:pt>
                <c:pt idx="387">
                  <c:v>43822</c:v>
                </c:pt>
                <c:pt idx="388">
                  <c:v>43836</c:v>
                </c:pt>
                <c:pt idx="389">
                  <c:v>43875</c:v>
                </c:pt>
                <c:pt idx="390">
                  <c:v>43875</c:v>
                </c:pt>
                <c:pt idx="391">
                  <c:v>43880</c:v>
                </c:pt>
                <c:pt idx="392">
                  <c:v>43887</c:v>
                </c:pt>
                <c:pt idx="393">
                  <c:v>43903</c:v>
                </c:pt>
                <c:pt idx="394">
                  <c:v>43915</c:v>
                </c:pt>
                <c:pt idx="395">
                  <c:v>43929</c:v>
                </c:pt>
                <c:pt idx="396">
                  <c:v>43929</c:v>
                </c:pt>
                <c:pt idx="397">
                  <c:v>43953</c:v>
                </c:pt>
                <c:pt idx="398">
                  <c:v>43957</c:v>
                </c:pt>
                <c:pt idx="399">
                  <c:v>43970</c:v>
                </c:pt>
                <c:pt idx="400">
                  <c:v>43977</c:v>
                </c:pt>
                <c:pt idx="401">
                  <c:v>43983</c:v>
                </c:pt>
                <c:pt idx="402">
                  <c:v>44022</c:v>
                </c:pt>
                <c:pt idx="403">
                  <c:v>44022</c:v>
                </c:pt>
                <c:pt idx="404">
                  <c:v>44036</c:v>
                </c:pt>
                <c:pt idx="405">
                  <c:v>44067</c:v>
                </c:pt>
                <c:pt idx="406">
                  <c:v>44074</c:v>
                </c:pt>
                <c:pt idx="407">
                  <c:v>44088</c:v>
                </c:pt>
                <c:pt idx="408">
                  <c:v>44097</c:v>
                </c:pt>
                <c:pt idx="409">
                  <c:v>44099</c:v>
                </c:pt>
                <c:pt idx="410">
                  <c:v>44104</c:v>
                </c:pt>
                <c:pt idx="411">
                  <c:v>44106</c:v>
                </c:pt>
                <c:pt idx="412">
                  <c:v>44137</c:v>
                </c:pt>
                <c:pt idx="413">
                  <c:v>44140</c:v>
                </c:pt>
                <c:pt idx="414">
                  <c:v>44141</c:v>
                </c:pt>
                <c:pt idx="415">
                  <c:v>44166</c:v>
                </c:pt>
                <c:pt idx="416">
                  <c:v>44187</c:v>
                </c:pt>
                <c:pt idx="417">
                  <c:v>44195</c:v>
                </c:pt>
                <c:pt idx="418">
                  <c:v>44211</c:v>
                </c:pt>
                <c:pt idx="419">
                  <c:v>44211</c:v>
                </c:pt>
                <c:pt idx="420">
                  <c:v>44217</c:v>
                </c:pt>
                <c:pt idx="421">
                  <c:v>44224</c:v>
                </c:pt>
                <c:pt idx="422">
                  <c:v>44228</c:v>
                </c:pt>
                <c:pt idx="423">
                  <c:v>44228</c:v>
                </c:pt>
                <c:pt idx="424">
                  <c:v>44231</c:v>
                </c:pt>
                <c:pt idx="425">
                  <c:v>44250</c:v>
                </c:pt>
                <c:pt idx="426">
                  <c:v>44263</c:v>
                </c:pt>
                <c:pt idx="427">
                  <c:v>44280</c:v>
                </c:pt>
                <c:pt idx="428">
                  <c:v>44287</c:v>
                </c:pt>
                <c:pt idx="429">
                  <c:v>44287</c:v>
                </c:pt>
                <c:pt idx="430">
                  <c:v>44294</c:v>
                </c:pt>
                <c:pt idx="431">
                  <c:v>44323</c:v>
                </c:pt>
                <c:pt idx="432">
                  <c:v>44328</c:v>
                </c:pt>
                <c:pt idx="433">
                  <c:v>44348</c:v>
                </c:pt>
                <c:pt idx="434">
                  <c:v>44348</c:v>
                </c:pt>
                <c:pt idx="435">
                  <c:v>44348</c:v>
                </c:pt>
                <c:pt idx="436">
                  <c:v>44351</c:v>
                </c:pt>
                <c:pt idx="437">
                  <c:v>44364</c:v>
                </c:pt>
                <c:pt idx="438">
                  <c:v>44420</c:v>
                </c:pt>
                <c:pt idx="439">
                  <c:v>44477</c:v>
                </c:pt>
                <c:pt idx="440">
                  <c:v>44483</c:v>
                </c:pt>
                <c:pt idx="441">
                  <c:v>44484</c:v>
                </c:pt>
                <c:pt idx="442">
                  <c:v>44484</c:v>
                </c:pt>
                <c:pt idx="443">
                  <c:v>44547</c:v>
                </c:pt>
                <c:pt idx="444">
                  <c:v>44582</c:v>
                </c:pt>
                <c:pt idx="445">
                  <c:v>44608</c:v>
                </c:pt>
                <c:pt idx="446">
                  <c:v>44613</c:v>
                </c:pt>
                <c:pt idx="447">
                  <c:v>44669</c:v>
                </c:pt>
                <c:pt idx="448">
                  <c:v>44671</c:v>
                </c:pt>
                <c:pt idx="449">
                  <c:v>44679</c:v>
                </c:pt>
                <c:pt idx="450">
                  <c:v>44694</c:v>
                </c:pt>
                <c:pt idx="451">
                  <c:v>44706</c:v>
                </c:pt>
                <c:pt idx="452">
                  <c:v>44735</c:v>
                </c:pt>
                <c:pt idx="453">
                  <c:v>44769</c:v>
                </c:pt>
                <c:pt idx="454">
                  <c:v>44831</c:v>
                </c:pt>
                <c:pt idx="455">
                  <c:v>44833</c:v>
                </c:pt>
                <c:pt idx="456">
                  <c:v>44854</c:v>
                </c:pt>
                <c:pt idx="457">
                  <c:v>44859</c:v>
                </c:pt>
                <c:pt idx="458">
                  <c:v>44862</c:v>
                </c:pt>
                <c:pt idx="459">
                  <c:v>44916</c:v>
                </c:pt>
                <c:pt idx="460">
                  <c:v>44946</c:v>
                </c:pt>
                <c:pt idx="461">
                  <c:v>44950</c:v>
                </c:pt>
                <c:pt idx="462">
                  <c:v>45107</c:v>
                </c:pt>
                <c:pt idx="463">
                  <c:v>45128</c:v>
                </c:pt>
                <c:pt idx="464">
                  <c:v>45223</c:v>
                </c:pt>
                <c:pt idx="465">
                  <c:v>45245</c:v>
                </c:pt>
                <c:pt idx="466">
                  <c:v>45247</c:v>
                </c:pt>
                <c:pt idx="467">
                  <c:v>45322</c:v>
                </c:pt>
                <c:pt idx="468">
                  <c:v>45337</c:v>
                </c:pt>
                <c:pt idx="469">
                  <c:v>45372</c:v>
                </c:pt>
                <c:pt idx="470">
                  <c:v>45415</c:v>
                </c:pt>
                <c:pt idx="471">
                  <c:v>45415</c:v>
                </c:pt>
              </c:numCache>
            </c:numRef>
          </c:xVal>
          <c:yVal>
            <c:numRef>
              <c:f>'PPA Price by Project (PV only)'!$S$26:$S$537</c:f>
              <c:numCache>
                <c:formatCode>0.00</c:formatCode>
                <c:ptCount val="512"/>
                <c:pt idx="0">
                  <c:v>#N/A</c:v>
                </c:pt>
                <c:pt idx="1">
                  <c:v>#N/A</c:v>
                </c:pt>
                <c:pt idx="2">
                  <c:v>#N/A</c:v>
                </c:pt>
                <c:pt idx="3">
                  <c:v>#N/A</c:v>
                </c:pt>
                <c:pt idx="4">
                  <c:v>#N/A</c:v>
                </c:pt>
                <c:pt idx="5">
                  <c:v>#N/A</c:v>
                </c:pt>
                <c:pt idx="6">
                  <c:v>#N/A</c:v>
                </c:pt>
                <c:pt idx="7">
                  <c:v>#N/A</c:v>
                </c:pt>
                <c:pt idx="8">
                  <c:v>230.05272436345837</c:v>
                </c:pt>
                <c:pt idx="9">
                  <c:v>#N/A</c:v>
                </c:pt>
                <c:pt idx="10">
                  <c:v>#N/A</c:v>
                </c:pt>
                <c:pt idx="11">
                  <c:v>#N/A</c:v>
                </c:pt>
                <c:pt idx="12">
                  <c:v>#N/A</c:v>
                </c:pt>
                <c:pt idx="13">
                  <c:v>#N/A</c:v>
                </c:pt>
                <c:pt idx="14">
                  <c:v>#N/A</c:v>
                </c:pt>
                <c:pt idx="15">
                  <c:v>#N/A</c:v>
                </c:pt>
                <c:pt idx="16">
                  <c:v>#N/A</c:v>
                </c:pt>
                <c:pt idx="17">
                  <c:v>#N/A</c:v>
                </c:pt>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215.68371031542037</c:v>
                </c:pt>
                <c:pt idx="42">
                  <c:v>#N/A</c:v>
                </c:pt>
                <c:pt idx="43">
                  <c:v>#N/A</c:v>
                </c:pt>
                <c:pt idx="44">
                  <c:v>#N/A</c:v>
                </c:pt>
                <c:pt idx="45">
                  <c:v>#N/A</c:v>
                </c:pt>
                <c:pt idx="46">
                  <c:v>#N/A</c:v>
                </c:pt>
                <c:pt idx="47">
                  <c:v>#N/A</c:v>
                </c:pt>
                <c:pt idx="48">
                  <c:v>162.45684660440611</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#N/A</c:v>
                </c:pt>
                <c:pt idx="69">
                  <c:v>#N/A</c:v>
                </c:pt>
                <c:pt idx="70">
                  <c:v>#N/A</c:v>
                </c:pt>
                <c:pt idx="71">
                  <c:v>125.83087280437236</c:v>
                </c:pt>
                <c:pt idx="72">
                  <c:v>#N/A</c:v>
                </c:pt>
                <c:pt idx="73">
                  <c:v>#N/A</c:v>
                </c:pt>
                <c:pt idx="74">
                  <c:v>#N/A</c:v>
                </c:pt>
                <c:pt idx="75">
                  <c:v>#N/A</c:v>
                </c:pt>
                <c:pt idx="76">
                  <c:v>#N/A</c:v>
                </c:pt>
                <c:pt idx="77">
                  <c:v>#N/A</c:v>
                </c:pt>
                <c:pt idx="78">
                  <c:v>#N/A</c:v>
                </c:pt>
                <c:pt idx="79">
                  <c:v>#N/A</c:v>
                </c:pt>
                <c:pt idx="80">
                  <c:v>#N/A</c:v>
                </c:pt>
                <c:pt idx="81">
                  <c:v>#N/A</c:v>
                </c:pt>
                <c:pt idx="82">
                  <c:v>#N/A</c:v>
                </c:pt>
                <c:pt idx="83">
                  <c:v>#N/A</c:v>
                </c:pt>
                <c:pt idx="84">
                  <c:v>#N/A</c:v>
                </c:pt>
                <c:pt idx="85">
                  <c:v>#N/A</c:v>
                </c:pt>
                <c:pt idx="86">
                  <c:v>#N/A</c:v>
                </c:pt>
                <c:pt idx="87">
                  <c:v>#N/A</c:v>
                </c:pt>
                <c:pt idx="88">
                  <c:v>#N/A</c:v>
                </c:pt>
                <c:pt idx="89">
                  <c:v>#N/A</c:v>
                </c:pt>
                <c:pt idx="90">
                  <c:v>#N/A</c:v>
                </c:pt>
                <c:pt idx="91">
                  <c:v>#N/A</c:v>
                </c:pt>
                <c:pt idx="92">
                  <c:v>#N/A</c:v>
                </c:pt>
                <c:pt idx="93">
                  <c:v>#N/A</c:v>
                </c:pt>
                <c:pt idx="94">
                  <c:v>#N/A</c:v>
                </c:pt>
                <c:pt idx="95">
                  <c:v>#N/A</c:v>
                </c:pt>
                <c:pt idx="96">
                  <c:v>#N/A</c:v>
                </c:pt>
                <c:pt idx="97">
                  <c:v>#N/A</c:v>
                </c:pt>
                <c:pt idx="98">
                  <c:v>#N/A</c:v>
                </c:pt>
                <c:pt idx="99">
                  <c:v>#N/A</c:v>
                </c:pt>
                <c:pt idx="100">
                  <c:v>#N/A</c:v>
                </c:pt>
                <c:pt idx="101">
                  <c:v>#N/A</c:v>
                </c:pt>
                <c:pt idx="102">
                  <c:v>#N/A</c:v>
                </c:pt>
                <c:pt idx="103">
                  <c:v>#N/A</c:v>
                </c:pt>
                <c:pt idx="104">
                  <c:v>#N/A</c:v>
                </c:pt>
                <c:pt idx="105">
                  <c:v>#N/A</c:v>
                </c:pt>
                <c:pt idx="106">
                  <c:v>#N/A</c:v>
                </c:pt>
                <c:pt idx="107">
                  <c:v>#N/A</c:v>
                </c:pt>
                <c:pt idx="108">
                  <c:v>#N/A</c:v>
                </c:pt>
                <c:pt idx="109">
                  <c:v>#N/A</c:v>
                </c:pt>
                <c:pt idx="110">
                  <c:v>#N/A</c:v>
                </c:pt>
                <c:pt idx="111">
                  <c:v>#N/A</c:v>
                </c:pt>
                <c:pt idx="112">
                  <c:v>#N/A</c:v>
                </c:pt>
                <c:pt idx="113">
                  <c:v>#N/A</c:v>
                </c:pt>
                <c:pt idx="114">
                  <c:v>72.616032124833012</c:v>
                </c:pt>
                <c:pt idx="115">
                  <c:v>#N/A</c:v>
                </c:pt>
                <c:pt idx="116">
                  <c:v>#N/A</c:v>
                </c:pt>
                <c:pt idx="117">
                  <c:v>#N/A</c:v>
                </c:pt>
                <c:pt idx="118">
                  <c:v>#N/A</c:v>
                </c:pt>
                <c:pt idx="119">
                  <c:v>#N/A</c:v>
                </c:pt>
                <c:pt idx="120">
                  <c:v>#N/A</c:v>
                </c:pt>
                <c:pt idx="121">
                  <c:v>#N/A</c:v>
                </c:pt>
                <c:pt idx="122">
                  <c:v>#N/A</c:v>
                </c:pt>
                <c:pt idx="123">
                  <c:v>71.10485839379227</c:v>
                </c:pt>
                <c:pt idx="124">
                  <c:v>#N/A</c:v>
                </c:pt>
                <c:pt idx="125">
                  <c:v>#N/A</c:v>
                </c:pt>
                <c:pt idx="126">
                  <c:v>#N/A</c:v>
                </c:pt>
                <c:pt idx="127">
                  <c:v>#N/A</c:v>
                </c:pt>
                <c:pt idx="128">
                  <c:v>#N/A</c:v>
                </c:pt>
                <c:pt idx="129">
                  <c:v>#N/A</c:v>
                </c:pt>
                <c:pt idx="130">
                  <c:v>#N/A</c:v>
                </c:pt>
                <c:pt idx="131">
                  <c:v>#N/A</c:v>
                </c:pt>
                <c:pt idx="132">
                  <c:v>#N/A</c:v>
                </c:pt>
                <c:pt idx="133">
                  <c:v>#N/A</c:v>
                </c:pt>
                <c:pt idx="134">
                  <c:v>#N/A</c:v>
                </c:pt>
                <c:pt idx="135">
                  <c:v>#N/A</c:v>
                </c:pt>
                <c:pt idx="136">
                  <c:v>56.367677455698548</c:v>
                </c:pt>
                <c:pt idx="137">
                  <c:v>57.185526776292207</c:v>
                </c:pt>
                <c:pt idx="138">
                  <c:v>57.124929847214624</c:v>
                </c:pt>
                <c:pt idx="139">
                  <c:v>61.311119274033842</c:v>
                </c:pt>
                <c:pt idx="140">
                  <c:v>64.409334834049417</c:v>
                </c:pt>
                <c:pt idx="141">
                  <c:v>61.606081014055761</c:v>
                </c:pt>
                <c:pt idx="142">
                  <c:v>#N/A</c:v>
                </c:pt>
                <c:pt idx="143">
                  <c:v>#N/A</c:v>
                </c:pt>
                <c:pt idx="144">
                  <c:v>#N/A</c:v>
                </c:pt>
                <c:pt idx="145">
                  <c:v>#N/A</c:v>
                </c:pt>
                <c:pt idx="146">
                  <c:v>#N/A</c:v>
                </c:pt>
                <c:pt idx="147">
                  <c:v>#N/A</c:v>
                </c:pt>
                <c:pt idx="148">
                  <c:v>#N/A</c:v>
                </c:pt>
                <c:pt idx="149">
                  <c:v>#N/A</c:v>
                </c:pt>
                <c:pt idx="150">
                  <c:v>#N/A</c:v>
                </c:pt>
                <c:pt idx="151">
                  <c:v>#N/A</c:v>
                </c:pt>
                <c:pt idx="152">
                  <c:v>#N/A</c:v>
                </c:pt>
                <c:pt idx="153">
                  <c:v>#N/A</c:v>
                </c:pt>
                <c:pt idx="154">
                  <c:v>74.857227255091331</c:v>
                </c:pt>
                <c:pt idx="155">
                  <c:v>74.857227255091303</c:v>
                </c:pt>
                <c:pt idx="156">
                  <c:v>#N/A</c:v>
                </c:pt>
                <c:pt idx="157">
                  <c:v>#N/A</c:v>
                </c:pt>
                <c:pt idx="158">
                  <c:v>#N/A</c:v>
                </c:pt>
                <c:pt idx="159">
                  <c:v>62.582874983348312</c:v>
                </c:pt>
                <c:pt idx="160">
                  <c:v>109.59888584204808</c:v>
                </c:pt>
                <c:pt idx="161">
                  <c:v>#N/A</c:v>
                </c:pt>
                <c:pt idx="162">
                  <c:v>#N/A</c:v>
                </c:pt>
                <c:pt idx="163">
                  <c:v>#N/A</c:v>
                </c:pt>
                <c:pt idx="164">
                  <c:v>#N/A</c:v>
                </c:pt>
                <c:pt idx="165">
                  <c:v>#N/A</c:v>
                </c:pt>
                <c:pt idx="166">
                  <c:v>#N/A</c:v>
                </c:pt>
                <c:pt idx="167">
                  <c:v>#N/A</c:v>
                </c:pt>
                <c:pt idx="168">
                  <c:v>#N/A</c:v>
                </c:pt>
                <c:pt idx="169">
                  <c:v>#N/A</c:v>
                </c:pt>
                <c:pt idx="170">
                  <c:v>#N/A</c:v>
                </c:pt>
                <c:pt idx="171">
                  <c:v>#N/A</c:v>
                </c:pt>
                <c:pt idx="172">
                  <c:v>48.059589433054498</c:v>
                </c:pt>
                <c:pt idx="173">
                  <c:v>63.608177026249422</c:v>
                </c:pt>
                <c:pt idx="174">
                  <c:v>21.058996030966156</c:v>
                </c:pt>
                <c:pt idx="175">
                  <c:v>73.030400440121255</c:v>
                </c:pt>
                <c:pt idx="176">
                  <c:v>#N/A</c:v>
                </c:pt>
                <c:pt idx="177">
                  <c:v>#N/A</c:v>
                </c:pt>
                <c:pt idx="178">
                  <c:v>#N/A</c:v>
                </c:pt>
                <c:pt idx="179">
                  <c:v>#N/A</c:v>
                </c:pt>
                <c:pt idx="180">
                  <c:v>#N/A</c:v>
                </c:pt>
                <c:pt idx="181">
                  <c:v>#N/A</c:v>
                </c:pt>
                <c:pt idx="182">
                  <c:v>65.793579167335835</c:v>
                </c:pt>
                <c:pt idx="183">
                  <c:v>69.057694416393787</c:v>
                </c:pt>
                <c:pt idx="184">
                  <c:v>#N/A</c:v>
                </c:pt>
                <c:pt idx="185">
                  <c:v>#N/A</c:v>
                </c:pt>
                <c:pt idx="186">
                  <c:v>#N/A</c:v>
                </c:pt>
                <c:pt idx="187">
                  <c:v>#N/A</c:v>
                </c:pt>
                <c:pt idx="188">
                  <c:v>#N/A</c:v>
                </c:pt>
                <c:pt idx="189">
                  <c:v>48.83648214218519</c:v>
                </c:pt>
                <c:pt idx="190">
                  <c:v>#N/A</c:v>
                </c:pt>
                <c:pt idx="191">
                  <c:v>#N/A</c:v>
                </c:pt>
                <c:pt idx="192">
                  <c:v>#N/A</c:v>
                </c:pt>
                <c:pt idx="193">
                  <c:v>#N/A</c:v>
                </c:pt>
                <c:pt idx="194">
                  <c:v>#N/A</c:v>
                </c:pt>
                <c:pt idx="195">
                  <c:v>#N/A</c:v>
                </c:pt>
                <c:pt idx="196">
                  <c:v>50.503365996862783</c:v>
                </c:pt>
                <c:pt idx="197">
                  <c:v>#N/A</c:v>
                </c:pt>
                <c:pt idx="198">
                  <c:v>#N/A</c:v>
                </c:pt>
                <c:pt idx="199">
                  <c:v>#N/A</c:v>
                </c:pt>
                <c:pt idx="200">
                  <c:v>#N/A</c:v>
                </c:pt>
                <c:pt idx="201">
                  <c:v>#N/A</c:v>
                </c:pt>
                <c:pt idx="202">
                  <c:v>63.351747947007617</c:v>
                </c:pt>
                <c:pt idx="203">
                  <c:v>#N/A</c:v>
                </c:pt>
                <c:pt idx="204">
                  <c:v>#N/A</c:v>
                </c:pt>
                <c:pt idx="205">
                  <c:v>#N/A</c:v>
                </c:pt>
                <c:pt idx="206">
                  <c:v>#N/A</c:v>
                </c:pt>
                <c:pt idx="207">
                  <c:v>#N/A</c:v>
                </c:pt>
                <c:pt idx="208">
                  <c:v>#N/A</c:v>
                </c:pt>
                <c:pt idx="209">
                  <c:v>40.97581561471997</c:v>
                </c:pt>
                <c:pt idx="210">
                  <c:v>#N/A</c:v>
                </c:pt>
                <c:pt idx="211">
                  <c:v>#N/A</c:v>
                </c:pt>
                <c:pt idx="212">
                  <c:v>#N/A</c:v>
                </c:pt>
                <c:pt idx="213">
                  <c:v>#N/A</c:v>
                </c:pt>
                <c:pt idx="214">
                  <c:v>#N/A</c:v>
                </c:pt>
                <c:pt idx="215">
                  <c:v>#N/A</c:v>
                </c:pt>
                <c:pt idx="216">
                  <c:v>#N/A</c:v>
                </c:pt>
                <c:pt idx="217">
                  <c:v>#N/A</c:v>
                </c:pt>
                <c:pt idx="218">
                  <c:v>#N/A</c:v>
                </c:pt>
                <c:pt idx="219">
                  <c:v>#N/A</c:v>
                </c:pt>
                <c:pt idx="220">
                  <c:v>52.193676367983748</c:v>
                </c:pt>
                <c:pt idx="221">
                  <c:v>49.182502731369297</c:v>
                </c:pt>
                <c:pt idx="222">
                  <c:v>#N/A</c:v>
                </c:pt>
                <c:pt idx="223">
                  <c:v>#N/A</c:v>
                </c:pt>
                <c:pt idx="224">
                  <c:v>#N/A</c:v>
                </c:pt>
                <c:pt idx="225">
                  <c:v>#N/A</c:v>
                </c:pt>
                <c:pt idx="226">
                  <c:v>#N/A</c:v>
                </c:pt>
                <c:pt idx="227">
                  <c:v>#N/A</c:v>
                </c:pt>
                <c:pt idx="228">
                  <c:v>#N/A</c:v>
                </c:pt>
                <c:pt idx="229">
                  <c:v>#N/A</c:v>
                </c:pt>
                <c:pt idx="230">
                  <c:v>#N/A</c:v>
                </c:pt>
                <c:pt idx="231">
                  <c:v>#N/A</c:v>
                </c:pt>
                <c:pt idx="232">
                  <c:v>#N/A</c:v>
                </c:pt>
                <c:pt idx="233">
                  <c:v>#N/A</c:v>
                </c:pt>
                <c:pt idx="234">
                  <c:v>#N/A</c:v>
                </c:pt>
                <c:pt idx="235">
                  <c:v>#N/A</c:v>
                </c:pt>
                <c:pt idx="236">
                  <c:v>#N/A</c:v>
                </c:pt>
                <c:pt idx="237">
                  <c:v>#N/A</c:v>
                </c:pt>
                <c:pt idx="238">
                  <c:v>#N/A</c:v>
                </c:pt>
                <c:pt idx="239">
                  <c:v>#N/A</c:v>
                </c:pt>
                <c:pt idx="240">
                  <c:v>#N/A</c:v>
                </c:pt>
                <c:pt idx="241">
                  <c:v>55.489493550063365</c:v>
                </c:pt>
                <c:pt idx="242">
                  <c:v>#N/A</c:v>
                </c:pt>
                <c:pt idx="243">
                  <c:v>#N/A</c:v>
                </c:pt>
                <c:pt idx="244">
                  <c:v>#N/A</c:v>
                </c:pt>
                <c:pt idx="245">
                  <c:v>#N/A</c:v>
                </c:pt>
                <c:pt idx="246">
                  <c:v>#N/A</c:v>
                </c:pt>
                <c:pt idx="247">
                  <c:v>#N/A</c:v>
                </c:pt>
                <c:pt idx="248">
                  <c:v>#N/A</c:v>
                </c:pt>
                <c:pt idx="249">
                  <c:v>#N/A</c:v>
                </c:pt>
                <c:pt idx="250">
                  <c:v>33.40751325867781</c:v>
                </c:pt>
                <c:pt idx="251">
                  <c:v>#N/A</c:v>
                </c:pt>
                <c:pt idx="252">
                  <c:v>#N/A</c:v>
                </c:pt>
                <c:pt idx="253">
                  <c:v>#N/A</c:v>
                </c:pt>
                <c:pt idx="254">
                  <c:v>#N/A</c:v>
                </c:pt>
                <c:pt idx="255">
                  <c:v>#N/A</c:v>
                </c:pt>
                <c:pt idx="256">
                  <c:v>39.878841277519989</c:v>
                </c:pt>
                <c:pt idx="257">
                  <c:v>29.689369468809844</c:v>
                </c:pt>
                <c:pt idx="258">
                  <c:v>28.867127312510725</c:v>
                </c:pt>
                <c:pt idx="259">
                  <c:v>28.867127312510735</c:v>
                </c:pt>
                <c:pt idx="260">
                  <c:v>#N/A</c:v>
                </c:pt>
                <c:pt idx="261">
                  <c:v>#N/A</c:v>
                </c:pt>
                <c:pt idx="262">
                  <c:v>#N/A</c:v>
                </c:pt>
                <c:pt idx="263">
                  <c:v>#N/A</c:v>
                </c:pt>
                <c:pt idx="264">
                  <c:v>#N/A</c:v>
                </c:pt>
                <c:pt idx="265">
                  <c:v>#N/A</c:v>
                </c:pt>
                <c:pt idx="266">
                  <c:v>51.890314533266491</c:v>
                </c:pt>
                <c:pt idx="267">
                  <c:v>#N/A</c:v>
                </c:pt>
                <c:pt idx="268">
                  <c:v>#N/A</c:v>
                </c:pt>
                <c:pt idx="269">
                  <c:v>#N/A</c:v>
                </c:pt>
                <c:pt idx="270">
                  <c:v>#N/A</c:v>
                </c:pt>
                <c:pt idx="271">
                  <c:v>#N/A</c:v>
                </c:pt>
                <c:pt idx="272">
                  <c:v>#N/A</c:v>
                </c:pt>
                <c:pt idx="273">
                  <c:v>#N/A</c:v>
                </c:pt>
                <c:pt idx="274">
                  <c:v>#N/A</c:v>
                </c:pt>
                <c:pt idx="275">
                  <c:v>#N/A</c:v>
                </c:pt>
                <c:pt idx="276">
                  <c:v>#N/A</c:v>
                </c:pt>
                <c:pt idx="277">
                  <c:v>#N/A</c:v>
                </c:pt>
                <c:pt idx="278">
                  <c:v>#N/A</c:v>
                </c:pt>
                <c:pt idx="279">
                  <c:v>27.861400590749103</c:v>
                </c:pt>
                <c:pt idx="280">
                  <c:v>26.368058862313379</c:v>
                </c:pt>
                <c:pt idx="281">
                  <c:v>#N/A</c:v>
                </c:pt>
                <c:pt idx="282">
                  <c:v>#N/A</c:v>
                </c:pt>
                <c:pt idx="283">
                  <c:v>#N/A</c:v>
                </c:pt>
                <c:pt idx="284">
                  <c:v>37.166841461538084</c:v>
                </c:pt>
                <c:pt idx="285">
                  <c:v>#N/A</c:v>
                </c:pt>
                <c:pt idx="286">
                  <c:v>#N/A</c:v>
                </c:pt>
                <c:pt idx="287">
                  <c:v>#N/A</c:v>
                </c:pt>
                <c:pt idx="288">
                  <c:v>#N/A</c:v>
                </c:pt>
                <c:pt idx="289">
                  <c:v>25.134171924595311</c:v>
                </c:pt>
                <c:pt idx="290">
                  <c:v>27.721868936134314</c:v>
                </c:pt>
                <c:pt idx="291">
                  <c:v>#N/A</c:v>
                </c:pt>
                <c:pt idx="292">
                  <c:v>#N/A</c:v>
                </c:pt>
                <c:pt idx="293">
                  <c:v>#N/A</c:v>
                </c:pt>
                <c:pt idx="294">
                  <c:v>#N/A</c:v>
                </c:pt>
                <c:pt idx="295">
                  <c:v>#N/A</c:v>
                </c:pt>
                <c:pt idx="296">
                  <c:v>#N/A</c:v>
                </c:pt>
                <c:pt idx="297">
                  <c:v>31.479418457160293</c:v>
                </c:pt>
                <c:pt idx="298">
                  <c:v>31.479418457160293</c:v>
                </c:pt>
                <c:pt idx="299">
                  <c:v>#N/A</c:v>
                </c:pt>
                <c:pt idx="300">
                  <c:v>#N/A</c:v>
                </c:pt>
                <c:pt idx="301">
                  <c:v>#N/A</c:v>
                </c:pt>
                <c:pt idx="302">
                  <c:v>#N/A</c:v>
                </c:pt>
                <c:pt idx="303">
                  <c:v>#N/A</c:v>
                </c:pt>
                <c:pt idx="304">
                  <c:v>#N/A</c:v>
                </c:pt>
                <c:pt idx="305">
                  <c:v>#N/A</c:v>
                </c:pt>
                <c:pt idx="306">
                  <c:v>#N/A</c:v>
                </c:pt>
                <c:pt idx="307">
                  <c:v>#N/A</c:v>
                </c:pt>
                <c:pt idx="308">
                  <c:v>#N/A</c:v>
                </c:pt>
                <c:pt idx="309">
                  <c:v>#N/A</c:v>
                </c:pt>
                <c:pt idx="310">
                  <c:v>#N/A</c:v>
                </c:pt>
                <c:pt idx="311">
                  <c:v>#N/A</c:v>
                </c:pt>
                <c:pt idx="312">
                  <c:v>#N/A</c:v>
                </c:pt>
                <c:pt idx="313">
                  <c:v>#N/A</c:v>
                </c:pt>
                <c:pt idx="314">
                  <c:v>#N/A</c:v>
                </c:pt>
                <c:pt idx="315">
                  <c:v>#N/A</c:v>
                </c:pt>
                <c:pt idx="316">
                  <c:v>42.642156614876377</c:v>
                </c:pt>
                <c:pt idx="317">
                  <c:v>26.351900612716165</c:v>
                </c:pt>
                <c:pt idx="318">
                  <c:v>23.649068708165277</c:v>
                </c:pt>
                <c:pt idx="319">
                  <c:v>#N/A</c:v>
                </c:pt>
                <c:pt idx="320">
                  <c:v>#N/A</c:v>
                </c:pt>
                <c:pt idx="321">
                  <c:v>#N/A</c:v>
                </c:pt>
                <c:pt idx="322">
                  <c:v>#N/A</c:v>
                </c:pt>
                <c:pt idx="323">
                  <c:v>#N/A</c:v>
                </c:pt>
                <c:pt idx="324">
                  <c:v>#N/A</c:v>
                </c:pt>
                <c:pt idx="325">
                  <c:v>#N/A</c:v>
                </c:pt>
                <c:pt idx="326">
                  <c:v>23.977628005532829</c:v>
                </c:pt>
                <c:pt idx="327">
                  <c:v>#N/A</c:v>
                </c:pt>
                <c:pt idx="328">
                  <c:v>#N/A</c:v>
                </c:pt>
                <c:pt idx="329">
                  <c:v>#N/A</c:v>
                </c:pt>
                <c:pt idx="330">
                  <c:v>#N/A</c:v>
                </c:pt>
                <c:pt idx="331">
                  <c:v>#N/A</c:v>
                </c:pt>
                <c:pt idx="332">
                  <c:v>#N/A</c:v>
                </c:pt>
                <c:pt idx="333">
                  <c:v>22.552271849835083</c:v>
                </c:pt>
                <c:pt idx="334">
                  <c:v>#N/A</c:v>
                </c:pt>
                <c:pt idx="335">
                  <c:v>#N/A</c:v>
                </c:pt>
                <c:pt idx="336">
                  <c:v>#N/A</c:v>
                </c:pt>
                <c:pt idx="337">
                  <c:v>#N/A</c:v>
                </c:pt>
                <c:pt idx="338">
                  <c:v>26.951409243017121</c:v>
                </c:pt>
                <c:pt idx="339">
                  <c:v>#N/A</c:v>
                </c:pt>
                <c:pt idx="340">
                  <c:v>#N/A</c:v>
                </c:pt>
                <c:pt idx="341">
                  <c:v>#N/A</c:v>
                </c:pt>
                <c:pt idx="342">
                  <c:v>#N/A</c:v>
                </c:pt>
                <c:pt idx="343">
                  <c:v>#N/A</c:v>
                </c:pt>
                <c:pt idx="344">
                  <c:v>#N/A</c:v>
                </c:pt>
                <c:pt idx="345">
                  <c:v>21.410590649280916</c:v>
                </c:pt>
                <c:pt idx="346">
                  <c:v>27.547980708582177</c:v>
                </c:pt>
                <c:pt idx="347">
                  <c:v>#N/A</c:v>
                </c:pt>
                <c:pt idx="348">
                  <c:v>#N/A</c:v>
                </c:pt>
                <c:pt idx="349">
                  <c:v>#N/A</c:v>
                </c:pt>
                <c:pt idx="350">
                  <c:v>#N/A</c:v>
                </c:pt>
                <c:pt idx="351">
                  <c:v>#N/A</c:v>
                </c:pt>
                <c:pt idx="352">
                  <c:v>#N/A</c:v>
                </c:pt>
                <c:pt idx="353">
                  <c:v>#N/A</c:v>
                </c:pt>
                <c:pt idx="354">
                  <c:v>#N/A</c:v>
                </c:pt>
                <c:pt idx="355">
                  <c:v>#N/A</c:v>
                </c:pt>
                <c:pt idx="356">
                  <c:v>#N/A</c:v>
                </c:pt>
                <c:pt idx="357">
                  <c:v>#N/A</c:v>
                </c:pt>
                <c:pt idx="358">
                  <c:v>#N/A</c:v>
                </c:pt>
                <c:pt idx="359">
                  <c:v>#N/A</c:v>
                </c:pt>
                <c:pt idx="360">
                  <c:v>#N/A</c:v>
                </c:pt>
                <c:pt idx="361">
                  <c:v>#N/A</c:v>
                </c:pt>
                <c:pt idx="362">
                  <c:v>#N/A</c:v>
                </c:pt>
                <c:pt idx="363">
                  <c:v>#N/A</c:v>
                </c:pt>
                <c:pt idx="364">
                  <c:v>#N/A</c:v>
                </c:pt>
                <c:pt idx="365">
                  <c:v>#N/A</c:v>
                </c:pt>
                <c:pt idx="366">
                  <c:v>#N/A</c:v>
                </c:pt>
                <c:pt idx="367">
                  <c:v>#N/A</c:v>
                </c:pt>
                <c:pt idx="368">
                  <c:v>#N/A</c:v>
                </c:pt>
                <c:pt idx="369">
                  <c:v>#N/A</c:v>
                </c:pt>
                <c:pt idx="370">
                  <c:v>21.581418838198768</c:v>
                </c:pt>
                <c:pt idx="371">
                  <c:v>#N/A</c:v>
                </c:pt>
                <c:pt idx="372">
                  <c:v>#N/A</c:v>
                </c:pt>
                <c:pt idx="373">
                  <c:v>#N/A</c:v>
                </c:pt>
                <c:pt idx="374">
                  <c:v>21.475233096950355</c:v>
                </c:pt>
                <c:pt idx="375">
                  <c:v>#N/A</c:v>
                </c:pt>
                <c:pt idx="376">
                  <c:v>#N/A</c:v>
                </c:pt>
                <c:pt idx="377">
                  <c:v>#N/A</c:v>
                </c:pt>
                <c:pt idx="378">
                  <c:v>22.552271849835094</c:v>
                </c:pt>
                <c:pt idx="379">
                  <c:v>23.912704880876678</c:v>
                </c:pt>
                <c:pt idx="380">
                  <c:v>#N/A</c:v>
                </c:pt>
                <c:pt idx="381">
                  <c:v>#N/A</c:v>
                </c:pt>
                <c:pt idx="382">
                  <c:v>#N/A</c:v>
                </c:pt>
                <c:pt idx="383">
                  <c:v>#N/A</c:v>
                </c:pt>
                <c:pt idx="384">
                  <c:v>#N/A</c:v>
                </c:pt>
                <c:pt idx="385">
                  <c:v>21.475233096950355</c:v>
                </c:pt>
                <c:pt idx="386">
                  <c:v>#N/A</c:v>
                </c:pt>
                <c:pt idx="387">
                  <c:v>#N/A</c:v>
                </c:pt>
                <c:pt idx="388">
                  <c:v>#N/A</c:v>
                </c:pt>
                <c:pt idx="389">
                  <c:v>#N/A</c:v>
                </c:pt>
                <c:pt idx="390">
                  <c:v>#N/A</c:v>
                </c:pt>
                <c:pt idx="391">
                  <c:v>#N/A</c:v>
                </c:pt>
                <c:pt idx="392">
                  <c:v>19.9496326990947</c:v>
                </c:pt>
                <c:pt idx="393">
                  <c:v>#N/A</c:v>
                </c:pt>
                <c:pt idx="394">
                  <c:v>#N/A</c:v>
                </c:pt>
                <c:pt idx="395">
                  <c:v>#N/A</c:v>
                </c:pt>
                <c:pt idx="396">
                  <c:v>#N/A</c:v>
                </c:pt>
                <c:pt idx="397">
                  <c:v>#N/A</c:v>
                </c:pt>
                <c:pt idx="398">
                  <c:v>#N/A</c:v>
                </c:pt>
                <c:pt idx="399">
                  <c:v>30.011121736184037</c:v>
                </c:pt>
                <c:pt idx="400">
                  <c:v>#N/A</c:v>
                </c:pt>
                <c:pt idx="401">
                  <c:v>#N/A</c:v>
                </c:pt>
                <c:pt idx="402">
                  <c:v>#N/A</c:v>
                </c:pt>
                <c:pt idx="403">
                  <c:v>#N/A</c:v>
                </c:pt>
                <c:pt idx="404">
                  <c:v>#N/A</c:v>
                </c:pt>
                <c:pt idx="405">
                  <c:v>#N/A</c:v>
                </c:pt>
                <c:pt idx="406">
                  <c:v>#N/A</c:v>
                </c:pt>
                <c:pt idx="407">
                  <c:v>#N/A</c:v>
                </c:pt>
                <c:pt idx="408">
                  <c:v>#N/A</c:v>
                </c:pt>
                <c:pt idx="409">
                  <c:v>#N/A</c:v>
                </c:pt>
                <c:pt idx="410">
                  <c:v>#N/A</c:v>
                </c:pt>
                <c:pt idx="411">
                  <c:v>#N/A</c:v>
                </c:pt>
                <c:pt idx="412">
                  <c:v>#N/A</c:v>
                </c:pt>
                <c:pt idx="413">
                  <c:v>#N/A</c:v>
                </c:pt>
                <c:pt idx="414">
                  <c:v>#N/A</c:v>
                </c:pt>
                <c:pt idx="415">
                  <c:v>#N/A</c:v>
                </c:pt>
                <c:pt idx="416">
                  <c:v>#N/A</c:v>
                </c:pt>
                <c:pt idx="417">
                  <c:v>38.146610005501145</c:v>
                </c:pt>
                <c:pt idx="418">
                  <c:v>#N/A</c:v>
                </c:pt>
                <c:pt idx="419">
                  <c:v>#N/A</c:v>
                </c:pt>
                <c:pt idx="420">
                  <c:v>#N/A</c:v>
                </c:pt>
                <c:pt idx="421">
                  <c:v>#N/A</c:v>
                </c:pt>
                <c:pt idx="422">
                  <c:v>#N/A</c:v>
                </c:pt>
                <c:pt idx="423">
                  <c:v>#N/A</c:v>
                </c:pt>
                <c:pt idx="424">
                  <c:v>#N/A</c:v>
                </c:pt>
                <c:pt idx="425">
                  <c:v>#N/A</c:v>
                </c:pt>
                <c:pt idx="426">
                  <c:v>27.885218097213603</c:v>
                </c:pt>
                <c:pt idx="427">
                  <c:v>#N/A</c:v>
                </c:pt>
                <c:pt idx="428">
                  <c:v>#N/A</c:v>
                </c:pt>
                <c:pt idx="429">
                  <c:v>#N/A</c:v>
                </c:pt>
                <c:pt idx="430">
                  <c:v>#N/A</c:v>
                </c:pt>
                <c:pt idx="431">
                  <c:v>#N/A</c:v>
                </c:pt>
                <c:pt idx="432">
                  <c:v>#N/A</c:v>
                </c:pt>
                <c:pt idx="433">
                  <c:v>#N/A</c:v>
                </c:pt>
                <c:pt idx="434">
                  <c:v>#N/A</c:v>
                </c:pt>
                <c:pt idx="435">
                  <c:v>#N/A</c:v>
                </c:pt>
                <c:pt idx="436">
                  <c:v>#N/A</c:v>
                </c:pt>
                <c:pt idx="437">
                  <c:v>#N/A</c:v>
                </c:pt>
                <c:pt idx="438">
                  <c:v>#N/A</c:v>
                </c:pt>
                <c:pt idx="439">
                  <c:v>#N/A</c:v>
                </c:pt>
                <c:pt idx="440">
                  <c:v>#N/A</c:v>
                </c:pt>
                <c:pt idx="441">
                  <c:v>#N/A</c:v>
                </c:pt>
                <c:pt idx="442">
                  <c:v>#N/A</c:v>
                </c:pt>
                <c:pt idx="443">
                  <c:v>#N/A</c:v>
                </c:pt>
                <c:pt idx="444">
                  <c:v>#N/A</c:v>
                </c:pt>
                <c:pt idx="445">
                  <c:v>#N/A</c:v>
                </c:pt>
                <c:pt idx="446">
                  <c:v>#N/A</c:v>
                </c:pt>
                <c:pt idx="447">
                  <c:v>#N/A</c:v>
                </c:pt>
                <c:pt idx="448">
                  <c:v>#N/A</c:v>
                </c:pt>
                <c:pt idx="449">
                  <c:v>#N/A</c:v>
                </c:pt>
                <c:pt idx="450">
                  <c:v>#N/A</c:v>
                </c:pt>
                <c:pt idx="451">
                  <c:v>#N/A</c:v>
                </c:pt>
                <c:pt idx="452">
                  <c:v>#N/A</c:v>
                </c:pt>
                <c:pt idx="453">
                  <c:v>#N/A</c:v>
                </c:pt>
                <c:pt idx="454">
                  <c:v>#N/A</c:v>
                </c:pt>
                <c:pt idx="455">
                  <c:v>#N/A</c:v>
                </c:pt>
                <c:pt idx="456">
                  <c:v>#N/A</c:v>
                </c:pt>
                <c:pt idx="457">
                  <c:v>#N/A</c:v>
                </c:pt>
                <c:pt idx="458">
                  <c:v>#N/A</c:v>
                </c:pt>
                <c:pt idx="459">
                  <c:v>#N/A</c:v>
                </c:pt>
                <c:pt idx="460">
                  <c:v>#N/A</c:v>
                </c:pt>
                <c:pt idx="461">
                  <c:v>#N/A</c:v>
                </c:pt>
                <c:pt idx="462">
                  <c:v>45.212050614188165</c:v>
                </c:pt>
                <c:pt idx="463">
                  <c:v>#N/A</c:v>
                </c:pt>
                <c:pt idx="464">
                  <c:v>#N/A</c:v>
                </c:pt>
                <c:pt idx="465">
                  <c:v>#N/A</c:v>
                </c:pt>
                <c:pt idx="466">
                  <c:v>#N/A</c:v>
                </c:pt>
                <c:pt idx="467">
                  <c:v>#N/A</c:v>
                </c:pt>
                <c:pt idx="468">
                  <c:v>#N/A</c:v>
                </c:pt>
                <c:pt idx="469">
                  <c:v>#N/A</c:v>
                </c:pt>
                <c:pt idx="470">
                  <c:v>#N/A</c:v>
                </c:pt>
                <c:pt idx="471">
                  <c:v>#N/A</c:v>
                </c:pt>
              </c:numCache>
            </c:numRef>
          </c:yVal>
          <c:bubbleSize>
            <c:numRef>
              <c:f>'PPA Price by Project (PV only)'!$B$26:$B$537</c:f>
              <c:numCache>
                <c:formatCode>0.0</c:formatCode>
                <c:ptCount val="512"/>
                <c:pt idx="0">
                  <c:v>7</c:v>
                </c:pt>
                <c:pt idx="1">
                  <c:v>5</c:v>
                </c:pt>
                <c:pt idx="2">
                  <c:v>550</c:v>
                </c:pt>
                <c:pt idx="3">
                  <c:v>210</c:v>
                </c:pt>
                <c:pt idx="4">
                  <c:v>10</c:v>
                </c:pt>
                <c:pt idx="5">
                  <c:v>30</c:v>
                </c:pt>
                <c:pt idx="6">
                  <c:v>30</c:v>
                </c:pt>
                <c:pt idx="7">
                  <c:v>19</c:v>
                </c:pt>
                <c:pt idx="8">
                  <c:v>12.6</c:v>
                </c:pt>
                <c:pt idx="9">
                  <c:v>230</c:v>
                </c:pt>
                <c:pt idx="10">
                  <c:v>20</c:v>
                </c:pt>
                <c:pt idx="11">
                  <c:v>14</c:v>
                </c:pt>
                <c:pt idx="12">
                  <c:v>10.08</c:v>
                </c:pt>
                <c:pt idx="13">
                  <c:v>48</c:v>
                </c:pt>
                <c:pt idx="14">
                  <c:v>250</c:v>
                </c:pt>
                <c:pt idx="15">
                  <c:v>250</c:v>
                </c:pt>
                <c:pt idx="16">
                  <c:v>21</c:v>
                </c:pt>
                <c:pt idx="17">
                  <c:v>50</c:v>
                </c:pt>
                <c:pt idx="18">
                  <c:v>6</c:v>
                </c:pt>
                <c:pt idx="19">
                  <c:v>19</c:v>
                </c:pt>
                <c:pt idx="20">
                  <c:v>20</c:v>
                </c:pt>
                <c:pt idx="21">
                  <c:v>50</c:v>
                </c:pt>
                <c:pt idx="22">
                  <c:v>20</c:v>
                </c:pt>
                <c:pt idx="23">
                  <c:v>20</c:v>
                </c:pt>
                <c:pt idx="24">
                  <c:v>50</c:v>
                </c:pt>
                <c:pt idx="25">
                  <c:v>300</c:v>
                </c:pt>
                <c:pt idx="26">
                  <c:v>40</c:v>
                </c:pt>
                <c:pt idx="27">
                  <c:v>29</c:v>
                </c:pt>
                <c:pt idx="28">
                  <c:v>66</c:v>
                </c:pt>
                <c:pt idx="29">
                  <c:v>25</c:v>
                </c:pt>
                <c:pt idx="30">
                  <c:v>125</c:v>
                </c:pt>
                <c:pt idx="31">
                  <c:v>25.8</c:v>
                </c:pt>
                <c:pt idx="32">
                  <c:v>32</c:v>
                </c:pt>
                <c:pt idx="33">
                  <c:v>20</c:v>
                </c:pt>
                <c:pt idx="34">
                  <c:v>23</c:v>
                </c:pt>
                <c:pt idx="35">
                  <c:v>12</c:v>
                </c:pt>
                <c:pt idx="36">
                  <c:v>10</c:v>
                </c:pt>
                <c:pt idx="37">
                  <c:v>20</c:v>
                </c:pt>
                <c:pt idx="38">
                  <c:v>150</c:v>
                </c:pt>
                <c:pt idx="39">
                  <c:v>45</c:v>
                </c:pt>
                <c:pt idx="40">
                  <c:v>30</c:v>
                </c:pt>
                <c:pt idx="41">
                  <c:v>5.5</c:v>
                </c:pt>
                <c:pt idx="42">
                  <c:v>23</c:v>
                </c:pt>
                <c:pt idx="43">
                  <c:v>62.5</c:v>
                </c:pt>
                <c:pt idx="44">
                  <c:v>130</c:v>
                </c:pt>
                <c:pt idx="45">
                  <c:v>14</c:v>
                </c:pt>
                <c:pt idx="46">
                  <c:v>20</c:v>
                </c:pt>
                <c:pt idx="47">
                  <c:v>9</c:v>
                </c:pt>
                <c:pt idx="48">
                  <c:v>7.65</c:v>
                </c:pt>
                <c:pt idx="49">
                  <c:v>60</c:v>
                </c:pt>
                <c:pt idx="50">
                  <c:v>309</c:v>
                </c:pt>
                <c:pt idx="51">
                  <c:v>20</c:v>
                </c:pt>
                <c:pt idx="52">
                  <c:v>270</c:v>
                </c:pt>
                <c:pt idx="53">
                  <c:v>110</c:v>
                </c:pt>
                <c:pt idx="54">
                  <c:v>26</c:v>
                </c:pt>
                <c:pt idx="55">
                  <c:v>250</c:v>
                </c:pt>
                <c:pt idx="56">
                  <c:v>30</c:v>
                </c:pt>
                <c:pt idx="57">
                  <c:v>20</c:v>
                </c:pt>
                <c:pt idx="58">
                  <c:v>150</c:v>
                </c:pt>
                <c:pt idx="59">
                  <c:v>110</c:v>
                </c:pt>
                <c:pt idx="60">
                  <c:v>127</c:v>
                </c:pt>
                <c:pt idx="61">
                  <c:v>150</c:v>
                </c:pt>
                <c:pt idx="62">
                  <c:v>24</c:v>
                </c:pt>
                <c:pt idx="63">
                  <c:v>20</c:v>
                </c:pt>
                <c:pt idx="64">
                  <c:v>6</c:v>
                </c:pt>
                <c:pt idx="65">
                  <c:v>150</c:v>
                </c:pt>
                <c:pt idx="66">
                  <c:v>250</c:v>
                </c:pt>
                <c:pt idx="67">
                  <c:v>9</c:v>
                </c:pt>
                <c:pt idx="68">
                  <c:v>20</c:v>
                </c:pt>
                <c:pt idx="69">
                  <c:v>19</c:v>
                </c:pt>
                <c:pt idx="70">
                  <c:v>20</c:v>
                </c:pt>
                <c:pt idx="71">
                  <c:v>30</c:v>
                </c:pt>
                <c:pt idx="72">
                  <c:v>20</c:v>
                </c:pt>
                <c:pt idx="73">
                  <c:v>15</c:v>
                </c:pt>
                <c:pt idx="74">
                  <c:v>15</c:v>
                </c:pt>
                <c:pt idx="75">
                  <c:v>200</c:v>
                </c:pt>
                <c:pt idx="76">
                  <c:v>20</c:v>
                </c:pt>
                <c:pt idx="77">
                  <c:v>20</c:v>
                </c:pt>
                <c:pt idx="78">
                  <c:v>20</c:v>
                </c:pt>
                <c:pt idx="79">
                  <c:v>20</c:v>
                </c:pt>
                <c:pt idx="80">
                  <c:v>20</c:v>
                </c:pt>
                <c:pt idx="81">
                  <c:v>102</c:v>
                </c:pt>
                <c:pt idx="82">
                  <c:v>20</c:v>
                </c:pt>
                <c:pt idx="83">
                  <c:v>250</c:v>
                </c:pt>
                <c:pt idx="84">
                  <c:v>20</c:v>
                </c:pt>
                <c:pt idx="85">
                  <c:v>20.8</c:v>
                </c:pt>
                <c:pt idx="86">
                  <c:v>10</c:v>
                </c:pt>
                <c:pt idx="87">
                  <c:v>50</c:v>
                </c:pt>
                <c:pt idx="88">
                  <c:v>20</c:v>
                </c:pt>
                <c:pt idx="89">
                  <c:v>20</c:v>
                </c:pt>
                <c:pt idx="90">
                  <c:v>250</c:v>
                </c:pt>
                <c:pt idx="91">
                  <c:v>20</c:v>
                </c:pt>
                <c:pt idx="92">
                  <c:v>28.8</c:v>
                </c:pt>
                <c:pt idx="93">
                  <c:v>45</c:v>
                </c:pt>
                <c:pt idx="94">
                  <c:v>20</c:v>
                </c:pt>
                <c:pt idx="95">
                  <c:v>20</c:v>
                </c:pt>
                <c:pt idx="96">
                  <c:v>20</c:v>
                </c:pt>
                <c:pt idx="97">
                  <c:v>20</c:v>
                </c:pt>
                <c:pt idx="98">
                  <c:v>20</c:v>
                </c:pt>
                <c:pt idx="99">
                  <c:v>20</c:v>
                </c:pt>
                <c:pt idx="100">
                  <c:v>48</c:v>
                </c:pt>
                <c:pt idx="101">
                  <c:v>40</c:v>
                </c:pt>
                <c:pt idx="102">
                  <c:v>12</c:v>
                </c:pt>
                <c:pt idx="103">
                  <c:v>50</c:v>
                </c:pt>
                <c:pt idx="104">
                  <c:v>40</c:v>
                </c:pt>
                <c:pt idx="105">
                  <c:v>20</c:v>
                </c:pt>
                <c:pt idx="106">
                  <c:v>20</c:v>
                </c:pt>
                <c:pt idx="107">
                  <c:v>12</c:v>
                </c:pt>
                <c:pt idx="108">
                  <c:v>15</c:v>
                </c:pt>
                <c:pt idx="109">
                  <c:v>20</c:v>
                </c:pt>
                <c:pt idx="110">
                  <c:v>20</c:v>
                </c:pt>
                <c:pt idx="111">
                  <c:v>20</c:v>
                </c:pt>
                <c:pt idx="112">
                  <c:v>20</c:v>
                </c:pt>
                <c:pt idx="113">
                  <c:v>7.3140000000000001</c:v>
                </c:pt>
                <c:pt idx="114">
                  <c:v>20</c:v>
                </c:pt>
                <c:pt idx="115">
                  <c:v>150</c:v>
                </c:pt>
                <c:pt idx="116">
                  <c:v>7</c:v>
                </c:pt>
                <c:pt idx="117">
                  <c:v>10.416</c:v>
                </c:pt>
                <c:pt idx="118">
                  <c:v>20</c:v>
                </c:pt>
                <c:pt idx="119">
                  <c:v>25</c:v>
                </c:pt>
                <c:pt idx="120">
                  <c:v>10.3</c:v>
                </c:pt>
                <c:pt idx="121">
                  <c:v>150</c:v>
                </c:pt>
                <c:pt idx="122">
                  <c:v>30</c:v>
                </c:pt>
                <c:pt idx="123">
                  <c:v>20</c:v>
                </c:pt>
                <c:pt idx="124">
                  <c:v>30</c:v>
                </c:pt>
                <c:pt idx="125">
                  <c:v>93.6</c:v>
                </c:pt>
                <c:pt idx="126">
                  <c:v>45</c:v>
                </c:pt>
                <c:pt idx="127">
                  <c:v>56</c:v>
                </c:pt>
                <c:pt idx="128">
                  <c:v>56</c:v>
                </c:pt>
                <c:pt idx="129">
                  <c:v>200</c:v>
                </c:pt>
                <c:pt idx="130">
                  <c:v>100</c:v>
                </c:pt>
                <c:pt idx="131">
                  <c:v>60</c:v>
                </c:pt>
                <c:pt idx="132">
                  <c:v>60</c:v>
                </c:pt>
                <c:pt idx="133">
                  <c:v>52</c:v>
                </c:pt>
                <c:pt idx="134">
                  <c:v>120</c:v>
                </c:pt>
                <c:pt idx="135">
                  <c:v>30</c:v>
                </c:pt>
                <c:pt idx="136">
                  <c:v>101.3</c:v>
                </c:pt>
                <c:pt idx="137">
                  <c:v>51</c:v>
                </c:pt>
                <c:pt idx="138">
                  <c:v>76.5</c:v>
                </c:pt>
                <c:pt idx="139">
                  <c:v>30</c:v>
                </c:pt>
                <c:pt idx="140">
                  <c:v>80</c:v>
                </c:pt>
                <c:pt idx="141">
                  <c:v>103</c:v>
                </c:pt>
                <c:pt idx="142">
                  <c:v>40</c:v>
                </c:pt>
                <c:pt idx="143">
                  <c:v>11.4</c:v>
                </c:pt>
                <c:pt idx="144">
                  <c:v>20</c:v>
                </c:pt>
                <c:pt idx="145">
                  <c:v>20</c:v>
                </c:pt>
                <c:pt idx="146">
                  <c:v>20</c:v>
                </c:pt>
                <c:pt idx="147">
                  <c:v>15</c:v>
                </c:pt>
                <c:pt idx="148">
                  <c:v>20</c:v>
                </c:pt>
                <c:pt idx="149">
                  <c:v>20</c:v>
                </c:pt>
                <c:pt idx="150">
                  <c:v>14.7</c:v>
                </c:pt>
                <c:pt idx="151">
                  <c:v>19.5</c:v>
                </c:pt>
                <c:pt idx="152">
                  <c:v>19.5</c:v>
                </c:pt>
                <c:pt idx="153">
                  <c:v>100</c:v>
                </c:pt>
                <c:pt idx="154">
                  <c:v>40</c:v>
                </c:pt>
                <c:pt idx="155">
                  <c:v>50</c:v>
                </c:pt>
                <c:pt idx="156">
                  <c:v>30</c:v>
                </c:pt>
                <c:pt idx="157">
                  <c:v>45</c:v>
                </c:pt>
                <c:pt idx="158">
                  <c:v>130</c:v>
                </c:pt>
                <c:pt idx="159">
                  <c:v>80</c:v>
                </c:pt>
                <c:pt idx="160">
                  <c:v>6</c:v>
                </c:pt>
                <c:pt idx="161">
                  <c:v>25</c:v>
                </c:pt>
                <c:pt idx="162">
                  <c:v>62.25</c:v>
                </c:pt>
                <c:pt idx="163">
                  <c:v>70</c:v>
                </c:pt>
                <c:pt idx="164">
                  <c:v>70</c:v>
                </c:pt>
                <c:pt idx="165">
                  <c:v>10.5</c:v>
                </c:pt>
                <c:pt idx="166">
                  <c:v>20</c:v>
                </c:pt>
                <c:pt idx="167">
                  <c:v>30</c:v>
                </c:pt>
                <c:pt idx="168">
                  <c:v>81</c:v>
                </c:pt>
                <c:pt idx="169">
                  <c:v>54</c:v>
                </c:pt>
                <c:pt idx="170">
                  <c:v>6.8</c:v>
                </c:pt>
                <c:pt idx="171">
                  <c:v>20</c:v>
                </c:pt>
                <c:pt idx="172">
                  <c:v>50.6</c:v>
                </c:pt>
                <c:pt idx="173">
                  <c:v>52</c:v>
                </c:pt>
                <c:pt idx="174">
                  <c:v>80</c:v>
                </c:pt>
                <c:pt idx="175">
                  <c:v>4.9000000000000004</c:v>
                </c:pt>
                <c:pt idx="176">
                  <c:v>3.6</c:v>
                </c:pt>
                <c:pt idx="177">
                  <c:v>100</c:v>
                </c:pt>
                <c:pt idx="178">
                  <c:v>80</c:v>
                </c:pt>
                <c:pt idx="179">
                  <c:v>100</c:v>
                </c:pt>
                <c:pt idx="180">
                  <c:v>46</c:v>
                </c:pt>
                <c:pt idx="181">
                  <c:v>100.815</c:v>
                </c:pt>
                <c:pt idx="182">
                  <c:v>7</c:v>
                </c:pt>
                <c:pt idx="183">
                  <c:v>13</c:v>
                </c:pt>
                <c:pt idx="184">
                  <c:v>20</c:v>
                </c:pt>
                <c:pt idx="185">
                  <c:v>27.6</c:v>
                </c:pt>
                <c:pt idx="186">
                  <c:v>125</c:v>
                </c:pt>
                <c:pt idx="187">
                  <c:v>150</c:v>
                </c:pt>
                <c:pt idx="188">
                  <c:v>180</c:v>
                </c:pt>
                <c:pt idx="189">
                  <c:v>20</c:v>
                </c:pt>
                <c:pt idx="190">
                  <c:v>30</c:v>
                </c:pt>
                <c:pt idx="191">
                  <c:v>30</c:v>
                </c:pt>
                <c:pt idx="192">
                  <c:v>10</c:v>
                </c:pt>
                <c:pt idx="193">
                  <c:v>150</c:v>
                </c:pt>
                <c:pt idx="194">
                  <c:v>10.88</c:v>
                </c:pt>
                <c:pt idx="195">
                  <c:v>52</c:v>
                </c:pt>
                <c:pt idx="196">
                  <c:v>52</c:v>
                </c:pt>
                <c:pt idx="197">
                  <c:v>25</c:v>
                </c:pt>
                <c:pt idx="198">
                  <c:v>46.2</c:v>
                </c:pt>
                <c:pt idx="199">
                  <c:v>71.400000000000006</c:v>
                </c:pt>
                <c:pt idx="200">
                  <c:v>118</c:v>
                </c:pt>
                <c:pt idx="201">
                  <c:v>182</c:v>
                </c:pt>
                <c:pt idx="202">
                  <c:v>146</c:v>
                </c:pt>
                <c:pt idx="203">
                  <c:v>50</c:v>
                </c:pt>
                <c:pt idx="204">
                  <c:v>154.27199999999999</c:v>
                </c:pt>
                <c:pt idx="205">
                  <c:v>103.5</c:v>
                </c:pt>
                <c:pt idx="206">
                  <c:v>125</c:v>
                </c:pt>
                <c:pt idx="207">
                  <c:v>85</c:v>
                </c:pt>
                <c:pt idx="208">
                  <c:v>54</c:v>
                </c:pt>
                <c:pt idx="209">
                  <c:v>72</c:v>
                </c:pt>
                <c:pt idx="210">
                  <c:v>30</c:v>
                </c:pt>
                <c:pt idx="211">
                  <c:v>86</c:v>
                </c:pt>
                <c:pt idx="212">
                  <c:v>50</c:v>
                </c:pt>
                <c:pt idx="213">
                  <c:v>90</c:v>
                </c:pt>
                <c:pt idx="214">
                  <c:v>20</c:v>
                </c:pt>
                <c:pt idx="215">
                  <c:v>20</c:v>
                </c:pt>
                <c:pt idx="216">
                  <c:v>20</c:v>
                </c:pt>
                <c:pt idx="217">
                  <c:v>20</c:v>
                </c:pt>
                <c:pt idx="218">
                  <c:v>20</c:v>
                </c:pt>
                <c:pt idx="219">
                  <c:v>26</c:v>
                </c:pt>
                <c:pt idx="220">
                  <c:v>8.16</c:v>
                </c:pt>
                <c:pt idx="221">
                  <c:v>20.399999999999999</c:v>
                </c:pt>
                <c:pt idx="222">
                  <c:v>100</c:v>
                </c:pt>
                <c:pt idx="223">
                  <c:v>128</c:v>
                </c:pt>
                <c:pt idx="224">
                  <c:v>20</c:v>
                </c:pt>
                <c:pt idx="225">
                  <c:v>16</c:v>
                </c:pt>
                <c:pt idx="226">
                  <c:v>60</c:v>
                </c:pt>
                <c:pt idx="227">
                  <c:v>20</c:v>
                </c:pt>
                <c:pt idx="228">
                  <c:v>100</c:v>
                </c:pt>
                <c:pt idx="229">
                  <c:v>100</c:v>
                </c:pt>
                <c:pt idx="230">
                  <c:v>24.9</c:v>
                </c:pt>
                <c:pt idx="231">
                  <c:v>40</c:v>
                </c:pt>
                <c:pt idx="232">
                  <c:v>20</c:v>
                </c:pt>
                <c:pt idx="233">
                  <c:v>50</c:v>
                </c:pt>
                <c:pt idx="234">
                  <c:v>50</c:v>
                </c:pt>
                <c:pt idx="235">
                  <c:v>105</c:v>
                </c:pt>
                <c:pt idx="236">
                  <c:v>150</c:v>
                </c:pt>
                <c:pt idx="237">
                  <c:v>80</c:v>
                </c:pt>
                <c:pt idx="238">
                  <c:v>125</c:v>
                </c:pt>
                <c:pt idx="239">
                  <c:v>7.8</c:v>
                </c:pt>
                <c:pt idx="240">
                  <c:v>200</c:v>
                </c:pt>
                <c:pt idx="241">
                  <c:v>7.2</c:v>
                </c:pt>
                <c:pt idx="242">
                  <c:v>14.7</c:v>
                </c:pt>
                <c:pt idx="243">
                  <c:v>45.9</c:v>
                </c:pt>
                <c:pt idx="244">
                  <c:v>100</c:v>
                </c:pt>
                <c:pt idx="245">
                  <c:v>60</c:v>
                </c:pt>
                <c:pt idx="246">
                  <c:v>20</c:v>
                </c:pt>
                <c:pt idx="247">
                  <c:v>17</c:v>
                </c:pt>
                <c:pt idx="248">
                  <c:v>49</c:v>
                </c:pt>
                <c:pt idx="249">
                  <c:v>56</c:v>
                </c:pt>
                <c:pt idx="250">
                  <c:v>74.900000000000006</c:v>
                </c:pt>
                <c:pt idx="251">
                  <c:v>100</c:v>
                </c:pt>
                <c:pt idx="252">
                  <c:v>78.400000000000006</c:v>
                </c:pt>
                <c:pt idx="253">
                  <c:v>50</c:v>
                </c:pt>
                <c:pt idx="254">
                  <c:v>9.4959999999999987</c:v>
                </c:pt>
                <c:pt idx="255">
                  <c:v>39.864000000000004</c:v>
                </c:pt>
                <c:pt idx="256">
                  <c:v>52.5</c:v>
                </c:pt>
                <c:pt idx="257">
                  <c:v>40</c:v>
                </c:pt>
                <c:pt idx="258">
                  <c:v>86</c:v>
                </c:pt>
                <c:pt idx="259">
                  <c:v>74</c:v>
                </c:pt>
                <c:pt idx="260">
                  <c:v>50</c:v>
                </c:pt>
                <c:pt idx="261">
                  <c:v>100</c:v>
                </c:pt>
                <c:pt idx="262">
                  <c:v>19.59</c:v>
                </c:pt>
                <c:pt idx="263">
                  <c:v>19.579999999999998</c:v>
                </c:pt>
                <c:pt idx="264">
                  <c:v>19.579999999999998</c:v>
                </c:pt>
                <c:pt idx="265">
                  <c:v>19.600000000000001</c:v>
                </c:pt>
                <c:pt idx="266">
                  <c:v>5</c:v>
                </c:pt>
                <c:pt idx="267">
                  <c:v>40</c:v>
                </c:pt>
                <c:pt idx="268">
                  <c:v>8.4</c:v>
                </c:pt>
                <c:pt idx="269">
                  <c:v>8.4</c:v>
                </c:pt>
                <c:pt idx="270">
                  <c:v>252.32</c:v>
                </c:pt>
                <c:pt idx="271">
                  <c:v>100</c:v>
                </c:pt>
                <c:pt idx="272">
                  <c:v>200</c:v>
                </c:pt>
                <c:pt idx="273">
                  <c:v>62.5</c:v>
                </c:pt>
                <c:pt idx="274">
                  <c:v>50</c:v>
                </c:pt>
                <c:pt idx="275">
                  <c:v>25</c:v>
                </c:pt>
                <c:pt idx="276">
                  <c:v>25</c:v>
                </c:pt>
                <c:pt idx="277">
                  <c:v>50</c:v>
                </c:pt>
                <c:pt idx="278">
                  <c:v>5</c:v>
                </c:pt>
                <c:pt idx="279">
                  <c:v>150</c:v>
                </c:pt>
                <c:pt idx="280">
                  <c:v>200</c:v>
                </c:pt>
                <c:pt idx="281">
                  <c:v>15</c:v>
                </c:pt>
                <c:pt idx="282">
                  <c:v>45</c:v>
                </c:pt>
                <c:pt idx="283">
                  <c:v>150</c:v>
                </c:pt>
                <c:pt idx="284">
                  <c:v>50</c:v>
                </c:pt>
                <c:pt idx="285">
                  <c:v>99</c:v>
                </c:pt>
                <c:pt idx="286">
                  <c:v>50</c:v>
                </c:pt>
                <c:pt idx="287">
                  <c:v>30</c:v>
                </c:pt>
                <c:pt idx="288">
                  <c:v>100</c:v>
                </c:pt>
                <c:pt idx="289">
                  <c:v>57.5</c:v>
                </c:pt>
                <c:pt idx="290">
                  <c:v>120</c:v>
                </c:pt>
                <c:pt idx="291">
                  <c:v>10</c:v>
                </c:pt>
                <c:pt idx="292">
                  <c:v>50</c:v>
                </c:pt>
                <c:pt idx="293">
                  <c:v>106.688</c:v>
                </c:pt>
                <c:pt idx="294">
                  <c:v>99</c:v>
                </c:pt>
                <c:pt idx="295">
                  <c:v>6.3</c:v>
                </c:pt>
                <c:pt idx="296">
                  <c:v>100</c:v>
                </c:pt>
                <c:pt idx="297">
                  <c:v>74.5</c:v>
                </c:pt>
                <c:pt idx="298">
                  <c:v>74.5</c:v>
                </c:pt>
                <c:pt idx="299">
                  <c:v>300</c:v>
                </c:pt>
                <c:pt idx="300">
                  <c:v>250</c:v>
                </c:pt>
                <c:pt idx="301">
                  <c:v>50</c:v>
                </c:pt>
                <c:pt idx="302">
                  <c:v>101</c:v>
                </c:pt>
                <c:pt idx="303">
                  <c:v>200</c:v>
                </c:pt>
                <c:pt idx="304">
                  <c:v>100</c:v>
                </c:pt>
                <c:pt idx="305">
                  <c:v>80</c:v>
                </c:pt>
                <c:pt idx="306">
                  <c:v>5.6814814814814811</c:v>
                </c:pt>
                <c:pt idx="307">
                  <c:v>80</c:v>
                </c:pt>
                <c:pt idx="308">
                  <c:v>60</c:v>
                </c:pt>
                <c:pt idx="309">
                  <c:v>30</c:v>
                </c:pt>
                <c:pt idx="310">
                  <c:v>58</c:v>
                </c:pt>
                <c:pt idx="311">
                  <c:v>122</c:v>
                </c:pt>
                <c:pt idx="312">
                  <c:v>99</c:v>
                </c:pt>
                <c:pt idx="313">
                  <c:v>80</c:v>
                </c:pt>
                <c:pt idx="314">
                  <c:v>20</c:v>
                </c:pt>
                <c:pt idx="315">
                  <c:v>100</c:v>
                </c:pt>
                <c:pt idx="316">
                  <c:v>42</c:v>
                </c:pt>
                <c:pt idx="317">
                  <c:v>68</c:v>
                </c:pt>
                <c:pt idx="318">
                  <c:v>20</c:v>
                </c:pt>
                <c:pt idx="319">
                  <c:v>200</c:v>
                </c:pt>
                <c:pt idx="320">
                  <c:v>35</c:v>
                </c:pt>
                <c:pt idx="321">
                  <c:v>40</c:v>
                </c:pt>
                <c:pt idx="322">
                  <c:v>10</c:v>
                </c:pt>
                <c:pt idx="323">
                  <c:v>50</c:v>
                </c:pt>
                <c:pt idx="324">
                  <c:v>50</c:v>
                </c:pt>
                <c:pt idx="325">
                  <c:v>86</c:v>
                </c:pt>
                <c:pt idx="326">
                  <c:v>102.5</c:v>
                </c:pt>
                <c:pt idx="327">
                  <c:v>100</c:v>
                </c:pt>
                <c:pt idx="328">
                  <c:v>100</c:v>
                </c:pt>
                <c:pt idx="329">
                  <c:v>100</c:v>
                </c:pt>
                <c:pt idx="330">
                  <c:v>100</c:v>
                </c:pt>
                <c:pt idx="331">
                  <c:v>60</c:v>
                </c:pt>
                <c:pt idx="332">
                  <c:v>10.5</c:v>
                </c:pt>
                <c:pt idx="333">
                  <c:v>20</c:v>
                </c:pt>
                <c:pt idx="334">
                  <c:v>144</c:v>
                </c:pt>
                <c:pt idx="335">
                  <c:v>13</c:v>
                </c:pt>
                <c:pt idx="336">
                  <c:v>128</c:v>
                </c:pt>
                <c:pt idx="337">
                  <c:v>70</c:v>
                </c:pt>
                <c:pt idx="338">
                  <c:v>250</c:v>
                </c:pt>
                <c:pt idx="339">
                  <c:v>4.5999999999999996</c:v>
                </c:pt>
                <c:pt idx="340">
                  <c:v>50</c:v>
                </c:pt>
                <c:pt idx="341">
                  <c:v>22</c:v>
                </c:pt>
                <c:pt idx="342">
                  <c:v>50</c:v>
                </c:pt>
                <c:pt idx="343">
                  <c:v>160</c:v>
                </c:pt>
                <c:pt idx="344">
                  <c:v>120</c:v>
                </c:pt>
                <c:pt idx="345">
                  <c:v>100</c:v>
                </c:pt>
                <c:pt idx="346">
                  <c:v>75</c:v>
                </c:pt>
                <c:pt idx="347">
                  <c:v>26</c:v>
                </c:pt>
                <c:pt idx="348">
                  <c:v>50</c:v>
                </c:pt>
                <c:pt idx="349">
                  <c:v>55.83</c:v>
                </c:pt>
                <c:pt idx="350">
                  <c:v>88</c:v>
                </c:pt>
                <c:pt idx="351">
                  <c:v>22</c:v>
                </c:pt>
                <c:pt idx="352">
                  <c:v>100</c:v>
                </c:pt>
                <c:pt idx="353">
                  <c:v>50</c:v>
                </c:pt>
                <c:pt idx="354">
                  <c:v>300</c:v>
                </c:pt>
                <c:pt idx="355">
                  <c:v>40</c:v>
                </c:pt>
                <c:pt idx="356">
                  <c:v>400</c:v>
                </c:pt>
                <c:pt idx="357">
                  <c:v>80</c:v>
                </c:pt>
                <c:pt idx="358">
                  <c:v>62.5</c:v>
                </c:pt>
                <c:pt idx="359">
                  <c:v>17.5</c:v>
                </c:pt>
                <c:pt idx="360">
                  <c:v>112</c:v>
                </c:pt>
                <c:pt idx="361">
                  <c:v>100</c:v>
                </c:pt>
                <c:pt idx="362">
                  <c:v>100</c:v>
                </c:pt>
                <c:pt idx="363">
                  <c:v>100</c:v>
                </c:pt>
                <c:pt idx="364">
                  <c:v>240</c:v>
                </c:pt>
                <c:pt idx="365">
                  <c:v>65</c:v>
                </c:pt>
                <c:pt idx="366">
                  <c:v>9.3076923076923066</c:v>
                </c:pt>
                <c:pt idx="367">
                  <c:v>88</c:v>
                </c:pt>
                <c:pt idx="368">
                  <c:v>90</c:v>
                </c:pt>
                <c:pt idx="369">
                  <c:v>70</c:v>
                </c:pt>
                <c:pt idx="370">
                  <c:v>150</c:v>
                </c:pt>
                <c:pt idx="371">
                  <c:v>100</c:v>
                </c:pt>
                <c:pt idx="372">
                  <c:v>100</c:v>
                </c:pt>
                <c:pt idx="373">
                  <c:v>35</c:v>
                </c:pt>
                <c:pt idx="374">
                  <c:v>107</c:v>
                </c:pt>
                <c:pt idx="375">
                  <c:v>132</c:v>
                </c:pt>
                <c:pt idx="376">
                  <c:v>250</c:v>
                </c:pt>
                <c:pt idx="377">
                  <c:v>88</c:v>
                </c:pt>
                <c:pt idx="378">
                  <c:v>25</c:v>
                </c:pt>
                <c:pt idx="379">
                  <c:v>100</c:v>
                </c:pt>
                <c:pt idx="380">
                  <c:v>44</c:v>
                </c:pt>
                <c:pt idx="381">
                  <c:v>100</c:v>
                </c:pt>
                <c:pt idx="382">
                  <c:v>162</c:v>
                </c:pt>
                <c:pt idx="383">
                  <c:v>100</c:v>
                </c:pt>
                <c:pt idx="384">
                  <c:v>200</c:v>
                </c:pt>
                <c:pt idx="385">
                  <c:v>100</c:v>
                </c:pt>
                <c:pt idx="386">
                  <c:v>50</c:v>
                </c:pt>
                <c:pt idx="387">
                  <c:v>80</c:v>
                </c:pt>
                <c:pt idx="388">
                  <c:v>50.5</c:v>
                </c:pt>
                <c:pt idx="389">
                  <c:v>50</c:v>
                </c:pt>
                <c:pt idx="390">
                  <c:v>160.5</c:v>
                </c:pt>
                <c:pt idx="391">
                  <c:v>75</c:v>
                </c:pt>
                <c:pt idx="392">
                  <c:v>80</c:v>
                </c:pt>
                <c:pt idx="393">
                  <c:v>22.9</c:v>
                </c:pt>
                <c:pt idx="394">
                  <c:v>200</c:v>
                </c:pt>
                <c:pt idx="395">
                  <c:v>127.86</c:v>
                </c:pt>
                <c:pt idx="396">
                  <c:v>100</c:v>
                </c:pt>
                <c:pt idx="397">
                  <c:v>100</c:v>
                </c:pt>
                <c:pt idx="398">
                  <c:v>79</c:v>
                </c:pt>
                <c:pt idx="399">
                  <c:v>75</c:v>
                </c:pt>
                <c:pt idx="400">
                  <c:v>160</c:v>
                </c:pt>
                <c:pt idx="401">
                  <c:v>150</c:v>
                </c:pt>
                <c:pt idx="402">
                  <c:v>20</c:v>
                </c:pt>
                <c:pt idx="403">
                  <c:v>20</c:v>
                </c:pt>
                <c:pt idx="404">
                  <c:v>196</c:v>
                </c:pt>
                <c:pt idx="405">
                  <c:v>50</c:v>
                </c:pt>
                <c:pt idx="406">
                  <c:v>132</c:v>
                </c:pt>
                <c:pt idx="407">
                  <c:v>175</c:v>
                </c:pt>
                <c:pt idx="408">
                  <c:v>100</c:v>
                </c:pt>
                <c:pt idx="409">
                  <c:v>200</c:v>
                </c:pt>
                <c:pt idx="410">
                  <c:v>152.5</c:v>
                </c:pt>
                <c:pt idx="411">
                  <c:v>233</c:v>
                </c:pt>
                <c:pt idx="412">
                  <c:v>63</c:v>
                </c:pt>
                <c:pt idx="413">
                  <c:v>26</c:v>
                </c:pt>
                <c:pt idx="414">
                  <c:v>56</c:v>
                </c:pt>
                <c:pt idx="415">
                  <c:v>50</c:v>
                </c:pt>
                <c:pt idx="416">
                  <c:v>200</c:v>
                </c:pt>
                <c:pt idx="417">
                  <c:v>7.5</c:v>
                </c:pt>
                <c:pt idx="418">
                  <c:v>90</c:v>
                </c:pt>
                <c:pt idx="419">
                  <c:v>500</c:v>
                </c:pt>
                <c:pt idx="420">
                  <c:v>90</c:v>
                </c:pt>
                <c:pt idx="421">
                  <c:v>96</c:v>
                </c:pt>
                <c:pt idx="422" formatCode="General">
                  <c:v>190</c:v>
                </c:pt>
                <c:pt idx="423" formatCode="General">
                  <c:v>190</c:v>
                </c:pt>
                <c:pt idx="424" formatCode="General">
                  <c:v>50</c:v>
                </c:pt>
                <c:pt idx="425" formatCode="General">
                  <c:v>50</c:v>
                </c:pt>
                <c:pt idx="426" formatCode="General">
                  <c:v>74.5</c:v>
                </c:pt>
                <c:pt idx="427" formatCode="General">
                  <c:v>130</c:v>
                </c:pt>
                <c:pt idx="428" formatCode="General">
                  <c:v>150</c:v>
                </c:pt>
                <c:pt idx="429" formatCode="General">
                  <c:v>300</c:v>
                </c:pt>
                <c:pt idx="430" formatCode="General">
                  <c:v>50</c:v>
                </c:pt>
                <c:pt idx="431" formatCode="General">
                  <c:v>30</c:v>
                </c:pt>
                <c:pt idx="432" formatCode="General">
                  <c:v>100</c:v>
                </c:pt>
                <c:pt idx="433" formatCode="General">
                  <c:v>350</c:v>
                </c:pt>
                <c:pt idx="434" formatCode="General">
                  <c:v>250</c:v>
                </c:pt>
                <c:pt idx="435" formatCode="General">
                  <c:v>90</c:v>
                </c:pt>
                <c:pt idx="436" formatCode="General">
                  <c:v>93.5</c:v>
                </c:pt>
                <c:pt idx="437" formatCode="General">
                  <c:v>200</c:v>
                </c:pt>
                <c:pt idx="438" formatCode="General">
                  <c:v>100</c:v>
                </c:pt>
                <c:pt idx="439" formatCode="General">
                  <c:v>100</c:v>
                </c:pt>
                <c:pt idx="440" formatCode="General">
                  <c:v>30</c:v>
                </c:pt>
                <c:pt idx="441" formatCode="General">
                  <c:v>125</c:v>
                </c:pt>
                <c:pt idx="442" formatCode="General">
                  <c:v>102</c:v>
                </c:pt>
                <c:pt idx="443" formatCode="General">
                  <c:v>150</c:v>
                </c:pt>
                <c:pt idx="444" formatCode="General">
                  <c:v>70</c:v>
                </c:pt>
                <c:pt idx="445" formatCode="General">
                  <c:v>40</c:v>
                </c:pt>
                <c:pt idx="446" formatCode="General">
                  <c:v>150</c:v>
                </c:pt>
                <c:pt idx="447" formatCode="General">
                  <c:v>60</c:v>
                </c:pt>
                <c:pt idx="448" formatCode="General">
                  <c:v>190</c:v>
                </c:pt>
                <c:pt idx="449" formatCode="General">
                  <c:v>20</c:v>
                </c:pt>
                <c:pt idx="450" formatCode="General">
                  <c:v>130</c:v>
                </c:pt>
                <c:pt idx="451" formatCode="General">
                  <c:v>80</c:v>
                </c:pt>
                <c:pt idx="452" formatCode="General">
                  <c:v>80</c:v>
                </c:pt>
                <c:pt idx="453" formatCode="General">
                  <c:v>66</c:v>
                </c:pt>
                <c:pt idx="454" formatCode="General">
                  <c:v>107</c:v>
                </c:pt>
                <c:pt idx="455" formatCode="General">
                  <c:v>100</c:v>
                </c:pt>
                <c:pt idx="456" formatCode="General">
                  <c:v>125</c:v>
                </c:pt>
                <c:pt idx="457" formatCode="General">
                  <c:v>30</c:v>
                </c:pt>
                <c:pt idx="458" formatCode="General">
                  <c:v>100</c:v>
                </c:pt>
                <c:pt idx="459" formatCode="General">
                  <c:v>150</c:v>
                </c:pt>
                <c:pt idx="460" formatCode="General">
                  <c:v>100</c:v>
                </c:pt>
                <c:pt idx="461" formatCode="General">
                  <c:v>65</c:v>
                </c:pt>
                <c:pt idx="462" formatCode="General">
                  <c:v>138.80000000000001</c:v>
                </c:pt>
                <c:pt idx="463" formatCode="General">
                  <c:v>140</c:v>
                </c:pt>
                <c:pt idx="464" formatCode="General">
                  <c:v>100</c:v>
                </c:pt>
                <c:pt idx="465" formatCode="General">
                  <c:v>25</c:v>
                </c:pt>
                <c:pt idx="466" formatCode="General">
                  <c:v>300</c:v>
                </c:pt>
                <c:pt idx="467" formatCode="General">
                  <c:v>200</c:v>
                </c:pt>
                <c:pt idx="468" formatCode="General">
                  <c:v>125</c:v>
                </c:pt>
                <c:pt idx="469" formatCode="General">
                  <c:v>35</c:v>
                </c:pt>
                <c:pt idx="470" formatCode="General">
                  <c:v>127.85</c:v>
                </c:pt>
                <c:pt idx="471" formatCode="General">
                  <c:v>700</c:v>
                </c:pt>
              </c:numCache>
            </c:numRef>
          </c:bubbleSize>
          <c:bubble3D val="0"/>
          <c:extLst>
            <c:ext xmlns:c16="http://schemas.microsoft.com/office/drawing/2014/chart" uri="{C3380CC4-5D6E-409C-BE32-E72D297353CC}">
              <c16:uniqueId val="{00000005-A6C2-4BE3-9396-211924FCD6BF}"/>
            </c:ext>
          </c:extLst>
        </c:ser>
        <c:ser>
          <c:idx val="4"/>
          <c:order val="4"/>
          <c:tx>
            <c:v> Northeast</c:v>
          </c:tx>
          <c:spPr>
            <a:noFill/>
            <a:ln w="9525">
              <a:solidFill>
                <a:schemeClr val="bg2">
                  <a:lumMod val="25000"/>
                </a:schemeClr>
              </a:solidFill>
            </a:ln>
          </c:spPr>
          <c:invertIfNegative val="0"/>
          <c:xVal>
            <c:numRef>
              <c:f>'PPA Price by Project (PV only)'!$A$26:$A$537</c:f>
              <c:numCache>
                <c:formatCode>m/d/yyyy</c:formatCode>
                <c:ptCount val="512"/>
                <c:pt idx="0">
                  <c:v>38961</c:v>
                </c:pt>
                <c:pt idx="1">
                  <c:v>39258</c:v>
                </c:pt>
                <c:pt idx="2">
                  <c:v>39630</c:v>
                </c:pt>
                <c:pt idx="3">
                  <c:v>39652</c:v>
                </c:pt>
                <c:pt idx="4">
                  <c:v>39801</c:v>
                </c:pt>
                <c:pt idx="5">
                  <c:v>39867</c:v>
                </c:pt>
                <c:pt idx="6">
                  <c:v>39873</c:v>
                </c:pt>
                <c:pt idx="7">
                  <c:v>39877</c:v>
                </c:pt>
                <c:pt idx="8">
                  <c:v>39934</c:v>
                </c:pt>
                <c:pt idx="9">
                  <c:v>39941</c:v>
                </c:pt>
                <c:pt idx="10">
                  <c:v>39965</c:v>
                </c:pt>
                <c:pt idx="11">
                  <c:v>39965</c:v>
                </c:pt>
                <c:pt idx="12">
                  <c:v>39965</c:v>
                </c:pt>
                <c:pt idx="13">
                  <c:v>39986</c:v>
                </c:pt>
                <c:pt idx="14">
                  <c:v>40042</c:v>
                </c:pt>
                <c:pt idx="15">
                  <c:v>40064</c:v>
                </c:pt>
                <c:pt idx="16">
                  <c:v>40137</c:v>
                </c:pt>
                <c:pt idx="17">
                  <c:v>40170</c:v>
                </c:pt>
                <c:pt idx="18">
                  <c:v>40171</c:v>
                </c:pt>
                <c:pt idx="19">
                  <c:v>40171</c:v>
                </c:pt>
                <c:pt idx="20">
                  <c:v>40171</c:v>
                </c:pt>
                <c:pt idx="21">
                  <c:v>40204</c:v>
                </c:pt>
                <c:pt idx="22">
                  <c:v>40204</c:v>
                </c:pt>
                <c:pt idx="23">
                  <c:v>40204</c:v>
                </c:pt>
                <c:pt idx="24">
                  <c:v>40211</c:v>
                </c:pt>
                <c:pt idx="25">
                  <c:v>40233</c:v>
                </c:pt>
                <c:pt idx="26">
                  <c:v>40243</c:v>
                </c:pt>
                <c:pt idx="27">
                  <c:v>40287</c:v>
                </c:pt>
                <c:pt idx="28">
                  <c:v>40289</c:v>
                </c:pt>
                <c:pt idx="29">
                  <c:v>40297</c:v>
                </c:pt>
                <c:pt idx="30">
                  <c:v>40308</c:v>
                </c:pt>
                <c:pt idx="31">
                  <c:v>40318</c:v>
                </c:pt>
                <c:pt idx="32">
                  <c:v>40330</c:v>
                </c:pt>
                <c:pt idx="33">
                  <c:v>40330</c:v>
                </c:pt>
                <c:pt idx="34">
                  <c:v>40353</c:v>
                </c:pt>
                <c:pt idx="35">
                  <c:v>40359</c:v>
                </c:pt>
                <c:pt idx="36">
                  <c:v>40359</c:v>
                </c:pt>
                <c:pt idx="37">
                  <c:v>40385</c:v>
                </c:pt>
                <c:pt idx="38">
                  <c:v>40388</c:v>
                </c:pt>
                <c:pt idx="39">
                  <c:v>40388</c:v>
                </c:pt>
                <c:pt idx="40">
                  <c:v>40400</c:v>
                </c:pt>
                <c:pt idx="41">
                  <c:v>40400</c:v>
                </c:pt>
                <c:pt idx="42">
                  <c:v>40414</c:v>
                </c:pt>
                <c:pt idx="43">
                  <c:v>40441</c:v>
                </c:pt>
                <c:pt idx="44">
                  <c:v>40492</c:v>
                </c:pt>
                <c:pt idx="45">
                  <c:v>40497</c:v>
                </c:pt>
                <c:pt idx="46">
                  <c:v>40497</c:v>
                </c:pt>
                <c:pt idx="47">
                  <c:v>40513</c:v>
                </c:pt>
                <c:pt idx="48">
                  <c:v>40513</c:v>
                </c:pt>
                <c:pt idx="49">
                  <c:v>40533</c:v>
                </c:pt>
                <c:pt idx="50">
                  <c:v>40542</c:v>
                </c:pt>
                <c:pt idx="51">
                  <c:v>40542</c:v>
                </c:pt>
                <c:pt idx="52">
                  <c:v>40548</c:v>
                </c:pt>
                <c:pt idx="53">
                  <c:v>40550</c:v>
                </c:pt>
                <c:pt idx="54">
                  <c:v>40568</c:v>
                </c:pt>
                <c:pt idx="55">
                  <c:v>40581</c:v>
                </c:pt>
                <c:pt idx="56">
                  <c:v>40585</c:v>
                </c:pt>
                <c:pt idx="57">
                  <c:v>40585</c:v>
                </c:pt>
                <c:pt idx="58">
                  <c:v>40610</c:v>
                </c:pt>
                <c:pt idx="59">
                  <c:v>40697</c:v>
                </c:pt>
                <c:pt idx="60">
                  <c:v>40697</c:v>
                </c:pt>
                <c:pt idx="61">
                  <c:v>40715</c:v>
                </c:pt>
                <c:pt idx="62">
                  <c:v>40732</c:v>
                </c:pt>
                <c:pt idx="63">
                  <c:v>40738</c:v>
                </c:pt>
                <c:pt idx="64">
                  <c:v>40742</c:v>
                </c:pt>
                <c:pt idx="65">
                  <c:v>40745</c:v>
                </c:pt>
                <c:pt idx="66">
                  <c:v>40815</c:v>
                </c:pt>
                <c:pt idx="67">
                  <c:v>40817</c:v>
                </c:pt>
                <c:pt idx="68">
                  <c:v>40878</c:v>
                </c:pt>
                <c:pt idx="69">
                  <c:v>40885</c:v>
                </c:pt>
                <c:pt idx="70">
                  <c:v>40897</c:v>
                </c:pt>
                <c:pt idx="71">
                  <c:v>40897</c:v>
                </c:pt>
                <c:pt idx="72">
                  <c:v>40897</c:v>
                </c:pt>
                <c:pt idx="73">
                  <c:v>40909</c:v>
                </c:pt>
                <c:pt idx="74">
                  <c:v>40909</c:v>
                </c:pt>
                <c:pt idx="75">
                  <c:v>40942</c:v>
                </c:pt>
                <c:pt idx="76">
                  <c:v>40966</c:v>
                </c:pt>
                <c:pt idx="77">
                  <c:v>41093</c:v>
                </c:pt>
                <c:pt idx="78">
                  <c:v>41093</c:v>
                </c:pt>
                <c:pt idx="79">
                  <c:v>41124</c:v>
                </c:pt>
                <c:pt idx="80">
                  <c:v>41134</c:v>
                </c:pt>
                <c:pt idx="81">
                  <c:v>41137</c:v>
                </c:pt>
                <c:pt idx="82">
                  <c:v>41150</c:v>
                </c:pt>
                <c:pt idx="83">
                  <c:v>41152</c:v>
                </c:pt>
                <c:pt idx="84">
                  <c:v>41169</c:v>
                </c:pt>
                <c:pt idx="85">
                  <c:v>41169</c:v>
                </c:pt>
                <c:pt idx="86">
                  <c:v>41199</c:v>
                </c:pt>
                <c:pt idx="87">
                  <c:v>41207</c:v>
                </c:pt>
                <c:pt idx="88">
                  <c:v>41214</c:v>
                </c:pt>
                <c:pt idx="89">
                  <c:v>41228</c:v>
                </c:pt>
                <c:pt idx="90">
                  <c:v>41255</c:v>
                </c:pt>
                <c:pt idx="91">
                  <c:v>41256</c:v>
                </c:pt>
                <c:pt idx="92">
                  <c:v>41309</c:v>
                </c:pt>
                <c:pt idx="93">
                  <c:v>41333</c:v>
                </c:pt>
                <c:pt idx="94">
                  <c:v>41355</c:v>
                </c:pt>
                <c:pt idx="95">
                  <c:v>41355</c:v>
                </c:pt>
                <c:pt idx="96">
                  <c:v>41358</c:v>
                </c:pt>
                <c:pt idx="97">
                  <c:v>41374</c:v>
                </c:pt>
                <c:pt idx="98">
                  <c:v>41380</c:v>
                </c:pt>
                <c:pt idx="99">
                  <c:v>41426</c:v>
                </c:pt>
                <c:pt idx="100">
                  <c:v>41428</c:v>
                </c:pt>
                <c:pt idx="101">
                  <c:v>41428</c:v>
                </c:pt>
                <c:pt idx="102">
                  <c:v>41444</c:v>
                </c:pt>
                <c:pt idx="103">
                  <c:v>41458</c:v>
                </c:pt>
                <c:pt idx="104">
                  <c:v>41465</c:v>
                </c:pt>
                <c:pt idx="105">
                  <c:v>41465</c:v>
                </c:pt>
                <c:pt idx="106">
                  <c:v>41472</c:v>
                </c:pt>
                <c:pt idx="107">
                  <c:v>41472</c:v>
                </c:pt>
                <c:pt idx="108">
                  <c:v>41523</c:v>
                </c:pt>
                <c:pt idx="109">
                  <c:v>41536</c:v>
                </c:pt>
                <c:pt idx="110">
                  <c:v>41544</c:v>
                </c:pt>
                <c:pt idx="111">
                  <c:v>41556</c:v>
                </c:pt>
                <c:pt idx="112">
                  <c:v>41569</c:v>
                </c:pt>
                <c:pt idx="113">
                  <c:v>41609</c:v>
                </c:pt>
                <c:pt idx="114">
                  <c:v>41614</c:v>
                </c:pt>
                <c:pt idx="115">
                  <c:v>41627</c:v>
                </c:pt>
                <c:pt idx="116">
                  <c:v>41669</c:v>
                </c:pt>
                <c:pt idx="117">
                  <c:v>41690</c:v>
                </c:pt>
                <c:pt idx="118">
                  <c:v>41715</c:v>
                </c:pt>
                <c:pt idx="119">
                  <c:v>41724</c:v>
                </c:pt>
                <c:pt idx="120">
                  <c:v>41730</c:v>
                </c:pt>
                <c:pt idx="121">
                  <c:v>41760</c:v>
                </c:pt>
                <c:pt idx="122">
                  <c:v>41786</c:v>
                </c:pt>
                <c:pt idx="123">
                  <c:v>41791</c:v>
                </c:pt>
                <c:pt idx="124">
                  <c:v>41802</c:v>
                </c:pt>
                <c:pt idx="125">
                  <c:v>41838</c:v>
                </c:pt>
                <c:pt idx="126">
                  <c:v>41843</c:v>
                </c:pt>
                <c:pt idx="127">
                  <c:v>41844</c:v>
                </c:pt>
                <c:pt idx="128">
                  <c:v>41844</c:v>
                </c:pt>
                <c:pt idx="129">
                  <c:v>41851</c:v>
                </c:pt>
                <c:pt idx="130">
                  <c:v>41870</c:v>
                </c:pt>
                <c:pt idx="131">
                  <c:v>41876</c:v>
                </c:pt>
                <c:pt idx="132">
                  <c:v>41885</c:v>
                </c:pt>
                <c:pt idx="133">
                  <c:v>41886</c:v>
                </c:pt>
                <c:pt idx="134">
                  <c:v>41886</c:v>
                </c:pt>
                <c:pt idx="135">
                  <c:v>41915</c:v>
                </c:pt>
                <c:pt idx="136">
                  <c:v>41920</c:v>
                </c:pt>
                <c:pt idx="137">
                  <c:v>41920</c:v>
                </c:pt>
                <c:pt idx="138">
                  <c:v>41920</c:v>
                </c:pt>
                <c:pt idx="139">
                  <c:v>41920</c:v>
                </c:pt>
                <c:pt idx="140">
                  <c:v>41920</c:v>
                </c:pt>
                <c:pt idx="141">
                  <c:v>41920</c:v>
                </c:pt>
                <c:pt idx="142">
                  <c:v>41932</c:v>
                </c:pt>
                <c:pt idx="143">
                  <c:v>41933</c:v>
                </c:pt>
                <c:pt idx="144">
                  <c:v>41933</c:v>
                </c:pt>
                <c:pt idx="145">
                  <c:v>41934</c:v>
                </c:pt>
                <c:pt idx="146">
                  <c:v>41934</c:v>
                </c:pt>
                <c:pt idx="147">
                  <c:v>41934</c:v>
                </c:pt>
                <c:pt idx="148">
                  <c:v>41934</c:v>
                </c:pt>
                <c:pt idx="149">
                  <c:v>41934</c:v>
                </c:pt>
                <c:pt idx="150">
                  <c:v>41934</c:v>
                </c:pt>
                <c:pt idx="151">
                  <c:v>41934</c:v>
                </c:pt>
                <c:pt idx="152">
                  <c:v>41934</c:v>
                </c:pt>
                <c:pt idx="153">
                  <c:v>41936</c:v>
                </c:pt>
                <c:pt idx="154">
                  <c:v>41950</c:v>
                </c:pt>
                <c:pt idx="155">
                  <c:v>41950</c:v>
                </c:pt>
                <c:pt idx="156">
                  <c:v>41956</c:v>
                </c:pt>
                <c:pt idx="157">
                  <c:v>41961</c:v>
                </c:pt>
                <c:pt idx="158">
                  <c:v>41982</c:v>
                </c:pt>
                <c:pt idx="159">
                  <c:v>42036</c:v>
                </c:pt>
                <c:pt idx="160">
                  <c:v>42065</c:v>
                </c:pt>
                <c:pt idx="161">
                  <c:v>42065</c:v>
                </c:pt>
                <c:pt idx="162">
                  <c:v>42066</c:v>
                </c:pt>
                <c:pt idx="163">
                  <c:v>42067</c:v>
                </c:pt>
                <c:pt idx="164">
                  <c:v>42067</c:v>
                </c:pt>
                <c:pt idx="165">
                  <c:v>42068</c:v>
                </c:pt>
                <c:pt idx="166">
                  <c:v>42086</c:v>
                </c:pt>
                <c:pt idx="167">
                  <c:v>42088</c:v>
                </c:pt>
                <c:pt idx="168">
                  <c:v>42097</c:v>
                </c:pt>
                <c:pt idx="169">
                  <c:v>42097</c:v>
                </c:pt>
                <c:pt idx="170">
                  <c:v>42108</c:v>
                </c:pt>
                <c:pt idx="171">
                  <c:v>42111</c:v>
                </c:pt>
                <c:pt idx="172">
                  <c:v>42124</c:v>
                </c:pt>
                <c:pt idx="173">
                  <c:v>42124</c:v>
                </c:pt>
                <c:pt idx="174">
                  <c:v>42124</c:v>
                </c:pt>
                <c:pt idx="175">
                  <c:v>42151</c:v>
                </c:pt>
                <c:pt idx="176">
                  <c:v>42156</c:v>
                </c:pt>
                <c:pt idx="177">
                  <c:v>42160</c:v>
                </c:pt>
                <c:pt idx="178">
                  <c:v>42164</c:v>
                </c:pt>
                <c:pt idx="179">
                  <c:v>42174</c:v>
                </c:pt>
                <c:pt idx="180">
                  <c:v>42178</c:v>
                </c:pt>
                <c:pt idx="181">
                  <c:v>42180</c:v>
                </c:pt>
                <c:pt idx="182">
                  <c:v>42185</c:v>
                </c:pt>
                <c:pt idx="183">
                  <c:v>42186</c:v>
                </c:pt>
                <c:pt idx="184">
                  <c:v>42186</c:v>
                </c:pt>
                <c:pt idx="185">
                  <c:v>42186</c:v>
                </c:pt>
                <c:pt idx="186">
                  <c:v>42200</c:v>
                </c:pt>
                <c:pt idx="187">
                  <c:v>42201</c:v>
                </c:pt>
                <c:pt idx="188">
                  <c:v>42201</c:v>
                </c:pt>
                <c:pt idx="189">
                  <c:v>42206</c:v>
                </c:pt>
                <c:pt idx="190">
                  <c:v>42221</c:v>
                </c:pt>
                <c:pt idx="191">
                  <c:v>42225</c:v>
                </c:pt>
                <c:pt idx="192">
                  <c:v>42228</c:v>
                </c:pt>
                <c:pt idx="193">
                  <c:v>42244</c:v>
                </c:pt>
                <c:pt idx="194">
                  <c:v>42250</c:v>
                </c:pt>
                <c:pt idx="195">
                  <c:v>42270</c:v>
                </c:pt>
                <c:pt idx="196">
                  <c:v>42270</c:v>
                </c:pt>
                <c:pt idx="197">
                  <c:v>42271</c:v>
                </c:pt>
                <c:pt idx="198">
                  <c:v>42275</c:v>
                </c:pt>
                <c:pt idx="199">
                  <c:v>42275</c:v>
                </c:pt>
                <c:pt idx="200">
                  <c:v>42278</c:v>
                </c:pt>
                <c:pt idx="201">
                  <c:v>42278</c:v>
                </c:pt>
                <c:pt idx="202">
                  <c:v>42278</c:v>
                </c:pt>
                <c:pt idx="203">
                  <c:v>42285</c:v>
                </c:pt>
                <c:pt idx="204">
                  <c:v>42286</c:v>
                </c:pt>
                <c:pt idx="205">
                  <c:v>42286</c:v>
                </c:pt>
                <c:pt idx="206">
                  <c:v>42292</c:v>
                </c:pt>
                <c:pt idx="207">
                  <c:v>42313</c:v>
                </c:pt>
                <c:pt idx="208">
                  <c:v>42314</c:v>
                </c:pt>
                <c:pt idx="209">
                  <c:v>42317</c:v>
                </c:pt>
                <c:pt idx="210">
                  <c:v>42318</c:v>
                </c:pt>
                <c:pt idx="211">
                  <c:v>42328</c:v>
                </c:pt>
                <c:pt idx="212">
                  <c:v>42338</c:v>
                </c:pt>
                <c:pt idx="213">
                  <c:v>42355</c:v>
                </c:pt>
                <c:pt idx="214">
                  <c:v>42355</c:v>
                </c:pt>
                <c:pt idx="215">
                  <c:v>42356</c:v>
                </c:pt>
                <c:pt idx="216">
                  <c:v>42356</c:v>
                </c:pt>
                <c:pt idx="217">
                  <c:v>42356</c:v>
                </c:pt>
                <c:pt idx="218">
                  <c:v>42356</c:v>
                </c:pt>
                <c:pt idx="219">
                  <c:v>42375</c:v>
                </c:pt>
                <c:pt idx="220">
                  <c:v>42472</c:v>
                </c:pt>
                <c:pt idx="221">
                  <c:v>42472</c:v>
                </c:pt>
                <c:pt idx="222">
                  <c:v>42509</c:v>
                </c:pt>
                <c:pt idx="223">
                  <c:v>42584</c:v>
                </c:pt>
                <c:pt idx="224">
                  <c:v>42586</c:v>
                </c:pt>
                <c:pt idx="225">
                  <c:v>42591</c:v>
                </c:pt>
                <c:pt idx="226">
                  <c:v>42608</c:v>
                </c:pt>
                <c:pt idx="227">
                  <c:v>42611</c:v>
                </c:pt>
                <c:pt idx="228">
                  <c:v>42628</c:v>
                </c:pt>
                <c:pt idx="229">
                  <c:v>42633</c:v>
                </c:pt>
                <c:pt idx="230">
                  <c:v>42635</c:v>
                </c:pt>
                <c:pt idx="231">
                  <c:v>42636</c:v>
                </c:pt>
                <c:pt idx="232">
                  <c:v>42636</c:v>
                </c:pt>
                <c:pt idx="233">
                  <c:v>42636</c:v>
                </c:pt>
                <c:pt idx="234">
                  <c:v>42636</c:v>
                </c:pt>
                <c:pt idx="235">
                  <c:v>42689</c:v>
                </c:pt>
                <c:pt idx="236">
                  <c:v>42692</c:v>
                </c:pt>
                <c:pt idx="237">
                  <c:v>42692</c:v>
                </c:pt>
                <c:pt idx="238">
                  <c:v>42692</c:v>
                </c:pt>
                <c:pt idx="239">
                  <c:v>42717</c:v>
                </c:pt>
                <c:pt idx="240">
                  <c:v>42719</c:v>
                </c:pt>
                <c:pt idx="241">
                  <c:v>42738</c:v>
                </c:pt>
                <c:pt idx="242">
                  <c:v>42747</c:v>
                </c:pt>
                <c:pt idx="243">
                  <c:v>42747</c:v>
                </c:pt>
                <c:pt idx="244">
                  <c:v>42747</c:v>
                </c:pt>
                <c:pt idx="245">
                  <c:v>42752</c:v>
                </c:pt>
                <c:pt idx="246">
                  <c:v>42766</c:v>
                </c:pt>
                <c:pt idx="247">
                  <c:v>42817</c:v>
                </c:pt>
                <c:pt idx="248">
                  <c:v>42825</c:v>
                </c:pt>
                <c:pt idx="249">
                  <c:v>42826</c:v>
                </c:pt>
                <c:pt idx="250">
                  <c:v>42843</c:v>
                </c:pt>
                <c:pt idx="251">
                  <c:v>42877</c:v>
                </c:pt>
                <c:pt idx="252">
                  <c:v>42880</c:v>
                </c:pt>
                <c:pt idx="253">
                  <c:v>42880</c:v>
                </c:pt>
                <c:pt idx="254">
                  <c:v>42880</c:v>
                </c:pt>
                <c:pt idx="255">
                  <c:v>42880</c:v>
                </c:pt>
                <c:pt idx="256">
                  <c:v>42881</c:v>
                </c:pt>
                <c:pt idx="257">
                  <c:v>42887</c:v>
                </c:pt>
                <c:pt idx="258">
                  <c:v>42887</c:v>
                </c:pt>
                <c:pt idx="259">
                  <c:v>42887</c:v>
                </c:pt>
                <c:pt idx="260">
                  <c:v>42893</c:v>
                </c:pt>
                <c:pt idx="261">
                  <c:v>42905</c:v>
                </c:pt>
                <c:pt idx="262">
                  <c:v>42906</c:v>
                </c:pt>
                <c:pt idx="263">
                  <c:v>42906</c:v>
                </c:pt>
                <c:pt idx="264">
                  <c:v>42906</c:v>
                </c:pt>
                <c:pt idx="265">
                  <c:v>42906</c:v>
                </c:pt>
                <c:pt idx="266">
                  <c:v>42912</c:v>
                </c:pt>
                <c:pt idx="267">
                  <c:v>42933</c:v>
                </c:pt>
                <c:pt idx="268">
                  <c:v>42944</c:v>
                </c:pt>
                <c:pt idx="269">
                  <c:v>42944</c:v>
                </c:pt>
                <c:pt idx="270">
                  <c:v>42955</c:v>
                </c:pt>
                <c:pt idx="271">
                  <c:v>42972</c:v>
                </c:pt>
                <c:pt idx="272">
                  <c:v>43001</c:v>
                </c:pt>
                <c:pt idx="273">
                  <c:v>43004</c:v>
                </c:pt>
                <c:pt idx="274">
                  <c:v>43004</c:v>
                </c:pt>
                <c:pt idx="275">
                  <c:v>43014</c:v>
                </c:pt>
                <c:pt idx="276">
                  <c:v>43014</c:v>
                </c:pt>
                <c:pt idx="277">
                  <c:v>43038</c:v>
                </c:pt>
                <c:pt idx="278">
                  <c:v>43047</c:v>
                </c:pt>
                <c:pt idx="279">
                  <c:v>43052</c:v>
                </c:pt>
                <c:pt idx="280">
                  <c:v>43052</c:v>
                </c:pt>
                <c:pt idx="281">
                  <c:v>43053</c:v>
                </c:pt>
                <c:pt idx="282">
                  <c:v>43077</c:v>
                </c:pt>
                <c:pt idx="283">
                  <c:v>43083</c:v>
                </c:pt>
                <c:pt idx="284">
                  <c:v>43084</c:v>
                </c:pt>
                <c:pt idx="285">
                  <c:v>43090</c:v>
                </c:pt>
                <c:pt idx="286">
                  <c:v>43105</c:v>
                </c:pt>
                <c:pt idx="287">
                  <c:v>43109</c:v>
                </c:pt>
                <c:pt idx="288">
                  <c:v>43126</c:v>
                </c:pt>
                <c:pt idx="289">
                  <c:v>43129</c:v>
                </c:pt>
                <c:pt idx="290">
                  <c:v>43129</c:v>
                </c:pt>
                <c:pt idx="291">
                  <c:v>43132</c:v>
                </c:pt>
                <c:pt idx="292">
                  <c:v>43136</c:v>
                </c:pt>
                <c:pt idx="293">
                  <c:v>43152</c:v>
                </c:pt>
                <c:pt idx="294">
                  <c:v>43154</c:v>
                </c:pt>
                <c:pt idx="295">
                  <c:v>43206</c:v>
                </c:pt>
                <c:pt idx="296">
                  <c:v>43227</c:v>
                </c:pt>
                <c:pt idx="297">
                  <c:v>43236</c:v>
                </c:pt>
                <c:pt idx="298">
                  <c:v>43236</c:v>
                </c:pt>
                <c:pt idx="299">
                  <c:v>43250</c:v>
                </c:pt>
                <c:pt idx="300">
                  <c:v>43250</c:v>
                </c:pt>
                <c:pt idx="301">
                  <c:v>43250</c:v>
                </c:pt>
                <c:pt idx="302">
                  <c:v>43250</c:v>
                </c:pt>
                <c:pt idx="303">
                  <c:v>43250</c:v>
                </c:pt>
                <c:pt idx="304">
                  <c:v>43250</c:v>
                </c:pt>
                <c:pt idx="305">
                  <c:v>43251</c:v>
                </c:pt>
                <c:pt idx="306">
                  <c:v>43252</c:v>
                </c:pt>
                <c:pt idx="307">
                  <c:v>43255</c:v>
                </c:pt>
                <c:pt idx="308">
                  <c:v>43257</c:v>
                </c:pt>
                <c:pt idx="309">
                  <c:v>43259</c:v>
                </c:pt>
                <c:pt idx="310">
                  <c:v>43264</c:v>
                </c:pt>
                <c:pt idx="311">
                  <c:v>43264</c:v>
                </c:pt>
                <c:pt idx="312">
                  <c:v>43264</c:v>
                </c:pt>
                <c:pt idx="313">
                  <c:v>43264</c:v>
                </c:pt>
                <c:pt idx="314">
                  <c:v>43266</c:v>
                </c:pt>
                <c:pt idx="315">
                  <c:v>43277</c:v>
                </c:pt>
                <c:pt idx="316">
                  <c:v>43278</c:v>
                </c:pt>
                <c:pt idx="317">
                  <c:v>43281</c:v>
                </c:pt>
                <c:pt idx="318">
                  <c:v>43281</c:v>
                </c:pt>
                <c:pt idx="319">
                  <c:v>43281</c:v>
                </c:pt>
                <c:pt idx="320">
                  <c:v>43291</c:v>
                </c:pt>
                <c:pt idx="321">
                  <c:v>43322</c:v>
                </c:pt>
                <c:pt idx="322">
                  <c:v>43322</c:v>
                </c:pt>
                <c:pt idx="323">
                  <c:v>43334</c:v>
                </c:pt>
                <c:pt idx="324">
                  <c:v>43334</c:v>
                </c:pt>
                <c:pt idx="325">
                  <c:v>43335</c:v>
                </c:pt>
                <c:pt idx="326">
                  <c:v>43343</c:v>
                </c:pt>
                <c:pt idx="327">
                  <c:v>43352</c:v>
                </c:pt>
                <c:pt idx="328">
                  <c:v>43354</c:v>
                </c:pt>
                <c:pt idx="329">
                  <c:v>43362</c:v>
                </c:pt>
                <c:pt idx="330">
                  <c:v>43363</c:v>
                </c:pt>
                <c:pt idx="331">
                  <c:v>43368</c:v>
                </c:pt>
                <c:pt idx="332">
                  <c:v>43374</c:v>
                </c:pt>
                <c:pt idx="333">
                  <c:v>43374</c:v>
                </c:pt>
                <c:pt idx="334">
                  <c:v>43391</c:v>
                </c:pt>
                <c:pt idx="335">
                  <c:v>43391</c:v>
                </c:pt>
                <c:pt idx="336">
                  <c:v>43398</c:v>
                </c:pt>
                <c:pt idx="337">
                  <c:v>43405</c:v>
                </c:pt>
                <c:pt idx="338">
                  <c:v>43445</c:v>
                </c:pt>
                <c:pt idx="339">
                  <c:v>43497</c:v>
                </c:pt>
                <c:pt idx="340">
                  <c:v>43507</c:v>
                </c:pt>
                <c:pt idx="341">
                  <c:v>43510</c:v>
                </c:pt>
                <c:pt idx="342">
                  <c:v>43524</c:v>
                </c:pt>
                <c:pt idx="343">
                  <c:v>43545</c:v>
                </c:pt>
                <c:pt idx="344">
                  <c:v>43546</c:v>
                </c:pt>
                <c:pt idx="345">
                  <c:v>43577</c:v>
                </c:pt>
                <c:pt idx="346">
                  <c:v>43585</c:v>
                </c:pt>
                <c:pt idx="347">
                  <c:v>43613</c:v>
                </c:pt>
                <c:pt idx="348">
                  <c:v>43615</c:v>
                </c:pt>
                <c:pt idx="349">
                  <c:v>43627</c:v>
                </c:pt>
                <c:pt idx="350">
                  <c:v>43634</c:v>
                </c:pt>
                <c:pt idx="351">
                  <c:v>43634</c:v>
                </c:pt>
                <c:pt idx="352">
                  <c:v>43637</c:v>
                </c:pt>
                <c:pt idx="353">
                  <c:v>43643</c:v>
                </c:pt>
                <c:pt idx="354">
                  <c:v>43643</c:v>
                </c:pt>
                <c:pt idx="355">
                  <c:v>43647</c:v>
                </c:pt>
                <c:pt idx="356">
                  <c:v>43647</c:v>
                </c:pt>
                <c:pt idx="357">
                  <c:v>43647</c:v>
                </c:pt>
                <c:pt idx="358">
                  <c:v>43655</c:v>
                </c:pt>
                <c:pt idx="359">
                  <c:v>43671</c:v>
                </c:pt>
                <c:pt idx="360">
                  <c:v>43672</c:v>
                </c:pt>
                <c:pt idx="361">
                  <c:v>43672</c:v>
                </c:pt>
                <c:pt idx="362">
                  <c:v>43683</c:v>
                </c:pt>
                <c:pt idx="363">
                  <c:v>43696</c:v>
                </c:pt>
                <c:pt idx="364">
                  <c:v>43707</c:v>
                </c:pt>
                <c:pt idx="365">
                  <c:v>43720</c:v>
                </c:pt>
                <c:pt idx="366">
                  <c:v>43727</c:v>
                </c:pt>
                <c:pt idx="367">
                  <c:v>43730</c:v>
                </c:pt>
                <c:pt idx="368">
                  <c:v>43730</c:v>
                </c:pt>
                <c:pt idx="369">
                  <c:v>43730</c:v>
                </c:pt>
                <c:pt idx="370">
                  <c:v>43739</c:v>
                </c:pt>
                <c:pt idx="371">
                  <c:v>43755</c:v>
                </c:pt>
                <c:pt idx="372">
                  <c:v>43755</c:v>
                </c:pt>
                <c:pt idx="373">
                  <c:v>43756</c:v>
                </c:pt>
                <c:pt idx="374">
                  <c:v>43761</c:v>
                </c:pt>
                <c:pt idx="375">
                  <c:v>43774</c:v>
                </c:pt>
                <c:pt idx="376">
                  <c:v>43783</c:v>
                </c:pt>
                <c:pt idx="377">
                  <c:v>43783</c:v>
                </c:pt>
                <c:pt idx="378">
                  <c:v>43788</c:v>
                </c:pt>
                <c:pt idx="379">
                  <c:v>43790</c:v>
                </c:pt>
                <c:pt idx="380">
                  <c:v>43795</c:v>
                </c:pt>
                <c:pt idx="381">
                  <c:v>43795</c:v>
                </c:pt>
                <c:pt idx="382">
                  <c:v>43795</c:v>
                </c:pt>
                <c:pt idx="383">
                  <c:v>43804</c:v>
                </c:pt>
                <c:pt idx="384">
                  <c:v>43809</c:v>
                </c:pt>
                <c:pt idx="385">
                  <c:v>43816</c:v>
                </c:pt>
                <c:pt idx="386">
                  <c:v>43819</c:v>
                </c:pt>
                <c:pt idx="387">
                  <c:v>43822</c:v>
                </c:pt>
                <c:pt idx="388">
                  <c:v>43836</c:v>
                </c:pt>
                <c:pt idx="389">
                  <c:v>43875</c:v>
                </c:pt>
                <c:pt idx="390">
                  <c:v>43875</c:v>
                </c:pt>
                <c:pt idx="391">
                  <c:v>43880</c:v>
                </c:pt>
                <c:pt idx="392">
                  <c:v>43887</c:v>
                </c:pt>
                <c:pt idx="393">
                  <c:v>43903</c:v>
                </c:pt>
                <c:pt idx="394">
                  <c:v>43915</c:v>
                </c:pt>
                <c:pt idx="395">
                  <c:v>43929</c:v>
                </c:pt>
                <c:pt idx="396">
                  <c:v>43929</c:v>
                </c:pt>
                <c:pt idx="397">
                  <c:v>43953</c:v>
                </c:pt>
                <c:pt idx="398">
                  <c:v>43957</c:v>
                </c:pt>
                <c:pt idx="399">
                  <c:v>43970</c:v>
                </c:pt>
                <c:pt idx="400">
                  <c:v>43977</c:v>
                </c:pt>
                <c:pt idx="401">
                  <c:v>43983</c:v>
                </c:pt>
                <c:pt idx="402">
                  <c:v>44022</c:v>
                </c:pt>
                <c:pt idx="403">
                  <c:v>44022</c:v>
                </c:pt>
                <c:pt idx="404">
                  <c:v>44036</c:v>
                </c:pt>
                <c:pt idx="405">
                  <c:v>44067</c:v>
                </c:pt>
                <c:pt idx="406">
                  <c:v>44074</c:v>
                </c:pt>
                <c:pt idx="407">
                  <c:v>44088</c:v>
                </c:pt>
                <c:pt idx="408">
                  <c:v>44097</c:v>
                </c:pt>
                <c:pt idx="409">
                  <c:v>44099</c:v>
                </c:pt>
                <c:pt idx="410">
                  <c:v>44104</c:v>
                </c:pt>
                <c:pt idx="411">
                  <c:v>44106</c:v>
                </c:pt>
                <c:pt idx="412">
                  <c:v>44137</c:v>
                </c:pt>
                <c:pt idx="413">
                  <c:v>44140</c:v>
                </c:pt>
                <c:pt idx="414">
                  <c:v>44141</c:v>
                </c:pt>
                <c:pt idx="415">
                  <c:v>44166</c:v>
                </c:pt>
                <c:pt idx="416">
                  <c:v>44187</c:v>
                </c:pt>
                <c:pt idx="417">
                  <c:v>44195</c:v>
                </c:pt>
                <c:pt idx="418">
                  <c:v>44211</c:v>
                </c:pt>
                <c:pt idx="419">
                  <c:v>44211</c:v>
                </c:pt>
                <c:pt idx="420">
                  <c:v>44217</c:v>
                </c:pt>
                <c:pt idx="421">
                  <c:v>44224</c:v>
                </c:pt>
                <c:pt idx="422">
                  <c:v>44228</c:v>
                </c:pt>
                <c:pt idx="423">
                  <c:v>44228</c:v>
                </c:pt>
                <c:pt idx="424">
                  <c:v>44231</c:v>
                </c:pt>
                <c:pt idx="425">
                  <c:v>44250</c:v>
                </c:pt>
                <c:pt idx="426">
                  <c:v>44263</c:v>
                </c:pt>
                <c:pt idx="427">
                  <c:v>44280</c:v>
                </c:pt>
                <c:pt idx="428">
                  <c:v>44287</c:v>
                </c:pt>
                <c:pt idx="429">
                  <c:v>44287</c:v>
                </c:pt>
                <c:pt idx="430">
                  <c:v>44294</c:v>
                </c:pt>
                <c:pt idx="431">
                  <c:v>44323</c:v>
                </c:pt>
                <c:pt idx="432">
                  <c:v>44328</c:v>
                </c:pt>
                <c:pt idx="433">
                  <c:v>44348</c:v>
                </c:pt>
                <c:pt idx="434">
                  <c:v>44348</c:v>
                </c:pt>
                <c:pt idx="435">
                  <c:v>44348</c:v>
                </c:pt>
                <c:pt idx="436">
                  <c:v>44351</c:v>
                </c:pt>
                <c:pt idx="437">
                  <c:v>44364</c:v>
                </c:pt>
                <c:pt idx="438">
                  <c:v>44420</c:v>
                </c:pt>
                <c:pt idx="439">
                  <c:v>44477</c:v>
                </c:pt>
                <c:pt idx="440">
                  <c:v>44483</c:v>
                </c:pt>
                <c:pt idx="441">
                  <c:v>44484</c:v>
                </c:pt>
                <c:pt idx="442">
                  <c:v>44484</c:v>
                </c:pt>
                <c:pt idx="443">
                  <c:v>44547</c:v>
                </c:pt>
                <c:pt idx="444">
                  <c:v>44582</c:v>
                </c:pt>
                <c:pt idx="445">
                  <c:v>44608</c:v>
                </c:pt>
                <c:pt idx="446">
                  <c:v>44613</c:v>
                </c:pt>
                <c:pt idx="447">
                  <c:v>44669</c:v>
                </c:pt>
                <c:pt idx="448">
                  <c:v>44671</c:v>
                </c:pt>
                <c:pt idx="449">
                  <c:v>44679</c:v>
                </c:pt>
                <c:pt idx="450">
                  <c:v>44694</c:v>
                </c:pt>
                <c:pt idx="451">
                  <c:v>44706</c:v>
                </c:pt>
                <c:pt idx="452">
                  <c:v>44735</c:v>
                </c:pt>
                <c:pt idx="453">
                  <c:v>44769</c:v>
                </c:pt>
                <c:pt idx="454">
                  <c:v>44831</c:v>
                </c:pt>
                <c:pt idx="455">
                  <c:v>44833</c:v>
                </c:pt>
                <c:pt idx="456">
                  <c:v>44854</c:v>
                </c:pt>
                <c:pt idx="457">
                  <c:v>44859</c:v>
                </c:pt>
                <c:pt idx="458">
                  <c:v>44862</c:v>
                </c:pt>
                <c:pt idx="459">
                  <c:v>44916</c:v>
                </c:pt>
                <c:pt idx="460">
                  <c:v>44946</c:v>
                </c:pt>
                <c:pt idx="461">
                  <c:v>44950</c:v>
                </c:pt>
                <c:pt idx="462">
                  <c:v>45107</c:v>
                </c:pt>
                <c:pt idx="463">
                  <c:v>45128</c:v>
                </c:pt>
                <c:pt idx="464">
                  <c:v>45223</c:v>
                </c:pt>
                <c:pt idx="465">
                  <c:v>45245</c:v>
                </c:pt>
                <c:pt idx="466">
                  <c:v>45247</c:v>
                </c:pt>
                <c:pt idx="467">
                  <c:v>45322</c:v>
                </c:pt>
                <c:pt idx="468">
                  <c:v>45337</c:v>
                </c:pt>
                <c:pt idx="469">
                  <c:v>45372</c:v>
                </c:pt>
                <c:pt idx="470">
                  <c:v>45415</c:v>
                </c:pt>
                <c:pt idx="471">
                  <c:v>45415</c:v>
                </c:pt>
              </c:numCache>
            </c:numRef>
          </c:xVal>
          <c:yVal>
            <c:numRef>
              <c:f>'PPA Price by Project (PV only)'!$R$26:$R$537</c:f>
              <c:numCache>
                <c:formatCode>0.00</c:formatCode>
                <c:ptCount val="512"/>
                <c:pt idx="0">
                  <c:v>#N/A</c:v>
                </c:pt>
                <c:pt idx="1">
                  <c:v>#N/A</c:v>
                </c:pt>
                <c:pt idx="2">
                  <c:v>#N/A</c:v>
                </c:pt>
                <c:pt idx="3">
                  <c:v>#N/A</c:v>
                </c:pt>
                <c:pt idx="4">
                  <c:v>#N/A</c:v>
                </c:pt>
                <c:pt idx="5">
                  <c:v>#N/A</c:v>
                </c:pt>
                <c:pt idx="6">
                  <c:v>#N/A</c:v>
                </c:pt>
                <c:pt idx="7">
                  <c:v>#N/A</c:v>
                </c:pt>
                <c:pt idx="8">
                  <c:v>#N/A</c:v>
                </c:pt>
                <c:pt idx="9">
                  <c:v>#N/A</c:v>
                </c:pt>
                <c:pt idx="10">
                  <c:v>#N/A</c:v>
                </c:pt>
                <c:pt idx="11">
                  <c:v>#N/A</c:v>
                </c:pt>
                <c:pt idx="12">
                  <c:v>253.49365295430985</c:v>
                </c:pt>
                <c:pt idx="13">
                  <c:v>#N/A</c:v>
                </c:pt>
                <c:pt idx="14">
                  <c:v>#N/A</c:v>
                </c:pt>
                <c:pt idx="15">
                  <c:v>#N/A</c:v>
                </c:pt>
                <c:pt idx="16">
                  <c:v>#N/A</c:v>
                </c:pt>
                <c:pt idx="17">
                  <c:v>#N/A</c:v>
                </c:pt>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354.11475419560912</c:v>
                </c:pt>
                <c:pt idx="33">
                  <c:v>#N/A</c:v>
                </c:pt>
                <c:pt idx="34">
                  <c:v>#N/A</c:v>
                </c:pt>
                <c:pt idx="35">
                  <c:v>#N/A</c:v>
                </c:pt>
                <c:pt idx="36">
                  <c:v>#N/A</c:v>
                </c:pt>
                <c:pt idx="37">
                  <c:v>#N/A</c:v>
                </c:pt>
                <c:pt idx="38">
                  <c:v>#N/A</c:v>
                </c:pt>
                <c:pt idx="39">
                  <c:v>#N/A</c:v>
                </c:pt>
                <c:pt idx="40">
                  <c:v>#N/A</c:v>
                </c:pt>
                <c:pt idx="41">
                  <c:v>#N/A</c:v>
                </c:pt>
                <c:pt idx="42">
                  <c:v>#N/A</c:v>
                </c:pt>
                <c:pt idx="43">
                  <c:v>#N/A</c:v>
                </c:pt>
                <c:pt idx="44">
                  <c:v>#N/A</c:v>
                </c:pt>
                <c:pt idx="45">
                  <c:v>#N/A</c:v>
                </c:pt>
                <c:pt idx="46">
                  <c:v>#N/A</c:v>
                </c:pt>
                <c:pt idx="47">
                  <c:v>#N/A</c:v>
                </c:pt>
                <c:pt idx="48">
                  <c:v>#N/A</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249.98827175801034</c:v>
                </c:pt>
                <c:pt idx="69">
                  <c:v>#N/A</c:v>
                </c:pt>
                <c:pt idx="70">
                  <c:v>#N/A</c:v>
                </c:pt>
                <c:pt idx="71">
                  <c:v>#N/A</c:v>
                </c:pt>
                <c:pt idx="72">
                  <c:v>#N/A</c:v>
                </c:pt>
                <c:pt idx="73">
                  <c:v>#N/A</c:v>
                </c:pt>
                <c:pt idx="74">
                  <c:v>#N/A</c:v>
                </c:pt>
                <c:pt idx="75">
                  <c:v>#N/A</c:v>
                </c:pt>
                <c:pt idx="76">
                  <c:v>#N/A</c:v>
                </c:pt>
                <c:pt idx="77">
                  <c:v>#N/A</c:v>
                </c:pt>
                <c:pt idx="78">
                  <c:v>#N/A</c:v>
                </c:pt>
                <c:pt idx="79">
                  <c:v>#N/A</c:v>
                </c:pt>
                <c:pt idx="80">
                  <c:v>#N/A</c:v>
                </c:pt>
                <c:pt idx="81">
                  <c:v>#N/A</c:v>
                </c:pt>
                <c:pt idx="82">
                  <c:v>#N/A</c:v>
                </c:pt>
                <c:pt idx="83">
                  <c:v>#N/A</c:v>
                </c:pt>
                <c:pt idx="84">
                  <c:v>#N/A</c:v>
                </c:pt>
                <c:pt idx="85">
                  <c:v>#N/A</c:v>
                </c:pt>
                <c:pt idx="86">
                  <c:v>#N/A</c:v>
                </c:pt>
                <c:pt idx="87">
                  <c:v>#N/A</c:v>
                </c:pt>
                <c:pt idx="88">
                  <c:v>#N/A</c:v>
                </c:pt>
                <c:pt idx="89">
                  <c:v>#N/A</c:v>
                </c:pt>
                <c:pt idx="90">
                  <c:v>#N/A</c:v>
                </c:pt>
                <c:pt idx="91">
                  <c:v>#N/A</c:v>
                </c:pt>
                <c:pt idx="92">
                  <c:v>#N/A</c:v>
                </c:pt>
                <c:pt idx="93">
                  <c:v>#N/A</c:v>
                </c:pt>
                <c:pt idx="94">
                  <c:v>#N/A</c:v>
                </c:pt>
                <c:pt idx="95">
                  <c:v>#N/A</c:v>
                </c:pt>
                <c:pt idx="96">
                  <c:v>#N/A</c:v>
                </c:pt>
                <c:pt idx="97">
                  <c:v>#N/A</c:v>
                </c:pt>
                <c:pt idx="98">
                  <c:v>#N/A</c:v>
                </c:pt>
                <c:pt idx="99">
                  <c:v>#N/A</c:v>
                </c:pt>
                <c:pt idx="100">
                  <c:v>#N/A</c:v>
                </c:pt>
                <c:pt idx="101">
                  <c:v>#N/A</c:v>
                </c:pt>
                <c:pt idx="102">
                  <c:v>#N/A</c:v>
                </c:pt>
                <c:pt idx="103">
                  <c:v>#N/A</c:v>
                </c:pt>
                <c:pt idx="104">
                  <c:v>#N/A</c:v>
                </c:pt>
                <c:pt idx="105">
                  <c:v>#N/A</c:v>
                </c:pt>
                <c:pt idx="106">
                  <c:v>#N/A</c:v>
                </c:pt>
                <c:pt idx="107">
                  <c:v>#N/A</c:v>
                </c:pt>
                <c:pt idx="108">
                  <c:v>#N/A</c:v>
                </c:pt>
                <c:pt idx="109">
                  <c:v>107.70403841478497</c:v>
                </c:pt>
                <c:pt idx="110">
                  <c:v>#N/A</c:v>
                </c:pt>
                <c:pt idx="111">
                  <c:v>#N/A</c:v>
                </c:pt>
                <c:pt idx="112">
                  <c:v>#N/A</c:v>
                </c:pt>
                <c:pt idx="113">
                  <c:v>#N/A</c:v>
                </c:pt>
                <c:pt idx="114">
                  <c:v>#N/A</c:v>
                </c:pt>
                <c:pt idx="115">
                  <c:v>#N/A</c:v>
                </c:pt>
                <c:pt idx="116">
                  <c:v>#N/A</c:v>
                </c:pt>
                <c:pt idx="117">
                  <c:v>#N/A</c:v>
                </c:pt>
                <c:pt idx="118">
                  <c:v>#N/A</c:v>
                </c:pt>
                <c:pt idx="119">
                  <c:v>#N/A</c:v>
                </c:pt>
                <c:pt idx="120">
                  <c:v>71.155809792578211</c:v>
                </c:pt>
                <c:pt idx="121">
                  <c:v>#N/A</c:v>
                </c:pt>
                <c:pt idx="122">
                  <c:v>#N/A</c:v>
                </c:pt>
                <c:pt idx="123">
                  <c:v>#N/A</c:v>
                </c:pt>
                <c:pt idx="124">
                  <c:v>#N/A</c:v>
                </c:pt>
                <c:pt idx="125">
                  <c:v>#N/A</c:v>
                </c:pt>
                <c:pt idx="126">
                  <c:v>#N/A</c:v>
                </c:pt>
                <c:pt idx="127">
                  <c:v>#N/A</c:v>
                </c:pt>
                <c:pt idx="128">
                  <c:v>#N/A</c:v>
                </c:pt>
                <c:pt idx="129">
                  <c:v>#N/A</c:v>
                </c:pt>
                <c:pt idx="130">
                  <c:v>#N/A</c:v>
                </c:pt>
                <c:pt idx="131">
                  <c:v>#N/A</c:v>
                </c:pt>
                <c:pt idx="132">
                  <c:v>#N/A</c:v>
                </c:pt>
                <c:pt idx="133">
                  <c:v>#N/A</c:v>
                </c:pt>
                <c:pt idx="134">
                  <c:v>#N/A</c:v>
                </c:pt>
                <c:pt idx="135">
                  <c:v>#N/A</c:v>
                </c:pt>
                <c:pt idx="136">
                  <c:v>#N/A</c:v>
                </c:pt>
                <c:pt idx="137">
                  <c:v>#N/A</c:v>
                </c:pt>
                <c:pt idx="138">
                  <c:v>#N/A</c:v>
                </c:pt>
                <c:pt idx="139">
                  <c:v>#N/A</c:v>
                </c:pt>
                <c:pt idx="140">
                  <c:v>#N/A</c:v>
                </c:pt>
                <c:pt idx="141">
                  <c:v>#N/A</c:v>
                </c:pt>
                <c:pt idx="142">
                  <c:v>#N/A</c:v>
                </c:pt>
                <c:pt idx="143">
                  <c:v>#N/A</c:v>
                </c:pt>
                <c:pt idx="144">
                  <c:v>#N/A</c:v>
                </c:pt>
                <c:pt idx="145">
                  <c:v>#N/A</c:v>
                </c:pt>
                <c:pt idx="146">
                  <c:v>#N/A</c:v>
                </c:pt>
                <c:pt idx="147">
                  <c:v>#N/A</c:v>
                </c:pt>
                <c:pt idx="148">
                  <c:v>#N/A</c:v>
                </c:pt>
                <c:pt idx="149">
                  <c:v>#N/A</c:v>
                </c:pt>
                <c:pt idx="150">
                  <c:v>#N/A</c:v>
                </c:pt>
                <c:pt idx="151">
                  <c:v>#N/A</c:v>
                </c:pt>
                <c:pt idx="152">
                  <c:v>#N/A</c:v>
                </c:pt>
                <c:pt idx="153">
                  <c:v>#N/A</c:v>
                </c:pt>
                <c:pt idx="154">
                  <c:v>#N/A</c:v>
                </c:pt>
                <c:pt idx="155">
                  <c:v>#N/A</c:v>
                </c:pt>
                <c:pt idx="156">
                  <c:v>#N/A</c:v>
                </c:pt>
                <c:pt idx="157">
                  <c:v>#N/A</c:v>
                </c:pt>
                <c:pt idx="158">
                  <c:v>#N/A</c:v>
                </c:pt>
                <c:pt idx="159">
                  <c:v>#N/A</c:v>
                </c:pt>
                <c:pt idx="160">
                  <c:v>#N/A</c:v>
                </c:pt>
                <c:pt idx="161">
                  <c:v>#N/A</c:v>
                </c:pt>
                <c:pt idx="162">
                  <c:v>#N/A</c:v>
                </c:pt>
                <c:pt idx="163">
                  <c:v>#N/A</c:v>
                </c:pt>
                <c:pt idx="164">
                  <c:v>#N/A</c:v>
                </c:pt>
                <c:pt idx="165">
                  <c:v>#N/A</c:v>
                </c:pt>
                <c:pt idx="166">
                  <c:v>#N/A</c:v>
                </c:pt>
                <c:pt idx="167">
                  <c:v>#N/A</c:v>
                </c:pt>
                <c:pt idx="168">
                  <c:v>#N/A</c:v>
                </c:pt>
                <c:pt idx="169">
                  <c:v>#N/A</c:v>
                </c:pt>
                <c:pt idx="170">
                  <c:v>#N/A</c:v>
                </c:pt>
                <c:pt idx="171">
                  <c:v>#N/A</c:v>
                </c:pt>
                <c:pt idx="172">
                  <c:v>#N/A</c:v>
                </c:pt>
                <c:pt idx="173">
                  <c:v>#N/A</c:v>
                </c:pt>
                <c:pt idx="174">
                  <c:v>#N/A</c:v>
                </c:pt>
                <c:pt idx="175">
                  <c:v>#N/A</c:v>
                </c:pt>
                <c:pt idx="176">
                  <c:v>#N/A</c:v>
                </c:pt>
                <c:pt idx="177">
                  <c:v>#N/A</c:v>
                </c:pt>
                <c:pt idx="178">
                  <c:v>73.139491928139137</c:v>
                </c:pt>
                <c:pt idx="179">
                  <c:v>#N/A</c:v>
                </c:pt>
                <c:pt idx="180">
                  <c:v>#N/A</c:v>
                </c:pt>
                <c:pt idx="181">
                  <c:v>#N/A</c:v>
                </c:pt>
                <c:pt idx="182">
                  <c:v>#N/A</c:v>
                </c:pt>
                <c:pt idx="183">
                  <c:v>#N/A</c:v>
                </c:pt>
                <c:pt idx="184">
                  <c:v>#N/A</c:v>
                </c:pt>
                <c:pt idx="185">
                  <c:v>#N/A</c:v>
                </c:pt>
                <c:pt idx="186">
                  <c:v>#N/A</c:v>
                </c:pt>
                <c:pt idx="187">
                  <c:v>#N/A</c:v>
                </c:pt>
                <c:pt idx="188">
                  <c:v>#N/A</c:v>
                </c:pt>
                <c:pt idx="189">
                  <c:v>#N/A</c:v>
                </c:pt>
                <c:pt idx="190">
                  <c:v>#N/A</c:v>
                </c:pt>
                <c:pt idx="191">
                  <c:v>#N/A</c:v>
                </c:pt>
                <c:pt idx="192">
                  <c:v>#N/A</c:v>
                </c:pt>
                <c:pt idx="193">
                  <c:v>#N/A</c:v>
                </c:pt>
                <c:pt idx="194">
                  <c:v>#N/A</c:v>
                </c:pt>
                <c:pt idx="195">
                  <c:v>#N/A</c:v>
                </c:pt>
                <c:pt idx="196">
                  <c:v>#N/A</c:v>
                </c:pt>
                <c:pt idx="197">
                  <c:v>#N/A</c:v>
                </c:pt>
                <c:pt idx="198">
                  <c:v>#N/A</c:v>
                </c:pt>
                <c:pt idx="199">
                  <c:v>#N/A</c:v>
                </c:pt>
                <c:pt idx="200">
                  <c:v>#N/A</c:v>
                </c:pt>
                <c:pt idx="201">
                  <c:v>#N/A</c:v>
                </c:pt>
                <c:pt idx="202">
                  <c:v>#N/A</c:v>
                </c:pt>
                <c:pt idx="203">
                  <c:v>#N/A</c:v>
                </c:pt>
                <c:pt idx="204">
                  <c:v>#N/A</c:v>
                </c:pt>
                <c:pt idx="205">
                  <c:v>#N/A</c:v>
                </c:pt>
                <c:pt idx="206">
                  <c:v>#N/A</c:v>
                </c:pt>
                <c:pt idx="207">
                  <c:v>#N/A</c:v>
                </c:pt>
                <c:pt idx="208">
                  <c:v>#N/A</c:v>
                </c:pt>
                <c:pt idx="209">
                  <c:v>#N/A</c:v>
                </c:pt>
                <c:pt idx="210">
                  <c:v>#N/A</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55.468923112446923</c:v>
                </c:pt>
                <c:pt idx="227">
                  <c:v>45.891602345308783</c:v>
                </c:pt>
                <c:pt idx="228">
                  <c:v>#N/A</c:v>
                </c:pt>
                <c:pt idx="229">
                  <c:v>44.942744360187817</c:v>
                </c:pt>
                <c:pt idx="230">
                  <c:v>159.82564271774476</c:v>
                </c:pt>
                <c:pt idx="231">
                  <c:v>#N/A</c:v>
                </c:pt>
                <c:pt idx="232">
                  <c:v>#N/A</c:v>
                </c:pt>
                <c:pt idx="233">
                  <c:v>#N/A</c:v>
                </c:pt>
                <c:pt idx="234">
                  <c:v>#N/A</c:v>
                </c:pt>
                <c:pt idx="235">
                  <c:v>#N/A</c:v>
                </c:pt>
                <c:pt idx="236">
                  <c:v>#N/A</c:v>
                </c:pt>
                <c:pt idx="237">
                  <c:v>#N/A</c:v>
                </c:pt>
                <c:pt idx="238">
                  <c:v>#N/A</c:v>
                </c:pt>
                <c:pt idx="239">
                  <c:v>#N/A</c:v>
                </c:pt>
                <c:pt idx="240">
                  <c:v>#N/A</c:v>
                </c:pt>
                <c:pt idx="241">
                  <c:v>#N/A</c:v>
                </c:pt>
                <c:pt idx="242">
                  <c:v>#N/A</c:v>
                </c:pt>
                <c:pt idx="243">
                  <c:v>#N/A</c:v>
                </c:pt>
                <c:pt idx="244">
                  <c:v>#N/A</c:v>
                </c:pt>
                <c:pt idx="245">
                  <c:v>#N/A</c:v>
                </c:pt>
                <c:pt idx="246">
                  <c:v>#N/A</c:v>
                </c:pt>
                <c:pt idx="247">
                  <c:v>#N/A</c:v>
                </c:pt>
                <c:pt idx="248">
                  <c:v>#N/A</c:v>
                </c:pt>
                <c:pt idx="249">
                  <c:v>#N/A</c:v>
                </c:pt>
                <c:pt idx="250">
                  <c:v>#N/A</c:v>
                </c:pt>
                <c:pt idx="251">
                  <c:v>#N/A</c:v>
                </c:pt>
                <c:pt idx="252">
                  <c:v>77.165817157251325</c:v>
                </c:pt>
                <c:pt idx="253">
                  <c:v>71.800132758573895</c:v>
                </c:pt>
                <c:pt idx="254">
                  <c:v>67.857544289449294</c:v>
                </c:pt>
                <c:pt idx="255">
                  <c:v>76.641636786449581</c:v>
                </c:pt>
                <c:pt idx="256">
                  <c:v>#N/A</c:v>
                </c:pt>
                <c:pt idx="257">
                  <c:v>#N/A</c:v>
                </c:pt>
                <c:pt idx="258">
                  <c:v>#N/A</c:v>
                </c:pt>
                <c:pt idx="259">
                  <c:v>#N/A</c:v>
                </c:pt>
                <c:pt idx="260">
                  <c:v>#N/A</c:v>
                </c:pt>
                <c:pt idx="261">
                  <c:v>#N/A</c:v>
                </c:pt>
                <c:pt idx="262">
                  <c:v>95.281136991051852</c:v>
                </c:pt>
                <c:pt idx="263">
                  <c:v>86.896804117564741</c:v>
                </c:pt>
                <c:pt idx="264">
                  <c:v>86.323858156350056</c:v>
                </c:pt>
                <c:pt idx="265">
                  <c:v>87.35164601259261</c:v>
                </c:pt>
                <c:pt idx="266">
                  <c:v>#N/A</c:v>
                </c:pt>
                <c:pt idx="267">
                  <c:v>#N/A</c:v>
                </c:pt>
                <c:pt idx="268">
                  <c:v>88.540283583558093</c:v>
                </c:pt>
                <c:pt idx="269">
                  <c:v>88.113048857869387</c:v>
                </c:pt>
                <c:pt idx="270">
                  <c:v>#N/A</c:v>
                </c:pt>
                <c:pt idx="271">
                  <c:v>#N/A</c:v>
                </c:pt>
                <c:pt idx="272">
                  <c:v>#N/A</c:v>
                </c:pt>
                <c:pt idx="273">
                  <c:v>#N/A</c:v>
                </c:pt>
                <c:pt idx="274">
                  <c:v>#N/A</c:v>
                </c:pt>
                <c:pt idx="275">
                  <c:v>#N/A</c:v>
                </c:pt>
                <c:pt idx="276">
                  <c:v>#N/A</c:v>
                </c:pt>
                <c:pt idx="277">
                  <c:v>#N/A</c:v>
                </c:pt>
                <c:pt idx="278">
                  <c:v>#N/A</c:v>
                </c:pt>
                <c:pt idx="279">
                  <c:v>#N/A</c:v>
                </c:pt>
                <c:pt idx="280">
                  <c:v>#N/A</c:v>
                </c:pt>
                <c:pt idx="281">
                  <c:v>#N/A</c:v>
                </c:pt>
                <c:pt idx="282">
                  <c:v>#N/A</c:v>
                </c:pt>
                <c:pt idx="283">
                  <c:v>#N/A</c:v>
                </c:pt>
                <c:pt idx="284">
                  <c:v>#N/A</c:v>
                </c:pt>
                <c:pt idx="285">
                  <c:v>#N/A</c:v>
                </c:pt>
                <c:pt idx="286">
                  <c:v>#N/A</c:v>
                </c:pt>
                <c:pt idx="287">
                  <c:v>#N/A</c:v>
                </c:pt>
                <c:pt idx="288">
                  <c:v>#N/A</c:v>
                </c:pt>
                <c:pt idx="289">
                  <c:v>#N/A</c:v>
                </c:pt>
                <c:pt idx="290">
                  <c:v>#N/A</c:v>
                </c:pt>
                <c:pt idx="291">
                  <c:v>#N/A</c:v>
                </c:pt>
                <c:pt idx="292">
                  <c:v>#N/A</c:v>
                </c:pt>
                <c:pt idx="293">
                  <c:v>#N/A</c:v>
                </c:pt>
                <c:pt idx="294">
                  <c:v>#N/A</c:v>
                </c:pt>
                <c:pt idx="295">
                  <c:v>168.88736511400134</c:v>
                </c:pt>
                <c:pt idx="296">
                  <c:v>#N/A</c:v>
                </c:pt>
                <c:pt idx="297">
                  <c:v>#N/A</c:v>
                </c:pt>
                <c:pt idx="298">
                  <c:v>#N/A</c:v>
                </c:pt>
                <c:pt idx="299">
                  <c:v>#N/A</c:v>
                </c:pt>
                <c:pt idx="300">
                  <c:v>#N/A</c:v>
                </c:pt>
                <c:pt idx="301">
                  <c:v>#N/A</c:v>
                </c:pt>
                <c:pt idx="302">
                  <c:v>#N/A</c:v>
                </c:pt>
                <c:pt idx="303">
                  <c:v>#N/A</c:v>
                </c:pt>
                <c:pt idx="304">
                  <c:v>#N/A</c:v>
                </c:pt>
                <c:pt idx="305">
                  <c:v>32.116465890440026</c:v>
                </c:pt>
                <c:pt idx="306">
                  <c:v>#N/A</c:v>
                </c:pt>
                <c:pt idx="307">
                  <c:v>#N/A</c:v>
                </c:pt>
                <c:pt idx="308">
                  <c:v>#N/A</c:v>
                </c:pt>
                <c:pt idx="309">
                  <c:v>#N/A</c:v>
                </c:pt>
                <c:pt idx="310">
                  <c:v>#N/A</c:v>
                </c:pt>
                <c:pt idx="311">
                  <c:v>#N/A</c:v>
                </c:pt>
                <c:pt idx="312">
                  <c:v>#N/A</c:v>
                </c:pt>
                <c:pt idx="313">
                  <c:v>#N/A</c:v>
                </c:pt>
                <c:pt idx="314">
                  <c:v>#N/A</c:v>
                </c:pt>
                <c:pt idx="315">
                  <c:v>#N/A</c:v>
                </c:pt>
                <c:pt idx="316">
                  <c:v>#N/A</c:v>
                </c:pt>
                <c:pt idx="317">
                  <c:v>#N/A</c:v>
                </c:pt>
                <c:pt idx="318">
                  <c:v>#N/A</c:v>
                </c:pt>
                <c:pt idx="319">
                  <c:v>#N/A</c:v>
                </c:pt>
                <c:pt idx="320">
                  <c:v>#N/A</c:v>
                </c:pt>
                <c:pt idx="321">
                  <c:v>#N/A</c:v>
                </c:pt>
                <c:pt idx="322">
                  <c:v>#N/A</c:v>
                </c:pt>
                <c:pt idx="323">
                  <c:v>#N/A</c:v>
                </c:pt>
                <c:pt idx="324">
                  <c:v>#N/A</c:v>
                </c:pt>
                <c:pt idx="325">
                  <c:v>29.345103654602685</c:v>
                </c:pt>
                <c:pt idx="326">
                  <c:v>#N/A</c:v>
                </c:pt>
                <c:pt idx="327">
                  <c:v>#N/A</c:v>
                </c:pt>
                <c:pt idx="328">
                  <c:v>#N/A</c:v>
                </c:pt>
                <c:pt idx="329">
                  <c:v>#N/A</c:v>
                </c:pt>
                <c:pt idx="330">
                  <c:v>#N/A</c:v>
                </c:pt>
                <c:pt idx="331">
                  <c:v>#N/A</c:v>
                </c:pt>
                <c:pt idx="332">
                  <c:v>#N/A</c:v>
                </c:pt>
                <c:pt idx="333">
                  <c:v>#N/A</c:v>
                </c:pt>
                <c:pt idx="334">
                  <c:v>#N/A</c:v>
                </c:pt>
                <c:pt idx="335">
                  <c:v>#N/A</c:v>
                </c:pt>
                <c:pt idx="336">
                  <c:v>#N/A</c:v>
                </c:pt>
                <c:pt idx="337">
                  <c:v>39.311774348304709</c:v>
                </c:pt>
                <c:pt idx="338">
                  <c:v>#N/A</c:v>
                </c:pt>
                <c:pt idx="339">
                  <c:v>#N/A</c:v>
                </c:pt>
                <c:pt idx="340">
                  <c:v>#N/A</c:v>
                </c:pt>
                <c:pt idx="341">
                  <c:v>#N/A</c:v>
                </c:pt>
                <c:pt idx="342">
                  <c:v>#N/A</c:v>
                </c:pt>
                <c:pt idx="343">
                  <c:v>#N/A</c:v>
                </c:pt>
                <c:pt idx="344">
                  <c:v>#N/A</c:v>
                </c:pt>
                <c:pt idx="345">
                  <c:v>#N/A</c:v>
                </c:pt>
                <c:pt idx="346">
                  <c:v>#N/A</c:v>
                </c:pt>
                <c:pt idx="347">
                  <c:v>#N/A</c:v>
                </c:pt>
                <c:pt idx="348">
                  <c:v>#N/A</c:v>
                </c:pt>
                <c:pt idx="349">
                  <c:v>#N/A</c:v>
                </c:pt>
                <c:pt idx="350">
                  <c:v>#N/A</c:v>
                </c:pt>
                <c:pt idx="351">
                  <c:v>#N/A</c:v>
                </c:pt>
                <c:pt idx="352">
                  <c:v>#N/A</c:v>
                </c:pt>
                <c:pt idx="353">
                  <c:v>#N/A</c:v>
                </c:pt>
                <c:pt idx="354">
                  <c:v>#N/A</c:v>
                </c:pt>
                <c:pt idx="355">
                  <c:v>#N/A</c:v>
                </c:pt>
                <c:pt idx="356">
                  <c:v>#N/A</c:v>
                </c:pt>
                <c:pt idx="357">
                  <c:v>#N/A</c:v>
                </c:pt>
                <c:pt idx="358">
                  <c:v>#N/A</c:v>
                </c:pt>
                <c:pt idx="359">
                  <c:v>25.309715395032121</c:v>
                </c:pt>
                <c:pt idx="360">
                  <c:v>#N/A</c:v>
                </c:pt>
                <c:pt idx="361">
                  <c:v>#N/A</c:v>
                </c:pt>
                <c:pt idx="362">
                  <c:v>#N/A</c:v>
                </c:pt>
                <c:pt idx="363">
                  <c:v>#N/A</c:v>
                </c:pt>
                <c:pt idx="364">
                  <c:v>#N/A</c:v>
                </c:pt>
                <c:pt idx="365">
                  <c:v>26.844041371187945</c:v>
                </c:pt>
                <c:pt idx="366">
                  <c:v>#N/A</c:v>
                </c:pt>
                <c:pt idx="367">
                  <c:v>33.824655566889959</c:v>
                </c:pt>
                <c:pt idx="368">
                  <c:v>32.929694743795139</c:v>
                </c:pt>
                <c:pt idx="369">
                  <c:v>32.929694743795139</c:v>
                </c:pt>
                <c:pt idx="370">
                  <c:v>#N/A</c:v>
                </c:pt>
                <c:pt idx="371">
                  <c:v>#N/A</c:v>
                </c:pt>
                <c:pt idx="372">
                  <c:v>#N/A</c:v>
                </c:pt>
                <c:pt idx="373">
                  <c:v>31.679277850877224</c:v>
                </c:pt>
                <c:pt idx="374">
                  <c:v>#N/A</c:v>
                </c:pt>
                <c:pt idx="375">
                  <c:v>#N/A</c:v>
                </c:pt>
                <c:pt idx="376">
                  <c:v>#N/A</c:v>
                </c:pt>
                <c:pt idx="377">
                  <c:v>#N/A</c:v>
                </c:pt>
                <c:pt idx="378">
                  <c:v>#N/A</c:v>
                </c:pt>
                <c:pt idx="379">
                  <c:v>#N/A</c:v>
                </c:pt>
                <c:pt idx="380">
                  <c:v>#N/A</c:v>
                </c:pt>
                <c:pt idx="381">
                  <c:v>#N/A</c:v>
                </c:pt>
                <c:pt idx="382">
                  <c:v>#N/A</c:v>
                </c:pt>
                <c:pt idx="383">
                  <c:v>#N/A</c:v>
                </c:pt>
                <c:pt idx="384">
                  <c:v>#N/A</c:v>
                </c:pt>
                <c:pt idx="385">
                  <c:v>#N/A</c:v>
                </c:pt>
                <c:pt idx="386">
                  <c:v>44.458461759977453</c:v>
                </c:pt>
                <c:pt idx="387">
                  <c:v>#N/A</c:v>
                </c:pt>
                <c:pt idx="388">
                  <c:v>#N/A</c:v>
                </c:pt>
                <c:pt idx="389">
                  <c:v>#N/A</c:v>
                </c:pt>
                <c:pt idx="390">
                  <c:v>#N/A</c:v>
                </c:pt>
                <c:pt idx="391">
                  <c:v>#N/A</c:v>
                </c:pt>
                <c:pt idx="392">
                  <c:v>#N/A</c:v>
                </c:pt>
                <c:pt idx="393">
                  <c:v>122.95627978629315</c:v>
                </c:pt>
                <c:pt idx="394">
                  <c:v>#N/A</c:v>
                </c:pt>
                <c:pt idx="395">
                  <c:v>#N/A</c:v>
                </c:pt>
                <c:pt idx="396">
                  <c:v>#N/A</c:v>
                </c:pt>
                <c:pt idx="397">
                  <c:v>#N/A</c:v>
                </c:pt>
                <c:pt idx="398">
                  <c:v>#N/A</c:v>
                </c:pt>
                <c:pt idx="399">
                  <c:v>#N/A</c:v>
                </c:pt>
                <c:pt idx="400">
                  <c:v>#N/A</c:v>
                </c:pt>
                <c:pt idx="401">
                  <c:v>#N/A</c:v>
                </c:pt>
                <c:pt idx="402">
                  <c:v>32.363407846459744</c:v>
                </c:pt>
                <c:pt idx="403">
                  <c:v>32.904189526445251</c:v>
                </c:pt>
                <c:pt idx="404">
                  <c:v>29.978005986503277</c:v>
                </c:pt>
                <c:pt idx="405">
                  <c:v>44.053060981022071</c:v>
                </c:pt>
                <c:pt idx="406">
                  <c:v>32.177752370332563</c:v>
                </c:pt>
                <c:pt idx="407">
                  <c:v>#N/A</c:v>
                </c:pt>
                <c:pt idx="408">
                  <c:v>#N/A</c:v>
                </c:pt>
                <c:pt idx="409">
                  <c:v>#N/A</c:v>
                </c:pt>
                <c:pt idx="410">
                  <c:v>30.584622840501989</c:v>
                </c:pt>
                <c:pt idx="411">
                  <c:v>#N/A</c:v>
                </c:pt>
                <c:pt idx="412">
                  <c:v>#N/A</c:v>
                </c:pt>
                <c:pt idx="413">
                  <c:v>#N/A</c:v>
                </c:pt>
                <c:pt idx="414">
                  <c:v>#N/A</c:v>
                </c:pt>
                <c:pt idx="415">
                  <c:v>#N/A</c:v>
                </c:pt>
                <c:pt idx="416">
                  <c:v>#N/A</c:v>
                </c:pt>
                <c:pt idx="417">
                  <c:v>#N/A</c:v>
                </c:pt>
                <c:pt idx="418">
                  <c:v>49.234325003207545</c:v>
                </c:pt>
                <c:pt idx="419">
                  <c:v>41.15964875138296</c:v>
                </c:pt>
                <c:pt idx="420">
                  <c:v>#N/A</c:v>
                </c:pt>
                <c:pt idx="421">
                  <c:v>41.894870355266519</c:v>
                </c:pt>
                <c:pt idx="422">
                  <c:v>#N/A</c:v>
                </c:pt>
                <c:pt idx="423">
                  <c:v>#N/A</c:v>
                </c:pt>
                <c:pt idx="424">
                  <c:v>#N/A</c:v>
                </c:pt>
                <c:pt idx="425">
                  <c:v>#N/A</c:v>
                </c:pt>
                <c:pt idx="426">
                  <c:v>#N/A</c:v>
                </c:pt>
                <c:pt idx="427">
                  <c:v>#N/A</c:v>
                </c:pt>
                <c:pt idx="428">
                  <c:v>#N/A</c:v>
                </c:pt>
                <c:pt idx="429">
                  <c:v>#N/A</c:v>
                </c:pt>
                <c:pt idx="430">
                  <c:v>#N/A</c:v>
                </c:pt>
                <c:pt idx="431">
                  <c:v>#N/A</c:v>
                </c:pt>
                <c:pt idx="432">
                  <c:v>#N/A</c:v>
                </c:pt>
                <c:pt idx="433">
                  <c:v>#N/A</c:v>
                </c:pt>
                <c:pt idx="434">
                  <c:v>#N/A</c:v>
                </c:pt>
                <c:pt idx="435">
                  <c:v>#N/A</c:v>
                </c:pt>
                <c:pt idx="436">
                  <c:v>#N/A</c:v>
                </c:pt>
                <c:pt idx="437">
                  <c:v>#N/A</c:v>
                </c:pt>
                <c:pt idx="438">
                  <c:v>#N/A</c:v>
                </c:pt>
                <c:pt idx="439">
                  <c:v>#N/A</c:v>
                </c:pt>
                <c:pt idx="440">
                  <c:v>#N/A</c:v>
                </c:pt>
                <c:pt idx="441">
                  <c:v>#N/A</c:v>
                </c:pt>
                <c:pt idx="442">
                  <c:v>#N/A</c:v>
                </c:pt>
                <c:pt idx="443">
                  <c:v>#N/A</c:v>
                </c:pt>
                <c:pt idx="444">
                  <c:v>#N/A</c:v>
                </c:pt>
                <c:pt idx="445">
                  <c:v>#N/A</c:v>
                </c:pt>
                <c:pt idx="446">
                  <c:v>#N/A</c:v>
                </c:pt>
                <c:pt idx="447">
                  <c:v>#N/A</c:v>
                </c:pt>
                <c:pt idx="448">
                  <c:v>#N/A</c:v>
                </c:pt>
                <c:pt idx="449">
                  <c:v>#N/A</c:v>
                </c:pt>
                <c:pt idx="450">
                  <c:v>#N/A</c:v>
                </c:pt>
                <c:pt idx="451">
                  <c:v>#N/A</c:v>
                </c:pt>
                <c:pt idx="452">
                  <c:v>#N/A</c:v>
                </c:pt>
                <c:pt idx="453">
                  <c:v>#N/A</c:v>
                </c:pt>
                <c:pt idx="454">
                  <c:v>36.868265387658738</c:v>
                </c:pt>
                <c:pt idx="455">
                  <c:v>#N/A</c:v>
                </c:pt>
                <c:pt idx="456">
                  <c:v>#N/A</c:v>
                </c:pt>
                <c:pt idx="457">
                  <c:v>#N/A</c:v>
                </c:pt>
                <c:pt idx="458">
                  <c:v>#N/A</c:v>
                </c:pt>
                <c:pt idx="459">
                  <c:v>48.726617552448126</c:v>
                </c:pt>
                <c:pt idx="460">
                  <c:v>#N/A</c:v>
                </c:pt>
                <c:pt idx="461">
                  <c:v>#N/A</c:v>
                </c:pt>
                <c:pt idx="462">
                  <c:v>#N/A</c:v>
                </c:pt>
                <c:pt idx="463">
                  <c:v>#N/A</c:v>
                </c:pt>
                <c:pt idx="464">
                  <c:v>#N/A</c:v>
                </c:pt>
                <c:pt idx="465">
                  <c:v>#N/A</c:v>
                </c:pt>
                <c:pt idx="466">
                  <c:v>#N/A</c:v>
                </c:pt>
                <c:pt idx="467">
                  <c:v>#N/A</c:v>
                </c:pt>
                <c:pt idx="468">
                  <c:v>#N/A</c:v>
                </c:pt>
                <c:pt idx="469">
                  <c:v>#N/A</c:v>
                </c:pt>
                <c:pt idx="470">
                  <c:v>#N/A</c:v>
                </c:pt>
                <c:pt idx="471">
                  <c:v>#N/A</c:v>
                </c:pt>
              </c:numCache>
            </c:numRef>
          </c:yVal>
          <c:bubbleSize>
            <c:numRef>
              <c:f>'PPA Price by Project (PV only)'!$B$26:$B$537</c:f>
              <c:numCache>
                <c:formatCode>0.0</c:formatCode>
                <c:ptCount val="512"/>
                <c:pt idx="0">
                  <c:v>7</c:v>
                </c:pt>
                <c:pt idx="1">
                  <c:v>5</c:v>
                </c:pt>
                <c:pt idx="2">
                  <c:v>550</c:v>
                </c:pt>
                <c:pt idx="3">
                  <c:v>210</c:v>
                </c:pt>
                <c:pt idx="4">
                  <c:v>10</c:v>
                </c:pt>
                <c:pt idx="5">
                  <c:v>30</c:v>
                </c:pt>
                <c:pt idx="6">
                  <c:v>30</c:v>
                </c:pt>
                <c:pt idx="7">
                  <c:v>19</c:v>
                </c:pt>
                <c:pt idx="8">
                  <c:v>12.6</c:v>
                </c:pt>
                <c:pt idx="9">
                  <c:v>230</c:v>
                </c:pt>
                <c:pt idx="10">
                  <c:v>20</c:v>
                </c:pt>
                <c:pt idx="11">
                  <c:v>14</c:v>
                </c:pt>
                <c:pt idx="12">
                  <c:v>10.08</c:v>
                </c:pt>
                <c:pt idx="13">
                  <c:v>48</c:v>
                </c:pt>
                <c:pt idx="14">
                  <c:v>250</c:v>
                </c:pt>
                <c:pt idx="15">
                  <c:v>250</c:v>
                </c:pt>
                <c:pt idx="16">
                  <c:v>21</c:v>
                </c:pt>
                <c:pt idx="17">
                  <c:v>50</c:v>
                </c:pt>
                <c:pt idx="18">
                  <c:v>6</c:v>
                </c:pt>
                <c:pt idx="19">
                  <c:v>19</c:v>
                </c:pt>
                <c:pt idx="20">
                  <c:v>20</c:v>
                </c:pt>
                <c:pt idx="21">
                  <c:v>50</c:v>
                </c:pt>
                <c:pt idx="22">
                  <c:v>20</c:v>
                </c:pt>
                <c:pt idx="23">
                  <c:v>20</c:v>
                </c:pt>
                <c:pt idx="24">
                  <c:v>50</c:v>
                </c:pt>
                <c:pt idx="25">
                  <c:v>300</c:v>
                </c:pt>
                <c:pt idx="26">
                  <c:v>40</c:v>
                </c:pt>
                <c:pt idx="27">
                  <c:v>29</c:v>
                </c:pt>
                <c:pt idx="28">
                  <c:v>66</c:v>
                </c:pt>
                <c:pt idx="29">
                  <c:v>25</c:v>
                </c:pt>
                <c:pt idx="30">
                  <c:v>125</c:v>
                </c:pt>
                <c:pt idx="31">
                  <c:v>25.8</c:v>
                </c:pt>
                <c:pt idx="32">
                  <c:v>32</c:v>
                </c:pt>
                <c:pt idx="33">
                  <c:v>20</c:v>
                </c:pt>
                <c:pt idx="34">
                  <c:v>23</c:v>
                </c:pt>
                <c:pt idx="35">
                  <c:v>12</c:v>
                </c:pt>
                <c:pt idx="36">
                  <c:v>10</c:v>
                </c:pt>
                <c:pt idx="37">
                  <c:v>20</c:v>
                </c:pt>
                <c:pt idx="38">
                  <c:v>150</c:v>
                </c:pt>
                <c:pt idx="39">
                  <c:v>45</c:v>
                </c:pt>
                <c:pt idx="40">
                  <c:v>30</c:v>
                </c:pt>
                <c:pt idx="41">
                  <c:v>5.5</c:v>
                </c:pt>
                <c:pt idx="42">
                  <c:v>23</c:v>
                </c:pt>
                <c:pt idx="43">
                  <c:v>62.5</c:v>
                </c:pt>
                <c:pt idx="44">
                  <c:v>130</c:v>
                </c:pt>
                <c:pt idx="45">
                  <c:v>14</c:v>
                </c:pt>
                <c:pt idx="46">
                  <c:v>20</c:v>
                </c:pt>
                <c:pt idx="47">
                  <c:v>9</c:v>
                </c:pt>
                <c:pt idx="48">
                  <c:v>7.65</c:v>
                </c:pt>
                <c:pt idx="49">
                  <c:v>60</c:v>
                </c:pt>
                <c:pt idx="50">
                  <c:v>309</c:v>
                </c:pt>
                <c:pt idx="51">
                  <c:v>20</c:v>
                </c:pt>
                <c:pt idx="52">
                  <c:v>270</c:v>
                </c:pt>
                <c:pt idx="53">
                  <c:v>110</c:v>
                </c:pt>
                <c:pt idx="54">
                  <c:v>26</c:v>
                </c:pt>
                <c:pt idx="55">
                  <c:v>250</c:v>
                </c:pt>
                <c:pt idx="56">
                  <c:v>30</c:v>
                </c:pt>
                <c:pt idx="57">
                  <c:v>20</c:v>
                </c:pt>
                <c:pt idx="58">
                  <c:v>150</c:v>
                </c:pt>
                <c:pt idx="59">
                  <c:v>110</c:v>
                </c:pt>
                <c:pt idx="60">
                  <c:v>127</c:v>
                </c:pt>
                <c:pt idx="61">
                  <c:v>150</c:v>
                </c:pt>
                <c:pt idx="62">
                  <c:v>24</c:v>
                </c:pt>
                <c:pt idx="63">
                  <c:v>20</c:v>
                </c:pt>
                <c:pt idx="64">
                  <c:v>6</c:v>
                </c:pt>
                <c:pt idx="65">
                  <c:v>150</c:v>
                </c:pt>
                <c:pt idx="66">
                  <c:v>250</c:v>
                </c:pt>
                <c:pt idx="67">
                  <c:v>9</c:v>
                </c:pt>
                <c:pt idx="68">
                  <c:v>20</c:v>
                </c:pt>
                <c:pt idx="69">
                  <c:v>19</c:v>
                </c:pt>
                <c:pt idx="70">
                  <c:v>20</c:v>
                </c:pt>
                <c:pt idx="71">
                  <c:v>30</c:v>
                </c:pt>
                <c:pt idx="72">
                  <c:v>20</c:v>
                </c:pt>
                <c:pt idx="73">
                  <c:v>15</c:v>
                </c:pt>
                <c:pt idx="74">
                  <c:v>15</c:v>
                </c:pt>
                <c:pt idx="75">
                  <c:v>200</c:v>
                </c:pt>
                <c:pt idx="76">
                  <c:v>20</c:v>
                </c:pt>
                <c:pt idx="77">
                  <c:v>20</c:v>
                </c:pt>
                <c:pt idx="78">
                  <c:v>20</c:v>
                </c:pt>
                <c:pt idx="79">
                  <c:v>20</c:v>
                </c:pt>
                <c:pt idx="80">
                  <c:v>20</c:v>
                </c:pt>
                <c:pt idx="81">
                  <c:v>102</c:v>
                </c:pt>
                <c:pt idx="82">
                  <c:v>20</c:v>
                </c:pt>
                <c:pt idx="83">
                  <c:v>250</c:v>
                </c:pt>
                <c:pt idx="84">
                  <c:v>20</c:v>
                </c:pt>
                <c:pt idx="85">
                  <c:v>20.8</c:v>
                </c:pt>
                <c:pt idx="86">
                  <c:v>10</c:v>
                </c:pt>
                <c:pt idx="87">
                  <c:v>50</c:v>
                </c:pt>
                <c:pt idx="88">
                  <c:v>20</c:v>
                </c:pt>
                <c:pt idx="89">
                  <c:v>20</c:v>
                </c:pt>
                <c:pt idx="90">
                  <c:v>250</c:v>
                </c:pt>
                <c:pt idx="91">
                  <c:v>20</c:v>
                </c:pt>
                <c:pt idx="92">
                  <c:v>28.8</c:v>
                </c:pt>
                <c:pt idx="93">
                  <c:v>45</c:v>
                </c:pt>
                <c:pt idx="94">
                  <c:v>20</c:v>
                </c:pt>
                <c:pt idx="95">
                  <c:v>20</c:v>
                </c:pt>
                <c:pt idx="96">
                  <c:v>20</c:v>
                </c:pt>
                <c:pt idx="97">
                  <c:v>20</c:v>
                </c:pt>
                <c:pt idx="98">
                  <c:v>20</c:v>
                </c:pt>
                <c:pt idx="99">
                  <c:v>20</c:v>
                </c:pt>
                <c:pt idx="100">
                  <c:v>48</c:v>
                </c:pt>
                <c:pt idx="101">
                  <c:v>40</c:v>
                </c:pt>
                <c:pt idx="102">
                  <c:v>12</c:v>
                </c:pt>
                <c:pt idx="103">
                  <c:v>50</c:v>
                </c:pt>
                <c:pt idx="104">
                  <c:v>40</c:v>
                </c:pt>
                <c:pt idx="105">
                  <c:v>20</c:v>
                </c:pt>
                <c:pt idx="106">
                  <c:v>20</c:v>
                </c:pt>
                <c:pt idx="107">
                  <c:v>12</c:v>
                </c:pt>
                <c:pt idx="108">
                  <c:v>15</c:v>
                </c:pt>
                <c:pt idx="109">
                  <c:v>20</c:v>
                </c:pt>
                <c:pt idx="110">
                  <c:v>20</c:v>
                </c:pt>
                <c:pt idx="111">
                  <c:v>20</c:v>
                </c:pt>
                <c:pt idx="112">
                  <c:v>20</c:v>
                </c:pt>
                <c:pt idx="113">
                  <c:v>7.3140000000000001</c:v>
                </c:pt>
                <c:pt idx="114">
                  <c:v>20</c:v>
                </c:pt>
                <c:pt idx="115">
                  <c:v>150</c:v>
                </c:pt>
                <c:pt idx="116">
                  <c:v>7</c:v>
                </c:pt>
                <c:pt idx="117">
                  <c:v>10.416</c:v>
                </c:pt>
                <c:pt idx="118">
                  <c:v>20</c:v>
                </c:pt>
                <c:pt idx="119">
                  <c:v>25</c:v>
                </c:pt>
                <c:pt idx="120">
                  <c:v>10.3</c:v>
                </c:pt>
                <c:pt idx="121">
                  <c:v>150</c:v>
                </c:pt>
                <c:pt idx="122">
                  <c:v>30</c:v>
                </c:pt>
                <c:pt idx="123">
                  <c:v>20</c:v>
                </c:pt>
                <c:pt idx="124">
                  <c:v>30</c:v>
                </c:pt>
                <c:pt idx="125">
                  <c:v>93.6</c:v>
                </c:pt>
                <c:pt idx="126">
                  <c:v>45</c:v>
                </c:pt>
                <c:pt idx="127">
                  <c:v>56</c:v>
                </c:pt>
                <c:pt idx="128">
                  <c:v>56</c:v>
                </c:pt>
                <c:pt idx="129">
                  <c:v>200</c:v>
                </c:pt>
                <c:pt idx="130">
                  <c:v>100</c:v>
                </c:pt>
                <c:pt idx="131">
                  <c:v>60</c:v>
                </c:pt>
                <c:pt idx="132">
                  <c:v>60</c:v>
                </c:pt>
                <c:pt idx="133">
                  <c:v>52</c:v>
                </c:pt>
                <c:pt idx="134">
                  <c:v>120</c:v>
                </c:pt>
                <c:pt idx="135">
                  <c:v>30</c:v>
                </c:pt>
                <c:pt idx="136">
                  <c:v>101.3</c:v>
                </c:pt>
                <c:pt idx="137">
                  <c:v>51</c:v>
                </c:pt>
                <c:pt idx="138">
                  <c:v>76.5</c:v>
                </c:pt>
                <c:pt idx="139">
                  <c:v>30</c:v>
                </c:pt>
                <c:pt idx="140">
                  <c:v>80</c:v>
                </c:pt>
                <c:pt idx="141">
                  <c:v>103</c:v>
                </c:pt>
                <c:pt idx="142">
                  <c:v>40</c:v>
                </c:pt>
                <c:pt idx="143">
                  <c:v>11.4</c:v>
                </c:pt>
                <c:pt idx="144">
                  <c:v>20</c:v>
                </c:pt>
                <c:pt idx="145">
                  <c:v>20</c:v>
                </c:pt>
                <c:pt idx="146">
                  <c:v>20</c:v>
                </c:pt>
                <c:pt idx="147">
                  <c:v>15</c:v>
                </c:pt>
                <c:pt idx="148">
                  <c:v>20</c:v>
                </c:pt>
                <c:pt idx="149">
                  <c:v>20</c:v>
                </c:pt>
                <c:pt idx="150">
                  <c:v>14.7</c:v>
                </c:pt>
                <c:pt idx="151">
                  <c:v>19.5</c:v>
                </c:pt>
                <c:pt idx="152">
                  <c:v>19.5</c:v>
                </c:pt>
                <c:pt idx="153">
                  <c:v>100</c:v>
                </c:pt>
                <c:pt idx="154">
                  <c:v>40</c:v>
                </c:pt>
                <c:pt idx="155">
                  <c:v>50</c:v>
                </c:pt>
                <c:pt idx="156">
                  <c:v>30</c:v>
                </c:pt>
                <c:pt idx="157">
                  <c:v>45</c:v>
                </c:pt>
                <c:pt idx="158">
                  <c:v>130</c:v>
                </c:pt>
                <c:pt idx="159">
                  <c:v>80</c:v>
                </c:pt>
                <c:pt idx="160">
                  <c:v>6</c:v>
                </c:pt>
                <c:pt idx="161">
                  <c:v>25</c:v>
                </c:pt>
                <c:pt idx="162">
                  <c:v>62.25</c:v>
                </c:pt>
                <c:pt idx="163">
                  <c:v>70</c:v>
                </c:pt>
                <c:pt idx="164">
                  <c:v>70</c:v>
                </c:pt>
                <c:pt idx="165">
                  <c:v>10.5</c:v>
                </c:pt>
                <c:pt idx="166">
                  <c:v>20</c:v>
                </c:pt>
                <c:pt idx="167">
                  <c:v>30</c:v>
                </c:pt>
                <c:pt idx="168">
                  <c:v>81</c:v>
                </c:pt>
                <c:pt idx="169">
                  <c:v>54</c:v>
                </c:pt>
                <c:pt idx="170">
                  <c:v>6.8</c:v>
                </c:pt>
                <c:pt idx="171">
                  <c:v>20</c:v>
                </c:pt>
                <c:pt idx="172">
                  <c:v>50.6</c:v>
                </c:pt>
                <c:pt idx="173">
                  <c:v>52</c:v>
                </c:pt>
                <c:pt idx="174">
                  <c:v>80</c:v>
                </c:pt>
                <c:pt idx="175">
                  <c:v>4.9000000000000004</c:v>
                </c:pt>
                <c:pt idx="176">
                  <c:v>3.6</c:v>
                </c:pt>
                <c:pt idx="177">
                  <c:v>100</c:v>
                </c:pt>
                <c:pt idx="178">
                  <c:v>80</c:v>
                </c:pt>
                <c:pt idx="179">
                  <c:v>100</c:v>
                </c:pt>
                <c:pt idx="180">
                  <c:v>46</c:v>
                </c:pt>
                <c:pt idx="181">
                  <c:v>100.815</c:v>
                </c:pt>
                <c:pt idx="182">
                  <c:v>7</c:v>
                </c:pt>
                <c:pt idx="183">
                  <c:v>13</c:v>
                </c:pt>
                <c:pt idx="184">
                  <c:v>20</c:v>
                </c:pt>
                <c:pt idx="185">
                  <c:v>27.6</c:v>
                </c:pt>
                <c:pt idx="186">
                  <c:v>125</c:v>
                </c:pt>
                <c:pt idx="187">
                  <c:v>150</c:v>
                </c:pt>
                <c:pt idx="188">
                  <c:v>180</c:v>
                </c:pt>
                <c:pt idx="189">
                  <c:v>20</c:v>
                </c:pt>
                <c:pt idx="190">
                  <c:v>30</c:v>
                </c:pt>
                <c:pt idx="191">
                  <c:v>30</c:v>
                </c:pt>
                <c:pt idx="192">
                  <c:v>10</c:v>
                </c:pt>
                <c:pt idx="193">
                  <c:v>150</c:v>
                </c:pt>
                <c:pt idx="194">
                  <c:v>10.88</c:v>
                </c:pt>
                <c:pt idx="195">
                  <c:v>52</c:v>
                </c:pt>
                <c:pt idx="196">
                  <c:v>52</c:v>
                </c:pt>
                <c:pt idx="197">
                  <c:v>25</c:v>
                </c:pt>
                <c:pt idx="198">
                  <c:v>46.2</c:v>
                </c:pt>
                <c:pt idx="199">
                  <c:v>71.400000000000006</c:v>
                </c:pt>
                <c:pt idx="200">
                  <c:v>118</c:v>
                </c:pt>
                <c:pt idx="201">
                  <c:v>182</c:v>
                </c:pt>
                <c:pt idx="202">
                  <c:v>146</c:v>
                </c:pt>
                <c:pt idx="203">
                  <c:v>50</c:v>
                </c:pt>
                <c:pt idx="204">
                  <c:v>154.27199999999999</c:v>
                </c:pt>
                <c:pt idx="205">
                  <c:v>103.5</c:v>
                </c:pt>
                <c:pt idx="206">
                  <c:v>125</c:v>
                </c:pt>
                <c:pt idx="207">
                  <c:v>85</c:v>
                </c:pt>
                <c:pt idx="208">
                  <c:v>54</c:v>
                </c:pt>
                <c:pt idx="209">
                  <c:v>72</c:v>
                </c:pt>
                <c:pt idx="210">
                  <c:v>30</c:v>
                </c:pt>
                <c:pt idx="211">
                  <c:v>86</c:v>
                </c:pt>
                <c:pt idx="212">
                  <c:v>50</c:v>
                </c:pt>
                <c:pt idx="213">
                  <c:v>90</c:v>
                </c:pt>
                <c:pt idx="214">
                  <c:v>20</c:v>
                </c:pt>
                <c:pt idx="215">
                  <c:v>20</c:v>
                </c:pt>
                <c:pt idx="216">
                  <c:v>20</c:v>
                </c:pt>
                <c:pt idx="217">
                  <c:v>20</c:v>
                </c:pt>
                <c:pt idx="218">
                  <c:v>20</c:v>
                </c:pt>
                <c:pt idx="219">
                  <c:v>26</c:v>
                </c:pt>
                <c:pt idx="220">
                  <c:v>8.16</c:v>
                </c:pt>
                <c:pt idx="221">
                  <c:v>20.399999999999999</c:v>
                </c:pt>
                <c:pt idx="222">
                  <c:v>100</c:v>
                </c:pt>
                <c:pt idx="223">
                  <c:v>128</c:v>
                </c:pt>
                <c:pt idx="224">
                  <c:v>20</c:v>
                </c:pt>
                <c:pt idx="225">
                  <c:v>16</c:v>
                </c:pt>
                <c:pt idx="226">
                  <c:v>60</c:v>
                </c:pt>
                <c:pt idx="227">
                  <c:v>20</c:v>
                </c:pt>
                <c:pt idx="228">
                  <c:v>100</c:v>
                </c:pt>
                <c:pt idx="229">
                  <c:v>100</c:v>
                </c:pt>
                <c:pt idx="230">
                  <c:v>24.9</c:v>
                </c:pt>
                <c:pt idx="231">
                  <c:v>40</c:v>
                </c:pt>
                <c:pt idx="232">
                  <c:v>20</c:v>
                </c:pt>
                <c:pt idx="233">
                  <c:v>50</c:v>
                </c:pt>
                <c:pt idx="234">
                  <c:v>50</c:v>
                </c:pt>
                <c:pt idx="235">
                  <c:v>105</c:v>
                </c:pt>
                <c:pt idx="236">
                  <c:v>150</c:v>
                </c:pt>
                <c:pt idx="237">
                  <c:v>80</c:v>
                </c:pt>
                <c:pt idx="238">
                  <c:v>125</c:v>
                </c:pt>
                <c:pt idx="239">
                  <c:v>7.8</c:v>
                </c:pt>
                <c:pt idx="240">
                  <c:v>200</c:v>
                </c:pt>
                <c:pt idx="241">
                  <c:v>7.2</c:v>
                </c:pt>
                <c:pt idx="242">
                  <c:v>14.7</c:v>
                </c:pt>
                <c:pt idx="243">
                  <c:v>45.9</c:v>
                </c:pt>
                <c:pt idx="244">
                  <c:v>100</c:v>
                </c:pt>
                <c:pt idx="245">
                  <c:v>60</c:v>
                </c:pt>
                <c:pt idx="246">
                  <c:v>20</c:v>
                </c:pt>
                <c:pt idx="247">
                  <c:v>17</c:v>
                </c:pt>
                <c:pt idx="248">
                  <c:v>49</c:v>
                </c:pt>
                <c:pt idx="249">
                  <c:v>56</c:v>
                </c:pt>
                <c:pt idx="250">
                  <c:v>74.900000000000006</c:v>
                </c:pt>
                <c:pt idx="251">
                  <c:v>100</c:v>
                </c:pt>
                <c:pt idx="252">
                  <c:v>78.400000000000006</c:v>
                </c:pt>
                <c:pt idx="253">
                  <c:v>50</c:v>
                </c:pt>
                <c:pt idx="254">
                  <c:v>9.4959999999999987</c:v>
                </c:pt>
                <c:pt idx="255">
                  <c:v>39.864000000000004</c:v>
                </c:pt>
                <c:pt idx="256">
                  <c:v>52.5</c:v>
                </c:pt>
                <c:pt idx="257">
                  <c:v>40</c:v>
                </c:pt>
                <c:pt idx="258">
                  <c:v>86</c:v>
                </c:pt>
                <c:pt idx="259">
                  <c:v>74</c:v>
                </c:pt>
                <c:pt idx="260">
                  <c:v>50</c:v>
                </c:pt>
                <c:pt idx="261">
                  <c:v>100</c:v>
                </c:pt>
                <c:pt idx="262">
                  <c:v>19.59</c:v>
                </c:pt>
                <c:pt idx="263">
                  <c:v>19.579999999999998</c:v>
                </c:pt>
                <c:pt idx="264">
                  <c:v>19.579999999999998</c:v>
                </c:pt>
                <c:pt idx="265">
                  <c:v>19.600000000000001</c:v>
                </c:pt>
                <c:pt idx="266">
                  <c:v>5</c:v>
                </c:pt>
                <c:pt idx="267">
                  <c:v>40</c:v>
                </c:pt>
                <c:pt idx="268">
                  <c:v>8.4</c:v>
                </c:pt>
                <c:pt idx="269">
                  <c:v>8.4</c:v>
                </c:pt>
                <c:pt idx="270">
                  <c:v>252.32</c:v>
                </c:pt>
                <c:pt idx="271">
                  <c:v>100</c:v>
                </c:pt>
                <c:pt idx="272">
                  <c:v>200</c:v>
                </c:pt>
                <c:pt idx="273">
                  <c:v>62.5</c:v>
                </c:pt>
                <c:pt idx="274">
                  <c:v>50</c:v>
                </c:pt>
                <c:pt idx="275">
                  <c:v>25</c:v>
                </c:pt>
                <c:pt idx="276">
                  <c:v>25</c:v>
                </c:pt>
                <c:pt idx="277">
                  <c:v>50</c:v>
                </c:pt>
                <c:pt idx="278">
                  <c:v>5</c:v>
                </c:pt>
                <c:pt idx="279">
                  <c:v>150</c:v>
                </c:pt>
                <c:pt idx="280">
                  <c:v>200</c:v>
                </c:pt>
                <c:pt idx="281">
                  <c:v>15</c:v>
                </c:pt>
                <c:pt idx="282">
                  <c:v>45</c:v>
                </c:pt>
                <c:pt idx="283">
                  <c:v>150</c:v>
                </c:pt>
                <c:pt idx="284">
                  <c:v>50</c:v>
                </c:pt>
                <c:pt idx="285">
                  <c:v>99</c:v>
                </c:pt>
                <c:pt idx="286">
                  <c:v>50</c:v>
                </c:pt>
                <c:pt idx="287">
                  <c:v>30</c:v>
                </c:pt>
                <c:pt idx="288">
                  <c:v>100</c:v>
                </c:pt>
                <c:pt idx="289">
                  <c:v>57.5</c:v>
                </c:pt>
                <c:pt idx="290">
                  <c:v>120</c:v>
                </c:pt>
                <c:pt idx="291">
                  <c:v>10</c:v>
                </c:pt>
                <c:pt idx="292">
                  <c:v>50</c:v>
                </c:pt>
                <c:pt idx="293">
                  <c:v>106.688</c:v>
                </c:pt>
                <c:pt idx="294">
                  <c:v>99</c:v>
                </c:pt>
                <c:pt idx="295">
                  <c:v>6.3</c:v>
                </c:pt>
                <c:pt idx="296">
                  <c:v>100</c:v>
                </c:pt>
                <c:pt idx="297">
                  <c:v>74.5</c:v>
                </c:pt>
                <c:pt idx="298">
                  <c:v>74.5</c:v>
                </c:pt>
                <c:pt idx="299">
                  <c:v>300</c:v>
                </c:pt>
                <c:pt idx="300">
                  <c:v>250</c:v>
                </c:pt>
                <c:pt idx="301">
                  <c:v>50</c:v>
                </c:pt>
                <c:pt idx="302">
                  <c:v>101</c:v>
                </c:pt>
                <c:pt idx="303">
                  <c:v>200</c:v>
                </c:pt>
                <c:pt idx="304">
                  <c:v>100</c:v>
                </c:pt>
                <c:pt idx="305">
                  <c:v>80</c:v>
                </c:pt>
                <c:pt idx="306">
                  <c:v>5.6814814814814811</c:v>
                </c:pt>
                <c:pt idx="307">
                  <c:v>80</c:v>
                </c:pt>
                <c:pt idx="308">
                  <c:v>60</c:v>
                </c:pt>
                <c:pt idx="309">
                  <c:v>30</c:v>
                </c:pt>
                <c:pt idx="310">
                  <c:v>58</c:v>
                </c:pt>
                <c:pt idx="311">
                  <c:v>122</c:v>
                </c:pt>
                <c:pt idx="312">
                  <c:v>99</c:v>
                </c:pt>
                <c:pt idx="313">
                  <c:v>80</c:v>
                </c:pt>
                <c:pt idx="314">
                  <c:v>20</c:v>
                </c:pt>
                <c:pt idx="315">
                  <c:v>100</c:v>
                </c:pt>
                <c:pt idx="316">
                  <c:v>42</c:v>
                </c:pt>
                <c:pt idx="317">
                  <c:v>68</c:v>
                </c:pt>
                <c:pt idx="318">
                  <c:v>20</c:v>
                </c:pt>
                <c:pt idx="319">
                  <c:v>200</c:v>
                </c:pt>
                <c:pt idx="320">
                  <c:v>35</c:v>
                </c:pt>
                <c:pt idx="321">
                  <c:v>40</c:v>
                </c:pt>
                <c:pt idx="322">
                  <c:v>10</c:v>
                </c:pt>
                <c:pt idx="323">
                  <c:v>50</c:v>
                </c:pt>
                <c:pt idx="324">
                  <c:v>50</c:v>
                </c:pt>
                <c:pt idx="325">
                  <c:v>86</c:v>
                </c:pt>
                <c:pt idx="326">
                  <c:v>102.5</c:v>
                </c:pt>
                <c:pt idx="327">
                  <c:v>100</c:v>
                </c:pt>
                <c:pt idx="328">
                  <c:v>100</c:v>
                </c:pt>
                <c:pt idx="329">
                  <c:v>100</c:v>
                </c:pt>
                <c:pt idx="330">
                  <c:v>100</c:v>
                </c:pt>
                <c:pt idx="331">
                  <c:v>60</c:v>
                </c:pt>
                <c:pt idx="332">
                  <c:v>10.5</c:v>
                </c:pt>
                <c:pt idx="333">
                  <c:v>20</c:v>
                </c:pt>
                <c:pt idx="334">
                  <c:v>144</c:v>
                </c:pt>
                <c:pt idx="335">
                  <c:v>13</c:v>
                </c:pt>
                <c:pt idx="336">
                  <c:v>128</c:v>
                </c:pt>
                <c:pt idx="337">
                  <c:v>70</c:v>
                </c:pt>
                <c:pt idx="338">
                  <c:v>250</c:v>
                </c:pt>
                <c:pt idx="339">
                  <c:v>4.5999999999999996</c:v>
                </c:pt>
                <c:pt idx="340">
                  <c:v>50</c:v>
                </c:pt>
                <c:pt idx="341">
                  <c:v>22</c:v>
                </c:pt>
                <c:pt idx="342">
                  <c:v>50</c:v>
                </c:pt>
                <c:pt idx="343">
                  <c:v>160</c:v>
                </c:pt>
                <c:pt idx="344">
                  <c:v>120</c:v>
                </c:pt>
                <c:pt idx="345">
                  <c:v>100</c:v>
                </c:pt>
                <c:pt idx="346">
                  <c:v>75</c:v>
                </c:pt>
                <c:pt idx="347">
                  <c:v>26</c:v>
                </c:pt>
                <c:pt idx="348">
                  <c:v>50</c:v>
                </c:pt>
                <c:pt idx="349">
                  <c:v>55.83</c:v>
                </c:pt>
                <c:pt idx="350">
                  <c:v>88</c:v>
                </c:pt>
                <c:pt idx="351">
                  <c:v>22</c:v>
                </c:pt>
                <c:pt idx="352">
                  <c:v>100</c:v>
                </c:pt>
                <c:pt idx="353">
                  <c:v>50</c:v>
                </c:pt>
                <c:pt idx="354">
                  <c:v>300</c:v>
                </c:pt>
                <c:pt idx="355">
                  <c:v>40</c:v>
                </c:pt>
                <c:pt idx="356">
                  <c:v>400</c:v>
                </c:pt>
                <c:pt idx="357">
                  <c:v>80</c:v>
                </c:pt>
                <c:pt idx="358">
                  <c:v>62.5</c:v>
                </c:pt>
                <c:pt idx="359">
                  <c:v>17.5</c:v>
                </c:pt>
                <c:pt idx="360">
                  <c:v>112</c:v>
                </c:pt>
                <c:pt idx="361">
                  <c:v>100</c:v>
                </c:pt>
                <c:pt idx="362">
                  <c:v>100</c:v>
                </c:pt>
                <c:pt idx="363">
                  <c:v>100</c:v>
                </c:pt>
                <c:pt idx="364">
                  <c:v>240</c:v>
                </c:pt>
                <c:pt idx="365">
                  <c:v>65</c:v>
                </c:pt>
                <c:pt idx="366">
                  <c:v>9.3076923076923066</c:v>
                </c:pt>
                <c:pt idx="367">
                  <c:v>88</c:v>
                </c:pt>
                <c:pt idx="368">
                  <c:v>90</c:v>
                </c:pt>
                <c:pt idx="369">
                  <c:v>70</c:v>
                </c:pt>
                <c:pt idx="370">
                  <c:v>150</c:v>
                </c:pt>
                <c:pt idx="371">
                  <c:v>100</c:v>
                </c:pt>
                <c:pt idx="372">
                  <c:v>100</c:v>
                </c:pt>
                <c:pt idx="373">
                  <c:v>35</c:v>
                </c:pt>
                <c:pt idx="374">
                  <c:v>107</c:v>
                </c:pt>
                <c:pt idx="375">
                  <c:v>132</c:v>
                </c:pt>
                <c:pt idx="376">
                  <c:v>250</c:v>
                </c:pt>
                <c:pt idx="377">
                  <c:v>88</c:v>
                </c:pt>
                <c:pt idx="378">
                  <c:v>25</c:v>
                </c:pt>
                <c:pt idx="379">
                  <c:v>100</c:v>
                </c:pt>
                <c:pt idx="380">
                  <c:v>44</c:v>
                </c:pt>
                <c:pt idx="381">
                  <c:v>100</c:v>
                </c:pt>
                <c:pt idx="382">
                  <c:v>162</c:v>
                </c:pt>
                <c:pt idx="383">
                  <c:v>100</c:v>
                </c:pt>
                <c:pt idx="384">
                  <c:v>200</c:v>
                </c:pt>
                <c:pt idx="385">
                  <c:v>100</c:v>
                </c:pt>
                <c:pt idx="386">
                  <c:v>50</c:v>
                </c:pt>
                <c:pt idx="387">
                  <c:v>80</c:v>
                </c:pt>
                <c:pt idx="388">
                  <c:v>50.5</c:v>
                </c:pt>
                <c:pt idx="389">
                  <c:v>50</c:v>
                </c:pt>
                <c:pt idx="390">
                  <c:v>160.5</c:v>
                </c:pt>
                <c:pt idx="391">
                  <c:v>75</c:v>
                </c:pt>
                <c:pt idx="392">
                  <c:v>80</c:v>
                </c:pt>
                <c:pt idx="393">
                  <c:v>22.9</c:v>
                </c:pt>
                <c:pt idx="394">
                  <c:v>200</c:v>
                </c:pt>
                <c:pt idx="395">
                  <c:v>127.86</c:v>
                </c:pt>
                <c:pt idx="396">
                  <c:v>100</c:v>
                </c:pt>
                <c:pt idx="397">
                  <c:v>100</c:v>
                </c:pt>
                <c:pt idx="398">
                  <c:v>79</c:v>
                </c:pt>
                <c:pt idx="399">
                  <c:v>75</c:v>
                </c:pt>
                <c:pt idx="400">
                  <c:v>160</c:v>
                </c:pt>
                <c:pt idx="401">
                  <c:v>150</c:v>
                </c:pt>
                <c:pt idx="402">
                  <c:v>20</c:v>
                </c:pt>
                <c:pt idx="403">
                  <c:v>20</c:v>
                </c:pt>
                <c:pt idx="404">
                  <c:v>196</c:v>
                </c:pt>
                <c:pt idx="405">
                  <c:v>50</c:v>
                </c:pt>
                <c:pt idx="406">
                  <c:v>132</c:v>
                </c:pt>
                <c:pt idx="407">
                  <c:v>175</c:v>
                </c:pt>
                <c:pt idx="408">
                  <c:v>100</c:v>
                </c:pt>
                <c:pt idx="409">
                  <c:v>200</c:v>
                </c:pt>
                <c:pt idx="410">
                  <c:v>152.5</c:v>
                </c:pt>
                <c:pt idx="411">
                  <c:v>233</c:v>
                </c:pt>
                <c:pt idx="412">
                  <c:v>63</c:v>
                </c:pt>
                <c:pt idx="413">
                  <c:v>26</c:v>
                </c:pt>
                <c:pt idx="414">
                  <c:v>56</c:v>
                </c:pt>
                <c:pt idx="415">
                  <c:v>50</c:v>
                </c:pt>
                <c:pt idx="416">
                  <c:v>200</c:v>
                </c:pt>
                <c:pt idx="417">
                  <c:v>7.5</c:v>
                </c:pt>
                <c:pt idx="418">
                  <c:v>90</c:v>
                </c:pt>
                <c:pt idx="419">
                  <c:v>500</c:v>
                </c:pt>
                <c:pt idx="420">
                  <c:v>90</c:v>
                </c:pt>
                <c:pt idx="421">
                  <c:v>96</c:v>
                </c:pt>
                <c:pt idx="422" formatCode="General">
                  <c:v>190</c:v>
                </c:pt>
                <c:pt idx="423" formatCode="General">
                  <c:v>190</c:v>
                </c:pt>
                <c:pt idx="424" formatCode="General">
                  <c:v>50</c:v>
                </c:pt>
                <c:pt idx="425" formatCode="General">
                  <c:v>50</c:v>
                </c:pt>
                <c:pt idx="426" formatCode="General">
                  <c:v>74.5</c:v>
                </c:pt>
                <c:pt idx="427" formatCode="General">
                  <c:v>130</c:v>
                </c:pt>
                <c:pt idx="428" formatCode="General">
                  <c:v>150</c:v>
                </c:pt>
                <c:pt idx="429" formatCode="General">
                  <c:v>300</c:v>
                </c:pt>
                <c:pt idx="430" formatCode="General">
                  <c:v>50</c:v>
                </c:pt>
                <c:pt idx="431" formatCode="General">
                  <c:v>30</c:v>
                </c:pt>
                <c:pt idx="432" formatCode="General">
                  <c:v>100</c:v>
                </c:pt>
                <c:pt idx="433" formatCode="General">
                  <c:v>350</c:v>
                </c:pt>
                <c:pt idx="434" formatCode="General">
                  <c:v>250</c:v>
                </c:pt>
                <c:pt idx="435" formatCode="General">
                  <c:v>90</c:v>
                </c:pt>
                <c:pt idx="436" formatCode="General">
                  <c:v>93.5</c:v>
                </c:pt>
                <c:pt idx="437" formatCode="General">
                  <c:v>200</c:v>
                </c:pt>
                <c:pt idx="438" formatCode="General">
                  <c:v>100</c:v>
                </c:pt>
                <c:pt idx="439" formatCode="General">
                  <c:v>100</c:v>
                </c:pt>
                <c:pt idx="440" formatCode="General">
                  <c:v>30</c:v>
                </c:pt>
                <c:pt idx="441" formatCode="General">
                  <c:v>125</c:v>
                </c:pt>
                <c:pt idx="442" formatCode="General">
                  <c:v>102</c:v>
                </c:pt>
                <c:pt idx="443" formatCode="General">
                  <c:v>150</c:v>
                </c:pt>
                <c:pt idx="444" formatCode="General">
                  <c:v>70</c:v>
                </c:pt>
                <c:pt idx="445" formatCode="General">
                  <c:v>40</c:v>
                </c:pt>
                <c:pt idx="446" formatCode="General">
                  <c:v>150</c:v>
                </c:pt>
                <c:pt idx="447" formatCode="General">
                  <c:v>60</c:v>
                </c:pt>
                <c:pt idx="448" formatCode="General">
                  <c:v>190</c:v>
                </c:pt>
                <c:pt idx="449" formatCode="General">
                  <c:v>20</c:v>
                </c:pt>
                <c:pt idx="450" formatCode="General">
                  <c:v>130</c:v>
                </c:pt>
                <c:pt idx="451" formatCode="General">
                  <c:v>80</c:v>
                </c:pt>
                <c:pt idx="452" formatCode="General">
                  <c:v>80</c:v>
                </c:pt>
                <c:pt idx="453" formatCode="General">
                  <c:v>66</c:v>
                </c:pt>
                <c:pt idx="454" formatCode="General">
                  <c:v>107</c:v>
                </c:pt>
                <c:pt idx="455" formatCode="General">
                  <c:v>100</c:v>
                </c:pt>
                <c:pt idx="456" formatCode="General">
                  <c:v>125</c:v>
                </c:pt>
                <c:pt idx="457" formatCode="General">
                  <c:v>30</c:v>
                </c:pt>
                <c:pt idx="458" formatCode="General">
                  <c:v>100</c:v>
                </c:pt>
                <c:pt idx="459" formatCode="General">
                  <c:v>150</c:v>
                </c:pt>
                <c:pt idx="460" formatCode="General">
                  <c:v>100</c:v>
                </c:pt>
                <c:pt idx="461" formatCode="General">
                  <c:v>65</c:v>
                </c:pt>
                <c:pt idx="462" formatCode="General">
                  <c:v>138.80000000000001</c:v>
                </c:pt>
                <c:pt idx="463" formatCode="General">
                  <c:v>140</c:v>
                </c:pt>
                <c:pt idx="464" formatCode="General">
                  <c:v>100</c:v>
                </c:pt>
                <c:pt idx="465" formatCode="General">
                  <c:v>25</c:v>
                </c:pt>
                <c:pt idx="466" formatCode="General">
                  <c:v>300</c:v>
                </c:pt>
                <c:pt idx="467" formatCode="General">
                  <c:v>200</c:v>
                </c:pt>
                <c:pt idx="468" formatCode="General">
                  <c:v>125</c:v>
                </c:pt>
                <c:pt idx="469" formatCode="General">
                  <c:v>35</c:v>
                </c:pt>
                <c:pt idx="470" formatCode="General">
                  <c:v>127.85</c:v>
                </c:pt>
                <c:pt idx="471" formatCode="General">
                  <c:v>700</c:v>
                </c:pt>
              </c:numCache>
            </c:numRef>
          </c:bubbleSize>
          <c:bubble3D val="0"/>
          <c:extLst>
            <c:ext xmlns:c16="http://schemas.microsoft.com/office/drawing/2014/chart" uri="{C3380CC4-5D6E-409C-BE32-E72D297353CC}">
              <c16:uniqueId val="{00000006-A6C2-4BE3-9396-211924FCD6BF}"/>
            </c:ext>
          </c:extLst>
        </c:ser>
        <c:dLbls>
          <c:showLegendKey val="0"/>
          <c:showVal val="0"/>
          <c:showCatName val="0"/>
          <c:showSerName val="0"/>
          <c:showPercent val="0"/>
          <c:showBubbleSize val="0"/>
        </c:dLbls>
        <c:bubbleScale val="60"/>
        <c:showNegBubbles val="0"/>
        <c:axId val="555878984"/>
        <c:axId val="555883688"/>
      </c:bubbleChart>
      <c:valAx>
        <c:axId val="555878984"/>
        <c:scaling>
          <c:orientation val="minMax"/>
          <c:max val="45300"/>
          <c:min val="42370"/>
        </c:scaling>
        <c:delete val="0"/>
        <c:axPos val="b"/>
        <c:title>
          <c:tx>
            <c:rich>
              <a:bodyPr/>
              <a:lstStyle/>
              <a:p>
                <a:pPr>
                  <a:defRPr b="1"/>
                </a:pPr>
                <a:r>
                  <a:rPr lang="en-US" b="1"/>
                  <a:t>PPA Execution Date</a:t>
                </a:r>
              </a:p>
            </c:rich>
          </c:tx>
          <c:layout>
            <c:manualLayout>
              <c:xMode val="edge"/>
              <c:yMode val="edge"/>
              <c:x val="0.39832362761583157"/>
              <c:y val="0.9308453984445284"/>
            </c:manualLayout>
          </c:layout>
          <c:overlay val="0"/>
          <c:spPr>
            <a:noFill/>
            <a:ln w="25400">
              <a:noFill/>
            </a:ln>
          </c:spPr>
        </c:title>
        <c:numFmt formatCode="yyyy" sourceLinked="0"/>
        <c:majorTickMark val="out"/>
        <c:minorTickMark val="none"/>
        <c:tickLblPos val="nextTo"/>
        <c:spPr>
          <a:ln w="3175">
            <a:noFill/>
            <a:prstDash val="solid"/>
          </a:ln>
        </c:spPr>
        <c:txPr>
          <a:bodyPr rot="0" vert="horz"/>
          <a:lstStyle/>
          <a:p>
            <a:pPr>
              <a:defRPr b="1">
                <a:solidFill>
                  <a:sysClr val="windowText" lastClr="000000"/>
                </a:solidFill>
              </a:defRPr>
            </a:pPr>
            <a:endParaRPr lang="en-US"/>
          </a:p>
        </c:txPr>
        <c:crossAx val="555883688"/>
        <c:crosses val="autoZero"/>
        <c:crossBetween val="midCat"/>
        <c:majorUnit val="732"/>
        <c:minorUnit val="366"/>
      </c:valAx>
      <c:valAx>
        <c:axId val="555883688"/>
        <c:scaling>
          <c:orientation val="minMax"/>
          <c:max val="180"/>
          <c:min val="0"/>
        </c:scaling>
        <c:delete val="0"/>
        <c:axPos val="l"/>
        <c:majorGridlines>
          <c:spPr>
            <a:ln w="3175">
              <a:solidFill>
                <a:schemeClr val="bg1">
                  <a:lumMod val="75000"/>
                </a:schemeClr>
              </a:solidFill>
            </a:ln>
          </c:spPr>
        </c:majorGridlines>
        <c:numFmt formatCode="General" sourceLinked="0"/>
        <c:majorTickMark val="out"/>
        <c:minorTickMark val="none"/>
        <c:tickLblPos val="nextTo"/>
        <c:spPr>
          <a:ln w="3175">
            <a:noFill/>
            <a:prstDash val="solid"/>
          </a:ln>
        </c:spPr>
        <c:txPr>
          <a:bodyPr rot="0" vert="horz"/>
          <a:lstStyle/>
          <a:p>
            <a:pPr>
              <a:defRPr b="1"/>
            </a:pPr>
            <a:endParaRPr lang="en-US"/>
          </a:p>
        </c:txPr>
        <c:crossAx val="555878984"/>
        <c:crosses val="autoZero"/>
        <c:crossBetween val="midCat"/>
      </c:valAx>
      <c:spPr>
        <a:noFill/>
        <a:ln w="25400">
          <a:noFill/>
        </a:ln>
      </c:spPr>
    </c:plotArea>
    <c:legend>
      <c:legendPos val="r"/>
      <c:layout>
        <c:manualLayout>
          <c:xMode val="edge"/>
          <c:yMode val="edge"/>
          <c:x val="0.81914388886102618"/>
          <c:y val="5.2217926743916898E-2"/>
          <c:w val="0.14041978033000652"/>
          <c:h val="0.26037402458508857"/>
        </c:manualLayout>
      </c:layout>
      <c:overlay val="0"/>
      <c:spPr>
        <a:solidFill>
          <a:srgbClr val="FFFFFF"/>
        </a:solidFill>
        <a:ln w="3175">
          <a:solidFill>
            <a:schemeClr val="bg1">
              <a:lumMod val="75000"/>
            </a:schemeClr>
          </a:solidFill>
          <a:prstDash val="solid"/>
        </a:ln>
      </c:spPr>
    </c:legend>
    <c:plotVisOnly val="1"/>
    <c:dispBlanksAs val="gap"/>
    <c:showDLblsOverMax val="0"/>
  </c:chart>
  <c:spPr>
    <a:solidFill>
      <a:schemeClr val="bg1"/>
    </a:solidFill>
    <a:ln w="9525">
      <a:noFill/>
    </a:ln>
  </c:spPr>
  <c:txPr>
    <a:bodyPr/>
    <a:lstStyle/>
    <a:p>
      <a:pPr>
        <a:defRPr sz="1000" b="0" i="0" u="none" strike="noStrike" baseline="0">
          <a:solidFill>
            <a:srgbClr val="000000"/>
          </a:solidFill>
          <a:latin typeface="Arial" panose="020B0604020202020204" pitchFamily="34" charset="0"/>
          <a:ea typeface="Arial"/>
          <a:cs typeface="Arial" panose="020B0604020202020204" pitchFamily="34" charset="0"/>
        </a:defRPr>
      </a:pPr>
      <a:endParaRPr lang="en-US"/>
    </a:p>
  </c:txPr>
  <c:printSettings>
    <c:headerFooter alignWithMargins="0"/>
    <c:pageMargins b="1" l="0.75" r="0.75" t="1" header="0.5" footer="0.5"/>
    <c:pageSetup/>
  </c:printSettings>
  <c:userShapes r:id="rId1"/>
</c:chartSpace>
</file>

<file path=xl/charts/chart3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7.7824504891434026E-2"/>
          <c:y val="9.1118801682047806E-2"/>
          <c:w val="0.88614855908162993"/>
          <c:h val="0.76276014740581666"/>
        </c:manualLayout>
      </c:layout>
      <c:bubbleChart>
        <c:varyColors val="0"/>
        <c:ser>
          <c:idx val="3"/>
          <c:order val="0"/>
          <c:tx>
            <c:v> PV in CA, NV, AZ (for comparison)</c:v>
          </c:tx>
          <c:spPr>
            <a:noFill/>
            <a:ln w="9525">
              <a:solidFill>
                <a:schemeClr val="accent3">
                  <a:lumMod val="60000"/>
                  <a:lumOff val="40000"/>
                </a:schemeClr>
              </a:solidFill>
              <a:prstDash val="solid"/>
            </a:ln>
          </c:spPr>
          <c:invertIfNegative val="1"/>
          <c:xVal>
            <c:numRef>
              <c:f>'PPA Price for CSP Plants'!$A$26:$A$323</c:f>
              <c:numCache>
                <c:formatCode>m/d/yyyy</c:formatCode>
                <c:ptCount val="298"/>
                <c:pt idx="0">
                  <c:v>39258</c:v>
                </c:pt>
                <c:pt idx="1">
                  <c:v>39630</c:v>
                </c:pt>
                <c:pt idx="2">
                  <c:v>39652</c:v>
                </c:pt>
                <c:pt idx="3">
                  <c:v>39801</c:v>
                </c:pt>
                <c:pt idx="4">
                  <c:v>39941</c:v>
                </c:pt>
                <c:pt idx="5">
                  <c:v>39965</c:v>
                </c:pt>
                <c:pt idx="6">
                  <c:v>39986</c:v>
                </c:pt>
                <c:pt idx="7">
                  <c:v>40042</c:v>
                </c:pt>
                <c:pt idx="8">
                  <c:v>40064</c:v>
                </c:pt>
                <c:pt idx="9">
                  <c:v>40137</c:v>
                </c:pt>
                <c:pt idx="10">
                  <c:v>40171</c:v>
                </c:pt>
                <c:pt idx="11">
                  <c:v>40171</c:v>
                </c:pt>
                <c:pt idx="12">
                  <c:v>40171</c:v>
                </c:pt>
                <c:pt idx="13">
                  <c:v>40204</c:v>
                </c:pt>
                <c:pt idx="14">
                  <c:v>40204</c:v>
                </c:pt>
                <c:pt idx="15">
                  <c:v>40204</c:v>
                </c:pt>
                <c:pt idx="16">
                  <c:v>40211</c:v>
                </c:pt>
                <c:pt idx="17">
                  <c:v>40233</c:v>
                </c:pt>
                <c:pt idx="18">
                  <c:v>40243</c:v>
                </c:pt>
                <c:pt idx="19">
                  <c:v>40287</c:v>
                </c:pt>
                <c:pt idx="20">
                  <c:v>40289</c:v>
                </c:pt>
                <c:pt idx="21">
                  <c:v>40297</c:v>
                </c:pt>
                <c:pt idx="22">
                  <c:v>40308</c:v>
                </c:pt>
                <c:pt idx="23">
                  <c:v>40318</c:v>
                </c:pt>
                <c:pt idx="24">
                  <c:v>40330</c:v>
                </c:pt>
                <c:pt idx="25">
                  <c:v>40385</c:v>
                </c:pt>
                <c:pt idx="26">
                  <c:v>40388</c:v>
                </c:pt>
                <c:pt idx="27">
                  <c:v>40388</c:v>
                </c:pt>
                <c:pt idx="28">
                  <c:v>40414</c:v>
                </c:pt>
                <c:pt idx="29">
                  <c:v>40441</c:v>
                </c:pt>
                <c:pt idx="30">
                  <c:v>40492</c:v>
                </c:pt>
                <c:pt idx="31">
                  <c:v>40497</c:v>
                </c:pt>
                <c:pt idx="32">
                  <c:v>40497</c:v>
                </c:pt>
                <c:pt idx="33">
                  <c:v>40513</c:v>
                </c:pt>
                <c:pt idx="34">
                  <c:v>40533</c:v>
                </c:pt>
                <c:pt idx="35">
                  <c:v>40542</c:v>
                </c:pt>
                <c:pt idx="36">
                  <c:v>40542</c:v>
                </c:pt>
                <c:pt idx="37">
                  <c:v>40548</c:v>
                </c:pt>
                <c:pt idx="38">
                  <c:v>40550</c:v>
                </c:pt>
                <c:pt idx="39">
                  <c:v>40568</c:v>
                </c:pt>
                <c:pt idx="40">
                  <c:v>40581</c:v>
                </c:pt>
                <c:pt idx="41">
                  <c:v>40585</c:v>
                </c:pt>
                <c:pt idx="42">
                  <c:v>40585</c:v>
                </c:pt>
                <c:pt idx="43">
                  <c:v>40610</c:v>
                </c:pt>
                <c:pt idx="44">
                  <c:v>40697</c:v>
                </c:pt>
                <c:pt idx="45">
                  <c:v>40697</c:v>
                </c:pt>
                <c:pt idx="46">
                  <c:v>40715</c:v>
                </c:pt>
                <c:pt idx="47">
                  <c:v>40732</c:v>
                </c:pt>
                <c:pt idx="48">
                  <c:v>40738</c:v>
                </c:pt>
                <c:pt idx="49">
                  <c:v>40745</c:v>
                </c:pt>
                <c:pt idx="50">
                  <c:v>40815</c:v>
                </c:pt>
                <c:pt idx="51">
                  <c:v>40817</c:v>
                </c:pt>
                <c:pt idx="52">
                  <c:v>40885</c:v>
                </c:pt>
                <c:pt idx="53">
                  <c:v>40897</c:v>
                </c:pt>
                <c:pt idx="54">
                  <c:v>40897</c:v>
                </c:pt>
                <c:pt idx="55">
                  <c:v>40909</c:v>
                </c:pt>
                <c:pt idx="56">
                  <c:v>40909</c:v>
                </c:pt>
                <c:pt idx="57">
                  <c:v>40942</c:v>
                </c:pt>
                <c:pt idx="58">
                  <c:v>40966</c:v>
                </c:pt>
                <c:pt idx="59">
                  <c:v>41093</c:v>
                </c:pt>
                <c:pt idx="60">
                  <c:v>41093</c:v>
                </c:pt>
                <c:pt idx="61">
                  <c:v>41124</c:v>
                </c:pt>
                <c:pt idx="62">
                  <c:v>41134</c:v>
                </c:pt>
                <c:pt idx="63">
                  <c:v>41137</c:v>
                </c:pt>
                <c:pt idx="64">
                  <c:v>41150</c:v>
                </c:pt>
                <c:pt idx="65">
                  <c:v>41152</c:v>
                </c:pt>
                <c:pt idx="66">
                  <c:v>41169</c:v>
                </c:pt>
                <c:pt idx="67">
                  <c:v>41169</c:v>
                </c:pt>
                <c:pt idx="68">
                  <c:v>41199</c:v>
                </c:pt>
                <c:pt idx="69">
                  <c:v>41214</c:v>
                </c:pt>
                <c:pt idx="70">
                  <c:v>41228</c:v>
                </c:pt>
                <c:pt idx="71">
                  <c:v>41255</c:v>
                </c:pt>
                <c:pt idx="72">
                  <c:v>41256</c:v>
                </c:pt>
                <c:pt idx="73">
                  <c:v>41333</c:v>
                </c:pt>
                <c:pt idx="74">
                  <c:v>41355</c:v>
                </c:pt>
                <c:pt idx="75">
                  <c:v>41355</c:v>
                </c:pt>
                <c:pt idx="76">
                  <c:v>41358</c:v>
                </c:pt>
                <c:pt idx="77">
                  <c:v>41374</c:v>
                </c:pt>
                <c:pt idx="78">
                  <c:v>41380</c:v>
                </c:pt>
                <c:pt idx="79">
                  <c:v>41426</c:v>
                </c:pt>
                <c:pt idx="80">
                  <c:v>41428</c:v>
                </c:pt>
                <c:pt idx="81">
                  <c:v>41428</c:v>
                </c:pt>
                <c:pt idx="82">
                  <c:v>41458</c:v>
                </c:pt>
                <c:pt idx="83">
                  <c:v>41465</c:v>
                </c:pt>
                <c:pt idx="84">
                  <c:v>41465</c:v>
                </c:pt>
                <c:pt idx="85">
                  <c:v>41472</c:v>
                </c:pt>
                <c:pt idx="86">
                  <c:v>41472</c:v>
                </c:pt>
                <c:pt idx="87">
                  <c:v>41523</c:v>
                </c:pt>
                <c:pt idx="88">
                  <c:v>41544</c:v>
                </c:pt>
                <c:pt idx="89">
                  <c:v>41556</c:v>
                </c:pt>
                <c:pt idx="90">
                  <c:v>41569</c:v>
                </c:pt>
                <c:pt idx="91">
                  <c:v>41609</c:v>
                </c:pt>
                <c:pt idx="92">
                  <c:v>41627</c:v>
                </c:pt>
                <c:pt idx="93">
                  <c:v>41669</c:v>
                </c:pt>
                <c:pt idx="94">
                  <c:v>41715</c:v>
                </c:pt>
                <c:pt idx="95">
                  <c:v>41724</c:v>
                </c:pt>
                <c:pt idx="96">
                  <c:v>41786</c:v>
                </c:pt>
                <c:pt idx="97">
                  <c:v>41802</c:v>
                </c:pt>
                <c:pt idx="98">
                  <c:v>41838</c:v>
                </c:pt>
                <c:pt idx="99">
                  <c:v>41843</c:v>
                </c:pt>
                <c:pt idx="100">
                  <c:v>41844</c:v>
                </c:pt>
                <c:pt idx="101">
                  <c:v>41844</c:v>
                </c:pt>
                <c:pt idx="102">
                  <c:v>41851</c:v>
                </c:pt>
                <c:pt idx="103">
                  <c:v>41870</c:v>
                </c:pt>
                <c:pt idx="104">
                  <c:v>41876</c:v>
                </c:pt>
                <c:pt idx="105">
                  <c:v>41885</c:v>
                </c:pt>
                <c:pt idx="106">
                  <c:v>41915</c:v>
                </c:pt>
                <c:pt idx="107">
                  <c:v>41932</c:v>
                </c:pt>
                <c:pt idx="108">
                  <c:v>41933</c:v>
                </c:pt>
                <c:pt idx="109">
                  <c:v>41933</c:v>
                </c:pt>
                <c:pt idx="110">
                  <c:v>41934</c:v>
                </c:pt>
                <c:pt idx="111">
                  <c:v>41934</c:v>
                </c:pt>
                <c:pt idx="112">
                  <c:v>41934</c:v>
                </c:pt>
                <c:pt idx="113">
                  <c:v>41934</c:v>
                </c:pt>
                <c:pt idx="114">
                  <c:v>41934</c:v>
                </c:pt>
                <c:pt idx="115">
                  <c:v>41934</c:v>
                </c:pt>
                <c:pt idx="116">
                  <c:v>41934</c:v>
                </c:pt>
                <c:pt idx="117">
                  <c:v>41934</c:v>
                </c:pt>
                <c:pt idx="118">
                  <c:v>41956</c:v>
                </c:pt>
                <c:pt idx="119">
                  <c:v>41961</c:v>
                </c:pt>
                <c:pt idx="120">
                  <c:v>41982</c:v>
                </c:pt>
                <c:pt idx="121">
                  <c:v>42068</c:v>
                </c:pt>
                <c:pt idx="122">
                  <c:v>42086</c:v>
                </c:pt>
                <c:pt idx="123">
                  <c:v>42097</c:v>
                </c:pt>
                <c:pt idx="124">
                  <c:v>42108</c:v>
                </c:pt>
                <c:pt idx="125">
                  <c:v>42111</c:v>
                </c:pt>
                <c:pt idx="126">
                  <c:v>42160</c:v>
                </c:pt>
                <c:pt idx="127">
                  <c:v>42174</c:v>
                </c:pt>
                <c:pt idx="128">
                  <c:v>42178</c:v>
                </c:pt>
                <c:pt idx="129">
                  <c:v>42180</c:v>
                </c:pt>
                <c:pt idx="130">
                  <c:v>42200</c:v>
                </c:pt>
                <c:pt idx="131">
                  <c:v>42201</c:v>
                </c:pt>
                <c:pt idx="132">
                  <c:v>42201</c:v>
                </c:pt>
                <c:pt idx="133">
                  <c:v>42221</c:v>
                </c:pt>
                <c:pt idx="134">
                  <c:v>42228</c:v>
                </c:pt>
                <c:pt idx="135">
                  <c:v>42244</c:v>
                </c:pt>
                <c:pt idx="136">
                  <c:v>42250</c:v>
                </c:pt>
                <c:pt idx="137">
                  <c:v>42285</c:v>
                </c:pt>
                <c:pt idx="138">
                  <c:v>42286</c:v>
                </c:pt>
                <c:pt idx="139">
                  <c:v>42286</c:v>
                </c:pt>
                <c:pt idx="140">
                  <c:v>42292</c:v>
                </c:pt>
                <c:pt idx="141">
                  <c:v>42313</c:v>
                </c:pt>
                <c:pt idx="142">
                  <c:v>42314</c:v>
                </c:pt>
                <c:pt idx="143">
                  <c:v>42328</c:v>
                </c:pt>
                <c:pt idx="144">
                  <c:v>42338</c:v>
                </c:pt>
                <c:pt idx="145">
                  <c:v>42355</c:v>
                </c:pt>
                <c:pt idx="146">
                  <c:v>42355</c:v>
                </c:pt>
                <c:pt idx="147">
                  <c:v>42356</c:v>
                </c:pt>
                <c:pt idx="148">
                  <c:v>42356</c:v>
                </c:pt>
                <c:pt idx="149">
                  <c:v>42356</c:v>
                </c:pt>
                <c:pt idx="150">
                  <c:v>42356</c:v>
                </c:pt>
                <c:pt idx="151">
                  <c:v>42375</c:v>
                </c:pt>
                <c:pt idx="152">
                  <c:v>42509</c:v>
                </c:pt>
                <c:pt idx="153">
                  <c:v>42584</c:v>
                </c:pt>
                <c:pt idx="154">
                  <c:v>42586</c:v>
                </c:pt>
                <c:pt idx="155">
                  <c:v>42628</c:v>
                </c:pt>
                <c:pt idx="156">
                  <c:v>42636</c:v>
                </c:pt>
                <c:pt idx="157">
                  <c:v>42636</c:v>
                </c:pt>
                <c:pt idx="158">
                  <c:v>42636</c:v>
                </c:pt>
                <c:pt idx="159">
                  <c:v>42636</c:v>
                </c:pt>
                <c:pt idx="160">
                  <c:v>42689</c:v>
                </c:pt>
                <c:pt idx="161">
                  <c:v>42692</c:v>
                </c:pt>
                <c:pt idx="162">
                  <c:v>42692</c:v>
                </c:pt>
                <c:pt idx="163">
                  <c:v>42719</c:v>
                </c:pt>
                <c:pt idx="164">
                  <c:v>42752</c:v>
                </c:pt>
                <c:pt idx="165">
                  <c:v>42817</c:v>
                </c:pt>
                <c:pt idx="166">
                  <c:v>42877</c:v>
                </c:pt>
                <c:pt idx="167">
                  <c:v>42933</c:v>
                </c:pt>
                <c:pt idx="168">
                  <c:v>42955</c:v>
                </c:pt>
                <c:pt idx="169">
                  <c:v>42972</c:v>
                </c:pt>
                <c:pt idx="170">
                  <c:v>43001</c:v>
                </c:pt>
                <c:pt idx="171">
                  <c:v>43004</c:v>
                </c:pt>
                <c:pt idx="172">
                  <c:v>43004</c:v>
                </c:pt>
                <c:pt idx="173">
                  <c:v>43014</c:v>
                </c:pt>
                <c:pt idx="174">
                  <c:v>43014</c:v>
                </c:pt>
                <c:pt idx="175">
                  <c:v>43038</c:v>
                </c:pt>
                <c:pt idx="176">
                  <c:v>43047</c:v>
                </c:pt>
                <c:pt idx="177">
                  <c:v>43053</c:v>
                </c:pt>
                <c:pt idx="178">
                  <c:v>43077</c:v>
                </c:pt>
                <c:pt idx="179">
                  <c:v>43109</c:v>
                </c:pt>
                <c:pt idx="180">
                  <c:v>43126</c:v>
                </c:pt>
                <c:pt idx="181">
                  <c:v>43152</c:v>
                </c:pt>
                <c:pt idx="182">
                  <c:v>43227</c:v>
                </c:pt>
                <c:pt idx="183">
                  <c:v>43250</c:v>
                </c:pt>
                <c:pt idx="184">
                  <c:v>43250</c:v>
                </c:pt>
                <c:pt idx="185">
                  <c:v>43250</c:v>
                </c:pt>
                <c:pt idx="186">
                  <c:v>43250</c:v>
                </c:pt>
                <c:pt idx="187">
                  <c:v>43250</c:v>
                </c:pt>
                <c:pt idx="188">
                  <c:v>43250</c:v>
                </c:pt>
                <c:pt idx="189">
                  <c:v>43259</c:v>
                </c:pt>
                <c:pt idx="190">
                  <c:v>43277</c:v>
                </c:pt>
                <c:pt idx="191">
                  <c:v>43352</c:v>
                </c:pt>
                <c:pt idx="192">
                  <c:v>43354</c:v>
                </c:pt>
                <c:pt idx="193">
                  <c:v>43363</c:v>
                </c:pt>
                <c:pt idx="194">
                  <c:v>43391</c:v>
                </c:pt>
                <c:pt idx="195">
                  <c:v>43398</c:v>
                </c:pt>
                <c:pt idx="196">
                  <c:v>43545</c:v>
                </c:pt>
                <c:pt idx="197">
                  <c:v>43613</c:v>
                </c:pt>
                <c:pt idx="198">
                  <c:v>43627</c:v>
                </c:pt>
                <c:pt idx="199">
                  <c:v>43637</c:v>
                </c:pt>
                <c:pt idx="200">
                  <c:v>43647</c:v>
                </c:pt>
                <c:pt idx="201">
                  <c:v>43647</c:v>
                </c:pt>
                <c:pt idx="202">
                  <c:v>43655</c:v>
                </c:pt>
                <c:pt idx="203">
                  <c:v>43672</c:v>
                </c:pt>
                <c:pt idx="204">
                  <c:v>43672</c:v>
                </c:pt>
                <c:pt idx="205">
                  <c:v>43683</c:v>
                </c:pt>
                <c:pt idx="206">
                  <c:v>43774</c:v>
                </c:pt>
                <c:pt idx="207">
                  <c:v>43783</c:v>
                </c:pt>
                <c:pt idx="208">
                  <c:v>43783</c:v>
                </c:pt>
                <c:pt idx="209">
                  <c:v>43795</c:v>
                </c:pt>
                <c:pt idx="210">
                  <c:v>43804</c:v>
                </c:pt>
                <c:pt idx="211">
                  <c:v>43836</c:v>
                </c:pt>
                <c:pt idx="212">
                  <c:v>43875</c:v>
                </c:pt>
                <c:pt idx="213">
                  <c:v>43875</c:v>
                </c:pt>
                <c:pt idx="214">
                  <c:v>43915</c:v>
                </c:pt>
                <c:pt idx="215">
                  <c:v>43929</c:v>
                </c:pt>
                <c:pt idx="216">
                  <c:v>43929</c:v>
                </c:pt>
                <c:pt idx="217">
                  <c:v>43953</c:v>
                </c:pt>
                <c:pt idx="218">
                  <c:v>44106</c:v>
                </c:pt>
                <c:pt idx="219">
                  <c:v>44137</c:v>
                </c:pt>
                <c:pt idx="220">
                  <c:v>44140</c:v>
                </c:pt>
                <c:pt idx="221">
                  <c:v>44141</c:v>
                </c:pt>
                <c:pt idx="222">
                  <c:v>44166</c:v>
                </c:pt>
                <c:pt idx="223">
                  <c:v>44217</c:v>
                </c:pt>
                <c:pt idx="224">
                  <c:v>44250</c:v>
                </c:pt>
                <c:pt idx="225">
                  <c:v>44280</c:v>
                </c:pt>
                <c:pt idx="226">
                  <c:v>44294</c:v>
                </c:pt>
                <c:pt idx="227">
                  <c:v>44328</c:v>
                </c:pt>
                <c:pt idx="228">
                  <c:v>44348</c:v>
                </c:pt>
                <c:pt idx="229">
                  <c:v>44348</c:v>
                </c:pt>
                <c:pt idx="230">
                  <c:v>44348</c:v>
                </c:pt>
                <c:pt idx="231">
                  <c:v>44351</c:v>
                </c:pt>
                <c:pt idx="232">
                  <c:v>44364</c:v>
                </c:pt>
                <c:pt idx="233">
                  <c:v>44420</c:v>
                </c:pt>
                <c:pt idx="234">
                  <c:v>44484</c:v>
                </c:pt>
                <c:pt idx="235">
                  <c:v>44582</c:v>
                </c:pt>
                <c:pt idx="236">
                  <c:v>44669</c:v>
                </c:pt>
                <c:pt idx="237">
                  <c:v>44671</c:v>
                </c:pt>
                <c:pt idx="238">
                  <c:v>44679</c:v>
                </c:pt>
                <c:pt idx="239">
                  <c:v>44833</c:v>
                </c:pt>
                <c:pt idx="240">
                  <c:v>44854</c:v>
                </c:pt>
                <c:pt idx="241">
                  <c:v>44862</c:v>
                </c:pt>
                <c:pt idx="242">
                  <c:v>44950</c:v>
                </c:pt>
                <c:pt idx="243">
                  <c:v>45245</c:v>
                </c:pt>
                <c:pt idx="244">
                  <c:v>45322</c:v>
                </c:pt>
                <c:pt idx="245">
                  <c:v>45337</c:v>
                </c:pt>
                <c:pt idx="246">
                  <c:v>45415</c:v>
                </c:pt>
                <c:pt idx="247">
                  <c:v>45415</c:v>
                </c:pt>
              </c:numCache>
            </c:numRef>
          </c:xVal>
          <c:yVal>
            <c:numRef>
              <c:f>'PPA Price for CSP Plants'!$C$26:$C$323</c:f>
              <c:numCache>
                <c:formatCode>0.00</c:formatCode>
                <c:ptCount val="298"/>
                <c:pt idx="0">
                  <c:v>247.55519322607671</c:v>
                </c:pt>
                <c:pt idx="1">
                  <c:v>167.82681218499144</c:v>
                </c:pt>
                <c:pt idx="2">
                  <c:v>145.05181849746117</c:v>
                </c:pt>
                <c:pt idx="3">
                  <c:v>192.26487125862249</c:v>
                </c:pt>
                <c:pt idx="4">
                  <c:v>161.88769618038208</c:v>
                </c:pt>
                <c:pt idx="5">
                  <c:v>143.56460204039954</c:v>
                </c:pt>
                <c:pt idx="6">
                  <c:v>189.78435494230879</c:v>
                </c:pt>
                <c:pt idx="7">
                  <c:v>160.34442766598573</c:v>
                </c:pt>
                <c:pt idx="8">
                  <c:v>228.32696567073825</c:v>
                </c:pt>
                <c:pt idx="9">
                  <c:v>133.3653403527571</c:v>
                </c:pt>
                <c:pt idx="10">
                  <c:v>281.7783709606249</c:v>
                </c:pt>
                <c:pt idx="11">
                  <c:v>281.7783709606249</c:v>
                </c:pt>
                <c:pt idx="12">
                  <c:v>281.77837096062495</c:v>
                </c:pt>
                <c:pt idx="13">
                  <c:v>182.10645627573138</c:v>
                </c:pt>
                <c:pt idx="14">
                  <c:v>182.10645627573132</c:v>
                </c:pt>
                <c:pt idx="15">
                  <c:v>185.86043369220735</c:v>
                </c:pt>
                <c:pt idx="16">
                  <c:v>153.18876121795753</c:v>
                </c:pt>
                <c:pt idx="17">
                  <c:v>157.13783721601916</c:v>
                </c:pt>
                <c:pt idx="18">
                  <c:v>149.82266754096614</c:v>
                </c:pt>
                <c:pt idx="19">
                  <c:v>116.85600760339685</c:v>
                </c:pt>
                <c:pt idx="20">
                  <c:v>156.60698030688846</c:v>
                </c:pt>
                <c:pt idx="21">
                  <c:v>146.73224646665821</c:v>
                </c:pt>
                <c:pt idx="22">
                  <c:v>148.01621041992661</c:v>
                </c:pt>
                <c:pt idx="23">
                  <c:v>176.93543700181155</c:v>
                </c:pt>
                <c:pt idx="24">
                  <c:v>146.73224646665827</c:v>
                </c:pt>
                <c:pt idx="25">
                  <c:v>147.99422142872723</c:v>
                </c:pt>
                <c:pt idx="26">
                  <c:v>175.12509618571127</c:v>
                </c:pt>
                <c:pt idx="27">
                  <c:v>143.25933007200575</c:v>
                </c:pt>
                <c:pt idx="28">
                  <c:v>125.38814262041379</c:v>
                </c:pt>
                <c:pt idx="29">
                  <c:v>142.89465983366449</c:v>
                </c:pt>
                <c:pt idx="30">
                  <c:v>144.92977722360675</c:v>
                </c:pt>
                <c:pt idx="31">
                  <c:v>88.684356277787998</c:v>
                </c:pt>
                <c:pt idx="32">
                  <c:v>85.914585392517381</c:v>
                </c:pt>
                <c:pt idx="33">
                  <c:v>153.66307698214544</c:v>
                </c:pt>
                <c:pt idx="34">
                  <c:v>147.26293885990756</c:v>
                </c:pt>
                <c:pt idx="35">
                  <c:v>125.3954676355618</c:v>
                </c:pt>
                <c:pt idx="36">
                  <c:v>165.01729454405353</c:v>
                </c:pt>
                <c:pt idx="37">
                  <c:v>125.64870234866511</c:v>
                </c:pt>
                <c:pt idx="38">
                  <c:v>141.60115774985525</c:v>
                </c:pt>
                <c:pt idx="39">
                  <c:v>149.30907238313944</c:v>
                </c:pt>
                <c:pt idx="40">
                  <c:v>131.68893421687895</c:v>
                </c:pt>
                <c:pt idx="41">
                  <c:v>125.69975442645813</c:v>
                </c:pt>
                <c:pt idx="42">
                  <c:v>128.9795427228824</c:v>
                </c:pt>
                <c:pt idx="43">
                  <c:v>103.71565132882648</c:v>
                </c:pt>
                <c:pt idx="44">
                  <c:v>131.69227715048649</c:v>
                </c:pt>
                <c:pt idx="45">
                  <c:v>122.35431115438432</c:v>
                </c:pt>
                <c:pt idx="46">
                  <c:v>118.07300048072948</c:v>
                </c:pt>
                <c:pt idx="47">
                  <c:v>137.19914385396703</c:v>
                </c:pt>
                <c:pt idx="48">
                  <c:v>110.7434710878664</c:v>
                </c:pt>
                <c:pt idx="49">
                  <c:v>130.29367773276073</c:v>
                </c:pt>
                <c:pt idx="50">
                  <c:v>94.102451832150678</c:v>
                </c:pt>
                <c:pt idx="51">
                  <c:v>152.46023860650482</c:v>
                </c:pt>
                <c:pt idx="52">
                  <c:v>119.06553063646714</c:v>
                </c:pt>
                <c:pt idx="53">
                  <c:v>93.128520919647983</c:v>
                </c:pt>
                <c:pt idx="54">
                  <c:v>91.477031043722633</c:v>
                </c:pt>
                <c:pt idx="55">
                  <c:v>94.239287234460846</c:v>
                </c:pt>
                <c:pt idx="56">
                  <c:v>84.549659231420691</c:v>
                </c:pt>
                <c:pt idx="57">
                  <c:v>97.32506282514187</c:v>
                </c:pt>
                <c:pt idx="58">
                  <c:v>88.733290634490118</c:v>
                </c:pt>
                <c:pt idx="59">
                  <c:v>100.25591101370608</c:v>
                </c:pt>
                <c:pt idx="60">
                  <c:v>106.50888927454555</c:v>
                </c:pt>
                <c:pt idx="61">
                  <c:v>101.90050315212549</c:v>
                </c:pt>
                <c:pt idx="62">
                  <c:v>103.95718652534538</c:v>
                </c:pt>
                <c:pt idx="63">
                  <c:v>101.64102313594458</c:v>
                </c:pt>
                <c:pt idx="64">
                  <c:v>97.788096335445942</c:v>
                </c:pt>
                <c:pt idx="65">
                  <c:v>100.85515993644231</c:v>
                </c:pt>
                <c:pt idx="66">
                  <c:v>95.906262965795435</c:v>
                </c:pt>
                <c:pt idx="67">
                  <c:v>114.36421281643311</c:v>
                </c:pt>
                <c:pt idx="68">
                  <c:v>98.299172773523722</c:v>
                </c:pt>
                <c:pt idx="69">
                  <c:v>78.08268065343897</c:v>
                </c:pt>
                <c:pt idx="70">
                  <c:v>89.299656439279403</c:v>
                </c:pt>
                <c:pt idx="71">
                  <c:v>87.050696592395724</c:v>
                </c:pt>
                <c:pt idx="72">
                  <c:v>93.594308765025659</c:v>
                </c:pt>
                <c:pt idx="73">
                  <c:v>88.160904492971255</c:v>
                </c:pt>
                <c:pt idx="74">
                  <c:v>99.382356866034868</c:v>
                </c:pt>
                <c:pt idx="75">
                  <c:v>97.855806287942926</c:v>
                </c:pt>
                <c:pt idx="76">
                  <c:v>83.459571885893553</c:v>
                </c:pt>
                <c:pt idx="77">
                  <c:v>95.839352635882591</c:v>
                </c:pt>
                <c:pt idx="78">
                  <c:v>70.264544348335235</c:v>
                </c:pt>
                <c:pt idx="79">
                  <c:v>63.35876825060965</c:v>
                </c:pt>
                <c:pt idx="80">
                  <c:v>71.942532068020498</c:v>
                </c:pt>
                <c:pt idx="81">
                  <c:v>72.906830832539114</c:v>
                </c:pt>
                <c:pt idx="82">
                  <c:v>61.682667222248348</c:v>
                </c:pt>
                <c:pt idx="83">
                  <c:v>63.147572356440961</c:v>
                </c:pt>
                <c:pt idx="84">
                  <c:v>67.738787447064823</c:v>
                </c:pt>
                <c:pt idx="85">
                  <c:v>92.185373397384168</c:v>
                </c:pt>
                <c:pt idx="86">
                  <c:v>92.185373397384154</c:v>
                </c:pt>
                <c:pt idx="87">
                  <c:v>72.625074707688384</c:v>
                </c:pt>
                <c:pt idx="88">
                  <c:v>69.358208632443109</c:v>
                </c:pt>
                <c:pt idx="89">
                  <c:v>72.252368348375242</c:v>
                </c:pt>
                <c:pt idx="90">
                  <c:v>69.611340780736711</c:v>
                </c:pt>
                <c:pt idx="91">
                  <c:v>88.575538916697766</c:v>
                </c:pt>
                <c:pt idx="92">
                  <c:v>59.997580628519636</c:v>
                </c:pt>
                <c:pt idx="93">
                  <c:v>75.128885904510383</c:v>
                </c:pt>
                <c:pt idx="94">
                  <c:v>68.881630496966125</c:v>
                </c:pt>
                <c:pt idx="95">
                  <c:v>64.366386019041272</c:v>
                </c:pt>
                <c:pt idx="96">
                  <c:v>67.987933094338374</c:v>
                </c:pt>
                <c:pt idx="97">
                  <c:v>61.999024489743164</c:v>
                </c:pt>
                <c:pt idx="98">
                  <c:v>60.768335014005501</c:v>
                </c:pt>
                <c:pt idx="99">
                  <c:v>62.151924974754429</c:v>
                </c:pt>
                <c:pt idx="100">
                  <c:v>61.682667222248327</c:v>
                </c:pt>
                <c:pt idx="101">
                  <c:v>62.290284692191982</c:v>
                </c:pt>
                <c:pt idx="102">
                  <c:v>48.761158590014297</c:v>
                </c:pt>
                <c:pt idx="103">
                  <c:v>65.12899755958496</c:v>
                </c:pt>
                <c:pt idx="104">
                  <c:v>66.07803045839411</c:v>
                </c:pt>
                <c:pt idx="105">
                  <c:v>54.213510364264934</c:v>
                </c:pt>
                <c:pt idx="106">
                  <c:v>64.794971388899882</c:v>
                </c:pt>
                <c:pt idx="107">
                  <c:v>61.597476403669724</c:v>
                </c:pt>
                <c:pt idx="108">
                  <c:v>66.857811295412233</c:v>
                </c:pt>
                <c:pt idx="109">
                  <c:v>69.657587541132273</c:v>
                </c:pt>
                <c:pt idx="110">
                  <c:v>60.964967023098374</c:v>
                </c:pt>
                <c:pt idx="111">
                  <c:v>60.964967023098374</c:v>
                </c:pt>
                <c:pt idx="112">
                  <c:v>60.964967023098374</c:v>
                </c:pt>
                <c:pt idx="113">
                  <c:v>60.964967023098374</c:v>
                </c:pt>
                <c:pt idx="114">
                  <c:v>53.559607487833695</c:v>
                </c:pt>
                <c:pt idx="115">
                  <c:v>74.636677519547007</c:v>
                </c:pt>
                <c:pt idx="116">
                  <c:v>72.383698845327402</c:v>
                </c:pt>
                <c:pt idx="117">
                  <c:v>72.401722674721157</c:v>
                </c:pt>
                <c:pt idx="118">
                  <c:v>66.353726522440141</c:v>
                </c:pt>
                <c:pt idx="119">
                  <c:v>53.123592149082036</c:v>
                </c:pt>
                <c:pt idx="120">
                  <c:v>66.041571721512298</c:v>
                </c:pt>
                <c:pt idx="121">
                  <c:v>90.761541232974707</c:v>
                </c:pt>
                <c:pt idx="122">
                  <c:v>73.648253296219011</c:v>
                </c:pt>
                <c:pt idx="123">
                  <c:v>48.846748169688738</c:v>
                </c:pt>
                <c:pt idx="124">
                  <c:v>67.97462959882759</c:v>
                </c:pt>
                <c:pt idx="125">
                  <c:v>57.475803535344902</c:v>
                </c:pt>
                <c:pt idx="126">
                  <c:v>45.380770616487354</c:v>
                </c:pt>
                <c:pt idx="127">
                  <c:v>47.312136982400737</c:v>
                </c:pt>
                <c:pt idx="128">
                  <c:v>52.195850461992585</c:v>
                </c:pt>
                <c:pt idx="129">
                  <c:v>59.371368540055265</c:v>
                </c:pt>
                <c:pt idx="130">
                  <c:v>56.42059624559716</c:v>
                </c:pt>
                <c:pt idx="131">
                  <c:v>52.6918274716759</c:v>
                </c:pt>
                <c:pt idx="132">
                  <c:v>53.119417528349295</c:v>
                </c:pt>
                <c:pt idx="133">
                  <c:v>48.9225934992985</c:v>
                </c:pt>
                <c:pt idx="134">
                  <c:v>54.249751656535643</c:v>
                </c:pt>
                <c:pt idx="135">
                  <c:v>54.914902807335906</c:v>
                </c:pt>
                <c:pt idx="136">
                  <c:v>80.079018311453709</c:v>
                </c:pt>
                <c:pt idx="137">
                  <c:v>53.026443926873803</c:v>
                </c:pt>
                <c:pt idx="138">
                  <c:v>45.260694727455622</c:v>
                </c:pt>
                <c:pt idx="139">
                  <c:v>41.136293982748505</c:v>
                </c:pt>
                <c:pt idx="140">
                  <c:v>46.451944666734853</c:v>
                </c:pt>
                <c:pt idx="141">
                  <c:v>55.729559394029813</c:v>
                </c:pt>
                <c:pt idx="142">
                  <c:v>48.241732242309375</c:v>
                </c:pt>
                <c:pt idx="143">
                  <c:v>47.088897708062959</c:v>
                </c:pt>
                <c:pt idx="144">
                  <c:v>49.604624485842606</c:v>
                </c:pt>
                <c:pt idx="145">
                  <c:v>44.084472322687063</c:v>
                </c:pt>
                <c:pt idx="146">
                  <c:v>71.890402410604267</c:v>
                </c:pt>
                <c:pt idx="147">
                  <c:v>56.639377379171357</c:v>
                </c:pt>
                <c:pt idx="148">
                  <c:v>56.622575860575942</c:v>
                </c:pt>
                <c:pt idx="149">
                  <c:v>56.714151526044844</c:v>
                </c:pt>
                <c:pt idx="150">
                  <c:v>54.762389740969333</c:v>
                </c:pt>
                <c:pt idx="151">
                  <c:v>30.484117039178741</c:v>
                </c:pt>
                <c:pt idx="152">
                  <c:v>36.776416943442555</c:v>
                </c:pt>
                <c:pt idx="153">
                  <c:v>33.149425683139199</c:v>
                </c:pt>
                <c:pt idx="154">
                  <c:v>43.924190988155132</c:v>
                </c:pt>
                <c:pt idx="155">
                  <c:v>44.844408108509462</c:v>
                </c:pt>
                <c:pt idx="156">
                  <c:v>38.605045820694727</c:v>
                </c:pt>
                <c:pt idx="157">
                  <c:v>38.605045820694727</c:v>
                </c:pt>
                <c:pt idx="158">
                  <c:v>38.605045820694727</c:v>
                </c:pt>
                <c:pt idx="159">
                  <c:v>38.605045820694727</c:v>
                </c:pt>
                <c:pt idx="160">
                  <c:v>41.366413154898268</c:v>
                </c:pt>
                <c:pt idx="161">
                  <c:v>36.175666507035459</c:v>
                </c:pt>
                <c:pt idx="162">
                  <c:v>30.313749329442391</c:v>
                </c:pt>
                <c:pt idx="163">
                  <c:v>33.703600699859827</c:v>
                </c:pt>
                <c:pt idx="164">
                  <c:v>42.101726737165954</c:v>
                </c:pt>
                <c:pt idx="165">
                  <c:v>34.45301572098613</c:v>
                </c:pt>
                <c:pt idx="166">
                  <c:v>22.685985736280124</c:v>
                </c:pt>
                <c:pt idx="167">
                  <c:v>28.493207315716489</c:v>
                </c:pt>
                <c:pt idx="168">
                  <c:v>51.388469438942138</c:v>
                </c:pt>
                <c:pt idx="169">
                  <c:v>29.317953404785612</c:v>
                </c:pt>
                <c:pt idx="170">
                  <c:v>31.567181949048255</c:v>
                </c:pt>
                <c:pt idx="171">
                  <c:v>30.230312768516566</c:v>
                </c:pt>
                <c:pt idx="172">
                  <c:v>29.682598159618841</c:v>
                </c:pt>
                <c:pt idx="173">
                  <c:v>29.135365271931587</c:v>
                </c:pt>
                <c:pt idx="174">
                  <c:v>29.135365271931587</c:v>
                </c:pt>
                <c:pt idx="175">
                  <c:v>31.765059173783715</c:v>
                </c:pt>
                <c:pt idx="176">
                  <c:v>31.700235658042136</c:v>
                </c:pt>
                <c:pt idx="177">
                  <c:v>31.700235658042136</c:v>
                </c:pt>
                <c:pt idx="178">
                  <c:v>20.486293194094078</c:v>
                </c:pt>
                <c:pt idx="179">
                  <c:v>29.673607507490466</c:v>
                </c:pt>
                <c:pt idx="180">
                  <c:v>25.616960327254894</c:v>
                </c:pt>
                <c:pt idx="181">
                  <c:v>48.665437347581985</c:v>
                </c:pt>
                <c:pt idx="182">
                  <c:v>32.263086116480892</c:v>
                </c:pt>
                <c:pt idx="183">
                  <c:v>19.247702380289724</c:v>
                </c:pt>
                <c:pt idx="184">
                  <c:v>22.593898362081077</c:v>
                </c:pt>
                <c:pt idx="185">
                  <c:v>25.463627718655996</c:v>
                </c:pt>
                <c:pt idx="186">
                  <c:v>21.975764459690883</c:v>
                </c:pt>
                <c:pt idx="187">
                  <c:v>21.984057200996428</c:v>
                </c:pt>
                <c:pt idx="188">
                  <c:v>24.845052951409006</c:v>
                </c:pt>
                <c:pt idx="189">
                  <c:v>22.726856461516931</c:v>
                </c:pt>
                <c:pt idx="190">
                  <c:v>23.717754907149033</c:v>
                </c:pt>
                <c:pt idx="191">
                  <c:v>28.765652869687621</c:v>
                </c:pt>
                <c:pt idx="192">
                  <c:v>20.863306886245752</c:v>
                </c:pt>
                <c:pt idx="193">
                  <c:v>22.558610304115447</c:v>
                </c:pt>
                <c:pt idx="194">
                  <c:v>38.336006936752099</c:v>
                </c:pt>
                <c:pt idx="195">
                  <c:v>25.399208756644402</c:v>
                </c:pt>
                <c:pt idx="196">
                  <c:v>28.124829753046157</c:v>
                </c:pt>
                <c:pt idx="197">
                  <c:v>27.55921022632393</c:v>
                </c:pt>
                <c:pt idx="198">
                  <c:v>21.98127526072015</c:v>
                </c:pt>
                <c:pt idx="199">
                  <c:v>19.296308165032976</c:v>
                </c:pt>
                <c:pt idx="200">
                  <c:v>22.736372028201089</c:v>
                </c:pt>
                <c:pt idx="201">
                  <c:v>15.819323520146032</c:v>
                </c:pt>
                <c:pt idx="202">
                  <c:v>26.466983358993463</c:v>
                </c:pt>
                <c:pt idx="203">
                  <c:v>26.729604307134174</c:v>
                </c:pt>
                <c:pt idx="204">
                  <c:v>20.562563333368235</c:v>
                </c:pt>
                <c:pt idx="205">
                  <c:v>19.296308165032976</c:v>
                </c:pt>
                <c:pt idx="206">
                  <c:v>23.622756406645394</c:v>
                </c:pt>
                <c:pt idx="207">
                  <c:v>18.064628920456403</c:v>
                </c:pt>
                <c:pt idx="208">
                  <c:v>18.0646289204564</c:v>
                </c:pt>
                <c:pt idx="209">
                  <c:v>24.555516156065213</c:v>
                </c:pt>
                <c:pt idx="210">
                  <c:v>23.76658123494753</c:v>
                </c:pt>
                <c:pt idx="211">
                  <c:v>26.577312541937705</c:v>
                </c:pt>
                <c:pt idx="212">
                  <c:v>31.309100252595545</c:v>
                </c:pt>
                <c:pt idx="213">
                  <c:v>24.209168859188559</c:v>
                </c:pt>
                <c:pt idx="214">
                  <c:v>18.891257778017838</c:v>
                </c:pt>
                <c:pt idx="215">
                  <c:v>19.695678954134411</c:v>
                </c:pt>
                <c:pt idx="216">
                  <c:v>23.052067158069786</c:v>
                </c:pt>
                <c:pt idx="217">
                  <c:v>21.922633786470154</c:v>
                </c:pt>
                <c:pt idx="218">
                  <c:v>22.126427873128016</c:v>
                </c:pt>
                <c:pt idx="219">
                  <c:v>18.227445389585117</c:v>
                </c:pt>
                <c:pt idx="220">
                  <c:v>23.044558513885836</c:v>
                </c:pt>
                <c:pt idx="221">
                  <c:v>26.918676983319653</c:v>
                </c:pt>
                <c:pt idx="222">
                  <c:v>26.428979039506185</c:v>
                </c:pt>
                <c:pt idx="223">
                  <c:v>26.720424037643685</c:v>
                </c:pt>
                <c:pt idx="224">
                  <c:v>21.349106905993921</c:v>
                </c:pt>
                <c:pt idx="225">
                  <c:v>19.555536004216926</c:v>
                </c:pt>
                <c:pt idx="226">
                  <c:v>29.081044818786946</c:v>
                </c:pt>
                <c:pt idx="227">
                  <c:v>22.030587067618431</c:v>
                </c:pt>
                <c:pt idx="228">
                  <c:v>19.3600103037415</c:v>
                </c:pt>
                <c:pt idx="229">
                  <c:v>20.485112981020354</c:v>
                </c:pt>
                <c:pt idx="230">
                  <c:v>18.0646289204564</c:v>
                </c:pt>
                <c:pt idx="231">
                  <c:v>17.732144362028016</c:v>
                </c:pt>
                <c:pt idx="232">
                  <c:v>25.462626352629286</c:v>
                </c:pt>
                <c:pt idx="233">
                  <c:v>19.644645737459001</c:v>
                </c:pt>
                <c:pt idx="234">
                  <c:v>23.961895321024855</c:v>
                </c:pt>
                <c:pt idx="235">
                  <c:v>26.850607531769288</c:v>
                </c:pt>
                <c:pt idx="236">
                  <c:v>32.205868658908891</c:v>
                </c:pt>
                <c:pt idx="237">
                  <c:v>37.139228625240385</c:v>
                </c:pt>
                <c:pt idx="238">
                  <c:v>23.442961621774103</c:v>
                </c:pt>
                <c:pt idx="239">
                  <c:v>21.014422076718574</c:v>
                </c:pt>
                <c:pt idx="240">
                  <c:v>19.403053699562943</c:v>
                </c:pt>
                <c:pt idx="241">
                  <c:v>22.030587067618431</c:v>
                </c:pt>
                <c:pt idx="242">
                  <c:v>35.595114687352684</c:v>
                </c:pt>
                <c:pt idx="243">
                  <c:v>26.288147162518989</c:v>
                </c:pt>
                <c:pt idx="244">
                  <c:v>28.251770669212391</c:v>
                </c:pt>
                <c:pt idx="245">
                  <c:v>35.069312574602655</c:v>
                </c:pt>
                <c:pt idx="246">
                  <c:v>25.055891705414471</c:v>
                </c:pt>
                <c:pt idx="247">
                  <c:v>25.323830431744046</c:v>
                </c:pt>
              </c:numCache>
            </c:numRef>
          </c:yVal>
          <c:bubbleSize>
            <c:numRef>
              <c:f>'PPA Price for CSP Plants'!$B$26:$B$323</c:f>
              <c:numCache>
                <c:formatCode>#,##0</c:formatCode>
                <c:ptCount val="298"/>
                <c:pt idx="0">
                  <c:v>5</c:v>
                </c:pt>
                <c:pt idx="1">
                  <c:v>550</c:v>
                </c:pt>
                <c:pt idx="2">
                  <c:v>210</c:v>
                </c:pt>
                <c:pt idx="3">
                  <c:v>10</c:v>
                </c:pt>
                <c:pt idx="4">
                  <c:v>230</c:v>
                </c:pt>
                <c:pt idx="5">
                  <c:v>20</c:v>
                </c:pt>
                <c:pt idx="6">
                  <c:v>48</c:v>
                </c:pt>
                <c:pt idx="7">
                  <c:v>250</c:v>
                </c:pt>
                <c:pt idx="8">
                  <c:v>250</c:v>
                </c:pt>
                <c:pt idx="9">
                  <c:v>21</c:v>
                </c:pt>
                <c:pt idx="10">
                  <c:v>6</c:v>
                </c:pt>
                <c:pt idx="11">
                  <c:v>19</c:v>
                </c:pt>
                <c:pt idx="12">
                  <c:v>20</c:v>
                </c:pt>
                <c:pt idx="13">
                  <c:v>50</c:v>
                </c:pt>
                <c:pt idx="14">
                  <c:v>20</c:v>
                </c:pt>
                <c:pt idx="15">
                  <c:v>20</c:v>
                </c:pt>
                <c:pt idx="16">
                  <c:v>50</c:v>
                </c:pt>
                <c:pt idx="17">
                  <c:v>300</c:v>
                </c:pt>
                <c:pt idx="18">
                  <c:v>40</c:v>
                </c:pt>
                <c:pt idx="19">
                  <c:v>29</c:v>
                </c:pt>
                <c:pt idx="20">
                  <c:v>66</c:v>
                </c:pt>
                <c:pt idx="21">
                  <c:v>25</c:v>
                </c:pt>
                <c:pt idx="22">
                  <c:v>125</c:v>
                </c:pt>
                <c:pt idx="23">
                  <c:v>25.8</c:v>
                </c:pt>
                <c:pt idx="24">
                  <c:v>20</c:v>
                </c:pt>
                <c:pt idx="25">
                  <c:v>20</c:v>
                </c:pt>
                <c:pt idx="26">
                  <c:v>150</c:v>
                </c:pt>
                <c:pt idx="27">
                  <c:v>45</c:v>
                </c:pt>
                <c:pt idx="28">
                  <c:v>23</c:v>
                </c:pt>
                <c:pt idx="29">
                  <c:v>62.5</c:v>
                </c:pt>
                <c:pt idx="30">
                  <c:v>130</c:v>
                </c:pt>
                <c:pt idx="31">
                  <c:v>14</c:v>
                </c:pt>
                <c:pt idx="32">
                  <c:v>20</c:v>
                </c:pt>
                <c:pt idx="33" formatCode="0.0">
                  <c:v>9</c:v>
                </c:pt>
                <c:pt idx="34">
                  <c:v>60</c:v>
                </c:pt>
                <c:pt idx="35">
                  <c:v>309</c:v>
                </c:pt>
                <c:pt idx="36">
                  <c:v>20</c:v>
                </c:pt>
                <c:pt idx="37">
                  <c:v>270</c:v>
                </c:pt>
                <c:pt idx="38">
                  <c:v>110</c:v>
                </c:pt>
                <c:pt idx="39">
                  <c:v>26</c:v>
                </c:pt>
                <c:pt idx="40">
                  <c:v>250</c:v>
                </c:pt>
                <c:pt idx="41">
                  <c:v>30</c:v>
                </c:pt>
                <c:pt idx="42">
                  <c:v>20</c:v>
                </c:pt>
                <c:pt idx="43">
                  <c:v>150</c:v>
                </c:pt>
                <c:pt idx="44">
                  <c:v>110</c:v>
                </c:pt>
                <c:pt idx="45">
                  <c:v>127</c:v>
                </c:pt>
                <c:pt idx="46">
                  <c:v>150</c:v>
                </c:pt>
                <c:pt idx="47">
                  <c:v>24</c:v>
                </c:pt>
                <c:pt idx="48">
                  <c:v>20</c:v>
                </c:pt>
                <c:pt idx="49">
                  <c:v>150</c:v>
                </c:pt>
                <c:pt idx="50">
                  <c:v>250</c:v>
                </c:pt>
                <c:pt idx="51">
                  <c:v>9</c:v>
                </c:pt>
                <c:pt idx="52">
                  <c:v>19</c:v>
                </c:pt>
                <c:pt idx="53">
                  <c:v>20</c:v>
                </c:pt>
                <c:pt idx="54">
                  <c:v>20</c:v>
                </c:pt>
                <c:pt idx="55">
                  <c:v>15</c:v>
                </c:pt>
                <c:pt idx="56">
                  <c:v>15</c:v>
                </c:pt>
                <c:pt idx="57">
                  <c:v>200</c:v>
                </c:pt>
                <c:pt idx="58">
                  <c:v>20</c:v>
                </c:pt>
                <c:pt idx="59">
                  <c:v>20</c:v>
                </c:pt>
                <c:pt idx="60" formatCode="0.0">
                  <c:v>20</c:v>
                </c:pt>
                <c:pt idx="61">
                  <c:v>20</c:v>
                </c:pt>
                <c:pt idx="62">
                  <c:v>20</c:v>
                </c:pt>
                <c:pt idx="63">
                  <c:v>102</c:v>
                </c:pt>
                <c:pt idx="64">
                  <c:v>20</c:v>
                </c:pt>
                <c:pt idx="65">
                  <c:v>250</c:v>
                </c:pt>
                <c:pt idx="66">
                  <c:v>20</c:v>
                </c:pt>
                <c:pt idx="67">
                  <c:v>20.8</c:v>
                </c:pt>
                <c:pt idx="68">
                  <c:v>10</c:v>
                </c:pt>
                <c:pt idx="69">
                  <c:v>20</c:v>
                </c:pt>
                <c:pt idx="70">
                  <c:v>20</c:v>
                </c:pt>
                <c:pt idx="71">
                  <c:v>250</c:v>
                </c:pt>
                <c:pt idx="72">
                  <c:v>20</c:v>
                </c:pt>
                <c:pt idx="73">
                  <c:v>45</c:v>
                </c:pt>
                <c:pt idx="74" formatCode="0.0">
                  <c:v>20</c:v>
                </c:pt>
                <c:pt idx="75" formatCode="0.0">
                  <c:v>20</c:v>
                </c:pt>
                <c:pt idx="76">
                  <c:v>20</c:v>
                </c:pt>
                <c:pt idx="77">
                  <c:v>20</c:v>
                </c:pt>
                <c:pt idx="78">
                  <c:v>20</c:v>
                </c:pt>
                <c:pt idx="79">
                  <c:v>20</c:v>
                </c:pt>
                <c:pt idx="80">
                  <c:v>48</c:v>
                </c:pt>
                <c:pt idx="81">
                  <c:v>40</c:v>
                </c:pt>
                <c:pt idx="82">
                  <c:v>50</c:v>
                </c:pt>
                <c:pt idx="83">
                  <c:v>40</c:v>
                </c:pt>
                <c:pt idx="84">
                  <c:v>20</c:v>
                </c:pt>
                <c:pt idx="85">
                  <c:v>20</c:v>
                </c:pt>
                <c:pt idx="86">
                  <c:v>12</c:v>
                </c:pt>
                <c:pt idx="87">
                  <c:v>15</c:v>
                </c:pt>
                <c:pt idx="88">
                  <c:v>20</c:v>
                </c:pt>
                <c:pt idx="89">
                  <c:v>20</c:v>
                </c:pt>
                <c:pt idx="90">
                  <c:v>20</c:v>
                </c:pt>
                <c:pt idx="91">
                  <c:v>7.3140000000000001</c:v>
                </c:pt>
                <c:pt idx="92" formatCode="0.0">
                  <c:v>150</c:v>
                </c:pt>
                <c:pt idx="93">
                  <c:v>7</c:v>
                </c:pt>
                <c:pt idx="94">
                  <c:v>20</c:v>
                </c:pt>
                <c:pt idx="95">
                  <c:v>25</c:v>
                </c:pt>
                <c:pt idx="96">
                  <c:v>30</c:v>
                </c:pt>
                <c:pt idx="97">
                  <c:v>30</c:v>
                </c:pt>
                <c:pt idx="98" formatCode="0.0">
                  <c:v>93.6</c:v>
                </c:pt>
                <c:pt idx="99">
                  <c:v>45</c:v>
                </c:pt>
                <c:pt idx="100">
                  <c:v>56</c:v>
                </c:pt>
                <c:pt idx="101">
                  <c:v>56</c:v>
                </c:pt>
                <c:pt idx="102">
                  <c:v>200</c:v>
                </c:pt>
                <c:pt idx="103">
                  <c:v>100</c:v>
                </c:pt>
                <c:pt idx="104" formatCode="0.0">
                  <c:v>60</c:v>
                </c:pt>
                <c:pt idx="105">
                  <c:v>60</c:v>
                </c:pt>
                <c:pt idx="106">
                  <c:v>30</c:v>
                </c:pt>
                <c:pt idx="107">
                  <c:v>40</c:v>
                </c:pt>
                <c:pt idx="108">
                  <c:v>11.4</c:v>
                </c:pt>
                <c:pt idx="109">
                  <c:v>20</c:v>
                </c:pt>
                <c:pt idx="110">
                  <c:v>20</c:v>
                </c:pt>
                <c:pt idx="111">
                  <c:v>20</c:v>
                </c:pt>
                <c:pt idx="112" formatCode="0.0">
                  <c:v>15</c:v>
                </c:pt>
                <c:pt idx="113" formatCode="0.0">
                  <c:v>20</c:v>
                </c:pt>
                <c:pt idx="114">
                  <c:v>20</c:v>
                </c:pt>
                <c:pt idx="115" formatCode="0.0">
                  <c:v>14.7</c:v>
                </c:pt>
                <c:pt idx="116">
                  <c:v>19.5</c:v>
                </c:pt>
                <c:pt idx="117">
                  <c:v>19.5</c:v>
                </c:pt>
                <c:pt idx="118" formatCode="0.0">
                  <c:v>30</c:v>
                </c:pt>
                <c:pt idx="119">
                  <c:v>45</c:v>
                </c:pt>
                <c:pt idx="120">
                  <c:v>130</c:v>
                </c:pt>
                <c:pt idx="121">
                  <c:v>10.5</c:v>
                </c:pt>
                <c:pt idx="122" formatCode="0.0">
                  <c:v>20</c:v>
                </c:pt>
                <c:pt idx="123">
                  <c:v>54</c:v>
                </c:pt>
                <c:pt idx="124">
                  <c:v>6.8</c:v>
                </c:pt>
                <c:pt idx="125">
                  <c:v>20</c:v>
                </c:pt>
                <c:pt idx="126" formatCode="0.0">
                  <c:v>100</c:v>
                </c:pt>
                <c:pt idx="127">
                  <c:v>100</c:v>
                </c:pt>
                <c:pt idx="128">
                  <c:v>46</c:v>
                </c:pt>
                <c:pt idx="129">
                  <c:v>100.815</c:v>
                </c:pt>
                <c:pt idx="130">
                  <c:v>125</c:v>
                </c:pt>
                <c:pt idx="131">
                  <c:v>150</c:v>
                </c:pt>
                <c:pt idx="132">
                  <c:v>180</c:v>
                </c:pt>
                <c:pt idx="133">
                  <c:v>30</c:v>
                </c:pt>
                <c:pt idx="134">
                  <c:v>10</c:v>
                </c:pt>
                <c:pt idx="135">
                  <c:v>150</c:v>
                </c:pt>
                <c:pt idx="136" formatCode="0.0">
                  <c:v>10.88</c:v>
                </c:pt>
                <c:pt idx="137">
                  <c:v>50</c:v>
                </c:pt>
                <c:pt idx="138">
                  <c:v>154.27199999999999</c:v>
                </c:pt>
                <c:pt idx="139">
                  <c:v>103.5</c:v>
                </c:pt>
                <c:pt idx="140">
                  <c:v>125</c:v>
                </c:pt>
                <c:pt idx="141">
                  <c:v>85</c:v>
                </c:pt>
                <c:pt idx="142" formatCode="0.0">
                  <c:v>54</c:v>
                </c:pt>
                <c:pt idx="143" formatCode="0.0">
                  <c:v>86</c:v>
                </c:pt>
                <c:pt idx="144" formatCode="0.0">
                  <c:v>50</c:v>
                </c:pt>
                <c:pt idx="145" formatCode="0.0">
                  <c:v>90</c:v>
                </c:pt>
                <c:pt idx="146">
                  <c:v>20</c:v>
                </c:pt>
                <c:pt idx="147">
                  <c:v>20</c:v>
                </c:pt>
                <c:pt idx="148" formatCode="0.0">
                  <c:v>20</c:v>
                </c:pt>
                <c:pt idx="149">
                  <c:v>20</c:v>
                </c:pt>
                <c:pt idx="150" formatCode="0.0">
                  <c:v>20</c:v>
                </c:pt>
                <c:pt idx="151">
                  <c:v>26</c:v>
                </c:pt>
                <c:pt idx="152">
                  <c:v>100</c:v>
                </c:pt>
                <c:pt idx="153">
                  <c:v>128</c:v>
                </c:pt>
                <c:pt idx="154" formatCode="0.0">
                  <c:v>20</c:v>
                </c:pt>
                <c:pt idx="155" formatCode="0.0">
                  <c:v>100</c:v>
                </c:pt>
                <c:pt idx="156" formatCode="0.0">
                  <c:v>40</c:v>
                </c:pt>
                <c:pt idx="157" formatCode="0.0">
                  <c:v>20</c:v>
                </c:pt>
                <c:pt idx="158" formatCode="0.0">
                  <c:v>50</c:v>
                </c:pt>
                <c:pt idx="159" formatCode="0.0">
                  <c:v>50</c:v>
                </c:pt>
                <c:pt idx="160" formatCode="0.0">
                  <c:v>105</c:v>
                </c:pt>
                <c:pt idx="161" formatCode="0.0">
                  <c:v>80</c:v>
                </c:pt>
                <c:pt idx="162" formatCode="0.0">
                  <c:v>125</c:v>
                </c:pt>
                <c:pt idx="163" formatCode="0.0">
                  <c:v>200</c:v>
                </c:pt>
                <c:pt idx="164" formatCode="0.0">
                  <c:v>60</c:v>
                </c:pt>
                <c:pt idx="165" formatCode="0.0">
                  <c:v>17</c:v>
                </c:pt>
                <c:pt idx="166" formatCode="0.0">
                  <c:v>100</c:v>
                </c:pt>
                <c:pt idx="167" formatCode="0.0">
                  <c:v>40</c:v>
                </c:pt>
                <c:pt idx="168" formatCode="General">
                  <c:v>252.32</c:v>
                </c:pt>
                <c:pt idx="169" formatCode="0.0">
                  <c:v>100</c:v>
                </c:pt>
                <c:pt idx="170" formatCode="General">
                  <c:v>200</c:v>
                </c:pt>
                <c:pt idx="171" formatCode="0.0">
                  <c:v>62.5</c:v>
                </c:pt>
                <c:pt idx="172" formatCode="0.0">
                  <c:v>50</c:v>
                </c:pt>
                <c:pt idx="173" formatCode="0.0">
                  <c:v>25</c:v>
                </c:pt>
                <c:pt idx="174" formatCode="0.0">
                  <c:v>25</c:v>
                </c:pt>
                <c:pt idx="175" formatCode="0.0">
                  <c:v>50</c:v>
                </c:pt>
                <c:pt idx="176" formatCode="0.0">
                  <c:v>5</c:v>
                </c:pt>
                <c:pt idx="177" formatCode="0.0">
                  <c:v>15</c:v>
                </c:pt>
                <c:pt idx="178" formatCode="General">
                  <c:v>45</c:v>
                </c:pt>
                <c:pt idx="179" formatCode="General">
                  <c:v>30</c:v>
                </c:pt>
                <c:pt idx="180" formatCode="General">
                  <c:v>100</c:v>
                </c:pt>
                <c:pt idx="181" formatCode="General">
                  <c:v>106.688</c:v>
                </c:pt>
                <c:pt idx="182" formatCode="General">
                  <c:v>100</c:v>
                </c:pt>
                <c:pt idx="183" formatCode="General">
                  <c:v>300</c:v>
                </c:pt>
                <c:pt idx="184" formatCode="General">
                  <c:v>250</c:v>
                </c:pt>
                <c:pt idx="185" formatCode="General">
                  <c:v>50</c:v>
                </c:pt>
                <c:pt idx="186" formatCode="General">
                  <c:v>101</c:v>
                </c:pt>
                <c:pt idx="187" formatCode="General">
                  <c:v>200</c:v>
                </c:pt>
                <c:pt idx="188" formatCode="General">
                  <c:v>100</c:v>
                </c:pt>
                <c:pt idx="189" formatCode="General">
                  <c:v>30</c:v>
                </c:pt>
                <c:pt idx="190" formatCode="General">
                  <c:v>100</c:v>
                </c:pt>
                <c:pt idx="191" formatCode="General">
                  <c:v>100</c:v>
                </c:pt>
                <c:pt idx="192" formatCode="General">
                  <c:v>100</c:v>
                </c:pt>
                <c:pt idx="193" formatCode="General">
                  <c:v>100</c:v>
                </c:pt>
                <c:pt idx="194" formatCode="General">
                  <c:v>13</c:v>
                </c:pt>
                <c:pt idx="195" formatCode="General">
                  <c:v>128</c:v>
                </c:pt>
                <c:pt idx="196" formatCode="General">
                  <c:v>160</c:v>
                </c:pt>
                <c:pt idx="197" formatCode="General">
                  <c:v>26</c:v>
                </c:pt>
                <c:pt idx="198" formatCode="General">
                  <c:v>55.83</c:v>
                </c:pt>
                <c:pt idx="199" formatCode="General">
                  <c:v>100</c:v>
                </c:pt>
                <c:pt idx="200" formatCode="General">
                  <c:v>40</c:v>
                </c:pt>
                <c:pt idx="201" formatCode="General">
                  <c:v>400</c:v>
                </c:pt>
                <c:pt idx="202" formatCode="General">
                  <c:v>62.5</c:v>
                </c:pt>
                <c:pt idx="203" formatCode="General">
                  <c:v>112</c:v>
                </c:pt>
                <c:pt idx="204" formatCode="General">
                  <c:v>100</c:v>
                </c:pt>
                <c:pt idx="205" formatCode="General">
                  <c:v>100</c:v>
                </c:pt>
                <c:pt idx="206" formatCode="General">
                  <c:v>132</c:v>
                </c:pt>
                <c:pt idx="207" formatCode="General">
                  <c:v>250</c:v>
                </c:pt>
                <c:pt idx="208" formatCode="General">
                  <c:v>88</c:v>
                </c:pt>
                <c:pt idx="209" formatCode="General">
                  <c:v>44</c:v>
                </c:pt>
                <c:pt idx="210" formatCode="General">
                  <c:v>100</c:v>
                </c:pt>
                <c:pt idx="211" formatCode="General">
                  <c:v>50.5</c:v>
                </c:pt>
                <c:pt idx="212" formatCode="General">
                  <c:v>50</c:v>
                </c:pt>
                <c:pt idx="213" formatCode="General">
                  <c:v>160.5</c:v>
                </c:pt>
                <c:pt idx="214" formatCode="General">
                  <c:v>200</c:v>
                </c:pt>
                <c:pt idx="215" formatCode="General">
                  <c:v>127.86</c:v>
                </c:pt>
                <c:pt idx="216" formatCode="General">
                  <c:v>100</c:v>
                </c:pt>
                <c:pt idx="217" formatCode="General">
                  <c:v>100</c:v>
                </c:pt>
                <c:pt idx="218" formatCode="General">
                  <c:v>233</c:v>
                </c:pt>
                <c:pt idx="219" formatCode="General">
                  <c:v>63</c:v>
                </c:pt>
                <c:pt idx="220" formatCode="General">
                  <c:v>26</c:v>
                </c:pt>
                <c:pt idx="221" formatCode="General">
                  <c:v>56</c:v>
                </c:pt>
                <c:pt idx="222" formatCode="General">
                  <c:v>50</c:v>
                </c:pt>
                <c:pt idx="223" formatCode="General">
                  <c:v>90</c:v>
                </c:pt>
                <c:pt idx="224" formatCode="General">
                  <c:v>50</c:v>
                </c:pt>
                <c:pt idx="225" formatCode="General">
                  <c:v>130</c:v>
                </c:pt>
                <c:pt idx="226" formatCode="General">
                  <c:v>50</c:v>
                </c:pt>
                <c:pt idx="227" formatCode="General">
                  <c:v>100</c:v>
                </c:pt>
                <c:pt idx="228" formatCode="General">
                  <c:v>350</c:v>
                </c:pt>
                <c:pt idx="229" formatCode="General">
                  <c:v>250</c:v>
                </c:pt>
                <c:pt idx="230" formatCode="General">
                  <c:v>90</c:v>
                </c:pt>
                <c:pt idx="231" formatCode="General">
                  <c:v>93.5</c:v>
                </c:pt>
                <c:pt idx="232" formatCode="General">
                  <c:v>200</c:v>
                </c:pt>
                <c:pt idx="233" formatCode="General">
                  <c:v>100</c:v>
                </c:pt>
                <c:pt idx="234" formatCode="General">
                  <c:v>102</c:v>
                </c:pt>
                <c:pt idx="235" formatCode="General">
                  <c:v>70</c:v>
                </c:pt>
                <c:pt idx="236" formatCode="General">
                  <c:v>60</c:v>
                </c:pt>
                <c:pt idx="237" formatCode="General">
                  <c:v>190</c:v>
                </c:pt>
                <c:pt idx="238" formatCode="General">
                  <c:v>20</c:v>
                </c:pt>
                <c:pt idx="239" formatCode="General">
                  <c:v>100</c:v>
                </c:pt>
                <c:pt idx="240" formatCode="General">
                  <c:v>125</c:v>
                </c:pt>
                <c:pt idx="241" formatCode="General">
                  <c:v>100</c:v>
                </c:pt>
                <c:pt idx="242" formatCode="General">
                  <c:v>65</c:v>
                </c:pt>
                <c:pt idx="243" formatCode="General">
                  <c:v>25</c:v>
                </c:pt>
                <c:pt idx="244" formatCode="General">
                  <c:v>200</c:v>
                </c:pt>
                <c:pt idx="245" formatCode="General">
                  <c:v>125</c:v>
                </c:pt>
                <c:pt idx="246" formatCode="General">
                  <c:v>127.85</c:v>
                </c:pt>
                <c:pt idx="247" formatCode="General">
                  <c:v>700</c:v>
                </c:pt>
              </c:numCache>
            </c:numRef>
          </c:bubbleSize>
          <c:bubble3D val="0"/>
          <c:extLst>
            <c:ext xmlns:c16="http://schemas.microsoft.com/office/drawing/2014/chart" uri="{C3380CC4-5D6E-409C-BE32-E72D297353CC}">
              <c16:uniqueId val="{00000000-241F-4B63-9B53-5CECB348B5ED}"/>
            </c:ext>
          </c:extLst>
        </c:ser>
        <c:ser>
          <c:idx val="2"/>
          <c:order val="1"/>
          <c:tx>
            <c:strRef>
              <c:f>'PPA Price for CSP Plants'!$H$30</c:f>
              <c:strCache>
                <c:ptCount val="1"/>
                <c:pt idx="0">
                  <c:v> CSP trough, no storage</c:v>
                </c:pt>
              </c:strCache>
            </c:strRef>
          </c:tx>
          <c:spPr>
            <a:noFill/>
            <a:ln w="28575">
              <a:solidFill>
                <a:schemeClr val="accent6"/>
              </a:solidFill>
              <a:prstDash val="sysDot"/>
            </a:ln>
          </c:spPr>
          <c:invertIfNegative val="1"/>
          <c:xVal>
            <c:numRef>
              <c:f>'PPA Price for CSP Plants'!$E$30:$E$31</c:f>
              <c:numCache>
                <c:formatCode>m/d/yyyy</c:formatCode>
                <c:ptCount val="2"/>
                <c:pt idx="0">
                  <c:v>40084</c:v>
                </c:pt>
                <c:pt idx="1">
                  <c:v>40739</c:v>
                </c:pt>
              </c:numCache>
            </c:numRef>
          </c:xVal>
          <c:yVal>
            <c:numRef>
              <c:f>'PPA Price for CSP Plants'!$G$30:$G$31</c:f>
              <c:numCache>
                <c:formatCode>0.00</c:formatCode>
                <c:ptCount val="2"/>
                <c:pt idx="0">
                  <c:v>217.04739322297232</c:v>
                </c:pt>
                <c:pt idx="1">
                  <c:v>223.72889821929411</c:v>
                </c:pt>
              </c:numCache>
            </c:numRef>
          </c:yVal>
          <c:bubbleSize>
            <c:numRef>
              <c:f>'PPA Price for CSP Plants'!$F$30:$F$31</c:f>
              <c:numCache>
                <c:formatCode>0.00</c:formatCode>
                <c:ptCount val="2"/>
                <c:pt idx="0">
                  <c:v>250</c:v>
                </c:pt>
                <c:pt idx="1">
                  <c:v>250</c:v>
                </c:pt>
              </c:numCache>
            </c:numRef>
          </c:bubbleSize>
          <c:bubble3D val="0"/>
          <c:extLst>
            <c:ext xmlns:c16="http://schemas.microsoft.com/office/drawing/2014/chart" uri="{C3380CC4-5D6E-409C-BE32-E72D297353CC}">
              <c16:uniqueId val="{00000001-241F-4B63-9B53-5CECB348B5ED}"/>
            </c:ext>
          </c:extLst>
        </c:ser>
        <c:ser>
          <c:idx val="4"/>
          <c:order val="2"/>
          <c:tx>
            <c:strRef>
              <c:f>'PPA Price for CSP Plants'!$H$33</c:f>
              <c:strCache>
                <c:ptCount val="1"/>
                <c:pt idx="0">
                  <c:v> CSP trough, 6 hours storage</c:v>
                </c:pt>
              </c:strCache>
            </c:strRef>
          </c:tx>
          <c:spPr>
            <a:noFill/>
            <a:ln w="28575">
              <a:solidFill>
                <a:schemeClr val="accent6"/>
              </a:solidFill>
            </a:ln>
          </c:spPr>
          <c:invertIfNegative val="0"/>
          <c:xVal>
            <c:numRef>
              <c:f>'PPA Price for CSP Plants'!$E$33</c:f>
              <c:numCache>
                <c:formatCode>m/d/yyyy</c:formatCode>
                <c:ptCount val="1"/>
                <c:pt idx="0">
                  <c:v>40527</c:v>
                </c:pt>
              </c:numCache>
            </c:numRef>
          </c:xVal>
          <c:yVal>
            <c:numRef>
              <c:f>'PPA Price for CSP Plants'!$G$33</c:f>
              <c:numCache>
                <c:formatCode>0.00</c:formatCode>
                <c:ptCount val="1"/>
                <c:pt idx="0">
                  <c:v>148.85275318591854</c:v>
                </c:pt>
              </c:numCache>
            </c:numRef>
          </c:yVal>
          <c:bubbleSize>
            <c:numRef>
              <c:f>'PPA Price for CSP Plants'!$F$33</c:f>
              <c:numCache>
                <c:formatCode>0.00</c:formatCode>
                <c:ptCount val="1"/>
                <c:pt idx="0">
                  <c:v>250</c:v>
                </c:pt>
              </c:numCache>
            </c:numRef>
          </c:bubbleSize>
          <c:bubble3D val="0"/>
          <c:extLst>
            <c:ext xmlns:c16="http://schemas.microsoft.com/office/drawing/2014/chart" uri="{C3380CC4-5D6E-409C-BE32-E72D297353CC}">
              <c16:uniqueId val="{00000002-241F-4B63-9B53-5CECB348B5ED}"/>
            </c:ext>
          </c:extLst>
        </c:ser>
        <c:ser>
          <c:idx val="1"/>
          <c:order val="3"/>
          <c:tx>
            <c:strRef>
              <c:f>'PPA Price for CSP Plants'!$H$26</c:f>
              <c:strCache>
                <c:ptCount val="1"/>
                <c:pt idx="0">
                  <c:v> CSP tower, no storage</c:v>
                </c:pt>
              </c:strCache>
            </c:strRef>
          </c:tx>
          <c:spPr>
            <a:solidFill>
              <a:schemeClr val="accent4">
                <a:lumMod val="40000"/>
                <a:lumOff val="60000"/>
              </a:schemeClr>
            </a:solidFill>
            <a:ln w="28575">
              <a:solidFill>
                <a:schemeClr val="accent4"/>
              </a:solidFill>
              <a:prstDash val="sysDot"/>
            </a:ln>
          </c:spPr>
          <c:invertIfNegative val="0"/>
          <c:dPt>
            <c:idx val="5"/>
            <c:invertIfNegative val="0"/>
            <c:bubble3D val="0"/>
            <c:spPr>
              <a:solidFill>
                <a:schemeClr val="accent4">
                  <a:lumMod val="40000"/>
                  <a:lumOff val="60000"/>
                  <a:alpha val="50000"/>
                </a:schemeClr>
              </a:solidFill>
              <a:ln w="28575">
                <a:solidFill>
                  <a:schemeClr val="accent4"/>
                </a:solidFill>
                <a:prstDash val="sysDot"/>
              </a:ln>
            </c:spPr>
            <c:extLst>
              <c:ext xmlns:c16="http://schemas.microsoft.com/office/drawing/2014/chart" uri="{C3380CC4-5D6E-409C-BE32-E72D297353CC}">
                <c16:uniqueId val="{00000004-241F-4B63-9B53-5CECB348B5ED}"/>
              </c:ext>
            </c:extLst>
          </c:dPt>
          <c:dPt>
            <c:idx val="23"/>
            <c:invertIfNegative val="0"/>
            <c:bubble3D val="0"/>
            <c:extLst>
              <c:ext xmlns:c16="http://schemas.microsoft.com/office/drawing/2014/chart" uri="{C3380CC4-5D6E-409C-BE32-E72D297353CC}">
                <c16:uniqueId val="{00000005-241F-4B63-9B53-5CECB348B5ED}"/>
              </c:ext>
            </c:extLst>
          </c:dPt>
          <c:xVal>
            <c:numRef>
              <c:f>'PPA Price for CSP Plants'!$E$26</c:f>
              <c:numCache>
                <c:formatCode>m/d/yyyy</c:formatCode>
                <c:ptCount val="1"/>
                <c:pt idx="0">
                  <c:v>39931</c:v>
                </c:pt>
              </c:numCache>
            </c:numRef>
          </c:xVal>
          <c:yVal>
            <c:numRef>
              <c:f>'PPA Price for CSP Plants'!$G$26</c:f>
              <c:numCache>
                <c:formatCode>0.00</c:formatCode>
                <c:ptCount val="1"/>
                <c:pt idx="0">
                  <c:v>174.04645268365726</c:v>
                </c:pt>
              </c:numCache>
            </c:numRef>
          </c:yVal>
          <c:bubbleSize>
            <c:numRef>
              <c:f>'PPA Price for CSP Plants'!$F$26</c:f>
              <c:numCache>
                <c:formatCode>0.00</c:formatCode>
                <c:ptCount val="1"/>
                <c:pt idx="0">
                  <c:v>377</c:v>
                </c:pt>
              </c:numCache>
            </c:numRef>
          </c:bubbleSize>
          <c:bubble3D val="0"/>
          <c:extLst>
            <c:ext xmlns:c16="http://schemas.microsoft.com/office/drawing/2014/chart" uri="{C3380CC4-5D6E-409C-BE32-E72D297353CC}">
              <c16:uniqueId val="{00000006-241F-4B63-9B53-5CECB348B5ED}"/>
            </c:ext>
          </c:extLst>
        </c:ser>
        <c:ser>
          <c:idx val="0"/>
          <c:order val="4"/>
          <c:tx>
            <c:strRef>
              <c:f>'PPA Price for CSP Plants'!$H$28</c:f>
              <c:strCache>
                <c:ptCount val="1"/>
                <c:pt idx="0">
                  <c:v> CSP tower, 10 hours storage</c:v>
                </c:pt>
              </c:strCache>
            </c:strRef>
          </c:tx>
          <c:spPr>
            <a:solidFill>
              <a:srgbClr val="CCC1DA">
                <a:alpha val="50196"/>
              </a:srgbClr>
            </a:solidFill>
            <a:ln w="28575" cap="sq">
              <a:solidFill>
                <a:schemeClr val="accent4"/>
              </a:solidFill>
              <a:prstDash val="solid"/>
              <a:round/>
            </a:ln>
          </c:spPr>
          <c:invertIfNegative val="1"/>
          <c:xVal>
            <c:numRef>
              <c:f>'PPA Price for CSP Plants'!$E$28</c:f>
              <c:numCache>
                <c:formatCode>m/d/yyyy</c:formatCode>
                <c:ptCount val="1"/>
                <c:pt idx="0">
                  <c:v>40121</c:v>
                </c:pt>
              </c:numCache>
            </c:numRef>
          </c:xVal>
          <c:yVal>
            <c:numRef>
              <c:f>'PPA Price for CSP Plants'!$G$28</c:f>
              <c:numCache>
                <c:formatCode>0.00</c:formatCode>
                <c:ptCount val="1"/>
                <c:pt idx="0">
                  <c:v>150.7707629988476</c:v>
                </c:pt>
              </c:numCache>
            </c:numRef>
          </c:yVal>
          <c:bubbleSize>
            <c:numRef>
              <c:f>'PPA Price for CSP Plants'!$F$28</c:f>
              <c:numCache>
                <c:formatCode>0.00</c:formatCode>
                <c:ptCount val="1"/>
                <c:pt idx="0">
                  <c:v>110</c:v>
                </c:pt>
              </c:numCache>
            </c:numRef>
          </c:bubbleSize>
          <c:bubble3D val="0"/>
          <c:extLst>
            <c:ext xmlns:c14="http://schemas.microsoft.com/office/drawing/2007/8/2/chart" uri="{6F2FDCE9-48DA-4B69-8628-5D25D57E5C99}">
              <c14:invertSolidFillFmt>
                <c14:spPr xmlns:c14="http://schemas.microsoft.com/office/drawing/2007/8/2/chart">
                  <a:solidFill>
                    <a:srgbClr val="FFFFFF"/>
                  </a:solidFill>
                  <a:ln w="28575" cap="sq">
                    <a:solidFill>
                      <a:schemeClr val="accent4"/>
                    </a:solidFill>
                    <a:prstDash val="solid"/>
                    <a:round/>
                  </a:ln>
                </c14:spPr>
              </c14:invertSolidFillFmt>
            </c:ext>
            <c:ext xmlns:c16="http://schemas.microsoft.com/office/drawing/2014/chart" uri="{C3380CC4-5D6E-409C-BE32-E72D297353CC}">
              <c16:uniqueId val="{00000007-241F-4B63-9B53-5CECB348B5ED}"/>
            </c:ext>
          </c:extLst>
        </c:ser>
        <c:dLbls>
          <c:showLegendKey val="0"/>
          <c:showVal val="0"/>
          <c:showCatName val="0"/>
          <c:showSerName val="0"/>
          <c:showPercent val="0"/>
          <c:showBubbleSize val="0"/>
        </c:dLbls>
        <c:bubbleScale val="55"/>
        <c:showNegBubbles val="0"/>
        <c:axId val="555885648"/>
        <c:axId val="555873496"/>
      </c:bubbleChart>
      <c:valAx>
        <c:axId val="555885648"/>
        <c:scaling>
          <c:orientation val="minMax"/>
          <c:max val="45450"/>
          <c:min val="39448"/>
        </c:scaling>
        <c:delete val="0"/>
        <c:axPos val="b"/>
        <c:title>
          <c:tx>
            <c:rich>
              <a:bodyPr/>
              <a:lstStyle/>
              <a:p>
                <a:pPr>
                  <a:defRPr b="1"/>
                </a:pPr>
                <a:r>
                  <a:rPr lang="en-US" b="1"/>
                  <a:t>PPA Execution Date</a:t>
                </a:r>
              </a:p>
            </c:rich>
          </c:tx>
          <c:layout>
            <c:manualLayout>
              <c:xMode val="edge"/>
              <c:yMode val="edge"/>
              <c:x val="0.42222520480394499"/>
              <c:y val="0.93641268326307692"/>
            </c:manualLayout>
          </c:layout>
          <c:overlay val="0"/>
          <c:spPr>
            <a:noFill/>
            <a:ln w="25400">
              <a:noFill/>
            </a:ln>
          </c:spPr>
        </c:title>
        <c:numFmt formatCode="yyyy" sourceLinked="0"/>
        <c:majorTickMark val="out"/>
        <c:minorTickMark val="none"/>
        <c:tickLblPos val="nextTo"/>
        <c:spPr>
          <a:ln w="3175">
            <a:noFill/>
            <a:prstDash val="solid"/>
          </a:ln>
        </c:spPr>
        <c:txPr>
          <a:bodyPr rot="0" vert="horz"/>
          <a:lstStyle/>
          <a:p>
            <a:pPr>
              <a:defRPr b="0"/>
            </a:pPr>
            <a:endParaRPr lang="en-US"/>
          </a:p>
        </c:txPr>
        <c:crossAx val="555873496"/>
        <c:crosses val="autoZero"/>
        <c:crossBetween val="midCat"/>
        <c:majorUnit val="366"/>
      </c:valAx>
      <c:valAx>
        <c:axId val="555873496"/>
        <c:scaling>
          <c:orientation val="minMax"/>
          <c:max val="250"/>
          <c:min val="0"/>
        </c:scaling>
        <c:delete val="0"/>
        <c:axPos val="l"/>
        <c:majorGridlines>
          <c:spPr>
            <a:ln w="3175">
              <a:solidFill>
                <a:schemeClr val="bg1">
                  <a:lumMod val="75000"/>
                </a:schemeClr>
              </a:solidFill>
            </a:ln>
          </c:spPr>
        </c:majorGridlines>
        <c:numFmt formatCode="\$#,##0_);\(\$#,##0\)" sourceLinked="0"/>
        <c:majorTickMark val="out"/>
        <c:minorTickMark val="none"/>
        <c:tickLblPos val="nextTo"/>
        <c:spPr>
          <a:ln w="3175">
            <a:noFill/>
            <a:prstDash val="solid"/>
          </a:ln>
        </c:spPr>
        <c:txPr>
          <a:bodyPr rot="0" vert="horz"/>
          <a:lstStyle/>
          <a:p>
            <a:pPr>
              <a:defRPr b="0"/>
            </a:pPr>
            <a:endParaRPr lang="en-US"/>
          </a:p>
        </c:txPr>
        <c:crossAx val="555885648"/>
        <c:crosses val="autoZero"/>
        <c:crossBetween val="midCat"/>
      </c:valAx>
      <c:spPr>
        <a:noFill/>
        <a:ln w="25400">
          <a:noFill/>
        </a:ln>
      </c:spPr>
    </c:plotArea>
    <c:legend>
      <c:legendPos val="r"/>
      <c:layout>
        <c:manualLayout>
          <c:xMode val="edge"/>
          <c:yMode val="edge"/>
          <c:x val="0.57988485873684281"/>
          <c:y val="5.3713159598802754E-2"/>
          <c:w val="0.3893796892812641"/>
          <c:h val="0.3786204645273612"/>
        </c:manualLayout>
      </c:layout>
      <c:overlay val="0"/>
      <c:spPr>
        <a:solidFill>
          <a:srgbClr val="FFFFFF"/>
        </a:solidFill>
        <a:ln w="3175">
          <a:noFill/>
          <a:prstDash val="solid"/>
        </a:ln>
        <a:effectLst>
          <a:outerShdw blurRad="50800" dist="38100" dir="2700000" algn="tl" rotWithShape="0">
            <a:prstClr val="black">
              <a:alpha val="40000"/>
            </a:prstClr>
          </a:outerShdw>
        </a:effectLst>
      </c:spPr>
    </c:legend>
    <c:plotVisOnly val="1"/>
    <c:dispBlanksAs val="gap"/>
    <c:showDLblsOverMax val="0"/>
  </c:chart>
  <c:spPr>
    <a:solidFill>
      <a:schemeClr val="bg1"/>
    </a:solidFill>
    <a:ln w="9525">
      <a:noFill/>
    </a:ln>
  </c:spPr>
  <c:txPr>
    <a:bodyPr/>
    <a:lstStyle/>
    <a:p>
      <a:pPr>
        <a:defRPr sz="1000" b="0" i="0" u="none" strike="noStrike" baseline="0">
          <a:solidFill>
            <a:srgbClr val="000000"/>
          </a:solidFill>
          <a:latin typeface="Arial" panose="020B0604020202020204" pitchFamily="34" charset="0"/>
          <a:ea typeface="Arial"/>
          <a:cs typeface="Arial" panose="020B0604020202020204" pitchFamily="34" charset="0"/>
        </a:defRPr>
      </a:pPr>
      <a:endParaRPr lang="en-US"/>
    </a:p>
  </c:txPr>
  <c:printSettings>
    <c:headerFooter alignWithMargins="0"/>
    <c:pageMargins b="1" l="0.75" r="0.75" t="1" header="0.5" footer="0.5"/>
    <c:pageSetup/>
  </c:printSettings>
  <c:userShapes r:id="rId1"/>
</c:chartSpace>
</file>

<file path=xl/charts/chart3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5.9924268342891607E-2"/>
          <c:y val="8.7047210883884965E-2"/>
          <c:w val="0.92933414404200687"/>
          <c:h val="0.76016972340583788"/>
        </c:manualLayout>
      </c:layout>
      <c:barChart>
        <c:barDir val="col"/>
        <c:grouping val="stacked"/>
        <c:varyColors val="0"/>
        <c:ser>
          <c:idx val="0"/>
          <c:order val="0"/>
          <c:tx>
            <c:v> Nationwide</c:v>
          </c:tx>
          <c:spPr>
            <a:solidFill>
              <a:schemeClr val="bg2">
                <a:lumMod val="90000"/>
              </a:schemeClr>
            </a:solidFill>
            <a:ln w="12700">
              <a:noFill/>
              <a:prstDash val="solid"/>
            </a:ln>
          </c:spPr>
          <c:invertIfNegative val="0"/>
          <c:cat>
            <c:numRef>
              <c:f>'Annual Average PPA Price'!$A$31:$A$46</c:f>
              <c:numCache>
                <c:formatCode>General</c:formatCode>
                <c:ptCount val="16"/>
                <c:pt idx="0">
                  <c:v>2009</c:v>
                </c:pt>
                <c:pt idx="1">
                  <c:v>2010</c:v>
                </c:pt>
                <c:pt idx="2">
                  <c:v>2011</c:v>
                </c:pt>
                <c:pt idx="3">
                  <c:v>2012</c:v>
                </c:pt>
                <c:pt idx="4">
                  <c:v>2013</c:v>
                </c:pt>
                <c:pt idx="5">
                  <c:v>2014</c:v>
                </c:pt>
                <c:pt idx="6">
                  <c:v>2015</c:v>
                </c:pt>
                <c:pt idx="7">
                  <c:v>2016</c:v>
                </c:pt>
                <c:pt idx="8">
                  <c:v>2017</c:v>
                </c:pt>
                <c:pt idx="9">
                  <c:v>2018</c:v>
                </c:pt>
                <c:pt idx="10">
                  <c:v>2019</c:v>
                </c:pt>
                <c:pt idx="11">
                  <c:v>2020</c:v>
                </c:pt>
                <c:pt idx="12">
                  <c:v>2021</c:v>
                </c:pt>
                <c:pt idx="13">
                  <c:v>2022</c:v>
                </c:pt>
                <c:pt idx="14">
                  <c:v>2023</c:v>
                </c:pt>
                <c:pt idx="15">
                  <c:v>2024</c:v>
                </c:pt>
              </c:numCache>
            </c:numRef>
          </c:cat>
          <c:val>
            <c:numRef>
              <c:f>'Annual Average PPA Price'!$B$31:$B$46</c:f>
              <c:numCache>
                <c:formatCode>"$"#,##0_);\("$"#,##0\)</c:formatCode>
                <c:ptCount val="16"/>
                <c:pt idx="0">
                  <c:v>182.56885883227807</c:v>
                </c:pt>
                <c:pt idx="1">
                  <c:v>149.69336954285399</c:v>
                </c:pt>
                <c:pt idx="2">
                  <c:v>121.39383567194464</c:v>
                </c:pt>
                <c:pt idx="3">
                  <c:v>94.240026234075756</c:v>
                </c:pt>
                <c:pt idx="4">
                  <c:v>74.31117771118717</c:v>
                </c:pt>
                <c:pt idx="5">
                  <c:v>60.418513724402395</c:v>
                </c:pt>
                <c:pt idx="6">
                  <c:v>49.47272925726319</c:v>
                </c:pt>
                <c:pt idx="7">
                  <c:v>40.118586852573202</c:v>
                </c:pt>
                <c:pt idx="8">
                  <c:v>35.870646790159419</c:v>
                </c:pt>
                <c:pt idx="9">
                  <c:v>26.847710973611246</c:v>
                </c:pt>
                <c:pt idx="10">
                  <c:v>22.753008526347312</c:v>
                </c:pt>
                <c:pt idx="11">
                  <c:v>24.54302308746357</c:v>
                </c:pt>
                <c:pt idx="12">
                  <c:v>24.435778879234292</c:v>
                </c:pt>
                <c:pt idx="13">
                  <c:v>29.819481190301794</c:v>
                </c:pt>
                <c:pt idx="14">
                  <c:v>35.483077947602581</c:v>
                </c:pt>
                <c:pt idx="15">
                  <c:v>27.323879389928539</c:v>
                </c:pt>
              </c:numCache>
            </c:numRef>
          </c:val>
          <c:extLst>
            <c:ext xmlns:c16="http://schemas.microsoft.com/office/drawing/2014/chart" uri="{C3380CC4-5D6E-409C-BE32-E72D297353CC}">
              <c16:uniqueId val="{00000000-B97C-4BA7-A155-6EDF2C93AE02}"/>
            </c:ext>
          </c:extLst>
        </c:ser>
        <c:dLbls>
          <c:showLegendKey val="0"/>
          <c:showVal val="0"/>
          <c:showCatName val="0"/>
          <c:showSerName val="0"/>
          <c:showPercent val="0"/>
          <c:showBubbleSize val="0"/>
        </c:dLbls>
        <c:gapWidth val="30"/>
        <c:overlap val="100"/>
        <c:axId val="555880160"/>
        <c:axId val="555876632"/>
      </c:barChart>
      <c:lineChart>
        <c:grouping val="standard"/>
        <c:varyColors val="0"/>
        <c:ser>
          <c:idx val="4"/>
          <c:order val="1"/>
          <c:tx>
            <c:v> CAISO</c:v>
          </c:tx>
          <c:spPr>
            <a:ln w="25400">
              <a:solidFill>
                <a:schemeClr val="accent5"/>
              </a:solidFill>
            </a:ln>
          </c:spPr>
          <c:marker>
            <c:symbol val="circle"/>
            <c:size val="5"/>
            <c:spPr>
              <a:solidFill>
                <a:schemeClr val="bg1"/>
              </a:solidFill>
              <a:ln>
                <a:solidFill>
                  <a:schemeClr val="accent5"/>
                </a:solidFill>
              </a:ln>
            </c:spPr>
          </c:marker>
          <c:dPt>
            <c:idx val="12"/>
            <c:bubble3D val="0"/>
            <c:spPr>
              <a:ln w="25400">
                <a:solidFill>
                  <a:schemeClr val="accent5"/>
                </a:solidFill>
                <a:prstDash val="sysDot"/>
              </a:ln>
            </c:spPr>
            <c:extLst>
              <c:ext xmlns:c16="http://schemas.microsoft.com/office/drawing/2014/chart" uri="{C3380CC4-5D6E-409C-BE32-E72D297353CC}">
                <c16:uniqueId val="{00000002-B97C-4BA7-A155-6EDF2C93AE02}"/>
              </c:ext>
            </c:extLst>
          </c:dPt>
          <c:cat>
            <c:numRef>
              <c:f>'Annual Average PPA Price'!$A$31:$A$46</c:f>
              <c:numCache>
                <c:formatCode>General</c:formatCode>
                <c:ptCount val="16"/>
                <c:pt idx="0">
                  <c:v>2009</c:v>
                </c:pt>
                <c:pt idx="1">
                  <c:v>2010</c:v>
                </c:pt>
                <c:pt idx="2">
                  <c:v>2011</c:v>
                </c:pt>
                <c:pt idx="3">
                  <c:v>2012</c:v>
                </c:pt>
                <c:pt idx="4">
                  <c:v>2013</c:v>
                </c:pt>
                <c:pt idx="5">
                  <c:v>2014</c:v>
                </c:pt>
                <c:pt idx="6">
                  <c:v>2015</c:v>
                </c:pt>
                <c:pt idx="7">
                  <c:v>2016</c:v>
                </c:pt>
                <c:pt idx="8">
                  <c:v>2017</c:v>
                </c:pt>
                <c:pt idx="9">
                  <c:v>2018</c:v>
                </c:pt>
                <c:pt idx="10">
                  <c:v>2019</c:v>
                </c:pt>
                <c:pt idx="11">
                  <c:v>2020</c:v>
                </c:pt>
                <c:pt idx="12">
                  <c:v>2021</c:v>
                </c:pt>
                <c:pt idx="13">
                  <c:v>2022</c:v>
                </c:pt>
                <c:pt idx="14">
                  <c:v>2023</c:v>
                </c:pt>
                <c:pt idx="15">
                  <c:v>2024</c:v>
                </c:pt>
              </c:numCache>
            </c:numRef>
          </c:cat>
          <c:val>
            <c:numRef>
              <c:f>'Annual Average PPA Price'!$D$31:$D$46</c:f>
              <c:numCache>
                <c:formatCode>"$"#,##0_);\("$"#,##0\)</c:formatCode>
                <c:ptCount val="16"/>
                <c:pt idx="0">
                  <c:v>185.42060190637201</c:v>
                </c:pt>
                <c:pt idx="1">
                  <c:v>148.21033266883933</c:v>
                </c:pt>
                <c:pt idx="2">
                  <c:v>118.0885758798882</c:v>
                </c:pt>
                <c:pt idx="3">
                  <c:v>98.315466821621428</c:v>
                </c:pt>
                <c:pt idx="4">
                  <c:v>73.445885290824577</c:v>
                </c:pt>
                <c:pt idx="5">
                  <c:v>60.20471050475556</c:v>
                </c:pt>
                <c:pt idx="6">
                  <c:v>52.604483513798222</c:v>
                </c:pt>
                <c:pt idx="7">
                  <c:v>37.502431103688131</c:v>
                </c:pt>
                <c:pt idx="8">
                  <c:v>36.679522480880919</c:v>
                </c:pt>
                <c:pt idx="9">
                  <c:v>31.979587948019731</c:v>
                </c:pt>
                <c:pt idx="10">
                  <c:v>20.616557990359663</c:v>
                </c:pt>
                <c:pt idx="11">
                  <c:v>23.462936374813367</c:v>
                </c:pt>
                <c:pt idx="12">
                  <c:v>22.234038364892726</c:v>
                </c:pt>
                <c:pt idx="13">
                  <c:v>27.010735701499566</c:v>
                </c:pt>
              </c:numCache>
            </c:numRef>
          </c:val>
          <c:smooth val="0"/>
          <c:extLst>
            <c:ext xmlns:c16="http://schemas.microsoft.com/office/drawing/2014/chart" uri="{C3380CC4-5D6E-409C-BE32-E72D297353CC}">
              <c16:uniqueId val="{00000003-B97C-4BA7-A155-6EDF2C93AE02}"/>
            </c:ext>
          </c:extLst>
        </c:ser>
        <c:ser>
          <c:idx val="5"/>
          <c:order val="2"/>
          <c:tx>
            <c:v> West (non-ISO)</c:v>
          </c:tx>
          <c:spPr>
            <a:ln w="25400">
              <a:solidFill>
                <a:schemeClr val="accent2"/>
              </a:solidFill>
            </a:ln>
          </c:spPr>
          <c:marker>
            <c:symbol val="circle"/>
            <c:size val="5"/>
            <c:spPr>
              <a:solidFill>
                <a:schemeClr val="bg1"/>
              </a:solidFill>
              <a:ln>
                <a:solidFill>
                  <a:schemeClr val="accent2"/>
                </a:solidFill>
              </a:ln>
            </c:spPr>
          </c:marker>
          <c:dPt>
            <c:idx val="5"/>
            <c:bubble3D val="0"/>
            <c:spPr>
              <a:ln w="25400">
                <a:solidFill>
                  <a:schemeClr val="accent2"/>
                </a:solidFill>
                <a:prstDash val="solid"/>
              </a:ln>
            </c:spPr>
            <c:extLst>
              <c:ext xmlns:c16="http://schemas.microsoft.com/office/drawing/2014/chart" uri="{C3380CC4-5D6E-409C-BE32-E72D297353CC}">
                <c16:uniqueId val="{00000005-B97C-4BA7-A155-6EDF2C93AE02}"/>
              </c:ext>
            </c:extLst>
          </c:dPt>
          <c:cat>
            <c:numRef>
              <c:f>'Annual Average PPA Price'!$A$31:$A$46</c:f>
              <c:numCache>
                <c:formatCode>General</c:formatCode>
                <c:ptCount val="16"/>
                <c:pt idx="0">
                  <c:v>2009</c:v>
                </c:pt>
                <c:pt idx="1">
                  <c:v>2010</c:v>
                </c:pt>
                <c:pt idx="2">
                  <c:v>2011</c:v>
                </c:pt>
                <c:pt idx="3">
                  <c:v>2012</c:v>
                </c:pt>
                <c:pt idx="4">
                  <c:v>2013</c:v>
                </c:pt>
                <c:pt idx="5">
                  <c:v>2014</c:v>
                </c:pt>
                <c:pt idx="6">
                  <c:v>2015</c:v>
                </c:pt>
                <c:pt idx="7">
                  <c:v>2016</c:v>
                </c:pt>
                <c:pt idx="8">
                  <c:v>2017</c:v>
                </c:pt>
                <c:pt idx="9">
                  <c:v>2018</c:v>
                </c:pt>
                <c:pt idx="10">
                  <c:v>2019</c:v>
                </c:pt>
                <c:pt idx="11">
                  <c:v>2020</c:v>
                </c:pt>
                <c:pt idx="12">
                  <c:v>2021</c:v>
                </c:pt>
                <c:pt idx="13">
                  <c:v>2022</c:v>
                </c:pt>
                <c:pt idx="14">
                  <c:v>2023</c:v>
                </c:pt>
                <c:pt idx="15">
                  <c:v>2024</c:v>
                </c:pt>
              </c:numCache>
            </c:numRef>
          </c:cat>
          <c:val>
            <c:numRef>
              <c:f>'Annual Average PPA Price'!$E$31:$E$46</c:f>
              <c:numCache>
                <c:formatCode>"$"#,##0_);\("$"#,##0\)</c:formatCode>
                <c:ptCount val="16"/>
                <c:pt idx="0">
                  <c:v>153.15082782428524</c:v>
                </c:pt>
                <c:pt idx="1">
                  <c:v>139.49702634643816</c:v>
                </c:pt>
                <c:pt idx="2">
                  <c:v>125.90842083810413</c:v>
                </c:pt>
                <c:pt idx="3">
                  <c:v>90.602764562217573</c:v>
                </c:pt>
                <c:pt idx="4">
                  <c:v>68.504696620862077</c:v>
                </c:pt>
                <c:pt idx="5">
                  <c:v>61.205955384743973</c:v>
                </c:pt>
                <c:pt idx="6">
                  <c:v>45.970738306193304</c:v>
                </c:pt>
                <c:pt idx="7">
                  <c:v>35.461134202365869</c:v>
                </c:pt>
                <c:pt idx="8">
                  <c:v>31.107478099515063</c:v>
                </c:pt>
                <c:pt idx="9">
                  <c:v>22.674775482248108</c:v>
                </c:pt>
                <c:pt idx="10">
                  <c:v>20.784234794395374</c:v>
                </c:pt>
                <c:pt idx="11">
                  <c:v>20.992705388069751</c:v>
                </c:pt>
                <c:pt idx="12">
                  <c:v>19.379703024500117</c:v>
                </c:pt>
                <c:pt idx="13">
                  <c:v>26.775180124975066</c:v>
                </c:pt>
                <c:pt idx="14">
                  <c:v>27.495226287815019</c:v>
                </c:pt>
                <c:pt idx="15">
                  <c:v>25.851327056688689</c:v>
                </c:pt>
              </c:numCache>
            </c:numRef>
          </c:val>
          <c:smooth val="0"/>
          <c:extLst>
            <c:ext xmlns:c16="http://schemas.microsoft.com/office/drawing/2014/chart" uri="{C3380CC4-5D6E-409C-BE32-E72D297353CC}">
              <c16:uniqueId val="{00000006-B97C-4BA7-A155-6EDF2C93AE02}"/>
            </c:ext>
          </c:extLst>
        </c:ser>
        <c:ser>
          <c:idx val="6"/>
          <c:order val="3"/>
          <c:tx>
            <c:v> MISO</c:v>
          </c:tx>
          <c:spPr>
            <a:ln w="25400">
              <a:solidFill>
                <a:schemeClr val="tx2">
                  <a:lumMod val="60000"/>
                  <a:lumOff val="40000"/>
                </a:schemeClr>
              </a:solidFill>
            </a:ln>
          </c:spPr>
          <c:marker>
            <c:symbol val="circle"/>
            <c:size val="5"/>
            <c:spPr>
              <a:solidFill>
                <a:schemeClr val="bg1"/>
              </a:solidFill>
              <a:ln>
                <a:solidFill>
                  <a:schemeClr val="tx2">
                    <a:lumMod val="60000"/>
                    <a:lumOff val="40000"/>
                  </a:schemeClr>
                </a:solidFill>
              </a:ln>
            </c:spPr>
          </c:marker>
          <c:dPt>
            <c:idx val="8"/>
            <c:bubble3D val="0"/>
            <c:spPr>
              <a:ln w="25400">
                <a:solidFill>
                  <a:schemeClr val="tx2">
                    <a:lumMod val="60000"/>
                    <a:lumOff val="40000"/>
                  </a:schemeClr>
                </a:solidFill>
                <a:prstDash val="sysDot"/>
              </a:ln>
            </c:spPr>
            <c:extLst>
              <c:ext xmlns:c16="http://schemas.microsoft.com/office/drawing/2014/chart" uri="{C3380CC4-5D6E-409C-BE32-E72D297353CC}">
                <c16:uniqueId val="{00000008-B97C-4BA7-A155-6EDF2C93AE02}"/>
              </c:ext>
            </c:extLst>
          </c:dPt>
          <c:dPt>
            <c:idx val="9"/>
            <c:bubble3D val="0"/>
            <c:spPr>
              <a:ln w="25400">
                <a:solidFill>
                  <a:schemeClr val="tx2">
                    <a:lumMod val="60000"/>
                    <a:lumOff val="40000"/>
                  </a:schemeClr>
                </a:solidFill>
                <a:prstDash val="solid"/>
              </a:ln>
            </c:spPr>
            <c:extLst>
              <c:ext xmlns:c16="http://schemas.microsoft.com/office/drawing/2014/chart" uri="{C3380CC4-5D6E-409C-BE32-E72D297353CC}">
                <c16:uniqueId val="{0000000A-B97C-4BA7-A155-6EDF2C93AE02}"/>
              </c:ext>
            </c:extLst>
          </c:dPt>
          <c:dPt>
            <c:idx val="12"/>
            <c:bubble3D val="0"/>
            <c:spPr>
              <a:ln w="25400">
                <a:solidFill>
                  <a:schemeClr val="tx2">
                    <a:lumMod val="60000"/>
                    <a:lumOff val="40000"/>
                  </a:schemeClr>
                </a:solidFill>
                <a:prstDash val="sysDot"/>
              </a:ln>
            </c:spPr>
            <c:extLst>
              <c:ext xmlns:c16="http://schemas.microsoft.com/office/drawing/2014/chart" uri="{C3380CC4-5D6E-409C-BE32-E72D297353CC}">
                <c16:uniqueId val="{0000000C-B97C-4BA7-A155-6EDF2C93AE02}"/>
              </c:ext>
            </c:extLst>
          </c:dPt>
          <c:cat>
            <c:numRef>
              <c:f>'Annual Average PPA Price'!$A$31:$A$46</c:f>
              <c:numCache>
                <c:formatCode>General</c:formatCode>
                <c:ptCount val="16"/>
                <c:pt idx="0">
                  <c:v>2009</c:v>
                </c:pt>
                <c:pt idx="1">
                  <c:v>2010</c:v>
                </c:pt>
                <c:pt idx="2">
                  <c:v>2011</c:v>
                </c:pt>
                <c:pt idx="3">
                  <c:v>2012</c:v>
                </c:pt>
                <c:pt idx="4">
                  <c:v>2013</c:v>
                </c:pt>
                <c:pt idx="5">
                  <c:v>2014</c:v>
                </c:pt>
                <c:pt idx="6">
                  <c:v>2015</c:v>
                </c:pt>
                <c:pt idx="7">
                  <c:v>2016</c:v>
                </c:pt>
                <c:pt idx="8">
                  <c:v>2017</c:v>
                </c:pt>
                <c:pt idx="9">
                  <c:v>2018</c:v>
                </c:pt>
                <c:pt idx="10">
                  <c:v>2019</c:v>
                </c:pt>
                <c:pt idx="11">
                  <c:v>2020</c:v>
                </c:pt>
                <c:pt idx="12">
                  <c:v>2021</c:v>
                </c:pt>
                <c:pt idx="13">
                  <c:v>2022</c:v>
                </c:pt>
                <c:pt idx="14">
                  <c:v>2023</c:v>
                </c:pt>
                <c:pt idx="15">
                  <c:v>2024</c:v>
                </c:pt>
              </c:numCache>
            </c:numRef>
          </c:cat>
          <c:val>
            <c:numRef>
              <c:f>'Annual Average PPA Price'!$F$31:$F$46</c:f>
              <c:numCache>
                <c:formatCode>"$"#,##0_);\("$"#,##0\)</c:formatCode>
                <c:ptCount val="16"/>
                <c:pt idx="6">
                  <c:v>55.908340305219973</c:v>
                </c:pt>
                <c:pt idx="7">
                  <c:v>#N/A</c:v>
                </c:pt>
                <c:pt idx="8">
                  <c:v>33.001376610436765</c:v>
                </c:pt>
                <c:pt idx="9">
                  <c:v>36.700039682844313</c:v>
                </c:pt>
                <c:pt idx="10">
                  <c:v>39.910710767688954</c:v>
                </c:pt>
                <c:pt idx="11">
                  <c:v>27.014586911717924</c:v>
                </c:pt>
                <c:pt idx="12">
                  <c:v>38.273251228935521</c:v>
                </c:pt>
              </c:numCache>
            </c:numRef>
          </c:val>
          <c:smooth val="0"/>
          <c:extLst>
            <c:ext xmlns:c16="http://schemas.microsoft.com/office/drawing/2014/chart" uri="{C3380CC4-5D6E-409C-BE32-E72D297353CC}">
              <c16:uniqueId val="{0000000D-B97C-4BA7-A155-6EDF2C93AE02}"/>
            </c:ext>
          </c:extLst>
        </c:ser>
        <c:ser>
          <c:idx val="8"/>
          <c:order val="4"/>
          <c:tx>
            <c:v> ERCOT</c:v>
          </c:tx>
          <c:spPr>
            <a:ln w="25400">
              <a:solidFill>
                <a:schemeClr val="accent3">
                  <a:lumMod val="75000"/>
                </a:schemeClr>
              </a:solidFill>
              <a:prstDash val="sysDot"/>
            </a:ln>
          </c:spPr>
          <c:marker>
            <c:symbol val="circle"/>
            <c:size val="5"/>
            <c:spPr>
              <a:solidFill>
                <a:schemeClr val="bg1"/>
              </a:solidFill>
              <a:ln>
                <a:solidFill>
                  <a:schemeClr val="accent3">
                    <a:lumMod val="75000"/>
                  </a:schemeClr>
                </a:solidFill>
              </a:ln>
            </c:spPr>
          </c:marker>
          <c:dPt>
            <c:idx val="5"/>
            <c:bubble3D val="0"/>
            <c:extLst>
              <c:ext xmlns:c16="http://schemas.microsoft.com/office/drawing/2014/chart" uri="{C3380CC4-5D6E-409C-BE32-E72D297353CC}">
                <c16:uniqueId val="{0000000E-B97C-4BA7-A155-6EDF2C93AE02}"/>
              </c:ext>
            </c:extLst>
          </c:dPt>
          <c:dPt>
            <c:idx val="8"/>
            <c:bubble3D val="0"/>
            <c:extLst>
              <c:ext xmlns:c16="http://schemas.microsoft.com/office/drawing/2014/chart" uri="{C3380CC4-5D6E-409C-BE32-E72D297353CC}">
                <c16:uniqueId val="{0000000F-B97C-4BA7-A155-6EDF2C93AE02}"/>
              </c:ext>
            </c:extLst>
          </c:dPt>
          <c:cat>
            <c:numRef>
              <c:f>'Annual Average PPA Price'!$A$31:$A$46</c:f>
              <c:numCache>
                <c:formatCode>General</c:formatCode>
                <c:ptCount val="16"/>
                <c:pt idx="0">
                  <c:v>2009</c:v>
                </c:pt>
                <c:pt idx="1">
                  <c:v>2010</c:v>
                </c:pt>
                <c:pt idx="2">
                  <c:v>2011</c:v>
                </c:pt>
                <c:pt idx="3">
                  <c:v>2012</c:v>
                </c:pt>
                <c:pt idx="4">
                  <c:v>2013</c:v>
                </c:pt>
                <c:pt idx="5">
                  <c:v>2014</c:v>
                </c:pt>
                <c:pt idx="6">
                  <c:v>2015</c:v>
                </c:pt>
                <c:pt idx="7">
                  <c:v>2016</c:v>
                </c:pt>
                <c:pt idx="8">
                  <c:v>2017</c:v>
                </c:pt>
                <c:pt idx="9">
                  <c:v>2018</c:v>
                </c:pt>
                <c:pt idx="10">
                  <c:v>2019</c:v>
                </c:pt>
                <c:pt idx="11">
                  <c:v>2020</c:v>
                </c:pt>
                <c:pt idx="12">
                  <c:v>2021</c:v>
                </c:pt>
                <c:pt idx="13">
                  <c:v>2022</c:v>
                </c:pt>
                <c:pt idx="14">
                  <c:v>2023</c:v>
                </c:pt>
                <c:pt idx="15">
                  <c:v>2024</c:v>
                </c:pt>
              </c:numCache>
            </c:numRef>
          </c:cat>
          <c:val>
            <c:numRef>
              <c:f>'Annual Average PPA Price'!$H$31:$H$46</c:f>
              <c:numCache>
                <c:formatCode>"$"#,##0_);\("$"#,##0\)</c:formatCode>
                <c:ptCount val="16"/>
                <c:pt idx="0">
                  <c:v>189.48795414053882</c:v>
                </c:pt>
                <c:pt idx="1">
                  <c:v>#N/A</c:v>
                </c:pt>
                <c:pt idx="2">
                  <c:v>#N/A</c:v>
                </c:pt>
                <c:pt idx="3">
                  <c:v>#N/A</c:v>
                </c:pt>
                <c:pt idx="4">
                  <c:v>#N/A</c:v>
                </c:pt>
                <c:pt idx="5">
                  <c:v>#N/A</c:v>
                </c:pt>
                <c:pt idx="6">
                  <c:v>38.268914188930744</c:v>
                </c:pt>
                <c:pt idx="7">
                  <c:v>#N/A</c:v>
                </c:pt>
                <c:pt idx="8">
                  <c:v>23.251703722365349</c:v>
                </c:pt>
              </c:numCache>
            </c:numRef>
          </c:val>
          <c:smooth val="0"/>
          <c:extLst>
            <c:ext xmlns:c16="http://schemas.microsoft.com/office/drawing/2014/chart" uri="{C3380CC4-5D6E-409C-BE32-E72D297353CC}">
              <c16:uniqueId val="{00000010-B97C-4BA7-A155-6EDF2C93AE02}"/>
            </c:ext>
          </c:extLst>
        </c:ser>
        <c:ser>
          <c:idx val="9"/>
          <c:order val="5"/>
          <c:tx>
            <c:v> PJM</c:v>
          </c:tx>
          <c:spPr>
            <a:ln w="25400">
              <a:solidFill>
                <a:schemeClr val="bg2">
                  <a:lumMod val="25000"/>
                </a:schemeClr>
              </a:solidFill>
            </a:ln>
          </c:spPr>
          <c:marker>
            <c:symbol val="circle"/>
            <c:size val="5"/>
            <c:spPr>
              <a:solidFill>
                <a:schemeClr val="bg1"/>
              </a:solidFill>
              <a:ln>
                <a:solidFill>
                  <a:schemeClr val="bg2">
                    <a:lumMod val="25000"/>
                  </a:schemeClr>
                </a:solidFill>
              </a:ln>
            </c:spPr>
          </c:marker>
          <c:cat>
            <c:numRef>
              <c:f>'Annual Average PPA Price'!$A$31:$A$46</c:f>
              <c:numCache>
                <c:formatCode>General</c:formatCode>
                <c:ptCount val="16"/>
                <c:pt idx="0">
                  <c:v>2009</c:v>
                </c:pt>
                <c:pt idx="1">
                  <c:v>2010</c:v>
                </c:pt>
                <c:pt idx="2">
                  <c:v>2011</c:v>
                </c:pt>
                <c:pt idx="3">
                  <c:v>2012</c:v>
                </c:pt>
                <c:pt idx="4">
                  <c:v>2013</c:v>
                </c:pt>
                <c:pt idx="5">
                  <c:v>2014</c:v>
                </c:pt>
                <c:pt idx="6">
                  <c:v>2015</c:v>
                </c:pt>
                <c:pt idx="7">
                  <c:v>2016</c:v>
                </c:pt>
                <c:pt idx="8">
                  <c:v>2017</c:v>
                </c:pt>
                <c:pt idx="9">
                  <c:v>2018</c:v>
                </c:pt>
                <c:pt idx="10">
                  <c:v>2019</c:v>
                </c:pt>
                <c:pt idx="11">
                  <c:v>2020</c:v>
                </c:pt>
                <c:pt idx="12">
                  <c:v>2021</c:v>
                </c:pt>
                <c:pt idx="13">
                  <c:v>2022</c:v>
                </c:pt>
                <c:pt idx="14">
                  <c:v>2023</c:v>
                </c:pt>
                <c:pt idx="15">
                  <c:v>2024</c:v>
                </c:pt>
              </c:numCache>
            </c:numRef>
          </c:cat>
          <c:val>
            <c:numRef>
              <c:f>'Annual Average PPA Price'!$I$31:$I$46</c:f>
              <c:numCache>
                <c:formatCode>"$"#,##0_);\("$"#,##0\)</c:formatCode>
                <c:ptCount val="16"/>
                <c:pt idx="7">
                  <c:v>48.381911330726638</c:v>
                </c:pt>
                <c:pt idx="8">
                  <c:v>88.326666220713733</c:v>
                </c:pt>
                <c:pt idx="9">
                  <c:v>33.273048337592016</c:v>
                </c:pt>
                <c:pt idx="10">
                  <c:v>31.661522928588433</c:v>
                </c:pt>
                <c:pt idx="11">
                  <c:v>30.910510585073695</c:v>
                </c:pt>
                <c:pt idx="12">
                  <c:v>#N/A</c:v>
                </c:pt>
                <c:pt idx="13">
                  <c:v>43.825027878025985</c:v>
                </c:pt>
              </c:numCache>
            </c:numRef>
          </c:val>
          <c:smooth val="0"/>
          <c:extLst>
            <c:ext xmlns:c16="http://schemas.microsoft.com/office/drawing/2014/chart" uri="{C3380CC4-5D6E-409C-BE32-E72D297353CC}">
              <c16:uniqueId val="{00000011-B97C-4BA7-A155-6EDF2C93AE02}"/>
            </c:ext>
          </c:extLst>
        </c:ser>
        <c:ser>
          <c:idx val="3"/>
          <c:order val="6"/>
          <c:tx>
            <c:v> Southeast (non-ISO)</c:v>
          </c:tx>
          <c:spPr>
            <a:ln w="25400">
              <a:solidFill>
                <a:schemeClr val="accent6"/>
              </a:solidFill>
            </a:ln>
          </c:spPr>
          <c:marker>
            <c:symbol val="circle"/>
            <c:size val="5"/>
            <c:spPr>
              <a:solidFill>
                <a:schemeClr val="bg1"/>
              </a:solidFill>
              <a:ln>
                <a:solidFill>
                  <a:schemeClr val="accent6"/>
                </a:solidFill>
              </a:ln>
            </c:spPr>
          </c:marker>
          <c:dPt>
            <c:idx val="5"/>
            <c:bubble3D val="0"/>
            <c:spPr>
              <a:ln w="25400">
                <a:solidFill>
                  <a:schemeClr val="accent6"/>
                </a:solidFill>
                <a:prstDash val="sysDot"/>
              </a:ln>
            </c:spPr>
            <c:extLst>
              <c:ext xmlns:c16="http://schemas.microsoft.com/office/drawing/2014/chart" uri="{C3380CC4-5D6E-409C-BE32-E72D297353CC}">
                <c16:uniqueId val="{00000013-B97C-4BA7-A155-6EDF2C93AE02}"/>
              </c:ext>
            </c:extLst>
          </c:dPt>
          <c:cat>
            <c:numRef>
              <c:f>'Annual Average PPA Price'!$A$31:$A$46</c:f>
              <c:numCache>
                <c:formatCode>General</c:formatCode>
                <c:ptCount val="16"/>
                <c:pt idx="0">
                  <c:v>2009</c:v>
                </c:pt>
                <c:pt idx="1">
                  <c:v>2010</c:v>
                </c:pt>
                <c:pt idx="2">
                  <c:v>2011</c:v>
                </c:pt>
                <c:pt idx="3">
                  <c:v>2012</c:v>
                </c:pt>
                <c:pt idx="4">
                  <c:v>2013</c:v>
                </c:pt>
                <c:pt idx="5">
                  <c:v>2014</c:v>
                </c:pt>
                <c:pt idx="6">
                  <c:v>2015</c:v>
                </c:pt>
                <c:pt idx="7">
                  <c:v>2016</c:v>
                </c:pt>
                <c:pt idx="8">
                  <c:v>2017</c:v>
                </c:pt>
                <c:pt idx="9">
                  <c:v>2018</c:v>
                </c:pt>
                <c:pt idx="10">
                  <c:v>2019</c:v>
                </c:pt>
                <c:pt idx="11">
                  <c:v>2020</c:v>
                </c:pt>
                <c:pt idx="12">
                  <c:v>2021</c:v>
                </c:pt>
                <c:pt idx="13">
                  <c:v>2022</c:v>
                </c:pt>
                <c:pt idx="14">
                  <c:v>2023</c:v>
                </c:pt>
                <c:pt idx="15">
                  <c:v>2024</c:v>
                </c:pt>
              </c:numCache>
            </c:numRef>
          </c:cat>
          <c:val>
            <c:numRef>
              <c:f>'Annual Average PPA Price'!$L$31:$L$46</c:f>
              <c:numCache>
                <c:formatCode>"$"#,##0_);\("$"#,##0\)</c:formatCode>
                <c:ptCount val="16"/>
                <c:pt idx="1">
                  <c:v>184.79338978638654</c:v>
                </c:pt>
                <c:pt idx="2">
                  <c:v>#N/A</c:v>
                </c:pt>
                <c:pt idx="3">
                  <c:v>#N/A</c:v>
                </c:pt>
                <c:pt idx="4">
                  <c:v>#N/A</c:v>
                </c:pt>
                <c:pt idx="5">
                  <c:v>62.377674274622059</c:v>
                </c:pt>
                <c:pt idx="6">
                  <c:v>52.225744001716812</c:v>
                </c:pt>
                <c:pt idx="7">
                  <c:v>50.042838056116281</c:v>
                </c:pt>
                <c:pt idx="8">
                  <c:v>30.1041660234897</c:v>
                </c:pt>
                <c:pt idx="9">
                  <c:v>27.864257555252109</c:v>
                </c:pt>
                <c:pt idx="10">
                  <c:v>22.573513370763354</c:v>
                </c:pt>
                <c:pt idx="11">
                  <c:v>25.355932362488588</c:v>
                </c:pt>
              </c:numCache>
            </c:numRef>
          </c:val>
          <c:smooth val="0"/>
          <c:extLst>
            <c:ext xmlns:c16="http://schemas.microsoft.com/office/drawing/2014/chart" uri="{C3380CC4-5D6E-409C-BE32-E72D297353CC}">
              <c16:uniqueId val="{00000014-B97C-4BA7-A155-6EDF2C93AE02}"/>
            </c:ext>
          </c:extLst>
        </c:ser>
        <c:dLbls>
          <c:showLegendKey val="0"/>
          <c:showVal val="0"/>
          <c:showCatName val="0"/>
          <c:showSerName val="0"/>
          <c:showPercent val="0"/>
          <c:showBubbleSize val="0"/>
        </c:dLbls>
        <c:marker val="1"/>
        <c:smooth val="0"/>
        <c:axId val="555880160"/>
        <c:axId val="555876632"/>
      </c:lineChart>
      <c:catAx>
        <c:axId val="555880160"/>
        <c:scaling>
          <c:orientation val="minMax"/>
        </c:scaling>
        <c:delete val="0"/>
        <c:axPos val="b"/>
        <c:numFmt formatCode="General" sourceLinked="1"/>
        <c:majorTickMark val="out"/>
        <c:minorTickMark val="none"/>
        <c:tickLblPos val="nextTo"/>
        <c:spPr>
          <a:ln w="3175">
            <a:noFill/>
            <a:prstDash val="solid"/>
          </a:ln>
        </c:spPr>
        <c:txPr>
          <a:bodyPr rot="0" vert="horz"/>
          <a:lstStyle/>
          <a:p>
            <a:pPr>
              <a:defRPr b="0"/>
            </a:pPr>
            <a:endParaRPr lang="en-US"/>
          </a:p>
        </c:txPr>
        <c:crossAx val="555876632"/>
        <c:crosses val="autoZero"/>
        <c:auto val="1"/>
        <c:lblAlgn val="ctr"/>
        <c:lblOffset val="50"/>
        <c:tickLblSkip val="1"/>
        <c:tickMarkSkip val="1"/>
        <c:noMultiLvlLbl val="1"/>
      </c:catAx>
      <c:valAx>
        <c:axId val="555876632"/>
        <c:scaling>
          <c:orientation val="minMax"/>
          <c:max val="190"/>
          <c:min val="0"/>
        </c:scaling>
        <c:delete val="0"/>
        <c:axPos val="l"/>
        <c:majorGridlines>
          <c:spPr>
            <a:ln w="3175">
              <a:noFill/>
            </a:ln>
          </c:spPr>
        </c:majorGridlines>
        <c:numFmt formatCode="General" sourceLinked="0"/>
        <c:majorTickMark val="out"/>
        <c:minorTickMark val="none"/>
        <c:tickLblPos val="nextTo"/>
        <c:spPr>
          <a:ln w="3175">
            <a:noFill/>
            <a:prstDash val="solid"/>
          </a:ln>
        </c:spPr>
        <c:txPr>
          <a:bodyPr rot="0" vert="horz"/>
          <a:lstStyle/>
          <a:p>
            <a:pPr>
              <a:defRPr b="0"/>
            </a:pPr>
            <a:endParaRPr lang="en-US"/>
          </a:p>
        </c:txPr>
        <c:crossAx val="555880160"/>
        <c:crosses val="autoZero"/>
        <c:crossBetween val="between"/>
        <c:majorUnit val="20"/>
      </c:valAx>
      <c:spPr>
        <a:noFill/>
        <a:ln w="25400">
          <a:noFill/>
        </a:ln>
      </c:spPr>
    </c:plotArea>
    <c:plotVisOnly val="1"/>
    <c:dispBlanksAs val="gap"/>
    <c:showDLblsOverMax val="0"/>
  </c:chart>
  <c:spPr>
    <a:solidFill>
      <a:srgbClr val="FFFFFF"/>
    </a:solidFill>
    <a:ln w="9525">
      <a:noFill/>
    </a:ln>
  </c:spPr>
  <c:txPr>
    <a:bodyPr/>
    <a:lstStyle/>
    <a:p>
      <a:pPr>
        <a:defRPr sz="1000" b="0" i="0" u="none" strike="noStrike" baseline="0">
          <a:solidFill>
            <a:srgbClr val="000000"/>
          </a:solidFill>
          <a:latin typeface="Arial" panose="020B0604020202020204" pitchFamily="34" charset="0"/>
          <a:ea typeface="Arial"/>
          <a:cs typeface="Arial" panose="020B0604020202020204" pitchFamily="34" charset="0"/>
        </a:defRPr>
      </a:pPr>
      <a:endParaRPr lang="en-US"/>
    </a:p>
  </c:txPr>
  <c:printSettings>
    <c:headerFooter alignWithMargins="0"/>
    <c:pageMargins b="1" l="0.75" r="0.75" t="1" header="0.5" footer="0.5"/>
    <c:pageSetup/>
  </c:printSettings>
  <c:userShapes r:id="rId1"/>
</c:chartSpace>
</file>

<file path=xl/charts/chart3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5.9924190544377628E-2"/>
          <c:y val="9.9237353506755971E-2"/>
          <c:w val="0.92933414404200687"/>
          <c:h val="0.75593552288288146"/>
        </c:manualLayout>
      </c:layout>
      <c:barChart>
        <c:barDir val="col"/>
        <c:grouping val="stacked"/>
        <c:varyColors val="0"/>
        <c:ser>
          <c:idx val="0"/>
          <c:order val="0"/>
          <c:tx>
            <c:v> Nationwide</c:v>
          </c:tx>
          <c:spPr>
            <a:solidFill>
              <a:schemeClr val="bg2">
                <a:lumMod val="90000"/>
              </a:schemeClr>
            </a:solidFill>
            <a:ln w="12700">
              <a:noFill/>
              <a:prstDash val="solid"/>
            </a:ln>
          </c:spPr>
          <c:invertIfNegative val="0"/>
          <c:cat>
            <c:numRef>
              <c:f>'Annual Average PPA Price'!$A$54:$A$69</c:f>
              <c:numCache>
                <c:formatCode>General</c:formatCode>
                <c:ptCount val="16"/>
                <c:pt idx="0">
                  <c:v>2009</c:v>
                </c:pt>
                <c:pt idx="1">
                  <c:v>2010</c:v>
                </c:pt>
                <c:pt idx="2">
                  <c:v>2011</c:v>
                </c:pt>
                <c:pt idx="3">
                  <c:v>2012</c:v>
                </c:pt>
                <c:pt idx="4">
                  <c:v>2013</c:v>
                </c:pt>
                <c:pt idx="5">
                  <c:v>2014</c:v>
                </c:pt>
                <c:pt idx="6">
                  <c:v>2015</c:v>
                </c:pt>
                <c:pt idx="7">
                  <c:v>2016</c:v>
                </c:pt>
                <c:pt idx="8">
                  <c:v>2017</c:v>
                </c:pt>
                <c:pt idx="9">
                  <c:v>2018</c:v>
                </c:pt>
                <c:pt idx="10">
                  <c:v>2019</c:v>
                </c:pt>
                <c:pt idx="11">
                  <c:v>2020</c:v>
                </c:pt>
                <c:pt idx="12">
                  <c:v>2021</c:v>
                </c:pt>
                <c:pt idx="13">
                  <c:v>2022</c:v>
                </c:pt>
                <c:pt idx="14">
                  <c:v>2023</c:v>
                </c:pt>
                <c:pt idx="15">
                  <c:v>2024</c:v>
                </c:pt>
              </c:numCache>
            </c:numRef>
          </c:cat>
          <c:val>
            <c:numRef>
              <c:f>'Annual Average PPA Price'!$B$54:$B$69</c:f>
              <c:numCache>
                <c:formatCode>"$"#,##0_);\("$"#,##0\)</c:formatCode>
                <c:ptCount val="16"/>
                <c:pt idx="0">
                  <c:v>182.56885883227807</c:v>
                </c:pt>
                <c:pt idx="1">
                  <c:v>149.69336954285399</c:v>
                </c:pt>
                <c:pt idx="2">
                  <c:v>121.39383567194464</c:v>
                </c:pt>
                <c:pt idx="3">
                  <c:v>94.240026234075756</c:v>
                </c:pt>
                <c:pt idx="4">
                  <c:v>74.31117771118717</c:v>
                </c:pt>
                <c:pt idx="5">
                  <c:v>60.418513724402395</c:v>
                </c:pt>
                <c:pt idx="6">
                  <c:v>49.47272925726319</c:v>
                </c:pt>
                <c:pt idx="7">
                  <c:v>40.118586852573202</c:v>
                </c:pt>
                <c:pt idx="8">
                  <c:v>35.870646790159419</c:v>
                </c:pt>
                <c:pt idx="9">
                  <c:v>26.847710973611246</c:v>
                </c:pt>
                <c:pt idx="10">
                  <c:v>22.753008526347312</c:v>
                </c:pt>
                <c:pt idx="11">
                  <c:v>24.54302308746357</c:v>
                </c:pt>
                <c:pt idx="12">
                  <c:v>24.435778879234292</c:v>
                </c:pt>
                <c:pt idx="13">
                  <c:v>29.819481190301794</c:v>
                </c:pt>
                <c:pt idx="14">
                  <c:v>35.483077947602581</c:v>
                </c:pt>
                <c:pt idx="15">
                  <c:v>27.323879389928539</c:v>
                </c:pt>
              </c:numCache>
            </c:numRef>
          </c:val>
          <c:extLst>
            <c:ext xmlns:c16="http://schemas.microsoft.com/office/drawing/2014/chart" uri="{C3380CC4-5D6E-409C-BE32-E72D297353CC}">
              <c16:uniqueId val="{00000000-B2B3-4EE7-B45D-911AEA4E8984}"/>
            </c:ext>
          </c:extLst>
        </c:ser>
        <c:dLbls>
          <c:showLegendKey val="0"/>
          <c:showVal val="0"/>
          <c:showCatName val="0"/>
          <c:showSerName val="0"/>
          <c:showPercent val="0"/>
          <c:showBubbleSize val="0"/>
        </c:dLbls>
        <c:gapWidth val="30"/>
        <c:overlap val="100"/>
        <c:axId val="555877416"/>
        <c:axId val="555874280"/>
      </c:barChart>
      <c:lineChart>
        <c:grouping val="standard"/>
        <c:varyColors val="0"/>
        <c:ser>
          <c:idx val="4"/>
          <c:order val="1"/>
          <c:tx>
            <c:v> West</c:v>
          </c:tx>
          <c:spPr>
            <a:ln w="25400">
              <a:solidFill>
                <a:schemeClr val="accent5"/>
              </a:solidFill>
            </a:ln>
          </c:spPr>
          <c:marker>
            <c:symbol val="circle"/>
            <c:size val="5"/>
            <c:spPr>
              <a:solidFill>
                <a:schemeClr val="bg1"/>
              </a:solidFill>
              <a:ln>
                <a:solidFill>
                  <a:schemeClr val="accent5"/>
                </a:solidFill>
              </a:ln>
            </c:spPr>
          </c:marker>
          <c:cat>
            <c:numRef>
              <c:f>'Annual Average PPA Price'!$A$54:$A$69</c:f>
              <c:numCache>
                <c:formatCode>General</c:formatCode>
                <c:ptCount val="16"/>
                <c:pt idx="0">
                  <c:v>2009</c:v>
                </c:pt>
                <c:pt idx="1">
                  <c:v>2010</c:v>
                </c:pt>
                <c:pt idx="2">
                  <c:v>2011</c:v>
                </c:pt>
                <c:pt idx="3">
                  <c:v>2012</c:v>
                </c:pt>
                <c:pt idx="4">
                  <c:v>2013</c:v>
                </c:pt>
                <c:pt idx="5">
                  <c:v>2014</c:v>
                </c:pt>
                <c:pt idx="6">
                  <c:v>2015</c:v>
                </c:pt>
                <c:pt idx="7">
                  <c:v>2016</c:v>
                </c:pt>
                <c:pt idx="8">
                  <c:v>2017</c:v>
                </c:pt>
                <c:pt idx="9">
                  <c:v>2018</c:v>
                </c:pt>
                <c:pt idx="10">
                  <c:v>2019</c:v>
                </c:pt>
                <c:pt idx="11">
                  <c:v>2020</c:v>
                </c:pt>
                <c:pt idx="12">
                  <c:v>2021</c:v>
                </c:pt>
                <c:pt idx="13">
                  <c:v>2022</c:v>
                </c:pt>
                <c:pt idx="14">
                  <c:v>2023</c:v>
                </c:pt>
                <c:pt idx="15">
                  <c:v>2024</c:v>
                </c:pt>
              </c:numCache>
            </c:numRef>
          </c:cat>
          <c:val>
            <c:numRef>
              <c:f>'Annual Average PPA Price'!$D$54:$D$69</c:f>
              <c:numCache>
                <c:formatCode>"$"#,##0_);\("$"#,##0\)</c:formatCode>
                <c:ptCount val="16"/>
                <c:pt idx="0">
                  <c:v>183.0538116394269</c:v>
                </c:pt>
                <c:pt idx="1">
                  <c:v>146.9526086992629</c:v>
                </c:pt>
                <c:pt idx="2">
                  <c:v>120.31349120834112</c:v>
                </c:pt>
                <c:pt idx="3">
                  <c:v>94.240026234075756</c:v>
                </c:pt>
                <c:pt idx="4">
                  <c:v>72.479759838392084</c:v>
                </c:pt>
                <c:pt idx="5">
                  <c:v>60.598811177317366</c:v>
                </c:pt>
                <c:pt idx="6">
                  <c:v>49.976382268976742</c:v>
                </c:pt>
                <c:pt idx="7">
                  <c:v>36.819433978508044</c:v>
                </c:pt>
                <c:pt idx="8">
                  <c:v>35.150894186303226</c:v>
                </c:pt>
                <c:pt idx="9">
                  <c:v>24.464509076346463</c:v>
                </c:pt>
                <c:pt idx="10">
                  <c:v>20.724531191476103</c:v>
                </c:pt>
                <c:pt idx="11">
                  <c:v>21.965416830736892</c:v>
                </c:pt>
                <c:pt idx="12">
                  <c:v>20.028674093601193</c:v>
                </c:pt>
                <c:pt idx="13">
                  <c:v>26.859990301961638</c:v>
                </c:pt>
                <c:pt idx="14">
                  <c:v>27.495226287815019</c:v>
                </c:pt>
                <c:pt idx="15">
                  <c:v>26.852636859320668</c:v>
                </c:pt>
              </c:numCache>
            </c:numRef>
          </c:val>
          <c:smooth val="0"/>
          <c:extLst>
            <c:ext xmlns:c16="http://schemas.microsoft.com/office/drawing/2014/chart" uri="{C3380CC4-5D6E-409C-BE32-E72D297353CC}">
              <c16:uniqueId val="{00000001-B2B3-4EE7-B45D-911AEA4E8984}"/>
            </c:ext>
          </c:extLst>
        </c:ser>
        <c:ser>
          <c:idx val="5"/>
          <c:order val="2"/>
          <c:tx>
            <c:v> Central</c:v>
          </c:tx>
          <c:spPr>
            <a:ln w="25400">
              <a:solidFill>
                <a:schemeClr val="accent3">
                  <a:lumMod val="75000"/>
                </a:schemeClr>
              </a:solidFill>
            </a:ln>
          </c:spPr>
          <c:marker>
            <c:symbol val="circle"/>
            <c:size val="5"/>
            <c:spPr>
              <a:solidFill>
                <a:schemeClr val="bg1"/>
              </a:solidFill>
              <a:ln>
                <a:solidFill>
                  <a:schemeClr val="accent3">
                    <a:lumMod val="75000"/>
                  </a:schemeClr>
                </a:solidFill>
              </a:ln>
            </c:spPr>
          </c:marker>
          <c:dPt>
            <c:idx val="4"/>
            <c:bubble3D val="0"/>
            <c:spPr>
              <a:ln w="25400">
                <a:solidFill>
                  <a:schemeClr val="accent3">
                    <a:lumMod val="75000"/>
                  </a:schemeClr>
                </a:solidFill>
                <a:prstDash val="sysDot"/>
              </a:ln>
            </c:spPr>
            <c:extLst>
              <c:ext xmlns:c16="http://schemas.microsoft.com/office/drawing/2014/chart" uri="{C3380CC4-5D6E-409C-BE32-E72D297353CC}">
                <c16:uniqueId val="{00000003-B2B3-4EE7-B45D-911AEA4E8984}"/>
              </c:ext>
            </c:extLst>
          </c:dPt>
          <c:dPt>
            <c:idx val="5"/>
            <c:bubble3D val="0"/>
            <c:spPr>
              <a:ln w="25400">
                <a:solidFill>
                  <a:schemeClr val="accent3">
                    <a:lumMod val="75000"/>
                  </a:schemeClr>
                </a:solidFill>
                <a:prstDash val="sysDot"/>
              </a:ln>
            </c:spPr>
            <c:extLst>
              <c:ext xmlns:c16="http://schemas.microsoft.com/office/drawing/2014/chart" uri="{C3380CC4-5D6E-409C-BE32-E72D297353CC}">
                <c16:uniqueId val="{00000005-B2B3-4EE7-B45D-911AEA4E8984}"/>
              </c:ext>
            </c:extLst>
          </c:dPt>
          <c:dPt>
            <c:idx val="8"/>
            <c:bubble3D val="0"/>
            <c:spPr>
              <a:ln w="25400">
                <a:solidFill>
                  <a:schemeClr val="accent3">
                    <a:lumMod val="75000"/>
                  </a:schemeClr>
                </a:solidFill>
                <a:prstDash val="sysDot"/>
              </a:ln>
            </c:spPr>
            <c:extLst>
              <c:ext xmlns:c16="http://schemas.microsoft.com/office/drawing/2014/chart" uri="{C3380CC4-5D6E-409C-BE32-E72D297353CC}">
                <c16:uniqueId val="{00000007-B2B3-4EE7-B45D-911AEA4E8984}"/>
              </c:ext>
            </c:extLst>
          </c:dPt>
          <c:dPt>
            <c:idx val="12"/>
            <c:bubble3D val="0"/>
            <c:spPr>
              <a:ln w="25400">
                <a:solidFill>
                  <a:schemeClr val="accent3">
                    <a:lumMod val="75000"/>
                  </a:schemeClr>
                </a:solidFill>
                <a:prstDash val="sysDot"/>
              </a:ln>
            </c:spPr>
            <c:extLst>
              <c:ext xmlns:c16="http://schemas.microsoft.com/office/drawing/2014/chart" uri="{C3380CC4-5D6E-409C-BE32-E72D297353CC}">
                <c16:uniqueId val="{00000009-B2B3-4EE7-B45D-911AEA4E8984}"/>
              </c:ext>
            </c:extLst>
          </c:dPt>
          <c:cat>
            <c:numRef>
              <c:f>'Annual Average PPA Price'!$A$54:$A$69</c:f>
              <c:numCache>
                <c:formatCode>General</c:formatCode>
                <c:ptCount val="16"/>
                <c:pt idx="0">
                  <c:v>2009</c:v>
                </c:pt>
                <c:pt idx="1">
                  <c:v>2010</c:v>
                </c:pt>
                <c:pt idx="2">
                  <c:v>2011</c:v>
                </c:pt>
                <c:pt idx="3">
                  <c:v>2012</c:v>
                </c:pt>
                <c:pt idx="4">
                  <c:v>2013</c:v>
                </c:pt>
                <c:pt idx="5">
                  <c:v>2014</c:v>
                </c:pt>
                <c:pt idx="6">
                  <c:v>2015</c:v>
                </c:pt>
                <c:pt idx="7">
                  <c:v>2016</c:v>
                </c:pt>
                <c:pt idx="8">
                  <c:v>2017</c:v>
                </c:pt>
                <c:pt idx="9">
                  <c:v>2018</c:v>
                </c:pt>
                <c:pt idx="10">
                  <c:v>2019</c:v>
                </c:pt>
                <c:pt idx="11">
                  <c:v>2020</c:v>
                </c:pt>
                <c:pt idx="12">
                  <c:v>2021</c:v>
                </c:pt>
                <c:pt idx="13">
                  <c:v>2022</c:v>
                </c:pt>
                <c:pt idx="14">
                  <c:v>2023</c:v>
                </c:pt>
                <c:pt idx="15">
                  <c:v>2024</c:v>
                </c:pt>
              </c:numCache>
            </c:numRef>
          </c:cat>
          <c:val>
            <c:numRef>
              <c:f>'Annual Average PPA Price'!$E$54:$E$69</c:f>
              <c:numCache>
                <c:formatCode>"$"#,##0_);\("$"#,##0\)</c:formatCode>
                <c:ptCount val="16"/>
                <c:pt idx="0">
                  <c:v>165.92202148087654</c:v>
                </c:pt>
                <c:pt idx="1">
                  <c:v>#N/A</c:v>
                </c:pt>
                <c:pt idx="2">
                  <c:v>#N/A</c:v>
                </c:pt>
                <c:pt idx="3">
                  <c:v>#N/A</c:v>
                </c:pt>
                <c:pt idx="4">
                  <c:v>#N/A</c:v>
                </c:pt>
                <c:pt idx="5">
                  <c:v>55.437893012307008</c:v>
                </c:pt>
                <c:pt idx="6">
                  <c:v>43.773143565079984</c:v>
                </c:pt>
                <c:pt idx="7">
                  <c:v>#N/A</c:v>
                </c:pt>
                <c:pt idx="8">
                  <c:v>28.897994153961939</c:v>
                </c:pt>
                <c:pt idx="9">
                  <c:v>35.841511684945218</c:v>
                </c:pt>
                <c:pt idx="10">
                  <c:v>40.02934558319064</c:v>
                </c:pt>
                <c:pt idx="11">
                  <c:v>27.014586911717924</c:v>
                </c:pt>
                <c:pt idx="12">
                  <c:v>36.342564247432925</c:v>
                </c:pt>
                <c:pt idx="13">
                  <c:v>33.868403711287861</c:v>
                </c:pt>
              </c:numCache>
            </c:numRef>
          </c:val>
          <c:smooth val="0"/>
          <c:extLst>
            <c:ext xmlns:c16="http://schemas.microsoft.com/office/drawing/2014/chart" uri="{C3380CC4-5D6E-409C-BE32-E72D297353CC}">
              <c16:uniqueId val="{0000000A-B2B3-4EE7-B45D-911AEA4E8984}"/>
            </c:ext>
          </c:extLst>
        </c:ser>
        <c:ser>
          <c:idx val="6"/>
          <c:order val="3"/>
          <c:tx>
            <c:v> Northeast</c:v>
          </c:tx>
          <c:spPr>
            <a:ln w="25400">
              <a:solidFill>
                <a:schemeClr val="bg2">
                  <a:lumMod val="25000"/>
                </a:schemeClr>
              </a:solidFill>
            </a:ln>
          </c:spPr>
          <c:marker>
            <c:symbol val="circle"/>
            <c:size val="5"/>
            <c:spPr>
              <a:solidFill>
                <a:schemeClr val="bg1"/>
              </a:solidFill>
              <a:ln>
                <a:solidFill>
                  <a:schemeClr val="bg2">
                    <a:lumMod val="25000"/>
                  </a:schemeClr>
                </a:solidFill>
              </a:ln>
            </c:spPr>
          </c:marker>
          <c:dPt>
            <c:idx val="4"/>
            <c:bubble3D val="0"/>
            <c:spPr>
              <a:ln w="25400">
                <a:solidFill>
                  <a:schemeClr val="bg2">
                    <a:lumMod val="25000"/>
                  </a:schemeClr>
                </a:solidFill>
                <a:prstDash val="sysDot"/>
              </a:ln>
            </c:spPr>
            <c:extLst>
              <c:ext xmlns:c16="http://schemas.microsoft.com/office/drawing/2014/chart" uri="{C3380CC4-5D6E-409C-BE32-E72D297353CC}">
                <c16:uniqueId val="{0000000C-B2B3-4EE7-B45D-911AEA4E8984}"/>
              </c:ext>
            </c:extLst>
          </c:dPt>
          <c:dPt>
            <c:idx val="12"/>
            <c:bubble3D val="0"/>
            <c:spPr>
              <a:ln w="25400">
                <a:solidFill>
                  <a:schemeClr val="bg2">
                    <a:lumMod val="25000"/>
                  </a:schemeClr>
                </a:solidFill>
                <a:prstDash val="sysDot"/>
              </a:ln>
            </c:spPr>
            <c:extLst>
              <c:ext xmlns:c16="http://schemas.microsoft.com/office/drawing/2014/chart" uri="{C3380CC4-5D6E-409C-BE32-E72D297353CC}">
                <c16:uniqueId val="{0000000E-B2B3-4EE7-B45D-911AEA4E8984}"/>
              </c:ext>
            </c:extLst>
          </c:dPt>
          <c:cat>
            <c:numRef>
              <c:f>'Annual Average PPA Price'!$A$54:$A$69</c:f>
              <c:numCache>
                <c:formatCode>General</c:formatCode>
                <c:ptCount val="16"/>
                <c:pt idx="0">
                  <c:v>2009</c:v>
                </c:pt>
                <c:pt idx="1">
                  <c:v>2010</c:v>
                </c:pt>
                <c:pt idx="2">
                  <c:v>2011</c:v>
                </c:pt>
                <c:pt idx="3">
                  <c:v>2012</c:v>
                </c:pt>
                <c:pt idx="4">
                  <c:v>2013</c:v>
                </c:pt>
                <c:pt idx="5">
                  <c:v>2014</c:v>
                </c:pt>
                <c:pt idx="6">
                  <c:v>2015</c:v>
                </c:pt>
                <c:pt idx="7">
                  <c:v>2016</c:v>
                </c:pt>
                <c:pt idx="8">
                  <c:v>2017</c:v>
                </c:pt>
                <c:pt idx="9">
                  <c:v>2018</c:v>
                </c:pt>
                <c:pt idx="10">
                  <c:v>2019</c:v>
                </c:pt>
                <c:pt idx="11">
                  <c:v>2020</c:v>
                </c:pt>
                <c:pt idx="12">
                  <c:v>2021</c:v>
                </c:pt>
                <c:pt idx="13">
                  <c:v>2022</c:v>
                </c:pt>
                <c:pt idx="14">
                  <c:v>2023</c:v>
                </c:pt>
                <c:pt idx="15">
                  <c:v>2024</c:v>
                </c:pt>
              </c:numCache>
            </c:numRef>
          </c:cat>
          <c:val>
            <c:numRef>
              <c:f>'Annual Average PPA Price'!$F$54:$F$69</c:f>
              <c:numCache>
                <c:formatCode>"$"#,##0_);\("$"#,##0\)</c:formatCode>
                <c:ptCount val="16"/>
                <c:pt idx="7">
                  <c:v>60.859199602024987</c:v>
                </c:pt>
                <c:pt idx="8">
                  <c:v>80.000151621724669</c:v>
                </c:pt>
                <c:pt idx="9">
                  <c:v>36.369539870450865</c:v>
                </c:pt>
                <c:pt idx="10">
                  <c:v>33.058141767907138</c:v>
                </c:pt>
                <c:pt idx="11">
                  <c:v>35.319383968170165</c:v>
                </c:pt>
                <c:pt idx="12">
                  <c:v>42.324490145981343</c:v>
                </c:pt>
                <c:pt idx="13">
                  <c:v>43.825027878025985</c:v>
                </c:pt>
              </c:numCache>
            </c:numRef>
          </c:val>
          <c:smooth val="0"/>
          <c:extLst>
            <c:ext xmlns:c16="http://schemas.microsoft.com/office/drawing/2014/chart" uri="{C3380CC4-5D6E-409C-BE32-E72D297353CC}">
              <c16:uniqueId val="{0000000F-B2B3-4EE7-B45D-911AEA4E8984}"/>
            </c:ext>
          </c:extLst>
        </c:ser>
        <c:ser>
          <c:idx val="7"/>
          <c:order val="4"/>
          <c:tx>
            <c:v> Southeast</c:v>
          </c:tx>
          <c:spPr>
            <a:ln w="25400">
              <a:solidFill>
                <a:schemeClr val="accent6"/>
              </a:solidFill>
            </a:ln>
          </c:spPr>
          <c:marker>
            <c:symbol val="circle"/>
            <c:size val="5"/>
            <c:spPr>
              <a:solidFill>
                <a:schemeClr val="bg1"/>
              </a:solidFill>
              <a:ln>
                <a:solidFill>
                  <a:schemeClr val="accent6"/>
                </a:solidFill>
              </a:ln>
            </c:spPr>
          </c:marker>
          <c:dPt>
            <c:idx val="5"/>
            <c:bubble3D val="0"/>
            <c:spPr>
              <a:ln w="25400">
                <a:solidFill>
                  <a:schemeClr val="accent6"/>
                </a:solidFill>
                <a:prstDash val="sysDot"/>
              </a:ln>
            </c:spPr>
            <c:extLst>
              <c:ext xmlns:c16="http://schemas.microsoft.com/office/drawing/2014/chart" uri="{C3380CC4-5D6E-409C-BE32-E72D297353CC}">
                <c16:uniqueId val="{00000011-B2B3-4EE7-B45D-911AEA4E8984}"/>
              </c:ext>
            </c:extLst>
          </c:dPt>
          <c:cat>
            <c:numRef>
              <c:f>'Annual Average PPA Price'!$A$54:$A$69</c:f>
              <c:numCache>
                <c:formatCode>General</c:formatCode>
                <c:ptCount val="16"/>
                <c:pt idx="0">
                  <c:v>2009</c:v>
                </c:pt>
                <c:pt idx="1">
                  <c:v>2010</c:v>
                </c:pt>
                <c:pt idx="2">
                  <c:v>2011</c:v>
                </c:pt>
                <c:pt idx="3">
                  <c:v>2012</c:v>
                </c:pt>
                <c:pt idx="4">
                  <c:v>2013</c:v>
                </c:pt>
                <c:pt idx="5">
                  <c:v>2014</c:v>
                </c:pt>
                <c:pt idx="6">
                  <c:v>2015</c:v>
                </c:pt>
                <c:pt idx="7">
                  <c:v>2016</c:v>
                </c:pt>
                <c:pt idx="8">
                  <c:v>2017</c:v>
                </c:pt>
                <c:pt idx="9">
                  <c:v>2018</c:v>
                </c:pt>
                <c:pt idx="10">
                  <c:v>2019</c:v>
                </c:pt>
                <c:pt idx="11">
                  <c:v>2020</c:v>
                </c:pt>
                <c:pt idx="12">
                  <c:v>2021</c:v>
                </c:pt>
                <c:pt idx="13">
                  <c:v>2022</c:v>
                </c:pt>
                <c:pt idx="14">
                  <c:v>2023</c:v>
                </c:pt>
                <c:pt idx="15">
                  <c:v>2024</c:v>
                </c:pt>
              </c:numCache>
            </c:numRef>
          </c:cat>
          <c:val>
            <c:numRef>
              <c:f>'Annual Average PPA Price'!$G$54:$G$69</c:f>
              <c:numCache>
                <c:formatCode>"$"#,##0_);\("$"#,##0\)</c:formatCode>
                <c:ptCount val="16"/>
                <c:pt idx="1">
                  <c:v>184.79338978638654</c:v>
                </c:pt>
                <c:pt idx="2">
                  <c:v>#N/A</c:v>
                </c:pt>
                <c:pt idx="3">
                  <c:v>#N/A</c:v>
                </c:pt>
                <c:pt idx="4">
                  <c:v>#N/A</c:v>
                </c:pt>
                <c:pt idx="5">
                  <c:v>62.377674274622059</c:v>
                </c:pt>
                <c:pt idx="6">
                  <c:v>52.225744001716812</c:v>
                </c:pt>
                <c:pt idx="7">
                  <c:v>50.042838056116281</c:v>
                </c:pt>
                <c:pt idx="8">
                  <c:v>30.1041660234897</c:v>
                </c:pt>
                <c:pt idx="9">
                  <c:v>27.864257555252109</c:v>
                </c:pt>
                <c:pt idx="10">
                  <c:v>22.573513370763354</c:v>
                </c:pt>
                <c:pt idx="11">
                  <c:v>25.355932362488588</c:v>
                </c:pt>
              </c:numCache>
            </c:numRef>
          </c:val>
          <c:smooth val="0"/>
          <c:extLst>
            <c:ext xmlns:c16="http://schemas.microsoft.com/office/drawing/2014/chart" uri="{C3380CC4-5D6E-409C-BE32-E72D297353CC}">
              <c16:uniqueId val="{00000012-B2B3-4EE7-B45D-911AEA4E8984}"/>
            </c:ext>
          </c:extLst>
        </c:ser>
        <c:dLbls>
          <c:showLegendKey val="0"/>
          <c:showVal val="0"/>
          <c:showCatName val="0"/>
          <c:showSerName val="0"/>
          <c:showPercent val="0"/>
          <c:showBubbleSize val="0"/>
        </c:dLbls>
        <c:marker val="1"/>
        <c:smooth val="0"/>
        <c:axId val="555877416"/>
        <c:axId val="555874280"/>
      </c:lineChart>
      <c:catAx>
        <c:axId val="555877416"/>
        <c:scaling>
          <c:orientation val="minMax"/>
        </c:scaling>
        <c:delete val="0"/>
        <c:axPos val="b"/>
        <c:numFmt formatCode="General" sourceLinked="1"/>
        <c:majorTickMark val="out"/>
        <c:minorTickMark val="none"/>
        <c:tickLblPos val="nextTo"/>
        <c:spPr>
          <a:ln w="3175">
            <a:noFill/>
            <a:prstDash val="solid"/>
          </a:ln>
        </c:spPr>
        <c:txPr>
          <a:bodyPr rot="0" vert="horz"/>
          <a:lstStyle/>
          <a:p>
            <a:pPr>
              <a:defRPr b="1"/>
            </a:pPr>
            <a:endParaRPr lang="en-US"/>
          </a:p>
        </c:txPr>
        <c:crossAx val="555874280"/>
        <c:crosses val="autoZero"/>
        <c:auto val="1"/>
        <c:lblAlgn val="ctr"/>
        <c:lblOffset val="50"/>
        <c:tickLblSkip val="1"/>
        <c:tickMarkSkip val="1"/>
        <c:noMultiLvlLbl val="1"/>
      </c:catAx>
      <c:valAx>
        <c:axId val="555874280"/>
        <c:scaling>
          <c:orientation val="minMax"/>
          <c:max val="190"/>
          <c:min val="0"/>
        </c:scaling>
        <c:delete val="0"/>
        <c:axPos val="l"/>
        <c:majorGridlines>
          <c:spPr>
            <a:ln w="3175">
              <a:noFill/>
            </a:ln>
          </c:spPr>
        </c:majorGridlines>
        <c:numFmt formatCode="General" sourceLinked="0"/>
        <c:majorTickMark val="out"/>
        <c:minorTickMark val="none"/>
        <c:tickLblPos val="nextTo"/>
        <c:spPr>
          <a:ln w="3175">
            <a:noFill/>
            <a:prstDash val="solid"/>
          </a:ln>
        </c:spPr>
        <c:txPr>
          <a:bodyPr rot="0" vert="horz"/>
          <a:lstStyle/>
          <a:p>
            <a:pPr>
              <a:defRPr b="1"/>
            </a:pPr>
            <a:endParaRPr lang="en-US"/>
          </a:p>
        </c:txPr>
        <c:crossAx val="555877416"/>
        <c:crosses val="autoZero"/>
        <c:crossBetween val="between"/>
        <c:majorUnit val="20"/>
      </c:valAx>
      <c:spPr>
        <a:noFill/>
        <a:ln w="25400">
          <a:noFill/>
        </a:ln>
      </c:spPr>
    </c:plotArea>
    <c:plotVisOnly val="1"/>
    <c:dispBlanksAs val="gap"/>
    <c:showDLblsOverMax val="0"/>
  </c:chart>
  <c:spPr>
    <a:solidFill>
      <a:srgbClr val="FFFFFF"/>
    </a:solidFill>
    <a:ln w="9525">
      <a:noFill/>
    </a:ln>
  </c:spPr>
  <c:txPr>
    <a:bodyPr/>
    <a:lstStyle/>
    <a:p>
      <a:pPr>
        <a:defRPr sz="1000" b="0" i="0" u="none" strike="noStrike" baseline="0">
          <a:solidFill>
            <a:srgbClr val="000000"/>
          </a:solidFill>
          <a:latin typeface="Arial" panose="020B0604020202020204" pitchFamily="34" charset="0"/>
          <a:ea typeface="Arial"/>
          <a:cs typeface="Arial" panose="020B0604020202020204" pitchFamily="34" charset="0"/>
        </a:defRPr>
      </a:pPr>
      <a:endParaRPr lang="en-US"/>
    </a:p>
  </c:txPr>
  <c:printSettings>
    <c:headerFooter alignWithMargins="0"/>
    <c:pageMargins b="1" l="0.75" r="0.75" t="1" header="0.5" footer="0.5"/>
    <c:pageSetup/>
  </c:printSettings>
  <c:userShapes r:id="rId1"/>
</c:chartSpace>
</file>

<file path=xl/charts/chart3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5.9924190544377628E-2"/>
          <c:y val="0.12032328215263755"/>
          <c:w val="0.92933414404200687"/>
          <c:h val="0.73484959423699991"/>
        </c:manualLayout>
      </c:layout>
      <c:barChart>
        <c:barDir val="col"/>
        <c:grouping val="stacked"/>
        <c:varyColors val="0"/>
        <c:ser>
          <c:idx val="0"/>
          <c:order val="0"/>
          <c:tx>
            <c:v> Nationwide</c:v>
          </c:tx>
          <c:spPr>
            <a:solidFill>
              <a:schemeClr val="bg2">
                <a:lumMod val="90000"/>
              </a:schemeClr>
            </a:solidFill>
            <a:ln w="12700">
              <a:noFill/>
              <a:prstDash val="solid"/>
            </a:ln>
          </c:spPr>
          <c:invertIfNegative val="0"/>
          <c:cat>
            <c:numRef>
              <c:f>'Annual Average PPA Price'!$A$54:$A$69</c:f>
              <c:numCache>
                <c:formatCode>General</c:formatCode>
                <c:ptCount val="16"/>
                <c:pt idx="0">
                  <c:v>2009</c:v>
                </c:pt>
                <c:pt idx="1">
                  <c:v>2010</c:v>
                </c:pt>
                <c:pt idx="2">
                  <c:v>2011</c:v>
                </c:pt>
                <c:pt idx="3">
                  <c:v>2012</c:v>
                </c:pt>
                <c:pt idx="4">
                  <c:v>2013</c:v>
                </c:pt>
                <c:pt idx="5">
                  <c:v>2014</c:v>
                </c:pt>
                <c:pt idx="6">
                  <c:v>2015</c:v>
                </c:pt>
                <c:pt idx="7">
                  <c:v>2016</c:v>
                </c:pt>
                <c:pt idx="8">
                  <c:v>2017</c:v>
                </c:pt>
                <c:pt idx="9">
                  <c:v>2018</c:v>
                </c:pt>
                <c:pt idx="10">
                  <c:v>2019</c:v>
                </c:pt>
                <c:pt idx="11">
                  <c:v>2020</c:v>
                </c:pt>
                <c:pt idx="12">
                  <c:v>2021</c:v>
                </c:pt>
                <c:pt idx="13">
                  <c:v>2022</c:v>
                </c:pt>
                <c:pt idx="14">
                  <c:v>2023</c:v>
                </c:pt>
                <c:pt idx="15">
                  <c:v>2024</c:v>
                </c:pt>
              </c:numCache>
            </c:numRef>
          </c:cat>
          <c:val>
            <c:numRef>
              <c:f>'Annual Average PPA Price'!$B$54:$B$69</c:f>
              <c:numCache>
                <c:formatCode>"$"#,##0_);\("$"#,##0\)</c:formatCode>
                <c:ptCount val="16"/>
                <c:pt idx="0">
                  <c:v>182.56885883227807</c:v>
                </c:pt>
                <c:pt idx="1">
                  <c:v>149.69336954285399</c:v>
                </c:pt>
                <c:pt idx="2">
                  <c:v>121.39383567194464</c:v>
                </c:pt>
                <c:pt idx="3">
                  <c:v>94.240026234075756</c:v>
                </c:pt>
                <c:pt idx="4">
                  <c:v>74.31117771118717</c:v>
                </c:pt>
                <c:pt idx="5">
                  <c:v>60.418513724402395</c:v>
                </c:pt>
                <c:pt idx="6">
                  <c:v>49.47272925726319</c:v>
                </c:pt>
                <c:pt idx="7">
                  <c:v>40.118586852573202</c:v>
                </c:pt>
                <c:pt idx="8">
                  <c:v>35.870646790159419</c:v>
                </c:pt>
                <c:pt idx="9">
                  <c:v>26.847710973611246</c:v>
                </c:pt>
                <c:pt idx="10">
                  <c:v>22.753008526347312</c:v>
                </c:pt>
                <c:pt idx="11">
                  <c:v>24.54302308746357</c:v>
                </c:pt>
                <c:pt idx="12">
                  <c:v>24.435778879234292</c:v>
                </c:pt>
                <c:pt idx="13">
                  <c:v>29.819481190301794</c:v>
                </c:pt>
                <c:pt idx="14">
                  <c:v>35.483077947602581</c:v>
                </c:pt>
                <c:pt idx="15">
                  <c:v>27.323879389928539</c:v>
                </c:pt>
              </c:numCache>
            </c:numRef>
          </c:val>
          <c:extLst>
            <c:ext xmlns:c16="http://schemas.microsoft.com/office/drawing/2014/chart" uri="{C3380CC4-5D6E-409C-BE32-E72D297353CC}">
              <c16:uniqueId val="{00000000-F236-48CE-954B-1CBE923D1CC2}"/>
            </c:ext>
          </c:extLst>
        </c:ser>
        <c:dLbls>
          <c:showLegendKey val="0"/>
          <c:showVal val="0"/>
          <c:showCatName val="0"/>
          <c:showSerName val="0"/>
          <c:showPercent val="0"/>
          <c:showBubbleSize val="0"/>
        </c:dLbls>
        <c:gapWidth val="30"/>
        <c:overlap val="100"/>
        <c:axId val="555875848"/>
        <c:axId val="555880552"/>
      </c:barChart>
      <c:lineChart>
        <c:grouping val="standard"/>
        <c:varyColors val="0"/>
        <c:ser>
          <c:idx val="7"/>
          <c:order val="1"/>
          <c:tx>
            <c:v> Southeast</c:v>
          </c:tx>
          <c:spPr>
            <a:ln w="25400">
              <a:solidFill>
                <a:schemeClr val="accent6"/>
              </a:solidFill>
            </a:ln>
          </c:spPr>
          <c:marker>
            <c:symbol val="circle"/>
            <c:size val="5"/>
            <c:spPr>
              <a:solidFill>
                <a:schemeClr val="bg1"/>
              </a:solidFill>
              <a:ln>
                <a:solidFill>
                  <a:schemeClr val="accent6"/>
                </a:solidFill>
              </a:ln>
            </c:spPr>
          </c:marker>
          <c:dPt>
            <c:idx val="5"/>
            <c:bubble3D val="0"/>
            <c:spPr>
              <a:ln w="25400">
                <a:solidFill>
                  <a:schemeClr val="accent6"/>
                </a:solidFill>
                <a:prstDash val="sysDot"/>
              </a:ln>
            </c:spPr>
            <c:extLst>
              <c:ext xmlns:c16="http://schemas.microsoft.com/office/drawing/2014/chart" uri="{C3380CC4-5D6E-409C-BE32-E72D297353CC}">
                <c16:uniqueId val="{00000002-F236-48CE-954B-1CBE923D1CC2}"/>
              </c:ext>
            </c:extLst>
          </c:dPt>
          <c:cat>
            <c:numRef>
              <c:f>'Annual Average PPA Price'!$A$54:$A$69</c:f>
              <c:numCache>
                <c:formatCode>General</c:formatCode>
                <c:ptCount val="16"/>
                <c:pt idx="0">
                  <c:v>2009</c:v>
                </c:pt>
                <c:pt idx="1">
                  <c:v>2010</c:v>
                </c:pt>
                <c:pt idx="2">
                  <c:v>2011</c:v>
                </c:pt>
                <c:pt idx="3">
                  <c:v>2012</c:v>
                </c:pt>
                <c:pt idx="4">
                  <c:v>2013</c:v>
                </c:pt>
                <c:pt idx="5">
                  <c:v>2014</c:v>
                </c:pt>
                <c:pt idx="6">
                  <c:v>2015</c:v>
                </c:pt>
                <c:pt idx="7">
                  <c:v>2016</c:v>
                </c:pt>
                <c:pt idx="8">
                  <c:v>2017</c:v>
                </c:pt>
                <c:pt idx="9">
                  <c:v>2018</c:v>
                </c:pt>
                <c:pt idx="10">
                  <c:v>2019</c:v>
                </c:pt>
                <c:pt idx="11">
                  <c:v>2020</c:v>
                </c:pt>
                <c:pt idx="12">
                  <c:v>2021</c:v>
                </c:pt>
                <c:pt idx="13">
                  <c:v>2022</c:v>
                </c:pt>
                <c:pt idx="14">
                  <c:v>2023</c:v>
                </c:pt>
                <c:pt idx="15">
                  <c:v>2024</c:v>
                </c:pt>
              </c:numCache>
            </c:numRef>
          </c:cat>
          <c:val>
            <c:numRef>
              <c:f>'Annual Average PPA Price'!$H$54:$H$69</c:f>
              <c:numCache>
                <c:formatCode>"$"#,##0_);\("$"#,##0\)</c:formatCode>
                <c:ptCount val="16"/>
                <c:pt idx="9">
                  <c:v>29.147428513823186</c:v>
                </c:pt>
                <c:pt idx="10">
                  <c:v>27.006441744573856</c:v>
                </c:pt>
                <c:pt idx="11">
                  <c:v>27.357638895069634</c:v>
                </c:pt>
                <c:pt idx="12">
                  <c:v>29.675304479183126</c:v>
                </c:pt>
                <c:pt idx="13">
                  <c:v>36.656030250284232</c:v>
                </c:pt>
                <c:pt idx="14">
                  <c:v>44.420555218049472</c:v>
                </c:pt>
                <c:pt idx="15">
                  <c:v>45.312760342790526</c:v>
                </c:pt>
              </c:numCache>
            </c:numRef>
          </c:val>
          <c:smooth val="0"/>
          <c:extLst>
            <c:ext xmlns:c16="http://schemas.microsoft.com/office/drawing/2014/chart" uri="{C3380CC4-5D6E-409C-BE32-E72D297353CC}">
              <c16:uniqueId val="{00000003-F236-48CE-954B-1CBE923D1CC2}"/>
            </c:ext>
          </c:extLst>
        </c:ser>
        <c:ser>
          <c:idx val="1"/>
          <c:order val="2"/>
          <c:tx>
            <c:v>Trio</c:v>
          </c:tx>
          <c:marker>
            <c:symbol val="square"/>
            <c:size val="5"/>
            <c:spPr>
              <a:solidFill>
                <a:schemeClr val="bg1"/>
              </a:solidFill>
            </c:spPr>
          </c:marker>
          <c:val>
            <c:numRef>
              <c:f>'Annual Average PPA Price'!$I$54:$I$69</c:f>
              <c:numCache>
                <c:formatCode>General</c:formatCode>
                <c:ptCount val="16"/>
                <c:pt idx="12" formatCode="&quot;$&quot;#,##0_);\(&quot;$&quot;#,##0\)">
                  <c:v>31.25311887671786</c:v>
                </c:pt>
                <c:pt idx="13" formatCode="&quot;$&quot;#,##0_);\(&quot;$&quot;#,##0\)">
                  <c:v>41.543573444288185</c:v>
                </c:pt>
                <c:pt idx="14" formatCode="&quot;$&quot;#,##0_);\(&quot;$&quot;#,##0\)">
                  <c:v>47.905008954537458</c:v>
                </c:pt>
                <c:pt idx="15" formatCode="&quot;$&quot;#,##0_);\(&quot;$&quot;#,##0\)">
                  <c:v>51.725024364407837</c:v>
                </c:pt>
              </c:numCache>
            </c:numRef>
          </c:val>
          <c:smooth val="0"/>
          <c:extLst>
            <c:ext xmlns:c16="http://schemas.microsoft.com/office/drawing/2014/chart" uri="{C3380CC4-5D6E-409C-BE32-E72D297353CC}">
              <c16:uniqueId val="{00000003-B08C-40F1-9D60-D62739A50F03}"/>
            </c:ext>
          </c:extLst>
        </c:ser>
        <c:dLbls>
          <c:showLegendKey val="0"/>
          <c:showVal val="0"/>
          <c:showCatName val="0"/>
          <c:showSerName val="0"/>
          <c:showPercent val="0"/>
          <c:showBubbleSize val="0"/>
        </c:dLbls>
        <c:marker val="1"/>
        <c:smooth val="0"/>
        <c:axId val="555875848"/>
        <c:axId val="555880552"/>
      </c:lineChart>
      <c:catAx>
        <c:axId val="555875848"/>
        <c:scaling>
          <c:orientation val="minMax"/>
        </c:scaling>
        <c:delete val="0"/>
        <c:axPos val="b"/>
        <c:numFmt formatCode="General" sourceLinked="1"/>
        <c:majorTickMark val="out"/>
        <c:minorTickMark val="none"/>
        <c:tickLblPos val="nextTo"/>
        <c:spPr>
          <a:ln w="3175">
            <a:noFill/>
            <a:prstDash val="solid"/>
          </a:ln>
        </c:spPr>
        <c:txPr>
          <a:bodyPr rot="0" vert="horz"/>
          <a:lstStyle/>
          <a:p>
            <a:pPr>
              <a:defRPr b="1"/>
            </a:pPr>
            <a:endParaRPr lang="en-US"/>
          </a:p>
        </c:txPr>
        <c:crossAx val="555880552"/>
        <c:crosses val="autoZero"/>
        <c:auto val="1"/>
        <c:lblAlgn val="ctr"/>
        <c:lblOffset val="50"/>
        <c:tickLblSkip val="1"/>
        <c:tickMarkSkip val="1"/>
        <c:noMultiLvlLbl val="1"/>
      </c:catAx>
      <c:valAx>
        <c:axId val="555880552"/>
        <c:scaling>
          <c:orientation val="minMax"/>
          <c:max val="190"/>
          <c:min val="0"/>
        </c:scaling>
        <c:delete val="0"/>
        <c:axPos val="l"/>
        <c:majorGridlines>
          <c:spPr>
            <a:ln w="3175">
              <a:noFill/>
            </a:ln>
          </c:spPr>
        </c:majorGridlines>
        <c:numFmt formatCode="General" sourceLinked="0"/>
        <c:majorTickMark val="out"/>
        <c:minorTickMark val="none"/>
        <c:tickLblPos val="nextTo"/>
        <c:spPr>
          <a:ln w="3175">
            <a:noFill/>
            <a:prstDash val="solid"/>
          </a:ln>
        </c:spPr>
        <c:txPr>
          <a:bodyPr rot="0" vert="horz"/>
          <a:lstStyle/>
          <a:p>
            <a:pPr>
              <a:defRPr b="1"/>
            </a:pPr>
            <a:endParaRPr lang="en-US"/>
          </a:p>
        </c:txPr>
        <c:crossAx val="555875848"/>
        <c:crosses val="autoZero"/>
        <c:crossBetween val="between"/>
        <c:majorUnit val="20"/>
      </c:valAx>
      <c:spPr>
        <a:noFill/>
        <a:ln w="25400">
          <a:noFill/>
        </a:ln>
      </c:spPr>
    </c:plotArea>
    <c:plotVisOnly val="1"/>
    <c:dispBlanksAs val="gap"/>
    <c:showDLblsOverMax val="0"/>
  </c:chart>
  <c:spPr>
    <a:solidFill>
      <a:srgbClr val="FFFFFF"/>
    </a:solidFill>
    <a:ln w="9525">
      <a:noFill/>
    </a:ln>
  </c:spPr>
  <c:txPr>
    <a:bodyPr/>
    <a:lstStyle/>
    <a:p>
      <a:pPr>
        <a:defRPr sz="1000" b="0" i="0" u="none" strike="noStrike" baseline="0">
          <a:solidFill>
            <a:srgbClr val="000000"/>
          </a:solidFill>
          <a:latin typeface="Arial" panose="020B0604020202020204" pitchFamily="34" charset="0"/>
          <a:ea typeface="Arial"/>
          <a:cs typeface="Arial" panose="020B0604020202020204" pitchFamily="34" charset="0"/>
        </a:defRPr>
      </a:pPr>
      <a:endParaRPr lang="en-US"/>
    </a:p>
  </c:txPr>
  <c:printSettings>
    <c:headerFooter alignWithMargins="0"/>
    <c:pageMargins b="1" l="0.75" r="0.75" t="1" header="0.5" footer="0.5"/>
    <c:pageSetup/>
  </c:printSettings>
  <c:userShapes r:id="rId1"/>
</c:chartSpace>
</file>

<file path=xl/charts/chart3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5.9924190544377628E-2"/>
          <c:y val="0.12032328215263755"/>
          <c:w val="0.92933414404200687"/>
          <c:h val="0.73484959423699991"/>
        </c:manualLayout>
      </c:layout>
      <c:barChart>
        <c:barDir val="col"/>
        <c:grouping val="stacked"/>
        <c:varyColors val="0"/>
        <c:ser>
          <c:idx val="0"/>
          <c:order val="0"/>
          <c:tx>
            <c:v> Nationwide</c:v>
          </c:tx>
          <c:spPr>
            <a:solidFill>
              <a:schemeClr val="bg2">
                <a:lumMod val="90000"/>
              </a:schemeClr>
            </a:solidFill>
            <a:ln w="12700">
              <a:noFill/>
              <a:prstDash val="solid"/>
            </a:ln>
          </c:spPr>
          <c:invertIfNegative val="0"/>
          <c:cat>
            <c:numRef>
              <c:extLst>
                <c:ext xmlns:c15="http://schemas.microsoft.com/office/drawing/2012/chart" uri="{02D57815-91ED-43cb-92C2-25804820EDAC}">
                  <c15:fullRef>
                    <c15:sqref>'Annual Average PPA Price'!$A$54:$A$69</c15:sqref>
                  </c15:fullRef>
                </c:ext>
              </c:extLst>
              <c:f>'Annual Average PPA Price'!$A$63:$A$69</c:f>
              <c:numCache>
                <c:formatCode>General</c:formatCode>
                <c:ptCount val="7"/>
                <c:pt idx="0">
                  <c:v>2018</c:v>
                </c:pt>
                <c:pt idx="1">
                  <c:v>2019</c:v>
                </c:pt>
                <c:pt idx="2">
                  <c:v>2020</c:v>
                </c:pt>
                <c:pt idx="3">
                  <c:v>2021</c:v>
                </c:pt>
                <c:pt idx="4">
                  <c:v>2022</c:v>
                </c:pt>
                <c:pt idx="5">
                  <c:v>2023</c:v>
                </c:pt>
                <c:pt idx="6">
                  <c:v>2024</c:v>
                </c:pt>
              </c:numCache>
            </c:numRef>
          </c:cat>
          <c:val>
            <c:numRef>
              <c:extLst>
                <c:ext xmlns:c15="http://schemas.microsoft.com/office/drawing/2012/chart" uri="{02D57815-91ED-43cb-92C2-25804820EDAC}">
                  <c15:fullRef>
                    <c15:sqref>'Annual Average PPA Price'!$B$54:$B$69</c15:sqref>
                  </c15:fullRef>
                </c:ext>
              </c:extLst>
              <c:f>'Annual Average PPA Price'!$B$63:$B$69</c:f>
              <c:numCache>
                <c:formatCode>"$"#,##0_);\("$"#,##0\)</c:formatCode>
                <c:ptCount val="7"/>
                <c:pt idx="0">
                  <c:v>26.847710973611246</c:v>
                </c:pt>
                <c:pt idx="1">
                  <c:v>22.753008526347312</c:v>
                </c:pt>
                <c:pt idx="2">
                  <c:v>24.54302308746357</c:v>
                </c:pt>
                <c:pt idx="3">
                  <c:v>24.435778879234292</c:v>
                </c:pt>
                <c:pt idx="4">
                  <c:v>29.819481190301794</c:v>
                </c:pt>
                <c:pt idx="5">
                  <c:v>35.483077947602581</c:v>
                </c:pt>
                <c:pt idx="6">
                  <c:v>27.323879389928539</c:v>
                </c:pt>
              </c:numCache>
            </c:numRef>
          </c:val>
          <c:extLst>
            <c:ext xmlns:c16="http://schemas.microsoft.com/office/drawing/2014/chart" uri="{C3380CC4-5D6E-409C-BE32-E72D297353CC}">
              <c16:uniqueId val="{00000000-CCD5-4AEE-BC58-1063601F5E29}"/>
            </c:ext>
          </c:extLst>
        </c:ser>
        <c:dLbls>
          <c:showLegendKey val="0"/>
          <c:showVal val="0"/>
          <c:showCatName val="0"/>
          <c:showSerName val="0"/>
          <c:showPercent val="0"/>
          <c:showBubbleSize val="0"/>
        </c:dLbls>
        <c:gapWidth val="30"/>
        <c:overlap val="100"/>
        <c:axId val="555875848"/>
        <c:axId val="555880552"/>
      </c:barChart>
      <c:lineChart>
        <c:grouping val="standard"/>
        <c:varyColors val="0"/>
        <c:ser>
          <c:idx val="7"/>
          <c:order val="1"/>
          <c:tx>
            <c:v> Southeast</c:v>
          </c:tx>
          <c:spPr>
            <a:ln w="25400">
              <a:solidFill>
                <a:schemeClr val="accent6"/>
              </a:solidFill>
            </a:ln>
          </c:spPr>
          <c:marker>
            <c:symbol val="circle"/>
            <c:size val="5"/>
            <c:spPr>
              <a:solidFill>
                <a:schemeClr val="bg1"/>
              </a:solidFill>
              <a:ln>
                <a:solidFill>
                  <a:schemeClr val="accent6"/>
                </a:solidFill>
              </a:ln>
            </c:spPr>
          </c:marker>
          <c:cat>
            <c:numRef>
              <c:extLst>
                <c:ext xmlns:c15="http://schemas.microsoft.com/office/drawing/2012/chart" uri="{02D57815-91ED-43cb-92C2-25804820EDAC}">
                  <c15:fullRef>
                    <c15:sqref>'Annual Average PPA Price'!$A$54:$A$69</c15:sqref>
                  </c15:fullRef>
                </c:ext>
              </c:extLst>
              <c:f>'Annual Average PPA Price'!$A$63:$A$69</c:f>
              <c:numCache>
                <c:formatCode>General</c:formatCode>
                <c:ptCount val="7"/>
                <c:pt idx="0">
                  <c:v>2018</c:v>
                </c:pt>
                <c:pt idx="1">
                  <c:v>2019</c:v>
                </c:pt>
                <c:pt idx="2">
                  <c:v>2020</c:v>
                </c:pt>
                <c:pt idx="3">
                  <c:v>2021</c:v>
                </c:pt>
                <c:pt idx="4">
                  <c:v>2022</c:v>
                </c:pt>
                <c:pt idx="5">
                  <c:v>2023</c:v>
                </c:pt>
                <c:pt idx="6">
                  <c:v>2024</c:v>
                </c:pt>
              </c:numCache>
            </c:numRef>
          </c:cat>
          <c:val>
            <c:numRef>
              <c:extLst>
                <c:ext xmlns:c15="http://schemas.microsoft.com/office/drawing/2012/chart" uri="{02D57815-91ED-43cb-92C2-25804820EDAC}">
                  <c15:fullRef>
                    <c15:sqref>'Annual Average PPA Price'!$H$54:$H$69</c15:sqref>
                  </c15:fullRef>
                </c:ext>
              </c:extLst>
              <c:f>'Annual Average PPA Price'!$H$63:$H$69</c:f>
              <c:numCache>
                <c:formatCode>"$"#,##0_);\("$"#,##0\)</c:formatCode>
                <c:ptCount val="7"/>
                <c:pt idx="0">
                  <c:v>29.147428513823186</c:v>
                </c:pt>
                <c:pt idx="1">
                  <c:v>27.006441744573856</c:v>
                </c:pt>
                <c:pt idx="2">
                  <c:v>27.357638895069634</c:v>
                </c:pt>
                <c:pt idx="3">
                  <c:v>29.675304479183126</c:v>
                </c:pt>
                <c:pt idx="4">
                  <c:v>36.656030250284232</c:v>
                </c:pt>
                <c:pt idx="5">
                  <c:v>44.420555218049472</c:v>
                </c:pt>
                <c:pt idx="6">
                  <c:v>45.312760342790526</c:v>
                </c:pt>
              </c:numCache>
            </c:numRef>
          </c:val>
          <c:smooth val="0"/>
          <c:extLst>
            <c:ext xmlns:c15="http://schemas.microsoft.com/office/drawing/2012/chart" uri="{02D57815-91ED-43cb-92C2-25804820EDAC}">
              <c15:categoryFilterExceptions>
                <c15:categoryFilterException>
                  <c15:sqref>'Annual Average PPA Price'!$H$59</c15:sqref>
                  <c15:spPr xmlns:c15="http://schemas.microsoft.com/office/drawing/2012/chart">
                    <a:ln w="25400">
                      <a:solidFill>
                        <a:schemeClr val="accent6"/>
                      </a:solidFill>
                      <a:prstDash val="sysDot"/>
                    </a:ln>
                  </c15:spPr>
                  <c15:bubble3D val="0"/>
                </c15:categoryFilterException>
              </c15:categoryFilterExceptions>
            </c:ext>
            <c:ext xmlns:c16="http://schemas.microsoft.com/office/drawing/2014/chart" uri="{C3380CC4-5D6E-409C-BE32-E72D297353CC}">
              <c16:uniqueId val="{00000003-CCD5-4AEE-BC58-1063601F5E29}"/>
            </c:ext>
          </c:extLst>
        </c:ser>
        <c:ser>
          <c:idx val="1"/>
          <c:order val="2"/>
          <c:tx>
            <c:v>Trio</c:v>
          </c:tx>
          <c:marker>
            <c:symbol val="square"/>
            <c:size val="5"/>
            <c:spPr>
              <a:solidFill>
                <a:schemeClr val="bg1"/>
              </a:solidFill>
            </c:spPr>
          </c:marker>
          <c:cat>
            <c:strLit>
              <c:ptCount val="7"/>
              <c:pt idx="0">
                <c:v>2018</c:v>
              </c:pt>
              <c:pt idx="1">
                <c:v>2019</c:v>
              </c:pt>
              <c:pt idx="2">
                <c:v>2020</c:v>
              </c:pt>
              <c:pt idx="3">
                <c:v>2021</c:v>
              </c:pt>
              <c:pt idx="4">
                <c:v>2022</c:v>
              </c:pt>
              <c:pt idx="5">
                <c:v>2023</c:v>
              </c:pt>
              <c:pt idx="6">
                <c:v>2024</c:v>
              </c:pt>
              <c:extLst>
                <c:ext xmlns:c15="http://schemas.microsoft.com/office/drawing/2012/chart" uri="{02D57815-91ED-43cb-92C2-25804820EDAC}">
                  <c15:autoCat val="1"/>
                </c:ext>
              </c:extLst>
            </c:strLit>
          </c:cat>
          <c:val>
            <c:numRef>
              <c:extLst>
                <c:ext xmlns:c15="http://schemas.microsoft.com/office/drawing/2012/chart" uri="{02D57815-91ED-43cb-92C2-25804820EDAC}">
                  <c15:fullRef>
                    <c15:sqref>'Annual Average PPA Price'!$I$54:$I$69</c15:sqref>
                  </c15:fullRef>
                </c:ext>
              </c:extLst>
              <c:f>'Annual Average PPA Price'!$I$63:$I$69</c:f>
              <c:numCache>
                <c:formatCode>General</c:formatCode>
                <c:ptCount val="7"/>
                <c:pt idx="3" formatCode="&quot;$&quot;#,##0_);\(&quot;$&quot;#,##0\)">
                  <c:v>31.25311887671786</c:v>
                </c:pt>
                <c:pt idx="4" formatCode="&quot;$&quot;#,##0_);\(&quot;$&quot;#,##0\)">
                  <c:v>41.543573444288185</c:v>
                </c:pt>
                <c:pt idx="5" formatCode="&quot;$&quot;#,##0_);\(&quot;$&quot;#,##0\)">
                  <c:v>47.905008954537458</c:v>
                </c:pt>
                <c:pt idx="6" formatCode="&quot;$&quot;#,##0_);\(&quot;$&quot;#,##0\)">
                  <c:v>51.725024364407837</c:v>
                </c:pt>
              </c:numCache>
            </c:numRef>
          </c:val>
          <c:smooth val="0"/>
          <c:extLst>
            <c:ext xmlns:c16="http://schemas.microsoft.com/office/drawing/2014/chart" uri="{C3380CC4-5D6E-409C-BE32-E72D297353CC}">
              <c16:uniqueId val="{00000004-CCD5-4AEE-BC58-1063601F5E29}"/>
            </c:ext>
          </c:extLst>
        </c:ser>
        <c:dLbls>
          <c:showLegendKey val="0"/>
          <c:showVal val="0"/>
          <c:showCatName val="0"/>
          <c:showSerName val="0"/>
          <c:showPercent val="0"/>
          <c:showBubbleSize val="0"/>
        </c:dLbls>
        <c:marker val="1"/>
        <c:smooth val="0"/>
        <c:axId val="555875848"/>
        <c:axId val="555880552"/>
      </c:lineChart>
      <c:catAx>
        <c:axId val="555875848"/>
        <c:scaling>
          <c:orientation val="minMax"/>
        </c:scaling>
        <c:delete val="0"/>
        <c:axPos val="b"/>
        <c:numFmt formatCode="General" sourceLinked="1"/>
        <c:majorTickMark val="out"/>
        <c:minorTickMark val="none"/>
        <c:tickLblPos val="nextTo"/>
        <c:spPr>
          <a:ln w="3175">
            <a:noFill/>
            <a:prstDash val="solid"/>
          </a:ln>
        </c:spPr>
        <c:txPr>
          <a:bodyPr rot="0" vert="horz"/>
          <a:lstStyle/>
          <a:p>
            <a:pPr>
              <a:defRPr b="0"/>
            </a:pPr>
            <a:endParaRPr lang="en-US"/>
          </a:p>
        </c:txPr>
        <c:crossAx val="555880552"/>
        <c:crosses val="autoZero"/>
        <c:auto val="1"/>
        <c:lblAlgn val="ctr"/>
        <c:lblOffset val="50"/>
        <c:tickLblSkip val="1"/>
        <c:tickMarkSkip val="1"/>
        <c:noMultiLvlLbl val="1"/>
      </c:catAx>
      <c:valAx>
        <c:axId val="555880552"/>
        <c:scaling>
          <c:orientation val="minMax"/>
          <c:min val="0"/>
        </c:scaling>
        <c:delete val="0"/>
        <c:axPos val="l"/>
        <c:majorGridlines>
          <c:spPr>
            <a:ln w="3175">
              <a:solidFill>
                <a:schemeClr val="bg1">
                  <a:lumMod val="75000"/>
                </a:schemeClr>
              </a:solidFill>
            </a:ln>
          </c:spPr>
        </c:majorGridlines>
        <c:numFmt formatCode="General" sourceLinked="0"/>
        <c:majorTickMark val="out"/>
        <c:minorTickMark val="none"/>
        <c:tickLblPos val="nextTo"/>
        <c:spPr>
          <a:ln w="3175">
            <a:noFill/>
            <a:prstDash val="solid"/>
          </a:ln>
        </c:spPr>
        <c:txPr>
          <a:bodyPr rot="0" vert="horz"/>
          <a:lstStyle/>
          <a:p>
            <a:pPr>
              <a:defRPr b="0"/>
            </a:pPr>
            <a:endParaRPr lang="en-US"/>
          </a:p>
        </c:txPr>
        <c:crossAx val="555875848"/>
        <c:crosses val="autoZero"/>
        <c:crossBetween val="between"/>
      </c:valAx>
      <c:spPr>
        <a:noFill/>
        <a:ln w="25400">
          <a:noFill/>
        </a:ln>
      </c:spPr>
    </c:plotArea>
    <c:plotVisOnly val="1"/>
    <c:dispBlanksAs val="gap"/>
    <c:showDLblsOverMax val="0"/>
  </c:chart>
  <c:spPr>
    <a:solidFill>
      <a:srgbClr val="FFFFFF"/>
    </a:solidFill>
    <a:ln w="9525">
      <a:noFill/>
    </a:ln>
  </c:spPr>
  <c:txPr>
    <a:bodyPr/>
    <a:lstStyle/>
    <a:p>
      <a:pPr>
        <a:defRPr sz="1000" b="0" i="0" u="none" strike="noStrike" baseline="0">
          <a:solidFill>
            <a:srgbClr val="000000"/>
          </a:solidFill>
          <a:latin typeface="Arial" panose="020B0604020202020204" pitchFamily="34" charset="0"/>
          <a:ea typeface="Arial"/>
          <a:cs typeface="Arial" panose="020B0604020202020204" pitchFamily="34" charset="0"/>
        </a:defRPr>
      </a:pPr>
      <a:endParaRPr lang="en-US"/>
    </a:p>
  </c:txPr>
  <c:printSettings>
    <c:headerFooter alignWithMargins="0"/>
    <c:pageMargins b="1" l="0.75" r="0.75" t="1" header="0.5" footer="0.5"/>
    <c:pageSetup/>
  </c:printSettings>
  <c:userShapes r:id="rId1"/>
</c:chartSpace>
</file>

<file path=xl/charts/chart3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6.8453564516556639E-2"/>
          <c:y val="0.10942760942760943"/>
          <c:w val="0.90839828733529526"/>
          <c:h val="0.7550577958058271"/>
        </c:manualLayout>
      </c:layout>
      <c:lineChart>
        <c:grouping val="standard"/>
        <c:varyColors val="0"/>
        <c:ser>
          <c:idx val="0"/>
          <c:order val="0"/>
          <c:tx>
            <c:v> CAISO</c:v>
          </c:tx>
          <c:spPr>
            <a:ln w="28575" cap="rnd">
              <a:solidFill>
                <a:schemeClr val="accent5"/>
              </a:solidFill>
              <a:round/>
            </a:ln>
            <a:effectLst/>
          </c:spPr>
          <c:marker>
            <c:symbol val="none"/>
          </c:marker>
          <c:cat>
            <c:strRef>
              <c:f>'LevelTen Solar PPA Prices'!$D$25:$AA$25</c:f>
              <c:strCache>
                <c:ptCount val="22"/>
                <c:pt idx="0">
                  <c:v>1Q19</c:v>
                </c:pt>
                <c:pt idx="1">
                  <c:v>2Q19</c:v>
                </c:pt>
                <c:pt idx="2">
                  <c:v>3Q19</c:v>
                </c:pt>
                <c:pt idx="3">
                  <c:v>4Q19</c:v>
                </c:pt>
                <c:pt idx="4">
                  <c:v>1Q20</c:v>
                </c:pt>
                <c:pt idx="5">
                  <c:v>2Q20</c:v>
                </c:pt>
                <c:pt idx="6">
                  <c:v>3Q20</c:v>
                </c:pt>
                <c:pt idx="7">
                  <c:v>4Q20</c:v>
                </c:pt>
                <c:pt idx="8">
                  <c:v>1Q21</c:v>
                </c:pt>
                <c:pt idx="9">
                  <c:v>2Q21</c:v>
                </c:pt>
                <c:pt idx="10">
                  <c:v>3Q21</c:v>
                </c:pt>
                <c:pt idx="11">
                  <c:v>4Q21</c:v>
                </c:pt>
                <c:pt idx="12">
                  <c:v>1Q22</c:v>
                </c:pt>
                <c:pt idx="13">
                  <c:v>2Q22</c:v>
                </c:pt>
                <c:pt idx="14">
                  <c:v>3Q22</c:v>
                </c:pt>
                <c:pt idx="15">
                  <c:v>4Q22</c:v>
                </c:pt>
                <c:pt idx="16">
                  <c:v>1Q23</c:v>
                </c:pt>
                <c:pt idx="17">
                  <c:v>2Q23</c:v>
                </c:pt>
                <c:pt idx="18">
                  <c:v>3Q23</c:v>
                </c:pt>
                <c:pt idx="19">
                  <c:v>4Q23</c:v>
                </c:pt>
                <c:pt idx="20">
                  <c:v>1Q24</c:v>
                </c:pt>
                <c:pt idx="21">
                  <c:v>2Q24</c:v>
                </c:pt>
              </c:strCache>
            </c:strRef>
          </c:cat>
          <c:val>
            <c:numRef>
              <c:f>'LevelTen Solar PPA Prices'!$D$39:$AA$39</c:f>
              <c:numCache>
                <c:formatCode>"$"#,##0.0</c:formatCode>
                <c:ptCount val="24"/>
                <c:pt idx="0">
                  <c:v>22.444377962970147</c:v>
                </c:pt>
                <c:pt idx="1">
                  <c:v>23.712973239138023</c:v>
                </c:pt>
                <c:pt idx="2">
                  <c:v>23.615388987125101</c:v>
                </c:pt>
                <c:pt idx="3">
                  <c:v>23.322636231086364</c:v>
                </c:pt>
                <c:pt idx="4">
                  <c:v>20.807884380001106</c:v>
                </c:pt>
                <c:pt idx="5">
                  <c:v>24.496554792819484</c:v>
                </c:pt>
                <c:pt idx="6">
                  <c:v>23.739904451728535</c:v>
                </c:pt>
                <c:pt idx="7">
                  <c:v>23.739904451728535</c:v>
                </c:pt>
                <c:pt idx="8">
                  <c:v>26.459714210540987</c:v>
                </c:pt>
                <c:pt idx="9">
                  <c:v>25.265352110759629</c:v>
                </c:pt>
                <c:pt idx="10">
                  <c:v>27.102832264269413</c:v>
                </c:pt>
                <c:pt idx="11">
                  <c:v>26.000344172163548</c:v>
                </c:pt>
                <c:pt idx="12">
                  <c:v>27.092807478183644</c:v>
                </c:pt>
                <c:pt idx="13">
                  <c:v>30.501836233716688</c:v>
                </c:pt>
                <c:pt idx="14">
                  <c:v>30.501836233716688</c:v>
                </c:pt>
                <c:pt idx="15">
                  <c:v>36.153647065258312</c:v>
                </c:pt>
                <c:pt idx="16">
                  <c:v>37.505134756759283</c:v>
                </c:pt>
                <c:pt idx="17">
                  <c:v>37.399857185512246</c:v>
                </c:pt>
                <c:pt idx="18">
                  <c:v>37.505134756759283</c:v>
                </c:pt>
                <c:pt idx="19">
                  <c:v>42.98834159254281</c:v>
                </c:pt>
                <c:pt idx="20">
                  <c:v>36.847556065619671</c:v>
                </c:pt>
                <c:pt idx="21">
                  <c:v>45.639848203805045</c:v>
                </c:pt>
              </c:numCache>
            </c:numRef>
          </c:val>
          <c:smooth val="0"/>
          <c:extLst>
            <c:ext xmlns:c16="http://schemas.microsoft.com/office/drawing/2014/chart" uri="{C3380CC4-5D6E-409C-BE32-E72D297353CC}">
              <c16:uniqueId val="{00000000-4F00-47BE-9D6D-42A5B2E3E011}"/>
            </c:ext>
          </c:extLst>
        </c:ser>
        <c:ser>
          <c:idx val="1"/>
          <c:order val="1"/>
          <c:tx>
            <c:v> ERCOT</c:v>
          </c:tx>
          <c:spPr>
            <a:ln w="28575" cap="rnd">
              <a:solidFill>
                <a:schemeClr val="accent3">
                  <a:lumMod val="75000"/>
                </a:schemeClr>
              </a:solidFill>
              <a:round/>
            </a:ln>
            <a:effectLst/>
          </c:spPr>
          <c:marker>
            <c:symbol val="none"/>
          </c:marker>
          <c:cat>
            <c:strRef>
              <c:f>'LevelTen Solar PPA Prices'!$D$25:$AA$25</c:f>
              <c:strCache>
                <c:ptCount val="22"/>
                <c:pt idx="0">
                  <c:v>1Q19</c:v>
                </c:pt>
                <c:pt idx="1">
                  <c:v>2Q19</c:v>
                </c:pt>
                <c:pt idx="2">
                  <c:v>3Q19</c:v>
                </c:pt>
                <c:pt idx="3">
                  <c:v>4Q19</c:v>
                </c:pt>
                <c:pt idx="4">
                  <c:v>1Q20</c:v>
                </c:pt>
                <c:pt idx="5">
                  <c:v>2Q20</c:v>
                </c:pt>
                <c:pt idx="6">
                  <c:v>3Q20</c:v>
                </c:pt>
                <c:pt idx="7">
                  <c:v>4Q20</c:v>
                </c:pt>
                <c:pt idx="8">
                  <c:v>1Q21</c:v>
                </c:pt>
                <c:pt idx="9">
                  <c:v>2Q21</c:v>
                </c:pt>
                <c:pt idx="10">
                  <c:v>3Q21</c:v>
                </c:pt>
                <c:pt idx="11">
                  <c:v>4Q21</c:v>
                </c:pt>
                <c:pt idx="12">
                  <c:v>1Q22</c:v>
                </c:pt>
                <c:pt idx="13">
                  <c:v>2Q22</c:v>
                </c:pt>
                <c:pt idx="14">
                  <c:v>3Q22</c:v>
                </c:pt>
                <c:pt idx="15">
                  <c:v>4Q22</c:v>
                </c:pt>
                <c:pt idx="16">
                  <c:v>1Q23</c:v>
                </c:pt>
                <c:pt idx="17">
                  <c:v>2Q23</c:v>
                </c:pt>
                <c:pt idx="18">
                  <c:v>3Q23</c:v>
                </c:pt>
                <c:pt idx="19">
                  <c:v>4Q23</c:v>
                </c:pt>
                <c:pt idx="20">
                  <c:v>1Q24</c:v>
                </c:pt>
                <c:pt idx="21">
                  <c:v>2Q24</c:v>
                </c:pt>
              </c:strCache>
            </c:strRef>
          </c:cat>
          <c:val>
            <c:numRef>
              <c:f>'LevelTen Solar PPA Prices'!$D$40:$AA$40</c:f>
              <c:numCache>
                <c:formatCode>"$"#,##0.0</c:formatCode>
                <c:ptCount val="24"/>
                <c:pt idx="0">
                  <c:v>23.51780473511219</c:v>
                </c:pt>
                <c:pt idx="1">
                  <c:v>23.810557491150931</c:v>
                </c:pt>
                <c:pt idx="2">
                  <c:v>23.810557491150931</c:v>
                </c:pt>
                <c:pt idx="3">
                  <c:v>23.615388987125101</c:v>
                </c:pt>
                <c:pt idx="4">
                  <c:v>22.888672818001211</c:v>
                </c:pt>
                <c:pt idx="5">
                  <c:v>23.361579281183058</c:v>
                </c:pt>
                <c:pt idx="6">
                  <c:v>24.591136085455854</c:v>
                </c:pt>
                <c:pt idx="7">
                  <c:v>25.253205133910434</c:v>
                </c:pt>
                <c:pt idx="8">
                  <c:v>24.346612034004735</c:v>
                </c:pt>
                <c:pt idx="9">
                  <c:v>24.989730087733161</c:v>
                </c:pt>
                <c:pt idx="10">
                  <c:v>25.724722149137079</c:v>
                </c:pt>
                <c:pt idx="11">
                  <c:v>26.000344172163548</c:v>
                </c:pt>
                <c:pt idx="12">
                  <c:v>28.707610572909825</c:v>
                </c:pt>
                <c:pt idx="13">
                  <c:v>29.604723403313255</c:v>
                </c:pt>
                <c:pt idx="14">
                  <c:v>35.884513216137279</c:v>
                </c:pt>
                <c:pt idx="15">
                  <c:v>35.884513216137279</c:v>
                </c:pt>
                <c:pt idx="16">
                  <c:v>37.505134756759283</c:v>
                </c:pt>
                <c:pt idx="17">
                  <c:v>42.698828271613451</c:v>
                </c:pt>
                <c:pt idx="18">
                  <c:v>40.356402311366722</c:v>
                </c:pt>
                <c:pt idx="19">
                  <c:v>39.479089217641359</c:v>
                </c:pt>
                <c:pt idx="20">
                  <c:v>37.947132826233911</c:v>
                </c:pt>
                <c:pt idx="21">
                  <c:v>38.33368952879286</c:v>
                </c:pt>
              </c:numCache>
            </c:numRef>
          </c:val>
          <c:smooth val="0"/>
          <c:extLst>
            <c:ext xmlns:c16="http://schemas.microsoft.com/office/drawing/2014/chart" uri="{C3380CC4-5D6E-409C-BE32-E72D297353CC}">
              <c16:uniqueId val="{00000001-4F00-47BE-9D6D-42A5B2E3E011}"/>
            </c:ext>
          </c:extLst>
        </c:ser>
        <c:ser>
          <c:idx val="2"/>
          <c:order val="2"/>
          <c:tx>
            <c:v> SPP</c:v>
          </c:tx>
          <c:spPr>
            <a:ln w="28575" cap="rnd">
              <a:solidFill>
                <a:schemeClr val="bg1">
                  <a:lumMod val="65000"/>
                </a:schemeClr>
              </a:solidFill>
              <a:round/>
            </a:ln>
            <a:effectLst/>
          </c:spPr>
          <c:marker>
            <c:symbol val="none"/>
          </c:marker>
          <c:cat>
            <c:strRef>
              <c:f>'LevelTen Solar PPA Prices'!$D$25:$AA$25</c:f>
              <c:strCache>
                <c:ptCount val="22"/>
                <c:pt idx="0">
                  <c:v>1Q19</c:v>
                </c:pt>
                <c:pt idx="1">
                  <c:v>2Q19</c:v>
                </c:pt>
                <c:pt idx="2">
                  <c:v>3Q19</c:v>
                </c:pt>
                <c:pt idx="3">
                  <c:v>4Q19</c:v>
                </c:pt>
                <c:pt idx="4">
                  <c:v>1Q20</c:v>
                </c:pt>
                <c:pt idx="5">
                  <c:v>2Q20</c:v>
                </c:pt>
                <c:pt idx="6">
                  <c:v>3Q20</c:v>
                </c:pt>
                <c:pt idx="7">
                  <c:v>4Q20</c:v>
                </c:pt>
                <c:pt idx="8">
                  <c:v>1Q21</c:v>
                </c:pt>
                <c:pt idx="9">
                  <c:v>2Q21</c:v>
                </c:pt>
                <c:pt idx="10">
                  <c:v>3Q21</c:v>
                </c:pt>
                <c:pt idx="11">
                  <c:v>4Q21</c:v>
                </c:pt>
                <c:pt idx="12">
                  <c:v>1Q22</c:v>
                </c:pt>
                <c:pt idx="13">
                  <c:v>2Q22</c:v>
                </c:pt>
                <c:pt idx="14">
                  <c:v>3Q22</c:v>
                </c:pt>
                <c:pt idx="15">
                  <c:v>4Q22</c:v>
                </c:pt>
                <c:pt idx="16">
                  <c:v>1Q23</c:v>
                </c:pt>
                <c:pt idx="17">
                  <c:v>2Q23</c:v>
                </c:pt>
                <c:pt idx="18">
                  <c:v>3Q23</c:v>
                </c:pt>
                <c:pt idx="19">
                  <c:v>4Q23</c:v>
                </c:pt>
                <c:pt idx="20">
                  <c:v>1Q24</c:v>
                </c:pt>
                <c:pt idx="21">
                  <c:v>2Q24</c:v>
                </c:pt>
              </c:strCache>
            </c:strRef>
          </c:cat>
          <c:val>
            <c:numRef>
              <c:f>'LevelTen Solar PPA Prices'!$D$41:$AA$41</c:f>
              <c:numCache>
                <c:formatCode>"$"#,##0.0</c:formatCode>
                <c:ptCount val="24"/>
                <c:pt idx="0">
                  <c:v>23.908141743163846</c:v>
                </c:pt>
                <c:pt idx="1">
                  <c:v>24.298478751215494</c:v>
                </c:pt>
                <c:pt idx="2">
                  <c:v>24.103310247189672</c:v>
                </c:pt>
                <c:pt idx="3">
                  <c:v>23.908141743163846</c:v>
                </c:pt>
                <c:pt idx="4">
                  <c:v>23.361579281183058</c:v>
                </c:pt>
                <c:pt idx="5">
                  <c:v>25.726111597092274</c:v>
                </c:pt>
                <c:pt idx="6">
                  <c:v>26.57734323081959</c:v>
                </c:pt>
                <c:pt idx="7">
                  <c:v>28.847294254092439</c:v>
                </c:pt>
                <c:pt idx="8">
                  <c:v>28.389068371726271</c:v>
                </c:pt>
                <c:pt idx="9">
                  <c:v>28.940312417779207</c:v>
                </c:pt>
                <c:pt idx="10">
                  <c:v>29.307808448481168</c:v>
                </c:pt>
                <c:pt idx="11">
                  <c:v>33.717760816904672</c:v>
                </c:pt>
                <c:pt idx="12">
                  <c:v>39.472964537751011</c:v>
                </c:pt>
                <c:pt idx="13">
                  <c:v>39.921520952952726</c:v>
                </c:pt>
                <c:pt idx="14">
                  <c:v>39.472964537751011</c:v>
                </c:pt>
                <c:pt idx="15">
                  <c:v>#N/A</c:v>
                </c:pt>
                <c:pt idx="16">
                  <c:v>41.409178023837164</c:v>
                </c:pt>
                <c:pt idx="17">
                  <c:v>35.864559271492858</c:v>
                </c:pt>
                <c:pt idx="18">
                  <c:v>45.620280873718897</c:v>
                </c:pt>
                <c:pt idx="19">
                  <c:v>44.304311233130861</c:v>
                </c:pt>
                <c:pt idx="20">
                  <c:v>42.293062698931124</c:v>
                </c:pt>
                <c:pt idx="21">
                  <c:v>44.749885503066118</c:v>
                </c:pt>
              </c:numCache>
            </c:numRef>
          </c:val>
          <c:smooth val="0"/>
          <c:extLst>
            <c:ext xmlns:c16="http://schemas.microsoft.com/office/drawing/2014/chart" uri="{C3380CC4-5D6E-409C-BE32-E72D297353CC}">
              <c16:uniqueId val="{00000002-4F00-47BE-9D6D-42A5B2E3E011}"/>
            </c:ext>
          </c:extLst>
        </c:ser>
        <c:ser>
          <c:idx val="3"/>
          <c:order val="3"/>
          <c:tx>
            <c:v> MISO</c:v>
          </c:tx>
          <c:spPr>
            <a:ln w="28575" cap="rnd">
              <a:solidFill>
                <a:schemeClr val="tx2">
                  <a:lumMod val="60000"/>
                  <a:lumOff val="40000"/>
                </a:schemeClr>
              </a:solidFill>
              <a:round/>
            </a:ln>
            <a:effectLst/>
          </c:spPr>
          <c:marker>
            <c:symbol val="none"/>
          </c:marker>
          <c:cat>
            <c:strRef>
              <c:f>'LevelTen Solar PPA Prices'!$D$25:$AA$25</c:f>
              <c:strCache>
                <c:ptCount val="22"/>
                <c:pt idx="0">
                  <c:v>1Q19</c:v>
                </c:pt>
                <c:pt idx="1">
                  <c:v>2Q19</c:v>
                </c:pt>
                <c:pt idx="2">
                  <c:v>3Q19</c:v>
                </c:pt>
                <c:pt idx="3">
                  <c:v>4Q19</c:v>
                </c:pt>
                <c:pt idx="4">
                  <c:v>1Q20</c:v>
                </c:pt>
                <c:pt idx="5">
                  <c:v>2Q20</c:v>
                </c:pt>
                <c:pt idx="6">
                  <c:v>3Q20</c:v>
                </c:pt>
                <c:pt idx="7">
                  <c:v>4Q20</c:v>
                </c:pt>
                <c:pt idx="8">
                  <c:v>1Q21</c:v>
                </c:pt>
                <c:pt idx="9">
                  <c:v>2Q21</c:v>
                </c:pt>
                <c:pt idx="10">
                  <c:v>3Q21</c:v>
                </c:pt>
                <c:pt idx="11">
                  <c:v>4Q21</c:v>
                </c:pt>
                <c:pt idx="12">
                  <c:v>1Q22</c:v>
                </c:pt>
                <c:pt idx="13">
                  <c:v>2Q22</c:v>
                </c:pt>
                <c:pt idx="14">
                  <c:v>3Q22</c:v>
                </c:pt>
                <c:pt idx="15">
                  <c:v>4Q22</c:v>
                </c:pt>
                <c:pt idx="16">
                  <c:v>1Q23</c:v>
                </c:pt>
                <c:pt idx="17">
                  <c:v>2Q23</c:v>
                </c:pt>
                <c:pt idx="18">
                  <c:v>3Q23</c:v>
                </c:pt>
                <c:pt idx="19">
                  <c:v>4Q23</c:v>
                </c:pt>
                <c:pt idx="20">
                  <c:v>1Q24</c:v>
                </c:pt>
                <c:pt idx="21">
                  <c:v>2Q24</c:v>
                </c:pt>
              </c:strCache>
            </c:strRef>
          </c:cat>
          <c:val>
            <c:numRef>
              <c:f>'LevelTen Solar PPA Prices'!$D$42:$AA$42</c:f>
              <c:numCache>
                <c:formatCode>"$"#,##0.0</c:formatCode>
                <c:ptCount val="24"/>
                <c:pt idx="0">
                  <c:v>32.593140172313163</c:v>
                </c:pt>
                <c:pt idx="1">
                  <c:v>31.617297652184025</c:v>
                </c:pt>
                <c:pt idx="2">
                  <c:v>30.543870880041972</c:v>
                </c:pt>
                <c:pt idx="3">
                  <c:v>29.275275603874096</c:v>
                </c:pt>
                <c:pt idx="4">
                  <c:v>29.887688473092499</c:v>
                </c:pt>
                <c:pt idx="5">
                  <c:v>28.752712961456069</c:v>
                </c:pt>
                <c:pt idx="6">
                  <c:v>29.509363302547023</c:v>
                </c:pt>
                <c:pt idx="7">
                  <c:v>31.873895618456242</c:v>
                </c:pt>
                <c:pt idx="8">
                  <c:v>31.788406655719392</c:v>
                </c:pt>
                <c:pt idx="9">
                  <c:v>32.431524709447807</c:v>
                </c:pt>
                <c:pt idx="10">
                  <c:v>32.155902686421349</c:v>
                </c:pt>
                <c:pt idx="11">
                  <c:v>33.166516770851729</c:v>
                </c:pt>
                <c:pt idx="12">
                  <c:v>35.525668083975901</c:v>
                </c:pt>
                <c:pt idx="13">
                  <c:v>41.087767632477188</c:v>
                </c:pt>
                <c:pt idx="14">
                  <c:v>45.77177314257959</c:v>
                </c:pt>
                <c:pt idx="15">
                  <c:v>46.649867180978475</c:v>
                </c:pt>
                <c:pt idx="16">
                  <c:v>51.489505470741577</c:v>
                </c:pt>
                <c:pt idx="17">
                  <c:v>50.208628353902554</c:v>
                </c:pt>
                <c:pt idx="18">
                  <c:v>50.88415943607108</c:v>
                </c:pt>
                <c:pt idx="19">
                  <c:v>50.445502889208399</c:v>
                </c:pt>
                <c:pt idx="20">
                  <c:v>49.87857475663121</c:v>
                </c:pt>
                <c:pt idx="21">
                  <c:v>54.00931725299538</c:v>
                </c:pt>
              </c:numCache>
            </c:numRef>
          </c:val>
          <c:smooth val="0"/>
          <c:extLst>
            <c:ext xmlns:c16="http://schemas.microsoft.com/office/drawing/2014/chart" uri="{C3380CC4-5D6E-409C-BE32-E72D297353CC}">
              <c16:uniqueId val="{00000003-4F00-47BE-9D6D-42A5B2E3E011}"/>
            </c:ext>
          </c:extLst>
        </c:ser>
        <c:ser>
          <c:idx val="4"/>
          <c:order val="4"/>
          <c:tx>
            <c:v> PJM</c:v>
          </c:tx>
          <c:spPr>
            <a:ln w="28575" cap="rnd">
              <a:solidFill>
                <a:schemeClr val="bg2">
                  <a:lumMod val="25000"/>
                </a:schemeClr>
              </a:solidFill>
              <a:round/>
            </a:ln>
            <a:effectLst/>
          </c:spPr>
          <c:marker>
            <c:symbol val="none"/>
          </c:marker>
          <c:cat>
            <c:strRef>
              <c:f>'LevelTen Solar PPA Prices'!$D$25:$AA$25</c:f>
              <c:strCache>
                <c:ptCount val="22"/>
                <c:pt idx="0">
                  <c:v>1Q19</c:v>
                </c:pt>
                <c:pt idx="1">
                  <c:v>2Q19</c:v>
                </c:pt>
                <c:pt idx="2">
                  <c:v>3Q19</c:v>
                </c:pt>
                <c:pt idx="3">
                  <c:v>4Q19</c:v>
                </c:pt>
                <c:pt idx="4">
                  <c:v>1Q20</c:v>
                </c:pt>
                <c:pt idx="5">
                  <c:v>2Q20</c:v>
                </c:pt>
                <c:pt idx="6">
                  <c:v>3Q20</c:v>
                </c:pt>
                <c:pt idx="7">
                  <c:v>4Q20</c:v>
                </c:pt>
                <c:pt idx="8">
                  <c:v>1Q21</c:v>
                </c:pt>
                <c:pt idx="9">
                  <c:v>2Q21</c:v>
                </c:pt>
                <c:pt idx="10">
                  <c:v>3Q21</c:v>
                </c:pt>
                <c:pt idx="11">
                  <c:v>4Q21</c:v>
                </c:pt>
                <c:pt idx="12">
                  <c:v>1Q22</c:v>
                </c:pt>
                <c:pt idx="13">
                  <c:v>2Q22</c:v>
                </c:pt>
                <c:pt idx="14">
                  <c:v>3Q22</c:v>
                </c:pt>
                <c:pt idx="15">
                  <c:v>4Q22</c:v>
                </c:pt>
                <c:pt idx="16">
                  <c:v>1Q23</c:v>
                </c:pt>
                <c:pt idx="17">
                  <c:v>2Q23</c:v>
                </c:pt>
                <c:pt idx="18">
                  <c:v>3Q23</c:v>
                </c:pt>
                <c:pt idx="19">
                  <c:v>4Q23</c:v>
                </c:pt>
                <c:pt idx="20">
                  <c:v>1Q24</c:v>
                </c:pt>
                <c:pt idx="21">
                  <c:v>2Q24</c:v>
                </c:pt>
              </c:strCache>
            </c:strRef>
          </c:cat>
          <c:val>
            <c:numRef>
              <c:f>'LevelTen Solar PPA Prices'!$D$43:$AA$43</c:f>
              <c:numCache>
                <c:formatCode>"$"#,##0.0</c:formatCode>
                <c:ptCount val="24"/>
                <c:pt idx="0">
                  <c:v>32.690724424326071</c:v>
                </c:pt>
                <c:pt idx="1">
                  <c:v>32.690724424326071</c:v>
                </c:pt>
                <c:pt idx="2">
                  <c:v>33.178645684390638</c:v>
                </c:pt>
                <c:pt idx="3">
                  <c:v>34.056903952506858</c:v>
                </c:pt>
                <c:pt idx="4">
                  <c:v>33.008871130092665</c:v>
                </c:pt>
                <c:pt idx="5">
                  <c:v>33.008871130092665</c:v>
                </c:pt>
                <c:pt idx="6">
                  <c:v>34.805915690183667</c:v>
                </c:pt>
                <c:pt idx="7">
                  <c:v>35.467984738638251</c:v>
                </c:pt>
                <c:pt idx="8">
                  <c:v>33.074642763176243</c:v>
                </c:pt>
                <c:pt idx="9">
                  <c:v>32.98276875550075</c:v>
                </c:pt>
                <c:pt idx="10">
                  <c:v>34.45275287830858</c:v>
                </c:pt>
                <c:pt idx="11">
                  <c:v>39.597697308135999</c:v>
                </c:pt>
                <c:pt idx="12">
                  <c:v>39.472964537751011</c:v>
                </c:pt>
                <c:pt idx="13">
                  <c:v>42.164303028961307</c:v>
                </c:pt>
                <c:pt idx="14">
                  <c:v>49.341205672188771</c:v>
                </c:pt>
                <c:pt idx="15">
                  <c:v>56.518108315416228</c:v>
                </c:pt>
                <c:pt idx="16">
                  <c:v>57.683335912442658</c:v>
                </c:pt>
                <c:pt idx="17">
                  <c:v>56.507736366850644</c:v>
                </c:pt>
                <c:pt idx="18">
                  <c:v>63.166542748226178</c:v>
                </c:pt>
                <c:pt idx="19">
                  <c:v>65.798482029402265</c:v>
                </c:pt>
                <c:pt idx="20">
                  <c:v>64.588002558632951</c:v>
                </c:pt>
                <c:pt idx="21">
                  <c:v>61.966470929274976</c:v>
                </c:pt>
              </c:numCache>
            </c:numRef>
          </c:val>
          <c:smooth val="0"/>
          <c:extLst>
            <c:ext xmlns:c16="http://schemas.microsoft.com/office/drawing/2014/chart" uri="{C3380CC4-5D6E-409C-BE32-E72D297353CC}">
              <c16:uniqueId val="{00000004-4F00-47BE-9D6D-42A5B2E3E011}"/>
            </c:ext>
          </c:extLst>
        </c:ser>
        <c:ser>
          <c:idx val="5"/>
          <c:order val="5"/>
          <c:spPr>
            <a:ln w="12700" cap="rnd">
              <a:solidFill>
                <a:schemeClr val="accent6"/>
              </a:solidFill>
              <a:prstDash val="sysDot"/>
              <a:round/>
            </a:ln>
            <a:effectLst/>
          </c:spPr>
          <c:marker>
            <c:symbol val="circle"/>
            <c:size val="6"/>
            <c:spPr>
              <a:solidFill>
                <a:schemeClr val="accent6"/>
              </a:solidFill>
              <a:ln w="9525">
                <a:noFill/>
              </a:ln>
              <a:effectLst/>
            </c:spPr>
          </c:marker>
          <c:cat>
            <c:strRef>
              <c:f>'LevelTen Solar PPA Prices'!$D$25:$AA$25</c:f>
              <c:strCache>
                <c:ptCount val="22"/>
                <c:pt idx="0">
                  <c:v>1Q19</c:v>
                </c:pt>
                <c:pt idx="1">
                  <c:v>2Q19</c:v>
                </c:pt>
                <c:pt idx="2">
                  <c:v>3Q19</c:v>
                </c:pt>
                <c:pt idx="3">
                  <c:v>4Q19</c:v>
                </c:pt>
                <c:pt idx="4">
                  <c:v>1Q20</c:v>
                </c:pt>
                <c:pt idx="5">
                  <c:v>2Q20</c:v>
                </c:pt>
                <c:pt idx="6">
                  <c:v>3Q20</c:v>
                </c:pt>
                <c:pt idx="7">
                  <c:v>4Q20</c:v>
                </c:pt>
                <c:pt idx="8">
                  <c:v>1Q21</c:v>
                </c:pt>
                <c:pt idx="9">
                  <c:v>2Q21</c:v>
                </c:pt>
                <c:pt idx="10">
                  <c:v>3Q21</c:v>
                </c:pt>
                <c:pt idx="11">
                  <c:v>4Q21</c:v>
                </c:pt>
                <c:pt idx="12">
                  <c:v>1Q22</c:v>
                </c:pt>
                <c:pt idx="13">
                  <c:v>2Q22</c:v>
                </c:pt>
                <c:pt idx="14">
                  <c:v>3Q22</c:v>
                </c:pt>
                <c:pt idx="15">
                  <c:v>4Q22</c:v>
                </c:pt>
                <c:pt idx="16">
                  <c:v>1Q23</c:v>
                </c:pt>
                <c:pt idx="17">
                  <c:v>2Q23</c:v>
                </c:pt>
                <c:pt idx="18">
                  <c:v>3Q23</c:v>
                </c:pt>
                <c:pt idx="19">
                  <c:v>4Q23</c:v>
                </c:pt>
                <c:pt idx="20">
                  <c:v>1Q24</c:v>
                </c:pt>
                <c:pt idx="21">
                  <c:v>2Q24</c:v>
                </c:pt>
              </c:strCache>
            </c:strRef>
          </c:cat>
          <c:val>
            <c:numRef>
              <c:f>'LevelTen Solar PPA Prices'!$D$47:$AA$47</c:f>
              <c:numCache>
                <c:formatCode>"$"#,##0.0</c:formatCode>
                <c:ptCount val="24"/>
                <c:pt idx="0">
                  <c:v>#N/A</c:v>
                </c:pt>
                <c:pt idx="1">
                  <c:v>#N/A</c:v>
                </c:pt>
                <c:pt idx="2">
                  <c:v>#N/A</c:v>
                </c:pt>
                <c:pt idx="3">
                  <c:v>#N/A</c:v>
                </c:pt>
                <c:pt idx="4">
                  <c:v>#N/A</c:v>
                </c:pt>
                <c:pt idx="5">
                  <c:v>#N/A</c:v>
                </c:pt>
                <c:pt idx="6">
                  <c:v>27.428574864546917</c:v>
                </c:pt>
                <c:pt idx="7">
                  <c:v>28.27980649827423</c:v>
                </c:pt>
                <c:pt idx="8">
                  <c:v>29.399682456156658</c:v>
                </c:pt>
                <c:pt idx="9">
                  <c:v>29.399682456156658</c:v>
                </c:pt>
                <c:pt idx="10">
                  <c:v>30.539125456377811</c:v>
                </c:pt>
                <c:pt idx="11">
                  <c:v>27.332517283458145</c:v>
                </c:pt>
                <c:pt idx="12">
                  <c:v>31.282324396167677</c:v>
                </c:pt>
                <c:pt idx="13">
                  <c:v>32.592109128556693</c:v>
                </c:pt>
                <c:pt idx="14">
                  <c:v>39.114119405589634</c:v>
                </c:pt>
                <c:pt idx="15">
                  <c:v>37.562114208991702</c:v>
                </c:pt>
                <c:pt idx="16">
                  <c:v>41.663598821017516</c:v>
                </c:pt>
                <c:pt idx="17">
                  <c:v>46.497593967444274</c:v>
                </c:pt>
                <c:pt idx="18">
                  <c:v>43.97970538845248</c:v>
                </c:pt>
                <c:pt idx="19">
                  <c:v>45.181624326856209</c:v>
                </c:pt>
                <c:pt idx="20">
                  <c:v>42.905747886365418</c:v>
                </c:pt>
                <c:pt idx="21">
                  <c:v>43.978391583524562</c:v>
                </c:pt>
              </c:numCache>
            </c:numRef>
          </c:val>
          <c:smooth val="0"/>
          <c:extLst>
            <c:ext xmlns:c16="http://schemas.microsoft.com/office/drawing/2014/chart" uri="{C3380CC4-5D6E-409C-BE32-E72D297353CC}">
              <c16:uniqueId val="{00000005-4F00-47BE-9D6D-42A5B2E3E011}"/>
            </c:ext>
          </c:extLst>
        </c:ser>
        <c:dLbls>
          <c:showLegendKey val="0"/>
          <c:showVal val="0"/>
          <c:showCatName val="0"/>
          <c:showSerName val="0"/>
          <c:showPercent val="0"/>
          <c:showBubbleSize val="0"/>
        </c:dLbls>
        <c:smooth val="0"/>
        <c:axId val="555881728"/>
        <c:axId val="555887216"/>
      </c:lineChart>
      <c:catAx>
        <c:axId val="555881728"/>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5400000" spcFirstLastPara="1" vertOverflow="ellipsis" wrap="square" anchor="ctr" anchorCtr="1"/>
          <a:lstStyle/>
          <a:p>
            <a:pPr>
              <a:defRPr sz="1000" b="0" i="0" u="none" strike="noStrike" kern="1200" baseline="0">
                <a:solidFill>
                  <a:schemeClr val="tx1"/>
                </a:solidFill>
                <a:latin typeface="Arial" panose="020B0604020202020204" pitchFamily="34" charset="0"/>
                <a:ea typeface="+mn-ea"/>
                <a:cs typeface="Arial" panose="020B0604020202020204" pitchFamily="34" charset="0"/>
              </a:defRPr>
            </a:pPr>
            <a:endParaRPr lang="en-US"/>
          </a:p>
        </c:txPr>
        <c:crossAx val="555887216"/>
        <c:crosses val="autoZero"/>
        <c:auto val="1"/>
        <c:lblAlgn val="ctr"/>
        <c:lblOffset val="0"/>
        <c:tickLblSkip val="1"/>
        <c:noMultiLvlLbl val="0"/>
      </c:catAx>
      <c:valAx>
        <c:axId val="555887216"/>
        <c:scaling>
          <c:orientation val="minMax"/>
        </c:scaling>
        <c:delete val="0"/>
        <c:axPos val="l"/>
        <c:majorGridlines>
          <c:spPr>
            <a:ln w="6350" cap="flat" cmpd="sng" algn="ctr">
              <a:solidFill>
                <a:schemeClr val="bg1">
                  <a:lumMod val="75000"/>
                </a:schemeClr>
              </a:solidFill>
              <a:round/>
            </a:ln>
            <a:effectLst/>
          </c:spPr>
        </c:majorGridlines>
        <c:numFmt formatCode="&quot;$&quot;#,##0" sourceLinked="0"/>
        <c:majorTickMark val="none"/>
        <c:minorTickMark val="none"/>
        <c:tickLblPos val="nextTo"/>
        <c:spPr>
          <a:noFill/>
          <a:ln>
            <a:noFill/>
          </a:ln>
          <a:effectLst/>
        </c:spPr>
        <c:txPr>
          <a:bodyPr rot="-60000000" spcFirstLastPara="1" vertOverflow="ellipsis" vert="horz" wrap="square" anchor="ctr" anchorCtr="1"/>
          <a:lstStyle/>
          <a:p>
            <a:pPr>
              <a:defRPr sz="1000" b="0" i="0" u="none" strike="noStrike" kern="1200" baseline="0">
                <a:solidFill>
                  <a:schemeClr val="tx1"/>
                </a:solidFill>
                <a:latin typeface="Arial" panose="020B0604020202020204" pitchFamily="34" charset="0"/>
                <a:ea typeface="+mn-ea"/>
                <a:cs typeface="Arial" panose="020B0604020202020204" pitchFamily="34" charset="0"/>
              </a:defRPr>
            </a:pPr>
            <a:endParaRPr lang="en-US"/>
          </a:p>
        </c:txPr>
        <c:crossAx val="555881728"/>
        <c:crosses val="autoZero"/>
        <c:crossBetween val="between"/>
      </c:valAx>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sz="100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userShapes r:id="rId3"/>
</c:chartSpace>
</file>

<file path=xl/charts/chart3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6.8453564516556639E-2"/>
          <c:y val="0.10942760942760943"/>
          <c:w val="0.90839828733529526"/>
          <c:h val="0.75169742039820775"/>
        </c:manualLayout>
      </c:layout>
      <c:lineChart>
        <c:grouping val="standard"/>
        <c:varyColors val="0"/>
        <c:ser>
          <c:idx val="0"/>
          <c:order val="0"/>
          <c:tx>
            <c:v> CAISO</c:v>
          </c:tx>
          <c:spPr>
            <a:ln w="28575" cap="rnd">
              <a:solidFill>
                <a:schemeClr val="accent5"/>
              </a:solidFill>
              <a:round/>
            </a:ln>
            <a:effectLst/>
          </c:spPr>
          <c:marker>
            <c:symbol val="none"/>
          </c:marker>
          <c:cat>
            <c:strRef>
              <c:f>'LevelTen Solar PPA Prices'!$D$25:$AA$25</c:f>
              <c:strCache>
                <c:ptCount val="22"/>
                <c:pt idx="0">
                  <c:v>1Q19</c:v>
                </c:pt>
                <c:pt idx="1">
                  <c:v>2Q19</c:v>
                </c:pt>
                <c:pt idx="2">
                  <c:v>3Q19</c:v>
                </c:pt>
                <c:pt idx="3">
                  <c:v>4Q19</c:v>
                </c:pt>
                <c:pt idx="4">
                  <c:v>1Q20</c:v>
                </c:pt>
                <c:pt idx="5">
                  <c:v>2Q20</c:v>
                </c:pt>
                <c:pt idx="6">
                  <c:v>3Q20</c:v>
                </c:pt>
                <c:pt idx="7">
                  <c:v>4Q20</c:v>
                </c:pt>
                <c:pt idx="8">
                  <c:v>1Q21</c:v>
                </c:pt>
                <c:pt idx="9">
                  <c:v>2Q21</c:v>
                </c:pt>
                <c:pt idx="10">
                  <c:v>3Q21</c:v>
                </c:pt>
                <c:pt idx="11">
                  <c:v>4Q21</c:v>
                </c:pt>
                <c:pt idx="12">
                  <c:v>1Q22</c:v>
                </c:pt>
                <c:pt idx="13">
                  <c:v>2Q22</c:v>
                </c:pt>
                <c:pt idx="14">
                  <c:v>3Q22</c:v>
                </c:pt>
                <c:pt idx="15">
                  <c:v>4Q22</c:v>
                </c:pt>
                <c:pt idx="16">
                  <c:v>1Q23</c:v>
                </c:pt>
                <c:pt idx="17">
                  <c:v>2Q23</c:v>
                </c:pt>
                <c:pt idx="18">
                  <c:v>3Q23</c:v>
                </c:pt>
                <c:pt idx="19">
                  <c:v>4Q23</c:v>
                </c:pt>
                <c:pt idx="20">
                  <c:v>1Q24</c:v>
                </c:pt>
                <c:pt idx="21">
                  <c:v>2Q24</c:v>
                </c:pt>
              </c:strCache>
            </c:strRef>
          </c:cat>
          <c:val>
            <c:numRef>
              <c:f>'LevelTen Solar PPA Prices'!$D$26:$AA$26</c:f>
              <c:numCache>
                <c:formatCode>"$"#,##0.0</c:formatCode>
                <c:ptCount val="24"/>
                <c:pt idx="0">
                  <c:v>23</c:v>
                </c:pt>
                <c:pt idx="1">
                  <c:v>24.3</c:v>
                </c:pt>
                <c:pt idx="2">
                  <c:v>24.2</c:v>
                </c:pt>
                <c:pt idx="3">
                  <c:v>23.9</c:v>
                </c:pt>
                <c:pt idx="4">
                  <c:v>22</c:v>
                </c:pt>
                <c:pt idx="5">
                  <c:v>25.9</c:v>
                </c:pt>
                <c:pt idx="6">
                  <c:v>25.1</c:v>
                </c:pt>
                <c:pt idx="7">
                  <c:v>25.1</c:v>
                </c:pt>
                <c:pt idx="8">
                  <c:v>28.8</c:v>
                </c:pt>
                <c:pt idx="9">
                  <c:v>27.5</c:v>
                </c:pt>
                <c:pt idx="10">
                  <c:v>29.5</c:v>
                </c:pt>
                <c:pt idx="11">
                  <c:v>28.3</c:v>
                </c:pt>
                <c:pt idx="12">
                  <c:v>30.2</c:v>
                </c:pt>
                <c:pt idx="13">
                  <c:v>34</c:v>
                </c:pt>
                <c:pt idx="14">
                  <c:v>34</c:v>
                </c:pt>
                <c:pt idx="15">
                  <c:v>40.299999999999997</c:v>
                </c:pt>
                <c:pt idx="16">
                  <c:v>42.75</c:v>
                </c:pt>
                <c:pt idx="17">
                  <c:v>42.63</c:v>
                </c:pt>
                <c:pt idx="18">
                  <c:v>42.75</c:v>
                </c:pt>
                <c:pt idx="19">
                  <c:v>49</c:v>
                </c:pt>
                <c:pt idx="20">
                  <c:v>42.94</c:v>
                </c:pt>
                <c:pt idx="21">
                  <c:v>53.19</c:v>
                </c:pt>
              </c:numCache>
            </c:numRef>
          </c:val>
          <c:smooth val="0"/>
          <c:extLst>
            <c:ext xmlns:c16="http://schemas.microsoft.com/office/drawing/2014/chart" uri="{C3380CC4-5D6E-409C-BE32-E72D297353CC}">
              <c16:uniqueId val="{00000000-A211-4620-9A21-CE552449224F}"/>
            </c:ext>
          </c:extLst>
        </c:ser>
        <c:ser>
          <c:idx val="1"/>
          <c:order val="1"/>
          <c:tx>
            <c:v> ERCOT</c:v>
          </c:tx>
          <c:spPr>
            <a:ln w="28575" cap="rnd">
              <a:solidFill>
                <a:schemeClr val="accent3">
                  <a:lumMod val="75000"/>
                </a:schemeClr>
              </a:solidFill>
              <a:round/>
            </a:ln>
            <a:effectLst/>
          </c:spPr>
          <c:marker>
            <c:symbol val="none"/>
          </c:marker>
          <c:cat>
            <c:strRef>
              <c:f>'LevelTen Solar PPA Prices'!$D$25:$AA$25</c:f>
              <c:strCache>
                <c:ptCount val="22"/>
                <c:pt idx="0">
                  <c:v>1Q19</c:v>
                </c:pt>
                <c:pt idx="1">
                  <c:v>2Q19</c:v>
                </c:pt>
                <c:pt idx="2">
                  <c:v>3Q19</c:v>
                </c:pt>
                <c:pt idx="3">
                  <c:v>4Q19</c:v>
                </c:pt>
                <c:pt idx="4">
                  <c:v>1Q20</c:v>
                </c:pt>
                <c:pt idx="5">
                  <c:v>2Q20</c:v>
                </c:pt>
                <c:pt idx="6">
                  <c:v>3Q20</c:v>
                </c:pt>
                <c:pt idx="7">
                  <c:v>4Q20</c:v>
                </c:pt>
                <c:pt idx="8">
                  <c:v>1Q21</c:v>
                </c:pt>
                <c:pt idx="9">
                  <c:v>2Q21</c:v>
                </c:pt>
                <c:pt idx="10">
                  <c:v>3Q21</c:v>
                </c:pt>
                <c:pt idx="11">
                  <c:v>4Q21</c:v>
                </c:pt>
                <c:pt idx="12">
                  <c:v>1Q22</c:v>
                </c:pt>
                <c:pt idx="13">
                  <c:v>2Q22</c:v>
                </c:pt>
                <c:pt idx="14">
                  <c:v>3Q22</c:v>
                </c:pt>
                <c:pt idx="15">
                  <c:v>4Q22</c:v>
                </c:pt>
                <c:pt idx="16">
                  <c:v>1Q23</c:v>
                </c:pt>
                <c:pt idx="17">
                  <c:v>2Q23</c:v>
                </c:pt>
                <c:pt idx="18">
                  <c:v>3Q23</c:v>
                </c:pt>
                <c:pt idx="19">
                  <c:v>4Q23</c:v>
                </c:pt>
                <c:pt idx="20">
                  <c:v>1Q24</c:v>
                </c:pt>
                <c:pt idx="21">
                  <c:v>2Q24</c:v>
                </c:pt>
              </c:strCache>
            </c:strRef>
          </c:cat>
          <c:val>
            <c:numRef>
              <c:f>'LevelTen Solar PPA Prices'!$D$27:$AA$27</c:f>
              <c:numCache>
                <c:formatCode>"$"#,##0.0</c:formatCode>
                <c:ptCount val="24"/>
                <c:pt idx="0">
                  <c:v>24.1</c:v>
                </c:pt>
                <c:pt idx="1">
                  <c:v>24.4</c:v>
                </c:pt>
                <c:pt idx="2">
                  <c:v>24.4</c:v>
                </c:pt>
                <c:pt idx="3">
                  <c:v>24.2</c:v>
                </c:pt>
                <c:pt idx="4">
                  <c:v>24.2</c:v>
                </c:pt>
                <c:pt idx="5">
                  <c:v>24.7</c:v>
                </c:pt>
                <c:pt idx="6">
                  <c:v>26</c:v>
                </c:pt>
                <c:pt idx="7">
                  <c:v>26.7</c:v>
                </c:pt>
                <c:pt idx="8">
                  <c:v>26.5</c:v>
                </c:pt>
                <c:pt idx="9">
                  <c:v>27.2</c:v>
                </c:pt>
                <c:pt idx="10">
                  <c:v>28</c:v>
                </c:pt>
                <c:pt idx="11">
                  <c:v>28.3</c:v>
                </c:pt>
                <c:pt idx="12">
                  <c:v>32</c:v>
                </c:pt>
                <c:pt idx="13">
                  <c:v>33</c:v>
                </c:pt>
                <c:pt idx="14">
                  <c:v>40</c:v>
                </c:pt>
                <c:pt idx="15">
                  <c:v>40</c:v>
                </c:pt>
                <c:pt idx="16">
                  <c:v>42.75</c:v>
                </c:pt>
                <c:pt idx="17">
                  <c:v>48.67</c:v>
                </c:pt>
                <c:pt idx="18">
                  <c:v>46</c:v>
                </c:pt>
                <c:pt idx="19">
                  <c:v>45</c:v>
                </c:pt>
                <c:pt idx="20">
                  <c:v>44.22</c:v>
                </c:pt>
                <c:pt idx="21">
                  <c:v>44.67</c:v>
                </c:pt>
              </c:numCache>
            </c:numRef>
          </c:val>
          <c:smooth val="0"/>
          <c:extLst>
            <c:ext xmlns:c16="http://schemas.microsoft.com/office/drawing/2014/chart" uri="{C3380CC4-5D6E-409C-BE32-E72D297353CC}">
              <c16:uniqueId val="{00000001-A211-4620-9A21-CE552449224F}"/>
            </c:ext>
          </c:extLst>
        </c:ser>
        <c:ser>
          <c:idx val="2"/>
          <c:order val="2"/>
          <c:tx>
            <c:v> SPP</c:v>
          </c:tx>
          <c:spPr>
            <a:ln w="28575" cap="rnd">
              <a:solidFill>
                <a:schemeClr val="bg1">
                  <a:lumMod val="65000"/>
                </a:schemeClr>
              </a:solidFill>
              <a:round/>
            </a:ln>
            <a:effectLst/>
          </c:spPr>
          <c:marker>
            <c:symbol val="none"/>
          </c:marker>
          <c:cat>
            <c:strRef>
              <c:f>'LevelTen Solar PPA Prices'!$D$25:$AA$25</c:f>
              <c:strCache>
                <c:ptCount val="22"/>
                <c:pt idx="0">
                  <c:v>1Q19</c:v>
                </c:pt>
                <c:pt idx="1">
                  <c:v>2Q19</c:v>
                </c:pt>
                <c:pt idx="2">
                  <c:v>3Q19</c:v>
                </c:pt>
                <c:pt idx="3">
                  <c:v>4Q19</c:v>
                </c:pt>
                <c:pt idx="4">
                  <c:v>1Q20</c:v>
                </c:pt>
                <c:pt idx="5">
                  <c:v>2Q20</c:v>
                </c:pt>
                <c:pt idx="6">
                  <c:v>3Q20</c:v>
                </c:pt>
                <c:pt idx="7">
                  <c:v>4Q20</c:v>
                </c:pt>
                <c:pt idx="8">
                  <c:v>1Q21</c:v>
                </c:pt>
                <c:pt idx="9">
                  <c:v>2Q21</c:v>
                </c:pt>
                <c:pt idx="10">
                  <c:v>3Q21</c:v>
                </c:pt>
                <c:pt idx="11">
                  <c:v>4Q21</c:v>
                </c:pt>
                <c:pt idx="12">
                  <c:v>1Q22</c:v>
                </c:pt>
                <c:pt idx="13">
                  <c:v>2Q22</c:v>
                </c:pt>
                <c:pt idx="14">
                  <c:v>3Q22</c:v>
                </c:pt>
                <c:pt idx="15">
                  <c:v>4Q22</c:v>
                </c:pt>
                <c:pt idx="16">
                  <c:v>1Q23</c:v>
                </c:pt>
                <c:pt idx="17">
                  <c:v>2Q23</c:v>
                </c:pt>
                <c:pt idx="18">
                  <c:v>3Q23</c:v>
                </c:pt>
                <c:pt idx="19">
                  <c:v>4Q23</c:v>
                </c:pt>
                <c:pt idx="20">
                  <c:v>1Q24</c:v>
                </c:pt>
                <c:pt idx="21">
                  <c:v>2Q24</c:v>
                </c:pt>
              </c:strCache>
            </c:strRef>
          </c:cat>
          <c:val>
            <c:numRef>
              <c:f>'LevelTen Solar PPA Prices'!$D$28:$AA$28</c:f>
              <c:numCache>
                <c:formatCode>"$"#,##0.0</c:formatCode>
                <c:ptCount val="24"/>
                <c:pt idx="0">
                  <c:v>24.5</c:v>
                </c:pt>
                <c:pt idx="1">
                  <c:v>24.9</c:v>
                </c:pt>
                <c:pt idx="2">
                  <c:v>24.7</c:v>
                </c:pt>
                <c:pt idx="3">
                  <c:v>24.5</c:v>
                </c:pt>
                <c:pt idx="4">
                  <c:v>24.7</c:v>
                </c:pt>
                <c:pt idx="5">
                  <c:v>27.2</c:v>
                </c:pt>
                <c:pt idx="6">
                  <c:v>28.1</c:v>
                </c:pt>
                <c:pt idx="7">
                  <c:v>30.5</c:v>
                </c:pt>
                <c:pt idx="8">
                  <c:v>30.9</c:v>
                </c:pt>
                <c:pt idx="9">
                  <c:v>31.5</c:v>
                </c:pt>
                <c:pt idx="10">
                  <c:v>31.9</c:v>
                </c:pt>
                <c:pt idx="11">
                  <c:v>36.700000000000003</c:v>
                </c:pt>
                <c:pt idx="12">
                  <c:v>44</c:v>
                </c:pt>
                <c:pt idx="13">
                  <c:v>44.5</c:v>
                </c:pt>
                <c:pt idx="14">
                  <c:v>44</c:v>
                </c:pt>
                <c:pt idx="15">
                  <c:v>#N/A</c:v>
                </c:pt>
                <c:pt idx="16">
                  <c:v>47.2</c:v>
                </c:pt>
                <c:pt idx="17">
                  <c:v>40.880000000000003</c:v>
                </c:pt>
                <c:pt idx="18">
                  <c:v>52</c:v>
                </c:pt>
                <c:pt idx="19">
                  <c:v>50.5</c:v>
                </c:pt>
                <c:pt idx="20">
                  <c:v>49.29</c:v>
                </c:pt>
                <c:pt idx="21">
                  <c:v>52.15</c:v>
                </c:pt>
              </c:numCache>
            </c:numRef>
          </c:val>
          <c:smooth val="0"/>
          <c:extLst>
            <c:ext xmlns:c16="http://schemas.microsoft.com/office/drawing/2014/chart" uri="{C3380CC4-5D6E-409C-BE32-E72D297353CC}">
              <c16:uniqueId val="{00000002-A211-4620-9A21-CE552449224F}"/>
            </c:ext>
          </c:extLst>
        </c:ser>
        <c:ser>
          <c:idx val="3"/>
          <c:order val="3"/>
          <c:tx>
            <c:v> MISO</c:v>
          </c:tx>
          <c:spPr>
            <a:ln w="28575" cap="rnd">
              <a:solidFill>
                <a:schemeClr val="tx2">
                  <a:lumMod val="60000"/>
                  <a:lumOff val="40000"/>
                </a:schemeClr>
              </a:solidFill>
              <a:round/>
            </a:ln>
            <a:effectLst/>
          </c:spPr>
          <c:marker>
            <c:symbol val="none"/>
          </c:marker>
          <c:cat>
            <c:strRef>
              <c:f>'LevelTen Solar PPA Prices'!$D$25:$AA$25</c:f>
              <c:strCache>
                <c:ptCount val="22"/>
                <c:pt idx="0">
                  <c:v>1Q19</c:v>
                </c:pt>
                <c:pt idx="1">
                  <c:v>2Q19</c:v>
                </c:pt>
                <c:pt idx="2">
                  <c:v>3Q19</c:v>
                </c:pt>
                <c:pt idx="3">
                  <c:v>4Q19</c:v>
                </c:pt>
                <c:pt idx="4">
                  <c:v>1Q20</c:v>
                </c:pt>
                <c:pt idx="5">
                  <c:v>2Q20</c:v>
                </c:pt>
                <c:pt idx="6">
                  <c:v>3Q20</c:v>
                </c:pt>
                <c:pt idx="7">
                  <c:v>4Q20</c:v>
                </c:pt>
                <c:pt idx="8">
                  <c:v>1Q21</c:v>
                </c:pt>
                <c:pt idx="9">
                  <c:v>2Q21</c:v>
                </c:pt>
                <c:pt idx="10">
                  <c:v>3Q21</c:v>
                </c:pt>
                <c:pt idx="11">
                  <c:v>4Q21</c:v>
                </c:pt>
                <c:pt idx="12">
                  <c:v>1Q22</c:v>
                </c:pt>
                <c:pt idx="13">
                  <c:v>2Q22</c:v>
                </c:pt>
                <c:pt idx="14">
                  <c:v>3Q22</c:v>
                </c:pt>
                <c:pt idx="15">
                  <c:v>4Q22</c:v>
                </c:pt>
                <c:pt idx="16">
                  <c:v>1Q23</c:v>
                </c:pt>
                <c:pt idx="17">
                  <c:v>2Q23</c:v>
                </c:pt>
                <c:pt idx="18">
                  <c:v>3Q23</c:v>
                </c:pt>
                <c:pt idx="19">
                  <c:v>4Q23</c:v>
                </c:pt>
                <c:pt idx="20">
                  <c:v>1Q24</c:v>
                </c:pt>
                <c:pt idx="21">
                  <c:v>2Q24</c:v>
                </c:pt>
              </c:strCache>
            </c:strRef>
          </c:cat>
          <c:val>
            <c:numRef>
              <c:f>'LevelTen Solar PPA Prices'!$D$29:$AA$29</c:f>
              <c:numCache>
                <c:formatCode>"$"#,##0.0</c:formatCode>
                <c:ptCount val="24"/>
                <c:pt idx="0">
                  <c:v>33.4</c:v>
                </c:pt>
                <c:pt idx="1">
                  <c:v>32.4</c:v>
                </c:pt>
                <c:pt idx="2">
                  <c:v>31.3</c:v>
                </c:pt>
                <c:pt idx="3">
                  <c:v>30</c:v>
                </c:pt>
                <c:pt idx="4">
                  <c:v>31.6</c:v>
                </c:pt>
                <c:pt idx="5">
                  <c:v>30.4</c:v>
                </c:pt>
                <c:pt idx="6">
                  <c:v>31.2</c:v>
                </c:pt>
                <c:pt idx="7">
                  <c:v>33.700000000000003</c:v>
                </c:pt>
                <c:pt idx="8">
                  <c:v>34.6</c:v>
                </c:pt>
                <c:pt idx="9">
                  <c:v>35.299999999999997</c:v>
                </c:pt>
                <c:pt idx="10">
                  <c:v>35</c:v>
                </c:pt>
                <c:pt idx="11">
                  <c:v>36.1</c:v>
                </c:pt>
                <c:pt idx="12">
                  <c:v>39.599999999999994</c:v>
                </c:pt>
                <c:pt idx="13">
                  <c:v>45.8</c:v>
                </c:pt>
                <c:pt idx="14">
                  <c:v>51.0212</c:v>
                </c:pt>
                <c:pt idx="15">
                  <c:v>52</c:v>
                </c:pt>
                <c:pt idx="16">
                  <c:v>58.69</c:v>
                </c:pt>
                <c:pt idx="17">
                  <c:v>57.23</c:v>
                </c:pt>
                <c:pt idx="18">
                  <c:v>58</c:v>
                </c:pt>
                <c:pt idx="19">
                  <c:v>57.5</c:v>
                </c:pt>
                <c:pt idx="20">
                  <c:v>58.13</c:v>
                </c:pt>
                <c:pt idx="21">
                  <c:v>62.94</c:v>
                </c:pt>
              </c:numCache>
            </c:numRef>
          </c:val>
          <c:smooth val="0"/>
          <c:extLst>
            <c:ext xmlns:c16="http://schemas.microsoft.com/office/drawing/2014/chart" uri="{C3380CC4-5D6E-409C-BE32-E72D297353CC}">
              <c16:uniqueId val="{00000003-A211-4620-9A21-CE552449224F}"/>
            </c:ext>
          </c:extLst>
        </c:ser>
        <c:ser>
          <c:idx val="4"/>
          <c:order val="4"/>
          <c:tx>
            <c:v> PJM</c:v>
          </c:tx>
          <c:spPr>
            <a:ln w="28575" cap="rnd">
              <a:solidFill>
                <a:schemeClr val="bg2">
                  <a:lumMod val="25000"/>
                </a:schemeClr>
              </a:solidFill>
              <a:round/>
            </a:ln>
            <a:effectLst/>
          </c:spPr>
          <c:marker>
            <c:symbol val="none"/>
          </c:marker>
          <c:cat>
            <c:strRef>
              <c:f>'LevelTen Solar PPA Prices'!$D$25:$AA$25</c:f>
              <c:strCache>
                <c:ptCount val="22"/>
                <c:pt idx="0">
                  <c:v>1Q19</c:v>
                </c:pt>
                <c:pt idx="1">
                  <c:v>2Q19</c:v>
                </c:pt>
                <c:pt idx="2">
                  <c:v>3Q19</c:v>
                </c:pt>
                <c:pt idx="3">
                  <c:v>4Q19</c:v>
                </c:pt>
                <c:pt idx="4">
                  <c:v>1Q20</c:v>
                </c:pt>
                <c:pt idx="5">
                  <c:v>2Q20</c:v>
                </c:pt>
                <c:pt idx="6">
                  <c:v>3Q20</c:v>
                </c:pt>
                <c:pt idx="7">
                  <c:v>4Q20</c:v>
                </c:pt>
                <c:pt idx="8">
                  <c:v>1Q21</c:v>
                </c:pt>
                <c:pt idx="9">
                  <c:v>2Q21</c:v>
                </c:pt>
                <c:pt idx="10">
                  <c:v>3Q21</c:v>
                </c:pt>
                <c:pt idx="11">
                  <c:v>4Q21</c:v>
                </c:pt>
                <c:pt idx="12">
                  <c:v>1Q22</c:v>
                </c:pt>
                <c:pt idx="13">
                  <c:v>2Q22</c:v>
                </c:pt>
                <c:pt idx="14">
                  <c:v>3Q22</c:v>
                </c:pt>
                <c:pt idx="15">
                  <c:v>4Q22</c:v>
                </c:pt>
                <c:pt idx="16">
                  <c:v>1Q23</c:v>
                </c:pt>
                <c:pt idx="17">
                  <c:v>2Q23</c:v>
                </c:pt>
                <c:pt idx="18">
                  <c:v>3Q23</c:v>
                </c:pt>
                <c:pt idx="19">
                  <c:v>4Q23</c:v>
                </c:pt>
                <c:pt idx="20">
                  <c:v>1Q24</c:v>
                </c:pt>
                <c:pt idx="21">
                  <c:v>2Q24</c:v>
                </c:pt>
              </c:strCache>
            </c:strRef>
          </c:cat>
          <c:val>
            <c:numRef>
              <c:f>'LevelTen Solar PPA Prices'!$D$30:$AA$30</c:f>
              <c:numCache>
                <c:formatCode>"$"#,##0.0</c:formatCode>
                <c:ptCount val="24"/>
                <c:pt idx="0">
                  <c:v>33.5</c:v>
                </c:pt>
                <c:pt idx="1">
                  <c:v>33.5</c:v>
                </c:pt>
                <c:pt idx="2">
                  <c:v>34</c:v>
                </c:pt>
                <c:pt idx="3">
                  <c:v>34.9</c:v>
                </c:pt>
                <c:pt idx="4">
                  <c:v>34.9</c:v>
                </c:pt>
                <c:pt idx="5">
                  <c:v>34.9</c:v>
                </c:pt>
                <c:pt idx="6">
                  <c:v>36.799999999999997</c:v>
                </c:pt>
                <c:pt idx="7">
                  <c:v>37.5</c:v>
                </c:pt>
                <c:pt idx="8">
                  <c:v>36</c:v>
                </c:pt>
                <c:pt idx="9">
                  <c:v>35.9</c:v>
                </c:pt>
                <c:pt idx="10">
                  <c:v>37.5</c:v>
                </c:pt>
                <c:pt idx="11">
                  <c:v>43.1</c:v>
                </c:pt>
                <c:pt idx="12">
                  <c:v>44</c:v>
                </c:pt>
                <c:pt idx="13">
                  <c:v>47</c:v>
                </c:pt>
                <c:pt idx="14">
                  <c:v>55</c:v>
                </c:pt>
                <c:pt idx="15">
                  <c:v>63</c:v>
                </c:pt>
                <c:pt idx="16">
                  <c:v>65.75</c:v>
                </c:pt>
                <c:pt idx="17">
                  <c:v>64.41</c:v>
                </c:pt>
                <c:pt idx="18">
                  <c:v>72</c:v>
                </c:pt>
                <c:pt idx="19">
                  <c:v>75</c:v>
                </c:pt>
                <c:pt idx="20">
                  <c:v>75.27</c:v>
                </c:pt>
                <c:pt idx="21">
                  <c:v>72.209999999999994</c:v>
                </c:pt>
              </c:numCache>
            </c:numRef>
          </c:val>
          <c:smooth val="0"/>
          <c:extLst>
            <c:ext xmlns:c16="http://schemas.microsoft.com/office/drawing/2014/chart" uri="{C3380CC4-5D6E-409C-BE32-E72D297353CC}">
              <c16:uniqueId val="{00000004-A211-4620-9A21-CE552449224F}"/>
            </c:ext>
          </c:extLst>
        </c:ser>
        <c:ser>
          <c:idx val="5"/>
          <c:order val="5"/>
          <c:spPr>
            <a:ln w="12700" cap="rnd">
              <a:solidFill>
                <a:schemeClr val="accent6"/>
              </a:solidFill>
              <a:prstDash val="sysDot"/>
              <a:round/>
            </a:ln>
            <a:effectLst/>
          </c:spPr>
          <c:marker>
            <c:symbol val="circle"/>
            <c:size val="6"/>
            <c:spPr>
              <a:solidFill>
                <a:schemeClr val="accent6"/>
              </a:solidFill>
              <a:ln w="9525">
                <a:noFill/>
              </a:ln>
              <a:effectLst/>
            </c:spPr>
          </c:marker>
          <c:cat>
            <c:strRef>
              <c:f>'LevelTen Solar PPA Prices'!$D$25:$AA$25</c:f>
              <c:strCache>
                <c:ptCount val="22"/>
                <c:pt idx="0">
                  <c:v>1Q19</c:v>
                </c:pt>
                <c:pt idx="1">
                  <c:v>2Q19</c:v>
                </c:pt>
                <c:pt idx="2">
                  <c:v>3Q19</c:v>
                </c:pt>
                <c:pt idx="3">
                  <c:v>4Q19</c:v>
                </c:pt>
                <c:pt idx="4">
                  <c:v>1Q20</c:v>
                </c:pt>
                <c:pt idx="5">
                  <c:v>2Q20</c:v>
                </c:pt>
                <c:pt idx="6">
                  <c:v>3Q20</c:v>
                </c:pt>
                <c:pt idx="7">
                  <c:v>4Q20</c:v>
                </c:pt>
                <c:pt idx="8">
                  <c:v>1Q21</c:v>
                </c:pt>
                <c:pt idx="9">
                  <c:v>2Q21</c:v>
                </c:pt>
                <c:pt idx="10">
                  <c:v>3Q21</c:v>
                </c:pt>
                <c:pt idx="11">
                  <c:v>4Q21</c:v>
                </c:pt>
                <c:pt idx="12">
                  <c:v>1Q22</c:v>
                </c:pt>
                <c:pt idx="13">
                  <c:v>2Q22</c:v>
                </c:pt>
                <c:pt idx="14">
                  <c:v>3Q22</c:v>
                </c:pt>
                <c:pt idx="15">
                  <c:v>4Q22</c:v>
                </c:pt>
                <c:pt idx="16">
                  <c:v>1Q23</c:v>
                </c:pt>
                <c:pt idx="17">
                  <c:v>2Q23</c:v>
                </c:pt>
                <c:pt idx="18">
                  <c:v>3Q23</c:v>
                </c:pt>
                <c:pt idx="19">
                  <c:v>4Q23</c:v>
                </c:pt>
                <c:pt idx="20">
                  <c:v>1Q24</c:v>
                </c:pt>
                <c:pt idx="21">
                  <c:v>2Q24</c:v>
                </c:pt>
              </c:strCache>
            </c:strRef>
          </c:cat>
          <c:val>
            <c:numRef>
              <c:f>'LevelTen Solar PPA Prices'!$D$34:$AA$34</c:f>
              <c:numCache>
                <c:formatCode>"$"#,##0.0</c:formatCode>
                <c:ptCount val="24"/>
                <c:pt idx="0">
                  <c:v>#N/A</c:v>
                </c:pt>
                <c:pt idx="1">
                  <c:v>#N/A</c:v>
                </c:pt>
                <c:pt idx="2">
                  <c:v>#N/A</c:v>
                </c:pt>
                <c:pt idx="3">
                  <c:v>#N/A</c:v>
                </c:pt>
                <c:pt idx="4">
                  <c:v>#N/A</c:v>
                </c:pt>
                <c:pt idx="5">
                  <c:v>#N/A</c:v>
                </c:pt>
                <c:pt idx="6">
                  <c:v>29</c:v>
                </c:pt>
                <c:pt idx="7">
                  <c:v>29.9</c:v>
                </c:pt>
                <c:pt idx="8">
                  <c:v>32</c:v>
                </c:pt>
                <c:pt idx="9">
                  <c:v>32</c:v>
                </c:pt>
                <c:pt idx="10">
                  <c:v>33.240223463687151</c:v>
                </c:pt>
                <c:pt idx="11">
                  <c:v>29.75</c:v>
                </c:pt>
                <c:pt idx="12">
                  <c:v>34.870000000000005</c:v>
                </c:pt>
                <c:pt idx="13">
                  <c:v>36.33</c:v>
                </c:pt>
                <c:pt idx="14">
                  <c:v>43.6</c:v>
                </c:pt>
                <c:pt idx="15">
                  <c:v>41.870000000000005</c:v>
                </c:pt>
                <c:pt idx="16">
                  <c:v>47.49</c:v>
                </c:pt>
                <c:pt idx="17">
                  <c:v>53</c:v>
                </c:pt>
                <c:pt idx="18">
                  <c:v>50.13</c:v>
                </c:pt>
                <c:pt idx="19">
                  <c:v>51.5</c:v>
                </c:pt>
                <c:pt idx="20">
                  <c:v>50</c:v>
                </c:pt>
                <c:pt idx="21">
                  <c:v>51.25</c:v>
                </c:pt>
              </c:numCache>
            </c:numRef>
          </c:val>
          <c:smooth val="0"/>
          <c:extLst>
            <c:ext xmlns:c16="http://schemas.microsoft.com/office/drawing/2014/chart" uri="{C3380CC4-5D6E-409C-BE32-E72D297353CC}">
              <c16:uniqueId val="{00000005-A211-4620-9A21-CE552449224F}"/>
            </c:ext>
          </c:extLst>
        </c:ser>
        <c:dLbls>
          <c:showLegendKey val="0"/>
          <c:showVal val="0"/>
          <c:showCatName val="0"/>
          <c:showSerName val="0"/>
          <c:showPercent val="0"/>
          <c:showBubbleSize val="0"/>
        </c:dLbls>
        <c:smooth val="0"/>
        <c:axId val="555886432"/>
        <c:axId val="555886824"/>
      </c:lineChart>
      <c:catAx>
        <c:axId val="555886432"/>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5400000" spcFirstLastPara="1" vertOverflow="ellipsis" wrap="square" anchor="ctr" anchorCtr="1"/>
          <a:lstStyle/>
          <a:p>
            <a:pPr>
              <a:defRPr sz="1000" b="0" i="0" u="none" strike="noStrike" kern="1200" baseline="0">
                <a:solidFill>
                  <a:schemeClr val="tx1"/>
                </a:solidFill>
                <a:latin typeface="Arial" panose="020B0604020202020204" pitchFamily="34" charset="0"/>
                <a:ea typeface="+mn-ea"/>
                <a:cs typeface="Arial" panose="020B0604020202020204" pitchFamily="34" charset="0"/>
              </a:defRPr>
            </a:pPr>
            <a:endParaRPr lang="en-US"/>
          </a:p>
        </c:txPr>
        <c:crossAx val="555886824"/>
        <c:crosses val="autoZero"/>
        <c:auto val="1"/>
        <c:lblAlgn val="ctr"/>
        <c:lblOffset val="0"/>
        <c:tickLblSkip val="1"/>
        <c:noMultiLvlLbl val="0"/>
      </c:catAx>
      <c:valAx>
        <c:axId val="555886824"/>
        <c:scaling>
          <c:orientation val="minMax"/>
        </c:scaling>
        <c:delete val="0"/>
        <c:axPos val="l"/>
        <c:majorGridlines>
          <c:spPr>
            <a:ln w="6350" cap="flat" cmpd="sng" algn="ctr">
              <a:solidFill>
                <a:schemeClr val="bg1">
                  <a:lumMod val="75000"/>
                </a:schemeClr>
              </a:solidFill>
              <a:round/>
            </a:ln>
            <a:effectLst/>
          </c:spPr>
        </c:majorGridlines>
        <c:numFmt formatCode="&quot;$&quot;#,##0" sourceLinked="0"/>
        <c:majorTickMark val="none"/>
        <c:minorTickMark val="none"/>
        <c:tickLblPos val="nextTo"/>
        <c:spPr>
          <a:noFill/>
          <a:ln>
            <a:noFill/>
          </a:ln>
          <a:effectLst/>
        </c:spPr>
        <c:txPr>
          <a:bodyPr rot="-60000000" spcFirstLastPara="1" vertOverflow="ellipsis" vert="horz" wrap="square" anchor="ctr" anchorCtr="1"/>
          <a:lstStyle/>
          <a:p>
            <a:pPr>
              <a:defRPr sz="1000" b="0" i="0" u="none" strike="noStrike" kern="1200" baseline="0">
                <a:solidFill>
                  <a:schemeClr val="tx1"/>
                </a:solidFill>
                <a:latin typeface="Arial" panose="020B0604020202020204" pitchFamily="34" charset="0"/>
                <a:ea typeface="+mn-ea"/>
                <a:cs typeface="Arial" panose="020B0604020202020204" pitchFamily="34" charset="0"/>
              </a:defRPr>
            </a:pPr>
            <a:endParaRPr lang="en-US"/>
          </a:p>
        </c:txPr>
        <c:crossAx val="555886432"/>
        <c:crosses val="autoZero"/>
        <c:crossBetween val="between"/>
      </c:valAx>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sz="100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userShapes r:id="rId3"/>
</c:chartSpace>
</file>

<file path=xl/charts/chart3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6.8453564516556639E-2"/>
          <c:y val="0.10942760942760943"/>
          <c:w val="0.85739088273794184"/>
          <c:h val="0.70997008240385961"/>
        </c:manualLayout>
      </c:layout>
      <c:lineChart>
        <c:grouping val="standard"/>
        <c:varyColors val="0"/>
        <c:ser>
          <c:idx val="0"/>
          <c:order val="0"/>
          <c:tx>
            <c:strRef>
              <c:f>'Trio Solar PPA Prices'!$A$35</c:f>
              <c:strCache>
                <c:ptCount val="1"/>
                <c:pt idx="0">
                  <c:v>ERCOT</c:v>
                </c:pt>
              </c:strCache>
            </c:strRef>
          </c:tx>
          <c:spPr>
            <a:ln w="28575" cap="rnd">
              <a:solidFill>
                <a:schemeClr val="accent3">
                  <a:lumMod val="75000"/>
                </a:schemeClr>
              </a:solidFill>
              <a:round/>
            </a:ln>
            <a:effectLst/>
          </c:spPr>
          <c:marker>
            <c:symbol val="none"/>
          </c:marker>
          <c:cat>
            <c:strRef>
              <c:f>'Trio Solar PPA Prices'!$B$25:$O$25</c:f>
              <c:strCache>
                <c:ptCount val="14"/>
                <c:pt idx="0">
                  <c:v>1Q21</c:v>
                </c:pt>
                <c:pt idx="1">
                  <c:v>2Q21</c:v>
                </c:pt>
                <c:pt idx="2">
                  <c:v>3Q21</c:v>
                </c:pt>
                <c:pt idx="3">
                  <c:v>4Q21</c:v>
                </c:pt>
                <c:pt idx="4">
                  <c:v>1Q22</c:v>
                </c:pt>
                <c:pt idx="5">
                  <c:v>2Q22</c:v>
                </c:pt>
                <c:pt idx="6">
                  <c:v>3Q22</c:v>
                </c:pt>
                <c:pt idx="7">
                  <c:v>4Q22</c:v>
                </c:pt>
                <c:pt idx="8">
                  <c:v>1Q23</c:v>
                </c:pt>
                <c:pt idx="9">
                  <c:v>2Q23</c:v>
                </c:pt>
                <c:pt idx="10">
                  <c:v>3Q23</c:v>
                </c:pt>
                <c:pt idx="11">
                  <c:v>4Q23</c:v>
                </c:pt>
                <c:pt idx="12">
                  <c:v>1Q24</c:v>
                </c:pt>
                <c:pt idx="13">
                  <c:v>2Q24</c:v>
                </c:pt>
              </c:strCache>
            </c:strRef>
          </c:cat>
          <c:val>
            <c:numRef>
              <c:f>'Trio Solar PPA Prices'!$B$35:$O$35</c:f>
              <c:numCache>
                <c:formatCode>"$"#,##0.0</c:formatCode>
                <c:ptCount val="14"/>
                <c:pt idx="0">
                  <c:v>25.405975591895498</c:v>
                </c:pt>
                <c:pt idx="1">
                  <c:v>25.124728629623668</c:v>
                </c:pt>
                <c:pt idx="2">
                  <c:v>27.280955340374955</c:v>
                </c:pt>
                <c:pt idx="3">
                  <c:v>30.160659085387966</c:v>
                </c:pt>
                <c:pt idx="4">
                  <c:v>30.900553047229284</c:v>
                </c:pt>
                <c:pt idx="5">
                  <c:v>32.98475457240896</c:v>
                </c:pt>
                <c:pt idx="6">
                  <c:v>38.874889317482037</c:v>
                </c:pt>
                <c:pt idx="7">
                  <c:v>40.234151181729644</c:v>
                </c:pt>
                <c:pt idx="8">
                  <c:v>44.663212044200321</c:v>
                </c:pt>
                <c:pt idx="9">
                  <c:v>44.574594559985648</c:v>
                </c:pt>
                <c:pt idx="10">
                  <c:v>43.245332296765312</c:v>
                </c:pt>
                <c:pt idx="11">
                  <c:v>42.646189485989915</c:v>
                </c:pt>
                <c:pt idx="12">
                  <c:v>38.529361601956161</c:v>
                </c:pt>
                <c:pt idx="13">
                  <c:v>39.387476559683464</c:v>
                </c:pt>
              </c:numCache>
            </c:numRef>
          </c:val>
          <c:smooth val="0"/>
          <c:extLst>
            <c:ext xmlns:c16="http://schemas.microsoft.com/office/drawing/2014/chart" uri="{C3380CC4-5D6E-409C-BE32-E72D297353CC}">
              <c16:uniqueId val="{00000000-B229-43E5-8A33-6EAB38165D94}"/>
            </c:ext>
          </c:extLst>
        </c:ser>
        <c:ser>
          <c:idx val="1"/>
          <c:order val="1"/>
          <c:tx>
            <c:strRef>
              <c:f>'Trio Solar PPA Prices'!$A$36</c:f>
              <c:strCache>
                <c:ptCount val="1"/>
                <c:pt idx="0">
                  <c:v>SPP</c:v>
                </c:pt>
              </c:strCache>
            </c:strRef>
          </c:tx>
          <c:spPr>
            <a:ln w="28575" cap="rnd">
              <a:solidFill>
                <a:schemeClr val="bg1">
                  <a:lumMod val="65000"/>
                </a:schemeClr>
              </a:solidFill>
              <a:round/>
            </a:ln>
            <a:effectLst/>
          </c:spPr>
          <c:marker>
            <c:symbol val="none"/>
          </c:marker>
          <c:cat>
            <c:strRef>
              <c:f>'Trio Solar PPA Prices'!$B$25:$O$25</c:f>
              <c:strCache>
                <c:ptCount val="14"/>
                <c:pt idx="0">
                  <c:v>1Q21</c:v>
                </c:pt>
                <c:pt idx="1">
                  <c:v>2Q21</c:v>
                </c:pt>
                <c:pt idx="2">
                  <c:v>3Q21</c:v>
                </c:pt>
                <c:pt idx="3">
                  <c:v>4Q21</c:v>
                </c:pt>
                <c:pt idx="4">
                  <c:v>1Q22</c:v>
                </c:pt>
                <c:pt idx="5">
                  <c:v>2Q22</c:v>
                </c:pt>
                <c:pt idx="6">
                  <c:v>3Q22</c:v>
                </c:pt>
                <c:pt idx="7">
                  <c:v>4Q22</c:v>
                </c:pt>
                <c:pt idx="8">
                  <c:v>1Q23</c:v>
                </c:pt>
                <c:pt idx="9">
                  <c:v>2Q23</c:v>
                </c:pt>
                <c:pt idx="10">
                  <c:v>3Q23</c:v>
                </c:pt>
                <c:pt idx="11">
                  <c:v>4Q23</c:v>
                </c:pt>
                <c:pt idx="12">
                  <c:v>1Q24</c:v>
                </c:pt>
                <c:pt idx="13">
                  <c:v>2Q24</c:v>
                </c:pt>
              </c:strCache>
            </c:strRef>
          </c:cat>
          <c:val>
            <c:numRef>
              <c:f>'Trio Solar PPA Prices'!$B$36:$O$36</c:f>
              <c:numCache>
                <c:formatCode>"$"#,##0.0</c:formatCode>
                <c:ptCount val="14"/>
                <c:pt idx="0">
                  <c:v>31.181481392893392</c:v>
                </c:pt>
                <c:pt idx="1">
                  <c:v>35.264770622915108</c:v>
                </c:pt>
                <c:pt idx="2">
                  <c:v>34.986364539049987</c:v>
                </c:pt>
                <c:pt idx="3">
                  <c:v>34.70795845518488</c:v>
                </c:pt>
                <c:pt idx="4">
                  <c:v>38.78427185986552</c:v>
                </c:pt>
                <c:pt idx="5">
                  <c:v>40.959090842661688</c:v>
                </c:pt>
                <c:pt idx="6">
                  <c:v>50.836393722861075</c:v>
                </c:pt>
                <c:pt idx="7">
                  <c:v>48.117869994365876</c:v>
                </c:pt>
                <c:pt idx="8">
                  <c:v>47.764823991714195</c:v>
                </c:pt>
                <c:pt idx="9">
                  <c:v>48.119293928572922</c:v>
                </c:pt>
                <c:pt idx="10">
                  <c:v>42.625009907262537</c:v>
                </c:pt>
                <c:pt idx="11">
                  <c:v>44.427135066252411</c:v>
                </c:pt>
                <c:pt idx="12">
                  <c:v>41.858847637938105</c:v>
                </c:pt>
                <c:pt idx="13">
                  <c:v>48.517819709902028</c:v>
                </c:pt>
              </c:numCache>
            </c:numRef>
          </c:val>
          <c:smooth val="0"/>
          <c:extLst>
            <c:ext xmlns:c16="http://schemas.microsoft.com/office/drawing/2014/chart" uri="{C3380CC4-5D6E-409C-BE32-E72D297353CC}">
              <c16:uniqueId val="{00000006-B229-43E5-8A33-6EAB38165D94}"/>
            </c:ext>
          </c:extLst>
        </c:ser>
        <c:ser>
          <c:idx val="2"/>
          <c:order val="2"/>
          <c:tx>
            <c:strRef>
              <c:f>'Trio Solar PPA Prices'!$A$37</c:f>
              <c:strCache>
                <c:ptCount val="1"/>
                <c:pt idx="0">
                  <c:v>MISO</c:v>
                </c:pt>
              </c:strCache>
            </c:strRef>
          </c:tx>
          <c:spPr>
            <a:ln w="28575" cap="rnd">
              <a:solidFill>
                <a:schemeClr val="tx2">
                  <a:lumMod val="60000"/>
                  <a:lumOff val="40000"/>
                </a:schemeClr>
              </a:solidFill>
              <a:round/>
            </a:ln>
            <a:effectLst/>
          </c:spPr>
          <c:marker>
            <c:symbol val="none"/>
          </c:marker>
          <c:cat>
            <c:strRef>
              <c:f>'Trio Solar PPA Prices'!$B$25:$O$25</c:f>
              <c:strCache>
                <c:ptCount val="14"/>
                <c:pt idx="0">
                  <c:v>1Q21</c:v>
                </c:pt>
                <c:pt idx="1">
                  <c:v>2Q21</c:v>
                </c:pt>
                <c:pt idx="2">
                  <c:v>3Q21</c:v>
                </c:pt>
                <c:pt idx="3">
                  <c:v>4Q21</c:v>
                </c:pt>
                <c:pt idx="4">
                  <c:v>1Q22</c:v>
                </c:pt>
                <c:pt idx="5">
                  <c:v>2Q22</c:v>
                </c:pt>
                <c:pt idx="6">
                  <c:v>3Q22</c:v>
                </c:pt>
                <c:pt idx="7">
                  <c:v>4Q22</c:v>
                </c:pt>
                <c:pt idx="8">
                  <c:v>1Q23</c:v>
                </c:pt>
                <c:pt idx="9">
                  <c:v>2Q23</c:v>
                </c:pt>
                <c:pt idx="10">
                  <c:v>3Q23</c:v>
                </c:pt>
                <c:pt idx="11">
                  <c:v>4Q23</c:v>
                </c:pt>
                <c:pt idx="12">
                  <c:v>1Q24</c:v>
                </c:pt>
                <c:pt idx="13">
                  <c:v>2Q24</c:v>
                </c:pt>
              </c:strCache>
            </c:strRef>
          </c:cat>
          <c:val>
            <c:numRef>
              <c:f>'Trio Solar PPA Prices'!$B$37:$O$37</c:f>
              <c:numCache>
                <c:formatCode>"$"#,##0.0</c:formatCode>
                <c:ptCount val="14"/>
                <c:pt idx="0">
                  <c:v>33.315928035859287</c:v>
                </c:pt>
                <c:pt idx="1">
                  <c:v>31.088679364938347</c:v>
                </c:pt>
                <c:pt idx="2">
                  <c:v>32.109501672443784</c:v>
                </c:pt>
                <c:pt idx="3">
                  <c:v>38.141633489521411</c:v>
                </c:pt>
                <c:pt idx="4">
                  <c:v>36.609452877069351</c:v>
                </c:pt>
                <c:pt idx="5">
                  <c:v>45.127493893021118</c:v>
                </c:pt>
                <c:pt idx="6">
                  <c:v>47.664782706283333</c:v>
                </c:pt>
                <c:pt idx="7">
                  <c:v>49.205279485763967</c:v>
                </c:pt>
                <c:pt idx="8">
                  <c:v>51.486758328730858</c:v>
                </c:pt>
                <c:pt idx="9">
                  <c:v>51.309523360301483</c:v>
                </c:pt>
                <c:pt idx="10">
                  <c:v>50.600583486584021</c:v>
                </c:pt>
                <c:pt idx="11">
                  <c:v>53.481006193498153</c:v>
                </c:pt>
                <c:pt idx="12">
                  <c:v>55.889027196779587</c:v>
                </c:pt>
                <c:pt idx="13">
                  <c:v>55.33983362383411</c:v>
                </c:pt>
              </c:numCache>
            </c:numRef>
          </c:val>
          <c:smooth val="0"/>
          <c:extLst>
            <c:ext xmlns:c16="http://schemas.microsoft.com/office/drawing/2014/chart" uri="{C3380CC4-5D6E-409C-BE32-E72D297353CC}">
              <c16:uniqueId val="{0000000B-B229-43E5-8A33-6EAB38165D94}"/>
            </c:ext>
          </c:extLst>
        </c:ser>
        <c:ser>
          <c:idx val="3"/>
          <c:order val="3"/>
          <c:tx>
            <c:strRef>
              <c:f>'Trio Solar PPA Prices'!$A$38</c:f>
              <c:strCache>
                <c:ptCount val="1"/>
                <c:pt idx="0">
                  <c:v>PJM</c:v>
                </c:pt>
              </c:strCache>
            </c:strRef>
          </c:tx>
          <c:spPr>
            <a:ln w="28575" cap="rnd">
              <a:solidFill>
                <a:schemeClr val="bg2">
                  <a:lumMod val="25000"/>
                </a:schemeClr>
              </a:solidFill>
              <a:round/>
            </a:ln>
            <a:effectLst/>
          </c:spPr>
          <c:marker>
            <c:symbol val="none"/>
          </c:marker>
          <c:cat>
            <c:strRef>
              <c:f>'Trio Solar PPA Prices'!$B$25:$O$25</c:f>
              <c:strCache>
                <c:ptCount val="14"/>
                <c:pt idx="0">
                  <c:v>1Q21</c:v>
                </c:pt>
                <c:pt idx="1">
                  <c:v>2Q21</c:v>
                </c:pt>
                <c:pt idx="2">
                  <c:v>3Q21</c:v>
                </c:pt>
                <c:pt idx="3">
                  <c:v>4Q21</c:v>
                </c:pt>
                <c:pt idx="4">
                  <c:v>1Q22</c:v>
                </c:pt>
                <c:pt idx="5">
                  <c:v>2Q22</c:v>
                </c:pt>
                <c:pt idx="6">
                  <c:v>3Q22</c:v>
                </c:pt>
                <c:pt idx="7">
                  <c:v>4Q22</c:v>
                </c:pt>
                <c:pt idx="8">
                  <c:v>1Q23</c:v>
                </c:pt>
                <c:pt idx="9">
                  <c:v>2Q23</c:v>
                </c:pt>
                <c:pt idx="10">
                  <c:v>3Q23</c:v>
                </c:pt>
                <c:pt idx="11">
                  <c:v>4Q23</c:v>
                </c:pt>
                <c:pt idx="12">
                  <c:v>1Q24</c:v>
                </c:pt>
                <c:pt idx="13">
                  <c:v>2Q24</c:v>
                </c:pt>
              </c:strCache>
            </c:strRef>
          </c:cat>
          <c:val>
            <c:numRef>
              <c:f>'Trio Solar PPA Prices'!$B$38:$O$38</c:f>
              <c:numCache>
                <c:formatCode>"$"#,##0.0</c:formatCode>
                <c:ptCount val="14"/>
                <c:pt idx="0">
                  <c:v>34.893562511094949</c:v>
                </c:pt>
                <c:pt idx="1">
                  <c:v>35.635978734735254</c:v>
                </c:pt>
                <c:pt idx="2">
                  <c:v>36.099988874510458</c:v>
                </c:pt>
                <c:pt idx="3">
                  <c:v>37.677623349746213</c:v>
                </c:pt>
                <c:pt idx="4">
                  <c:v>41.955882876443276</c:v>
                </c:pt>
                <c:pt idx="5">
                  <c:v>47.483547791050327</c:v>
                </c:pt>
                <c:pt idx="6">
                  <c:v>52.829977790424259</c:v>
                </c:pt>
                <c:pt idx="7">
                  <c:v>56.36405863746814</c:v>
                </c:pt>
                <c:pt idx="8">
                  <c:v>57.689982223758697</c:v>
                </c:pt>
                <c:pt idx="9">
                  <c:v>58.664774550120185</c:v>
                </c:pt>
                <c:pt idx="10">
                  <c:v>64.724221098309954</c:v>
                </c:pt>
                <c:pt idx="11">
                  <c:v>66.965308444057015</c:v>
                </c:pt>
                <c:pt idx="12">
                  <c:v>68.22013913932102</c:v>
                </c:pt>
                <c:pt idx="13">
                  <c:v>66.057689445848197</c:v>
                </c:pt>
              </c:numCache>
            </c:numRef>
          </c:val>
          <c:smooth val="0"/>
          <c:extLst>
            <c:ext xmlns:c16="http://schemas.microsoft.com/office/drawing/2014/chart" uri="{C3380CC4-5D6E-409C-BE32-E72D297353CC}">
              <c16:uniqueId val="{0000000C-B229-43E5-8A33-6EAB38165D94}"/>
            </c:ext>
          </c:extLst>
        </c:ser>
        <c:ser>
          <c:idx val="4"/>
          <c:order val="4"/>
          <c:tx>
            <c:strRef>
              <c:f>'Trio Solar PPA Prices'!$A$39</c:f>
              <c:strCache>
                <c:ptCount val="1"/>
                <c:pt idx="0">
                  <c:v>CAISO</c:v>
                </c:pt>
              </c:strCache>
            </c:strRef>
          </c:tx>
          <c:spPr>
            <a:ln w="28575" cap="rnd">
              <a:solidFill>
                <a:schemeClr val="accent5"/>
              </a:solidFill>
              <a:round/>
            </a:ln>
            <a:effectLst/>
          </c:spPr>
          <c:marker>
            <c:symbol val="none"/>
          </c:marker>
          <c:cat>
            <c:strRef>
              <c:f>'Trio Solar PPA Prices'!$B$25:$O$25</c:f>
              <c:strCache>
                <c:ptCount val="14"/>
                <c:pt idx="0">
                  <c:v>1Q21</c:v>
                </c:pt>
                <c:pt idx="1">
                  <c:v>2Q21</c:v>
                </c:pt>
                <c:pt idx="2">
                  <c:v>3Q21</c:v>
                </c:pt>
                <c:pt idx="3">
                  <c:v>4Q21</c:v>
                </c:pt>
                <c:pt idx="4">
                  <c:v>1Q22</c:v>
                </c:pt>
                <c:pt idx="5">
                  <c:v>2Q22</c:v>
                </c:pt>
                <c:pt idx="6">
                  <c:v>3Q22</c:v>
                </c:pt>
                <c:pt idx="7">
                  <c:v>4Q22</c:v>
                </c:pt>
                <c:pt idx="8">
                  <c:v>1Q23</c:v>
                </c:pt>
                <c:pt idx="9">
                  <c:v>2Q23</c:v>
                </c:pt>
                <c:pt idx="10">
                  <c:v>3Q23</c:v>
                </c:pt>
                <c:pt idx="11">
                  <c:v>4Q23</c:v>
                </c:pt>
                <c:pt idx="12">
                  <c:v>1Q24</c:v>
                </c:pt>
                <c:pt idx="13">
                  <c:v>2Q24</c:v>
                </c:pt>
              </c:strCache>
            </c:strRef>
          </c:cat>
          <c:val>
            <c:numRef>
              <c:f>'Trio Solar PPA Prices'!$B$39:$O$39</c:f>
              <c:numCache>
                <c:formatCode>"$"#,##0.0</c:formatCode>
                <c:ptCount val="14"/>
                <c:pt idx="0">
                  <c:v>21.562267107512817</c:v>
                </c:pt>
                <c:pt idx="1">
                  <c:v>24.37473673023187</c:v>
                </c:pt>
                <c:pt idx="2">
                  <c:v>27.280955340374955</c:v>
                </c:pt>
                <c:pt idx="3">
                  <c:v>28.768628666062373</c:v>
                </c:pt>
                <c:pt idx="4">
                  <c:v>29.631908640598187</c:v>
                </c:pt>
                <c:pt idx="5">
                  <c:v>33.165989487641966</c:v>
                </c:pt>
                <c:pt idx="6">
                  <c:v>34.072164063807051</c:v>
                </c:pt>
                <c:pt idx="7">
                  <c:v>35.068956097588639</c:v>
                </c:pt>
                <c:pt idx="8">
                  <c:v>35.269758717443899</c:v>
                </c:pt>
                <c:pt idx="9">
                  <c:v>36.155933559590736</c:v>
                </c:pt>
                <c:pt idx="10">
                  <c:v>37.408630316449504</c:v>
                </c:pt>
                <c:pt idx="11">
                  <c:v>#N/A</c:v>
                </c:pt>
                <c:pt idx="12">
                  <c:v>#N/A</c:v>
                </c:pt>
                <c:pt idx="13">
                  <c:v>#N/A</c:v>
                </c:pt>
              </c:numCache>
            </c:numRef>
          </c:val>
          <c:smooth val="0"/>
          <c:extLst>
            <c:ext xmlns:c16="http://schemas.microsoft.com/office/drawing/2014/chart" uri="{C3380CC4-5D6E-409C-BE32-E72D297353CC}">
              <c16:uniqueId val="{0000000D-B229-43E5-8A33-6EAB38165D94}"/>
            </c:ext>
          </c:extLst>
        </c:ser>
        <c:dLbls>
          <c:showLegendKey val="0"/>
          <c:showVal val="0"/>
          <c:showCatName val="0"/>
          <c:showSerName val="0"/>
          <c:showPercent val="0"/>
          <c:showBubbleSize val="0"/>
        </c:dLbls>
        <c:smooth val="0"/>
        <c:axId val="555881728"/>
        <c:axId val="555887216"/>
      </c:lineChart>
      <c:catAx>
        <c:axId val="555881728"/>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5400000" spcFirstLastPara="1" vertOverflow="ellipsis" wrap="square" anchor="ctr" anchorCtr="1"/>
          <a:lstStyle/>
          <a:p>
            <a:pPr>
              <a:defRPr sz="1000" b="0" i="0" u="none" strike="noStrike" kern="1200" baseline="0">
                <a:solidFill>
                  <a:schemeClr val="tx1"/>
                </a:solidFill>
                <a:latin typeface="Arial" panose="020B0604020202020204" pitchFamily="34" charset="0"/>
                <a:ea typeface="+mn-ea"/>
                <a:cs typeface="Arial" panose="020B0604020202020204" pitchFamily="34" charset="0"/>
              </a:defRPr>
            </a:pPr>
            <a:endParaRPr lang="en-US"/>
          </a:p>
        </c:txPr>
        <c:crossAx val="555887216"/>
        <c:crosses val="autoZero"/>
        <c:auto val="1"/>
        <c:lblAlgn val="ctr"/>
        <c:lblOffset val="0"/>
        <c:tickLblSkip val="1"/>
        <c:noMultiLvlLbl val="0"/>
      </c:catAx>
      <c:valAx>
        <c:axId val="555887216"/>
        <c:scaling>
          <c:orientation val="minMax"/>
          <c:max val="70"/>
        </c:scaling>
        <c:delete val="0"/>
        <c:axPos val="l"/>
        <c:majorGridlines>
          <c:spPr>
            <a:ln w="6350" cap="flat" cmpd="sng" algn="ctr">
              <a:solidFill>
                <a:schemeClr val="bg1">
                  <a:lumMod val="75000"/>
                </a:schemeClr>
              </a:solidFill>
              <a:round/>
            </a:ln>
            <a:effectLst/>
          </c:spPr>
        </c:majorGridlines>
        <c:numFmt formatCode="&quot;$&quot;#,##0" sourceLinked="0"/>
        <c:majorTickMark val="none"/>
        <c:minorTickMark val="none"/>
        <c:tickLblPos val="nextTo"/>
        <c:spPr>
          <a:noFill/>
          <a:ln>
            <a:noFill/>
          </a:ln>
          <a:effectLst/>
        </c:spPr>
        <c:txPr>
          <a:bodyPr rot="-60000000" spcFirstLastPara="1" vertOverflow="ellipsis" vert="horz" wrap="square" anchor="ctr" anchorCtr="1"/>
          <a:lstStyle/>
          <a:p>
            <a:pPr>
              <a:defRPr sz="1000" b="0" i="0" u="none" strike="noStrike" kern="1200" baseline="0">
                <a:solidFill>
                  <a:schemeClr val="tx1"/>
                </a:solidFill>
                <a:latin typeface="Arial" panose="020B0604020202020204" pitchFamily="34" charset="0"/>
                <a:ea typeface="+mn-ea"/>
                <a:cs typeface="Arial" panose="020B0604020202020204" pitchFamily="34" charset="0"/>
              </a:defRPr>
            </a:pPr>
            <a:endParaRPr lang="en-US"/>
          </a:p>
        </c:txPr>
        <c:crossAx val="555881728"/>
        <c:crosses val="autoZero"/>
        <c:crossBetween val="between"/>
      </c:valAx>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sz="100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userShapes r:id="rId3"/>
</c:chartSpace>
</file>

<file path=xl/charts/chart4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6.8453564516556639E-2"/>
          <c:y val="0.10942760942760943"/>
          <c:w val="0.85739088273794184"/>
          <c:h val="0.7061690288713911"/>
        </c:manualLayout>
      </c:layout>
      <c:lineChart>
        <c:grouping val="standard"/>
        <c:varyColors val="0"/>
        <c:ser>
          <c:idx val="0"/>
          <c:order val="0"/>
          <c:tx>
            <c:strRef>
              <c:f>'Trio Solar PPA Prices'!$A$26</c:f>
              <c:strCache>
                <c:ptCount val="1"/>
                <c:pt idx="0">
                  <c:v>ERCOT</c:v>
                </c:pt>
              </c:strCache>
            </c:strRef>
          </c:tx>
          <c:spPr>
            <a:ln w="28575" cap="rnd">
              <a:solidFill>
                <a:schemeClr val="accent3">
                  <a:lumMod val="75000"/>
                </a:schemeClr>
              </a:solidFill>
              <a:round/>
            </a:ln>
            <a:effectLst/>
          </c:spPr>
          <c:marker>
            <c:symbol val="none"/>
          </c:marker>
          <c:cat>
            <c:strRef>
              <c:f>'Trio Solar PPA Prices'!$B$25:$O$25</c:f>
              <c:strCache>
                <c:ptCount val="14"/>
                <c:pt idx="0">
                  <c:v>1Q21</c:v>
                </c:pt>
                <c:pt idx="1">
                  <c:v>2Q21</c:v>
                </c:pt>
                <c:pt idx="2">
                  <c:v>3Q21</c:v>
                </c:pt>
                <c:pt idx="3">
                  <c:v>4Q21</c:v>
                </c:pt>
                <c:pt idx="4">
                  <c:v>1Q22</c:v>
                </c:pt>
                <c:pt idx="5">
                  <c:v>2Q22</c:v>
                </c:pt>
                <c:pt idx="6">
                  <c:v>3Q22</c:v>
                </c:pt>
                <c:pt idx="7">
                  <c:v>4Q22</c:v>
                </c:pt>
                <c:pt idx="8">
                  <c:v>1Q23</c:v>
                </c:pt>
                <c:pt idx="9">
                  <c:v>2Q23</c:v>
                </c:pt>
                <c:pt idx="10">
                  <c:v>3Q23</c:v>
                </c:pt>
                <c:pt idx="11">
                  <c:v>4Q23</c:v>
                </c:pt>
                <c:pt idx="12">
                  <c:v>1Q24</c:v>
                </c:pt>
                <c:pt idx="13">
                  <c:v>2Q24</c:v>
                </c:pt>
              </c:strCache>
            </c:strRef>
          </c:cat>
          <c:val>
            <c:numRef>
              <c:f>'Trio Solar PPA Prices'!$B$26:$O$26</c:f>
              <c:numCache>
                <c:formatCode>"$"#,##0.0</c:formatCode>
                <c:ptCount val="14"/>
                <c:pt idx="0">
                  <c:v>27.653061224489701</c:v>
                </c:pt>
                <c:pt idx="1">
                  <c:v>27.3469387755102</c:v>
                </c:pt>
                <c:pt idx="2">
                  <c:v>29.6938775510204</c:v>
                </c:pt>
                <c:pt idx="3">
                  <c:v>32.828282828282802</c:v>
                </c:pt>
                <c:pt idx="4">
                  <c:v>34.4444444444444</c:v>
                </c:pt>
                <c:pt idx="5">
                  <c:v>36.767676767676697</c:v>
                </c:pt>
                <c:pt idx="6">
                  <c:v>43.3333333333333</c:v>
                </c:pt>
                <c:pt idx="7">
                  <c:v>44.848484848484802</c:v>
                </c:pt>
                <c:pt idx="8">
                  <c:v>50.909090909090899</c:v>
                </c:pt>
                <c:pt idx="9">
                  <c:v>50.808080808080803</c:v>
                </c:pt>
                <c:pt idx="10">
                  <c:v>49.292929292929202</c:v>
                </c:pt>
                <c:pt idx="11">
                  <c:v>48.61</c:v>
                </c:pt>
                <c:pt idx="12">
                  <c:v>44.9</c:v>
                </c:pt>
                <c:pt idx="13">
                  <c:v>45.9</c:v>
                </c:pt>
              </c:numCache>
            </c:numRef>
          </c:val>
          <c:smooth val="0"/>
          <c:extLst>
            <c:ext xmlns:c16="http://schemas.microsoft.com/office/drawing/2014/chart" uri="{C3380CC4-5D6E-409C-BE32-E72D297353CC}">
              <c16:uniqueId val="{00000000-73A7-4159-99E7-3C10D6DCCB72}"/>
            </c:ext>
          </c:extLst>
        </c:ser>
        <c:ser>
          <c:idx val="1"/>
          <c:order val="1"/>
          <c:tx>
            <c:strRef>
              <c:f>'Trio Solar PPA Prices'!$A$27</c:f>
              <c:strCache>
                <c:ptCount val="1"/>
                <c:pt idx="0">
                  <c:v>SPP</c:v>
                </c:pt>
              </c:strCache>
            </c:strRef>
          </c:tx>
          <c:spPr>
            <a:ln w="28575" cap="rnd">
              <a:solidFill>
                <a:schemeClr val="bg1">
                  <a:lumMod val="65000"/>
                </a:schemeClr>
              </a:solidFill>
              <a:round/>
            </a:ln>
            <a:effectLst/>
          </c:spPr>
          <c:marker>
            <c:symbol val="none"/>
          </c:marker>
          <c:cat>
            <c:strRef>
              <c:f>'Trio Solar PPA Prices'!$B$25:$O$25</c:f>
              <c:strCache>
                <c:ptCount val="14"/>
                <c:pt idx="0">
                  <c:v>1Q21</c:v>
                </c:pt>
                <c:pt idx="1">
                  <c:v>2Q21</c:v>
                </c:pt>
                <c:pt idx="2">
                  <c:v>3Q21</c:v>
                </c:pt>
                <c:pt idx="3">
                  <c:v>4Q21</c:v>
                </c:pt>
                <c:pt idx="4">
                  <c:v>1Q22</c:v>
                </c:pt>
                <c:pt idx="5">
                  <c:v>2Q22</c:v>
                </c:pt>
                <c:pt idx="6">
                  <c:v>3Q22</c:v>
                </c:pt>
                <c:pt idx="7">
                  <c:v>4Q22</c:v>
                </c:pt>
                <c:pt idx="8">
                  <c:v>1Q23</c:v>
                </c:pt>
                <c:pt idx="9">
                  <c:v>2Q23</c:v>
                </c:pt>
                <c:pt idx="10">
                  <c:v>3Q23</c:v>
                </c:pt>
                <c:pt idx="11">
                  <c:v>4Q23</c:v>
                </c:pt>
                <c:pt idx="12">
                  <c:v>1Q24</c:v>
                </c:pt>
                <c:pt idx="13">
                  <c:v>2Q24</c:v>
                </c:pt>
              </c:strCache>
            </c:strRef>
          </c:cat>
          <c:val>
            <c:numRef>
              <c:f>'Trio Solar PPA Prices'!$B$27:$O$27</c:f>
              <c:numCache>
                <c:formatCode>"$"#,##0.0</c:formatCode>
                <c:ptCount val="14"/>
                <c:pt idx="0">
                  <c:v>33.939393939393902</c:v>
                </c:pt>
                <c:pt idx="1">
                  <c:v>38.383838383838302</c:v>
                </c:pt>
                <c:pt idx="2">
                  <c:v>38.080808080807998</c:v>
                </c:pt>
                <c:pt idx="3">
                  <c:v>37.7777777777777</c:v>
                </c:pt>
                <c:pt idx="4">
                  <c:v>43.232323232323203</c:v>
                </c:pt>
                <c:pt idx="5">
                  <c:v>45.656565656565597</c:v>
                </c:pt>
                <c:pt idx="6">
                  <c:v>56.6666666666666</c:v>
                </c:pt>
                <c:pt idx="7">
                  <c:v>53.636363636363598</c:v>
                </c:pt>
                <c:pt idx="8">
                  <c:v>54.4444444444444</c:v>
                </c:pt>
                <c:pt idx="9">
                  <c:v>54.848484848484802</c:v>
                </c:pt>
                <c:pt idx="10">
                  <c:v>48.585858585858503</c:v>
                </c:pt>
                <c:pt idx="11">
                  <c:v>50.64</c:v>
                </c:pt>
                <c:pt idx="12">
                  <c:v>48.78</c:v>
                </c:pt>
                <c:pt idx="13">
                  <c:v>56.54</c:v>
                </c:pt>
              </c:numCache>
            </c:numRef>
          </c:val>
          <c:smooth val="0"/>
          <c:extLst>
            <c:ext xmlns:c16="http://schemas.microsoft.com/office/drawing/2014/chart" uri="{C3380CC4-5D6E-409C-BE32-E72D297353CC}">
              <c16:uniqueId val="{00000001-73A7-4159-99E7-3C10D6DCCB72}"/>
            </c:ext>
          </c:extLst>
        </c:ser>
        <c:ser>
          <c:idx val="2"/>
          <c:order val="2"/>
          <c:tx>
            <c:strRef>
              <c:f>'Trio Solar PPA Prices'!$A$28</c:f>
              <c:strCache>
                <c:ptCount val="1"/>
                <c:pt idx="0">
                  <c:v>MISO</c:v>
                </c:pt>
              </c:strCache>
            </c:strRef>
          </c:tx>
          <c:spPr>
            <a:ln w="28575" cap="rnd">
              <a:solidFill>
                <a:schemeClr val="tx2">
                  <a:lumMod val="60000"/>
                  <a:lumOff val="40000"/>
                </a:schemeClr>
              </a:solidFill>
              <a:round/>
            </a:ln>
            <a:effectLst/>
          </c:spPr>
          <c:marker>
            <c:symbol val="none"/>
          </c:marker>
          <c:cat>
            <c:strRef>
              <c:f>'Trio Solar PPA Prices'!$B$25:$O$25</c:f>
              <c:strCache>
                <c:ptCount val="14"/>
                <c:pt idx="0">
                  <c:v>1Q21</c:v>
                </c:pt>
                <c:pt idx="1">
                  <c:v>2Q21</c:v>
                </c:pt>
                <c:pt idx="2">
                  <c:v>3Q21</c:v>
                </c:pt>
                <c:pt idx="3">
                  <c:v>4Q21</c:v>
                </c:pt>
                <c:pt idx="4">
                  <c:v>1Q22</c:v>
                </c:pt>
                <c:pt idx="5">
                  <c:v>2Q22</c:v>
                </c:pt>
                <c:pt idx="6">
                  <c:v>3Q22</c:v>
                </c:pt>
                <c:pt idx="7">
                  <c:v>4Q22</c:v>
                </c:pt>
                <c:pt idx="8">
                  <c:v>1Q23</c:v>
                </c:pt>
                <c:pt idx="9">
                  <c:v>2Q23</c:v>
                </c:pt>
                <c:pt idx="10">
                  <c:v>3Q23</c:v>
                </c:pt>
                <c:pt idx="11">
                  <c:v>4Q23</c:v>
                </c:pt>
                <c:pt idx="12">
                  <c:v>1Q24</c:v>
                </c:pt>
                <c:pt idx="13">
                  <c:v>2Q24</c:v>
                </c:pt>
              </c:strCache>
            </c:strRef>
          </c:cat>
          <c:val>
            <c:numRef>
              <c:f>'Trio Solar PPA Prices'!$B$28:$O$28</c:f>
              <c:numCache>
                <c:formatCode>"$"#,##0.0</c:formatCode>
                <c:ptCount val="14"/>
                <c:pt idx="0">
                  <c:v>36.262626262626199</c:v>
                </c:pt>
                <c:pt idx="1">
                  <c:v>33.838383838383798</c:v>
                </c:pt>
                <c:pt idx="2">
                  <c:v>34.949494949494898</c:v>
                </c:pt>
                <c:pt idx="3">
                  <c:v>41.515151515151501</c:v>
                </c:pt>
                <c:pt idx="4">
                  <c:v>40.808080808080803</c:v>
                </c:pt>
                <c:pt idx="5">
                  <c:v>50.303030303030297</c:v>
                </c:pt>
                <c:pt idx="6">
                  <c:v>53.1313131313131</c:v>
                </c:pt>
                <c:pt idx="7">
                  <c:v>54.848484848484802</c:v>
                </c:pt>
                <c:pt idx="8">
                  <c:v>58.6868686868686</c:v>
                </c:pt>
                <c:pt idx="9">
                  <c:v>58.484848484848399</c:v>
                </c:pt>
                <c:pt idx="10">
                  <c:v>57.676767676767597</c:v>
                </c:pt>
                <c:pt idx="11">
                  <c:v>60.96</c:v>
                </c:pt>
                <c:pt idx="12">
                  <c:v>65.13</c:v>
                </c:pt>
                <c:pt idx="13">
                  <c:v>64.489999999999995</c:v>
                </c:pt>
              </c:numCache>
            </c:numRef>
          </c:val>
          <c:smooth val="0"/>
          <c:extLst>
            <c:ext xmlns:c16="http://schemas.microsoft.com/office/drawing/2014/chart" uri="{C3380CC4-5D6E-409C-BE32-E72D297353CC}">
              <c16:uniqueId val="{00000002-73A7-4159-99E7-3C10D6DCCB72}"/>
            </c:ext>
          </c:extLst>
        </c:ser>
        <c:ser>
          <c:idx val="3"/>
          <c:order val="3"/>
          <c:tx>
            <c:strRef>
              <c:f>'Trio Solar PPA Prices'!$A$29</c:f>
              <c:strCache>
                <c:ptCount val="1"/>
                <c:pt idx="0">
                  <c:v>PJM</c:v>
                </c:pt>
              </c:strCache>
            </c:strRef>
          </c:tx>
          <c:spPr>
            <a:ln w="28575" cap="rnd">
              <a:solidFill>
                <a:schemeClr val="bg2">
                  <a:lumMod val="25000"/>
                </a:schemeClr>
              </a:solidFill>
              <a:round/>
            </a:ln>
            <a:effectLst/>
          </c:spPr>
          <c:marker>
            <c:symbol val="none"/>
          </c:marker>
          <c:cat>
            <c:strRef>
              <c:f>'Trio Solar PPA Prices'!$B$25:$O$25</c:f>
              <c:strCache>
                <c:ptCount val="14"/>
                <c:pt idx="0">
                  <c:v>1Q21</c:v>
                </c:pt>
                <c:pt idx="1">
                  <c:v>2Q21</c:v>
                </c:pt>
                <c:pt idx="2">
                  <c:v>3Q21</c:v>
                </c:pt>
                <c:pt idx="3">
                  <c:v>4Q21</c:v>
                </c:pt>
                <c:pt idx="4">
                  <c:v>1Q22</c:v>
                </c:pt>
                <c:pt idx="5">
                  <c:v>2Q22</c:v>
                </c:pt>
                <c:pt idx="6">
                  <c:v>3Q22</c:v>
                </c:pt>
                <c:pt idx="7">
                  <c:v>4Q22</c:v>
                </c:pt>
                <c:pt idx="8">
                  <c:v>1Q23</c:v>
                </c:pt>
                <c:pt idx="9">
                  <c:v>2Q23</c:v>
                </c:pt>
                <c:pt idx="10">
                  <c:v>3Q23</c:v>
                </c:pt>
                <c:pt idx="11">
                  <c:v>4Q23</c:v>
                </c:pt>
                <c:pt idx="12">
                  <c:v>1Q24</c:v>
                </c:pt>
                <c:pt idx="13">
                  <c:v>2Q24</c:v>
                </c:pt>
              </c:strCache>
            </c:strRef>
          </c:cat>
          <c:val>
            <c:numRef>
              <c:f>'Trio Solar PPA Prices'!$B$29:$O$29</c:f>
              <c:numCache>
                <c:formatCode>"$"#,##0.0</c:formatCode>
                <c:ptCount val="14"/>
                <c:pt idx="0">
                  <c:v>37.979797979797901</c:v>
                </c:pt>
                <c:pt idx="1">
                  <c:v>38.787878787878697</c:v>
                </c:pt>
                <c:pt idx="2">
                  <c:v>39.292929292929202</c:v>
                </c:pt>
                <c:pt idx="3">
                  <c:v>41.010101010101003</c:v>
                </c:pt>
                <c:pt idx="4">
                  <c:v>46.767676767676697</c:v>
                </c:pt>
                <c:pt idx="5">
                  <c:v>52.929292929292899</c:v>
                </c:pt>
                <c:pt idx="6">
                  <c:v>58.8888888888888</c:v>
                </c:pt>
                <c:pt idx="7">
                  <c:v>62.828282828282802</c:v>
                </c:pt>
                <c:pt idx="8">
                  <c:v>65.757575757575694</c:v>
                </c:pt>
                <c:pt idx="9">
                  <c:v>66.868686868686794</c:v>
                </c:pt>
                <c:pt idx="10">
                  <c:v>73.775510204081598</c:v>
                </c:pt>
                <c:pt idx="11">
                  <c:v>76.33</c:v>
                </c:pt>
                <c:pt idx="12">
                  <c:v>79.5</c:v>
                </c:pt>
                <c:pt idx="13">
                  <c:v>76.98</c:v>
                </c:pt>
              </c:numCache>
            </c:numRef>
          </c:val>
          <c:smooth val="0"/>
          <c:extLst>
            <c:ext xmlns:c16="http://schemas.microsoft.com/office/drawing/2014/chart" uri="{C3380CC4-5D6E-409C-BE32-E72D297353CC}">
              <c16:uniqueId val="{00000003-73A7-4159-99E7-3C10D6DCCB72}"/>
            </c:ext>
          </c:extLst>
        </c:ser>
        <c:ser>
          <c:idx val="4"/>
          <c:order val="4"/>
          <c:tx>
            <c:strRef>
              <c:f>'Trio Solar PPA Prices'!$A$30</c:f>
              <c:strCache>
                <c:ptCount val="1"/>
                <c:pt idx="0">
                  <c:v>CAISO</c:v>
                </c:pt>
              </c:strCache>
            </c:strRef>
          </c:tx>
          <c:spPr>
            <a:ln w="28575" cap="rnd">
              <a:solidFill>
                <a:schemeClr val="accent5"/>
              </a:solidFill>
              <a:round/>
            </a:ln>
            <a:effectLst/>
          </c:spPr>
          <c:marker>
            <c:symbol val="none"/>
          </c:marker>
          <c:cat>
            <c:strRef>
              <c:f>'Trio Solar PPA Prices'!$B$25:$O$25</c:f>
              <c:strCache>
                <c:ptCount val="14"/>
                <c:pt idx="0">
                  <c:v>1Q21</c:v>
                </c:pt>
                <c:pt idx="1">
                  <c:v>2Q21</c:v>
                </c:pt>
                <c:pt idx="2">
                  <c:v>3Q21</c:v>
                </c:pt>
                <c:pt idx="3">
                  <c:v>4Q21</c:v>
                </c:pt>
                <c:pt idx="4">
                  <c:v>1Q22</c:v>
                </c:pt>
                <c:pt idx="5">
                  <c:v>2Q22</c:v>
                </c:pt>
                <c:pt idx="6">
                  <c:v>3Q22</c:v>
                </c:pt>
                <c:pt idx="7">
                  <c:v>4Q22</c:v>
                </c:pt>
                <c:pt idx="8">
                  <c:v>1Q23</c:v>
                </c:pt>
                <c:pt idx="9">
                  <c:v>2Q23</c:v>
                </c:pt>
                <c:pt idx="10">
                  <c:v>3Q23</c:v>
                </c:pt>
                <c:pt idx="11">
                  <c:v>4Q23</c:v>
                </c:pt>
                <c:pt idx="12">
                  <c:v>1Q24</c:v>
                </c:pt>
                <c:pt idx="13">
                  <c:v>2Q24</c:v>
                </c:pt>
              </c:strCache>
            </c:strRef>
          </c:cat>
          <c:val>
            <c:numRef>
              <c:f>'Trio Solar PPA Prices'!$B$30:$O$30</c:f>
              <c:numCache>
                <c:formatCode>"$"#,##0.0</c:formatCode>
                <c:ptCount val="14"/>
                <c:pt idx="0">
                  <c:v>23.469387755102002</c:v>
                </c:pt>
                <c:pt idx="1">
                  <c:v>26.530612244897899</c:v>
                </c:pt>
                <c:pt idx="2">
                  <c:v>29.6938775510204</c:v>
                </c:pt>
                <c:pt idx="3">
                  <c:v>31.313131313131301</c:v>
                </c:pt>
                <c:pt idx="4">
                  <c:v>33.030303030303003</c:v>
                </c:pt>
                <c:pt idx="5">
                  <c:v>36.969696969696898</c:v>
                </c:pt>
                <c:pt idx="6">
                  <c:v>37.979797979797901</c:v>
                </c:pt>
                <c:pt idx="7">
                  <c:v>39.090909090909001</c:v>
                </c:pt>
                <c:pt idx="8">
                  <c:v>40.202020202020201</c:v>
                </c:pt>
                <c:pt idx="9">
                  <c:v>41.212121212121197</c:v>
                </c:pt>
                <c:pt idx="10">
                  <c:v>42.64</c:v>
                </c:pt>
                <c:pt idx="11">
                  <c:v>#N/A</c:v>
                </c:pt>
                <c:pt idx="12">
                  <c:v>#N/A</c:v>
                </c:pt>
                <c:pt idx="13">
                  <c:v>#N/A</c:v>
                </c:pt>
              </c:numCache>
            </c:numRef>
          </c:val>
          <c:smooth val="0"/>
          <c:extLst>
            <c:ext xmlns:c16="http://schemas.microsoft.com/office/drawing/2014/chart" uri="{C3380CC4-5D6E-409C-BE32-E72D297353CC}">
              <c16:uniqueId val="{00000004-73A7-4159-99E7-3C10D6DCCB72}"/>
            </c:ext>
          </c:extLst>
        </c:ser>
        <c:dLbls>
          <c:showLegendKey val="0"/>
          <c:showVal val="0"/>
          <c:showCatName val="0"/>
          <c:showSerName val="0"/>
          <c:showPercent val="0"/>
          <c:showBubbleSize val="0"/>
        </c:dLbls>
        <c:smooth val="0"/>
        <c:axId val="555881728"/>
        <c:axId val="555887216"/>
      </c:lineChart>
      <c:catAx>
        <c:axId val="555881728"/>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5400000" spcFirstLastPara="1" vertOverflow="ellipsis" wrap="square" anchor="ctr" anchorCtr="1"/>
          <a:lstStyle/>
          <a:p>
            <a:pPr>
              <a:defRPr sz="1000" b="1" i="0" u="none" strike="noStrike" kern="1200" baseline="0">
                <a:solidFill>
                  <a:schemeClr val="tx1"/>
                </a:solidFill>
                <a:latin typeface="Arial" panose="020B0604020202020204" pitchFamily="34" charset="0"/>
                <a:ea typeface="+mn-ea"/>
                <a:cs typeface="Arial" panose="020B0604020202020204" pitchFamily="34" charset="0"/>
              </a:defRPr>
            </a:pPr>
            <a:endParaRPr lang="en-US"/>
          </a:p>
        </c:txPr>
        <c:crossAx val="555887216"/>
        <c:crosses val="autoZero"/>
        <c:auto val="1"/>
        <c:lblAlgn val="ctr"/>
        <c:lblOffset val="0"/>
        <c:tickLblSkip val="1"/>
        <c:noMultiLvlLbl val="0"/>
      </c:catAx>
      <c:valAx>
        <c:axId val="555887216"/>
        <c:scaling>
          <c:orientation val="minMax"/>
          <c:max val="80"/>
        </c:scaling>
        <c:delete val="0"/>
        <c:axPos val="l"/>
        <c:majorGridlines>
          <c:spPr>
            <a:ln w="6350" cap="flat" cmpd="sng" algn="ctr">
              <a:solidFill>
                <a:schemeClr val="bg1">
                  <a:lumMod val="75000"/>
                </a:schemeClr>
              </a:solidFill>
              <a:round/>
            </a:ln>
            <a:effectLst/>
          </c:spPr>
        </c:majorGridlines>
        <c:numFmt formatCode="&quot;$&quot;#,##0" sourceLinked="0"/>
        <c:majorTickMark val="none"/>
        <c:minorTickMark val="none"/>
        <c:tickLblPos val="nextTo"/>
        <c:spPr>
          <a:noFill/>
          <a:ln>
            <a:noFill/>
          </a:ln>
          <a:effectLst/>
        </c:spPr>
        <c:txPr>
          <a:bodyPr rot="-60000000" spcFirstLastPara="1" vertOverflow="ellipsis" vert="horz" wrap="square" anchor="ctr" anchorCtr="1"/>
          <a:lstStyle/>
          <a:p>
            <a:pPr>
              <a:defRPr sz="1000" b="1" i="0" u="none" strike="noStrike" kern="1200" baseline="0">
                <a:solidFill>
                  <a:schemeClr val="tx1"/>
                </a:solidFill>
                <a:latin typeface="Arial" panose="020B0604020202020204" pitchFamily="34" charset="0"/>
                <a:ea typeface="+mn-ea"/>
                <a:cs typeface="Arial" panose="020B0604020202020204" pitchFamily="34" charset="0"/>
              </a:defRPr>
            </a:pPr>
            <a:endParaRPr lang="en-US"/>
          </a:p>
        </c:txPr>
        <c:crossAx val="555881728"/>
        <c:crosses val="autoZero"/>
        <c:crossBetween val="between"/>
      </c:valAx>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sz="100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userShapes r:id="rId3"/>
</c:chartSpace>
</file>

<file path=xl/charts/chart4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7.8547345043408032E-2"/>
          <c:y val="0.10648148148148148"/>
          <c:w val="0.88724325324719022"/>
          <c:h val="0.74083333333333345"/>
        </c:manualLayout>
      </c:layout>
      <c:bubbleChart>
        <c:varyColors val="0"/>
        <c:ser>
          <c:idx val="0"/>
          <c:order val="0"/>
          <c:spPr>
            <a:noFill/>
            <a:ln w="12700">
              <a:solidFill>
                <a:schemeClr val="tx2">
                  <a:lumMod val="60000"/>
                  <a:lumOff val="40000"/>
                </a:schemeClr>
              </a:solidFill>
            </a:ln>
            <a:effectLst/>
          </c:spPr>
          <c:invertIfNegative val="0"/>
          <c:trendline>
            <c:spPr>
              <a:ln w="19050" cap="rnd">
                <a:solidFill>
                  <a:schemeClr val="tx2">
                    <a:lumMod val="60000"/>
                    <a:lumOff val="40000"/>
                  </a:schemeClr>
                </a:solidFill>
                <a:prstDash val="sysDot"/>
              </a:ln>
              <a:effectLst/>
            </c:spPr>
            <c:trendlineType val="poly"/>
            <c:order val="2"/>
            <c:dispRSqr val="0"/>
            <c:dispEq val="0"/>
          </c:trendline>
          <c:xVal>
            <c:numRef>
              <c:f>'PV+Battery Hybrid PPA Price'!$V$24:$V$139</c:f>
              <c:numCache>
                <c:formatCode>m/d/yyyy</c:formatCode>
                <c:ptCount val="116"/>
                <c:pt idx="0">
                  <c:v>43872</c:v>
                </c:pt>
                <c:pt idx="1">
                  <c:v>42839</c:v>
                </c:pt>
                <c:pt idx="2">
                  <c:v>43363</c:v>
                </c:pt>
                <c:pt idx="3">
                  <c:v>43783</c:v>
                </c:pt>
                <c:pt idx="4">
                  <c:v>44679</c:v>
                </c:pt>
                <c:pt idx="5">
                  <c:v>43783</c:v>
                </c:pt>
                <c:pt idx="6">
                  <c:v>42877</c:v>
                </c:pt>
                <c:pt idx="7">
                  <c:v>44351</c:v>
                </c:pt>
                <c:pt idx="8">
                  <c:v>44833</c:v>
                </c:pt>
                <c:pt idx="9">
                  <c:v>44106</c:v>
                </c:pt>
                <c:pt idx="10">
                  <c:v>43398</c:v>
                </c:pt>
                <c:pt idx="16">
                  <c:v>43795</c:v>
                </c:pt>
                <c:pt idx="17">
                  <c:v>44351</c:v>
                </c:pt>
                <c:pt idx="18">
                  <c:v>44566</c:v>
                </c:pt>
                <c:pt idx="19">
                  <c:v>44106</c:v>
                </c:pt>
                <c:pt idx="20">
                  <c:v>44468</c:v>
                </c:pt>
                <c:pt idx="21">
                  <c:v>44099</c:v>
                </c:pt>
                <c:pt idx="22">
                  <c:v>44250</c:v>
                </c:pt>
                <c:pt idx="24">
                  <c:v>43647</c:v>
                </c:pt>
                <c:pt idx="25">
                  <c:v>43035</c:v>
                </c:pt>
                <c:pt idx="26">
                  <c:v>44348</c:v>
                </c:pt>
                <c:pt idx="27">
                  <c:v>43804</c:v>
                </c:pt>
                <c:pt idx="29">
                  <c:v>44582</c:v>
                </c:pt>
                <c:pt idx="30">
                  <c:v>43929</c:v>
                </c:pt>
                <c:pt idx="32">
                  <c:v>44140</c:v>
                </c:pt>
                <c:pt idx="33">
                  <c:v>44137</c:v>
                </c:pt>
                <c:pt idx="34">
                  <c:v>43875</c:v>
                </c:pt>
                <c:pt idx="36">
                  <c:v>44217</c:v>
                </c:pt>
                <c:pt idx="37">
                  <c:v>44351</c:v>
                </c:pt>
                <c:pt idx="38">
                  <c:v>44364</c:v>
                </c:pt>
                <c:pt idx="39">
                  <c:v>43637</c:v>
                </c:pt>
                <c:pt idx="40">
                  <c:v>43683</c:v>
                </c:pt>
                <c:pt idx="41">
                  <c:v>44862</c:v>
                </c:pt>
                <c:pt idx="42">
                  <c:v>44328</c:v>
                </c:pt>
                <c:pt idx="43">
                  <c:v>43510</c:v>
                </c:pt>
                <c:pt idx="44">
                  <c:v>43501</c:v>
                </c:pt>
                <c:pt idx="45">
                  <c:v>43501</c:v>
                </c:pt>
                <c:pt idx="46">
                  <c:v>43952</c:v>
                </c:pt>
                <c:pt idx="47">
                  <c:v>43739</c:v>
                </c:pt>
                <c:pt idx="48">
                  <c:v>43739</c:v>
                </c:pt>
                <c:pt idx="49">
                  <c:v>43007</c:v>
                </c:pt>
                <c:pt idx="50">
                  <c:v>42734</c:v>
                </c:pt>
                <c:pt idx="51">
                  <c:v>42080</c:v>
                </c:pt>
                <c:pt idx="52">
                  <c:v>44075</c:v>
                </c:pt>
                <c:pt idx="53">
                  <c:v>43461</c:v>
                </c:pt>
                <c:pt idx="54">
                  <c:v>43461</c:v>
                </c:pt>
                <c:pt idx="55">
                  <c:v>44075</c:v>
                </c:pt>
                <c:pt idx="56">
                  <c:v>44188</c:v>
                </c:pt>
                <c:pt idx="57">
                  <c:v>43462</c:v>
                </c:pt>
                <c:pt idx="58">
                  <c:v>44075</c:v>
                </c:pt>
                <c:pt idx="59">
                  <c:v>44166</c:v>
                </c:pt>
                <c:pt idx="60">
                  <c:v>44075</c:v>
                </c:pt>
                <c:pt idx="61">
                  <c:v>43463</c:v>
                </c:pt>
                <c:pt idx="62">
                  <c:v>44075</c:v>
                </c:pt>
                <c:pt idx="63">
                  <c:v>43461</c:v>
                </c:pt>
                <c:pt idx="64">
                  <c:v>44124</c:v>
                </c:pt>
                <c:pt idx="65">
                  <c:v>44075</c:v>
                </c:pt>
                <c:pt idx="66">
                  <c:v>42256</c:v>
                </c:pt>
                <c:pt idx="67">
                  <c:v>44075</c:v>
                </c:pt>
                <c:pt idx="68">
                  <c:v>43463</c:v>
                </c:pt>
                <c:pt idx="69">
                  <c:v>43462</c:v>
                </c:pt>
                <c:pt idx="70">
                  <c:v>43524</c:v>
                </c:pt>
                <c:pt idx="71">
                  <c:v>44195</c:v>
                </c:pt>
                <c:pt idx="72">
                  <c:v>43643</c:v>
                </c:pt>
                <c:pt idx="73">
                  <c:v>44287</c:v>
                </c:pt>
                <c:pt idx="74">
                  <c:v>43755</c:v>
                </c:pt>
                <c:pt idx="75">
                  <c:v>44694</c:v>
                </c:pt>
                <c:pt idx="76">
                  <c:v>43640</c:v>
                </c:pt>
                <c:pt idx="77">
                  <c:v>44287</c:v>
                </c:pt>
                <c:pt idx="78">
                  <c:v>45223</c:v>
                </c:pt>
                <c:pt idx="79">
                  <c:v>44097</c:v>
                </c:pt>
                <c:pt idx="81">
                  <c:v>44099</c:v>
                </c:pt>
                <c:pt idx="82">
                  <c:v>44228</c:v>
                </c:pt>
                <c:pt idx="84">
                  <c:v>45128</c:v>
                </c:pt>
                <c:pt idx="85">
                  <c:v>43551</c:v>
                </c:pt>
                <c:pt idx="86">
                  <c:v>43250</c:v>
                </c:pt>
                <c:pt idx="87">
                  <c:v>45337</c:v>
                </c:pt>
                <c:pt idx="88">
                  <c:v>43929</c:v>
                </c:pt>
                <c:pt idx="89">
                  <c:v>45415</c:v>
                </c:pt>
                <c:pt idx="90">
                  <c:v>43915</c:v>
                </c:pt>
                <c:pt idx="91">
                  <c:v>43250</c:v>
                </c:pt>
                <c:pt idx="92">
                  <c:v>45322</c:v>
                </c:pt>
                <c:pt idx="93">
                  <c:v>43250</c:v>
                </c:pt>
                <c:pt idx="94">
                  <c:v>43640</c:v>
                </c:pt>
                <c:pt idx="95">
                  <c:v>44348</c:v>
                </c:pt>
                <c:pt idx="96">
                  <c:v>44348</c:v>
                </c:pt>
                <c:pt idx="97">
                  <c:v>45415</c:v>
                </c:pt>
                <c:pt idx="98">
                  <c:v>43640</c:v>
                </c:pt>
                <c:pt idx="99">
                  <c:v>44854</c:v>
                </c:pt>
                <c:pt idx="100">
                  <c:v>44950</c:v>
                </c:pt>
                <c:pt idx="101">
                  <c:v>44669</c:v>
                </c:pt>
                <c:pt idx="102">
                  <c:v>44211</c:v>
                </c:pt>
                <c:pt idx="103">
                  <c:v>44211</c:v>
                </c:pt>
                <c:pt idx="104">
                  <c:v>43507</c:v>
                </c:pt>
              </c:numCache>
            </c:numRef>
          </c:xVal>
          <c:yVal>
            <c:numRef>
              <c:f>'PV+Battery Hybrid PPA Price'!$T$24:$T$139</c:f>
              <c:numCache>
                <c:formatCode>0.0</c:formatCode>
                <c:ptCount val="116"/>
                <c:pt idx="0">
                  <c:v>20.322707535513448</c:v>
                </c:pt>
                <c:pt idx="1">
                  <c:v>79.356764662697586</c:v>
                </c:pt>
                <c:pt idx="2">
                  <c:v>54.149359037724153</c:v>
                </c:pt>
                <c:pt idx="3">
                  <c:v>41.416535076623468</c:v>
                </c:pt>
                <c:pt idx="4">
                  <c:v>23.442961621774103</c:v>
                </c:pt>
                <c:pt idx="5">
                  <c:v>41.416347035345069</c:v>
                </c:pt>
                <c:pt idx="6">
                  <c:v>35.93714562896708</c:v>
                </c:pt>
                <c:pt idx="7">
                  <c:v>43.741477119902932</c:v>
                </c:pt>
                <c:pt idx="8">
                  <c:v>36.400747415254557</c:v>
                </c:pt>
                <c:pt idx="9">
                  <c:v>41.179729606335961</c:v>
                </c:pt>
                <c:pt idx="10">
                  <c:v>32.331892251636091</c:v>
                </c:pt>
                <c:pt idx="11">
                  <c:v>18.108004070626912</c:v>
                </c:pt>
                <c:pt idx="12">
                  <c:v>87.479295747658696</c:v>
                </c:pt>
                <c:pt idx="13">
                  <c:v>82.461807228814834</c:v>
                </c:pt>
                <c:pt idx="14">
                  <c:v>47.841668170774575</c:v>
                </c:pt>
                <c:pt idx="15">
                  <c:v>90.715363977937727</c:v>
                </c:pt>
                <c:pt idx="16">
                  <c:v>29.626778087216366</c:v>
                </c:pt>
                <c:pt idx="17">
                  <c:v>36.339026650710636</c:v>
                </c:pt>
                <c:pt idx="18">
                  <c:v>35.952020716105096</c:v>
                </c:pt>
                <c:pt idx="19">
                  <c:v>38.306736960189617</c:v>
                </c:pt>
                <c:pt idx="20">
                  <c:v>26.966275085094111</c:v>
                </c:pt>
                <c:pt idx="21">
                  <c:v>36.560603637204011</c:v>
                </c:pt>
                <c:pt idx="22">
                  <c:v>39.610506757805943</c:v>
                </c:pt>
                <c:pt idx="23">
                  <c:v>201.94897954688884</c:v>
                </c:pt>
                <c:pt idx="24">
                  <c:v>31.385157629854067</c:v>
                </c:pt>
                <c:pt idx="25">
                  <c:v>39.180477622341712</c:v>
                </c:pt>
                <c:pt idx="26">
                  <c:v>38.699138389284521</c:v>
                </c:pt>
                <c:pt idx="27">
                  <c:v>37.099518132515534</c:v>
                </c:pt>
                <c:pt idx="28">
                  <c:v>120.61743370932007</c:v>
                </c:pt>
                <c:pt idx="29">
                  <c:v>44.410788297685741</c:v>
                </c:pt>
                <c:pt idx="30">
                  <c:v>27.184102226412524</c:v>
                </c:pt>
                <c:pt idx="31">
                  <c:v>65.799810968953665</c:v>
                </c:pt>
                <c:pt idx="32">
                  <c:v>32.886680402415102</c:v>
                </c:pt>
                <c:pt idx="33">
                  <c:v>36.196929952230803</c:v>
                </c:pt>
                <c:pt idx="34">
                  <c:v>34.598695500303947</c:v>
                </c:pt>
                <c:pt idx="35">
                  <c:v>57.295382759113629</c:v>
                </c:pt>
                <c:pt idx="36">
                  <c:v>46.822059614354259</c:v>
                </c:pt>
                <c:pt idx="37">
                  <c:v>40.878701775490804</c:v>
                </c:pt>
                <c:pt idx="38">
                  <c:v>41.131190976627856</c:v>
                </c:pt>
                <c:pt idx="39">
                  <c:v>26.291209182174629</c:v>
                </c:pt>
                <c:pt idx="40">
                  <c:v>21.596098585438678</c:v>
                </c:pt>
                <c:pt idx="41">
                  <c:v>29.105504013200541</c:v>
                </c:pt>
                <c:pt idx="42">
                  <c:v>29.105504013200541</c:v>
                </c:pt>
                <c:pt idx="43">
                  <c:v>28.710846434155105</c:v>
                </c:pt>
                <c:pt idx="44">
                  <c:v>25.87687298621676</c:v>
                </c:pt>
                <c:pt idx="45">
                  <c:v>25.571208959646583</c:v>
                </c:pt>
                <c:pt idx="46">
                  <c:v>28.505472648748533</c:v>
                </c:pt>
                <c:pt idx="47">
                  <c:v>25.895711598389941</c:v>
                </c:pt>
                <c:pt idx="48">
                  <c:v>25.141584488554528</c:v>
                </c:pt>
                <c:pt idx="49">
                  <c:v>#N/A</c:v>
                </c:pt>
                <c:pt idx="50">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#N/A</c:v>
                </c:pt>
                <c:pt idx="69">
                  <c:v>#N/A</c:v>
                </c:pt>
                <c:pt idx="70">
                  <c:v>#N/A</c:v>
                </c:pt>
                <c:pt idx="71">
                  <c:v>#N/A</c:v>
                </c:pt>
                <c:pt idx="72">
                  <c:v>29.408587950167252</c:v>
                </c:pt>
                <c:pt idx="73">
                  <c:v>27.32252300055783</c:v>
                </c:pt>
                <c:pt idx="74">
                  <c:v>25.794390583893787</c:v>
                </c:pt>
                <c:pt idx="75">
                  <c:v>41.703327100538438</c:v>
                </c:pt>
                <c:pt idx="76">
                  <c:v>31.195656699834537</c:v>
                </c:pt>
                <c:pt idx="77">
                  <c:v>20.31682605284653</c:v>
                </c:pt>
                <c:pt idx="78">
                  <c:v>62.085088498269265</c:v>
                </c:pt>
                <c:pt idx="79">
                  <c:v>31.220460530560377</c:v>
                </c:pt>
                <c:pt idx="80">
                  <c:v>61.533571318383231</c:v>
                </c:pt>
                <c:pt idx="81">
                  <c:v>35.74361285794086</c:v>
                </c:pt>
                <c:pt idx="82">
                  <c:v>23.011764854959612</c:v>
                </c:pt>
                <c:pt idx="83">
                  <c:v>38.835654340052272</c:v>
                </c:pt>
                <c:pt idx="84">
                  <c:v>39.832573566357468</c:v>
                </c:pt>
                <c:pt idx="85">
                  <c:v>25.828416940648619</c:v>
                </c:pt>
                <c:pt idx="86">
                  <c:v>32.255040256770513</c:v>
                </c:pt>
                <c:pt idx="87">
                  <c:v>62.774360750186453</c:v>
                </c:pt>
                <c:pt idx="88">
                  <c:v>30.329311360523988</c:v>
                </c:pt>
                <c:pt idx="89">
                  <c:v>59.198782204754707</c:v>
                </c:pt>
                <c:pt idx="90">
                  <c:v>38.217071702694433</c:v>
                </c:pt>
                <c:pt idx="91">
                  <c:v>30.334355171153216</c:v>
                </c:pt>
                <c:pt idx="92">
                  <c:v>72.839214160201877</c:v>
                </c:pt>
                <c:pt idx="93">
                  <c:v>33.928498185214188</c:v>
                </c:pt>
                <c:pt idx="94">
                  <c:v>29.645491030346097</c:v>
                </c:pt>
                <c:pt idx="95">
                  <c:v>37.090572621149214</c:v>
                </c:pt>
                <c:pt idx="96">
                  <c:v>38.766802927844303</c:v>
                </c:pt>
                <c:pt idx="97">
                  <c:v>64.389132673474577</c:v>
                </c:pt>
                <c:pt idx="98">
                  <c:v>26.110160069971421</c:v>
                </c:pt>
                <c:pt idx="99">
                  <c:v>32.948176402208425</c:v>
                </c:pt>
                <c:pt idx="100">
                  <c:v>54.878044513997132</c:v>
                </c:pt>
                <c:pt idx="101">
                  <c:v>62.630031236701484</c:v>
                </c:pt>
                <c:pt idx="102">
                  <c:v>48.30645997229319</c:v>
                </c:pt>
                <c:pt idx="103">
                  <c:v>49.833742235568138</c:v>
                </c:pt>
                <c:pt idx="104">
                  <c:v>49.452114655770046</c:v>
                </c:pt>
              </c:numCache>
            </c:numRef>
          </c:yVal>
          <c:bubbleSize>
            <c:numRef>
              <c:f>'PV+Battery Hybrid PPA Price'!$H$24:$H$139</c:f>
              <c:numCache>
                <c:formatCode>0%</c:formatCode>
                <c:ptCount val="116"/>
                <c:pt idx="0">
                  <c:v>0.19047619047619047</c:v>
                </c:pt>
                <c:pt idx="1">
                  <c:v>0.5</c:v>
                </c:pt>
                <c:pt idx="2">
                  <c:v>1</c:v>
                </c:pt>
                <c:pt idx="3">
                  <c:v>1</c:v>
                </c:pt>
                <c:pt idx="4">
                  <c:v>1</c:v>
                </c:pt>
                <c:pt idx="5">
                  <c:v>1</c:v>
                </c:pt>
                <c:pt idx="6">
                  <c:v>0.3</c:v>
                </c:pt>
                <c:pt idx="7">
                  <c:v>0.75935828877005351</c:v>
                </c:pt>
                <c:pt idx="8">
                  <c:v>0.5</c:v>
                </c:pt>
                <c:pt idx="9">
                  <c:v>0.5665236051502146</c:v>
                </c:pt>
                <c:pt idx="10">
                  <c:v>0.3125</c:v>
                </c:pt>
                <c:pt idx="11">
                  <c:v>0.57272727272727275</c:v>
                </c:pt>
                <c:pt idx="12">
                  <c:v>0.92</c:v>
                </c:pt>
                <c:pt idx="13">
                  <c:v>0.92</c:v>
                </c:pt>
                <c:pt idx="14">
                  <c:v>0.752</c:v>
                </c:pt>
                <c:pt idx="15">
                  <c:v>0.46153846153846156</c:v>
                </c:pt>
                <c:pt idx="16">
                  <c:v>0.25</c:v>
                </c:pt>
                <c:pt idx="17">
                  <c:v>0.44444444444444442</c:v>
                </c:pt>
                <c:pt idx="18">
                  <c:v>0.50769230769230766</c:v>
                </c:pt>
                <c:pt idx="19">
                  <c:v>0.5</c:v>
                </c:pt>
                <c:pt idx="20">
                  <c:v>0.25</c:v>
                </c:pt>
                <c:pt idx="21">
                  <c:v>0.54545454545454541</c:v>
                </c:pt>
                <c:pt idx="22">
                  <c:v>1</c:v>
                </c:pt>
                <c:pt idx="23">
                  <c:v>0.92</c:v>
                </c:pt>
                <c:pt idx="24">
                  <c:v>0.75</c:v>
                </c:pt>
                <c:pt idx="25">
                  <c:v>0.68965517241379315</c:v>
                </c:pt>
                <c:pt idx="26">
                  <c:v>0.77777777777777779</c:v>
                </c:pt>
                <c:pt idx="27">
                  <c:v>0.5</c:v>
                </c:pt>
                <c:pt idx="28">
                  <c:v>0.92</c:v>
                </c:pt>
                <c:pt idx="29">
                  <c:v>0.45714285714285713</c:v>
                </c:pt>
                <c:pt idx="30">
                  <c:v>0.2</c:v>
                </c:pt>
                <c:pt idx="31">
                  <c:v>0.48888888888888887</c:v>
                </c:pt>
                <c:pt idx="32">
                  <c:v>0.38461538461538464</c:v>
                </c:pt>
                <c:pt idx="33">
                  <c:v>0.79365079365079361</c:v>
                </c:pt>
                <c:pt idx="34">
                  <c:v>0.5</c:v>
                </c:pt>
                <c:pt idx="35">
                  <c:v>0.36</c:v>
                </c:pt>
                <c:pt idx="36">
                  <c:v>0.83333333333333337</c:v>
                </c:pt>
                <c:pt idx="37">
                  <c:v>0.83333333333333337</c:v>
                </c:pt>
                <c:pt idx="38">
                  <c:v>0.5</c:v>
                </c:pt>
                <c:pt idx="39">
                  <c:v>0.3</c:v>
                </c:pt>
                <c:pt idx="40">
                  <c:v>0.1</c:v>
                </c:pt>
                <c:pt idx="41">
                  <c:v>0.25</c:v>
                </c:pt>
                <c:pt idx="42">
                  <c:v>0.25</c:v>
                </c:pt>
                <c:pt idx="43">
                  <c:v>4.5454545454545456E-2</c:v>
                </c:pt>
                <c:pt idx="44">
                  <c:v>0.38461538461538464</c:v>
                </c:pt>
                <c:pt idx="45">
                  <c:v>0.40322580645161288</c:v>
                </c:pt>
                <c:pt idx="46">
                  <c:v>0.24</c:v>
                </c:pt>
                <c:pt idx="47">
                  <c:v>0.18779342723004694</c:v>
                </c:pt>
                <c:pt idx="48">
                  <c:v>0.20460358056265984</c:v>
                </c:pt>
                <c:pt idx="49">
                  <c:v>1</c:v>
                </c:pt>
                <c:pt idx="50">
                  <c:v>1</c:v>
                </c:pt>
                <c:pt idx="51">
                  <c:v>0.5</c:v>
                </c:pt>
                <c:pt idx="52">
                  <c:v>1</c:v>
                </c:pt>
                <c:pt idx="53">
                  <c:v>1</c:v>
                </c:pt>
                <c:pt idx="54">
                  <c:v>1</c:v>
                </c:pt>
                <c:pt idx="55">
                  <c:v>1</c:v>
                </c:pt>
                <c:pt idx="56">
                  <c:v>1</c:v>
                </c:pt>
                <c:pt idx="57">
                  <c:v>1</c:v>
                </c:pt>
                <c:pt idx="58">
                  <c:v>1</c:v>
                </c:pt>
                <c:pt idx="59">
                  <c:v>1</c:v>
                </c:pt>
                <c:pt idx="60">
                  <c:v>1</c:v>
                </c:pt>
                <c:pt idx="61">
                  <c:v>1</c:v>
                </c:pt>
                <c:pt idx="62">
                  <c:v>1</c:v>
                </c:pt>
                <c:pt idx="63">
                  <c:v>1</c:v>
                </c:pt>
                <c:pt idx="64">
                  <c:v>1</c:v>
                </c:pt>
                <c:pt idx="65">
                  <c:v>1</c:v>
                </c:pt>
                <c:pt idx="66">
                  <c:v>1</c:v>
                </c:pt>
                <c:pt idx="67">
                  <c:v>1</c:v>
                </c:pt>
                <c:pt idx="68">
                  <c:v>1</c:v>
                </c:pt>
                <c:pt idx="69">
                  <c:v>1</c:v>
                </c:pt>
                <c:pt idx="70">
                  <c:v>1</c:v>
                </c:pt>
                <c:pt idx="71">
                  <c:v>1</c:v>
                </c:pt>
                <c:pt idx="72">
                  <c:v>0.5</c:v>
                </c:pt>
                <c:pt idx="73">
                  <c:v>0.5</c:v>
                </c:pt>
                <c:pt idx="74">
                  <c:v>0.5</c:v>
                </c:pt>
                <c:pt idx="75">
                  <c:v>0.5</c:v>
                </c:pt>
                <c:pt idx="76">
                  <c:v>0.4</c:v>
                </c:pt>
                <c:pt idx="77">
                  <c:v>0.26666666666666666</c:v>
                </c:pt>
                <c:pt idx="78">
                  <c:v>1</c:v>
                </c:pt>
                <c:pt idx="79">
                  <c:v>0.3</c:v>
                </c:pt>
                <c:pt idx="80">
                  <c:v>1</c:v>
                </c:pt>
                <c:pt idx="81">
                  <c:v>0.5</c:v>
                </c:pt>
                <c:pt idx="82">
                  <c:v>0.26315789473684209</c:v>
                </c:pt>
                <c:pt idx="83">
                  <c:v>0.52631578947368418</c:v>
                </c:pt>
                <c:pt idx="84">
                  <c:v>0.35714285714285715</c:v>
                </c:pt>
                <c:pt idx="85">
                  <c:v>0.375</c:v>
                </c:pt>
                <c:pt idx="86">
                  <c:v>0.24752475247524752</c:v>
                </c:pt>
                <c:pt idx="87">
                  <c:v>0.52</c:v>
                </c:pt>
                <c:pt idx="88">
                  <c:v>0.45362114813076804</c:v>
                </c:pt>
                <c:pt idx="89">
                  <c:v>1</c:v>
                </c:pt>
                <c:pt idx="90">
                  <c:v>0.9</c:v>
                </c:pt>
                <c:pt idx="91">
                  <c:v>0.25</c:v>
                </c:pt>
                <c:pt idx="92">
                  <c:v>1</c:v>
                </c:pt>
                <c:pt idx="93">
                  <c:v>0.25</c:v>
                </c:pt>
                <c:pt idx="94">
                  <c:v>0.55072463768115942</c:v>
                </c:pt>
                <c:pt idx="95">
                  <c:v>0.8</c:v>
                </c:pt>
                <c:pt idx="96">
                  <c:v>0.8</c:v>
                </c:pt>
                <c:pt idx="97">
                  <c:v>1</c:v>
                </c:pt>
                <c:pt idx="98">
                  <c:v>0.45</c:v>
                </c:pt>
                <c:pt idx="99">
                  <c:v>0.52</c:v>
                </c:pt>
                <c:pt idx="100">
                  <c:v>0.49230769230769234</c:v>
                </c:pt>
                <c:pt idx="101">
                  <c:v>0.8833333333333333</c:v>
                </c:pt>
                <c:pt idx="102">
                  <c:v>5.3191489361702128E-2</c:v>
                </c:pt>
                <c:pt idx="103">
                  <c:v>4.2016806722689079E-2</c:v>
                </c:pt>
                <c:pt idx="104">
                  <c:v>0.6</c:v>
                </c:pt>
              </c:numCache>
            </c:numRef>
          </c:bubbleSize>
          <c:bubble3D val="1"/>
          <c:extLst>
            <c:ext xmlns:c16="http://schemas.microsoft.com/office/drawing/2014/chart" uri="{C3380CC4-5D6E-409C-BE32-E72D297353CC}">
              <c16:uniqueId val="{00000001-7301-4FA5-9CF0-B3D6CC808033}"/>
            </c:ext>
          </c:extLst>
        </c:ser>
        <c:ser>
          <c:idx val="1"/>
          <c:order val="1"/>
          <c:spPr>
            <a:noFill/>
            <a:ln w="12700">
              <a:solidFill>
                <a:schemeClr val="accent6"/>
              </a:solidFill>
            </a:ln>
            <a:effectLst/>
          </c:spPr>
          <c:invertIfNegative val="0"/>
          <c:trendline>
            <c:spPr>
              <a:ln w="19050" cap="rnd">
                <a:solidFill>
                  <a:schemeClr val="accent6"/>
                </a:solidFill>
                <a:prstDash val="sysDot"/>
              </a:ln>
              <a:effectLst/>
            </c:spPr>
            <c:trendlineType val="linear"/>
            <c:dispRSqr val="0"/>
            <c:dispEq val="0"/>
          </c:trendline>
          <c:xVal>
            <c:numRef>
              <c:f>'PV+Battery Hybrid PPA Price'!$V$24:$V$139</c:f>
              <c:numCache>
                <c:formatCode>m/d/yyyy</c:formatCode>
                <c:ptCount val="116"/>
                <c:pt idx="0">
                  <c:v>43872</c:v>
                </c:pt>
                <c:pt idx="1">
                  <c:v>42839</c:v>
                </c:pt>
                <c:pt idx="2">
                  <c:v>43363</c:v>
                </c:pt>
                <c:pt idx="3">
                  <c:v>43783</c:v>
                </c:pt>
                <c:pt idx="4">
                  <c:v>44679</c:v>
                </c:pt>
                <c:pt idx="5">
                  <c:v>43783</c:v>
                </c:pt>
                <c:pt idx="6">
                  <c:v>42877</c:v>
                </c:pt>
                <c:pt idx="7">
                  <c:v>44351</c:v>
                </c:pt>
                <c:pt idx="8">
                  <c:v>44833</c:v>
                </c:pt>
                <c:pt idx="9">
                  <c:v>44106</c:v>
                </c:pt>
                <c:pt idx="10">
                  <c:v>43398</c:v>
                </c:pt>
                <c:pt idx="16">
                  <c:v>43795</c:v>
                </c:pt>
                <c:pt idx="17">
                  <c:v>44351</c:v>
                </c:pt>
                <c:pt idx="18">
                  <c:v>44566</c:v>
                </c:pt>
                <c:pt idx="19">
                  <c:v>44106</c:v>
                </c:pt>
                <c:pt idx="20">
                  <c:v>44468</c:v>
                </c:pt>
                <c:pt idx="21">
                  <c:v>44099</c:v>
                </c:pt>
                <c:pt idx="22">
                  <c:v>44250</c:v>
                </c:pt>
                <c:pt idx="24">
                  <c:v>43647</c:v>
                </c:pt>
                <c:pt idx="25">
                  <c:v>43035</c:v>
                </c:pt>
                <c:pt idx="26">
                  <c:v>44348</c:v>
                </c:pt>
                <c:pt idx="27">
                  <c:v>43804</c:v>
                </c:pt>
                <c:pt idx="29">
                  <c:v>44582</c:v>
                </c:pt>
                <c:pt idx="30">
                  <c:v>43929</c:v>
                </c:pt>
                <c:pt idx="32">
                  <c:v>44140</c:v>
                </c:pt>
                <c:pt idx="33">
                  <c:v>44137</c:v>
                </c:pt>
                <c:pt idx="34">
                  <c:v>43875</c:v>
                </c:pt>
                <c:pt idx="36">
                  <c:v>44217</c:v>
                </c:pt>
                <c:pt idx="37">
                  <c:v>44351</c:v>
                </c:pt>
                <c:pt idx="38">
                  <c:v>44364</c:v>
                </c:pt>
                <c:pt idx="39">
                  <c:v>43637</c:v>
                </c:pt>
                <c:pt idx="40">
                  <c:v>43683</c:v>
                </c:pt>
                <c:pt idx="41">
                  <c:v>44862</c:v>
                </c:pt>
                <c:pt idx="42">
                  <c:v>44328</c:v>
                </c:pt>
                <c:pt idx="43">
                  <c:v>43510</c:v>
                </c:pt>
                <c:pt idx="44">
                  <c:v>43501</c:v>
                </c:pt>
                <c:pt idx="45">
                  <c:v>43501</c:v>
                </c:pt>
                <c:pt idx="46">
                  <c:v>43952</c:v>
                </c:pt>
                <c:pt idx="47">
                  <c:v>43739</c:v>
                </c:pt>
                <c:pt idx="48">
                  <c:v>43739</c:v>
                </c:pt>
                <c:pt idx="49">
                  <c:v>43007</c:v>
                </c:pt>
                <c:pt idx="50">
                  <c:v>42734</c:v>
                </c:pt>
                <c:pt idx="51">
                  <c:v>42080</c:v>
                </c:pt>
                <c:pt idx="52">
                  <c:v>44075</c:v>
                </c:pt>
                <c:pt idx="53">
                  <c:v>43461</c:v>
                </c:pt>
                <c:pt idx="54">
                  <c:v>43461</c:v>
                </c:pt>
                <c:pt idx="55">
                  <c:v>44075</c:v>
                </c:pt>
                <c:pt idx="56">
                  <c:v>44188</c:v>
                </c:pt>
                <c:pt idx="57">
                  <c:v>43462</c:v>
                </c:pt>
                <c:pt idx="58">
                  <c:v>44075</c:v>
                </c:pt>
                <c:pt idx="59">
                  <c:v>44166</c:v>
                </c:pt>
                <c:pt idx="60">
                  <c:v>44075</c:v>
                </c:pt>
                <c:pt idx="61">
                  <c:v>43463</c:v>
                </c:pt>
                <c:pt idx="62">
                  <c:v>44075</c:v>
                </c:pt>
                <c:pt idx="63">
                  <c:v>43461</c:v>
                </c:pt>
                <c:pt idx="64">
                  <c:v>44124</c:v>
                </c:pt>
                <c:pt idx="65">
                  <c:v>44075</c:v>
                </c:pt>
                <c:pt idx="66">
                  <c:v>42256</c:v>
                </c:pt>
                <c:pt idx="67">
                  <c:v>44075</c:v>
                </c:pt>
                <c:pt idx="68">
                  <c:v>43463</c:v>
                </c:pt>
                <c:pt idx="69">
                  <c:v>43462</c:v>
                </c:pt>
                <c:pt idx="70">
                  <c:v>43524</c:v>
                </c:pt>
                <c:pt idx="71">
                  <c:v>44195</c:v>
                </c:pt>
                <c:pt idx="72">
                  <c:v>43643</c:v>
                </c:pt>
                <c:pt idx="73">
                  <c:v>44287</c:v>
                </c:pt>
                <c:pt idx="74">
                  <c:v>43755</c:v>
                </c:pt>
                <c:pt idx="75">
                  <c:v>44694</c:v>
                </c:pt>
                <c:pt idx="76">
                  <c:v>43640</c:v>
                </c:pt>
                <c:pt idx="77">
                  <c:v>44287</c:v>
                </c:pt>
                <c:pt idx="78">
                  <c:v>45223</c:v>
                </c:pt>
                <c:pt idx="79">
                  <c:v>44097</c:v>
                </c:pt>
                <c:pt idx="81">
                  <c:v>44099</c:v>
                </c:pt>
                <c:pt idx="82">
                  <c:v>44228</c:v>
                </c:pt>
                <c:pt idx="84">
                  <c:v>45128</c:v>
                </c:pt>
                <c:pt idx="85">
                  <c:v>43551</c:v>
                </c:pt>
                <c:pt idx="86">
                  <c:v>43250</c:v>
                </c:pt>
                <c:pt idx="87">
                  <c:v>45337</c:v>
                </c:pt>
                <c:pt idx="88">
                  <c:v>43929</c:v>
                </c:pt>
                <c:pt idx="89">
                  <c:v>45415</c:v>
                </c:pt>
                <c:pt idx="90">
                  <c:v>43915</c:v>
                </c:pt>
                <c:pt idx="91">
                  <c:v>43250</c:v>
                </c:pt>
                <c:pt idx="92">
                  <c:v>45322</c:v>
                </c:pt>
                <c:pt idx="93">
                  <c:v>43250</c:v>
                </c:pt>
                <c:pt idx="94">
                  <c:v>43640</c:v>
                </c:pt>
                <c:pt idx="95">
                  <c:v>44348</c:v>
                </c:pt>
                <c:pt idx="96">
                  <c:v>44348</c:v>
                </c:pt>
                <c:pt idx="97">
                  <c:v>45415</c:v>
                </c:pt>
                <c:pt idx="98">
                  <c:v>43640</c:v>
                </c:pt>
                <c:pt idx="99">
                  <c:v>44854</c:v>
                </c:pt>
                <c:pt idx="100">
                  <c:v>44950</c:v>
                </c:pt>
                <c:pt idx="101">
                  <c:v>44669</c:v>
                </c:pt>
                <c:pt idx="102">
                  <c:v>44211</c:v>
                </c:pt>
                <c:pt idx="103">
                  <c:v>44211</c:v>
                </c:pt>
                <c:pt idx="104">
                  <c:v>43507</c:v>
                </c:pt>
              </c:numCache>
            </c:numRef>
          </c:xVal>
          <c:yVal>
            <c:numRef>
              <c:f>'PV+Battery Hybrid PPA Price'!$S$24:$S$139</c:f>
              <c:numCache>
                <c:formatCode>0.0</c:formatCode>
                <c:ptCount val="116"/>
                <c:pt idx="0">
                  <c:v>#N/A</c:v>
                </c:pt>
                <c:pt idx="1">
                  <c:v>#N/A</c:v>
                </c:pt>
                <c:pt idx="2">
                  <c:v>#N/A</c:v>
                </c:pt>
                <c:pt idx="3">
                  <c:v>#N/A</c:v>
                </c:pt>
                <c:pt idx="4">
                  <c:v>#N/A</c:v>
                </c:pt>
                <c:pt idx="5">
                  <c:v>#N/A</c:v>
                </c:pt>
                <c:pt idx="6">
                  <c:v>#N/A</c:v>
                </c:pt>
                <c:pt idx="7">
                  <c:v>#N/A</c:v>
                </c:pt>
                <c:pt idx="8">
                  <c:v>#N/A</c:v>
                </c:pt>
                <c:pt idx="9">
                  <c:v>#N/A</c:v>
                </c:pt>
                <c:pt idx="10">
                  <c:v>#N/A</c:v>
                </c:pt>
                <c:pt idx="11">
                  <c:v>#N/A</c:v>
                </c:pt>
                <c:pt idx="12">
                  <c:v>#N/A</c:v>
                </c:pt>
                <c:pt idx="13">
                  <c:v>#N/A</c:v>
                </c:pt>
                <c:pt idx="14">
                  <c:v>#N/A</c:v>
                </c:pt>
                <c:pt idx="15">
                  <c:v>#N/A</c:v>
                </c:pt>
                <c:pt idx="16">
                  <c:v>#N/A</c:v>
                </c:pt>
                <c:pt idx="17">
                  <c:v>#N/A</c:v>
                </c:pt>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#N/A</c:v>
                </c:pt>
                <c:pt idx="42">
                  <c:v>#N/A</c:v>
                </c:pt>
                <c:pt idx="43">
                  <c:v>#N/A</c:v>
                </c:pt>
                <c:pt idx="44">
                  <c:v>#N/A</c:v>
                </c:pt>
                <c:pt idx="45">
                  <c:v>#N/A</c:v>
                </c:pt>
                <c:pt idx="46">
                  <c:v>#N/A</c:v>
                </c:pt>
                <c:pt idx="47">
                  <c:v>#N/A</c:v>
                </c:pt>
                <c:pt idx="48">
                  <c:v>#N/A</c:v>
                </c:pt>
                <c:pt idx="49">
                  <c:v>95.095698431009168</c:v>
                </c:pt>
                <c:pt idx="50">
                  <c:v>99.79381333964335</c:v>
                </c:pt>
                <c:pt idx="52">
                  <c:v>88.602129865759636</c:v>
                </c:pt>
                <c:pt idx="53">
                  <c:v>72.477885639858201</c:v>
                </c:pt>
                <c:pt idx="54">
                  <c:v>84.97348102959198</c:v>
                </c:pt>
                <c:pt idx="55">
                  <c:v>70.881051949530246</c:v>
                </c:pt>
                <c:pt idx="56">
                  <c:v>66.022211447542631</c:v>
                </c:pt>
                <c:pt idx="57">
                  <c:v>64.51214951439357</c:v>
                </c:pt>
                <c:pt idx="58">
                  <c:v>107.16787941959294</c:v>
                </c:pt>
                <c:pt idx="59">
                  <c:v>101.65410426516661</c:v>
                </c:pt>
                <c:pt idx="60">
                  <c:v>76.875372281120391</c:v>
                </c:pt>
                <c:pt idx="61">
                  <c:v>75.777539519678371</c:v>
                </c:pt>
                <c:pt idx="62">
                  <c:v>103.27873421381288</c:v>
                </c:pt>
                <c:pt idx="63">
                  <c:v>96.896802810895736</c:v>
                </c:pt>
                <c:pt idx="64">
                  <c:v>72.628084331026329</c:v>
                </c:pt>
                <c:pt idx="65">
                  <c:v>72.880741979336378</c:v>
                </c:pt>
                <c:pt idx="66">
                  <c:v>135.99324637422231</c:v>
                </c:pt>
                <c:pt idx="67">
                  <c:v>101.98040894183478</c:v>
                </c:pt>
                <c:pt idx="68">
                  <c:v>82.453040986144615</c:v>
                </c:pt>
                <c:pt idx="69">
                  <c:v>65.89004238512814</c:v>
                </c:pt>
                <c:pt idx="70">
                  <c:v>87.586729563115313</c:v>
                </c:pt>
                <c:pt idx="71">
                  <c:v>64.164507017117103</c:v>
                </c:pt>
                <c:pt idx="72">
                  <c:v>#N/A</c:v>
                </c:pt>
                <c:pt idx="73">
                  <c:v>#N/A</c:v>
                </c:pt>
                <c:pt idx="74">
                  <c:v>#N/A</c:v>
                </c:pt>
                <c:pt idx="75">
                  <c:v>#N/A</c:v>
                </c:pt>
                <c:pt idx="76">
                  <c:v>#N/A</c:v>
                </c:pt>
                <c:pt idx="77">
                  <c:v>#N/A</c:v>
                </c:pt>
                <c:pt idx="78">
                  <c:v>#N/A</c:v>
                </c:pt>
                <c:pt idx="79">
                  <c:v>#N/A</c:v>
                </c:pt>
                <c:pt idx="80">
                  <c:v>#N/A</c:v>
                </c:pt>
                <c:pt idx="81">
                  <c:v>#N/A</c:v>
                </c:pt>
                <c:pt idx="82">
                  <c:v>#N/A</c:v>
                </c:pt>
                <c:pt idx="83">
                  <c:v>#N/A</c:v>
                </c:pt>
                <c:pt idx="84">
                  <c:v>#N/A</c:v>
                </c:pt>
                <c:pt idx="85">
                  <c:v>#N/A</c:v>
                </c:pt>
                <c:pt idx="86">
                  <c:v>#N/A</c:v>
                </c:pt>
                <c:pt idx="87">
                  <c:v>#N/A</c:v>
                </c:pt>
                <c:pt idx="88">
                  <c:v>#N/A</c:v>
                </c:pt>
                <c:pt idx="89">
                  <c:v>#N/A</c:v>
                </c:pt>
                <c:pt idx="90">
                  <c:v>#N/A</c:v>
                </c:pt>
                <c:pt idx="91">
                  <c:v>#N/A</c:v>
                </c:pt>
                <c:pt idx="92">
                  <c:v>#N/A</c:v>
                </c:pt>
                <c:pt idx="93">
                  <c:v>#N/A</c:v>
                </c:pt>
                <c:pt idx="94">
                  <c:v>#N/A</c:v>
                </c:pt>
                <c:pt idx="95">
                  <c:v>#N/A</c:v>
                </c:pt>
                <c:pt idx="96">
                  <c:v>#N/A</c:v>
                </c:pt>
                <c:pt idx="97">
                  <c:v>#N/A</c:v>
                </c:pt>
                <c:pt idx="98">
                  <c:v>#N/A</c:v>
                </c:pt>
                <c:pt idx="99">
                  <c:v>#N/A</c:v>
                </c:pt>
                <c:pt idx="100">
                  <c:v>#N/A</c:v>
                </c:pt>
                <c:pt idx="101">
                  <c:v>#N/A</c:v>
                </c:pt>
                <c:pt idx="102">
                  <c:v>#N/A</c:v>
                </c:pt>
                <c:pt idx="103">
                  <c:v>#N/A</c:v>
                </c:pt>
                <c:pt idx="104">
                  <c:v>#N/A</c:v>
                </c:pt>
              </c:numCache>
            </c:numRef>
          </c:yVal>
          <c:bubbleSize>
            <c:numRef>
              <c:f>'PV+Battery Hybrid PPA Price'!$H$24:$H$139</c:f>
              <c:numCache>
                <c:formatCode>0%</c:formatCode>
                <c:ptCount val="116"/>
                <c:pt idx="0">
                  <c:v>0.19047619047619047</c:v>
                </c:pt>
                <c:pt idx="1">
                  <c:v>0.5</c:v>
                </c:pt>
                <c:pt idx="2">
                  <c:v>1</c:v>
                </c:pt>
                <c:pt idx="3">
                  <c:v>1</c:v>
                </c:pt>
                <c:pt idx="4">
                  <c:v>1</c:v>
                </c:pt>
                <c:pt idx="5">
                  <c:v>1</c:v>
                </c:pt>
                <c:pt idx="6">
                  <c:v>0.3</c:v>
                </c:pt>
                <c:pt idx="7">
                  <c:v>0.75935828877005351</c:v>
                </c:pt>
                <c:pt idx="8">
                  <c:v>0.5</c:v>
                </c:pt>
                <c:pt idx="9">
                  <c:v>0.5665236051502146</c:v>
                </c:pt>
                <c:pt idx="10">
                  <c:v>0.3125</c:v>
                </c:pt>
                <c:pt idx="11">
                  <c:v>0.57272727272727275</c:v>
                </c:pt>
                <c:pt idx="12">
                  <c:v>0.92</c:v>
                </c:pt>
                <c:pt idx="13">
                  <c:v>0.92</c:v>
                </c:pt>
                <c:pt idx="14">
                  <c:v>0.752</c:v>
                </c:pt>
                <c:pt idx="15">
                  <c:v>0.46153846153846156</c:v>
                </c:pt>
                <c:pt idx="16">
                  <c:v>0.25</c:v>
                </c:pt>
                <c:pt idx="17">
                  <c:v>0.44444444444444442</c:v>
                </c:pt>
                <c:pt idx="18">
                  <c:v>0.50769230769230766</c:v>
                </c:pt>
                <c:pt idx="19">
                  <c:v>0.5</c:v>
                </c:pt>
                <c:pt idx="20">
                  <c:v>0.25</c:v>
                </c:pt>
                <c:pt idx="21">
                  <c:v>0.54545454545454541</c:v>
                </c:pt>
                <c:pt idx="22">
                  <c:v>1</c:v>
                </c:pt>
                <c:pt idx="23">
                  <c:v>0.92</c:v>
                </c:pt>
                <c:pt idx="24">
                  <c:v>0.75</c:v>
                </c:pt>
                <c:pt idx="25">
                  <c:v>0.68965517241379315</c:v>
                </c:pt>
                <c:pt idx="26">
                  <c:v>0.77777777777777779</c:v>
                </c:pt>
                <c:pt idx="27">
                  <c:v>0.5</c:v>
                </c:pt>
                <c:pt idx="28">
                  <c:v>0.92</c:v>
                </c:pt>
                <c:pt idx="29">
                  <c:v>0.45714285714285713</c:v>
                </c:pt>
                <c:pt idx="30">
                  <c:v>0.2</c:v>
                </c:pt>
                <c:pt idx="31">
                  <c:v>0.48888888888888887</c:v>
                </c:pt>
                <c:pt idx="32">
                  <c:v>0.38461538461538464</c:v>
                </c:pt>
                <c:pt idx="33">
                  <c:v>0.79365079365079361</c:v>
                </c:pt>
                <c:pt idx="34">
                  <c:v>0.5</c:v>
                </c:pt>
                <c:pt idx="35">
                  <c:v>0.36</c:v>
                </c:pt>
                <c:pt idx="36">
                  <c:v>0.83333333333333337</c:v>
                </c:pt>
                <c:pt idx="37">
                  <c:v>0.83333333333333337</c:v>
                </c:pt>
                <c:pt idx="38">
                  <c:v>0.5</c:v>
                </c:pt>
                <c:pt idx="39">
                  <c:v>0.3</c:v>
                </c:pt>
                <c:pt idx="40">
                  <c:v>0.1</c:v>
                </c:pt>
                <c:pt idx="41">
                  <c:v>0.25</c:v>
                </c:pt>
                <c:pt idx="42">
                  <c:v>0.25</c:v>
                </c:pt>
                <c:pt idx="43">
                  <c:v>4.5454545454545456E-2</c:v>
                </c:pt>
                <c:pt idx="44">
                  <c:v>0.38461538461538464</c:v>
                </c:pt>
                <c:pt idx="45">
                  <c:v>0.40322580645161288</c:v>
                </c:pt>
                <c:pt idx="46">
                  <c:v>0.24</c:v>
                </c:pt>
                <c:pt idx="47">
                  <c:v>0.18779342723004694</c:v>
                </c:pt>
                <c:pt idx="48">
                  <c:v>0.20460358056265984</c:v>
                </c:pt>
                <c:pt idx="49">
                  <c:v>1</c:v>
                </c:pt>
                <c:pt idx="50">
                  <c:v>1</c:v>
                </c:pt>
                <c:pt idx="51">
                  <c:v>0.5</c:v>
                </c:pt>
                <c:pt idx="52">
                  <c:v>1</c:v>
                </c:pt>
                <c:pt idx="53">
                  <c:v>1</c:v>
                </c:pt>
                <c:pt idx="54">
                  <c:v>1</c:v>
                </c:pt>
                <c:pt idx="55">
                  <c:v>1</c:v>
                </c:pt>
                <c:pt idx="56">
                  <c:v>1</c:v>
                </c:pt>
                <c:pt idx="57">
                  <c:v>1</c:v>
                </c:pt>
                <c:pt idx="58">
                  <c:v>1</c:v>
                </c:pt>
                <c:pt idx="59">
                  <c:v>1</c:v>
                </c:pt>
                <c:pt idx="60">
                  <c:v>1</c:v>
                </c:pt>
                <c:pt idx="61">
                  <c:v>1</c:v>
                </c:pt>
                <c:pt idx="62">
                  <c:v>1</c:v>
                </c:pt>
                <c:pt idx="63">
                  <c:v>1</c:v>
                </c:pt>
                <c:pt idx="64">
                  <c:v>1</c:v>
                </c:pt>
                <c:pt idx="65">
                  <c:v>1</c:v>
                </c:pt>
                <c:pt idx="66">
                  <c:v>1</c:v>
                </c:pt>
                <c:pt idx="67">
                  <c:v>1</c:v>
                </c:pt>
                <c:pt idx="68">
                  <c:v>1</c:v>
                </c:pt>
                <c:pt idx="69">
                  <c:v>1</c:v>
                </c:pt>
                <c:pt idx="70">
                  <c:v>1</c:v>
                </c:pt>
                <c:pt idx="71">
                  <c:v>1</c:v>
                </c:pt>
                <c:pt idx="72">
                  <c:v>0.5</c:v>
                </c:pt>
                <c:pt idx="73">
                  <c:v>0.5</c:v>
                </c:pt>
                <c:pt idx="74">
                  <c:v>0.5</c:v>
                </c:pt>
                <c:pt idx="75">
                  <c:v>0.5</c:v>
                </c:pt>
                <c:pt idx="76">
                  <c:v>0.4</c:v>
                </c:pt>
                <c:pt idx="77">
                  <c:v>0.26666666666666666</c:v>
                </c:pt>
                <c:pt idx="78">
                  <c:v>1</c:v>
                </c:pt>
                <c:pt idx="79">
                  <c:v>0.3</c:v>
                </c:pt>
                <c:pt idx="80">
                  <c:v>1</c:v>
                </c:pt>
                <c:pt idx="81">
                  <c:v>0.5</c:v>
                </c:pt>
                <c:pt idx="82">
                  <c:v>0.26315789473684209</c:v>
                </c:pt>
                <c:pt idx="83">
                  <c:v>0.52631578947368418</c:v>
                </c:pt>
                <c:pt idx="84">
                  <c:v>0.35714285714285715</c:v>
                </c:pt>
                <c:pt idx="85">
                  <c:v>0.375</c:v>
                </c:pt>
                <c:pt idx="86">
                  <c:v>0.24752475247524752</c:v>
                </c:pt>
                <c:pt idx="87">
                  <c:v>0.52</c:v>
                </c:pt>
                <c:pt idx="88">
                  <c:v>0.45362114813076804</c:v>
                </c:pt>
                <c:pt idx="89">
                  <c:v>1</c:v>
                </c:pt>
                <c:pt idx="90">
                  <c:v>0.9</c:v>
                </c:pt>
                <c:pt idx="91">
                  <c:v>0.25</c:v>
                </c:pt>
                <c:pt idx="92">
                  <c:v>1</c:v>
                </c:pt>
                <c:pt idx="93">
                  <c:v>0.25</c:v>
                </c:pt>
                <c:pt idx="94">
                  <c:v>0.55072463768115942</c:v>
                </c:pt>
                <c:pt idx="95">
                  <c:v>0.8</c:v>
                </c:pt>
                <c:pt idx="96">
                  <c:v>0.8</c:v>
                </c:pt>
                <c:pt idx="97">
                  <c:v>1</c:v>
                </c:pt>
                <c:pt idx="98">
                  <c:v>0.45</c:v>
                </c:pt>
                <c:pt idx="99">
                  <c:v>0.52</c:v>
                </c:pt>
                <c:pt idx="100">
                  <c:v>0.49230769230769234</c:v>
                </c:pt>
                <c:pt idx="101">
                  <c:v>0.8833333333333333</c:v>
                </c:pt>
                <c:pt idx="102">
                  <c:v>5.3191489361702128E-2</c:v>
                </c:pt>
                <c:pt idx="103">
                  <c:v>4.2016806722689079E-2</c:v>
                </c:pt>
                <c:pt idx="104">
                  <c:v>0.6</c:v>
                </c:pt>
              </c:numCache>
            </c:numRef>
          </c:bubbleSize>
          <c:bubble3D val="1"/>
          <c:extLst>
            <c:ext xmlns:c16="http://schemas.microsoft.com/office/drawing/2014/chart" uri="{C3380CC4-5D6E-409C-BE32-E72D297353CC}">
              <c16:uniqueId val="{00000003-7301-4FA5-9CF0-B3D6CC808033}"/>
            </c:ext>
          </c:extLst>
        </c:ser>
        <c:dLbls>
          <c:showLegendKey val="0"/>
          <c:showVal val="0"/>
          <c:showCatName val="0"/>
          <c:showSerName val="0"/>
          <c:showPercent val="0"/>
          <c:showBubbleSize val="0"/>
        </c:dLbls>
        <c:bubbleScale val="60"/>
        <c:showNegBubbles val="0"/>
        <c:axId val="555888000"/>
        <c:axId val="555887608"/>
      </c:bubbleChart>
      <c:valAx>
        <c:axId val="555888000"/>
        <c:scaling>
          <c:orientation val="minMax"/>
          <c:max val="45657"/>
          <c:min val="42005"/>
        </c:scaling>
        <c:delete val="0"/>
        <c:axPos val="b"/>
        <c:numFmt formatCode="yyyy" sourceLinked="0"/>
        <c:majorTickMark val="none"/>
        <c:minorTickMark val="none"/>
        <c:tickLblPos val="nextTo"/>
        <c:spPr>
          <a:noFill/>
          <a:ln w="6350" cap="flat" cmpd="sng" algn="ctr">
            <a:solidFill>
              <a:schemeClr val="bg1">
                <a:lumMod val="75000"/>
              </a:schemeClr>
            </a:solidFill>
            <a:round/>
          </a:ln>
          <a:effectLst/>
        </c:spPr>
        <c:txPr>
          <a:bodyPr rot="-60000000" spcFirstLastPara="1" vertOverflow="ellipsis" vert="horz" wrap="square" anchor="ctr" anchorCtr="1"/>
          <a:lstStyle/>
          <a:p>
            <a:pPr>
              <a:defRPr sz="900" b="1" i="0" u="none" strike="noStrike" kern="1200" baseline="0">
                <a:solidFill>
                  <a:schemeClr val="tx1"/>
                </a:solidFill>
                <a:latin typeface="Arial" panose="020B0604020202020204" pitchFamily="34" charset="0"/>
                <a:ea typeface="+mn-ea"/>
                <a:cs typeface="Arial" panose="020B0604020202020204" pitchFamily="34" charset="0"/>
              </a:defRPr>
            </a:pPr>
            <a:endParaRPr lang="en-US"/>
          </a:p>
        </c:txPr>
        <c:crossAx val="555887608"/>
        <c:crosses val="autoZero"/>
        <c:crossBetween val="midCat"/>
        <c:majorUnit val="366"/>
      </c:valAx>
      <c:valAx>
        <c:axId val="555887608"/>
        <c:scaling>
          <c:orientation val="minMax"/>
          <c:max val="140"/>
          <c:min val="0"/>
        </c:scaling>
        <c:delete val="0"/>
        <c:axPos val="l"/>
        <c:majorGridlines>
          <c:spPr>
            <a:ln w="9525" cap="flat" cmpd="sng" algn="ctr">
              <a:solidFill>
                <a:schemeClr val="tx1">
                  <a:lumMod val="15000"/>
                  <a:lumOff val="85000"/>
                </a:schemeClr>
              </a:solidFill>
              <a:round/>
            </a:ln>
            <a:effectLst/>
          </c:spPr>
        </c:majorGridlines>
        <c:numFmt formatCode="&quot;$&quot;#,##0_);[Red]\(&quot;$&quot;#,##0\)" sourceLinked="0"/>
        <c:majorTickMark val="none"/>
        <c:minorTickMark val="none"/>
        <c:tickLblPos val="nextTo"/>
        <c:spPr>
          <a:solidFill>
            <a:schemeClr val="bg1"/>
          </a:solidFill>
          <a:ln w="6350" cap="flat" cmpd="sng" algn="ctr">
            <a:solidFill>
              <a:schemeClr val="bg1">
                <a:lumMod val="75000"/>
              </a:schemeClr>
            </a:solidFill>
            <a:round/>
          </a:ln>
          <a:effectLst/>
        </c:spPr>
        <c:txPr>
          <a:bodyPr rot="-60000000" spcFirstLastPara="1" vertOverflow="ellipsis" vert="horz" wrap="square" anchor="ctr" anchorCtr="1"/>
          <a:lstStyle/>
          <a:p>
            <a:pPr>
              <a:defRPr sz="900" b="1" i="0" u="none" strike="noStrike" kern="1200" baseline="0">
                <a:solidFill>
                  <a:schemeClr val="tx1"/>
                </a:solidFill>
                <a:latin typeface="Arial" panose="020B0604020202020204" pitchFamily="34" charset="0"/>
                <a:ea typeface="+mn-ea"/>
                <a:cs typeface="Arial" panose="020B0604020202020204" pitchFamily="34" charset="0"/>
              </a:defRPr>
            </a:pPr>
            <a:endParaRPr lang="en-US"/>
          </a:p>
        </c:txPr>
        <c:crossAx val="555888000"/>
        <c:crosses val="autoZero"/>
        <c:crossBetween val="midCat"/>
      </c:valAx>
      <c:spPr>
        <a:solidFill>
          <a:schemeClr val="bg1"/>
        </a:solidFill>
        <a:ln>
          <a:noFill/>
        </a:ln>
        <a:effectLst/>
      </c:spPr>
    </c:plotArea>
    <c:plotVisOnly val="1"/>
    <c:dispBlanksAs val="gap"/>
    <c:showDLblsOverMax val="0"/>
  </c:chart>
  <c:spPr>
    <a:solidFill>
      <a:schemeClr val="bg1"/>
    </a:solidFill>
    <a:ln w="9525" cap="flat" cmpd="sng" algn="ctr">
      <a:noFill/>
      <a:round/>
    </a:ln>
    <a:effectLst/>
  </c:spPr>
  <c:txPr>
    <a:bodyPr/>
    <a:lstStyle/>
    <a:p>
      <a:pPr>
        <a:defRPr sz="90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userShapes r:id="rId3"/>
</c:chartSpace>
</file>

<file path=xl/charts/chart4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7.8547345043408032E-2"/>
          <c:y val="0.10648148148148148"/>
          <c:w val="0.88724325324719022"/>
          <c:h val="0.74083333333333345"/>
        </c:manualLayout>
      </c:layout>
      <c:bubbleChart>
        <c:varyColors val="0"/>
        <c:ser>
          <c:idx val="0"/>
          <c:order val="0"/>
          <c:spPr>
            <a:noFill/>
            <a:ln w="12700">
              <a:solidFill>
                <a:schemeClr val="tx2">
                  <a:lumMod val="60000"/>
                  <a:lumOff val="40000"/>
                </a:schemeClr>
              </a:solidFill>
            </a:ln>
            <a:effectLst/>
          </c:spPr>
          <c:invertIfNegative val="0"/>
          <c:trendline>
            <c:spPr>
              <a:ln w="19050" cap="rnd">
                <a:solidFill>
                  <a:schemeClr val="tx2">
                    <a:lumMod val="60000"/>
                    <a:lumOff val="40000"/>
                  </a:schemeClr>
                </a:solidFill>
                <a:prstDash val="sysDot"/>
              </a:ln>
              <a:effectLst/>
            </c:spPr>
            <c:trendlineType val="poly"/>
            <c:order val="2"/>
            <c:dispRSqr val="0"/>
            <c:dispEq val="0"/>
          </c:trendline>
          <c:xVal>
            <c:numRef>
              <c:f>'PV+Battery Hybrid PPA Price'!$V$24:$V$139</c:f>
              <c:numCache>
                <c:formatCode>m/d/yyyy</c:formatCode>
                <c:ptCount val="116"/>
                <c:pt idx="0">
                  <c:v>43872</c:v>
                </c:pt>
                <c:pt idx="1">
                  <c:v>42839</c:v>
                </c:pt>
                <c:pt idx="2">
                  <c:v>43363</c:v>
                </c:pt>
                <c:pt idx="3">
                  <c:v>43783</c:v>
                </c:pt>
                <c:pt idx="4">
                  <c:v>44679</c:v>
                </c:pt>
                <c:pt idx="5">
                  <c:v>43783</c:v>
                </c:pt>
                <c:pt idx="6">
                  <c:v>42877</c:v>
                </c:pt>
                <c:pt idx="7">
                  <c:v>44351</c:v>
                </c:pt>
                <c:pt idx="8">
                  <c:v>44833</c:v>
                </c:pt>
                <c:pt idx="9">
                  <c:v>44106</c:v>
                </c:pt>
                <c:pt idx="10">
                  <c:v>43398</c:v>
                </c:pt>
                <c:pt idx="16">
                  <c:v>43795</c:v>
                </c:pt>
                <c:pt idx="17">
                  <c:v>44351</c:v>
                </c:pt>
                <c:pt idx="18">
                  <c:v>44566</c:v>
                </c:pt>
                <c:pt idx="19">
                  <c:v>44106</c:v>
                </c:pt>
                <c:pt idx="20">
                  <c:v>44468</c:v>
                </c:pt>
                <c:pt idx="21">
                  <c:v>44099</c:v>
                </c:pt>
                <c:pt idx="22">
                  <c:v>44250</c:v>
                </c:pt>
                <c:pt idx="24">
                  <c:v>43647</c:v>
                </c:pt>
                <c:pt idx="25">
                  <c:v>43035</c:v>
                </c:pt>
                <c:pt idx="26">
                  <c:v>44348</c:v>
                </c:pt>
                <c:pt idx="27">
                  <c:v>43804</c:v>
                </c:pt>
                <c:pt idx="29">
                  <c:v>44582</c:v>
                </c:pt>
                <c:pt idx="30">
                  <c:v>43929</c:v>
                </c:pt>
                <c:pt idx="32">
                  <c:v>44140</c:v>
                </c:pt>
                <c:pt idx="33">
                  <c:v>44137</c:v>
                </c:pt>
                <c:pt idx="34">
                  <c:v>43875</c:v>
                </c:pt>
                <c:pt idx="36">
                  <c:v>44217</c:v>
                </c:pt>
                <c:pt idx="37">
                  <c:v>44351</c:v>
                </c:pt>
                <c:pt idx="38">
                  <c:v>44364</c:v>
                </c:pt>
                <c:pt idx="39">
                  <c:v>43637</c:v>
                </c:pt>
                <c:pt idx="40">
                  <c:v>43683</c:v>
                </c:pt>
                <c:pt idx="41">
                  <c:v>44862</c:v>
                </c:pt>
                <c:pt idx="42">
                  <c:v>44328</c:v>
                </c:pt>
                <c:pt idx="43">
                  <c:v>43510</c:v>
                </c:pt>
                <c:pt idx="44">
                  <c:v>43501</c:v>
                </c:pt>
                <c:pt idx="45">
                  <c:v>43501</c:v>
                </c:pt>
                <c:pt idx="46">
                  <c:v>43952</c:v>
                </c:pt>
                <c:pt idx="47">
                  <c:v>43739</c:v>
                </c:pt>
                <c:pt idx="48">
                  <c:v>43739</c:v>
                </c:pt>
                <c:pt idx="49">
                  <c:v>43007</c:v>
                </c:pt>
                <c:pt idx="50">
                  <c:v>42734</c:v>
                </c:pt>
                <c:pt idx="51">
                  <c:v>42080</c:v>
                </c:pt>
                <c:pt idx="52">
                  <c:v>44075</c:v>
                </c:pt>
                <c:pt idx="53">
                  <c:v>43461</c:v>
                </c:pt>
                <c:pt idx="54">
                  <c:v>43461</c:v>
                </c:pt>
                <c:pt idx="55">
                  <c:v>44075</c:v>
                </c:pt>
                <c:pt idx="56">
                  <c:v>44188</c:v>
                </c:pt>
                <c:pt idx="57">
                  <c:v>43462</c:v>
                </c:pt>
                <c:pt idx="58">
                  <c:v>44075</c:v>
                </c:pt>
                <c:pt idx="59">
                  <c:v>44166</c:v>
                </c:pt>
                <c:pt idx="60">
                  <c:v>44075</c:v>
                </c:pt>
                <c:pt idx="61">
                  <c:v>43463</c:v>
                </c:pt>
                <c:pt idx="62">
                  <c:v>44075</c:v>
                </c:pt>
                <c:pt idx="63">
                  <c:v>43461</c:v>
                </c:pt>
                <c:pt idx="64">
                  <c:v>44124</c:v>
                </c:pt>
                <c:pt idx="65">
                  <c:v>44075</c:v>
                </c:pt>
                <c:pt idx="66">
                  <c:v>42256</c:v>
                </c:pt>
                <c:pt idx="67">
                  <c:v>44075</c:v>
                </c:pt>
                <c:pt idx="68">
                  <c:v>43463</c:v>
                </c:pt>
                <c:pt idx="69">
                  <c:v>43462</c:v>
                </c:pt>
                <c:pt idx="70">
                  <c:v>43524</c:v>
                </c:pt>
                <c:pt idx="71">
                  <c:v>44195</c:v>
                </c:pt>
                <c:pt idx="72">
                  <c:v>43643</c:v>
                </c:pt>
                <c:pt idx="73">
                  <c:v>44287</c:v>
                </c:pt>
                <c:pt idx="74">
                  <c:v>43755</c:v>
                </c:pt>
                <c:pt idx="75">
                  <c:v>44694</c:v>
                </c:pt>
                <c:pt idx="76">
                  <c:v>43640</c:v>
                </c:pt>
                <c:pt idx="77">
                  <c:v>44287</c:v>
                </c:pt>
                <c:pt idx="78">
                  <c:v>45223</c:v>
                </c:pt>
                <c:pt idx="79">
                  <c:v>44097</c:v>
                </c:pt>
                <c:pt idx="81">
                  <c:v>44099</c:v>
                </c:pt>
                <c:pt idx="82">
                  <c:v>44228</c:v>
                </c:pt>
                <c:pt idx="84">
                  <c:v>45128</c:v>
                </c:pt>
                <c:pt idx="85">
                  <c:v>43551</c:v>
                </c:pt>
                <c:pt idx="86">
                  <c:v>43250</c:v>
                </c:pt>
                <c:pt idx="87">
                  <c:v>45337</c:v>
                </c:pt>
                <c:pt idx="88">
                  <c:v>43929</c:v>
                </c:pt>
                <c:pt idx="89">
                  <c:v>45415</c:v>
                </c:pt>
                <c:pt idx="90">
                  <c:v>43915</c:v>
                </c:pt>
                <c:pt idx="91">
                  <c:v>43250</c:v>
                </c:pt>
                <c:pt idx="92">
                  <c:v>45322</c:v>
                </c:pt>
                <c:pt idx="93">
                  <c:v>43250</c:v>
                </c:pt>
                <c:pt idx="94">
                  <c:v>43640</c:v>
                </c:pt>
                <c:pt idx="95">
                  <c:v>44348</c:v>
                </c:pt>
                <c:pt idx="96">
                  <c:v>44348</c:v>
                </c:pt>
                <c:pt idx="97">
                  <c:v>45415</c:v>
                </c:pt>
                <c:pt idx="98">
                  <c:v>43640</c:v>
                </c:pt>
                <c:pt idx="99">
                  <c:v>44854</c:v>
                </c:pt>
                <c:pt idx="100">
                  <c:v>44950</c:v>
                </c:pt>
                <c:pt idx="101">
                  <c:v>44669</c:v>
                </c:pt>
                <c:pt idx="102">
                  <c:v>44211</c:v>
                </c:pt>
                <c:pt idx="103">
                  <c:v>44211</c:v>
                </c:pt>
                <c:pt idx="104">
                  <c:v>43507</c:v>
                </c:pt>
              </c:numCache>
            </c:numRef>
          </c:xVal>
          <c:yVal>
            <c:numRef>
              <c:f>'PV+Battery Hybrid PPA Price'!$T$24:$T$139</c:f>
              <c:numCache>
                <c:formatCode>0.0</c:formatCode>
                <c:ptCount val="116"/>
                <c:pt idx="0">
                  <c:v>20.322707535513448</c:v>
                </c:pt>
                <c:pt idx="1">
                  <c:v>79.356764662697586</c:v>
                </c:pt>
                <c:pt idx="2">
                  <c:v>54.149359037724153</c:v>
                </c:pt>
                <c:pt idx="3">
                  <c:v>41.416535076623468</c:v>
                </c:pt>
                <c:pt idx="4">
                  <c:v>23.442961621774103</c:v>
                </c:pt>
                <c:pt idx="5">
                  <c:v>41.416347035345069</c:v>
                </c:pt>
                <c:pt idx="6">
                  <c:v>35.93714562896708</c:v>
                </c:pt>
                <c:pt idx="7">
                  <c:v>43.741477119902932</c:v>
                </c:pt>
                <c:pt idx="8">
                  <c:v>36.400747415254557</c:v>
                </c:pt>
                <c:pt idx="9">
                  <c:v>41.179729606335961</c:v>
                </c:pt>
                <c:pt idx="10">
                  <c:v>32.331892251636091</c:v>
                </c:pt>
                <c:pt idx="11">
                  <c:v>18.108004070626912</c:v>
                </c:pt>
                <c:pt idx="12">
                  <c:v>87.479295747658696</c:v>
                </c:pt>
                <c:pt idx="13">
                  <c:v>82.461807228814834</c:v>
                </c:pt>
                <c:pt idx="14">
                  <c:v>47.841668170774575</c:v>
                </c:pt>
                <c:pt idx="15">
                  <c:v>90.715363977937727</c:v>
                </c:pt>
                <c:pt idx="16">
                  <c:v>29.626778087216366</c:v>
                </c:pt>
                <c:pt idx="17">
                  <c:v>36.339026650710636</c:v>
                </c:pt>
                <c:pt idx="18">
                  <c:v>35.952020716105096</c:v>
                </c:pt>
                <c:pt idx="19">
                  <c:v>38.306736960189617</c:v>
                </c:pt>
                <c:pt idx="20">
                  <c:v>26.966275085094111</c:v>
                </c:pt>
                <c:pt idx="21">
                  <c:v>36.560603637204011</c:v>
                </c:pt>
                <c:pt idx="22">
                  <c:v>39.610506757805943</c:v>
                </c:pt>
                <c:pt idx="23">
                  <c:v>201.94897954688884</c:v>
                </c:pt>
                <c:pt idx="24">
                  <c:v>31.385157629854067</c:v>
                </c:pt>
                <c:pt idx="25">
                  <c:v>39.180477622341712</c:v>
                </c:pt>
                <c:pt idx="26">
                  <c:v>38.699138389284521</c:v>
                </c:pt>
                <c:pt idx="27">
                  <c:v>37.099518132515534</c:v>
                </c:pt>
                <c:pt idx="28">
                  <c:v>120.61743370932007</c:v>
                </c:pt>
                <c:pt idx="29">
                  <c:v>44.410788297685741</c:v>
                </c:pt>
                <c:pt idx="30">
                  <c:v>27.184102226412524</c:v>
                </c:pt>
                <c:pt idx="31">
                  <c:v>65.799810968953665</c:v>
                </c:pt>
                <c:pt idx="32">
                  <c:v>32.886680402415102</c:v>
                </c:pt>
                <c:pt idx="33">
                  <c:v>36.196929952230803</c:v>
                </c:pt>
                <c:pt idx="34">
                  <c:v>34.598695500303947</c:v>
                </c:pt>
                <c:pt idx="35">
                  <c:v>57.295382759113629</c:v>
                </c:pt>
                <c:pt idx="36">
                  <c:v>46.822059614354259</c:v>
                </c:pt>
                <c:pt idx="37">
                  <c:v>40.878701775490804</c:v>
                </c:pt>
                <c:pt idx="38">
                  <c:v>41.131190976627856</c:v>
                </c:pt>
                <c:pt idx="39">
                  <c:v>26.291209182174629</c:v>
                </c:pt>
                <c:pt idx="40">
                  <c:v>21.596098585438678</c:v>
                </c:pt>
                <c:pt idx="41">
                  <c:v>29.105504013200541</c:v>
                </c:pt>
                <c:pt idx="42">
                  <c:v>29.105504013200541</c:v>
                </c:pt>
                <c:pt idx="43">
                  <c:v>28.710846434155105</c:v>
                </c:pt>
                <c:pt idx="44">
                  <c:v>25.87687298621676</c:v>
                </c:pt>
                <c:pt idx="45">
                  <c:v>25.571208959646583</c:v>
                </c:pt>
                <c:pt idx="46">
                  <c:v>28.505472648748533</c:v>
                </c:pt>
                <c:pt idx="47">
                  <c:v>25.895711598389941</c:v>
                </c:pt>
                <c:pt idx="48">
                  <c:v>25.141584488554528</c:v>
                </c:pt>
                <c:pt idx="49">
                  <c:v>#N/A</c:v>
                </c:pt>
                <c:pt idx="50">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#N/A</c:v>
                </c:pt>
                <c:pt idx="69">
                  <c:v>#N/A</c:v>
                </c:pt>
                <c:pt idx="70">
                  <c:v>#N/A</c:v>
                </c:pt>
                <c:pt idx="71">
                  <c:v>#N/A</c:v>
                </c:pt>
                <c:pt idx="72">
                  <c:v>29.408587950167252</c:v>
                </c:pt>
                <c:pt idx="73">
                  <c:v>27.32252300055783</c:v>
                </c:pt>
                <c:pt idx="74">
                  <c:v>25.794390583893787</c:v>
                </c:pt>
                <c:pt idx="75">
                  <c:v>41.703327100538438</c:v>
                </c:pt>
                <c:pt idx="76">
                  <c:v>31.195656699834537</c:v>
                </c:pt>
                <c:pt idx="77">
                  <c:v>20.31682605284653</c:v>
                </c:pt>
                <c:pt idx="78">
                  <c:v>62.085088498269265</c:v>
                </c:pt>
                <c:pt idx="79">
                  <c:v>31.220460530560377</c:v>
                </c:pt>
                <c:pt idx="80">
                  <c:v>61.533571318383231</c:v>
                </c:pt>
                <c:pt idx="81">
                  <c:v>35.74361285794086</c:v>
                </c:pt>
                <c:pt idx="82">
                  <c:v>23.011764854959612</c:v>
                </c:pt>
                <c:pt idx="83">
                  <c:v>38.835654340052272</c:v>
                </c:pt>
                <c:pt idx="84">
                  <c:v>39.832573566357468</c:v>
                </c:pt>
                <c:pt idx="85">
                  <c:v>25.828416940648619</c:v>
                </c:pt>
                <c:pt idx="86">
                  <c:v>32.255040256770513</c:v>
                </c:pt>
                <c:pt idx="87">
                  <c:v>62.774360750186453</c:v>
                </c:pt>
                <c:pt idx="88">
                  <c:v>30.329311360523988</c:v>
                </c:pt>
                <c:pt idx="89">
                  <c:v>59.198782204754707</c:v>
                </c:pt>
                <c:pt idx="90">
                  <c:v>38.217071702694433</c:v>
                </c:pt>
                <c:pt idx="91">
                  <c:v>30.334355171153216</c:v>
                </c:pt>
                <c:pt idx="92">
                  <c:v>72.839214160201877</c:v>
                </c:pt>
                <c:pt idx="93">
                  <c:v>33.928498185214188</c:v>
                </c:pt>
                <c:pt idx="94">
                  <c:v>29.645491030346097</c:v>
                </c:pt>
                <c:pt idx="95">
                  <c:v>37.090572621149214</c:v>
                </c:pt>
                <c:pt idx="96">
                  <c:v>38.766802927844303</c:v>
                </c:pt>
                <c:pt idx="97">
                  <c:v>64.389132673474577</c:v>
                </c:pt>
                <c:pt idx="98">
                  <c:v>26.110160069971421</c:v>
                </c:pt>
                <c:pt idx="99">
                  <c:v>32.948176402208425</c:v>
                </c:pt>
                <c:pt idx="100">
                  <c:v>54.878044513997132</c:v>
                </c:pt>
                <c:pt idx="101">
                  <c:v>62.630031236701484</c:v>
                </c:pt>
                <c:pt idx="102">
                  <c:v>48.30645997229319</c:v>
                </c:pt>
                <c:pt idx="103">
                  <c:v>49.833742235568138</c:v>
                </c:pt>
                <c:pt idx="104">
                  <c:v>49.452114655770046</c:v>
                </c:pt>
              </c:numCache>
            </c:numRef>
          </c:yVal>
          <c:bubbleSize>
            <c:numRef>
              <c:f>'PV+Battery Hybrid PPA Price'!$D$24:$D$139</c:f>
              <c:numCache>
                <c:formatCode>General</c:formatCode>
                <c:ptCount val="116"/>
                <c:pt idx="0">
                  <c:v>52.5</c:v>
                </c:pt>
                <c:pt idx="1">
                  <c:v>20</c:v>
                </c:pt>
                <c:pt idx="2">
                  <c:v>100</c:v>
                </c:pt>
                <c:pt idx="3">
                  <c:v>250</c:v>
                </c:pt>
                <c:pt idx="4">
                  <c:v>20</c:v>
                </c:pt>
                <c:pt idx="5">
                  <c:v>88</c:v>
                </c:pt>
                <c:pt idx="6">
                  <c:v>100</c:v>
                </c:pt>
                <c:pt idx="7">
                  <c:v>93.5</c:v>
                </c:pt>
                <c:pt idx="8">
                  <c:v>100</c:v>
                </c:pt>
                <c:pt idx="9">
                  <c:v>233</c:v>
                </c:pt>
                <c:pt idx="10">
                  <c:v>128</c:v>
                </c:pt>
                <c:pt idx="11">
                  <c:v>110</c:v>
                </c:pt>
                <c:pt idx="12">
                  <c:v>125</c:v>
                </c:pt>
                <c:pt idx="13">
                  <c:v>125</c:v>
                </c:pt>
                <c:pt idx="14">
                  <c:v>62.5</c:v>
                </c:pt>
                <c:pt idx="15">
                  <c:v>130</c:v>
                </c:pt>
                <c:pt idx="16">
                  <c:v>44</c:v>
                </c:pt>
                <c:pt idx="17">
                  <c:v>117</c:v>
                </c:pt>
                <c:pt idx="18">
                  <c:v>65</c:v>
                </c:pt>
                <c:pt idx="19">
                  <c:v>123</c:v>
                </c:pt>
                <c:pt idx="20">
                  <c:v>50</c:v>
                </c:pt>
                <c:pt idx="21">
                  <c:v>110</c:v>
                </c:pt>
                <c:pt idx="22">
                  <c:v>50</c:v>
                </c:pt>
                <c:pt idx="23">
                  <c:v>250</c:v>
                </c:pt>
                <c:pt idx="24">
                  <c:v>400</c:v>
                </c:pt>
                <c:pt idx="25">
                  <c:v>29</c:v>
                </c:pt>
                <c:pt idx="26">
                  <c:v>90</c:v>
                </c:pt>
                <c:pt idx="27">
                  <c:v>100</c:v>
                </c:pt>
                <c:pt idx="28">
                  <c:v>250</c:v>
                </c:pt>
                <c:pt idx="29">
                  <c:v>70</c:v>
                </c:pt>
                <c:pt idx="30">
                  <c:v>100</c:v>
                </c:pt>
                <c:pt idx="31">
                  <c:v>180</c:v>
                </c:pt>
                <c:pt idx="32">
                  <c:v>26</c:v>
                </c:pt>
                <c:pt idx="33">
                  <c:v>63</c:v>
                </c:pt>
                <c:pt idx="34">
                  <c:v>160.5</c:v>
                </c:pt>
                <c:pt idx="35">
                  <c:v>200</c:v>
                </c:pt>
                <c:pt idx="36">
                  <c:v>90</c:v>
                </c:pt>
                <c:pt idx="37">
                  <c:v>48</c:v>
                </c:pt>
                <c:pt idx="38">
                  <c:v>200</c:v>
                </c:pt>
                <c:pt idx="39">
                  <c:v>100</c:v>
                </c:pt>
                <c:pt idx="40">
                  <c:v>100</c:v>
                </c:pt>
                <c:pt idx="41">
                  <c:v>100</c:v>
                </c:pt>
                <c:pt idx="42">
                  <c:v>100</c:v>
                </c:pt>
                <c:pt idx="43">
                  <c:v>22</c:v>
                </c:pt>
                <c:pt idx="44">
                  <c:v>325</c:v>
                </c:pt>
                <c:pt idx="45">
                  <c:v>248</c:v>
                </c:pt>
                <c:pt idx="46">
                  <c:v>50</c:v>
                </c:pt>
                <c:pt idx="47">
                  <c:v>213</c:v>
                </c:pt>
                <c:pt idx="48">
                  <c:v>195.5</c:v>
                </c:pt>
                <c:pt idx="49">
                  <c:v>14</c:v>
                </c:pt>
                <c:pt idx="50">
                  <c:v>20</c:v>
                </c:pt>
                <c:pt idx="51">
                  <c:v>12</c:v>
                </c:pt>
                <c:pt idx="52">
                  <c:v>15</c:v>
                </c:pt>
                <c:pt idx="53">
                  <c:v>30</c:v>
                </c:pt>
                <c:pt idx="54">
                  <c:v>52</c:v>
                </c:pt>
                <c:pt idx="55">
                  <c:v>20</c:v>
                </c:pt>
                <c:pt idx="56">
                  <c:v>40</c:v>
                </c:pt>
                <c:pt idx="57">
                  <c:v>60</c:v>
                </c:pt>
                <c:pt idx="58">
                  <c:v>60</c:v>
                </c:pt>
                <c:pt idx="59">
                  <c:v>42</c:v>
                </c:pt>
                <c:pt idx="60">
                  <c:v>120</c:v>
                </c:pt>
                <c:pt idx="61">
                  <c:v>39</c:v>
                </c:pt>
                <c:pt idx="62">
                  <c:v>7</c:v>
                </c:pt>
                <c:pt idx="63">
                  <c:v>15</c:v>
                </c:pt>
                <c:pt idx="64">
                  <c:v>60</c:v>
                </c:pt>
                <c:pt idx="65">
                  <c:v>40</c:v>
                </c:pt>
                <c:pt idx="66">
                  <c:v>13</c:v>
                </c:pt>
                <c:pt idx="67">
                  <c:v>30</c:v>
                </c:pt>
                <c:pt idx="68">
                  <c:v>36</c:v>
                </c:pt>
                <c:pt idx="69">
                  <c:v>30</c:v>
                </c:pt>
                <c:pt idx="70">
                  <c:v>12.5</c:v>
                </c:pt>
                <c:pt idx="71">
                  <c:v>35</c:v>
                </c:pt>
                <c:pt idx="72">
                  <c:v>300</c:v>
                </c:pt>
                <c:pt idx="73">
                  <c:v>300</c:v>
                </c:pt>
                <c:pt idx="74">
                  <c:v>100</c:v>
                </c:pt>
                <c:pt idx="75">
                  <c:v>130</c:v>
                </c:pt>
                <c:pt idx="76">
                  <c:v>50</c:v>
                </c:pt>
                <c:pt idx="77">
                  <c:v>150</c:v>
                </c:pt>
                <c:pt idx="78">
                  <c:v>100</c:v>
                </c:pt>
                <c:pt idx="79">
                  <c:v>100</c:v>
                </c:pt>
                <c:pt idx="80">
                  <c:v>49.5</c:v>
                </c:pt>
                <c:pt idx="81">
                  <c:v>200</c:v>
                </c:pt>
                <c:pt idx="82">
                  <c:v>190</c:v>
                </c:pt>
                <c:pt idx="83">
                  <c:v>190</c:v>
                </c:pt>
                <c:pt idx="84">
                  <c:v>140</c:v>
                </c:pt>
                <c:pt idx="85">
                  <c:v>200</c:v>
                </c:pt>
                <c:pt idx="86">
                  <c:v>101</c:v>
                </c:pt>
                <c:pt idx="87">
                  <c:v>125</c:v>
                </c:pt>
                <c:pt idx="88">
                  <c:v>127.86</c:v>
                </c:pt>
                <c:pt idx="89">
                  <c:v>127.85</c:v>
                </c:pt>
                <c:pt idx="90">
                  <c:v>200</c:v>
                </c:pt>
                <c:pt idx="91">
                  <c:v>200</c:v>
                </c:pt>
                <c:pt idx="92">
                  <c:v>200</c:v>
                </c:pt>
                <c:pt idx="93">
                  <c:v>100</c:v>
                </c:pt>
                <c:pt idx="94">
                  <c:v>690</c:v>
                </c:pt>
                <c:pt idx="95">
                  <c:v>350</c:v>
                </c:pt>
                <c:pt idx="96">
                  <c:v>250</c:v>
                </c:pt>
                <c:pt idx="97">
                  <c:v>700</c:v>
                </c:pt>
                <c:pt idx="98">
                  <c:v>300</c:v>
                </c:pt>
                <c:pt idx="99">
                  <c:v>125</c:v>
                </c:pt>
                <c:pt idx="100">
                  <c:v>65</c:v>
                </c:pt>
                <c:pt idx="101">
                  <c:v>60</c:v>
                </c:pt>
                <c:pt idx="102">
                  <c:v>94</c:v>
                </c:pt>
                <c:pt idx="103">
                  <c:v>119</c:v>
                </c:pt>
                <c:pt idx="104">
                  <c:v>50</c:v>
                </c:pt>
              </c:numCache>
            </c:numRef>
          </c:bubbleSize>
          <c:bubble3D val="1"/>
          <c:extLst>
            <c:ext xmlns:c16="http://schemas.microsoft.com/office/drawing/2014/chart" uri="{C3380CC4-5D6E-409C-BE32-E72D297353CC}">
              <c16:uniqueId val="{00000001-4E7F-4364-B894-B073F8215A99}"/>
            </c:ext>
          </c:extLst>
        </c:ser>
        <c:ser>
          <c:idx val="1"/>
          <c:order val="1"/>
          <c:spPr>
            <a:noFill/>
            <a:ln w="12700">
              <a:solidFill>
                <a:schemeClr val="accent6"/>
              </a:solidFill>
            </a:ln>
            <a:effectLst/>
          </c:spPr>
          <c:invertIfNegative val="0"/>
          <c:trendline>
            <c:spPr>
              <a:ln w="19050" cap="rnd">
                <a:solidFill>
                  <a:schemeClr val="accent6"/>
                </a:solidFill>
                <a:prstDash val="sysDot"/>
              </a:ln>
              <a:effectLst/>
            </c:spPr>
            <c:trendlineType val="linear"/>
            <c:dispRSqr val="0"/>
            <c:dispEq val="0"/>
          </c:trendline>
          <c:xVal>
            <c:numRef>
              <c:f>'PV+Battery Hybrid PPA Price'!$V$24:$V$139</c:f>
              <c:numCache>
                <c:formatCode>m/d/yyyy</c:formatCode>
                <c:ptCount val="116"/>
                <c:pt idx="0">
                  <c:v>43872</c:v>
                </c:pt>
                <c:pt idx="1">
                  <c:v>42839</c:v>
                </c:pt>
                <c:pt idx="2">
                  <c:v>43363</c:v>
                </c:pt>
                <c:pt idx="3">
                  <c:v>43783</c:v>
                </c:pt>
                <c:pt idx="4">
                  <c:v>44679</c:v>
                </c:pt>
                <c:pt idx="5">
                  <c:v>43783</c:v>
                </c:pt>
                <c:pt idx="6">
                  <c:v>42877</c:v>
                </c:pt>
                <c:pt idx="7">
                  <c:v>44351</c:v>
                </c:pt>
                <c:pt idx="8">
                  <c:v>44833</c:v>
                </c:pt>
                <c:pt idx="9">
                  <c:v>44106</c:v>
                </c:pt>
                <c:pt idx="10">
                  <c:v>43398</c:v>
                </c:pt>
                <c:pt idx="16">
                  <c:v>43795</c:v>
                </c:pt>
                <c:pt idx="17">
                  <c:v>44351</c:v>
                </c:pt>
                <c:pt idx="18">
                  <c:v>44566</c:v>
                </c:pt>
                <c:pt idx="19">
                  <c:v>44106</c:v>
                </c:pt>
                <c:pt idx="20">
                  <c:v>44468</c:v>
                </c:pt>
                <c:pt idx="21">
                  <c:v>44099</c:v>
                </c:pt>
                <c:pt idx="22">
                  <c:v>44250</c:v>
                </c:pt>
                <c:pt idx="24">
                  <c:v>43647</c:v>
                </c:pt>
                <c:pt idx="25">
                  <c:v>43035</c:v>
                </c:pt>
                <c:pt idx="26">
                  <c:v>44348</c:v>
                </c:pt>
                <c:pt idx="27">
                  <c:v>43804</c:v>
                </c:pt>
                <c:pt idx="29">
                  <c:v>44582</c:v>
                </c:pt>
                <c:pt idx="30">
                  <c:v>43929</c:v>
                </c:pt>
                <c:pt idx="32">
                  <c:v>44140</c:v>
                </c:pt>
                <c:pt idx="33">
                  <c:v>44137</c:v>
                </c:pt>
                <c:pt idx="34">
                  <c:v>43875</c:v>
                </c:pt>
                <c:pt idx="36">
                  <c:v>44217</c:v>
                </c:pt>
                <c:pt idx="37">
                  <c:v>44351</c:v>
                </c:pt>
                <c:pt idx="38">
                  <c:v>44364</c:v>
                </c:pt>
                <c:pt idx="39">
                  <c:v>43637</c:v>
                </c:pt>
                <c:pt idx="40">
                  <c:v>43683</c:v>
                </c:pt>
                <c:pt idx="41">
                  <c:v>44862</c:v>
                </c:pt>
                <c:pt idx="42">
                  <c:v>44328</c:v>
                </c:pt>
                <c:pt idx="43">
                  <c:v>43510</c:v>
                </c:pt>
                <c:pt idx="44">
                  <c:v>43501</c:v>
                </c:pt>
                <c:pt idx="45">
                  <c:v>43501</c:v>
                </c:pt>
                <c:pt idx="46">
                  <c:v>43952</c:v>
                </c:pt>
                <c:pt idx="47">
                  <c:v>43739</c:v>
                </c:pt>
                <c:pt idx="48">
                  <c:v>43739</c:v>
                </c:pt>
                <c:pt idx="49">
                  <c:v>43007</c:v>
                </c:pt>
                <c:pt idx="50">
                  <c:v>42734</c:v>
                </c:pt>
                <c:pt idx="51">
                  <c:v>42080</c:v>
                </c:pt>
                <c:pt idx="52">
                  <c:v>44075</c:v>
                </c:pt>
                <c:pt idx="53">
                  <c:v>43461</c:v>
                </c:pt>
                <c:pt idx="54">
                  <c:v>43461</c:v>
                </c:pt>
                <c:pt idx="55">
                  <c:v>44075</c:v>
                </c:pt>
                <c:pt idx="56">
                  <c:v>44188</c:v>
                </c:pt>
                <c:pt idx="57">
                  <c:v>43462</c:v>
                </c:pt>
                <c:pt idx="58">
                  <c:v>44075</c:v>
                </c:pt>
                <c:pt idx="59">
                  <c:v>44166</c:v>
                </c:pt>
                <c:pt idx="60">
                  <c:v>44075</c:v>
                </c:pt>
                <c:pt idx="61">
                  <c:v>43463</c:v>
                </c:pt>
                <c:pt idx="62">
                  <c:v>44075</c:v>
                </c:pt>
                <c:pt idx="63">
                  <c:v>43461</c:v>
                </c:pt>
                <c:pt idx="64">
                  <c:v>44124</c:v>
                </c:pt>
                <c:pt idx="65">
                  <c:v>44075</c:v>
                </c:pt>
                <c:pt idx="66">
                  <c:v>42256</c:v>
                </c:pt>
                <c:pt idx="67">
                  <c:v>44075</c:v>
                </c:pt>
                <c:pt idx="68">
                  <c:v>43463</c:v>
                </c:pt>
                <c:pt idx="69">
                  <c:v>43462</c:v>
                </c:pt>
                <c:pt idx="70">
                  <c:v>43524</c:v>
                </c:pt>
                <c:pt idx="71">
                  <c:v>44195</c:v>
                </c:pt>
                <c:pt idx="72">
                  <c:v>43643</c:v>
                </c:pt>
                <c:pt idx="73">
                  <c:v>44287</c:v>
                </c:pt>
                <c:pt idx="74">
                  <c:v>43755</c:v>
                </c:pt>
                <c:pt idx="75">
                  <c:v>44694</c:v>
                </c:pt>
                <c:pt idx="76">
                  <c:v>43640</c:v>
                </c:pt>
                <c:pt idx="77">
                  <c:v>44287</c:v>
                </c:pt>
                <c:pt idx="78">
                  <c:v>45223</c:v>
                </c:pt>
                <c:pt idx="79">
                  <c:v>44097</c:v>
                </c:pt>
                <c:pt idx="81">
                  <c:v>44099</c:v>
                </c:pt>
                <c:pt idx="82">
                  <c:v>44228</c:v>
                </c:pt>
                <c:pt idx="84">
                  <c:v>45128</c:v>
                </c:pt>
                <c:pt idx="85">
                  <c:v>43551</c:v>
                </c:pt>
                <c:pt idx="86">
                  <c:v>43250</c:v>
                </c:pt>
                <c:pt idx="87">
                  <c:v>45337</c:v>
                </c:pt>
                <c:pt idx="88">
                  <c:v>43929</c:v>
                </c:pt>
                <c:pt idx="89">
                  <c:v>45415</c:v>
                </c:pt>
                <c:pt idx="90">
                  <c:v>43915</c:v>
                </c:pt>
                <c:pt idx="91">
                  <c:v>43250</c:v>
                </c:pt>
                <c:pt idx="92">
                  <c:v>45322</c:v>
                </c:pt>
                <c:pt idx="93">
                  <c:v>43250</c:v>
                </c:pt>
                <c:pt idx="94">
                  <c:v>43640</c:v>
                </c:pt>
                <c:pt idx="95">
                  <c:v>44348</c:v>
                </c:pt>
                <c:pt idx="96">
                  <c:v>44348</c:v>
                </c:pt>
                <c:pt idx="97">
                  <c:v>45415</c:v>
                </c:pt>
                <c:pt idx="98">
                  <c:v>43640</c:v>
                </c:pt>
                <c:pt idx="99">
                  <c:v>44854</c:v>
                </c:pt>
                <c:pt idx="100">
                  <c:v>44950</c:v>
                </c:pt>
                <c:pt idx="101">
                  <c:v>44669</c:v>
                </c:pt>
                <c:pt idx="102">
                  <c:v>44211</c:v>
                </c:pt>
                <c:pt idx="103">
                  <c:v>44211</c:v>
                </c:pt>
                <c:pt idx="104">
                  <c:v>43507</c:v>
                </c:pt>
              </c:numCache>
            </c:numRef>
          </c:xVal>
          <c:yVal>
            <c:numRef>
              <c:f>'PV+Battery Hybrid PPA Price'!$S$24:$S$139</c:f>
              <c:numCache>
                <c:formatCode>0.0</c:formatCode>
                <c:ptCount val="116"/>
                <c:pt idx="0">
                  <c:v>#N/A</c:v>
                </c:pt>
                <c:pt idx="1">
                  <c:v>#N/A</c:v>
                </c:pt>
                <c:pt idx="2">
                  <c:v>#N/A</c:v>
                </c:pt>
                <c:pt idx="3">
                  <c:v>#N/A</c:v>
                </c:pt>
                <c:pt idx="4">
                  <c:v>#N/A</c:v>
                </c:pt>
                <c:pt idx="5">
                  <c:v>#N/A</c:v>
                </c:pt>
                <c:pt idx="6">
                  <c:v>#N/A</c:v>
                </c:pt>
                <c:pt idx="7">
                  <c:v>#N/A</c:v>
                </c:pt>
                <c:pt idx="8">
                  <c:v>#N/A</c:v>
                </c:pt>
                <c:pt idx="9">
                  <c:v>#N/A</c:v>
                </c:pt>
                <c:pt idx="10">
                  <c:v>#N/A</c:v>
                </c:pt>
                <c:pt idx="11">
                  <c:v>#N/A</c:v>
                </c:pt>
                <c:pt idx="12">
                  <c:v>#N/A</c:v>
                </c:pt>
                <c:pt idx="13">
                  <c:v>#N/A</c:v>
                </c:pt>
                <c:pt idx="14">
                  <c:v>#N/A</c:v>
                </c:pt>
                <c:pt idx="15">
                  <c:v>#N/A</c:v>
                </c:pt>
                <c:pt idx="16">
                  <c:v>#N/A</c:v>
                </c:pt>
                <c:pt idx="17">
                  <c:v>#N/A</c:v>
                </c:pt>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#N/A</c:v>
                </c:pt>
                <c:pt idx="42">
                  <c:v>#N/A</c:v>
                </c:pt>
                <c:pt idx="43">
                  <c:v>#N/A</c:v>
                </c:pt>
                <c:pt idx="44">
                  <c:v>#N/A</c:v>
                </c:pt>
                <c:pt idx="45">
                  <c:v>#N/A</c:v>
                </c:pt>
                <c:pt idx="46">
                  <c:v>#N/A</c:v>
                </c:pt>
                <c:pt idx="47">
                  <c:v>#N/A</c:v>
                </c:pt>
                <c:pt idx="48">
                  <c:v>#N/A</c:v>
                </c:pt>
                <c:pt idx="49">
                  <c:v>95.095698431009168</c:v>
                </c:pt>
                <c:pt idx="50">
                  <c:v>99.79381333964335</c:v>
                </c:pt>
                <c:pt idx="52">
                  <c:v>88.602129865759636</c:v>
                </c:pt>
                <c:pt idx="53">
                  <c:v>72.477885639858201</c:v>
                </c:pt>
                <c:pt idx="54">
                  <c:v>84.97348102959198</c:v>
                </c:pt>
                <c:pt idx="55">
                  <c:v>70.881051949530246</c:v>
                </c:pt>
                <c:pt idx="56">
                  <c:v>66.022211447542631</c:v>
                </c:pt>
                <c:pt idx="57">
                  <c:v>64.51214951439357</c:v>
                </c:pt>
                <c:pt idx="58">
                  <c:v>107.16787941959294</c:v>
                </c:pt>
                <c:pt idx="59">
                  <c:v>101.65410426516661</c:v>
                </c:pt>
                <c:pt idx="60">
                  <c:v>76.875372281120391</c:v>
                </c:pt>
                <c:pt idx="61">
                  <c:v>75.777539519678371</c:v>
                </c:pt>
                <c:pt idx="62">
                  <c:v>103.27873421381288</c:v>
                </c:pt>
                <c:pt idx="63">
                  <c:v>96.896802810895736</c:v>
                </c:pt>
                <c:pt idx="64">
                  <c:v>72.628084331026329</c:v>
                </c:pt>
                <c:pt idx="65">
                  <c:v>72.880741979336378</c:v>
                </c:pt>
                <c:pt idx="66">
                  <c:v>135.99324637422231</c:v>
                </c:pt>
                <c:pt idx="67">
                  <c:v>101.98040894183478</c:v>
                </c:pt>
                <c:pt idx="68">
                  <c:v>82.453040986144615</c:v>
                </c:pt>
                <c:pt idx="69">
                  <c:v>65.89004238512814</c:v>
                </c:pt>
                <c:pt idx="70">
                  <c:v>87.586729563115313</c:v>
                </c:pt>
                <c:pt idx="71">
                  <c:v>64.164507017117103</c:v>
                </c:pt>
                <c:pt idx="72">
                  <c:v>#N/A</c:v>
                </c:pt>
                <c:pt idx="73">
                  <c:v>#N/A</c:v>
                </c:pt>
                <c:pt idx="74">
                  <c:v>#N/A</c:v>
                </c:pt>
                <c:pt idx="75">
                  <c:v>#N/A</c:v>
                </c:pt>
                <c:pt idx="76">
                  <c:v>#N/A</c:v>
                </c:pt>
                <c:pt idx="77">
                  <c:v>#N/A</c:v>
                </c:pt>
                <c:pt idx="78">
                  <c:v>#N/A</c:v>
                </c:pt>
                <c:pt idx="79">
                  <c:v>#N/A</c:v>
                </c:pt>
                <c:pt idx="80">
                  <c:v>#N/A</c:v>
                </c:pt>
                <c:pt idx="81">
                  <c:v>#N/A</c:v>
                </c:pt>
                <c:pt idx="82">
                  <c:v>#N/A</c:v>
                </c:pt>
                <c:pt idx="83">
                  <c:v>#N/A</c:v>
                </c:pt>
                <c:pt idx="84">
                  <c:v>#N/A</c:v>
                </c:pt>
                <c:pt idx="85">
                  <c:v>#N/A</c:v>
                </c:pt>
                <c:pt idx="86">
                  <c:v>#N/A</c:v>
                </c:pt>
                <c:pt idx="87">
                  <c:v>#N/A</c:v>
                </c:pt>
                <c:pt idx="88">
                  <c:v>#N/A</c:v>
                </c:pt>
                <c:pt idx="89">
                  <c:v>#N/A</c:v>
                </c:pt>
                <c:pt idx="90">
                  <c:v>#N/A</c:v>
                </c:pt>
                <c:pt idx="91">
                  <c:v>#N/A</c:v>
                </c:pt>
                <c:pt idx="92">
                  <c:v>#N/A</c:v>
                </c:pt>
                <c:pt idx="93">
                  <c:v>#N/A</c:v>
                </c:pt>
                <c:pt idx="94">
                  <c:v>#N/A</c:v>
                </c:pt>
                <c:pt idx="95">
                  <c:v>#N/A</c:v>
                </c:pt>
                <c:pt idx="96">
                  <c:v>#N/A</c:v>
                </c:pt>
                <c:pt idx="97">
                  <c:v>#N/A</c:v>
                </c:pt>
                <c:pt idx="98">
                  <c:v>#N/A</c:v>
                </c:pt>
                <c:pt idx="99">
                  <c:v>#N/A</c:v>
                </c:pt>
                <c:pt idx="100">
                  <c:v>#N/A</c:v>
                </c:pt>
                <c:pt idx="101">
                  <c:v>#N/A</c:v>
                </c:pt>
                <c:pt idx="102">
                  <c:v>#N/A</c:v>
                </c:pt>
                <c:pt idx="103">
                  <c:v>#N/A</c:v>
                </c:pt>
                <c:pt idx="104">
                  <c:v>#N/A</c:v>
                </c:pt>
              </c:numCache>
            </c:numRef>
          </c:yVal>
          <c:bubbleSize>
            <c:numRef>
              <c:f>'PV+Battery Hybrid PPA Price'!$D$24:$D$139</c:f>
              <c:numCache>
                <c:formatCode>General</c:formatCode>
                <c:ptCount val="116"/>
                <c:pt idx="0">
                  <c:v>52.5</c:v>
                </c:pt>
                <c:pt idx="1">
                  <c:v>20</c:v>
                </c:pt>
                <c:pt idx="2">
                  <c:v>100</c:v>
                </c:pt>
                <c:pt idx="3">
                  <c:v>250</c:v>
                </c:pt>
                <c:pt idx="4">
                  <c:v>20</c:v>
                </c:pt>
                <c:pt idx="5">
                  <c:v>88</c:v>
                </c:pt>
                <c:pt idx="6">
                  <c:v>100</c:v>
                </c:pt>
                <c:pt idx="7">
                  <c:v>93.5</c:v>
                </c:pt>
                <c:pt idx="8">
                  <c:v>100</c:v>
                </c:pt>
                <c:pt idx="9">
                  <c:v>233</c:v>
                </c:pt>
                <c:pt idx="10">
                  <c:v>128</c:v>
                </c:pt>
                <c:pt idx="11">
                  <c:v>110</c:v>
                </c:pt>
                <c:pt idx="12">
                  <c:v>125</c:v>
                </c:pt>
                <c:pt idx="13">
                  <c:v>125</c:v>
                </c:pt>
                <c:pt idx="14">
                  <c:v>62.5</c:v>
                </c:pt>
                <c:pt idx="15">
                  <c:v>130</c:v>
                </c:pt>
                <c:pt idx="16">
                  <c:v>44</c:v>
                </c:pt>
                <c:pt idx="17">
                  <c:v>117</c:v>
                </c:pt>
                <c:pt idx="18">
                  <c:v>65</c:v>
                </c:pt>
                <c:pt idx="19">
                  <c:v>123</c:v>
                </c:pt>
                <c:pt idx="20">
                  <c:v>50</c:v>
                </c:pt>
                <c:pt idx="21">
                  <c:v>110</c:v>
                </c:pt>
                <c:pt idx="22">
                  <c:v>50</c:v>
                </c:pt>
                <c:pt idx="23">
                  <c:v>250</c:v>
                </c:pt>
                <c:pt idx="24">
                  <c:v>400</c:v>
                </c:pt>
                <c:pt idx="25">
                  <c:v>29</c:v>
                </c:pt>
                <c:pt idx="26">
                  <c:v>90</c:v>
                </c:pt>
                <c:pt idx="27">
                  <c:v>100</c:v>
                </c:pt>
                <c:pt idx="28">
                  <c:v>250</c:v>
                </c:pt>
                <c:pt idx="29">
                  <c:v>70</c:v>
                </c:pt>
                <c:pt idx="30">
                  <c:v>100</c:v>
                </c:pt>
                <c:pt idx="31">
                  <c:v>180</c:v>
                </c:pt>
                <c:pt idx="32">
                  <c:v>26</c:v>
                </c:pt>
                <c:pt idx="33">
                  <c:v>63</c:v>
                </c:pt>
                <c:pt idx="34">
                  <c:v>160.5</c:v>
                </c:pt>
                <c:pt idx="35">
                  <c:v>200</c:v>
                </c:pt>
                <c:pt idx="36">
                  <c:v>90</c:v>
                </c:pt>
                <c:pt idx="37">
                  <c:v>48</c:v>
                </c:pt>
                <c:pt idx="38">
                  <c:v>200</c:v>
                </c:pt>
                <c:pt idx="39">
                  <c:v>100</c:v>
                </c:pt>
                <c:pt idx="40">
                  <c:v>100</c:v>
                </c:pt>
                <c:pt idx="41">
                  <c:v>100</c:v>
                </c:pt>
                <c:pt idx="42">
                  <c:v>100</c:v>
                </c:pt>
                <c:pt idx="43">
                  <c:v>22</c:v>
                </c:pt>
                <c:pt idx="44">
                  <c:v>325</c:v>
                </c:pt>
                <c:pt idx="45">
                  <c:v>248</c:v>
                </c:pt>
                <c:pt idx="46">
                  <c:v>50</c:v>
                </c:pt>
                <c:pt idx="47">
                  <c:v>213</c:v>
                </c:pt>
                <c:pt idx="48">
                  <c:v>195.5</c:v>
                </c:pt>
                <c:pt idx="49">
                  <c:v>14</c:v>
                </c:pt>
                <c:pt idx="50">
                  <c:v>20</c:v>
                </c:pt>
                <c:pt idx="51">
                  <c:v>12</c:v>
                </c:pt>
                <c:pt idx="52">
                  <c:v>15</c:v>
                </c:pt>
                <c:pt idx="53">
                  <c:v>30</c:v>
                </c:pt>
                <c:pt idx="54">
                  <c:v>52</c:v>
                </c:pt>
                <c:pt idx="55">
                  <c:v>20</c:v>
                </c:pt>
                <c:pt idx="56">
                  <c:v>40</c:v>
                </c:pt>
                <c:pt idx="57">
                  <c:v>60</c:v>
                </c:pt>
                <c:pt idx="58">
                  <c:v>60</c:v>
                </c:pt>
                <c:pt idx="59">
                  <c:v>42</c:v>
                </c:pt>
                <c:pt idx="60">
                  <c:v>120</c:v>
                </c:pt>
                <c:pt idx="61">
                  <c:v>39</c:v>
                </c:pt>
                <c:pt idx="62">
                  <c:v>7</c:v>
                </c:pt>
                <c:pt idx="63">
                  <c:v>15</c:v>
                </c:pt>
                <c:pt idx="64">
                  <c:v>60</c:v>
                </c:pt>
                <c:pt idx="65">
                  <c:v>40</c:v>
                </c:pt>
                <c:pt idx="66">
                  <c:v>13</c:v>
                </c:pt>
                <c:pt idx="67">
                  <c:v>30</c:v>
                </c:pt>
                <c:pt idx="68">
                  <c:v>36</c:v>
                </c:pt>
                <c:pt idx="69">
                  <c:v>30</c:v>
                </c:pt>
                <c:pt idx="70">
                  <c:v>12.5</c:v>
                </c:pt>
                <c:pt idx="71">
                  <c:v>35</c:v>
                </c:pt>
                <c:pt idx="72">
                  <c:v>300</c:v>
                </c:pt>
                <c:pt idx="73">
                  <c:v>300</c:v>
                </c:pt>
                <c:pt idx="74">
                  <c:v>100</c:v>
                </c:pt>
                <c:pt idx="75">
                  <c:v>130</c:v>
                </c:pt>
                <c:pt idx="76">
                  <c:v>50</c:v>
                </c:pt>
                <c:pt idx="77">
                  <c:v>150</c:v>
                </c:pt>
                <c:pt idx="78">
                  <c:v>100</c:v>
                </c:pt>
                <c:pt idx="79">
                  <c:v>100</c:v>
                </c:pt>
                <c:pt idx="80">
                  <c:v>49.5</c:v>
                </c:pt>
                <c:pt idx="81">
                  <c:v>200</c:v>
                </c:pt>
                <c:pt idx="82">
                  <c:v>190</c:v>
                </c:pt>
                <c:pt idx="83">
                  <c:v>190</c:v>
                </c:pt>
                <c:pt idx="84">
                  <c:v>140</c:v>
                </c:pt>
                <c:pt idx="85">
                  <c:v>200</c:v>
                </c:pt>
                <c:pt idx="86">
                  <c:v>101</c:v>
                </c:pt>
                <c:pt idx="87">
                  <c:v>125</c:v>
                </c:pt>
                <c:pt idx="88">
                  <c:v>127.86</c:v>
                </c:pt>
                <c:pt idx="89">
                  <c:v>127.85</c:v>
                </c:pt>
                <c:pt idx="90">
                  <c:v>200</c:v>
                </c:pt>
                <c:pt idx="91">
                  <c:v>200</c:v>
                </c:pt>
                <c:pt idx="92">
                  <c:v>200</c:v>
                </c:pt>
                <c:pt idx="93">
                  <c:v>100</c:v>
                </c:pt>
                <c:pt idx="94">
                  <c:v>690</c:v>
                </c:pt>
                <c:pt idx="95">
                  <c:v>350</c:v>
                </c:pt>
                <c:pt idx="96">
                  <c:v>250</c:v>
                </c:pt>
                <c:pt idx="97">
                  <c:v>700</c:v>
                </c:pt>
                <c:pt idx="98">
                  <c:v>300</c:v>
                </c:pt>
                <c:pt idx="99">
                  <c:v>125</c:v>
                </c:pt>
                <c:pt idx="100">
                  <c:v>65</c:v>
                </c:pt>
                <c:pt idx="101">
                  <c:v>60</c:v>
                </c:pt>
                <c:pt idx="102">
                  <c:v>94</c:v>
                </c:pt>
                <c:pt idx="103">
                  <c:v>119</c:v>
                </c:pt>
                <c:pt idx="104">
                  <c:v>50</c:v>
                </c:pt>
              </c:numCache>
            </c:numRef>
          </c:bubbleSize>
          <c:bubble3D val="1"/>
          <c:extLst>
            <c:ext xmlns:c16="http://schemas.microsoft.com/office/drawing/2014/chart" uri="{C3380CC4-5D6E-409C-BE32-E72D297353CC}">
              <c16:uniqueId val="{00000003-4E7F-4364-B894-B073F8215A99}"/>
            </c:ext>
          </c:extLst>
        </c:ser>
        <c:dLbls>
          <c:showLegendKey val="0"/>
          <c:showVal val="0"/>
          <c:showCatName val="0"/>
          <c:showSerName val="0"/>
          <c:showPercent val="0"/>
          <c:showBubbleSize val="0"/>
        </c:dLbls>
        <c:bubbleScale val="130"/>
        <c:showNegBubbles val="0"/>
        <c:axId val="555889176"/>
        <c:axId val="556874136"/>
      </c:bubbleChart>
      <c:valAx>
        <c:axId val="555889176"/>
        <c:scaling>
          <c:orientation val="minMax"/>
          <c:max val="45657"/>
          <c:min val="42005"/>
        </c:scaling>
        <c:delete val="0"/>
        <c:axPos val="b"/>
        <c:numFmt formatCode="yyyy" sourceLinked="0"/>
        <c:majorTickMark val="none"/>
        <c:minorTickMark val="none"/>
        <c:tickLblPos val="nextTo"/>
        <c:spPr>
          <a:noFill/>
          <a:ln w="6350" cap="flat" cmpd="sng" algn="ctr">
            <a:solidFill>
              <a:schemeClr val="bg1">
                <a:lumMod val="75000"/>
              </a:schemeClr>
            </a:solidFill>
            <a:round/>
          </a:ln>
          <a:effectLst/>
        </c:spPr>
        <c:txPr>
          <a:bodyPr rot="-60000000" spcFirstLastPara="1" vertOverflow="ellipsis" vert="horz" wrap="square" anchor="ctr" anchorCtr="1"/>
          <a:lstStyle/>
          <a:p>
            <a:pPr>
              <a:defRPr sz="900" b="1" i="0" u="none" strike="noStrike" kern="1200" baseline="0">
                <a:solidFill>
                  <a:schemeClr val="tx1"/>
                </a:solidFill>
                <a:latin typeface="Arial" panose="020B0604020202020204" pitchFamily="34" charset="0"/>
                <a:ea typeface="+mn-ea"/>
                <a:cs typeface="Arial" panose="020B0604020202020204" pitchFamily="34" charset="0"/>
              </a:defRPr>
            </a:pPr>
            <a:endParaRPr lang="en-US"/>
          </a:p>
        </c:txPr>
        <c:crossAx val="556874136"/>
        <c:crosses val="autoZero"/>
        <c:crossBetween val="midCat"/>
        <c:majorUnit val="366"/>
      </c:valAx>
      <c:valAx>
        <c:axId val="556874136"/>
        <c:scaling>
          <c:orientation val="minMax"/>
          <c:max val="140"/>
          <c:min val="0"/>
        </c:scaling>
        <c:delete val="0"/>
        <c:axPos val="l"/>
        <c:majorGridlines>
          <c:spPr>
            <a:ln w="9525" cap="flat" cmpd="sng" algn="ctr">
              <a:solidFill>
                <a:schemeClr val="tx1">
                  <a:lumMod val="15000"/>
                  <a:lumOff val="85000"/>
                </a:schemeClr>
              </a:solidFill>
              <a:round/>
            </a:ln>
            <a:effectLst/>
          </c:spPr>
        </c:majorGridlines>
        <c:numFmt formatCode="&quot;$&quot;#,##0_);[Red]\(&quot;$&quot;#,##0\)" sourceLinked="0"/>
        <c:majorTickMark val="none"/>
        <c:minorTickMark val="none"/>
        <c:tickLblPos val="nextTo"/>
        <c:spPr>
          <a:solidFill>
            <a:schemeClr val="bg1"/>
          </a:solidFill>
          <a:ln w="6350" cap="flat" cmpd="sng" algn="ctr">
            <a:solidFill>
              <a:schemeClr val="bg1">
                <a:lumMod val="75000"/>
              </a:schemeClr>
            </a:solidFill>
            <a:round/>
          </a:ln>
          <a:effectLst/>
        </c:spPr>
        <c:txPr>
          <a:bodyPr rot="-60000000" spcFirstLastPara="1" vertOverflow="ellipsis" vert="horz" wrap="square" anchor="ctr" anchorCtr="1"/>
          <a:lstStyle/>
          <a:p>
            <a:pPr>
              <a:defRPr sz="900" b="1" i="0" u="none" strike="noStrike" kern="1200" baseline="0">
                <a:solidFill>
                  <a:schemeClr val="tx1"/>
                </a:solidFill>
                <a:latin typeface="Arial" panose="020B0604020202020204" pitchFamily="34" charset="0"/>
                <a:ea typeface="+mn-ea"/>
                <a:cs typeface="Arial" panose="020B0604020202020204" pitchFamily="34" charset="0"/>
              </a:defRPr>
            </a:pPr>
            <a:endParaRPr lang="en-US"/>
          </a:p>
        </c:txPr>
        <c:crossAx val="555889176"/>
        <c:crosses val="autoZero"/>
        <c:crossBetween val="midCat"/>
      </c:valAx>
      <c:spPr>
        <a:solidFill>
          <a:schemeClr val="bg1"/>
        </a:solidFill>
        <a:ln>
          <a:noFill/>
        </a:ln>
        <a:effectLst/>
      </c:spPr>
    </c:plotArea>
    <c:plotVisOnly val="1"/>
    <c:dispBlanksAs val="gap"/>
    <c:showDLblsOverMax val="0"/>
  </c:chart>
  <c:spPr>
    <a:solidFill>
      <a:schemeClr val="bg1"/>
    </a:solidFill>
    <a:ln w="9525" cap="flat" cmpd="sng" algn="ctr">
      <a:noFill/>
      <a:round/>
    </a:ln>
    <a:effectLst/>
  </c:spPr>
  <c:txPr>
    <a:bodyPr/>
    <a:lstStyle/>
    <a:p>
      <a:pPr>
        <a:defRPr sz="90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userShapes r:id="rId3"/>
</c:chartSpace>
</file>

<file path=xl/charts/chart4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7.8547345043408032E-2"/>
          <c:y val="0.10648148148148148"/>
          <c:w val="0.88724325324719022"/>
          <c:h val="0.74083333333333345"/>
        </c:manualLayout>
      </c:layout>
      <c:bubbleChart>
        <c:varyColors val="0"/>
        <c:ser>
          <c:idx val="0"/>
          <c:order val="0"/>
          <c:spPr>
            <a:noFill/>
            <a:ln w="12700">
              <a:solidFill>
                <a:schemeClr val="tx2">
                  <a:lumMod val="60000"/>
                  <a:lumOff val="40000"/>
                </a:schemeClr>
              </a:solidFill>
            </a:ln>
            <a:effectLst/>
          </c:spPr>
          <c:invertIfNegative val="0"/>
          <c:trendline>
            <c:spPr>
              <a:ln w="19050" cap="rnd">
                <a:solidFill>
                  <a:schemeClr val="tx2">
                    <a:lumMod val="60000"/>
                    <a:lumOff val="40000"/>
                  </a:schemeClr>
                </a:solidFill>
                <a:prstDash val="sysDot"/>
              </a:ln>
              <a:effectLst/>
            </c:spPr>
            <c:trendlineType val="poly"/>
            <c:order val="2"/>
            <c:dispRSqr val="0"/>
            <c:dispEq val="0"/>
          </c:trendline>
          <c:xVal>
            <c:numRef>
              <c:f>'PV+Battery Hybrid PPA Price'!$V$24:$V$139</c:f>
              <c:numCache>
                <c:formatCode>m/d/yyyy</c:formatCode>
                <c:ptCount val="116"/>
                <c:pt idx="0">
                  <c:v>43872</c:v>
                </c:pt>
                <c:pt idx="1">
                  <c:v>42839</c:v>
                </c:pt>
                <c:pt idx="2">
                  <c:v>43363</c:v>
                </c:pt>
                <c:pt idx="3">
                  <c:v>43783</c:v>
                </c:pt>
                <c:pt idx="4">
                  <c:v>44679</c:v>
                </c:pt>
                <c:pt idx="5">
                  <c:v>43783</c:v>
                </c:pt>
                <c:pt idx="6">
                  <c:v>42877</c:v>
                </c:pt>
                <c:pt idx="7">
                  <c:v>44351</c:v>
                </c:pt>
                <c:pt idx="8">
                  <c:v>44833</c:v>
                </c:pt>
                <c:pt idx="9">
                  <c:v>44106</c:v>
                </c:pt>
                <c:pt idx="10">
                  <c:v>43398</c:v>
                </c:pt>
                <c:pt idx="16">
                  <c:v>43795</c:v>
                </c:pt>
                <c:pt idx="17">
                  <c:v>44351</c:v>
                </c:pt>
                <c:pt idx="18">
                  <c:v>44566</c:v>
                </c:pt>
                <c:pt idx="19">
                  <c:v>44106</c:v>
                </c:pt>
                <c:pt idx="20">
                  <c:v>44468</c:v>
                </c:pt>
                <c:pt idx="21">
                  <c:v>44099</c:v>
                </c:pt>
                <c:pt idx="22">
                  <c:v>44250</c:v>
                </c:pt>
                <c:pt idx="24">
                  <c:v>43647</c:v>
                </c:pt>
                <c:pt idx="25">
                  <c:v>43035</c:v>
                </c:pt>
                <c:pt idx="26">
                  <c:v>44348</c:v>
                </c:pt>
                <c:pt idx="27">
                  <c:v>43804</c:v>
                </c:pt>
                <c:pt idx="29">
                  <c:v>44582</c:v>
                </c:pt>
                <c:pt idx="30">
                  <c:v>43929</c:v>
                </c:pt>
                <c:pt idx="32">
                  <c:v>44140</c:v>
                </c:pt>
                <c:pt idx="33">
                  <c:v>44137</c:v>
                </c:pt>
                <c:pt idx="34">
                  <c:v>43875</c:v>
                </c:pt>
                <c:pt idx="36">
                  <c:v>44217</c:v>
                </c:pt>
                <c:pt idx="37">
                  <c:v>44351</c:v>
                </c:pt>
                <c:pt idx="38">
                  <c:v>44364</c:v>
                </c:pt>
                <c:pt idx="39">
                  <c:v>43637</c:v>
                </c:pt>
                <c:pt idx="40">
                  <c:v>43683</c:v>
                </c:pt>
                <c:pt idx="41">
                  <c:v>44862</c:v>
                </c:pt>
                <c:pt idx="42">
                  <c:v>44328</c:v>
                </c:pt>
                <c:pt idx="43">
                  <c:v>43510</c:v>
                </c:pt>
                <c:pt idx="44">
                  <c:v>43501</c:v>
                </c:pt>
                <c:pt idx="45">
                  <c:v>43501</c:v>
                </c:pt>
                <c:pt idx="46">
                  <c:v>43952</c:v>
                </c:pt>
                <c:pt idx="47">
                  <c:v>43739</c:v>
                </c:pt>
                <c:pt idx="48">
                  <c:v>43739</c:v>
                </c:pt>
                <c:pt idx="49">
                  <c:v>43007</c:v>
                </c:pt>
                <c:pt idx="50">
                  <c:v>42734</c:v>
                </c:pt>
                <c:pt idx="51">
                  <c:v>42080</c:v>
                </c:pt>
                <c:pt idx="52">
                  <c:v>44075</c:v>
                </c:pt>
                <c:pt idx="53">
                  <c:v>43461</c:v>
                </c:pt>
                <c:pt idx="54">
                  <c:v>43461</c:v>
                </c:pt>
                <c:pt idx="55">
                  <c:v>44075</c:v>
                </c:pt>
                <c:pt idx="56">
                  <c:v>44188</c:v>
                </c:pt>
                <c:pt idx="57">
                  <c:v>43462</c:v>
                </c:pt>
                <c:pt idx="58">
                  <c:v>44075</c:v>
                </c:pt>
                <c:pt idx="59">
                  <c:v>44166</c:v>
                </c:pt>
                <c:pt idx="60">
                  <c:v>44075</c:v>
                </c:pt>
                <c:pt idx="61">
                  <c:v>43463</c:v>
                </c:pt>
                <c:pt idx="62">
                  <c:v>44075</c:v>
                </c:pt>
                <c:pt idx="63">
                  <c:v>43461</c:v>
                </c:pt>
                <c:pt idx="64">
                  <c:v>44124</c:v>
                </c:pt>
                <c:pt idx="65">
                  <c:v>44075</c:v>
                </c:pt>
                <c:pt idx="66">
                  <c:v>42256</c:v>
                </c:pt>
                <c:pt idx="67">
                  <c:v>44075</c:v>
                </c:pt>
                <c:pt idx="68">
                  <c:v>43463</c:v>
                </c:pt>
                <c:pt idx="69">
                  <c:v>43462</c:v>
                </c:pt>
                <c:pt idx="70">
                  <c:v>43524</c:v>
                </c:pt>
                <c:pt idx="71">
                  <c:v>44195</c:v>
                </c:pt>
                <c:pt idx="72">
                  <c:v>43643</c:v>
                </c:pt>
                <c:pt idx="73">
                  <c:v>44287</c:v>
                </c:pt>
                <c:pt idx="74">
                  <c:v>43755</c:v>
                </c:pt>
                <c:pt idx="75">
                  <c:v>44694</c:v>
                </c:pt>
                <c:pt idx="76">
                  <c:v>43640</c:v>
                </c:pt>
                <c:pt idx="77">
                  <c:v>44287</c:v>
                </c:pt>
                <c:pt idx="78">
                  <c:v>45223</c:v>
                </c:pt>
                <c:pt idx="79">
                  <c:v>44097</c:v>
                </c:pt>
                <c:pt idx="81">
                  <c:v>44099</c:v>
                </c:pt>
                <c:pt idx="82">
                  <c:v>44228</c:v>
                </c:pt>
                <c:pt idx="84">
                  <c:v>45128</c:v>
                </c:pt>
                <c:pt idx="85">
                  <c:v>43551</c:v>
                </c:pt>
                <c:pt idx="86">
                  <c:v>43250</c:v>
                </c:pt>
                <c:pt idx="87">
                  <c:v>45337</c:v>
                </c:pt>
                <c:pt idx="88">
                  <c:v>43929</c:v>
                </c:pt>
                <c:pt idx="89">
                  <c:v>45415</c:v>
                </c:pt>
                <c:pt idx="90">
                  <c:v>43915</c:v>
                </c:pt>
                <c:pt idx="91">
                  <c:v>43250</c:v>
                </c:pt>
                <c:pt idx="92">
                  <c:v>45322</c:v>
                </c:pt>
                <c:pt idx="93">
                  <c:v>43250</c:v>
                </c:pt>
                <c:pt idx="94">
                  <c:v>43640</c:v>
                </c:pt>
                <c:pt idx="95">
                  <c:v>44348</c:v>
                </c:pt>
                <c:pt idx="96">
                  <c:v>44348</c:v>
                </c:pt>
                <c:pt idx="97">
                  <c:v>45415</c:v>
                </c:pt>
                <c:pt idx="98">
                  <c:v>43640</c:v>
                </c:pt>
                <c:pt idx="99">
                  <c:v>44854</c:v>
                </c:pt>
                <c:pt idx="100">
                  <c:v>44950</c:v>
                </c:pt>
                <c:pt idx="101">
                  <c:v>44669</c:v>
                </c:pt>
                <c:pt idx="102">
                  <c:v>44211</c:v>
                </c:pt>
                <c:pt idx="103">
                  <c:v>44211</c:v>
                </c:pt>
                <c:pt idx="104">
                  <c:v>43507</c:v>
                </c:pt>
              </c:numCache>
            </c:numRef>
          </c:xVal>
          <c:yVal>
            <c:numRef>
              <c:f>'PV+Battery Hybrid PPA Price'!$T$24:$T$139</c:f>
              <c:numCache>
                <c:formatCode>0.0</c:formatCode>
                <c:ptCount val="116"/>
                <c:pt idx="0">
                  <c:v>20.322707535513448</c:v>
                </c:pt>
                <c:pt idx="1">
                  <c:v>79.356764662697586</c:v>
                </c:pt>
                <c:pt idx="2">
                  <c:v>54.149359037724153</c:v>
                </c:pt>
                <c:pt idx="3">
                  <c:v>41.416535076623468</c:v>
                </c:pt>
                <c:pt idx="4">
                  <c:v>23.442961621774103</c:v>
                </c:pt>
                <c:pt idx="5">
                  <c:v>41.416347035345069</c:v>
                </c:pt>
                <c:pt idx="6">
                  <c:v>35.93714562896708</c:v>
                </c:pt>
                <c:pt idx="7">
                  <c:v>43.741477119902932</c:v>
                </c:pt>
                <c:pt idx="8">
                  <c:v>36.400747415254557</c:v>
                </c:pt>
                <c:pt idx="9">
                  <c:v>41.179729606335961</c:v>
                </c:pt>
                <c:pt idx="10">
                  <c:v>32.331892251636091</c:v>
                </c:pt>
                <c:pt idx="11">
                  <c:v>18.108004070626912</c:v>
                </c:pt>
                <c:pt idx="12">
                  <c:v>87.479295747658696</c:v>
                </c:pt>
                <c:pt idx="13">
                  <c:v>82.461807228814834</c:v>
                </c:pt>
                <c:pt idx="14">
                  <c:v>47.841668170774575</c:v>
                </c:pt>
                <c:pt idx="15">
                  <c:v>90.715363977937727</c:v>
                </c:pt>
                <c:pt idx="16">
                  <c:v>29.626778087216366</c:v>
                </c:pt>
                <c:pt idx="17">
                  <c:v>36.339026650710636</c:v>
                </c:pt>
                <c:pt idx="18">
                  <c:v>35.952020716105096</c:v>
                </c:pt>
                <c:pt idx="19">
                  <c:v>38.306736960189617</c:v>
                </c:pt>
                <c:pt idx="20">
                  <c:v>26.966275085094111</c:v>
                </c:pt>
                <c:pt idx="21">
                  <c:v>36.560603637204011</c:v>
                </c:pt>
                <c:pt idx="22">
                  <c:v>39.610506757805943</c:v>
                </c:pt>
                <c:pt idx="23">
                  <c:v>201.94897954688884</c:v>
                </c:pt>
                <c:pt idx="24">
                  <c:v>31.385157629854067</c:v>
                </c:pt>
                <c:pt idx="25">
                  <c:v>39.180477622341712</c:v>
                </c:pt>
                <c:pt idx="26">
                  <c:v>38.699138389284521</c:v>
                </c:pt>
                <c:pt idx="27">
                  <c:v>37.099518132515534</c:v>
                </c:pt>
                <c:pt idx="28">
                  <c:v>120.61743370932007</c:v>
                </c:pt>
                <c:pt idx="29">
                  <c:v>44.410788297685741</c:v>
                </c:pt>
                <c:pt idx="30">
                  <c:v>27.184102226412524</c:v>
                </c:pt>
                <c:pt idx="31">
                  <c:v>65.799810968953665</c:v>
                </c:pt>
                <c:pt idx="32">
                  <c:v>32.886680402415102</c:v>
                </c:pt>
                <c:pt idx="33">
                  <c:v>36.196929952230803</c:v>
                </c:pt>
                <c:pt idx="34">
                  <c:v>34.598695500303947</c:v>
                </c:pt>
                <c:pt idx="35">
                  <c:v>57.295382759113629</c:v>
                </c:pt>
                <c:pt idx="36">
                  <c:v>46.822059614354259</c:v>
                </c:pt>
                <c:pt idx="37">
                  <c:v>40.878701775490804</c:v>
                </c:pt>
                <c:pt idx="38">
                  <c:v>41.131190976627856</c:v>
                </c:pt>
                <c:pt idx="39">
                  <c:v>26.291209182174629</c:v>
                </c:pt>
                <c:pt idx="40">
                  <c:v>21.596098585438678</c:v>
                </c:pt>
                <c:pt idx="41">
                  <c:v>29.105504013200541</c:v>
                </c:pt>
                <c:pt idx="42">
                  <c:v>29.105504013200541</c:v>
                </c:pt>
                <c:pt idx="43">
                  <c:v>28.710846434155105</c:v>
                </c:pt>
                <c:pt idx="44">
                  <c:v>25.87687298621676</c:v>
                </c:pt>
                <c:pt idx="45">
                  <c:v>25.571208959646583</c:v>
                </c:pt>
                <c:pt idx="46">
                  <c:v>28.505472648748533</c:v>
                </c:pt>
                <c:pt idx="47">
                  <c:v>25.895711598389941</c:v>
                </c:pt>
                <c:pt idx="48">
                  <c:v>25.141584488554528</c:v>
                </c:pt>
                <c:pt idx="49">
                  <c:v>#N/A</c:v>
                </c:pt>
                <c:pt idx="50">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#N/A</c:v>
                </c:pt>
                <c:pt idx="69">
                  <c:v>#N/A</c:v>
                </c:pt>
                <c:pt idx="70">
                  <c:v>#N/A</c:v>
                </c:pt>
                <c:pt idx="71">
                  <c:v>#N/A</c:v>
                </c:pt>
                <c:pt idx="72">
                  <c:v>29.408587950167252</c:v>
                </c:pt>
                <c:pt idx="73">
                  <c:v>27.32252300055783</c:v>
                </c:pt>
                <c:pt idx="74">
                  <c:v>25.794390583893787</c:v>
                </c:pt>
                <c:pt idx="75">
                  <c:v>41.703327100538438</c:v>
                </c:pt>
                <c:pt idx="76">
                  <c:v>31.195656699834537</c:v>
                </c:pt>
                <c:pt idx="77">
                  <c:v>20.31682605284653</c:v>
                </c:pt>
                <c:pt idx="78">
                  <c:v>62.085088498269265</c:v>
                </c:pt>
                <c:pt idx="79">
                  <c:v>31.220460530560377</c:v>
                </c:pt>
                <c:pt idx="80">
                  <c:v>61.533571318383231</c:v>
                </c:pt>
                <c:pt idx="81">
                  <c:v>35.74361285794086</c:v>
                </c:pt>
                <c:pt idx="82">
                  <c:v>23.011764854959612</c:v>
                </c:pt>
                <c:pt idx="83">
                  <c:v>38.835654340052272</c:v>
                </c:pt>
                <c:pt idx="84">
                  <c:v>39.832573566357468</c:v>
                </c:pt>
                <c:pt idx="85">
                  <c:v>25.828416940648619</c:v>
                </c:pt>
                <c:pt idx="86">
                  <c:v>32.255040256770513</c:v>
                </c:pt>
                <c:pt idx="87">
                  <c:v>62.774360750186453</c:v>
                </c:pt>
                <c:pt idx="88">
                  <c:v>30.329311360523988</c:v>
                </c:pt>
                <c:pt idx="89">
                  <c:v>59.198782204754707</c:v>
                </c:pt>
                <c:pt idx="90">
                  <c:v>38.217071702694433</c:v>
                </c:pt>
                <c:pt idx="91">
                  <c:v>30.334355171153216</c:v>
                </c:pt>
                <c:pt idx="92">
                  <c:v>72.839214160201877</c:v>
                </c:pt>
                <c:pt idx="93">
                  <c:v>33.928498185214188</c:v>
                </c:pt>
                <c:pt idx="94">
                  <c:v>29.645491030346097</c:v>
                </c:pt>
                <c:pt idx="95">
                  <c:v>37.090572621149214</c:v>
                </c:pt>
                <c:pt idx="96">
                  <c:v>38.766802927844303</c:v>
                </c:pt>
                <c:pt idx="97">
                  <c:v>64.389132673474577</c:v>
                </c:pt>
                <c:pt idx="98">
                  <c:v>26.110160069971421</c:v>
                </c:pt>
                <c:pt idx="99">
                  <c:v>32.948176402208425</c:v>
                </c:pt>
                <c:pt idx="100">
                  <c:v>54.878044513997132</c:v>
                </c:pt>
                <c:pt idx="101">
                  <c:v>62.630031236701484</c:v>
                </c:pt>
                <c:pt idx="102">
                  <c:v>48.30645997229319</c:v>
                </c:pt>
                <c:pt idx="103">
                  <c:v>49.833742235568138</c:v>
                </c:pt>
                <c:pt idx="104">
                  <c:v>49.452114655770046</c:v>
                </c:pt>
              </c:numCache>
            </c:numRef>
          </c:yVal>
          <c:bubbleSize>
            <c:numRef>
              <c:f>'PV+Battery Hybrid PPA Price'!$E$24:$E$139</c:f>
              <c:numCache>
                <c:formatCode>General</c:formatCode>
                <c:ptCount val="116"/>
                <c:pt idx="0">
                  <c:v>10</c:v>
                </c:pt>
                <c:pt idx="1">
                  <c:v>10</c:v>
                </c:pt>
                <c:pt idx="2">
                  <c:v>100</c:v>
                </c:pt>
                <c:pt idx="3">
                  <c:v>250</c:v>
                </c:pt>
                <c:pt idx="4">
                  <c:v>20</c:v>
                </c:pt>
                <c:pt idx="5">
                  <c:v>88</c:v>
                </c:pt>
                <c:pt idx="6">
                  <c:v>30</c:v>
                </c:pt>
                <c:pt idx="7">
                  <c:v>71</c:v>
                </c:pt>
                <c:pt idx="8">
                  <c:v>50</c:v>
                </c:pt>
                <c:pt idx="9">
                  <c:v>132</c:v>
                </c:pt>
                <c:pt idx="10">
                  <c:v>40</c:v>
                </c:pt>
                <c:pt idx="11">
                  <c:v>63</c:v>
                </c:pt>
                <c:pt idx="12">
                  <c:v>115</c:v>
                </c:pt>
                <c:pt idx="13">
                  <c:v>115</c:v>
                </c:pt>
                <c:pt idx="14">
                  <c:v>47</c:v>
                </c:pt>
                <c:pt idx="15">
                  <c:v>60</c:v>
                </c:pt>
                <c:pt idx="16">
                  <c:v>11</c:v>
                </c:pt>
                <c:pt idx="17">
                  <c:v>52</c:v>
                </c:pt>
                <c:pt idx="18">
                  <c:v>33</c:v>
                </c:pt>
                <c:pt idx="19">
                  <c:v>61.5</c:v>
                </c:pt>
                <c:pt idx="20">
                  <c:v>12.5</c:v>
                </c:pt>
                <c:pt idx="21">
                  <c:v>60</c:v>
                </c:pt>
                <c:pt idx="22">
                  <c:v>50</c:v>
                </c:pt>
                <c:pt idx="23">
                  <c:v>230</c:v>
                </c:pt>
                <c:pt idx="24">
                  <c:v>300</c:v>
                </c:pt>
                <c:pt idx="25">
                  <c:v>20</c:v>
                </c:pt>
                <c:pt idx="26">
                  <c:v>70</c:v>
                </c:pt>
                <c:pt idx="27">
                  <c:v>50</c:v>
                </c:pt>
                <c:pt idx="28">
                  <c:v>230</c:v>
                </c:pt>
                <c:pt idx="29">
                  <c:v>32</c:v>
                </c:pt>
                <c:pt idx="30">
                  <c:v>20</c:v>
                </c:pt>
                <c:pt idx="31">
                  <c:v>88</c:v>
                </c:pt>
                <c:pt idx="32">
                  <c:v>10</c:v>
                </c:pt>
                <c:pt idx="33">
                  <c:v>50</c:v>
                </c:pt>
                <c:pt idx="34">
                  <c:v>80.25</c:v>
                </c:pt>
                <c:pt idx="35">
                  <c:v>72</c:v>
                </c:pt>
                <c:pt idx="36">
                  <c:v>75</c:v>
                </c:pt>
                <c:pt idx="37">
                  <c:v>40</c:v>
                </c:pt>
                <c:pt idx="38">
                  <c:v>100</c:v>
                </c:pt>
                <c:pt idx="39">
                  <c:v>30</c:v>
                </c:pt>
                <c:pt idx="40">
                  <c:v>10</c:v>
                </c:pt>
                <c:pt idx="41">
                  <c:v>25</c:v>
                </c:pt>
                <c:pt idx="42">
                  <c:v>25</c:v>
                </c:pt>
                <c:pt idx="43">
                  <c:v>1</c:v>
                </c:pt>
                <c:pt idx="44">
                  <c:v>125</c:v>
                </c:pt>
                <c:pt idx="45">
                  <c:v>100</c:v>
                </c:pt>
                <c:pt idx="46">
                  <c:v>12</c:v>
                </c:pt>
                <c:pt idx="47">
                  <c:v>40</c:v>
                </c:pt>
                <c:pt idx="48">
                  <c:v>40</c:v>
                </c:pt>
                <c:pt idx="49">
                  <c:v>14</c:v>
                </c:pt>
                <c:pt idx="50">
                  <c:v>20</c:v>
                </c:pt>
                <c:pt idx="51">
                  <c:v>6</c:v>
                </c:pt>
                <c:pt idx="52">
                  <c:v>15</c:v>
                </c:pt>
                <c:pt idx="53">
                  <c:v>30</c:v>
                </c:pt>
                <c:pt idx="54">
                  <c:v>52</c:v>
                </c:pt>
                <c:pt idx="55">
                  <c:v>20</c:v>
                </c:pt>
                <c:pt idx="56">
                  <c:v>40</c:v>
                </c:pt>
                <c:pt idx="57">
                  <c:v>60</c:v>
                </c:pt>
                <c:pt idx="58">
                  <c:v>60</c:v>
                </c:pt>
                <c:pt idx="59">
                  <c:v>42</c:v>
                </c:pt>
                <c:pt idx="60">
                  <c:v>120</c:v>
                </c:pt>
                <c:pt idx="61">
                  <c:v>39</c:v>
                </c:pt>
                <c:pt idx="62">
                  <c:v>7</c:v>
                </c:pt>
                <c:pt idx="63">
                  <c:v>15</c:v>
                </c:pt>
                <c:pt idx="64">
                  <c:v>60</c:v>
                </c:pt>
                <c:pt idx="65">
                  <c:v>40</c:v>
                </c:pt>
                <c:pt idx="66">
                  <c:v>13</c:v>
                </c:pt>
                <c:pt idx="67">
                  <c:v>30</c:v>
                </c:pt>
                <c:pt idx="68">
                  <c:v>36</c:v>
                </c:pt>
                <c:pt idx="69">
                  <c:v>30</c:v>
                </c:pt>
                <c:pt idx="70">
                  <c:v>12.5</c:v>
                </c:pt>
                <c:pt idx="71">
                  <c:v>35</c:v>
                </c:pt>
                <c:pt idx="72">
                  <c:v>150</c:v>
                </c:pt>
                <c:pt idx="73">
                  <c:v>150</c:v>
                </c:pt>
                <c:pt idx="74">
                  <c:v>50</c:v>
                </c:pt>
                <c:pt idx="75">
                  <c:v>65</c:v>
                </c:pt>
                <c:pt idx="76">
                  <c:v>20</c:v>
                </c:pt>
                <c:pt idx="77">
                  <c:v>40</c:v>
                </c:pt>
                <c:pt idx="78">
                  <c:v>100</c:v>
                </c:pt>
                <c:pt idx="79">
                  <c:v>30</c:v>
                </c:pt>
                <c:pt idx="80">
                  <c:v>49.5</c:v>
                </c:pt>
                <c:pt idx="81">
                  <c:v>100</c:v>
                </c:pt>
                <c:pt idx="82">
                  <c:v>50</c:v>
                </c:pt>
                <c:pt idx="83">
                  <c:v>100</c:v>
                </c:pt>
                <c:pt idx="84">
                  <c:v>50</c:v>
                </c:pt>
                <c:pt idx="85">
                  <c:v>75</c:v>
                </c:pt>
                <c:pt idx="86">
                  <c:v>25</c:v>
                </c:pt>
                <c:pt idx="87">
                  <c:v>65</c:v>
                </c:pt>
                <c:pt idx="88">
                  <c:v>58</c:v>
                </c:pt>
                <c:pt idx="89">
                  <c:v>127.85</c:v>
                </c:pt>
                <c:pt idx="90">
                  <c:v>180</c:v>
                </c:pt>
                <c:pt idx="91">
                  <c:v>50</c:v>
                </c:pt>
                <c:pt idx="92">
                  <c:v>200</c:v>
                </c:pt>
                <c:pt idx="93">
                  <c:v>25</c:v>
                </c:pt>
                <c:pt idx="94">
                  <c:v>380</c:v>
                </c:pt>
                <c:pt idx="95">
                  <c:v>280</c:v>
                </c:pt>
                <c:pt idx="96">
                  <c:v>200</c:v>
                </c:pt>
                <c:pt idx="97">
                  <c:v>700</c:v>
                </c:pt>
                <c:pt idx="98">
                  <c:v>135</c:v>
                </c:pt>
                <c:pt idx="99">
                  <c:v>65</c:v>
                </c:pt>
                <c:pt idx="100">
                  <c:v>32</c:v>
                </c:pt>
                <c:pt idx="101">
                  <c:v>53</c:v>
                </c:pt>
                <c:pt idx="102">
                  <c:v>5</c:v>
                </c:pt>
                <c:pt idx="103">
                  <c:v>5</c:v>
                </c:pt>
                <c:pt idx="104">
                  <c:v>30</c:v>
                </c:pt>
              </c:numCache>
            </c:numRef>
          </c:bubbleSize>
          <c:bubble3D val="1"/>
          <c:extLst>
            <c:ext xmlns:c16="http://schemas.microsoft.com/office/drawing/2014/chart" uri="{C3380CC4-5D6E-409C-BE32-E72D297353CC}">
              <c16:uniqueId val="{00000001-71C6-4A08-BAB6-5CCF4B562C02}"/>
            </c:ext>
          </c:extLst>
        </c:ser>
        <c:ser>
          <c:idx val="1"/>
          <c:order val="1"/>
          <c:spPr>
            <a:noFill/>
            <a:ln w="12700">
              <a:solidFill>
                <a:schemeClr val="accent6"/>
              </a:solidFill>
            </a:ln>
            <a:effectLst/>
          </c:spPr>
          <c:invertIfNegative val="0"/>
          <c:trendline>
            <c:spPr>
              <a:ln w="19050" cap="rnd">
                <a:solidFill>
                  <a:schemeClr val="accent6"/>
                </a:solidFill>
                <a:prstDash val="sysDot"/>
              </a:ln>
              <a:effectLst/>
            </c:spPr>
            <c:trendlineType val="linear"/>
            <c:dispRSqr val="0"/>
            <c:dispEq val="0"/>
          </c:trendline>
          <c:xVal>
            <c:numRef>
              <c:f>'PV+Battery Hybrid PPA Price'!$V$24:$V$139</c:f>
              <c:numCache>
                <c:formatCode>m/d/yyyy</c:formatCode>
                <c:ptCount val="116"/>
                <c:pt idx="0">
                  <c:v>43872</c:v>
                </c:pt>
                <c:pt idx="1">
                  <c:v>42839</c:v>
                </c:pt>
                <c:pt idx="2">
                  <c:v>43363</c:v>
                </c:pt>
                <c:pt idx="3">
                  <c:v>43783</c:v>
                </c:pt>
                <c:pt idx="4">
                  <c:v>44679</c:v>
                </c:pt>
                <c:pt idx="5">
                  <c:v>43783</c:v>
                </c:pt>
                <c:pt idx="6">
                  <c:v>42877</c:v>
                </c:pt>
                <c:pt idx="7">
                  <c:v>44351</c:v>
                </c:pt>
                <c:pt idx="8">
                  <c:v>44833</c:v>
                </c:pt>
                <c:pt idx="9">
                  <c:v>44106</c:v>
                </c:pt>
                <c:pt idx="10">
                  <c:v>43398</c:v>
                </c:pt>
                <c:pt idx="16">
                  <c:v>43795</c:v>
                </c:pt>
                <c:pt idx="17">
                  <c:v>44351</c:v>
                </c:pt>
                <c:pt idx="18">
                  <c:v>44566</c:v>
                </c:pt>
                <c:pt idx="19">
                  <c:v>44106</c:v>
                </c:pt>
                <c:pt idx="20">
                  <c:v>44468</c:v>
                </c:pt>
                <c:pt idx="21">
                  <c:v>44099</c:v>
                </c:pt>
                <c:pt idx="22">
                  <c:v>44250</c:v>
                </c:pt>
                <c:pt idx="24">
                  <c:v>43647</c:v>
                </c:pt>
                <c:pt idx="25">
                  <c:v>43035</c:v>
                </c:pt>
                <c:pt idx="26">
                  <c:v>44348</c:v>
                </c:pt>
                <c:pt idx="27">
                  <c:v>43804</c:v>
                </c:pt>
                <c:pt idx="29">
                  <c:v>44582</c:v>
                </c:pt>
                <c:pt idx="30">
                  <c:v>43929</c:v>
                </c:pt>
                <c:pt idx="32">
                  <c:v>44140</c:v>
                </c:pt>
                <c:pt idx="33">
                  <c:v>44137</c:v>
                </c:pt>
                <c:pt idx="34">
                  <c:v>43875</c:v>
                </c:pt>
                <c:pt idx="36">
                  <c:v>44217</c:v>
                </c:pt>
                <c:pt idx="37">
                  <c:v>44351</c:v>
                </c:pt>
                <c:pt idx="38">
                  <c:v>44364</c:v>
                </c:pt>
                <c:pt idx="39">
                  <c:v>43637</c:v>
                </c:pt>
                <c:pt idx="40">
                  <c:v>43683</c:v>
                </c:pt>
                <c:pt idx="41">
                  <c:v>44862</c:v>
                </c:pt>
                <c:pt idx="42">
                  <c:v>44328</c:v>
                </c:pt>
                <c:pt idx="43">
                  <c:v>43510</c:v>
                </c:pt>
                <c:pt idx="44">
                  <c:v>43501</c:v>
                </c:pt>
                <c:pt idx="45">
                  <c:v>43501</c:v>
                </c:pt>
                <c:pt idx="46">
                  <c:v>43952</c:v>
                </c:pt>
                <c:pt idx="47">
                  <c:v>43739</c:v>
                </c:pt>
                <c:pt idx="48">
                  <c:v>43739</c:v>
                </c:pt>
                <c:pt idx="49">
                  <c:v>43007</c:v>
                </c:pt>
                <c:pt idx="50">
                  <c:v>42734</c:v>
                </c:pt>
                <c:pt idx="51">
                  <c:v>42080</c:v>
                </c:pt>
                <c:pt idx="52">
                  <c:v>44075</c:v>
                </c:pt>
                <c:pt idx="53">
                  <c:v>43461</c:v>
                </c:pt>
                <c:pt idx="54">
                  <c:v>43461</c:v>
                </c:pt>
                <c:pt idx="55">
                  <c:v>44075</c:v>
                </c:pt>
                <c:pt idx="56">
                  <c:v>44188</c:v>
                </c:pt>
                <c:pt idx="57">
                  <c:v>43462</c:v>
                </c:pt>
                <c:pt idx="58">
                  <c:v>44075</c:v>
                </c:pt>
                <c:pt idx="59">
                  <c:v>44166</c:v>
                </c:pt>
                <c:pt idx="60">
                  <c:v>44075</c:v>
                </c:pt>
                <c:pt idx="61">
                  <c:v>43463</c:v>
                </c:pt>
                <c:pt idx="62">
                  <c:v>44075</c:v>
                </c:pt>
                <c:pt idx="63">
                  <c:v>43461</c:v>
                </c:pt>
                <c:pt idx="64">
                  <c:v>44124</c:v>
                </c:pt>
                <c:pt idx="65">
                  <c:v>44075</c:v>
                </c:pt>
                <c:pt idx="66">
                  <c:v>42256</c:v>
                </c:pt>
                <c:pt idx="67">
                  <c:v>44075</c:v>
                </c:pt>
                <c:pt idx="68">
                  <c:v>43463</c:v>
                </c:pt>
                <c:pt idx="69">
                  <c:v>43462</c:v>
                </c:pt>
                <c:pt idx="70">
                  <c:v>43524</c:v>
                </c:pt>
                <c:pt idx="71">
                  <c:v>44195</c:v>
                </c:pt>
                <c:pt idx="72">
                  <c:v>43643</c:v>
                </c:pt>
                <c:pt idx="73">
                  <c:v>44287</c:v>
                </c:pt>
                <c:pt idx="74">
                  <c:v>43755</c:v>
                </c:pt>
                <c:pt idx="75">
                  <c:v>44694</c:v>
                </c:pt>
                <c:pt idx="76">
                  <c:v>43640</c:v>
                </c:pt>
                <c:pt idx="77">
                  <c:v>44287</c:v>
                </c:pt>
                <c:pt idx="78">
                  <c:v>45223</c:v>
                </c:pt>
                <c:pt idx="79">
                  <c:v>44097</c:v>
                </c:pt>
                <c:pt idx="81">
                  <c:v>44099</c:v>
                </c:pt>
                <c:pt idx="82">
                  <c:v>44228</c:v>
                </c:pt>
                <c:pt idx="84">
                  <c:v>45128</c:v>
                </c:pt>
                <c:pt idx="85">
                  <c:v>43551</c:v>
                </c:pt>
                <c:pt idx="86">
                  <c:v>43250</c:v>
                </c:pt>
                <c:pt idx="87">
                  <c:v>45337</c:v>
                </c:pt>
                <c:pt idx="88">
                  <c:v>43929</c:v>
                </c:pt>
                <c:pt idx="89">
                  <c:v>45415</c:v>
                </c:pt>
                <c:pt idx="90">
                  <c:v>43915</c:v>
                </c:pt>
                <c:pt idx="91">
                  <c:v>43250</c:v>
                </c:pt>
                <c:pt idx="92">
                  <c:v>45322</c:v>
                </c:pt>
                <c:pt idx="93">
                  <c:v>43250</c:v>
                </c:pt>
                <c:pt idx="94">
                  <c:v>43640</c:v>
                </c:pt>
                <c:pt idx="95">
                  <c:v>44348</c:v>
                </c:pt>
                <c:pt idx="96">
                  <c:v>44348</c:v>
                </c:pt>
                <c:pt idx="97">
                  <c:v>45415</c:v>
                </c:pt>
                <c:pt idx="98">
                  <c:v>43640</c:v>
                </c:pt>
                <c:pt idx="99">
                  <c:v>44854</c:v>
                </c:pt>
                <c:pt idx="100">
                  <c:v>44950</c:v>
                </c:pt>
                <c:pt idx="101">
                  <c:v>44669</c:v>
                </c:pt>
                <c:pt idx="102">
                  <c:v>44211</c:v>
                </c:pt>
                <c:pt idx="103">
                  <c:v>44211</c:v>
                </c:pt>
                <c:pt idx="104">
                  <c:v>43507</c:v>
                </c:pt>
              </c:numCache>
            </c:numRef>
          </c:xVal>
          <c:yVal>
            <c:numRef>
              <c:f>'PV+Battery Hybrid PPA Price'!$S$24:$S$139</c:f>
              <c:numCache>
                <c:formatCode>0.0</c:formatCode>
                <c:ptCount val="116"/>
                <c:pt idx="0">
                  <c:v>#N/A</c:v>
                </c:pt>
                <c:pt idx="1">
                  <c:v>#N/A</c:v>
                </c:pt>
                <c:pt idx="2">
                  <c:v>#N/A</c:v>
                </c:pt>
                <c:pt idx="3">
                  <c:v>#N/A</c:v>
                </c:pt>
                <c:pt idx="4">
                  <c:v>#N/A</c:v>
                </c:pt>
                <c:pt idx="5">
                  <c:v>#N/A</c:v>
                </c:pt>
                <c:pt idx="6">
                  <c:v>#N/A</c:v>
                </c:pt>
                <c:pt idx="7">
                  <c:v>#N/A</c:v>
                </c:pt>
                <c:pt idx="8">
                  <c:v>#N/A</c:v>
                </c:pt>
                <c:pt idx="9">
                  <c:v>#N/A</c:v>
                </c:pt>
                <c:pt idx="10">
                  <c:v>#N/A</c:v>
                </c:pt>
                <c:pt idx="11">
                  <c:v>#N/A</c:v>
                </c:pt>
                <c:pt idx="12">
                  <c:v>#N/A</c:v>
                </c:pt>
                <c:pt idx="13">
                  <c:v>#N/A</c:v>
                </c:pt>
                <c:pt idx="14">
                  <c:v>#N/A</c:v>
                </c:pt>
                <c:pt idx="15">
                  <c:v>#N/A</c:v>
                </c:pt>
                <c:pt idx="16">
                  <c:v>#N/A</c:v>
                </c:pt>
                <c:pt idx="17">
                  <c:v>#N/A</c:v>
                </c:pt>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#N/A</c:v>
                </c:pt>
                <c:pt idx="42">
                  <c:v>#N/A</c:v>
                </c:pt>
                <c:pt idx="43">
                  <c:v>#N/A</c:v>
                </c:pt>
                <c:pt idx="44">
                  <c:v>#N/A</c:v>
                </c:pt>
                <c:pt idx="45">
                  <c:v>#N/A</c:v>
                </c:pt>
                <c:pt idx="46">
                  <c:v>#N/A</c:v>
                </c:pt>
                <c:pt idx="47">
                  <c:v>#N/A</c:v>
                </c:pt>
                <c:pt idx="48">
                  <c:v>#N/A</c:v>
                </c:pt>
                <c:pt idx="49">
                  <c:v>95.095698431009168</c:v>
                </c:pt>
                <c:pt idx="50">
                  <c:v>99.79381333964335</c:v>
                </c:pt>
                <c:pt idx="52">
                  <c:v>88.602129865759636</c:v>
                </c:pt>
                <c:pt idx="53">
                  <c:v>72.477885639858201</c:v>
                </c:pt>
                <c:pt idx="54">
                  <c:v>84.97348102959198</c:v>
                </c:pt>
                <c:pt idx="55">
                  <c:v>70.881051949530246</c:v>
                </c:pt>
                <c:pt idx="56">
                  <c:v>66.022211447542631</c:v>
                </c:pt>
                <c:pt idx="57">
                  <c:v>64.51214951439357</c:v>
                </c:pt>
                <c:pt idx="58">
                  <c:v>107.16787941959294</c:v>
                </c:pt>
                <c:pt idx="59">
                  <c:v>101.65410426516661</c:v>
                </c:pt>
                <c:pt idx="60">
                  <c:v>76.875372281120391</c:v>
                </c:pt>
                <c:pt idx="61">
                  <c:v>75.777539519678371</c:v>
                </c:pt>
                <c:pt idx="62">
                  <c:v>103.27873421381288</c:v>
                </c:pt>
                <c:pt idx="63">
                  <c:v>96.896802810895736</c:v>
                </c:pt>
                <c:pt idx="64">
                  <c:v>72.628084331026329</c:v>
                </c:pt>
                <c:pt idx="65">
                  <c:v>72.880741979336378</c:v>
                </c:pt>
                <c:pt idx="66">
                  <c:v>135.99324637422231</c:v>
                </c:pt>
                <c:pt idx="67">
                  <c:v>101.98040894183478</c:v>
                </c:pt>
                <c:pt idx="68">
                  <c:v>82.453040986144615</c:v>
                </c:pt>
                <c:pt idx="69">
                  <c:v>65.89004238512814</c:v>
                </c:pt>
                <c:pt idx="70">
                  <c:v>87.586729563115313</c:v>
                </c:pt>
                <c:pt idx="71">
                  <c:v>64.164507017117103</c:v>
                </c:pt>
                <c:pt idx="72">
                  <c:v>#N/A</c:v>
                </c:pt>
                <c:pt idx="73">
                  <c:v>#N/A</c:v>
                </c:pt>
                <c:pt idx="74">
                  <c:v>#N/A</c:v>
                </c:pt>
                <c:pt idx="75">
                  <c:v>#N/A</c:v>
                </c:pt>
                <c:pt idx="76">
                  <c:v>#N/A</c:v>
                </c:pt>
                <c:pt idx="77">
                  <c:v>#N/A</c:v>
                </c:pt>
                <c:pt idx="78">
                  <c:v>#N/A</c:v>
                </c:pt>
                <c:pt idx="79">
                  <c:v>#N/A</c:v>
                </c:pt>
                <c:pt idx="80">
                  <c:v>#N/A</c:v>
                </c:pt>
                <c:pt idx="81">
                  <c:v>#N/A</c:v>
                </c:pt>
                <c:pt idx="82">
                  <c:v>#N/A</c:v>
                </c:pt>
                <c:pt idx="83">
                  <c:v>#N/A</c:v>
                </c:pt>
                <c:pt idx="84">
                  <c:v>#N/A</c:v>
                </c:pt>
                <c:pt idx="85">
                  <c:v>#N/A</c:v>
                </c:pt>
                <c:pt idx="86">
                  <c:v>#N/A</c:v>
                </c:pt>
                <c:pt idx="87">
                  <c:v>#N/A</c:v>
                </c:pt>
                <c:pt idx="88">
                  <c:v>#N/A</c:v>
                </c:pt>
                <c:pt idx="89">
                  <c:v>#N/A</c:v>
                </c:pt>
                <c:pt idx="90">
                  <c:v>#N/A</c:v>
                </c:pt>
                <c:pt idx="91">
                  <c:v>#N/A</c:v>
                </c:pt>
                <c:pt idx="92">
                  <c:v>#N/A</c:v>
                </c:pt>
                <c:pt idx="93">
                  <c:v>#N/A</c:v>
                </c:pt>
                <c:pt idx="94">
                  <c:v>#N/A</c:v>
                </c:pt>
                <c:pt idx="95">
                  <c:v>#N/A</c:v>
                </c:pt>
                <c:pt idx="96">
                  <c:v>#N/A</c:v>
                </c:pt>
                <c:pt idx="97">
                  <c:v>#N/A</c:v>
                </c:pt>
                <c:pt idx="98">
                  <c:v>#N/A</c:v>
                </c:pt>
                <c:pt idx="99">
                  <c:v>#N/A</c:v>
                </c:pt>
                <c:pt idx="100">
                  <c:v>#N/A</c:v>
                </c:pt>
                <c:pt idx="101">
                  <c:v>#N/A</c:v>
                </c:pt>
                <c:pt idx="102">
                  <c:v>#N/A</c:v>
                </c:pt>
                <c:pt idx="103">
                  <c:v>#N/A</c:v>
                </c:pt>
                <c:pt idx="104">
                  <c:v>#N/A</c:v>
                </c:pt>
              </c:numCache>
            </c:numRef>
          </c:yVal>
          <c:bubbleSize>
            <c:numRef>
              <c:f>'PV+Battery Hybrid PPA Price'!$E$24:$E$139</c:f>
              <c:numCache>
                <c:formatCode>General</c:formatCode>
                <c:ptCount val="116"/>
                <c:pt idx="0">
                  <c:v>10</c:v>
                </c:pt>
                <c:pt idx="1">
                  <c:v>10</c:v>
                </c:pt>
                <c:pt idx="2">
                  <c:v>100</c:v>
                </c:pt>
                <c:pt idx="3">
                  <c:v>250</c:v>
                </c:pt>
                <c:pt idx="4">
                  <c:v>20</c:v>
                </c:pt>
                <c:pt idx="5">
                  <c:v>88</c:v>
                </c:pt>
                <c:pt idx="6">
                  <c:v>30</c:v>
                </c:pt>
                <c:pt idx="7">
                  <c:v>71</c:v>
                </c:pt>
                <c:pt idx="8">
                  <c:v>50</c:v>
                </c:pt>
                <c:pt idx="9">
                  <c:v>132</c:v>
                </c:pt>
                <c:pt idx="10">
                  <c:v>40</c:v>
                </c:pt>
                <c:pt idx="11">
                  <c:v>63</c:v>
                </c:pt>
                <c:pt idx="12">
                  <c:v>115</c:v>
                </c:pt>
                <c:pt idx="13">
                  <c:v>115</c:v>
                </c:pt>
                <c:pt idx="14">
                  <c:v>47</c:v>
                </c:pt>
                <c:pt idx="15">
                  <c:v>60</c:v>
                </c:pt>
                <c:pt idx="16">
                  <c:v>11</c:v>
                </c:pt>
                <c:pt idx="17">
                  <c:v>52</c:v>
                </c:pt>
                <c:pt idx="18">
                  <c:v>33</c:v>
                </c:pt>
                <c:pt idx="19">
                  <c:v>61.5</c:v>
                </c:pt>
                <c:pt idx="20">
                  <c:v>12.5</c:v>
                </c:pt>
                <c:pt idx="21">
                  <c:v>60</c:v>
                </c:pt>
                <c:pt idx="22">
                  <c:v>50</c:v>
                </c:pt>
                <c:pt idx="23">
                  <c:v>230</c:v>
                </c:pt>
                <c:pt idx="24">
                  <c:v>300</c:v>
                </c:pt>
                <c:pt idx="25">
                  <c:v>20</c:v>
                </c:pt>
                <c:pt idx="26">
                  <c:v>70</c:v>
                </c:pt>
                <c:pt idx="27">
                  <c:v>50</c:v>
                </c:pt>
                <c:pt idx="28">
                  <c:v>230</c:v>
                </c:pt>
                <c:pt idx="29">
                  <c:v>32</c:v>
                </c:pt>
                <c:pt idx="30">
                  <c:v>20</c:v>
                </c:pt>
                <c:pt idx="31">
                  <c:v>88</c:v>
                </c:pt>
                <c:pt idx="32">
                  <c:v>10</c:v>
                </c:pt>
                <c:pt idx="33">
                  <c:v>50</c:v>
                </c:pt>
                <c:pt idx="34">
                  <c:v>80.25</c:v>
                </c:pt>
                <c:pt idx="35">
                  <c:v>72</c:v>
                </c:pt>
                <c:pt idx="36">
                  <c:v>75</c:v>
                </c:pt>
                <c:pt idx="37">
                  <c:v>40</c:v>
                </c:pt>
                <c:pt idx="38">
                  <c:v>100</c:v>
                </c:pt>
                <c:pt idx="39">
                  <c:v>30</c:v>
                </c:pt>
                <c:pt idx="40">
                  <c:v>10</c:v>
                </c:pt>
                <c:pt idx="41">
                  <c:v>25</c:v>
                </c:pt>
                <c:pt idx="42">
                  <c:v>25</c:v>
                </c:pt>
                <c:pt idx="43">
                  <c:v>1</c:v>
                </c:pt>
                <c:pt idx="44">
                  <c:v>125</c:v>
                </c:pt>
                <c:pt idx="45">
                  <c:v>100</c:v>
                </c:pt>
                <c:pt idx="46">
                  <c:v>12</c:v>
                </c:pt>
                <c:pt idx="47">
                  <c:v>40</c:v>
                </c:pt>
                <c:pt idx="48">
                  <c:v>40</c:v>
                </c:pt>
                <c:pt idx="49">
                  <c:v>14</c:v>
                </c:pt>
                <c:pt idx="50">
                  <c:v>20</c:v>
                </c:pt>
                <c:pt idx="51">
                  <c:v>6</c:v>
                </c:pt>
                <c:pt idx="52">
                  <c:v>15</c:v>
                </c:pt>
                <c:pt idx="53">
                  <c:v>30</c:v>
                </c:pt>
                <c:pt idx="54">
                  <c:v>52</c:v>
                </c:pt>
                <c:pt idx="55">
                  <c:v>20</c:v>
                </c:pt>
                <c:pt idx="56">
                  <c:v>40</c:v>
                </c:pt>
                <c:pt idx="57">
                  <c:v>60</c:v>
                </c:pt>
                <c:pt idx="58">
                  <c:v>60</c:v>
                </c:pt>
                <c:pt idx="59">
                  <c:v>42</c:v>
                </c:pt>
                <c:pt idx="60">
                  <c:v>120</c:v>
                </c:pt>
                <c:pt idx="61">
                  <c:v>39</c:v>
                </c:pt>
                <c:pt idx="62">
                  <c:v>7</c:v>
                </c:pt>
                <c:pt idx="63">
                  <c:v>15</c:v>
                </c:pt>
                <c:pt idx="64">
                  <c:v>60</c:v>
                </c:pt>
                <c:pt idx="65">
                  <c:v>40</c:v>
                </c:pt>
                <c:pt idx="66">
                  <c:v>13</c:v>
                </c:pt>
                <c:pt idx="67">
                  <c:v>30</c:v>
                </c:pt>
                <c:pt idx="68">
                  <c:v>36</c:v>
                </c:pt>
                <c:pt idx="69">
                  <c:v>30</c:v>
                </c:pt>
                <c:pt idx="70">
                  <c:v>12.5</c:v>
                </c:pt>
                <c:pt idx="71">
                  <c:v>35</c:v>
                </c:pt>
                <c:pt idx="72">
                  <c:v>150</c:v>
                </c:pt>
                <c:pt idx="73">
                  <c:v>150</c:v>
                </c:pt>
                <c:pt idx="74">
                  <c:v>50</c:v>
                </c:pt>
                <c:pt idx="75">
                  <c:v>65</c:v>
                </c:pt>
                <c:pt idx="76">
                  <c:v>20</c:v>
                </c:pt>
                <c:pt idx="77">
                  <c:v>40</c:v>
                </c:pt>
                <c:pt idx="78">
                  <c:v>100</c:v>
                </c:pt>
                <c:pt idx="79">
                  <c:v>30</c:v>
                </c:pt>
                <c:pt idx="80">
                  <c:v>49.5</c:v>
                </c:pt>
                <c:pt idx="81">
                  <c:v>100</c:v>
                </c:pt>
                <c:pt idx="82">
                  <c:v>50</c:v>
                </c:pt>
                <c:pt idx="83">
                  <c:v>100</c:v>
                </c:pt>
                <c:pt idx="84">
                  <c:v>50</c:v>
                </c:pt>
                <c:pt idx="85">
                  <c:v>75</c:v>
                </c:pt>
                <c:pt idx="86">
                  <c:v>25</c:v>
                </c:pt>
                <c:pt idx="87">
                  <c:v>65</c:v>
                </c:pt>
                <c:pt idx="88">
                  <c:v>58</c:v>
                </c:pt>
                <c:pt idx="89">
                  <c:v>127.85</c:v>
                </c:pt>
                <c:pt idx="90">
                  <c:v>180</c:v>
                </c:pt>
                <c:pt idx="91">
                  <c:v>50</c:v>
                </c:pt>
                <c:pt idx="92">
                  <c:v>200</c:v>
                </c:pt>
                <c:pt idx="93">
                  <c:v>25</c:v>
                </c:pt>
                <c:pt idx="94">
                  <c:v>380</c:v>
                </c:pt>
                <c:pt idx="95">
                  <c:v>280</c:v>
                </c:pt>
                <c:pt idx="96">
                  <c:v>200</c:v>
                </c:pt>
                <c:pt idx="97">
                  <c:v>700</c:v>
                </c:pt>
                <c:pt idx="98">
                  <c:v>135</c:v>
                </c:pt>
                <c:pt idx="99">
                  <c:v>65</c:v>
                </c:pt>
                <c:pt idx="100">
                  <c:v>32</c:v>
                </c:pt>
                <c:pt idx="101">
                  <c:v>53</c:v>
                </c:pt>
                <c:pt idx="102">
                  <c:v>5</c:v>
                </c:pt>
                <c:pt idx="103">
                  <c:v>5</c:v>
                </c:pt>
                <c:pt idx="104">
                  <c:v>30</c:v>
                </c:pt>
              </c:numCache>
            </c:numRef>
          </c:bubbleSize>
          <c:bubble3D val="1"/>
          <c:extLst>
            <c:ext xmlns:c16="http://schemas.microsoft.com/office/drawing/2014/chart" uri="{C3380CC4-5D6E-409C-BE32-E72D297353CC}">
              <c16:uniqueId val="{00000003-71C6-4A08-BAB6-5CCF4B562C02}"/>
            </c:ext>
          </c:extLst>
        </c:ser>
        <c:dLbls>
          <c:showLegendKey val="0"/>
          <c:showVal val="0"/>
          <c:showCatName val="0"/>
          <c:showSerName val="0"/>
          <c:showPercent val="0"/>
          <c:showBubbleSize val="0"/>
        </c:dLbls>
        <c:bubbleScale val="130"/>
        <c:showNegBubbles val="0"/>
        <c:axId val="556875312"/>
        <c:axId val="556874920"/>
      </c:bubbleChart>
      <c:valAx>
        <c:axId val="556875312"/>
        <c:scaling>
          <c:orientation val="minMax"/>
          <c:max val="45657"/>
          <c:min val="42005"/>
        </c:scaling>
        <c:delete val="0"/>
        <c:axPos val="b"/>
        <c:numFmt formatCode="yyyy" sourceLinked="0"/>
        <c:majorTickMark val="none"/>
        <c:minorTickMark val="none"/>
        <c:tickLblPos val="nextTo"/>
        <c:spPr>
          <a:noFill/>
          <a:ln w="6350" cap="flat" cmpd="sng" algn="ctr">
            <a:solidFill>
              <a:schemeClr val="bg1">
                <a:lumMod val="75000"/>
              </a:schemeClr>
            </a:solidFill>
            <a:round/>
          </a:ln>
          <a:effectLst/>
        </c:spPr>
        <c:txPr>
          <a:bodyPr rot="-60000000" spcFirstLastPara="1" vertOverflow="ellipsis" vert="horz" wrap="square" anchor="ctr" anchorCtr="1"/>
          <a:lstStyle/>
          <a:p>
            <a:pPr>
              <a:defRPr sz="900" b="1" i="0" u="none" strike="noStrike" kern="1200" baseline="0">
                <a:solidFill>
                  <a:schemeClr val="tx1"/>
                </a:solidFill>
                <a:latin typeface="Arial" panose="020B0604020202020204" pitchFamily="34" charset="0"/>
                <a:ea typeface="+mn-ea"/>
                <a:cs typeface="Arial" panose="020B0604020202020204" pitchFamily="34" charset="0"/>
              </a:defRPr>
            </a:pPr>
            <a:endParaRPr lang="en-US"/>
          </a:p>
        </c:txPr>
        <c:crossAx val="556874920"/>
        <c:crosses val="autoZero"/>
        <c:crossBetween val="midCat"/>
        <c:majorUnit val="366"/>
      </c:valAx>
      <c:valAx>
        <c:axId val="556874920"/>
        <c:scaling>
          <c:orientation val="minMax"/>
          <c:max val="140"/>
          <c:min val="0"/>
        </c:scaling>
        <c:delete val="0"/>
        <c:axPos val="l"/>
        <c:majorGridlines>
          <c:spPr>
            <a:ln w="9525" cap="flat" cmpd="sng" algn="ctr">
              <a:solidFill>
                <a:schemeClr val="tx1">
                  <a:lumMod val="15000"/>
                  <a:lumOff val="85000"/>
                </a:schemeClr>
              </a:solidFill>
              <a:round/>
            </a:ln>
            <a:effectLst/>
          </c:spPr>
        </c:majorGridlines>
        <c:numFmt formatCode="&quot;$&quot;#,##0_);[Red]\(&quot;$&quot;#,##0\)" sourceLinked="0"/>
        <c:majorTickMark val="none"/>
        <c:minorTickMark val="none"/>
        <c:tickLblPos val="nextTo"/>
        <c:spPr>
          <a:solidFill>
            <a:schemeClr val="bg1"/>
          </a:solidFill>
          <a:ln w="6350" cap="flat" cmpd="sng" algn="ctr">
            <a:solidFill>
              <a:schemeClr val="bg1">
                <a:lumMod val="75000"/>
              </a:schemeClr>
            </a:solidFill>
            <a:round/>
          </a:ln>
          <a:effectLst/>
        </c:spPr>
        <c:txPr>
          <a:bodyPr rot="-60000000" spcFirstLastPara="1" vertOverflow="ellipsis" vert="horz" wrap="square" anchor="ctr" anchorCtr="1"/>
          <a:lstStyle/>
          <a:p>
            <a:pPr>
              <a:defRPr sz="900" b="1" i="0" u="none" strike="noStrike" kern="1200" baseline="0">
                <a:solidFill>
                  <a:schemeClr val="tx1"/>
                </a:solidFill>
                <a:latin typeface="Arial" panose="020B0604020202020204" pitchFamily="34" charset="0"/>
                <a:ea typeface="+mn-ea"/>
                <a:cs typeface="Arial" panose="020B0604020202020204" pitchFamily="34" charset="0"/>
              </a:defRPr>
            </a:pPr>
            <a:endParaRPr lang="en-US"/>
          </a:p>
        </c:txPr>
        <c:crossAx val="556875312"/>
        <c:crosses val="autoZero"/>
        <c:crossBetween val="midCat"/>
      </c:valAx>
      <c:spPr>
        <a:solidFill>
          <a:schemeClr val="bg1"/>
        </a:solidFill>
        <a:ln>
          <a:noFill/>
        </a:ln>
        <a:effectLst/>
      </c:spPr>
    </c:plotArea>
    <c:plotVisOnly val="1"/>
    <c:dispBlanksAs val="gap"/>
    <c:showDLblsOverMax val="0"/>
  </c:chart>
  <c:spPr>
    <a:solidFill>
      <a:schemeClr val="bg1"/>
    </a:solidFill>
    <a:ln w="9525" cap="flat" cmpd="sng" algn="ctr">
      <a:noFill/>
      <a:round/>
    </a:ln>
    <a:effectLst/>
  </c:spPr>
  <c:txPr>
    <a:bodyPr/>
    <a:lstStyle/>
    <a:p>
      <a:pPr>
        <a:defRPr sz="90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userShapes r:id="rId3"/>
</c:chartSpace>
</file>

<file path=xl/charts/chart4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8.5585217417998183E-2"/>
          <c:y val="0.12037037037037036"/>
          <c:w val="0.84688320209973755"/>
          <c:h val="0.73056357538641004"/>
        </c:manualLayout>
      </c:layout>
      <c:bubbleChart>
        <c:varyColors val="0"/>
        <c:ser>
          <c:idx val="1"/>
          <c:order val="0"/>
          <c:spPr>
            <a:noFill/>
            <a:ln w="19050">
              <a:solidFill>
                <a:schemeClr val="accent4"/>
              </a:solidFill>
            </a:ln>
            <a:effectLst/>
          </c:spPr>
          <c:invertIfNegative val="0"/>
          <c:xVal>
            <c:numRef>
              <c:f>'PV+Battery Hybrid PPA Price'!$K$24:$K$139</c:f>
              <c:numCache>
                <c:formatCode>m/d/yyyy</c:formatCode>
                <c:ptCount val="116"/>
                <c:pt idx="11">
                  <c:v>43964</c:v>
                </c:pt>
                <c:pt idx="12">
                  <c:v>43930</c:v>
                </c:pt>
                <c:pt idx="13">
                  <c:v>43930</c:v>
                </c:pt>
                <c:pt idx="14">
                  <c:v>44519</c:v>
                </c:pt>
                <c:pt idx="15">
                  <c:v>43980</c:v>
                </c:pt>
                <c:pt idx="23">
                  <c:v>44487</c:v>
                </c:pt>
                <c:pt idx="28">
                  <c:v>43930</c:v>
                </c:pt>
                <c:pt idx="31">
                  <c:v>43943</c:v>
                </c:pt>
                <c:pt idx="35">
                  <c:v>43943</c:v>
                </c:pt>
                <c:pt idx="80">
                  <c:v>45196</c:v>
                </c:pt>
                <c:pt idx="83">
                  <c:v>45196</c:v>
                </c:pt>
              </c:numCache>
            </c:numRef>
          </c:xVal>
          <c:yVal>
            <c:numRef>
              <c:f>'PV+Battery Hybrid PPA Price'!$P$24:$P$139</c:f>
              <c:numCache>
                <c:formatCode>0</c:formatCode>
                <c:ptCount val="116"/>
                <c:pt idx="2">
                  <c:v>7548.3804099573099</c:v>
                </c:pt>
                <c:pt idx="3">
                  <c:v>5583.6125754137956</c:v>
                </c:pt>
                <c:pt idx="5">
                  <c:v>5583.6125754137956</c:v>
                </c:pt>
                <c:pt idx="6">
                  <c:v>10325.303788381692</c:v>
                </c:pt>
                <c:pt idx="7">
                  <c:v>8015.7838128107369</c:v>
                </c:pt>
                <c:pt idx="8">
                  <c:v>7173.6451949971415</c:v>
                </c:pt>
                <c:pt idx="9">
                  <c:v>6326.0686727787488</c:v>
                </c:pt>
                <c:pt idx="10">
                  <c:v>5157.3051504406949</c:v>
                </c:pt>
                <c:pt idx="11">
                  <c:v>6693.1143152161958</c:v>
                </c:pt>
                <c:pt idx="12">
                  <c:v>8706.4174180552909</c:v>
                </c:pt>
                <c:pt idx="13">
                  <c:v>8706.4174180552909</c:v>
                </c:pt>
                <c:pt idx="14">
                  <c:v>7247.8571948670651</c:v>
                </c:pt>
                <c:pt idx="15">
                  <c:v>11338.933778119555</c:v>
                </c:pt>
                <c:pt idx="16">
                  <c:v>5744.3951152094796</c:v>
                </c:pt>
                <c:pt idx="17">
                  <c:v>7246.6787561444662</c:v>
                </c:pt>
                <c:pt idx="18">
                  <c:v>6527.8999962558364</c:v>
                </c:pt>
                <c:pt idx="19">
                  <c:v>6836.4893925891174</c:v>
                </c:pt>
                <c:pt idx="20">
                  <c:v>5939.2001598117959</c:v>
                </c:pt>
                <c:pt idx="21">
                  <c:v>5973.3826067747414</c:v>
                </c:pt>
                <c:pt idx="22">
                  <c:v>5747.83647469067</c:v>
                </c:pt>
                <c:pt idx="23">
                  <c:v>12694.432197391756</c:v>
                </c:pt>
                <c:pt idx="24">
                  <c:v>5003.1703995423577</c:v>
                </c:pt>
                <c:pt idx="25">
                  <c:v>5540.3552150943206</c:v>
                </c:pt>
                <c:pt idx="26">
                  <c:v>6363.6760969789584</c:v>
                </c:pt>
                <c:pt idx="27">
                  <c:v>6188.7661805288317</c:v>
                </c:pt>
                <c:pt idx="28">
                  <c:v>8706.4174180552909</c:v>
                </c:pt>
                <c:pt idx="29">
                  <c:v>8244.0397436991916</c:v>
                </c:pt>
                <c:pt idx="30">
                  <c:v>4395.4472253635722</c:v>
                </c:pt>
                <c:pt idx="31">
                  <c:v>7847.69933725392</c:v>
                </c:pt>
                <c:pt idx="32">
                  <c:v>5758.990751325442</c:v>
                </c:pt>
                <c:pt idx="33">
                  <c:v>5058.572196381675</c:v>
                </c:pt>
                <c:pt idx="34">
                  <c:v>4699.2715997116302</c:v>
                </c:pt>
                <c:pt idx="35">
                  <c:v>5724.6087169891689</c:v>
                </c:pt>
                <c:pt idx="36">
                  <c:v>5814.7671748528292</c:v>
                </c:pt>
                <c:pt idx="37">
                  <c:v>5688.6886902228071</c:v>
                </c:pt>
                <c:pt idx="38">
                  <c:v>6503.7069719968777</c:v>
                </c:pt>
                <c:pt idx="39">
                  <c:v>5411.1774811730766</c:v>
                </c:pt>
                <c:pt idx="40">
                  <c:v>5337.2767264984814</c:v>
                </c:pt>
                <c:pt idx="41">
                  <c:v>6622.8490990707069</c:v>
                </c:pt>
                <c:pt idx="42">
                  <c:v>6622.8490990707069</c:v>
                </c:pt>
                <c:pt idx="72">
                  <c:v>6263.6473036719881</c:v>
                </c:pt>
                <c:pt idx="73">
                  <c:v>5485.0782358476708</c:v>
                </c:pt>
                <c:pt idx="74">
                  <c:v>4584.3852919636811</c:v>
                </c:pt>
                <c:pt idx="75">
                  <c:v>8760.5105202300765</c:v>
                </c:pt>
                <c:pt idx="76">
                  <c:v>8186.5613789522868</c:v>
                </c:pt>
                <c:pt idx="77">
                  <c:v>6281.5641473405203</c:v>
                </c:pt>
                <c:pt idx="78">
                  <c:v>8563.9950914145047</c:v>
                </c:pt>
                <c:pt idx="79">
                  <c:v>6633.0849462478154</c:v>
                </c:pt>
                <c:pt idx="80">
                  <c:v>8762.3558464212456</c:v>
                </c:pt>
                <c:pt idx="81">
                  <c:v>6465.1587450769875</c:v>
                </c:pt>
                <c:pt idx="82">
                  <c:v>5419.3886761369185</c:v>
                </c:pt>
                <c:pt idx="83">
                  <c:v>9934.7008793706336</c:v>
                </c:pt>
                <c:pt idx="84">
                  <c:v>8834.5275622942099</c:v>
                </c:pt>
                <c:pt idx="86">
                  <c:v>7256.7977635539573</c:v>
                </c:pt>
                <c:pt idx="87">
                  <c:v>12365.310380157218</c:v>
                </c:pt>
                <c:pt idx="88">
                  <c:v>5965.7290373324713</c:v>
                </c:pt>
                <c:pt idx="89">
                  <c:v>10101.297611147176</c:v>
                </c:pt>
                <c:pt idx="90">
                  <c:v>5558.1559286930424</c:v>
                </c:pt>
                <c:pt idx="91">
                  <c:v>6134.3420293697855</c:v>
                </c:pt>
                <c:pt idx="92">
                  <c:v>10323.648662159178</c:v>
                </c:pt>
                <c:pt idx="93">
                  <c:v>6224.7005862672095</c:v>
                </c:pt>
                <c:pt idx="95">
                  <c:v>5268.030014623535</c:v>
                </c:pt>
                <c:pt idx="96">
                  <c:v>5386.6499718073637</c:v>
                </c:pt>
                <c:pt idx="97">
                  <c:v>8722.6599682286378</c:v>
                </c:pt>
                <c:pt idx="99">
                  <c:v>6630.1476119247654</c:v>
                </c:pt>
                <c:pt idx="100">
                  <c:v>9918.7650358485007</c:v>
                </c:pt>
                <c:pt idx="101">
                  <c:v>8497.2092371884319</c:v>
                </c:pt>
                <c:pt idx="104">
                  <c:v>5011.18150451154</c:v>
                </c:pt>
              </c:numCache>
            </c:numRef>
          </c:yVal>
          <c:bubbleSize>
            <c:numRef>
              <c:f>'PV+Battery Hybrid PPA Price'!$E$24:$E$139</c:f>
              <c:numCache>
                <c:formatCode>General</c:formatCode>
                <c:ptCount val="116"/>
                <c:pt idx="0">
                  <c:v>10</c:v>
                </c:pt>
                <c:pt idx="1">
                  <c:v>10</c:v>
                </c:pt>
                <c:pt idx="2">
                  <c:v>100</c:v>
                </c:pt>
                <c:pt idx="3">
                  <c:v>250</c:v>
                </c:pt>
                <c:pt idx="4">
                  <c:v>20</c:v>
                </c:pt>
                <c:pt idx="5">
                  <c:v>88</c:v>
                </c:pt>
                <c:pt idx="6">
                  <c:v>30</c:v>
                </c:pt>
                <c:pt idx="7">
                  <c:v>71</c:v>
                </c:pt>
                <c:pt idx="8">
                  <c:v>50</c:v>
                </c:pt>
                <c:pt idx="9">
                  <c:v>132</c:v>
                </c:pt>
                <c:pt idx="10">
                  <c:v>40</c:v>
                </c:pt>
                <c:pt idx="11">
                  <c:v>63</c:v>
                </c:pt>
                <c:pt idx="12">
                  <c:v>115</c:v>
                </c:pt>
                <c:pt idx="13">
                  <c:v>115</c:v>
                </c:pt>
                <c:pt idx="14">
                  <c:v>47</c:v>
                </c:pt>
                <c:pt idx="15">
                  <c:v>60</c:v>
                </c:pt>
                <c:pt idx="16">
                  <c:v>11</c:v>
                </c:pt>
                <c:pt idx="17">
                  <c:v>52</c:v>
                </c:pt>
                <c:pt idx="18">
                  <c:v>33</c:v>
                </c:pt>
                <c:pt idx="19">
                  <c:v>61.5</c:v>
                </c:pt>
                <c:pt idx="20">
                  <c:v>12.5</c:v>
                </c:pt>
                <c:pt idx="21">
                  <c:v>60</c:v>
                </c:pt>
                <c:pt idx="22">
                  <c:v>50</c:v>
                </c:pt>
                <c:pt idx="23">
                  <c:v>230</c:v>
                </c:pt>
                <c:pt idx="24">
                  <c:v>300</c:v>
                </c:pt>
                <c:pt idx="25">
                  <c:v>20</c:v>
                </c:pt>
                <c:pt idx="26">
                  <c:v>70</c:v>
                </c:pt>
                <c:pt idx="27">
                  <c:v>50</c:v>
                </c:pt>
                <c:pt idx="28">
                  <c:v>230</c:v>
                </c:pt>
                <c:pt idx="29">
                  <c:v>32</c:v>
                </c:pt>
                <c:pt idx="30">
                  <c:v>20</c:v>
                </c:pt>
                <c:pt idx="31">
                  <c:v>88</c:v>
                </c:pt>
                <c:pt idx="32">
                  <c:v>10</c:v>
                </c:pt>
                <c:pt idx="33">
                  <c:v>50</c:v>
                </c:pt>
                <c:pt idx="34">
                  <c:v>80.25</c:v>
                </c:pt>
                <c:pt idx="35">
                  <c:v>72</c:v>
                </c:pt>
                <c:pt idx="36">
                  <c:v>75</c:v>
                </c:pt>
                <c:pt idx="37">
                  <c:v>40</c:v>
                </c:pt>
                <c:pt idx="38">
                  <c:v>100</c:v>
                </c:pt>
                <c:pt idx="39">
                  <c:v>30</c:v>
                </c:pt>
                <c:pt idx="40">
                  <c:v>10</c:v>
                </c:pt>
                <c:pt idx="41">
                  <c:v>25</c:v>
                </c:pt>
                <c:pt idx="42">
                  <c:v>25</c:v>
                </c:pt>
                <c:pt idx="43">
                  <c:v>1</c:v>
                </c:pt>
                <c:pt idx="44">
                  <c:v>125</c:v>
                </c:pt>
                <c:pt idx="45">
                  <c:v>100</c:v>
                </c:pt>
                <c:pt idx="46">
                  <c:v>12</c:v>
                </c:pt>
                <c:pt idx="47">
                  <c:v>40</c:v>
                </c:pt>
                <c:pt idx="48">
                  <c:v>40</c:v>
                </c:pt>
                <c:pt idx="49">
                  <c:v>14</c:v>
                </c:pt>
                <c:pt idx="50">
                  <c:v>20</c:v>
                </c:pt>
                <c:pt idx="51">
                  <c:v>6</c:v>
                </c:pt>
                <c:pt idx="52">
                  <c:v>15</c:v>
                </c:pt>
                <c:pt idx="53">
                  <c:v>30</c:v>
                </c:pt>
                <c:pt idx="54">
                  <c:v>52</c:v>
                </c:pt>
                <c:pt idx="55">
                  <c:v>20</c:v>
                </c:pt>
                <c:pt idx="56">
                  <c:v>40</c:v>
                </c:pt>
                <c:pt idx="57">
                  <c:v>60</c:v>
                </c:pt>
                <c:pt idx="58">
                  <c:v>60</c:v>
                </c:pt>
                <c:pt idx="59">
                  <c:v>42</c:v>
                </c:pt>
                <c:pt idx="60">
                  <c:v>120</c:v>
                </c:pt>
                <c:pt idx="61">
                  <c:v>39</c:v>
                </c:pt>
                <c:pt idx="62">
                  <c:v>7</c:v>
                </c:pt>
                <c:pt idx="63">
                  <c:v>15</c:v>
                </c:pt>
                <c:pt idx="64">
                  <c:v>60</c:v>
                </c:pt>
                <c:pt idx="65">
                  <c:v>40</c:v>
                </c:pt>
                <c:pt idx="66">
                  <c:v>13</c:v>
                </c:pt>
                <c:pt idx="67">
                  <c:v>30</c:v>
                </c:pt>
                <c:pt idx="68">
                  <c:v>36</c:v>
                </c:pt>
                <c:pt idx="69">
                  <c:v>30</c:v>
                </c:pt>
                <c:pt idx="70">
                  <c:v>12.5</c:v>
                </c:pt>
                <c:pt idx="71">
                  <c:v>35</c:v>
                </c:pt>
                <c:pt idx="72">
                  <c:v>150</c:v>
                </c:pt>
                <c:pt idx="73">
                  <c:v>150</c:v>
                </c:pt>
                <c:pt idx="74">
                  <c:v>50</c:v>
                </c:pt>
                <c:pt idx="75">
                  <c:v>65</c:v>
                </c:pt>
                <c:pt idx="76">
                  <c:v>20</c:v>
                </c:pt>
                <c:pt idx="77">
                  <c:v>40</c:v>
                </c:pt>
                <c:pt idx="78">
                  <c:v>100</c:v>
                </c:pt>
                <c:pt idx="79">
                  <c:v>30</c:v>
                </c:pt>
                <c:pt idx="80">
                  <c:v>49.5</c:v>
                </c:pt>
                <c:pt idx="81">
                  <c:v>100</c:v>
                </c:pt>
                <c:pt idx="82">
                  <c:v>50</c:v>
                </c:pt>
                <c:pt idx="83">
                  <c:v>100</c:v>
                </c:pt>
                <c:pt idx="84">
                  <c:v>50</c:v>
                </c:pt>
                <c:pt idx="85">
                  <c:v>75</c:v>
                </c:pt>
                <c:pt idx="86">
                  <c:v>25</c:v>
                </c:pt>
                <c:pt idx="87">
                  <c:v>65</c:v>
                </c:pt>
                <c:pt idx="88">
                  <c:v>58</c:v>
                </c:pt>
                <c:pt idx="89">
                  <c:v>127.85</c:v>
                </c:pt>
                <c:pt idx="90">
                  <c:v>180</c:v>
                </c:pt>
                <c:pt idx="91">
                  <c:v>50</c:v>
                </c:pt>
                <c:pt idx="92">
                  <c:v>200</c:v>
                </c:pt>
                <c:pt idx="93">
                  <c:v>25</c:v>
                </c:pt>
                <c:pt idx="94">
                  <c:v>380</c:v>
                </c:pt>
                <c:pt idx="95">
                  <c:v>280</c:v>
                </c:pt>
                <c:pt idx="96">
                  <c:v>200</c:v>
                </c:pt>
                <c:pt idx="97">
                  <c:v>700</c:v>
                </c:pt>
                <c:pt idx="98">
                  <c:v>135</c:v>
                </c:pt>
                <c:pt idx="99">
                  <c:v>65</c:v>
                </c:pt>
                <c:pt idx="100">
                  <c:v>32</c:v>
                </c:pt>
                <c:pt idx="101">
                  <c:v>53</c:v>
                </c:pt>
                <c:pt idx="102">
                  <c:v>5</c:v>
                </c:pt>
                <c:pt idx="103">
                  <c:v>5</c:v>
                </c:pt>
                <c:pt idx="104">
                  <c:v>30</c:v>
                </c:pt>
              </c:numCache>
            </c:numRef>
          </c:bubbleSize>
          <c:bubble3D val="0"/>
          <c:extLst>
            <c:ext xmlns:c16="http://schemas.microsoft.com/office/drawing/2014/chart" uri="{C3380CC4-5D6E-409C-BE32-E72D297353CC}">
              <c16:uniqueId val="{00000000-0F42-42D1-BBD8-A652DCF9A3EC}"/>
            </c:ext>
          </c:extLst>
        </c:ser>
        <c:ser>
          <c:idx val="0"/>
          <c:order val="1"/>
          <c:spPr>
            <a:noFill/>
            <a:ln>
              <a:solidFill>
                <a:schemeClr val="accent3"/>
              </a:solidFill>
            </a:ln>
            <a:effectLst/>
          </c:spPr>
          <c:invertIfNegative val="0"/>
          <c:trendline>
            <c:spPr>
              <a:ln w="19050" cap="rnd">
                <a:solidFill>
                  <a:schemeClr val="accent3"/>
                </a:solidFill>
                <a:prstDash val="sysDot"/>
              </a:ln>
              <a:effectLst/>
            </c:spPr>
            <c:trendlineType val="poly"/>
            <c:order val="2"/>
            <c:dispRSqr val="0"/>
            <c:dispEq val="0"/>
          </c:trendline>
          <c:xVal>
            <c:numRef>
              <c:f>'PV+Battery Hybrid PPA Price'!$V$24:$V$139</c:f>
              <c:numCache>
                <c:formatCode>m/d/yyyy</c:formatCode>
                <c:ptCount val="116"/>
                <c:pt idx="0">
                  <c:v>43872</c:v>
                </c:pt>
                <c:pt idx="1">
                  <c:v>42839</c:v>
                </c:pt>
                <c:pt idx="2">
                  <c:v>43363</c:v>
                </c:pt>
                <c:pt idx="3">
                  <c:v>43783</c:v>
                </c:pt>
                <c:pt idx="4">
                  <c:v>44679</c:v>
                </c:pt>
                <c:pt idx="5">
                  <c:v>43783</c:v>
                </c:pt>
                <c:pt idx="6">
                  <c:v>42877</c:v>
                </c:pt>
                <c:pt idx="7">
                  <c:v>44351</c:v>
                </c:pt>
                <c:pt idx="8">
                  <c:v>44833</c:v>
                </c:pt>
                <c:pt idx="9">
                  <c:v>44106</c:v>
                </c:pt>
                <c:pt idx="10">
                  <c:v>43398</c:v>
                </c:pt>
                <c:pt idx="16">
                  <c:v>43795</c:v>
                </c:pt>
                <c:pt idx="17">
                  <c:v>44351</c:v>
                </c:pt>
                <c:pt idx="18">
                  <c:v>44566</c:v>
                </c:pt>
                <c:pt idx="19">
                  <c:v>44106</c:v>
                </c:pt>
                <c:pt idx="20">
                  <c:v>44468</c:v>
                </c:pt>
                <c:pt idx="21">
                  <c:v>44099</c:v>
                </c:pt>
                <c:pt idx="22">
                  <c:v>44250</c:v>
                </c:pt>
                <c:pt idx="24">
                  <c:v>43647</c:v>
                </c:pt>
                <c:pt idx="25">
                  <c:v>43035</c:v>
                </c:pt>
                <c:pt idx="26">
                  <c:v>44348</c:v>
                </c:pt>
                <c:pt idx="27">
                  <c:v>43804</c:v>
                </c:pt>
                <c:pt idx="29">
                  <c:v>44582</c:v>
                </c:pt>
                <c:pt idx="30">
                  <c:v>43929</c:v>
                </c:pt>
                <c:pt idx="32">
                  <c:v>44140</c:v>
                </c:pt>
                <c:pt idx="33">
                  <c:v>44137</c:v>
                </c:pt>
                <c:pt idx="34">
                  <c:v>43875</c:v>
                </c:pt>
                <c:pt idx="36">
                  <c:v>44217</c:v>
                </c:pt>
                <c:pt idx="37">
                  <c:v>44351</c:v>
                </c:pt>
                <c:pt idx="38">
                  <c:v>44364</c:v>
                </c:pt>
                <c:pt idx="39">
                  <c:v>43637</c:v>
                </c:pt>
                <c:pt idx="40">
                  <c:v>43683</c:v>
                </c:pt>
                <c:pt idx="41">
                  <c:v>44862</c:v>
                </c:pt>
                <c:pt idx="42">
                  <c:v>44328</c:v>
                </c:pt>
                <c:pt idx="43">
                  <c:v>43510</c:v>
                </c:pt>
                <c:pt idx="44">
                  <c:v>43501</c:v>
                </c:pt>
                <c:pt idx="45">
                  <c:v>43501</c:v>
                </c:pt>
                <c:pt idx="46">
                  <c:v>43952</c:v>
                </c:pt>
                <c:pt idx="47">
                  <c:v>43739</c:v>
                </c:pt>
                <c:pt idx="48">
                  <c:v>43739</c:v>
                </c:pt>
                <c:pt idx="49">
                  <c:v>43007</c:v>
                </c:pt>
                <c:pt idx="50">
                  <c:v>42734</c:v>
                </c:pt>
                <c:pt idx="51">
                  <c:v>42080</c:v>
                </c:pt>
                <c:pt idx="52">
                  <c:v>44075</c:v>
                </c:pt>
                <c:pt idx="53">
                  <c:v>43461</c:v>
                </c:pt>
                <c:pt idx="54">
                  <c:v>43461</c:v>
                </c:pt>
                <c:pt idx="55">
                  <c:v>44075</c:v>
                </c:pt>
                <c:pt idx="56">
                  <c:v>44188</c:v>
                </c:pt>
                <c:pt idx="57">
                  <c:v>43462</c:v>
                </c:pt>
                <c:pt idx="58">
                  <c:v>44075</c:v>
                </c:pt>
                <c:pt idx="59">
                  <c:v>44166</c:v>
                </c:pt>
                <c:pt idx="60">
                  <c:v>44075</c:v>
                </c:pt>
                <c:pt idx="61">
                  <c:v>43463</c:v>
                </c:pt>
                <c:pt idx="62">
                  <c:v>44075</c:v>
                </c:pt>
                <c:pt idx="63">
                  <c:v>43461</c:v>
                </c:pt>
                <c:pt idx="64">
                  <c:v>44124</c:v>
                </c:pt>
                <c:pt idx="65">
                  <c:v>44075</c:v>
                </c:pt>
                <c:pt idx="66">
                  <c:v>42256</c:v>
                </c:pt>
                <c:pt idx="67">
                  <c:v>44075</c:v>
                </c:pt>
                <c:pt idx="68">
                  <c:v>43463</c:v>
                </c:pt>
                <c:pt idx="69">
                  <c:v>43462</c:v>
                </c:pt>
                <c:pt idx="70">
                  <c:v>43524</c:v>
                </c:pt>
                <c:pt idx="71">
                  <c:v>44195</c:v>
                </c:pt>
                <c:pt idx="72">
                  <c:v>43643</c:v>
                </c:pt>
                <c:pt idx="73">
                  <c:v>44287</c:v>
                </c:pt>
                <c:pt idx="74">
                  <c:v>43755</c:v>
                </c:pt>
                <c:pt idx="75">
                  <c:v>44694</c:v>
                </c:pt>
                <c:pt idx="76">
                  <c:v>43640</c:v>
                </c:pt>
                <c:pt idx="77">
                  <c:v>44287</c:v>
                </c:pt>
                <c:pt idx="78">
                  <c:v>45223</c:v>
                </c:pt>
                <c:pt idx="79">
                  <c:v>44097</c:v>
                </c:pt>
                <c:pt idx="81">
                  <c:v>44099</c:v>
                </c:pt>
                <c:pt idx="82">
                  <c:v>44228</c:v>
                </c:pt>
                <c:pt idx="84">
                  <c:v>45128</c:v>
                </c:pt>
                <c:pt idx="85">
                  <c:v>43551</c:v>
                </c:pt>
                <c:pt idx="86">
                  <c:v>43250</c:v>
                </c:pt>
                <c:pt idx="87">
                  <c:v>45337</c:v>
                </c:pt>
                <c:pt idx="88">
                  <c:v>43929</c:v>
                </c:pt>
                <c:pt idx="89">
                  <c:v>45415</c:v>
                </c:pt>
                <c:pt idx="90">
                  <c:v>43915</c:v>
                </c:pt>
                <c:pt idx="91">
                  <c:v>43250</c:v>
                </c:pt>
                <c:pt idx="92">
                  <c:v>45322</c:v>
                </c:pt>
                <c:pt idx="93">
                  <c:v>43250</c:v>
                </c:pt>
                <c:pt idx="94">
                  <c:v>43640</c:v>
                </c:pt>
                <c:pt idx="95">
                  <c:v>44348</c:v>
                </c:pt>
                <c:pt idx="96">
                  <c:v>44348</c:v>
                </c:pt>
                <c:pt idx="97">
                  <c:v>45415</c:v>
                </c:pt>
                <c:pt idx="98">
                  <c:v>43640</c:v>
                </c:pt>
                <c:pt idx="99">
                  <c:v>44854</c:v>
                </c:pt>
                <c:pt idx="100">
                  <c:v>44950</c:v>
                </c:pt>
                <c:pt idx="101">
                  <c:v>44669</c:v>
                </c:pt>
                <c:pt idx="102">
                  <c:v>44211</c:v>
                </c:pt>
                <c:pt idx="103">
                  <c:v>44211</c:v>
                </c:pt>
                <c:pt idx="104">
                  <c:v>43507</c:v>
                </c:pt>
              </c:numCache>
            </c:numRef>
          </c:xVal>
          <c:yVal>
            <c:numRef>
              <c:f>'PV+Battery Hybrid PPA Price'!$P$24:$P$139</c:f>
              <c:numCache>
                <c:formatCode>0</c:formatCode>
                <c:ptCount val="116"/>
                <c:pt idx="2">
                  <c:v>7548.3804099573099</c:v>
                </c:pt>
                <c:pt idx="3">
                  <c:v>5583.6125754137956</c:v>
                </c:pt>
                <c:pt idx="5">
                  <c:v>5583.6125754137956</c:v>
                </c:pt>
                <c:pt idx="6">
                  <c:v>10325.303788381692</c:v>
                </c:pt>
                <c:pt idx="7">
                  <c:v>8015.7838128107369</c:v>
                </c:pt>
                <c:pt idx="8">
                  <c:v>7173.6451949971415</c:v>
                </c:pt>
                <c:pt idx="9">
                  <c:v>6326.0686727787488</c:v>
                </c:pt>
                <c:pt idx="10">
                  <c:v>5157.3051504406949</c:v>
                </c:pt>
                <c:pt idx="11">
                  <c:v>6693.1143152161958</c:v>
                </c:pt>
                <c:pt idx="12">
                  <c:v>8706.4174180552909</c:v>
                </c:pt>
                <c:pt idx="13">
                  <c:v>8706.4174180552909</c:v>
                </c:pt>
                <c:pt idx="14">
                  <c:v>7247.8571948670651</c:v>
                </c:pt>
                <c:pt idx="15">
                  <c:v>11338.933778119555</c:v>
                </c:pt>
                <c:pt idx="16">
                  <c:v>5744.3951152094796</c:v>
                </c:pt>
                <c:pt idx="17">
                  <c:v>7246.6787561444662</c:v>
                </c:pt>
                <c:pt idx="18">
                  <c:v>6527.8999962558364</c:v>
                </c:pt>
                <c:pt idx="19">
                  <c:v>6836.4893925891174</c:v>
                </c:pt>
                <c:pt idx="20">
                  <c:v>5939.2001598117959</c:v>
                </c:pt>
                <c:pt idx="21">
                  <c:v>5973.3826067747414</c:v>
                </c:pt>
                <c:pt idx="22">
                  <c:v>5747.83647469067</c:v>
                </c:pt>
                <c:pt idx="23">
                  <c:v>12694.432197391756</c:v>
                </c:pt>
                <c:pt idx="24">
                  <c:v>5003.1703995423577</c:v>
                </c:pt>
                <c:pt idx="25">
                  <c:v>5540.3552150943206</c:v>
                </c:pt>
                <c:pt idx="26">
                  <c:v>6363.6760969789584</c:v>
                </c:pt>
                <c:pt idx="27">
                  <c:v>6188.7661805288317</c:v>
                </c:pt>
                <c:pt idx="28">
                  <c:v>8706.4174180552909</c:v>
                </c:pt>
                <c:pt idx="29">
                  <c:v>8244.0397436991916</c:v>
                </c:pt>
                <c:pt idx="30">
                  <c:v>4395.4472253635722</c:v>
                </c:pt>
                <c:pt idx="31">
                  <c:v>7847.69933725392</c:v>
                </c:pt>
                <c:pt idx="32">
                  <c:v>5758.990751325442</c:v>
                </c:pt>
                <c:pt idx="33">
                  <c:v>5058.572196381675</c:v>
                </c:pt>
                <c:pt idx="34">
                  <c:v>4699.2715997116302</c:v>
                </c:pt>
                <c:pt idx="35">
                  <c:v>5724.6087169891689</c:v>
                </c:pt>
                <c:pt idx="36">
                  <c:v>5814.7671748528292</c:v>
                </c:pt>
                <c:pt idx="37">
                  <c:v>5688.6886902228071</c:v>
                </c:pt>
                <c:pt idx="38">
                  <c:v>6503.7069719968777</c:v>
                </c:pt>
                <c:pt idx="39">
                  <c:v>5411.1774811730766</c:v>
                </c:pt>
                <c:pt idx="40">
                  <c:v>5337.2767264984814</c:v>
                </c:pt>
                <c:pt idx="41">
                  <c:v>6622.8490990707069</c:v>
                </c:pt>
                <c:pt idx="42">
                  <c:v>6622.8490990707069</c:v>
                </c:pt>
                <c:pt idx="72">
                  <c:v>6263.6473036719881</c:v>
                </c:pt>
                <c:pt idx="73">
                  <c:v>5485.0782358476708</c:v>
                </c:pt>
                <c:pt idx="74">
                  <c:v>4584.3852919636811</c:v>
                </c:pt>
                <c:pt idx="75">
                  <c:v>8760.5105202300765</c:v>
                </c:pt>
                <c:pt idx="76">
                  <c:v>8186.5613789522868</c:v>
                </c:pt>
                <c:pt idx="77">
                  <c:v>6281.5641473405203</c:v>
                </c:pt>
                <c:pt idx="78">
                  <c:v>8563.9950914145047</c:v>
                </c:pt>
                <c:pt idx="79">
                  <c:v>6633.0849462478154</c:v>
                </c:pt>
                <c:pt idx="80">
                  <c:v>8762.3558464212456</c:v>
                </c:pt>
                <c:pt idx="81">
                  <c:v>6465.1587450769875</c:v>
                </c:pt>
                <c:pt idx="82">
                  <c:v>5419.3886761369185</c:v>
                </c:pt>
                <c:pt idx="83">
                  <c:v>9934.7008793706336</c:v>
                </c:pt>
                <c:pt idx="84">
                  <c:v>8834.5275622942099</c:v>
                </c:pt>
                <c:pt idx="86">
                  <c:v>7256.7977635539573</c:v>
                </c:pt>
                <c:pt idx="87">
                  <c:v>12365.310380157218</c:v>
                </c:pt>
                <c:pt idx="88">
                  <c:v>5965.7290373324713</c:v>
                </c:pt>
                <c:pt idx="89">
                  <c:v>10101.297611147176</c:v>
                </c:pt>
                <c:pt idx="90">
                  <c:v>5558.1559286930424</c:v>
                </c:pt>
                <c:pt idx="91">
                  <c:v>6134.3420293697855</c:v>
                </c:pt>
                <c:pt idx="92">
                  <c:v>10323.648662159178</c:v>
                </c:pt>
                <c:pt idx="93">
                  <c:v>6224.7005862672095</c:v>
                </c:pt>
                <c:pt idx="95">
                  <c:v>5268.030014623535</c:v>
                </c:pt>
                <c:pt idx="96">
                  <c:v>5386.6499718073637</c:v>
                </c:pt>
                <c:pt idx="97">
                  <c:v>8722.6599682286378</c:v>
                </c:pt>
                <c:pt idx="99">
                  <c:v>6630.1476119247654</c:v>
                </c:pt>
                <c:pt idx="100">
                  <c:v>9918.7650358485007</c:v>
                </c:pt>
                <c:pt idx="101">
                  <c:v>8497.2092371884319</c:v>
                </c:pt>
                <c:pt idx="104">
                  <c:v>5011.18150451154</c:v>
                </c:pt>
              </c:numCache>
            </c:numRef>
          </c:yVal>
          <c:bubbleSize>
            <c:numRef>
              <c:f>'PV+Battery Hybrid PPA Price'!$E$24:$E$139</c:f>
              <c:numCache>
                <c:formatCode>General</c:formatCode>
                <c:ptCount val="116"/>
                <c:pt idx="0">
                  <c:v>10</c:v>
                </c:pt>
                <c:pt idx="1">
                  <c:v>10</c:v>
                </c:pt>
                <c:pt idx="2">
                  <c:v>100</c:v>
                </c:pt>
                <c:pt idx="3">
                  <c:v>250</c:v>
                </c:pt>
                <c:pt idx="4">
                  <c:v>20</c:v>
                </c:pt>
                <c:pt idx="5">
                  <c:v>88</c:v>
                </c:pt>
                <c:pt idx="6">
                  <c:v>30</c:v>
                </c:pt>
                <c:pt idx="7">
                  <c:v>71</c:v>
                </c:pt>
                <c:pt idx="8">
                  <c:v>50</c:v>
                </c:pt>
                <c:pt idx="9">
                  <c:v>132</c:v>
                </c:pt>
                <c:pt idx="10">
                  <c:v>40</c:v>
                </c:pt>
                <c:pt idx="11">
                  <c:v>63</c:v>
                </c:pt>
                <c:pt idx="12">
                  <c:v>115</c:v>
                </c:pt>
                <c:pt idx="13">
                  <c:v>115</c:v>
                </c:pt>
                <c:pt idx="14">
                  <c:v>47</c:v>
                </c:pt>
                <c:pt idx="15">
                  <c:v>60</c:v>
                </c:pt>
                <c:pt idx="16">
                  <c:v>11</c:v>
                </c:pt>
                <c:pt idx="17">
                  <c:v>52</c:v>
                </c:pt>
                <c:pt idx="18">
                  <c:v>33</c:v>
                </c:pt>
                <c:pt idx="19">
                  <c:v>61.5</c:v>
                </c:pt>
                <c:pt idx="20">
                  <c:v>12.5</c:v>
                </c:pt>
                <c:pt idx="21">
                  <c:v>60</c:v>
                </c:pt>
                <c:pt idx="22">
                  <c:v>50</c:v>
                </c:pt>
                <c:pt idx="23">
                  <c:v>230</c:v>
                </c:pt>
                <c:pt idx="24">
                  <c:v>300</c:v>
                </c:pt>
                <c:pt idx="25">
                  <c:v>20</c:v>
                </c:pt>
                <c:pt idx="26">
                  <c:v>70</c:v>
                </c:pt>
                <c:pt idx="27">
                  <c:v>50</c:v>
                </c:pt>
                <c:pt idx="28">
                  <c:v>230</c:v>
                </c:pt>
                <c:pt idx="29">
                  <c:v>32</c:v>
                </c:pt>
                <c:pt idx="30">
                  <c:v>20</c:v>
                </c:pt>
                <c:pt idx="31">
                  <c:v>88</c:v>
                </c:pt>
                <c:pt idx="32">
                  <c:v>10</c:v>
                </c:pt>
                <c:pt idx="33">
                  <c:v>50</c:v>
                </c:pt>
                <c:pt idx="34">
                  <c:v>80.25</c:v>
                </c:pt>
                <c:pt idx="35">
                  <c:v>72</c:v>
                </c:pt>
                <c:pt idx="36">
                  <c:v>75</c:v>
                </c:pt>
                <c:pt idx="37">
                  <c:v>40</c:v>
                </c:pt>
                <c:pt idx="38">
                  <c:v>100</c:v>
                </c:pt>
                <c:pt idx="39">
                  <c:v>30</c:v>
                </c:pt>
                <c:pt idx="40">
                  <c:v>10</c:v>
                </c:pt>
                <c:pt idx="41">
                  <c:v>25</c:v>
                </c:pt>
                <c:pt idx="42">
                  <c:v>25</c:v>
                </c:pt>
                <c:pt idx="43">
                  <c:v>1</c:v>
                </c:pt>
                <c:pt idx="44">
                  <c:v>125</c:v>
                </c:pt>
                <c:pt idx="45">
                  <c:v>100</c:v>
                </c:pt>
                <c:pt idx="46">
                  <c:v>12</c:v>
                </c:pt>
                <c:pt idx="47">
                  <c:v>40</c:v>
                </c:pt>
                <c:pt idx="48">
                  <c:v>40</c:v>
                </c:pt>
                <c:pt idx="49">
                  <c:v>14</c:v>
                </c:pt>
                <c:pt idx="50">
                  <c:v>20</c:v>
                </c:pt>
                <c:pt idx="51">
                  <c:v>6</c:v>
                </c:pt>
                <c:pt idx="52">
                  <c:v>15</c:v>
                </c:pt>
                <c:pt idx="53">
                  <c:v>30</c:v>
                </c:pt>
                <c:pt idx="54">
                  <c:v>52</c:v>
                </c:pt>
                <c:pt idx="55">
                  <c:v>20</c:v>
                </c:pt>
                <c:pt idx="56">
                  <c:v>40</c:v>
                </c:pt>
                <c:pt idx="57">
                  <c:v>60</c:v>
                </c:pt>
                <c:pt idx="58">
                  <c:v>60</c:v>
                </c:pt>
                <c:pt idx="59">
                  <c:v>42</c:v>
                </c:pt>
                <c:pt idx="60">
                  <c:v>120</c:v>
                </c:pt>
                <c:pt idx="61">
                  <c:v>39</c:v>
                </c:pt>
                <c:pt idx="62">
                  <c:v>7</c:v>
                </c:pt>
                <c:pt idx="63">
                  <c:v>15</c:v>
                </c:pt>
                <c:pt idx="64">
                  <c:v>60</c:v>
                </c:pt>
                <c:pt idx="65">
                  <c:v>40</c:v>
                </c:pt>
                <c:pt idx="66">
                  <c:v>13</c:v>
                </c:pt>
                <c:pt idx="67">
                  <c:v>30</c:v>
                </c:pt>
                <c:pt idx="68">
                  <c:v>36</c:v>
                </c:pt>
                <c:pt idx="69">
                  <c:v>30</c:v>
                </c:pt>
                <c:pt idx="70">
                  <c:v>12.5</c:v>
                </c:pt>
                <c:pt idx="71">
                  <c:v>35</c:v>
                </c:pt>
                <c:pt idx="72">
                  <c:v>150</c:v>
                </c:pt>
                <c:pt idx="73">
                  <c:v>150</c:v>
                </c:pt>
                <c:pt idx="74">
                  <c:v>50</c:v>
                </c:pt>
                <c:pt idx="75">
                  <c:v>65</c:v>
                </c:pt>
                <c:pt idx="76">
                  <c:v>20</c:v>
                </c:pt>
                <c:pt idx="77">
                  <c:v>40</c:v>
                </c:pt>
                <c:pt idx="78">
                  <c:v>100</c:v>
                </c:pt>
                <c:pt idx="79">
                  <c:v>30</c:v>
                </c:pt>
                <c:pt idx="80">
                  <c:v>49.5</c:v>
                </c:pt>
                <c:pt idx="81">
                  <c:v>100</c:v>
                </c:pt>
                <c:pt idx="82">
                  <c:v>50</c:v>
                </c:pt>
                <c:pt idx="83">
                  <c:v>100</c:v>
                </c:pt>
                <c:pt idx="84">
                  <c:v>50</c:v>
                </c:pt>
                <c:pt idx="85">
                  <c:v>75</c:v>
                </c:pt>
                <c:pt idx="86">
                  <c:v>25</c:v>
                </c:pt>
                <c:pt idx="87">
                  <c:v>65</c:v>
                </c:pt>
                <c:pt idx="88">
                  <c:v>58</c:v>
                </c:pt>
                <c:pt idx="89">
                  <c:v>127.85</c:v>
                </c:pt>
                <c:pt idx="90">
                  <c:v>180</c:v>
                </c:pt>
                <c:pt idx="91">
                  <c:v>50</c:v>
                </c:pt>
                <c:pt idx="92">
                  <c:v>200</c:v>
                </c:pt>
                <c:pt idx="93">
                  <c:v>25</c:v>
                </c:pt>
                <c:pt idx="94">
                  <c:v>380</c:v>
                </c:pt>
                <c:pt idx="95">
                  <c:v>280</c:v>
                </c:pt>
                <c:pt idx="96">
                  <c:v>200</c:v>
                </c:pt>
                <c:pt idx="97">
                  <c:v>700</c:v>
                </c:pt>
                <c:pt idx="98">
                  <c:v>135</c:v>
                </c:pt>
                <c:pt idx="99">
                  <c:v>65</c:v>
                </c:pt>
                <c:pt idx="100">
                  <c:v>32</c:v>
                </c:pt>
                <c:pt idx="101">
                  <c:v>53</c:v>
                </c:pt>
                <c:pt idx="102">
                  <c:v>5</c:v>
                </c:pt>
                <c:pt idx="103">
                  <c:v>5</c:v>
                </c:pt>
                <c:pt idx="104">
                  <c:v>30</c:v>
                </c:pt>
              </c:numCache>
            </c:numRef>
          </c:bubbleSize>
          <c:bubble3D val="0"/>
          <c:extLst>
            <c:ext xmlns:c16="http://schemas.microsoft.com/office/drawing/2014/chart" uri="{C3380CC4-5D6E-409C-BE32-E72D297353CC}">
              <c16:uniqueId val="{00000002-0F42-42D1-BBD8-A652DCF9A3EC}"/>
            </c:ext>
          </c:extLst>
        </c:ser>
        <c:dLbls>
          <c:showLegendKey val="0"/>
          <c:showVal val="0"/>
          <c:showCatName val="0"/>
          <c:showSerName val="0"/>
          <c:showPercent val="0"/>
          <c:showBubbleSize val="0"/>
        </c:dLbls>
        <c:bubbleScale val="100"/>
        <c:showNegBubbles val="0"/>
        <c:axId val="556876096"/>
        <c:axId val="556876488"/>
      </c:bubbleChart>
      <c:valAx>
        <c:axId val="556876096"/>
        <c:scaling>
          <c:orientation val="minMax"/>
          <c:max val="45657"/>
          <c:min val="42736"/>
        </c:scaling>
        <c:delete val="0"/>
        <c:axPos val="b"/>
        <c:majorGridlines>
          <c:spPr>
            <a:ln w="9525" cap="flat" cmpd="sng" algn="ctr">
              <a:noFill/>
              <a:round/>
            </a:ln>
            <a:effectLst/>
          </c:spPr>
        </c:majorGridlines>
        <c:numFmt formatCode="yyyy" sourceLinked="0"/>
        <c:majorTickMark val="none"/>
        <c:minorTickMark val="none"/>
        <c:tickLblPos val="nextTo"/>
        <c:spPr>
          <a:noFill/>
          <a:ln w="9525" cap="flat" cmpd="sng" algn="ctr">
            <a:solidFill>
              <a:schemeClr val="tx1">
                <a:lumMod val="25000"/>
                <a:lumOff val="75000"/>
              </a:schemeClr>
            </a:solidFill>
            <a:round/>
          </a:ln>
          <a:effectLst/>
        </c:spPr>
        <c:txPr>
          <a:bodyPr rot="-60000000" spcFirstLastPara="1" vertOverflow="ellipsis" vert="horz" wrap="square" anchor="ctr" anchorCtr="1"/>
          <a:lstStyle/>
          <a:p>
            <a:pPr>
              <a:defRPr sz="900" b="1" i="0" u="none" strike="noStrike" kern="1200" baseline="0">
                <a:solidFill>
                  <a:sysClr val="windowText" lastClr="000000"/>
                </a:solidFill>
                <a:latin typeface="+mn-lt"/>
                <a:ea typeface="+mn-ea"/>
                <a:cs typeface="+mn-cs"/>
              </a:defRPr>
            </a:pPr>
            <a:endParaRPr lang="en-US"/>
          </a:p>
        </c:txPr>
        <c:crossAx val="556876488"/>
        <c:crosses val="autoZero"/>
        <c:crossBetween val="midCat"/>
        <c:majorUnit val="366"/>
      </c:valAx>
      <c:valAx>
        <c:axId val="556876488"/>
        <c:scaling>
          <c:orientation val="minMax"/>
          <c:max val="14000"/>
          <c:min val="0"/>
        </c:scaling>
        <c:delete val="0"/>
        <c:axPos val="l"/>
        <c:majorGridlines>
          <c:spPr>
            <a:ln w="9525" cap="flat" cmpd="sng" algn="ctr">
              <a:noFill/>
              <a:round/>
            </a:ln>
            <a:effectLst/>
          </c:spPr>
        </c:majorGridlines>
        <c:numFmt formatCode="&quot;$&quot;#,##0" sourceLinked="0"/>
        <c:majorTickMark val="none"/>
        <c:minorTickMark val="none"/>
        <c:tickLblPos val="nextTo"/>
        <c:spPr>
          <a:noFill/>
          <a:ln w="9525" cap="flat" cmpd="sng" algn="ctr">
            <a:solidFill>
              <a:schemeClr val="tx1">
                <a:lumMod val="25000"/>
                <a:lumOff val="75000"/>
              </a:schemeClr>
            </a:solidFill>
            <a:round/>
          </a:ln>
          <a:effectLst/>
        </c:spPr>
        <c:txPr>
          <a:bodyPr rot="-60000000" spcFirstLastPara="1" vertOverflow="ellipsis" vert="horz" wrap="square" anchor="ctr" anchorCtr="1"/>
          <a:lstStyle/>
          <a:p>
            <a:pPr>
              <a:defRPr sz="900" b="1" i="0" u="none" strike="noStrike" kern="1200" baseline="0">
                <a:solidFill>
                  <a:sysClr val="windowText" lastClr="000000"/>
                </a:solidFill>
                <a:latin typeface="+mn-lt"/>
                <a:ea typeface="+mn-ea"/>
                <a:cs typeface="+mn-cs"/>
              </a:defRPr>
            </a:pPr>
            <a:endParaRPr lang="en-US"/>
          </a:p>
        </c:txPr>
        <c:crossAx val="556876096"/>
        <c:crosses val="autoZero"/>
        <c:crossBetween val="midCat"/>
      </c:valAx>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a:pPr>
      <a:endParaRPr lang="en-US"/>
    </a:p>
  </c:txPr>
  <c:printSettings>
    <c:headerFooter/>
    <c:pageMargins b="0.75" l="0.7" r="0.7" t="0.75" header="0.3" footer="0.3"/>
    <c:pageSetup/>
  </c:printSettings>
  <c:userShapes r:id="rId3"/>
</c:chartSpace>
</file>

<file path=xl/charts/chart4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8.5585217417998183E-2"/>
          <c:y val="0.12037037037037036"/>
          <c:w val="0.84688320209973755"/>
          <c:h val="0.73056357538641004"/>
        </c:manualLayout>
      </c:layout>
      <c:bubbleChart>
        <c:varyColors val="0"/>
        <c:ser>
          <c:idx val="1"/>
          <c:order val="0"/>
          <c:spPr>
            <a:noFill/>
            <a:ln w="19050">
              <a:solidFill>
                <a:schemeClr val="accent4"/>
              </a:solidFill>
            </a:ln>
            <a:effectLst/>
          </c:spPr>
          <c:invertIfNegative val="0"/>
          <c:xVal>
            <c:numRef>
              <c:f>'PV+Battery Hybrid PPA Price'!$K$24:$K$139</c:f>
              <c:numCache>
                <c:formatCode>m/d/yyyy</c:formatCode>
                <c:ptCount val="116"/>
                <c:pt idx="11">
                  <c:v>43964</c:v>
                </c:pt>
                <c:pt idx="12">
                  <c:v>43930</c:v>
                </c:pt>
                <c:pt idx="13">
                  <c:v>43930</c:v>
                </c:pt>
                <c:pt idx="14">
                  <c:v>44519</c:v>
                </c:pt>
                <c:pt idx="15">
                  <c:v>43980</c:v>
                </c:pt>
                <c:pt idx="23">
                  <c:v>44487</c:v>
                </c:pt>
                <c:pt idx="28">
                  <c:v>43930</c:v>
                </c:pt>
                <c:pt idx="31">
                  <c:v>43943</c:v>
                </c:pt>
                <c:pt idx="35">
                  <c:v>43943</c:v>
                </c:pt>
                <c:pt idx="80">
                  <c:v>45196</c:v>
                </c:pt>
                <c:pt idx="83">
                  <c:v>45196</c:v>
                </c:pt>
              </c:numCache>
            </c:numRef>
          </c:xVal>
          <c:yVal>
            <c:numRef>
              <c:f>'PV+Battery Hybrid PPA Price'!$O$24:$O$139</c:f>
              <c:numCache>
                <c:formatCode>0.0</c:formatCode>
                <c:ptCount val="116"/>
                <c:pt idx="2">
                  <c:v>61.990901468196178</c:v>
                </c:pt>
                <c:pt idx="3">
                  <c:v>45.858419127775406</c:v>
                </c:pt>
                <c:pt idx="5">
                  <c:v>61.144558837033884</c:v>
                </c:pt>
                <c:pt idx="6">
                  <c:v>84.81311914176662</c:v>
                </c:pt>
                <c:pt idx="7">
                  <c:v>65.83199947708836</c:v>
                </c:pt>
                <c:pt idx="8">
                  <c:v>58.913870989753363</c:v>
                </c:pt>
                <c:pt idx="9">
                  <c:v>51.960791532066509</c:v>
                </c:pt>
                <c:pt idx="10">
                  <c:v>42.360838662258629</c:v>
                </c:pt>
                <c:pt idx="11">
                  <c:v>54.974182845477827</c:v>
                </c:pt>
                <c:pt idx="12">
                  <c:v>71.510534637232524</c:v>
                </c:pt>
                <c:pt idx="13">
                  <c:v>71.510534637232524</c:v>
                </c:pt>
                <c:pt idx="14">
                  <c:v>59.527187880447926</c:v>
                </c:pt>
                <c:pt idx="15">
                  <c:v>93.128765632466127</c:v>
                </c:pt>
                <c:pt idx="16">
                  <c:v>47.177095062939507</c:v>
                </c:pt>
                <c:pt idx="17">
                  <c:v>59.515496328966883</c:v>
                </c:pt>
                <c:pt idx="18">
                  <c:v>53.613887068502144</c:v>
                </c:pt>
                <c:pt idx="19">
                  <c:v>56.146694649968751</c:v>
                </c:pt>
                <c:pt idx="20">
                  <c:v>48.777440977160332</c:v>
                </c:pt>
                <c:pt idx="21">
                  <c:v>49.058174450410178</c:v>
                </c:pt>
                <c:pt idx="22">
                  <c:v>47.20719616094528</c:v>
                </c:pt>
                <c:pt idx="23">
                  <c:v>104.24334409526313</c:v>
                </c:pt>
                <c:pt idx="24">
                  <c:v>41.08981247781599</c:v>
                </c:pt>
                <c:pt idx="25">
                  <c:v>45.495734505375822</c:v>
                </c:pt>
                <c:pt idx="26">
                  <c:v>52.265110035332263</c:v>
                </c:pt>
                <c:pt idx="27">
                  <c:v>50.83300639471036</c:v>
                </c:pt>
                <c:pt idx="28">
                  <c:v>71.510534637232524</c:v>
                </c:pt>
                <c:pt idx="29">
                  <c:v>67.708607065127239</c:v>
                </c:pt>
                <c:pt idx="30">
                  <c:v>57.76093880585622</c:v>
                </c:pt>
                <c:pt idx="31">
                  <c:v>64.459076164403555</c:v>
                </c:pt>
                <c:pt idx="32">
                  <c:v>47.3029365061888</c:v>
                </c:pt>
                <c:pt idx="33">
                  <c:v>41.550342053134685</c:v>
                </c:pt>
                <c:pt idx="34">
                  <c:v>38.5995426680078</c:v>
                </c:pt>
                <c:pt idx="35">
                  <c:v>47.020530915107067</c:v>
                </c:pt>
                <c:pt idx="36">
                  <c:v>47.748249999320564</c:v>
                </c:pt>
                <c:pt idx="37">
                  <c:v>46.71918516273665</c:v>
                </c:pt>
                <c:pt idx="38">
                  <c:v>53.414319976348771</c:v>
                </c:pt>
                <c:pt idx="39">
                  <c:v>44.442203242947066</c:v>
                </c:pt>
                <c:pt idx="40">
                  <c:v>43.83525357802062</c:v>
                </c:pt>
                <c:pt idx="41">
                  <c:v>54.392110442157211</c:v>
                </c:pt>
                <c:pt idx="42">
                  <c:v>54.392110442157211</c:v>
                </c:pt>
                <c:pt idx="72">
                  <c:v>51.445864532311035</c:v>
                </c:pt>
                <c:pt idx="73">
                  <c:v>45.049152907873498</c:v>
                </c:pt>
                <c:pt idx="74">
                  <c:v>37.653407553139168</c:v>
                </c:pt>
                <c:pt idx="75">
                  <c:v>71.94426747095379</c:v>
                </c:pt>
                <c:pt idx="76">
                  <c:v>67.236535103517767</c:v>
                </c:pt>
                <c:pt idx="77">
                  <c:v>51.590721518747351</c:v>
                </c:pt>
                <c:pt idx="78">
                  <c:v>70.342617615573957</c:v>
                </c:pt>
                <c:pt idx="79">
                  <c:v>54.480205067728839</c:v>
                </c:pt>
                <c:pt idx="80">
                  <c:v>71.972974723657003</c:v>
                </c:pt>
                <c:pt idx="81">
                  <c:v>53.100959369811662</c:v>
                </c:pt>
                <c:pt idx="82">
                  <c:v>44.509642094605532</c:v>
                </c:pt>
                <c:pt idx="83">
                  <c:v>81.604575483126823</c:v>
                </c:pt>
                <c:pt idx="84">
                  <c:v>72.567427638766148</c:v>
                </c:pt>
                <c:pt idx="86">
                  <c:v>59.611655347548542</c:v>
                </c:pt>
                <c:pt idx="87">
                  <c:v>101.56957429193515</c:v>
                </c:pt>
                <c:pt idx="88">
                  <c:v>48.996756388939055</c:v>
                </c:pt>
                <c:pt idx="89">
                  <c:v>82.962298358218561</c:v>
                </c:pt>
                <c:pt idx="90">
                  <c:v>45.647966705254177</c:v>
                </c:pt>
                <c:pt idx="91">
                  <c:v>50.384046945055772</c:v>
                </c:pt>
                <c:pt idx="92">
                  <c:v>84.79226976240713</c:v>
                </c:pt>
                <c:pt idx="93">
                  <c:v>51.126201482707948</c:v>
                </c:pt>
                <c:pt idx="95">
                  <c:v>43.272435820083345</c:v>
                </c:pt>
                <c:pt idx="96">
                  <c:v>44.239236234177234</c:v>
                </c:pt>
                <c:pt idx="97">
                  <c:v>71.639500846197805</c:v>
                </c:pt>
                <c:pt idx="99">
                  <c:v>54.435950456569898</c:v>
                </c:pt>
                <c:pt idx="100">
                  <c:v>81.473430121705618</c:v>
                </c:pt>
                <c:pt idx="101">
                  <c:v>69.796671310740521</c:v>
                </c:pt>
                <c:pt idx="104">
                  <c:v>41.160614900161306</c:v>
                </c:pt>
              </c:numCache>
            </c:numRef>
          </c:yVal>
          <c:bubbleSize>
            <c:numRef>
              <c:f>'PV+Battery Hybrid PPA Price'!$E$24:$E$139</c:f>
              <c:numCache>
                <c:formatCode>General</c:formatCode>
                <c:ptCount val="116"/>
                <c:pt idx="0">
                  <c:v>10</c:v>
                </c:pt>
                <c:pt idx="1">
                  <c:v>10</c:v>
                </c:pt>
                <c:pt idx="2">
                  <c:v>100</c:v>
                </c:pt>
                <c:pt idx="3">
                  <c:v>250</c:v>
                </c:pt>
                <c:pt idx="4">
                  <c:v>20</c:v>
                </c:pt>
                <c:pt idx="5">
                  <c:v>88</c:v>
                </c:pt>
                <c:pt idx="6">
                  <c:v>30</c:v>
                </c:pt>
                <c:pt idx="7">
                  <c:v>71</c:v>
                </c:pt>
                <c:pt idx="8">
                  <c:v>50</c:v>
                </c:pt>
                <c:pt idx="9">
                  <c:v>132</c:v>
                </c:pt>
                <c:pt idx="10">
                  <c:v>40</c:v>
                </c:pt>
                <c:pt idx="11">
                  <c:v>63</c:v>
                </c:pt>
                <c:pt idx="12">
                  <c:v>115</c:v>
                </c:pt>
                <c:pt idx="13">
                  <c:v>115</c:v>
                </c:pt>
                <c:pt idx="14">
                  <c:v>47</c:v>
                </c:pt>
                <c:pt idx="15">
                  <c:v>60</c:v>
                </c:pt>
                <c:pt idx="16">
                  <c:v>11</c:v>
                </c:pt>
                <c:pt idx="17">
                  <c:v>52</c:v>
                </c:pt>
                <c:pt idx="18">
                  <c:v>33</c:v>
                </c:pt>
                <c:pt idx="19">
                  <c:v>61.5</c:v>
                </c:pt>
                <c:pt idx="20">
                  <c:v>12.5</c:v>
                </c:pt>
                <c:pt idx="21">
                  <c:v>60</c:v>
                </c:pt>
                <c:pt idx="22">
                  <c:v>50</c:v>
                </c:pt>
                <c:pt idx="23">
                  <c:v>230</c:v>
                </c:pt>
                <c:pt idx="24">
                  <c:v>300</c:v>
                </c:pt>
                <c:pt idx="25">
                  <c:v>20</c:v>
                </c:pt>
                <c:pt idx="26">
                  <c:v>70</c:v>
                </c:pt>
                <c:pt idx="27">
                  <c:v>50</c:v>
                </c:pt>
                <c:pt idx="28">
                  <c:v>230</c:v>
                </c:pt>
                <c:pt idx="29">
                  <c:v>32</c:v>
                </c:pt>
                <c:pt idx="30">
                  <c:v>20</c:v>
                </c:pt>
                <c:pt idx="31">
                  <c:v>88</c:v>
                </c:pt>
                <c:pt idx="32">
                  <c:v>10</c:v>
                </c:pt>
                <c:pt idx="33">
                  <c:v>50</c:v>
                </c:pt>
                <c:pt idx="34">
                  <c:v>80.25</c:v>
                </c:pt>
                <c:pt idx="35">
                  <c:v>72</c:v>
                </c:pt>
                <c:pt idx="36">
                  <c:v>75</c:v>
                </c:pt>
                <c:pt idx="37">
                  <c:v>40</c:v>
                </c:pt>
                <c:pt idx="38">
                  <c:v>100</c:v>
                </c:pt>
                <c:pt idx="39">
                  <c:v>30</c:v>
                </c:pt>
                <c:pt idx="40">
                  <c:v>10</c:v>
                </c:pt>
                <c:pt idx="41">
                  <c:v>25</c:v>
                </c:pt>
                <c:pt idx="42">
                  <c:v>25</c:v>
                </c:pt>
                <c:pt idx="43">
                  <c:v>1</c:v>
                </c:pt>
                <c:pt idx="44">
                  <c:v>125</c:v>
                </c:pt>
                <c:pt idx="45">
                  <c:v>100</c:v>
                </c:pt>
                <c:pt idx="46">
                  <c:v>12</c:v>
                </c:pt>
                <c:pt idx="47">
                  <c:v>40</c:v>
                </c:pt>
                <c:pt idx="48">
                  <c:v>40</c:v>
                </c:pt>
                <c:pt idx="49">
                  <c:v>14</c:v>
                </c:pt>
                <c:pt idx="50">
                  <c:v>20</c:v>
                </c:pt>
                <c:pt idx="51">
                  <c:v>6</c:v>
                </c:pt>
                <c:pt idx="52">
                  <c:v>15</c:v>
                </c:pt>
                <c:pt idx="53">
                  <c:v>30</c:v>
                </c:pt>
                <c:pt idx="54">
                  <c:v>52</c:v>
                </c:pt>
                <c:pt idx="55">
                  <c:v>20</c:v>
                </c:pt>
                <c:pt idx="56">
                  <c:v>40</c:v>
                </c:pt>
                <c:pt idx="57">
                  <c:v>60</c:v>
                </c:pt>
                <c:pt idx="58">
                  <c:v>60</c:v>
                </c:pt>
                <c:pt idx="59">
                  <c:v>42</c:v>
                </c:pt>
                <c:pt idx="60">
                  <c:v>120</c:v>
                </c:pt>
                <c:pt idx="61">
                  <c:v>39</c:v>
                </c:pt>
                <c:pt idx="62">
                  <c:v>7</c:v>
                </c:pt>
                <c:pt idx="63">
                  <c:v>15</c:v>
                </c:pt>
                <c:pt idx="64">
                  <c:v>60</c:v>
                </c:pt>
                <c:pt idx="65">
                  <c:v>40</c:v>
                </c:pt>
                <c:pt idx="66">
                  <c:v>13</c:v>
                </c:pt>
                <c:pt idx="67">
                  <c:v>30</c:v>
                </c:pt>
                <c:pt idx="68">
                  <c:v>36</c:v>
                </c:pt>
                <c:pt idx="69">
                  <c:v>30</c:v>
                </c:pt>
                <c:pt idx="70">
                  <c:v>12.5</c:v>
                </c:pt>
                <c:pt idx="71">
                  <c:v>35</c:v>
                </c:pt>
                <c:pt idx="72">
                  <c:v>150</c:v>
                </c:pt>
                <c:pt idx="73">
                  <c:v>150</c:v>
                </c:pt>
                <c:pt idx="74">
                  <c:v>50</c:v>
                </c:pt>
                <c:pt idx="75">
                  <c:v>65</c:v>
                </c:pt>
                <c:pt idx="76">
                  <c:v>20</c:v>
                </c:pt>
                <c:pt idx="77">
                  <c:v>40</c:v>
                </c:pt>
                <c:pt idx="78">
                  <c:v>100</c:v>
                </c:pt>
                <c:pt idx="79">
                  <c:v>30</c:v>
                </c:pt>
                <c:pt idx="80">
                  <c:v>49.5</c:v>
                </c:pt>
                <c:pt idx="81">
                  <c:v>100</c:v>
                </c:pt>
                <c:pt idx="82">
                  <c:v>50</c:v>
                </c:pt>
                <c:pt idx="83">
                  <c:v>100</c:v>
                </c:pt>
                <c:pt idx="84">
                  <c:v>50</c:v>
                </c:pt>
                <c:pt idx="85">
                  <c:v>75</c:v>
                </c:pt>
                <c:pt idx="86">
                  <c:v>25</c:v>
                </c:pt>
                <c:pt idx="87">
                  <c:v>65</c:v>
                </c:pt>
                <c:pt idx="88">
                  <c:v>58</c:v>
                </c:pt>
                <c:pt idx="89">
                  <c:v>127.85</c:v>
                </c:pt>
                <c:pt idx="90">
                  <c:v>180</c:v>
                </c:pt>
                <c:pt idx="91">
                  <c:v>50</c:v>
                </c:pt>
                <c:pt idx="92">
                  <c:v>200</c:v>
                </c:pt>
                <c:pt idx="93">
                  <c:v>25</c:v>
                </c:pt>
                <c:pt idx="94">
                  <c:v>380</c:v>
                </c:pt>
                <c:pt idx="95">
                  <c:v>280</c:v>
                </c:pt>
                <c:pt idx="96">
                  <c:v>200</c:v>
                </c:pt>
                <c:pt idx="97">
                  <c:v>700</c:v>
                </c:pt>
                <c:pt idx="98">
                  <c:v>135</c:v>
                </c:pt>
                <c:pt idx="99">
                  <c:v>65</c:v>
                </c:pt>
                <c:pt idx="100">
                  <c:v>32</c:v>
                </c:pt>
                <c:pt idx="101">
                  <c:v>53</c:v>
                </c:pt>
                <c:pt idx="102">
                  <c:v>5</c:v>
                </c:pt>
                <c:pt idx="103">
                  <c:v>5</c:v>
                </c:pt>
                <c:pt idx="104">
                  <c:v>30</c:v>
                </c:pt>
              </c:numCache>
            </c:numRef>
          </c:bubbleSize>
          <c:bubble3D val="0"/>
          <c:extLst>
            <c:ext xmlns:c16="http://schemas.microsoft.com/office/drawing/2014/chart" uri="{C3380CC4-5D6E-409C-BE32-E72D297353CC}">
              <c16:uniqueId val="{00000000-F767-424A-8B52-033969497488}"/>
            </c:ext>
          </c:extLst>
        </c:ser>
        <c:ser>
          <c:idx val="0"/>
          <c:order val="1"/>
          <c:spPr>
            <a:noFill/>
            <a:ln>
              <a:solidFill>
                <a:schemeClr val="accent3"/>
              </a:solidFill>
            </a:ln>
            <a:effectLst/>
          </c:spPr>
          <c:invertIfNegative val="0"/>
          <c:trendline>
            <c:spPr>
              <a:ln w="19050" cap="rnd">
                <a:solidFill>
                  <a:schemeClr val="accent3"/>
                </a:solidFill>
                <a:prstDash val="sysDot"/>
              </a:ln>
              <a:effectLst/>
            </c:spPr>
            <c:trendlineType val="poly"/>
            <c:order val="2"/>
            <c:dispRSqr val="0"/>
            <c:dispEq val="0"/>
          </c:trendline>
          <c:xVal>
            <c:numRef>
              <c:f>'PV+Battery Hybrid PPA Price'!$V$24:$V$139</c:f>
              <c:numCache>
                <c:formatCode>m/d/yyyy</c:formatCode>
                <c:ptCount val="116"/>
                <c:pt idx="0">
                  <c:v>43872</c:v>
                </c:pt>
                <c:pt idx="1">
                  <c:v>42839</c:v>
                </c:pt>
                <c:pt idx="2">
                  <c:v>43363</c:v>
                </c:pt>
                <c:pt idx="3">
                  <c:v>43783</c:v>
                </c:pt>
                <c:pt idx="4">
                  <c:v>44679</c:v>
                </c:pt>
                <c:pt idx="5">
                  <c:v>43783</c:v>
                </c:pt>
                <c:pt idx="6">
                  <c:v>42877</c:v>
                </c:pt>
                <c:pt idx="7">
                  <c:v>44351</c:v>
                </c:pt>
                <c:pt idx="8">
                  <c:v>44833</c:v>
                </c:pt>
                <c:pt idx="9">
                  <c:v>44106</c:v>
                </c:pt>
                <c:pt idx="10">
                  <c:v>43398</c:v>
                </c:pt>
                <c:pt idx="16">
                  <c:v>43795</c:v>
                </c:pt>
                <c:pt idx="17">
                  <c:v>44351</c:v>
                </c:pt>
                <c:pt idx="18">
                  <c:v>44566</c:v>
                </c:pt>
                <c:pt idx="19">
                  <c:v>44106</c:v>
                </c:pt>
                <c:pt idx="20">
                  <c:v>44468</c:v>
                </c:pt>
                <c:pt idx="21">
                  <c:v>44099</c:v>
                </c:pt>
                <c:pt idx="22">
                  <c:v>44250</c:v>
                </c:pt>
                <c:pt idx="24">
                  <c:v>43647</c:v>
                </c:pt>
                <c:pt idx="25">
                  <c:v>43035</c:v>
                </c:pt>
                <c:pt idx="26">
                  <c:v>44348</c:v>
                </c:pt>
                <c:pt idx="27">
                  <c:v>43804</c:v>
                </c:pt>
                <c:pt idx="29">
                  <c:v>44582</c:v>
                </c:pt>
                <c:pt idx="30">
                  <c:v>43929</c:v>
                </c:pt>
                <c:pt idx="32">
                  <c:v>44140</c:v>
                </c:pt>
                <c:pt idx="33">
                  <c:v>44137</c:v>
                </c:pt>
                <c:pt idx="34">
                  <c:v>43875</c:v>
                </c:pt>
                <c:pt idx="36">
                  <c:v>44217</c:v>
                </c:pt>
                <c:pt idx="37">
                  <c:v>44351</c:v>
                </c:pt>
                <c:pt idx="38">
                  <c:v>44364</c:v>
                </c:pt>
                <c:pt idx="39">
                  <c:v>43637</c:v>
                </c:pt>
                <c:pt idx="40">
                  <c:v>43683</c:v>
                </c:pt>
                <c:pt idx="41">
                  <c:v>44862</c:v>
                </c:pt>
                <c:pt idx="42">
                  <c:v>44328</c:v>
                </c:pt>
                <c:pt idx="43">
                  <c:v>43510</c:v>
                </c:pt>
                <c:pt idx="44">
                  <c:v>43501</c:v>
                </c:pt>
                <c:pt idx="45">
                  <c:v>43501</c:v>
                </c:pt>
                <c:pt idx="46">
                  <c:v>43952</c:v>
                </c:pt>
                <c:pt idx="47">
                  <c:v>43739</c:v>
                </c:pt>
                <c:pt idx="48">
                  <c:v>43739</c:v>
                </c:pt>
                <c:pt idx="49">
                  <c:v>43007</c:v>
                </c:pt>
                <c:pt idx="50">
                  <c:v>42734</c:v>
                </c:pt>
                <c:pt idx="51">
                  <c:v>42080</c:v>
                </c:pt>
                <c:pt idx="52">
                  <c:v>44075</c:v>
                </c:pt>
                <c:pt idx="53">
                  <c:v>43461</c:v>
                </c:pt>
                <c:pt idx="54">
                  <c:v>43461</c:v>
                </c:pt>
                <c:pt idx="55">
                  <c:v>44075</c:v>
                </c:pt>
                <c:pt idx="56">
                  <c:v>44188</c:v>
                </c:pt>
                <c:pt idx="57">
                  <c:v>43462</c:v>
                </c:pt>
                <c:pt idx="58">
                  <c:v>44075</c:v>
                </c:pt>
                <c:pt idx="59">
                  <c:v>44166</c:v>
                </c:pt>
                <c:pt idx="60">
                  <c:v>44075</c:v>
                </c:pt>
                <c:pt idx="61">
                  <c:v>43463</c:v>
                </c:pt>
                <c:pt idx="62">
                  <c:v>44075</c:v>
                </c:pt>
                <c:pt idx="63">
                  <c:v>43461</c:v>
                </c:pt>
                <c:pt idx="64">
                  <c:v>44124</c:v>
                </c:pt>
                <c:pt idx="65">
                  <c:v>44075</c:v>
                </c:pt>
                <c:pt idx="66">
                  <c:v>42256</c:v>
                </c:pt>
                <c:pt idx="67">
                  <c:v>44075</c:v>
                </c:pt>
                <c:pt idx="68">
                  <c:v>43463</c:v>
                </c:pt>
                <c:pt idx="69">
                  <c:v>43462</c:v>
                </c:pt>
                <c:pt idx="70">
                  <c:v>43524</c:v>
                </c:pt>
                <c:pt idx="71">
                  <c:v>44195</c:v>
                </c:pt>
                <c:pt idx="72">
                  <c:v>43643</c:v>
                </c:pt>
                <c:pt idx="73">
                  <c:v>44287</c:v>
                </c:pt>
                <c:pt idx="74">
                  <c:v>43755</c:v>
                </c:pt>
                <c:pt idx="75">
                  <c:v>44694</c:v>
                </c:pt>
                <c:pt idx="76">
                  <c:v>43640</c:v>
                </c:pt>
                <c:pt idx="77">
                  <c:v>44287</c:v>
                </c:pt>
                <c:pt idx="78">
                  <c:v>45223</c:v>
                </c:pt>
                <c:pt idx="79">
                  <c:v>44097</c:v>
                </c:pt>
                <c:pt idx="81">
                  <c:v>44099</c:v>
                </c:pt>
                <c:pt idx="82">
                  <c:v>44228</c:v>
                </c:pt>
                <c:pt idx="84">
                  <c:v>45128</c:v>
                </c:pt>
                <c:pt idx="85">
                  <c:v>43551</c:v>
                </c:pt>
                <c:pt idx="86">
                  <c:v>43250</c:v>
                </c:pt>
                <c:pt idx="87">
                  <c:v>45337</c:v>
                </c:pt>
                <c:pt idx="88">
                  <c:v>43929</c:v>
                </c:pt>
                <c:pt idx="89">
                  <c:v>45415</c:v>
                </c:pt>
                <c:pt idx="90">
                  <c:v>43915</c:v>
                </c:pt>
                <c:pt idx="91">
                  <c:v>43250</c:v>
                </c:pt>
                <c:pt idx="92">
                  <c:v>45322</c:v>
                </c:pt>
                <c:pt idx="93">
                  <c:v>43250</c:v>
                </c:pt>
                <c:pt idx="94">
                  <c:v>43640</c:v>
                </c:pt>
                <c:pt idx="95">
                  <c:v>44348</c:v>
                </c:pt>
                <c:pt idx="96">
                  <c:v>44348</c:v>
                </c:pt>
                <c:pt idx="97">
                  <c:v>45415</c:v>
                </c:pt>
                <c:pt idx="98">
                  <c:v>43640</c:v>
                </c:pt>
                <c:pt idx="99">
                  <c:v>44854</c:v>
                </c:pt>
                <c:pt idx="100">
                  <c:v>44950</c:v>
                </c:pt>
                <c:pt idx="101">
                  <c:v>44669</c:v>
                </c:pt>
                <c:pt idx="102">
                  <c:v>44211</c:v>
                </c:pt>
                <c:pt idx="103">
                  <c:v>44211</c:v>
                </c:pt>
                <c:pt idx="104">
                  <c:v>43507</c:v>
                </c:pt>
              </c:numCache>
            </c:numRef>
          </c:xVal>
          <c:yVal>
            <c:numRef>
              <c:f>'PV+Battery Hybrid PPA Price'!$O$24:$O$139</c:f>
              <c:numCache>
                <c:formatCode>0.0</c:formatCode>
                <c:ptCount val="116"/>
                <c:pt idx="2">
                  <c:v>61.990901468196178</c:v>
                </c:pt>
                <c:pt idx="3">
                  <c:v>45.858419127775406</c:v>
                </c:pt>
                <c:pt idx="5">
                  <c:v>61.144558837033884</c:v>
                </c:pt>
                <c:pt idx="6">
                  <c:v>84.81311914176662</c:v>
                </c:pt>
                <c:pt idx="7">
                  <c:v>65.83199947708836</c:v>
                </c:pt>
                <c:pt idx="8">
                  <c:v>58.913870989753363</c:v>
                </c:pt>
                <c:pt idx="9">
                  <c:v>51.960791532066509</c:v>
                </c:pt>
                <c:pt idx="10">
                  <c:v>42.360838662258629</c:v>
                </c:pt>
                <c:pt idx="11">
                  <c:v>54.974182845477827</c:v>
                </c:pt>
                <c:pt idx="12">
                  <c:v>71.510534637232524</c:v>
                </c:pt>
                <c:pt idx="13">
                  <c:v>71.510534637232524</c:v>
                </c:pt>
                <c:pt idx="14">
                  <c:v>59.527187880447926</c:v>
                </c:pt>
                <c:pt idx="15">
                  <c:v>93.128765632466127</c:v>
                </c:pt>
                <c:pt idx="16">
                  <c:v>47.177095062939507</c:v>
                </c:pt>
                <c:pt idx="17">
                  <c:v>59.515496328966883</c:v>
                </c:pt>
                <c:pt idx="18">
                  <c:v>53.613887068502144</c:v>
                </c:pt>
                <c:pt idx="19">
                  <c:v>56.146694649968751</c:v>
                </c:pt>
                <c:pt idx="20">
                  <c:v>48.777440977160332</c:v>
                </c:pt>
                <c:pt idx="21">
                  <c:v>49.058174450410178</c:v>
                </c:pt>
                <c:pt idx="22">
                  <c:v>47.20719616094528</c:v>
                </c:pt>
                <c:pt idx="23">
                  <c:v>104.24334409526313</c:v>
                </c:pt>
                <c:pt idx="24">
                  <c:v>41.08981247781599</c:v>
                </c:pt>
                <c:pt idx="25">
                  <c:v>45.495734505375822</c:v>
                </c:pt>
                <c:pt idx="26">
                  <c:v>52.265110035332263</c:v>
                </c:pt>
                <c:pt idx="27">
                  <c:v>50.83300639471036</c:v>
                </c:pt>
                <c:pt idx="28">
                  <c:v>71.510534637232524</c:v>
                </c:pt>
                <c:pt idx="29">
                  <c:v>67.708607065127239</c:v>
                </c:pt>
                <c:pt idx="30">
                  <c:v>57.76093880585622</c:v>
                </c:pt>
                <c:pt idx="31">
                  <c:v>64.459076164403555</c:v>
                </c:pt>
                <c:pt idx="32">
                  <c:v>47.3029365061888</c:v>
                </c:pt>
                <c:pt idx="33">
                  <c:v>41.550342053134685</c:v>
                </c:pt>
                <c:pt idx="34">
                  <c:v>38.5995426680078</c:v>
                </c:pt>
                <c:pt idx="35">
                  <c:v>47.020530915107067</c:v>
                </c:pt>
                <c:pt idx="36">
                  <c:v>47.748249999320564</c:v>
                </c:pt>
                <c:pt idx="37">
                  <c:v>46.71918516273665</c:v>
                </c:pt>
                <c:pt idx="38">
                  <c:v>53.414319976348771</c:v>
                </c:pt>
                <c:pt idx="39">
                  <c:v>44.442203242947066</c:v>
                </c:pt>
                <c:pt idx="40">
                  <c:v>43.83525357802062</c:v>
                </c:pt>
                <c:pt idx="41">
                  <c:v>54.392110442157211</c:v>
                </c:pt>
                <c:pt idx="42">
                  <c:v>54.392110442157211</c:v>
                </c:pt>
                <c:pt idx="72">
                  <c:v>51.445864532311035</c:v>
                </c:pt>
                <c:pt idx="73">
                  <c:v>45.049152907873498</c:v>
                </c:pt>
                <c:pt idx="74">
                  <c:v>37.653407553139168</c:v>
                </c:pt>
                <c:pt idx="75">
                  <c:v>71.94426747095379</c:v>
                </c:pt>
                <c:pt idx="76">
                  <c:v>67.236535103517767</c:v>
                </c:pt>
                <c:pt idx="77">
                  <c:v>51.590721518747351</c:v>
                </c:pt>
                <c:pt idx="78">
                  <c:v>70.342617615573957</c:v>
                </c:pt>
                <c:pt idx="79">
                  <c:v>54.480205067728839</c:v>
                </c:pt>
                <c:pt idx="80">
                  <c:v>71.972974723657003</c:v>
                </c:pt>
                <c:pt idx="81">
                  <c:v>53.100959369811662</c:v>
                </c:pt>
                <c:pt idx="82">
                  <c:v>44.509642094605532</c:v>
                </c:pt>
                <c:pt idx="83">
                  <c:v>81.604575483126823</c:v>
                </c:pt>
                <c:pt idx="84">
                  <c:v>72.567427638766148</c:v>
                </c:pt>
                <c:pt idx="86">
                  <c:v>59.611655347548542</c:v>
                </c:pt>
                <c:pt idx="87">
                  <c:v>101.56957429193515</c:v>
                </c:pt>
                <c:pt idx="88">
                  <c:v>48.996756388939055</c:v>
                </c:pt>
                <c:pt idx="89">
                  <c:v>82.962298358218561</c:v>
                </c:pt>
                <c:pt idx="90">
                  <c:v>45.647966705254177</c:v>
                </c:pt>
                <c:pt idx="91">
                  <c:v>50.384046945055772</c:v>
                </c:pt>
                <c:pt idx="92">
                  <c:v>84.79226976240713</c:v>
                </c:pt>
                <c:pt idx="93">
                  <c:v>51.126201482707948</c:v>
                </c:pt>
                <c:pt idx="95">
                  <c:v>43.272435820083345</c:v>
                </c:pt>
                <c:pt idx="96">
                  <c:v>44.239236234177234</c:v>
                </c:pt>
                <c:pt idx="97">
                  <c:v>71.639500846197805</c:v>
                </c:pt>
                <c:pt idx="99">
                  <c:v>54.435950456569898</c:v>
                </c:pt>
                <c:pt idx="100">
                  <c:v>81.473430121705618</c:v>
                </c:pt>
                <c:pt idx="101">
                  <c:v>69.796671310740521</c:v>
                </c:pt>
                <c:pt idx="104">
                  <c:v>41.160614900161306</c:v>
                </c:pt>
              </c:numCache>
            </c:numRef>
          </c:yVal>
          <c:bubbleSize>
            <c:numRef>
              <c:f>'PV+Battery Hybrid PPA Price'!$E$24:$E$139</c:f>
              <c:numCache>
                <c:formatCode>General</c:formatCode>
                <c:ptCount val="116"/>
                <c:pt idx="0">
                  <c:v>10</c:v>
                </c:pt>
                <c:pt idx="1">
                  <c:v>10</c:v>
                </c:pt>
                <c:pt idx="2">
                  <c:v>100</c:v>
                </c:pt>
                <c:pt idx="3">
                  <c:v>250</c:v>
                </c:pt>
                <c:pt idx="4">
                  <c:v>20</c:v>
                </c:pt>
                <c:pt idx="5">
                  <c:v>88</c:v>
                </c:pt>
                <c:pt idx="6">
                  <c:v>30</c:v>
                </c:pt>
                <c:pt idx="7">
                  <c:v>71</c:v>
                </c:pt>
                <c:pt idx="8">
                  <c:v>50</c:v>
                </c:pt>
                <c:pt idx="9">
                  <c:v>132</c:v>
                </c:pt>
                <c:pt idx="10">
                  <c:v>40</c:v>
                </c:pt>
                <c:pt idx="11">
                  <c:v>63</c:v>
                </c:pt>
                <c:pt idx="12">
                  <c:v>115</c:v>
                </c:pt>
                <c:pt idx="13">
                  <c:v>115</c:v>
                </c:pt>
                <c:pt idx="14">
                  <c:v>47</c:v>
                </c:pt>
                <c:pt idx="15">
                  <c:v>60</c:v>
                </c:pt>
                <c:pt idx="16">
                  <c:v>11</c:v>
                </c:pt>
                <c:pt idx="17">
                  <c:v>52</c:v>
                </c:pt>
                <c:pt idx="18">
                  <c:v>33</c:v>
                </c:pt>
                <c:pt idx="19">
                  <c:v>61.5</c:v>
                </c:pt>
                <c:pt idx="20">
                  <c:v>12.5</c:v>
                </c:pt>
                <c:pt idx="21">
                  <c:v>60</c:v>
                </c:pt>
                <c:pt idx="22">
                  <c:v>50</c:v>
                </c:pt>
                <c:pt idx="23">
                  <c:v>230</c:v>
                </c:pt>
                <c:pt idx="24">
                  <c:v>300</c:v>
                </c:pt>
                <c:pt idx="25">
                  <c:v>20</c:v>
                </c:pt>
                <c:pt idx="26">
                  <c:v>70</c:v>
                </c:pt>
                <c:pt idx="27">
                  <c:v>50</c:v>
                </c:pt>
                <c:pt idx="28">
                  <c:v>230</c:v>
                </c:pt>
                <c:pt idx="29">
                  <c:v>32</c:v>
                </c:pt>
                <c:pt idx="30">
                  <c:v>20</c:v>
                </c:pt>
                <c:pt idx="31">
                  <c:v>88</c:v>
                </c:pt>
                <c:pt idx="32">
                  <c:v>10</c:v>
                </c:pt>
                <c:pt idx="33">
                  <c:v>50</c:v>
                </c:pt>
                <c:pt idx="34">
                  <c:v>80.25</c:v>
                </c:pt>
                <c:pt idx="35">
                  <c:v>72</c:v>
                </c:pt>
                <c:pt idx="36">
                  <c:v>75</c:v>
                </c:pt>
                <c:pt idx="37">
                  <c:v>40</c:v>
                </c:pt>
                <c:pt idx="38">
                  <c:v>100</c:v>
                </c:pt>
                <c:pt idx="39">
                  <c:v>30</c:v>
                </c:pt>
                <c:pt idx="40">
                  <c:v>10</c:v>
                </c:pt>
                <c:pt idx="41">
                  <c:v>25</c:v>
                </c:pt>
                <c:pt idx="42">
                  <c:v>25</c:v>
                </c:pt>
                <c:pt idx="43">
                  <c:v>1</c:v>
                </c:pt>
                <c:pt idx="44">
                  <c:v>125</c:v>
                </c:pt>
                <c:pt idx="45">
                  <c:v>100</c:v>
                </c:pt>
                <c:pt idx="46">
                  <c:v>12</c:v>
                </c:pt>
                <c:pt idx="47">
                  <c:v>40</c:v>
                </c:pt>
                <c:pt idx="48">
                  <c:v>40</c:v>
                </c:pt>
                <c:pt idx="49">
                  <c:v>14</c:v>
                </c:pt>
                <c:pt idx="50">
                  <c:v>20</c:v>
                </c:pt>
                <c:pt idx="51">
                  <c:v>6</c:v>
                </c:pt>
                <c:pt idx="52">
                  <c:v>15</c:v>
                </c:pt>
                <c:pt idx="53">
                  <c:v>30</c:v>
                </c:pt>
                <c:pt idx="54">
                  <c:v>52</c:v>
                </c:pt>
                <c:pt idx="55">
                  <c:v>20</c:v>
                </c:pt>
                <c:pt idx="56">
                  <c:v>40</c:v>
                </c:pt>
                <c:pt idx="57">
                  <c:v>60</c:v>
                </c:pt>
                <c:pt idx="58">
                  <c:v>60</c:v>
                </c:pt>
                <c:pt idx="59">
                  <c:v>42</c:v>
                </c:pt>
                <c:pt idx="60">
                  <c:v>120</c:v>
                </c:pt>
                <c:pt idx="61">
                  <c:v>39</c:v>
                </c:pt>
                <c:pt idx="62">
                  <c:v>7</c:v>
                </c:pt>
                <c:pt idx="63">
                  <c:v>15</c:v>
                </c:pt>
                <c:pt idx="64">
                  <c:v>60</c:v>
                </c:pt>
                <c:pt idx="65">
                  <c:v>40</c:v>
                </c:pt>
                <c:pt idx="66">
                  <c:v>13</c:v>
                </c:pt>
                <c:pt idx="67">
                  <c:v>30</c:v>
                </c:pt>
                <c:pt idx="68">
                  <c:v>36</c:v>
                </c:pt>
                <c:pt idx="69">
                  <c:v>30</c:v>
                </c:pt>
                <c:pt idx="70">
                  <c:v>12.5</c:v>
                </c:pt>
                <c:pt idx="71">
                  <c:v>35</c:v>
                </c:pt>
                <c:pt idx="72">
                  <c:v>150</c:v>
                </c:pt>
                <c:pt idx="73">
                  <c:v>150</c:v>
                </c:pt>
                <c:pt idx="74">
                  <c:v>50</c:v>
                </c:pt>
                <c:pt idx="75">
                  <c:v>65</c:v>
                </c:pt>
                <c:pt idx="76">
                  <c:v>20</c:v>
                </c:pt>
                <c:pt idx="77">
                  <c:v>40</c:v>
                </c:pt>
                <c:pt idx="78">
                  <c:v>100</c:v>
                </c:pt>
                <c:pt idx="79">
                  <c:v>30</c:v>
                </c:pt>
                <c:pt idx="80">
                  <c:v>49.5</c:v>
                </c:pt>
                <c:pt idx="81">
                  <c:v>100</c:v>
                </c:pt>
                <c:pt idx="82">
                  <c:v>50</c:v>
                </c:pt>
                <c:pt idx="83">
                  <c:v>100</c:v>
                </c:pt>
                <c:pt idx="84">
                  <c:v>50</c:v>
                </c:pt>
                <c:pt idx="85">
                  <c:v>75</c:v>
                </c:pt>
                <c:pt idx="86">
                  <c:v>25</c:v>
                </c:pt>
                <c:pt idx="87">
                  <c:v>65</c:v>
                </c:pt>
                <c:pt idx="88">
                  <c:v>58</c:v>
                </c:pt>
                <c:pt idx="89">
                  <c:v>127.85</c:v>
                </c:pt>
                <c:pt idx="90">
                  <c:v>180</c:v>
                </c:pt>
                <c:pt idx="91">
                  <c:v>50</c:v>
                </c:pt>
                <c:pt idx="92">
                  <c:v>200</c:v>
                </c:pt>
                <c:pt idx="93">
                  <c:v>25</c:v>
                </c:pt>
                <c:pt idx="94">
                  <c:v>380</c:v>
                </c:pt>
                <c:pt idx="95">
                  <c:v>280</c:v>
                </c:pt>
                <c:pt idx="96">
                  <c:v>200</c:v>
                </c:pt>
                <c:pt idx="97">
                  <c:v>700</c:v>
                </c:pt>
                <c:pt idx="98">
                  <c:v>135</c:v>
                </c:pt>
                <c:pt idx="99">
                  <c:v>65</c:v>
                </c:pt>
                <c:pt idx="100">
                  <c:v>32</c:v>
                </c:pt>
                <c:pt idx="101">
                  <c:v>53</c:v>
                </c:pt>
                <c:pt idx="102">
                  <c:v>5</c:v>
                </c:pt>
                <c:pt idx="103">
                  <c:v>5</c:v>
                </c:pt>
                <c:pt idx="104">
                  <c:v>30</c:v>
                </c:pt>
              </c:numCache>
            </c:numRef>
          </c:bubbleSize>
          <c:bubble3D val="0"/>
          <c:extLst>
            <c:ext xmlns:c16="http://schemas.microsoft.com/office/drawing/2014/chart" uri="{C3380CC4-5D6E-409C-BE32-E72D297353CC}">
              <c16:uniqueId val="{00000002-F767-424A-8B52-033969497488}"/>
            </c:ext>
          </c:extLst>
        </c:ser>
        <c:dLbls>
          <c:showLegendKey val="0"/>
          <c:showVal val="0"/>
          <c:showCatName val="0"/>
          <c:showSerName val="0"/>
          <c:showPercent val="0"/>
          <c:showBubbleSize val="0"/>
        </c:dLbls>
        <c:bubbleScale val="100"/>
        <c:showNegBubbles val="0"/>
        <c:axId val="556873744"/>
        <c:axId val="556872960"/>
      </c:bubbleChart>
      <c:valAx>
        <c:axId val="556873744"/>
        <c:scaling>
          <c:orientation val="minMax"/>
          <c:max val="45657"/>
          <c:min val="42736"/>
        </c:scaling>
        <c:delete val="0"/>
        <c:axPos val="b"/>
        <c:majorGridlines>
          <c:spPr>
            <a:ln w="9525" cap="flat" cmpd="sng" algn="ctr">
              <a:noFill/>
              <a:round/>
            </a:ln>
            <a:effectLst/>
          </c:spPr>
        </c:majorGridlines>
        <c:numFmt formatCode="yyyy" sourceLinked="0"/>
        <c:majorTickMark val="none"/>
        <c:minorTickMark val="none"/>
        <c:tickLblPos val="nextTo"/>
        <c:spPr>
          <a:noFill/>
          <a:ln w="9525" cap="flat" cmpd="sng" algn="ctr">
            <a:solidFill>
              <a:schemeClr val="tx1">
                <a:lumMod val="25000"/>
                <a:lumOff val="75000"/>
              </a:schemeClr>
            </a:solidFill>
            <a:round/>
          </a:ln>
          <a:effectLst/>
        </c:spPr>
        <c:txPr>
          <a:bodyPr rot="-60000000" spcFirstLastPara="1" vertOverflow="ellipsis" vert="horz" wrap="square" anchor="ctr" anchorCtr="1"/>
          <a:lstStyle/>
          <a:p>
            <a:pPr>
              <a:defRPr sz="900" b="1" i="0" u="none" strike="noStrike" kern="1200" baseline="0">
                <a:solidFill>
                  <a:sysClr val="windowText" lastClr="000000"/>
                </a:solidFill>
                <a:latin typeface="+mn-lt"/>
                <a:ea typeface="+mn-ea"/>
                <a:cs typeface="+mn-cs"/>
              </a:defRPr>
            </a:pPr>
            <a:endParaRPr lang="en-US"/>
          </a:p>
        </c:txPr>
        <c:crossAx val="556872960"/>
        <c:crosses val="autoZero"/>
        <c:crossBetween val="midCat"/>
        <c:majorUnit val="366"/>
      </c:valAx>
      <c:valAx>
        <c:axId val="556872960"/>
        <c:scaling>
          <c:orientation val="minMax"/>
          <c:max val="120"/>
          <c:min val="0"/>
        </c:scaling>
        <c:delete val="0"/>
        <c:axPos val="l"/>
        <c:majorGridlines>
          <c:spPr>
            <a:ln w="9525" cap="flat" cmpd="sng" algn="ctr">
              <a:noFill/>
              <a:round/>
            </a:ln>
            <a:effectLst/>
          </c:spPr>
        </c:majorGridlines>
        <c:numFmt formatCode="&quot;$&quot;#,##0" sourceLinked="0"/>
        <c:majorTickMark val="none"/>
        <c:minorTickMark val="none"/>
        <c:tickLblPos val="nextTo"/>
        <c:spPr>
          <a:noFill/>
          <a:ln w="9525" cap="flat" cmpd="sng" algn="ctr">
            <a:solidFill>
              <a:schemeClr val="tx1">
                <a:lumMod val="25000"/>
                <a:lumOff val="75000"/>
              </a:schemeClr>
            </a:solidFill>
            <a:round/>
          </a:ln>
          <a:effectLst/>
        </c:spPr>
        <c:txPr>
          <a:bodyPr rot="-60000000" spcFirstLastPara="1" vertOverflow="ellipsis" vert="horz" wrap="square" anchor="ctr" anchorCtr="1"/>
          <a:lstStyle/>
          <a:p>
            <a:pPr>
              <a:defRPr sz="900" b="1" i="0" u="none" strike="noStrike" kern="1200" baseline="0">
                <a:solidFill>
                  <a:sysClr val="windowText" lastClr="000000"/>
                </a:solidFill>
                <a:latin typeface="+mn-lt"/>
                <a:ea typeface="+mn-ea"/>
                <a:cs typeface="+mn-cs"/>
              </a:defRPr>
            </a:pPr>
            <a:endParaRPr lang="en-US"/>
          </a:p>
        </c:txPr>
        <c:crossAx val="556873744"/>
        <c:crosses val="autoZero"/>
        <c:crossBetween val="midCat"/>
      </c:valAx>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a:pPr>
      <a:endParaRPr lang="en-US"/>
    </a:p>
  </c:txPr>
  <c:printSettings>
    <c:headerFooter/>
    <c:pageMargins b="0.75" l="0.7" r="0.7" t="0.75" header="0.3" footer="0.3"/>
    <c:pageSetup/>
  </c:printSettings>
  <c:userShapes r:id="rId3"/>
</c:chartSpace>
</file>

<file path=xl/charts/chart4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8.5585217417998183E-2"/>
          <c:y val="9.7182043193966783E-2"/>
          <c:w val="0.84688320209973755"/>
          <c:h val="0.75375195640726578"/>
        </c:manualLayout>
      </c:layout>
      <c:bubbleChart>
        <c:varyColors val="0"/>
        <c:ser>
          <c:idx val="1"/>
          <c:order val="0"/>
          <c:spPr>
            <a:noFill/>
            <a:ln w="19050">
              <a:solidFill>
                <a:schemeClr val="accent4"/>
              </a:solidFill>
            </a:ln>
            <a:effectLst/>
          </c:spPr>
          <c:invertIfNegative val="0"/>
          <c:xVal>
            <c:numRef>
              <c:f>'PV+Battery Hybrid PPA Price'!$K$24:$K$139</c:f>
              <c:numCache>
                <c:formatCode>m/d/yyyy</c:formatCode>
                <c:ptCount val="116"/>
                <c:pt idx="11">
                  <c:v>43964</c:v>
                </c:pt>
                <c:pt idx="12">
                  <c:v>43930</c:v>
                </c:pt>
                <c:pt idx="13">
                  <c:v>43930</c:v>
                </c:pt>
                <c:pt idx="14">
                  <c:v>44519</c:v>
                </c:pt>
                <c:pt idx="15">
                  <c:v>43980</c:v>
                </c:pt>
                <c:pt idx="23">
                  <c:v>44487</c:v>
                </c:pt>
                <c:pt idx="28">
                  <c:v>43930</c:v>
                </c:pt>
                <c:pt idx="31">
                  <c:v>43943</c:v>
                </c:pt>
                <c:pt idx="35">
                  <c:v>43943</c:v>
                </c:pt>
                <c:pt idx="80">
                  <c:v>45196</c:v>
                </c:pt>
                <c:pt idx="83">
                  <c:v>45196</c:v>
                </c:pt>
              </c:numCache>
            </c:numRef>
          </c:xVal>
          <c:yVal>
            <c:numRef>
              <c:f>'PV+Battery Hybrid PPA Price'!$N$24:$N$139</c:f>
              <c:numCache>
                <c:formatCode>0.0</c:formatCode>
                <c:ptCount val="116"/>
                <c:pt idx="2">
                  <c:v>31.890883174063834</c:v>
                </c:pt>
                <c:pt idx="3">
                  <c:v>23.351906156167065</c:v>
                </c:pt>
                <c:pt idx="5">
                  <c:v>23.351718114888673</c:v>
                </c:pt>
                <c:pt idx="6">
                  <c:v>13.251159892686978</c:v>
                </c:pt>
                <c:pt idx="7">
                  <c:v>26.009332757874915</c:v>
                </c:pt>
                <c:pt idx="8">
                  <c:v>15.386325338535984</c:v>
                </c:pt>
                <c:pt idx="9">
                  <c:v>14.499650800362936</c:v>
                </c:pt>
                <c:pt idx="10">
                  <c:v>6.9326834949916858</c:v>
                </c:pt>
                <c:pt idx="11">
                  <c:v>18.108004070626912</c:v>
                </c:pt>
                <c:pt idx="12">
                  <c:v>36.312200131921152</c:v>
                </c:pt>
                <c:pt idx="13">
                  <c:v>35.413427901768095</c:v>
                </c:pt>
                <c:pt idx="14">
                  <c:v>22.294694229482893</c:v>
                </c:pt>
                <c:pt idx="15">
                  <c:v>24.534007696332903</c:v>
                </c:pt>
                <c:pt idx="16">
                  <c:v>5.0712619311511524</c:v>
                </c:pt>
                <c:pt idx="17">
                  <c:v>12.411313776648731</c:v>
                </c:pt>
                <c:pt idx="18">
                  <c:v>12.878562867703966</c:v>
                </c:pt>
                <c:pt idx="19">
                  <c:v>13.567190970757748</c:v>
                </c:pt>
                <c:pt idx="20">
                  <c:v>5.8158860267715351</c:v>
                </c:pt>
                <c:pt idx="21">
                  <c:v>12.931987174067867</c:v>
                </c:pt>
                <c:pt idx="22">
                  <c:v>18.261399851812026</c:v>
                </c:pt>
                <c:pt idx="23">
                  <c:v>57.501103572399892</c:v>
                </c:pt>
                <c:pt idx="24">
                  <c:v>15.565834109708039</c:v>
                </c:pt>
                <c:pt idx="25">
                  <c:v>16.97739995583591</c:v>
                </c:pt>
                <c:pt idx="26">
                  <c:v>20.634509468828128</c:v>
                </c:pt>
                <c:pt idx="27">
                  <c:v>13.332936897568016</c:v>
                </c:pt>
                <c:pt idx="28">
                  <c:v>35.270516815005443</c:v>
                </c:pt>
                <c:pt idx="29">
                  <c:v>17.560180765916449</c:v>
                </c:pt>
                <c:pt idx="30">
                  <c:v>4.132035068342736</c:v>
                </c:pt>
                <c:pt idx="31">
                  <c:v>17.723940784438732</c:v>
                </c:pt>
                <c:pt idx="32">
                  <c:v>9.8421218885292721</c:v>
                </c:pt>
                <c:pt idx="33">
                  <c:v>17.969484562645693</c:v>
                </c:pt>
                <c:pt idx="34">
                  <c:v>10.389526641115381</c:v>
                </c:pt>
                <c:pt idx="35">
                  <c:v>12.189321043089025</c:v>
                </c:pt>
                <c:pt idx="36">
                  <c:v>20.101635576710567</c:v>
                </c:pt>
                <c:pt idx="37">
                  <c:v>19.705043871194444</c:v>
                </c:pt>
                <c:pt idx="38">
                  <c:v>15.668564623998574</c:v>
                </c:pt>
                <c:pt idx="39">
                  <c:v>6.9949010171416548</c:v>
                </c:pt>
                <c:pt idx="40">
                  <c:v>2.2997904204057029</c:v>
                </c:pt>
                <c:pt idx="41">
                  <c:v>7.0749169455821157</c:v>
                </c:pt>
                <c:pt idx="42">
                  <c:v>7.0749169455821157</c:v>
                </c:pt>
                <c:pt idx="72">
                  <c:v>13.749469690987285</c:v>
                </c:pt>
                <c:pt idx="73">
                  <c:v>11.614507034724605</c:v>
                </c:pt>
                <c:pt idx="74">
                  <c:v>8.1705357710151052</c:v>
                </c:pt>
                <c:pt idx="75">
                  <c:v>17.821171032650053</c:v>
                </c:pt>
                <c:pt idx="76">
                  <c:v>14.994969036170687</c:v>
                </c:pt>
                <c:pt idx="77">
                  <c:v>8.0903567516830819</c:v>
                </c:pt>
                <c:pt idx="78">
                  <c:v>38.646082415420658</c:v>
                </c:pt>
                <c:pt idx="79">
                  <c:v>8.2565525204492651</c:v>
                </c:pt>
                <c:pt idx="80">
                  <c:v>38.161260813820597</c:v>
                </c:pt>
                <c:pt idx="81">
                  <c:v>13.652921093918076</c:v>
                </c:pt>
                <c:pt idx="82">
                  <c:v>6.0638584495859664</c:v>
                </c:pt>
                <c:pt idx="83">
                  <c:v>22.369592187655417</c:v>
                </c:pt>
                <c:pt idx="84">
                  <c:v>13.730560314124578</c:v>
                </c:pt>
                <c:pt idx="86">
                  <c:v>7.4574721414668534</c:v>
                </c:pt>
                <c:pt idx="87">
                  <c:v>27.705048175583809</c:v>
                </c:pt>
                <c:pt idx="88">
                  <c:v>10.633632406389584</c:v>
                </c:pt>
                <c:pt idx="89">
                  <c:v>34.142890499340233</c:v>
                </c:pt>
                <c:pt idx="90">
                  <c:v>19.325813924676595</c:v>
                </c:pt>
                <c:pt idx="91">
                  <c:v>6.6131706128134686</c:v>
                </c:pt>
                <c:pt idx="92">
                  <c:v>44.5874434909895</c:v>
                </c:pt>
                <c:pt idx="93">
                  <c:v>7.1202488691878214</c:v>
                </c:pt>
                <c:pt idx="95">
                  <c:v>17.730562317407717</c:v>
                </c:pt>
                <c:pt idx="96">
                  <c:v>18.28168994682396</c:v>
                </c:pt>
                <c:pt idx="97">
                  <c:v>39.065302241730535</c:v>
                </c:pt>
                <c:pt idx="99">
                  <c:v>13.265966845703126</c:v>
                </c:pt>
                <c:pt idx="100">
                  <c:v>19.282929826644462</c:v>
                </c:pt>
                <c:pt idx="101">
                  <c:v>30.42416257779259</c:v>
                </c:pt>
                <c:pt idx="104">
                  <c:v>15.243379278455762</c:v>
                </c:pt>
              </c:numCache>
            </c:numRef>
          </c:yVal>
          <c:bubbleSize>
            <c:numRef>
              <c:f>'PV+Battery Hybrid PPA Price'!$H$24:$H$139</c:f>
              <c:numCache>
                <c:formatCode>0%</c:formatCode>
                <c:ptCount val="116"/>
                <c:pt idx="0">
                  <c:v>0.19047619047619047</c:v>
                </c:pt>
                <c:pt idx="1">
                  <c:v>0.5</c:v>
                </c:pt>
                <c:pt idx="2">
                  <c:v>1</c:v>
                </c:pt>
                <c:pt idx="3">
                  <c:v>1</c:v>
                </c:pt>
                <c:pt idx="4">
                  <c:v>1</c:v>
                </c:pt>
                <c:pt idx="5">
                  <c:v>1</c:v>
                </c:pt>
                <c:pt idx="6">
                  <c:v>0.3</c:v>
                </c:pt>
                <c:pt idx="7">
                  <c:v>0.75935828877005351</c:v>
                </c:pt>
                <c:pt idx="8">
                  <c:v>0.5</c:v>
                </c:pt>
                <c:pt idx="9">
                  <c:v>0.5665236051502146</c:v>
                </c:pt>
                <c:pt idx="10">
                  <c:v>0.3125</c:v>
                </c:pt>
                <c:pt idx="11">
                  <c:v>0.57272727272727275</c:v>
                </c:pt>
                <c:pt idx="12">
                  <c:v>0.92</c:v>
                </c:pt>
                <c:pt idx="13">
                  <c:v>0.92</c:v>
                </c:pt>
                <c:pt idx="14">
                  <c:v>0.752</c:v>
                </c:pt>
                <c:pt idx="15">
                  <c:v>0.46153846153846156</c:v>
                </c:pt>
                <c:pt idx="16">
                  <c:v>0.25</c:v>
                </c:pt>
                <c:pt idx="17">
                  <c:v>0.44444444444444442</c:v>
                </c:pt>
                <c:pt idx="18">
                  <c:v>0.50769230769230766</c:v>
                </c:pt>
                <c:pt idx="19">
                  <c:v>0.5</c:v>
                </c:pt>
                <c:pt idx="20">
                  <c:v>0.25</c:v>
                </c:pt>
                <c:pt idx="21">
                  <c:v>0.54545454545454541</c:v>
                </c:pt>
                <c:pt idx="22">
                  <c:v>1</c:v>
                </c:pt>
                <c:pt idx="23">
                  <c:v>0.92</c:v>
                </c:pt>
                <c:pt idx="24">
                  <c:v>0.75</c:v>
                </c:pt>
                <c:pt idx="25">
                  <c:v>0.68965517241379315</c:v>
                </c:pt>
                <c:pt idx="26">
                  <c:v>0.77777777777777779</c:v>
                </c:pt>
                <c:pt idx="27">
                  <c:v>0.5</c:v>
                </c:pt>
                <c:pt idx="28">
                  <c:v>0.92</c:v>
                </c:pt>
                <c:pt idx="29">
                  <c:v>0.45714285714285713</c:v>
                </c:pt>
                <c:pt idx="30">
                  <c:v>0.2</c:v>
                </c:pt>
                <c:pt idx="31">
                  <c:v>0.48888888888888887</c:v>
                </c:pt>
                <c:pt idx="32">
                  <c:v>0.38461538461538464</c:v>
                </c:pt>
                <c:pt idx="33">
                  <c:v>0.79365079365079361</c:v>
                </c:pt>
                <c:pt idx="34">
                  <c:v>0.5</c:v>
                </c:pt>
                <c:pt idx="35">
                  <c:v>0.36</c:v>
                </c:pt>
                <c:pt idx="36">
                  <c:v>0.83333333333333337</c:v>
                </c:pt>
                <c:pt idx="37">
                  <c:v>0.83333333333333337</c:v>
                </c:pt>
                <c:pt idx="38">
                  <c:v>0.5</c:v>
                </c:pt>
                <c:pt idx="39">
                  <c:v>0.3</c:v>
                </c:pt>
                <c:pt idx="40">
                  <c:v>0.1</c:v>
                </c:pt>
                <c:pt idx="41">
                  <c:v>0.25</c:v>
                </c:pt>
                <c:pt idx="42">
                  <c:v>0.25</c:v>
                </c:pt>
                <c:pt idx="43">
                  <c:v>4.5454545454545456E-2</c:v>
                </c:pt>
                <c:pt idx="44">
                  <c:v>0.38461538461538464</c:v>
                </c:pt>
                <c:pt idx="45">
                  <c:v>0.40322580645161288</c:v>
                </c:pt>
                <c:pt idx="46">
                  <c:v>0.24</c:v>
                </c:pt>
                <c:pt idx="47">
                  <c:v>0.18779342723004694</c:v>
                </c:pt>
                <c:pt idx="48">
                  <c:v>0.20460358056265984</c:v>
                </c:pt>
                <c:pt idx="49">
                  <c:v>1</c:v>
                </c:pt>
                <c:pt idx="50">
                  <c:v>1</c:v>
                </c:pt>
                <c:pt idx="51">
                  <c:v>0.5</c:v>
                </c:pt>
                <c:pt idx="52">
                  <c:v>1</c:v>
                </c:pt>
                <c:pt idx="53">
                  <c:v>1</c:v>
                </c:pt>
                <c:pt idx="54">
                  <c:v>1</c:v>
                </c:pt>
                <c:pt idx="55">
                  <c:v>1</c:v>
                </c:pt>
                <c:pt idx="56">
                  <c:v>1</c:v>
                </c:pt>
                <c:pt idx="57">
                  <c:v>1</c:v>
                </c:pt>
                <c:pt idx="58">
                  <c:v>1</c:v>
                </c:pt>
                <c:pt idx="59">
                  <c:v>1</c:v>
                </c:pt>
                <c:pt idx="60">
                  <c:v>1</c:v>
                </c:pt>
                <c:pt idx="61">
                  <c:v>1</c:v>
                </c:pt>
                <c:pt idx="62">
                  <c:v>1</c:v>
                </c:pt>
                <c:pt idx="63">
                  <c:v>1</c:v>
                </c:pt>
                <c:pt idx="64">
                  <c:v>1</c:v>
                </c:pt>
                <c:pt idx="65">
                  <c:v>1</c:v>
                </c:pt>
                <c:pt idx="66">
                  <c:v>1</c:v>
                </c:pt>
                <c:pt idx="67">
                  <c:v>1</c:v>
                </c:pt>
                <c:pt idx="68">
                  <c:v>1</c:v>
                </c:pt>
                <c:pt idx="69">
                  <c:v>1</c:v>
                </c:pt>
                <c:pt idx="70">
                  <c:v>1</c:v>
                </c:pt>
                <c:pt idx="71">
                  <c:v>1</c:v>
                </c:pt>
                <c:pt idx="72">
                  <c:v>0.5</c:v>
                </c:pt>
                <c:pt idx="73">
                  <c:v>0.5</c:v>
                </c:pt>
                <c:pt idx="74">
                  <c:v>0.5</c:v>
                </c:pt>
                <c:pt idx="75">
                  <c:v>0.5</c:v>
                </c:pt>
                <c:pt idx="76">
                  <c:v>0.4</c:v>
                </c:pt>
                <c:pt idx="77">
                  <c:v>0.26666666666666666</c:v>
                </c:pt>
                <c:pt idx="78">
                  <c:v>1</c:v>
                </c:pt>
                <c:pt idx="79">
                  <c:v>0.3</c:v>
                </c:pt>
                <c:pt idx="80">
                  <c:v>1</c:v>
                </c:pt>
                <c:pt idx="81">
                  <c:v>0.5</c:v>
                </c:pt>
                <c:pt idx="82">
                  <c:v>0.26315789473684209</c:v>
                </c:pt>
                <c:pt idx="83">
                  <c:v>0.52631578947368418</c:v>
                </c:pt>
                <c:pt idx="84">
                  <c:v>0.35714285714285715</c:v>
                </c:pt>
                <c:pt idx="85">
                  <c:v>0.375</c:v>
                </c:pt>
                <c:pt idx="86">
                  <c:v>0.24752475247524752</c:v>
                </c:pt>
                <c:pt idx="87">
                  <c:v>0.52</c:v>
                </c:pt>
                <c:pt idx="88">
                  <c:v>0.45362114813076804</c:v>
                </c:pt>
                <c:pt idx="89">
                  <c:v>1</c:v>
                </c:pt>
                <c:pt idx="90">
                  <c:v>0.9</c:v>
                </c:pt>
                <c:pt idx="91">
                  <c:v>0.25</c:v>
                </c:pt>
                <c:pt idx="92">
                  <c:v>1</c:v>
                </c:pt>
                <c:pt idx="93">
                  <c:v>0.25</c:v>
                </c:pt>
                <c:pt idx="94">
                  <c:v>0.55072463768115942</c:v>
                </c:pt>
                <c:pt idx="95">
                  <c:v>0.8</c:v>
                </c:pt>
                <c:pt idx="96">
                  <c:v>0.8</c:v>
                </c:pt>
                <c:pt idx="97">
                  <c:v>1</c:v>
                </c:pt>
                <c:pt idx="98">
                  <c:v>0.45</c:v>
                </c:pt>
                <c:pt idx="99">
                  <c:v>0.52</c:v>
                </c:pt>
                <c:pt idx="100">
                  <c:v>0.49230769230769234</c:v>
                </c:pt>
                <c:pt idx="101">
                  <c:v>0.8833333333333333</c:v>
                </c:pt>
                <c:pt idx="102">
                  <c:v>5.3191489361702128E-2</c:v>
                </c:pt>
                <c:pt idx="103">
                  <c:v>4.2016806722689079E-2</c:v>
                </c:pt>
                <c:pt idx="104">
                  <c:v>0.6</c:v>
                </c:pt>
              </c:numCache>
            </c:numRef>
          </c:bubbleSize>
          <c:bubble3D val="0"/>
          <c:extLst>
            <c:ext xmlns:c16="http://schemas.microsoft.com/office/drawing/2014/chart" uri="{C3380CC4-5D6E-409C-BE32-E72D297353CC}">
              <c16:uniqueId val="{00000000-6D86-432E-B313-6EB19B805EB8}"/>
            </c:ext>
          </c:extLst>
        </c:ser>
        <c:ser>
          <c:idx val="0"/>
          <c:order val="1"/>
          <c:spPr>
            <a:noFill/>
            <a:ln>
              <a:solidFill>
                <a:schemeClr val="accent3"/>
              </a:solidFill>
            </a:ln>
            <a:effectLst/>
          </c:spPr>
          <c:invertIfNegative val="0"/>
          <c:trendline>
            <c:spPr>
              <a:ln w="19050" cap="rnd">
                <a:solidFill>
                  <a:schemeClr val="accent3"/>
                </a:solidFill>
                <a:prstDash val="sysDot"/>
              </a:ln>
              <a:effectLst/>
            </c:spPr>
            <c:trendlineType val="poly"/>
            <c:order val="2"/>
            <c:dispRSqr val="0"/>
            <c:dispEq val="0"/>
          </c:trendline>
          <c:xVal>
            <c:numRef>
              <c:f>'PV+Battery Hybrid PPA Price'!$V$24:$V$139</c:f>
              <c:numCache>
                <c:formatCode>m/d/yyyy</c:formatCode>
                <c:ptCount val="116"/>
                <c:pt idx="0">
                  <c:v>43872</c:v>
                </c:pt>
                <c:pt idx="1">
                  <c:v>42839</c:v>
                </c:pt>
                <c:pt idx="2">
                  <c:v>43363</c:v>
                </c:pt>
                <c:pt idx="3">
                  <c:v>43783</c:v>
                </c:pt>
                <c:pt idx="4">
                  <c:v>44679</c:v>
                </c:pt>
                <c:pt idx="5">
                  <c:v>43783</c:v>
                </c:pt>
                <c:pt idx="6">
                  <c:v>42877</c:v>
                </c:pt>
                <c:pt idx="7">
                  <c:v>44351</c:v>
                </c:pt>
                <c:pt idx="8">
                  <c:v>44833</c:v>
                </c:pt>
                <c:pt idx="9">
                  <c:v>44106</c:v>
                </c:pt>
                <c:pt idx="10">
                  <c:v>43398</c:v>
                </c:pt>
                <c:pt idx="16">
                  <c:v>43795</c:v>
                </c:pt>
                <c:pt idx="17">
                  <c:v>44351</c:v>
                </c:pt>
                <c:pt idx="18">
                  <c:v>44566</c:v>
                </c:pt>
                <c:pt idx="19">
                  <c:v>44106</c:v>
                </c:pt>
                <c:pt idx="20">
                  <c:v>44468</c:v>
                </c:pt>
                <c:pt idx="21">
                  <c:v>44099</c:v>
                </c:pt>
                <c:pt idx="22">
                  <c:v>44250</c:v>
                </c:pt>
                <c:pt idx="24">
                  <c:v>43647</c:v>
                </c:pt>
                <c:pt idx="25">
                  <c:v>43035</c:v>
                </c:pt>
                <c:pt idx="26">
                  <c:v>44348</c:v>
                </c:pt>
                <c:pt idx="27">
                  <c:v>43804</c:v>
                </c:pt>
                <c:pt idx="29">
                  <c:v>44582</c:v>
                </c:pt>
                <c:pt idx="30">
                  <c:v>43929</c:v>
                </c:pt>
                <c:pt idx="32">
                  <c:v>44140</c:v>
                </c:pt>
                <c:pt idx="33">
                  <c:v>44137</c:v>
                </c:pt>
                <c:pt idx="34">
                  <c:v>43875</c:v>
                </c:pt>
                <c:pt idx="36">
                  <c:v>44217</c:v>
                </c:pt>
                <c:pt idx="37">
                  <c:v>44351</c:v>
                </c:pt>
                <c:pt idx="38">
                  <c:v>44364</c:v>
                </c:pt>
                <c:pt idx="39">
                  <c:v>43637</c:v>
                </c:pt>
                <c:pt idx="40">
                  <c:v>43683</c:v>
                </c:pt>
                <c:pt idx="41">
                  <c:v>44862</c:v>
                </c:pt>
                <c:pt idx="42">
                  <c:v>44328</c:v>
                </c:pt>
                <c:pt idx="43">
                  <c:v>43510</c:v>
                </c:pt>
                <c:pt idx="44">
                  <c:v>43501</c:v>
                </c:pt>
                <c:pt idx="45">
                  <c:v>43501</c:v>
                </c:pt>
                <c:pt idx="46">
                  <c:v>43952</c:v>
                </c:pt>
                <c:pt idx="47">
                  <c:v>43739</c:v>
                </c:pt>
                <c:pt idx="48">
                  <c:v>43739</c:v>
                </c:pt>
                <c:pt idx="49">
                  <c:v>43007</c:v>
                </c:pt>
                <c:pt idx="50">
                  <c:v>42734</c:v>
                </c:pt>
                <c:pt idx="51">
                  <c:v>42080</c:v>
                </c:pt>
                <c:pt idx="52">
                  <c:v>44075</c:v>
                </c:pt>
                <c:pt idx="53">
                  <c:v>43461</c:v>
                </c:pt>
                <c:pt idx="54">
                  <c:v>43461</c:v>
                </c:pt>
                <c:pt idx="55">
                  <c:v>44075</c:v>
                </c:pt>
                <c:pt idx="56">
                  <c:v>44188</c:v>
                </c:pt>
                <c:pt idx="57">
                  <c:v>43462</c:v>
                </c:pt>
                <c:pt idx="58">
                  <c:v>44075</c:v>
                </c:pt>
                <c:pt idx="59">
                  <c:v>44166</c:v>
                </c:pt>
                <c:pt idx="60">
                  <c:v>44075</c:v>
                </c:pt>
                <c:pt idx="61">
                  <c:v>43463</c:v>
                </c:pt>
                <c:pt idx="62">
                  <c:v>44075</c:v>
                </c:pt>
                <c:pt idx="63">
                  <c:v>43461</c:v>
                </c:pt>
                <c:pt idx="64">
                  <c:v>44124</c:v>
                </c:pt>
                <c:pt idx="65">
                  <c:v>44075</c:v>
                </c:pt>
                <c:pt idx="66">
                  <c:v>42256</c:v>
                </c:pt>
                <c:pt idx="67">
                  <c:v>44075</c:v>
                </c:pt>
                <c:pt idx="68">
                  <c:v>43463</c:v>
                </c:pt>
                <c:pt idx="69">
                  <c:v>43462</c:v>
                </c:pt>
                <c:pt idx="70">
                  <c:v>43524</c:v>
                </c:pt>
                <c:pt idx="71">
                  <c:v>44195</c:v>
                </c:pt>
                <c:pt idx="72">
                  <c:v>43643</c:v>
                </c:pt>
                <c:pt idx="73">
                  <c:v>44287</c:v>
                </c:pt>
                <c:pt idx="74">
                  <c:v>43755</c:v>
                </c:pt>
                <c:pt idx="75">
                  <c:v>44694</c:v>
                </c:pt>
                <c:pt idx="76">
                  <c:v>43640</c:v>
                </c:pt>
                <c:pt idx="77">
                  <c:v>44287</c:v>
                </c:pt>
                <c:pt idx="78">
                  <c:v>45223</c:v>
                </c:pt>
                <c:pt idx="79">
                  <c:v>44097</c:v>
                </c:pt>
                <c:pt idx="81">
                  <c:v>44099</c:v>
                </c:pt>
                <c:pt idx="82">
                  <c:v>44228</c:v>
                </c:pt>
                <c:pt idx="84">
                  <c:v>45128</c:v>
                </c:pt>
                <c:pt idx="85">
                  <c:v>43551</c:v>
                </c:pt>
                <c:pt idx="86">
                  <c:v>43250</c:v>
                </c:pt>
                <c:pt idx="87">
                  <c:v>45337</c:v>
                </c:pt>
                <c:pt idx="88">
                  <c:v>43929</c:v>
                </c:pt>
                <c:pt idx="89">
                  <c:v>45415</c:v>
                </c:pt>
                <c:pt idx="90">
                  <c:v>43915</c:v>
                </c:pt>
                <c:pt idx="91">
                  <c:v>43250</c:v>
                </c:pt>
                <c:pt idx="92">
                  <c:v>45322</c:v>
                </c:pt>
                <c:pt idx="93">
                  <c:v>43250</c:v>
                </c:pt>
                <c:pt idx="94">
                  <c:v>43640</c:v>
                </c:pt>
                <c:pt idx="95">
                  <c:v>44348</c:v>
                </c:pt>
                <c:pt idx="96">
                  <c:v>44348</c:v>
                </c:pt>
                <c:pt idx="97">
                  <c:v>45415</c:v>
                </c:pt>
                <c:pt idx="98">
                  <c:v>43640</c:v>
                </c:pt>
                <c:pt idx="99">
                  <c:v>44854</c:v>
                </c:pt>
                <c:pt idx="100">
                  <c:v>44950</c:v>
                </c:pt>
                <c:pt idx="101">
                  <c:v>44669</c:v>
                </c:pt>
                <c:pt idx="102">
                  <c:v>44211</c:v>
                </c:pt>
                <c:pt idx="103">
                  <c:v>44211</c:v>
                </c:pt>
                <c:pt idx="104">
                  <c:v>43507</c:v>
                </c:pt>
              </c:numCache>
            </c:numRef>
          </c:xVal>
          <c:yVal>
            <c:numRef>
              <c:f>'PV+Battery Hybrid PPA Price'!$N$24:$N$139</c:f>
              <c:numCache>
                <c:formatCode>0.0</c:formatCode>
                <c:ptCount val="116"/>
                <c:pt idx="2">
                  <c:v>31.890883174063834</c:v>
                </c:pt>
                <c:pt idx="3">
                  <c:v>23.351906156167065</c:v>
                </c:pt>
                <c:pt idx="5">
                  <c:v>23.351718114888673</c:v>
                </c:pt>
                <c:pt idx="6">
                  <c:v>13.251159892686978</c:v>
                </c:pt>
                <c:pt idx="7">
                  <c:v>26.009332757874915</c:v>
                </c:pt>
                <c:pt idx="8">
                  <c:v>15.386325338535984</c:v>
                </c:pt>
                <c:pt idx="9">
                  <c:v>14.499650800362936</c:v>
                </c:pt>
                <c:pt idx="10">
                  <c:v>6.9326834949916858</c:v>
                </c:pt>
                <c:pt idx="11">
                  <c:v>18.108004070626912</c:v>
                </c:pt>
                <c:pt idx="12">
                  <c:v>36.312200131921152</c:v>
                </c:pt>
                <c:pt idx="13">
                  <c:v>35.413427901768095</c:v>
                </c:pt>
                <c:pt idx="14">
                  <c:v>22.294694229482893</c:v>
                </c:pt>
                <c:pt idx="15">
                  <c:v>24.534007696332903</c:v>
                </c:pt>
                <c:pt idx="16">
                  <c:v>5.0712619311511524</c:v>
                </c:pt>
                <c:pt idx="17">
                  <c:v>12.411313776648731</c:v>
                </c:pt>
                <c:pt idx="18">
                  <c:v>12.878562867703966</c:v>
                </c:pt>
                <c:pt idx="19">
                  <c:v>13.567190970757748</c:v>
                </c:pt>
                <c:pt idx="20">
                  <c:v>5.8158860267715351</c:v>
                </c:pt>
                <c:pt idx="21">
                  <c:v>12.931987174067867</c:v>
                </c:pt>
                <c:pt idx="22">
                  <c:v>18.261399851812026</c:v>
                </c:pt>
                <c:pt idx="23">
                  <c:v>57.501103572399892</c:v>
                </c:pt>
                <c:pt idx="24">
                  <c:v>15.565834109708039</c:v>
                </c:pt>
                <c:pt idx="25">
                  <c:v>16.97739995583591</c:v>
                </c:pt>
                <c:pt idx="26">
                  <c:v>20.634509468828128</c:v>
                </c:pt>
                <c:pt idx="27">
                  <c:v>13.332936897568016</c:v>
                </c:pt>
                <c:pt idx="28">
                  <c:v>35.270516815005443</c:v>
                </c:pt>
                <c:pt idx="29">
                  <c:v>17.560180765916449</c:v>
                </c:pt>
                <c:pt idx="30">
                  <c:v>4.132035068342736</c:v>
                </c:pt>
                <c:pt idx="31">
                  <c:v>17.723940784438732</c:v>
                </c:pt>
                <c:pt idx="32">
                  <c:v>9.8421218885292721</c:v>
                </c:pt>
                <c:pt idx="33">
                  <c:v>17.969484562645693</c:v>
                </c:pt>
                <c:pt idx="34">
                  <c:v>10.389526641115381</c:v>
                </c:pt>
                <c:pt idx="35">
                  <c:v>12.189321043089025</c:v>
                </c:pt>
                <c:pt idx="36">
                  <c:v>20.101635576710567</c:v>
                </c:pt>
                <c:pt idx="37">
                  <c:v>19.705043871194444</c:v>
                </c:pt>
                <c:pt idx="38">
                  <c:v>15.668564623998574</c:v>
                </c:pt>
                <c:pt idx="39">
                  <c:v>6.9949010171416548</c:v>
                </c:pt>
                <c:pt idx="40">
                  <c:v>2.2997904204057029</c:v>
                </c:pt>
                <c:pt idx="41">
                  <c:v>7.0749169455821157</c:v>
                </c:pt>
                <c:pt idx="42">
                  <c:v>7.0749169455821157</c:v>
                </c:pt>
                <c:pt idx="72">
                  <c:v>13.749469690987285</c:v>
                </c:pt>
                <c:pt idx="73">
                  <c:v>11.614507034724605</c:v>
                </c:pt>
                <c:pt idx="74">
                  <c:v>8.1705357710151052</c:v>
                </c:pt>
                <c:pt idx="75">
                  <c:v>17.821171032650053</c:v>
                </c:pt>
                <c:pt idx="76">
                  <c:v>14.994969036170687</c:v>
                </c:pt>
                <c:pt idx="77">
                  <c:v>8.0903567516830819</c:v>
                </c:pt>
                <c:pt idx="78">
                  <c:v>38.646082415420658</c:v>
                </c:pt>
                <c:pt idx="79">
                  <c:v>8.2565525204492651</c:v>
                </c:pt>
                <c:pt idx="80">
                  <c:v>38.161260813820597</c:v>
                </c:pt>
                <c:pt idx="81">
                  <c:v>13.652921093918076</c:v>
                </c:pt>
                <c:pt idx="82">
                  <c:v>6.0638584495859664</c:v>
                </c:pt>
                <c:pt idx="83">
                  <c:v>22.369592187655417</c:v>
                </c:pt>
                <c:pt idx="84">
                  <c:v>13.730560314124578</c:v>
                </c:pt>
                <c:pt idx="86">
                  <c:v>7.4574721414668534</c:v>
                </c:pt>
                <c:pt idx="87">
                  <c:v>27.705048175583809</c:v>
                </c:pt>
                <c:pt idx="88">
                  <c:v>10.633632406389584</c:v>
                </c:pt>
                <c:pt idx="89">
                  <c:v>34.142890499340233</c:v>
                </c:pt>
                <c:pt idx="90">
                  <c:v>19.325813924676595</c:v>
                </c:pt>
                <c:pt idx="91">
                  <c:v>6.6131706128134686</c:v>
                </c:pt>
                <c:pt idx="92">
                  <c:v>44.5874434909895</c:v>
                </c:pt>
                <c:pt idx="93">
                  <c:v>7.1202488691878214</c:v>
                </c:pt>
                <c:pt idx="95">
                  <c:v>17.730562317407717</c:v>
                </c:pt>
                <c:pt idx="96">
                  <c:v>18.28168994682396</c:v>
                </c:pt>
                <c:pt idx="97">
                  <c:v>39.065302241730535</c:v>
                </c:pt>
                <c:pt idx="99">
                  <c:v>13.265966845703126</c:v>
                </c:pt>
                <c:pt idx="100">
                  <c:v>19.282929826644462</c:v>
                </c:pt>
                <c:pt idx="101">
                  <c:v>30.42416257779259</c:v>
                </c:pt>
                <c:pt idx="104">
                  <c:v>15.243379278455762</c:v>
                </c:pt>
              </c:numCache>
            </c:numRef>
          </c:yVal>
          <c:bubbleSize>
            <c:numRef>
              <c:f>'PV+Battery Hybrid PPA Price'!$H$24:$H$139</c:f>
              <c:numCache>
                <c:formatCode>0%</c:formatCode>
                <c:ptCount val="116"/>
                <c:pt idx="0">
                  <c:v>0.19047619047619047</c:v>
                </c:pt>
                <c:pt idx="1">
                  <c:v>0.5</c:v>
                </c:pt>
                <c:pt idx="2">
                  <c:v>1</c:v>
                </c:pt>
                <c:pt idx="3">
                  <c:v>1</c:v>
                </c:pt>
                <c:pt idx="4">
                  <c:v>1</c:v>
                </c:pt>
                <c:pt idx="5">
                  <c:v>1</c:v>
                </c:pt>
                <c:pt idx="6">
                  <c:v>0.3</c:v>
                </c:pt>
                <c:pt idx="7">
                  <c:v>0.75935828877005351</c:v>
                </c:pt>
                <c:pt idx="8">
                  <c:v>0.5</c:v>
                </c:pt>
                <c:pt idx="9">
                  <c:v>0.5665236051502146</c:v>
                </c:pt>
                <c:pt idx="10">
                  <c:v>0.3125</c:v>
                </c:pt>
                <c:pt idx="11">
                  <c:v>0.57272727272727275</c:v>
                </c:pt>
                <c:pt idx="12">
                  <c:v>0.92</c:v>
                </c:pt>
                <c:pt idx="13">
                  <c:v>0.92</c:v>
                </c:pt>
                <c:pt idx="14">
                  <c:v>0.752</c:v>
                </c:pt>
                <c:pt idx="15">
                  <c:v>0.46153846153846156</c:v>
                </c:pt>
                <c:pt idx="16">
                  <c:v>0.25</c:v>
                </c:pt>
                <c:pt idx="17">
                  <c:v>0.44444444444444442</c:v>
                </c:pt>
                <c:pt idx="18">
                  <c:v>0.50769230769230766</c:v>
                </c:pt>
                <c:pt idx="19">
                  <c:v>0.5</c:v>
                </c:pt>
                <c:pt idx="20">
                  <c:v>0.25</c:v>
                </c:pt>
                <c:pt idx="21">
                  <c:v>0.54545454545454541</c:v>
                </c:pt>
                <c:pt idx="22">
                  <c:v>1</c:v>
                </c:pt>
                <c:pt idx="23">
                  <c:v>0.92</c:v>
                </c:pt>
                <c:pt idx="24">
                  <c:v>0.75</c:v>
                </c:pt>
                <c:pt idx="25">
                  <c:v>0.68965517241379315</c:v>
                </c:pt>
                <c:pt idx="26">
                  <c:v>0.77777777777777779</c:v>
                </c:pt>
                <c:pt idx="27">
                  <c:v>0.5</c:v>
                </c:pt>
                <c:pt idx="28">
                  <c:v>0.92</c:v>
                </c:pt>
                <c:pt idx="29">
                  <c:v>0.45714285714285713</c:v>
                </c:pt>
                <c:pt idx="30">
                  <c:v>0.2</c:v>
                </c:pt>
                <c:pt idx="31">
                  <c:v>0.48888888888888887</c:v>
                </c:pt>
                <c:pt idx="32">
                  <c:v>0.38461538461538464</c:v>
                </c:pt>
                <c:pt idx="33">
                  <c:v>0.79365079365079361</c:v>
                </c:pt>
                <c:pt idx="34">
                  <c:v>0.5</c:v>
                </c:pt>
                <c:pt idx="35">
                  <c:v>0.36</c:v>
                </c:pt>
                <c:pt idx="36">
                  <c:v>0.83333333333333337</c:v>
                </c:pt>
                <c:pt idx="37">
                  <c:v>0.83333333333333337</c:v>
                </c:pt>
                <c:pt idx="38">
                  <c:v>0.5</c:v>
                </c:pt>
                <c:pt idx="39">
                  <c:v>0.3</c:v>
                </c:pt>
                <c:pt idx="40">
                  <c:v>0.1</c:v>
                </c:pt>
                <c:pt idx="41">
                  <c:v>0.25</c:v>
                </c:pt>
                <c:pt idx="42">
                  <c:v>0.25</c:v>
                </c:pt>
                <c:pt idx="43">
                  <c:v>4.5454545454545456E-2</c:v>
                </c:pt>
                <c:pt idx="44">
                  <c:v>0.38461538461538464</c:v>
                </c:pt>
                <c:pt idx="45">
                  <c:v>0.40322580645161288</c:v>
                </c:pt>
                <c:pt idx="46">
                  <c:v>0.24</c:v>
                </c:pt>
                <c:pt idx="47">
                  <c:v>0.18779342723004694</c:v>
                </c:pt>
                <c:pt idx="48">
                  <c:v>0.20460358056265984</c:v>
                </c:pt>
                <c:pt idx="49">
                  <c:v>1</c:v>
                </c:pt>
                <c:pt idx="50">
                  <c:v>1</c:v>
                </c:pt>
                <c:pt idx="51">
                  <c:v>0.5</c:v>
                </c:pt>
                <c:pt idx="52">
                  <c:v>1</c:v>
                </c:pt>
                <c:pt idx="53">
                  <c:v>1</c:v>
                </c:pt>
                <c:pt idx="54">
                  <c:v>1</c:v>
                </c:pt>
                <c:pt idx="55">
                  <c:v>1</c:v>
                </c:pt>
                <c:pt idx="56">
                  <c:v>1</c:v>
                </c:pt>
                <c:pt idx="57">
                  <c:v>1</c:v>
                </c:pt>
                <c:pt idx="58">
                  <c:v>1</c:v>
                </c:pt>
                <c:pt idx="59">
                  <c:v>1</c:v>
                </c:pt>
                <c:pt idx="60">
                  <c:v>1</c:v>
                </c:pt>
                <c:pt idx="61">
                  <c:v>1</c:v>
                </c:pt>
                <c:pt idx="62">
                  <c:v>1</c:v>
                </c:pt>
                <c:pt idx="63">
                  <c:v>1</c:v>
                </c:pt>
                <c:pt idx="64">
                  <c:v>1</c:v>
                </c:pt>
                <c:pt idx="65">
                  <c:v>1</c:v>
                </c:pt>
                <c:pt idx="66">
                  <c:v>1</c:v>
                </c:pt>
                <c:pt idx="67">
                  <c:v>1</c:v>
                </c:pt>
                <c:pt idx="68">
                  <c:v>1</c:v>
                </c:pt>
                <c:pt idx="69">
                  <c:v>1</c:v>
                </c:pt>
                <c:pt idx="70">
                  <c:v>1</c:v>
                </c:pt>
                <c:pt idx="71">
                  <c:v>1</c:v>
                </c:pt>
                <c:pt idx="72">
                  <c:v>0.5</c:v>
                </c:pt>
                <c:pt idx="73">
                  <c:v>0.5</c:v>
                </c:pt>
                <c:pt idx="74">
                  <c:v>0.5</c:v>
                </c:pt>
                <c:pt idx="75">
                  <c:v>0.5</c:v>
                </c:pt>
                <c:pt idx="76">
                  <c:v>0.4</c:v>
                </c:pt>
                <c:pt idx="77">
                  <c:v>0.26666666666666666</c:v>
                </c:pt>
                <c:pt idx="78">
                  <c:v>1</c:v>
                </c:pt>
                <c:pt idx="79">
                  <c:v>0.3</c:v>
                </c:pt>
                <c:pt idx="80">
                  <c:v>1</c:v>
                </c:pt>
                <c:pt idx="81">
                  <c:v>0.5</c:v>
                </c:pt>
                <c:pt idx="82">
                  <c:v>0.26315789473684209</c:v>
                </c:pt>
                <c:pt idx="83">
                  <c:v>0.52631578947368418</c:v>
                </c:pt>
                <c:pt idx="84">
                  <c:v>0.35714285714285715</c:v>
                </c:pt>
                <c:pt idx="85">
                  <c:v>0.375</c:v>
                </c:pt>
                <c:pt idx="86">
                  <c:v>0.24752475247524752</c:v>
                </c:pt>
                <c:pt idx="87">
                  <c:v>0.52</c:v>
                </c:pt>
                <c:pt idx="88">
                  <c:v>0.45362114813076804</c:v>
                </c:pt>
                <c:pt idx="89">
                  <c:v>1</c:v>
                </c:pt>
                <c:pt idx="90">
                  <c:v>0.9</c:v>
                </c:pt>
                <c:pt idx="91">
                  <c:v>0.25</c:v>
                </c:pt>
                <c:pt idx="92">
                  <c:v>1</c:v>
                </c:pt>
                <c:pt idx="93">
                  <c:v>0.25</c:v>
                </c:pt>
                <c:pt idx="94">
                  <c:v>0.55072463768115942</c:v>
                </c:pt>
                <c:pt idx="95">
                  <c:v>0.8</c:v>
                </c:pt>
                <c:pt idx="96">
                  <c:v>0.8</c:v>
                </c:pt>
                <c:pt idx="97">
                  <c:v>1</c:v>
                </c:pt>
                <c:pt idx="98">
                  <c:v>0.45</c:v>
                </c:pt>
                <c:pt idx="99">
                  <c:v>0.52</c:v>
                </c:pt>
                <c:pt idx="100">
                  <c:v>0.49230769230769234</c:v>
                </c:pt>
                <c:pt idx="101">
                  <c:v>0.8833333333333333</c:v>
                </c:pt>
                <c:pt idx="102">
                  <c:v>5.3191489361702128E-2</c:v>
                </c:pt>
                <c:pt idx="103">
                  <c:v>4.2016806722689079E-2</c:v>
                </c:pt>
                <c:pt idx="104">
                  <c:v>0.6</c:v>
                </c:pt>
              </c:numCache>
            </c:numRef>
          </c:bubbleSize>
          <c:bubble3D val="0"/>
          <c:extLst>
            <c:ext xmlns:c16="http://schemas.microsoft.com/office/drawing/2014/chart" uri="{C3380CC4-5D6E-409C-BE32-E72D297353CC}">
              <c16:uniqueId val="{00000002-6D86-432E-B313-6EB19B805EB8}"/>
            </c:ext>
          </c:extLst>
        </c:ser>
        <c:dLbls>
          <c:showLegendKey val="0"/>
          <c:showVal val="0"/>
          <c:showCatName val="0"/>
          <c:showSerName val="0"/>
          <c:showPercent val="0"/>
          <c:showBubbleSize val="0"/>
        </c:dLbls>
        <c:bubbleScale val="60"/>
        <c:showNegBubbles val="0"/>
        <c:axId val="556864728"/>
        <c:axId val="556868256"/>
      </c:bubbleChart>
      <c:valAx>
        <c:axId val="556864728"/>
        <c:scaling>
          <c:orientation val="minMax"/>
          <c:max val="45657"/>
          <c:min val="42736"/>
        </c:scaling>
        <c:delete val="0"/>
        <c:axPos val="b"/>
        <c:majorGridlines>
          <c:spPr>
            <a:ln w="9525" cap="flat" cmpd="sng" algn="ctr">
              <a:noFill/>
              <a:round/>
            </a:ln>
            <a:effectLst/>
          </c:spPr>
        </c:majorGridlines>
        <c:numFmt formatCode="yyyy" sourceLinked="0"/>
        <c:majorTickMark val="none"/>
        <c:minorTickMark val="none"/>
        <c:tickLblPos val="nextTo"/>
        <c:spPr>
          <a:noFill/>
          <a:ln w="9525" cap="flat" cmpd="sng" algn="ctr">
            <a:solidFill>
              <a:schemeClr val="tx1">
                <a:lumMod val="25000"/>
                <a:lumOff val="75000"/>
              </a:schemeClr>
            </a:solidFill>
            <a:round/>
          </a:ln>
          <a:effectLst/>
        </c:spPr>
        <c:txPr>
          <a:bodyPr rot="-60000000" spcFirstLastPara="1" vertOverflow="ellipsis" vert="horz" wrap="square" anchor="ctr" anchorCtr="1"/>
          <a:lstStyle/>
          <a:p>
            <a:pPr>
              <a:defRPr sz="900" b="1" i="0" u="none" strike="noStrike" kern="1200" baseline="0">
                <a:solidFill>
                  <a:sysClr val="windowText" lastClr="000000"/>
                </a:solidFill>
                <a:latin typeface="+mn-lt"/>
                <a:ea typeface="+mn-ea"/>
                <a:cs typeface="+mn-cs"/>
              </a:defRPr>
            </a:pPr>
            <a:endParaRPr lang="en-US"/>
          </a:p>
        </c:txPr>
        <c:crossAx val="556868256"/>
        <c:crosses val="autoZero"/>
        <c:crossBetween val="midCat"/>
        <c:majorUnit val="366"/>
      </c:valAx>
      <c:valAx>
        <c:axId val="556868256"/>
        <c:scaling>
          <c:orientation val="minMax"/>
          <c:max val="64"/>
          <c:min val="0"/>
        </c:scaling>
        <c:delete val="0"/>
        <c:axPos val="l"/>
        <c:majorGridlines>
          <c:spPr>
            <a:ln w="9525" cap="flat" cmpd="sng" algn="ctr">
              <a:noFill/>
              <a:round/>
            </a:ln>
            <a:effectLst/>
          </c:spPr>
        </c:majorGridlines>
        <c:numFmt formatCode="&quot;$&quot;#,##0" sourceLinked="0"/>
        <c:majorTickMark val="none"/>
        <c:minorTickMark val="none"/>
        <c:tickLblPos val="nextTo"/>
        <c:spPr>
          <a:noFill/>
          <a:ln w="9525" cap="flat" cmpd="sng" algn="ctr">
            <a:solidFill>
              <a:schemeClr val="tx1">
                <a:lumMod val="25000"/>
                <a:lumOff val="75000"/>
              </a:schemeClr>
            </a:solidFill>
            <a:round/>
          </a:ln>
          <a:effectLst/>
        </c:spPr>
        <c:txPr>
          <a:bodyPr rot="-60000000" spcFirstLastPara="1" vertOverflow="ellipsis" vert="horz" wrap="square" anchor="ctr" anchorCtr="1"/>
          <a:lstStyle/>
          <a:p>
            <a:pPr>
              <a:defRPr sz="900" b="1" i="0" u="none" strike="noStrike" kern="1200" baseline="0">
                <a:solidFill>
                  <a:sysClr val="windowText" lastClr="000000"/>
                </a:solidFill>
                <a:latin typeface="+mn-lt"/>
                <a:ea typeface="+mn-ea"/>
                <a:cs typeface="+mn-cs"/>
              </a:defRPr>
            </a:pPr>
            <a:endParaRPr lang="en-US"/>
          </a:p>
        </c:txPr>
        <c:crossAx val="556864728"/>
        <c:crosses val="autoZero"/>
        <c:crossBetween val="midCat"/>
      </c:valAx>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a:pPr>
      <a:endParaRPr lang="en-US"/>
    </a:p>
  </c:txPr>
  <c:printSettings>
    <c:headerFooter/>
    <c:pageMargins b="0.75" l="0.7" r="0.7" t="0.75" header="0.3" footer="0.3"/>
    <c:pageSetup/>
  </c:printSettings>
  <c:userShapes r:id="rId3"/>
</c:chartSpace>
</file>

<file path=xl/charts/chart4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8.5585217417998183E-2"/>
          <c:y val="0.11109508413190293"/>
          <c:w val="0.87767395742198895"/>
          <c:h val="0.73983891546932956"/>
        </c:manualLayout>
      </c:layout>
      <c:bubbleChart>
        <c:varyColors val="0"/>
        <c:ser>
          <c:idx val="1"/>
          <c:order val="0"/>
          <c:spPr>
            <a:noFill/>
            <a:ln w="19050">
              <a:solidFill>
                <a:schemeClr val="accent4"/>
              </a:solidFill>
            </a:ln>
            <a:effectLst/>
          </c:spPr>
          <c:invertIfNegative val="0"/>
          <c:xVal>
            <c:numRef>
              <c:f>'PV+Battery Hybrid PPA Price'!$Y$24:$Y$139</c:f>
              <c:numCache>
                <c:formatCode>General</c:formatCode>
                <c:ptCount val="116"/>
                <c:pt idx="11" formatCode="0%">
                  <c:v>0.57272727272727275</c:v>
                </c:pt>
                <c:pt idx="12" formatCode="0%">
                  <c:v>0.92</c:v>
                </c:pt>
                <c:pt idx="13" formatCode="0%">
                  <c:v>0.92</c:v>
                </c:pt>
                <c:pt idx="14" formatCode="0%">
                  <c:v>0.752</c:v>
                </c:pt>
                <c:pt idx="15" formatCode="0%">
                  <c:v>0.46153846153846156</c:v>
                </c:pt>
                <c:pt idx="23" formatCode="0%">
                  <c:v>0.92</c:v>
                </c:pt>
                <c:pt idx="28" formatCode="0%">
                  <c:v>0.92</c:v>
                </c:pt>
                <c:pt idx="31" formatCode="0%">
                  <c:v>0.48888888888888887</c:v>
                </c:pt>
                <c:pt idx="35" formatCode="0%">
                  <c:v>0.36</c:v>
                </c:pt>
                <c:pt idx="80" formatCode="0%">
                  <c:v>1</c:v>
                </c:pt>
                <c:pt idx="83" formatCode="0%">
                  <c:v>0.52631578947368418</c:v>
                </c:pt>
              </c:numCache>
            </c:numRef>
          </c:xVal>
          <c:yVal>
            <c:numRef>
              <c:f>'PV+Battery Hybrid PPA Price'!$N$24:$N$139</c:f>
              <c:numCache>
                <c:formatCode>0.0</c:formatCode>
                <c:ptCount val="116"/>
                <c:pt idx="2">
                  <c:v>31.890883174063834</c:v>
                </c:pt>
                <c:pt idx="3">
                  <c:v>23.351906156167065</c:v>
                </c:pt>
                <c:pt idx="5">
                  <c:v>23.351718114888673</c:v>
                </c:pt>
                <c:pt idx="6">
                  <c:v>13.251159892686978</c:v>
                </c:pt>
                <c:pt idx="7">
                  <c:v>26.009332757874915</c:v>
                </c:pt>
                <c:pt idx="8">
                  <c:v>15.386325338535984</c:v>
                </c:pt>
                <c:pt idx="9">
                  <c:v>14.499650800362936</c:v>
                </c:pt>
                <c:pt idx="10">
                  <c:v>6.9326834949916858</c:v>
                </c:pt>
                <c:pt idx="11">
                  <c:v>18.108004070626912</c:v>
                </c:pt>
                <c:pt idx="12">
                  <c:v>36.312200131921152</c:v>
                </c:pt>
                <c:pt idx="13">
                  <c:v>35.413427901768095</c:v>
                </c:pt>
                <c:pt idx="14">
                  <c:v>22.294694229482893</c:v>
                </c:pt>
                <c:pt idx="15">
                  <c:v>24.534007696332903</c:v>
                </c:pt>
                <c:pt idx="16">
                  <c:v>5.0712619311511524</c:v>
                </c:pt>
                <c:pt idx="17">
                  <c:v>12.411313776648731</c:v>
                </c:pt>
                <c:pt idx="18">
                  <c:v>12.878562867703966</c:v>
                </c:pt>
                <c:pt idx="19">
                  <c:v>13.567190970757748</c:v>
                </c:pt>
                <c:pt idx="20">
                  <c:v>5.8158860267715351</c:v>
                </c:pt>
                <c:pt idx="21">
                  <c:v>12.931987174067867</c:v>
                </c:pt>
                <c:pt idx="22">
                  <c:v>18.261399851812026</c:v>
                </c:pt>
                <c:pt idx="23">
                  <c:v>57.501103572399892</c:v>
                </c:pt>
                <c:pt idx="24">
                  <c:v>15.565834109708039</c:v>
                </c:pt>
                <c:pt idx="25">
                  <c:v>16.97739995583591</c:v>
                </c:pt>
                <c:pt idx="26">
                  <c:v>20.634509468828128</c:v>
                </c:pt>
                <c:pt idx="27">
                  <c:v>13.332936897568016</c:v>
                </c:pt>
                <c:pt idx="28">
                  <c:v>35.270516815005443</c:v>
                </c:pt>
                <c:pt idx="29">
                  <c:v>17.560180765916449</c:v>
                </c:pt>
                <c:pt idx="30">
                  <c:v>4.132035068342736</c:v>
                </c:pt>
                <c:pt idx="31">
                  <c:v>17.723940784438732</c:v>
                </c:pt>
                <c:pt idx="32">
                  <c:v>9.8421218885292721</c:v>
                </c:pt>
                <c:pt idx="33">
                  <c:v>17.969484562645693</c:v>
                </c:pt>
                <c:pt idx="34">
                  <c:v>10.389526641115381</c:v>
                </c:pt>
                <c:pt idx="35">
                  <c:v>12.189321043089025</c:v>
                </c:pt>
                <c:pt idx="36">
                  <c:v>20.101635576710567</c:v>
                </c:pt>
                <c:pt idx="37">
                  <c:v>19.705043871194444</c:v>
                </c:pt>
                <c:pt idx="38">
                  <c:v>15.668564623998574</c:v>
                </c:pt>
                <c:pt idx="39">
                  <c:v>6.9949010171416548</c:v>
                </c:pt>
                <c:pt idx="40">
                  <c:v>2.2997904204057029</c:v>
                </c:pt>
                <c:pt idx="41">
                  <c:v>7.0749169455821157</c:v>
                </c:pt>
                <c:pt idx="42">
                  <c:v>7.0749169455821157</c:v>
                </c:pt>
                <c:pt idx="72">
                  <c:v>13.749469690987285</c:v>
                </c:pt>
                <c:pt idx="73">
                  <c:v>11.614507034724605</c:v>
                </c:pt>
                <c:pt idx="74">
                  <c:v>8.1705357710151052</c:v>
                </c:pt>
                <c:pt idx="75">
                  <c:v>17.821171032650053</c:v>
                </c:pt>
                <c:pt idx="76">
                  <c:v>14.994969036170687</c:v>
                </c:pt>
                <c:pt idx="77">
                  <c:v>8.0903567516830819</c:v>
                </c:pt>
                <c:pt idx="78">
                  <c:v>38.646082415420658</c:v>
                </c:pt>
                <c:pt idx="79">
                  <c:v>8.2565525204492651</c:v>
                </c:pt>
                <c:pt idx="80">
                  <c:v>38.161260813820597</c:v>
                </c:pt>
                <c:pt idx="81">
                  <c:v>13.652921093918076</c:v>
                </c:pt>
                <c:pt idx="82">
                  <c:v>6.0638584495859664</c:v>
                </c:pt>
                <c:pt idx="83">
                  <c:v>22.369592187655417</c:v>
                </c:pt>
                <c:pt idx="84">
                  <c:v>13.730560314124578</c:v>
                </c:pt>
                <c:pt idx="86">
                  <c:v>7.4574721414668534</c:v>
                </c:pt>
                <c:pt idx="87">
                  <c:v>27.705048175583809</c:v>
                </c:pt>
                <c:pt idx="88">
                  <c:v>10.633632406389584</c:v>
                </c:pt>
                <c:pt idx="89">
                  <c:v>34.142890499340233</c:v>
                </c:pt>
                <c:pt idx="90">
                  <c:v>19.325813924676595</c:v>
                </c:pt>
                <c:pt idx="91">
                  <c:v>6.6131706128134686</c:v>
                </c:pt>
                <c:pt idx="92">
                  <c:v>44.5874434909895</c:v>
                </c:pt>
                <c:pt idx="93">
                  <c:v>7.1202488691878214</c:v>
                </c:pt>
                <c:pt idx="95">
                  <c:v>17.730562317407717</c:v>
                </c:pt>
                <c:pt idx="96">
                  <c:v>18.28168994682396</c:v>
                </c:pt>
                <c:pt idx="97">
                  <c:v>39.065302241730535</c:v>
                </c:pt>
                <c:pt idx="99">
                  <c:v>13.265966845703126</c:v>
                </c:pt>
                <c:pt idx="100">
                  <c:v>19.282929826644462</c:v>
                </c:pt>
                <c:pt idx="101">
                  <c:v>30.42416257779259</c:v>
                </c:pt>
                <c:pt idx="104">
                  <c:v>15.243379278455762</c:v>
                </c:pt>
              </c:numCache>
            </c:numRef>
          </c:yVal>
          <c:bubbleSize>
            <c:numRef>
              <c:f>'PV+Battery Hybrid PPA Price'!$E$24:$E$139</c:f>
              <c:numCache>
                <c:formatCode>General</c:formatCode>
                <c:ptCount val="116"/>
                <c:pt idx="0">
                  <c:v>10</c:v>
                </c:pt>
                <c:pt idx="1">
                  <c:v>10</c:v>
                </c:pt>
                <c:pt idx="2">
                  <c:v>100</c:v>
                </c:pt>
                <c:pt idx="3">
                  <c:v>250</c:v>
                </c:pt>
                <c:pt idx="4">
                  <c:v>20</c:v>
                </c:pt>
                <c:pt idx="5">
                  <c:v>88</c:v>
                </c:pt>
                <c:pt idx="6">
                  <c:v>30</c:v>
                </c:pt>
                <c:pt idx="7">
                  <c:v>71</c:v>
                </c:pt>
                <c:pt idx="8">
                  <c:v>50</c:v>
                </c:pt>
                <c:pt idx="9">
                  <c:v>132</c:v>
                </c:pt>
                <c:pt idx="10">
                  <c:v>40</c:v>
                </c:pt>
                <c:pt idx="11">
                  <c:v>63</c:v>
                </c:pt>
                <c:pt idx="12">
                  <c:v>115</c:v>
                </c:pt>
                <c:pt idx="13">
                  <c:v>115</c:v>
                </c:pt>
                <c:pt idx="14">
                  <c:v>47</c:v>
                </c:pt>
                <c:pt idx="15">
                  <c:v>60</c:v>
                </c:pt>
                <c:pt idx="16">
                  <c:v>11</c:v>
                </c:pt>
                <c:pt idx="17">
                  <c:v>52</c:v>
                </c:pt>
                <c:pt idx="18">
                  <c:v>33</c:v>
                </c:pt>
                <c:pt idx="19">
                  <c:v>61.5</c:v>
                </c:pt>
                <c:pt idx="20">
                  <c:v>12.5</c:v>
                </c:pt>
                <c:pt idx="21">
                  <c:v>60</c:v>
                </c:pt>
                <c:pt idx="22">
                  <c:v>50</c:v>
                </c:pt>
                <c:pt idx="23">
                  <c:v>230</c:v>
                </c:pt>
                <c:pt idx="24">
                  <c:v>300</c:v>
                </c:pt>
                <c:pt idx="25">
                  <c:v>20</c:v>
                </c:pt>
                <c:pt idx="26">
                  <c:v>70</c:v>
                </c:pt>
                <c:pt idx="27">
                  <c:v>50</c:v>
                </c:pt>
                <c:pt idx="28">
                  <c:v>230</c:v>
                </c:pt>
                <c:pt idx="29">
                  <c:v>32</c:v>
                </c:pt>
                <c:pt idx="30">
                  <c:v>20</c:v>
                </c:pt>
                <c:pt idx="31">
                  <c:v>88</c:v>
                </c:pt>
                <c:pt idx="32">
                  <c:v>10</c:v>
                </c:pt>
                <c:pt idx="33">
                  <c:v>50</c:v>
                </c:pt>
                <c:pt idx="34">
                  <c:v>80.25</c:v>
                </c:pt>
                <c:pt idx="35">
                  <c:v>72</c:v>
                </c:pt>
                <c:pt idx="36">
                  <c:v>75</c:v>
                </c:pt>
                <c:pt idx="37">
                  <c:v>40</c:v>
                </c:pt>
                <c:pt idx="38">
                  <c:v>100</c:v>
                </c:pt>
                <c:pt idx="39">
                  <c:v>30</c:v>
                </c:pt>
                <c:pt idx="40">
                  <c:v>10</c:v>
                </c:pt>
                <c:pt idx="41">
                  <c:v>25</c:v>
                </c:pt>
                <c:pt idx="42">
                  <c:v>25</c:v>
                </c:pt>
                <c:pt idx="43">
                  <c:v>1</c:v>
                </c:pt>
                <c:pt idx="44">
                  <c:v>125</c:v>
                </c:pt>
                <c:pt idx="45">
                  <c:v>100</c:v>
                </c:pt>
                <c:pt idx="46">
                  <c:v>12</c:v>
                </c:pt>
                <c:pt idx="47">
                  <c:v>40</c:v>
                </c:pt>
                <c:pt idx="48">
                  <c:v>40</c:v>
                </c:pt>
                <c:pt idx="49">
                  <c:v>14</c:v>
                </c:pt>
                <c:pt idx="50">
                  <c:v>20</c:v>
                </c:pt>
                <c:pt idx="51">
                  <c:v>6</c:v>
                </c:pt>
                <c:pt idx="52">
                  <c:v>15</c:v>
                </c:pt>
                <c:pt idx="53">
                  <c:v>30</c:v>
                </c:pt>
                <c:pt idx="54">
                  <c:v>52</c:v>
                </c:pt>
                <c:pt idx="55">
                  <c:v>20</c:v>
                </c:pt>
                <c:pt idx="56">
                  <c:v>40</c:v>
                </c:pt>
                <c:pt idx="57">
                  <c:v>60</c:v>
                </c:pt>
                <c:pt idx="58">
                  <c:v>60</c:v>
                </c:pt>
                <c:pt idx="59">
                  <c:v>42</c:v>
                </c:pt>
                <c:pt idx="60">
                  <c:v>120</c:v>
                </c:pt>
                <c:pt idx="61">
                  <c:v>39</c:v>
                </c:pt>
                <c:pt idx="62">
                  <c:v>7</c:v>
                </c:pt>
                <c:pt idx="63">
                  <c:v>15</c:v>
                </c:pt>
                <c:pt idx="64">
                  <c:v>60</c:v>
                </c:pt>
                <c:pt idx="65">
                  <c:v>40</c:v>
                </c:pt>
                <c:pt idx="66">
                  <c:v>13</c:v>
                </c:pt>
                <c:pt idx="67">
                  <c:v>30</c:v>
                </c:pt>
                <c:pt idx="68">
                  <c:v>36</c:v>
                </c:pt>
                <c:pt idx="69">
                  <c:v>30</c:v>
                </c:pt>
                <c:pt idx="70">
                  <c:v>12.5</c:v>
                </c:pt>
                <c:pt idx="71">
                  <c:v>35</c:v>
                </c:pt>
                <c:pt idx="72">
                  <c:v>150</c:v>
                </c:pt>
                <c:pt idx="73">
                  <c:v>150</c:v>
                </c:pt>
                <c:pt idx="74">
                  <c:v>50</c:v>
                </c:pt>
                <c:pt idx="75">
                  <c:v>65</c:v>
                </c:pt>
                <c:pt idx="76">
                  <c:v>20</c:v>
                </c:pt>
                <c:pt idx="77">
                  <c:v>40</c:v>
                </c:pt>
                <c:pt idx="78">
                  <c:v>100</c:v>
                </c:pt>
                <c:pt idx="79">
                  <c:v>30</c:v>
                </c:pt>
                <c:pt idx="80">
                  <c:v>49.5</c:v>
                </c:pt>
                <c:pt idx="81">
                  <c:v>100</c:v>
                </c:pt>
                <c:pt idx="82">
                  <c:v>50</c:v>
                </c:pt>
                <c:pt idx="83">
                  <c:v>100</c:v>
                </c:pt>
                <c:pt idx="84">
                  <c:v>50</c:v>
                </c:pt>
                <c:pt idx="85">
                  <c:v>75</c:v>
                </c:pt>
                <c:pt idx="86">
                  <c:v>25</c:v>
                </c:pt>
                <c:pt idx="87">
                  <c:v>65</c:v>
                </c:pt>
                <c:pt idx="88">
                  <c:v>58</c:v>
                </c:pt>
                <c:pt idx="89">
                  <c:v>127.85</c:v>
                </c:pt>
                <c:pt idx="90">
                  <c:v>180</c:v>
                </c:pt>
                <c:pt idx="91">
                  <c:v>50</c:v>
                </c:pt>
                <c:pt idx="92">
                  <c:v>200</c:v>
                </c:pt>
                <c:pt idx="93">
                  <c:v>25</c:v>
                </c:pt>
                <c:pt idx="94">
                  <c:v>380</c:v>
                </c:pt>
                <c:pt idx="95">
                  <c:v>280</c:v>
                </c:pt>
                <c:pt idx="96">
                  <c:v>200</c:v>
                </c:pt>
                <c:pt idx="97">
                  <c:v>700</c:v>
                </c:pt>
                <c:pt idx="98">
                  <c:v>135</c:v>
                </c:pt>
                <c:pt idx="99">
                  <c:v>65</c:v>
                </c:pt>
                <c:pt idx="100">
                  <c:v>32</c:v>
                </c:pt>
                <c:pt idx="101">
                  <c:v>53</c:v>
                </c:pt>
                <c:pt idx="102">
                  <c:v>5</c:v>
                </c:pt>
                <c:pt idx="103">
                  <c:v>5</c:v>
                </c:pt>
                <c:pt idx="104">
                  <c:v>30</c:v>
                </c:pt>
              </c:numCache>
            </c:numRef>
          </c:bubbleSize>
          <c:bubble3D val="0"/>
          <c:extLst>
            <c:ext xmlns:c16="http://schemas.microsoft.com/office/drawing/2014/chart" uri="{C3380CC4-5D6E-409C-BE32-E72D297353CC}">
              <c16:uniqueId val="{00000000-FE5F-4CBF-AE5A-8A20E80180A6}"/>
            </c:ext>
          </c:extLst>
        </c:ser>
        <c:ser>
          <c:idx val="0"/>
          <c:order val="1"/>
          <c:spPr>
            <a:noFill/>
            <a:ln>
              <a:solidFill>
                <a:schemeClr val="accent3"/>
              </a:solidFill>
            </a:ln>
            <a:effectLst/>
          </c:spPr>
          <c:invertIfNegative val="0"/>
          <c:trendline>
            <c:spPr>
              <a:ln w="19050" cap="rnd">
                <a:solidFill>
                  <a:schemeClr val="accent3"/>
                </a:solidFill>
                <a:prstDash val="sysDot"/>
              </a:ln>
              <a:effectLst/>
            </c:spPr>
            <c:trendlineType val="linear"/>
            <c:dispRSqr val="0"/>
            <c:dispEq val="0"/>
          </c:trendline>
          <c:xVal>
            <c:numRef>
              <c:f>'PV+Battery Hybrid PPA Price'!$W$24:$W$139</c:f>
              <c:numCache>
                <c:formatCode>0%</c:formatCode>
                <c:ptCount val="116"/>
                <c:pt idx="0">
                  <c:v>0.19047619047619047</c:v>
                </c:pt>
                <c:pt idx="1">
                  <c:v>0.5</c:v>
                </c:pt>
                <c:pt idx="2">
                  <c:v>1</c:v>
                </c:pt>
                <c:pt idx="3">
                  <c:v>1</c:v>
                </c:pt>
                <c:pt idx="4">
                  <c:v>1</c:v>
                </c:pt>
                <c:pt idx="5">
                  <c:v>1</c:v>
                </c:pt>
                <c:pt idx="6">
                  <c:v>0.3</c:v>
                </c:pt>
                <c:pt idx="7">
                  <c:v>0.75935828877005351</c:v>
                </c:pt>
                <c:pt idx="8">
                  <c:v>0.5</c:v>
                </c:pt>
                <c:pt idx="9">
                  <c:v>0.5665236051502146</c:v>
                </c:pt>
                <c:pt idx="10">
                  <c:v>0.3125</c:v>
                </c:pt>
                <c:pt idx="16">
                  <c:v>0.25</c:v>
                </c:pt>
                <c:pt idx="17">
                  <c:v>0.44444444444444442</c:v>
                </c:pt>
                <c:pt idx="18">
                  <c:v>0.50769230769230766</c:v>
                </c:pt>
                <c:pt idx="19">
                  <c:v>0.5</c:v>
                </c:pt>
                <c:pt idx="20">
                  <c:v>0.25</c:v>
                </c:pt>
                <c:pt idx="21">
                  <c:v>0.54545454545454541</c:v>
                </c:pt>
                <c:pt idx="22">
                  <c:v>1</c:v>
                </c:pt>
                <c:pt idx="24">
                  <c:v>0.75</c:v>
                </c:pt>
                <c:pt idx="25">
                  <c:v>0.68965517241379315</c:v>
                </c:pt>
                <c:pt idx="26">
                  <c:v>0.77777777777777779</c:v>
                </c:pt>
                <c:pt idx="27">
                  <c:v>0.5</c:v>
                </c:pt>
                <c:pt idx="29">
                  <c:v>0.45714285714285713</c:v>
                </c:pt>
                <c:pt idx="30">
                  <c:v>0.2</c:v>
                </c:pt>
                <c:pt idx="32">
                  <c:v>0.38461538461538464</c:v>
                </c:pt>
                <c:pt idx="33">
                  <c:v>0.79365079365079361</c:v>
                </c:pt>
                <c:pt idx="34">
                  <c:v>0.5</c:v>
                </c:pt>
                <c:pt idx="36">
                  <c:v>0.83333333333333337</c:v>
                </c:pt>
                <c:pt idx="37">
                  <c:v>0.83333333333333337</c:v>
                </c:pt>
                <c:pt idx="38">
                  <c:v>0.5</c:v>
                </c:pt>
                <c:pt idx="39">
                  <c:v>0.3</c:v>
                </c:pt>
                <c:pt idx="40">
                  <c:v>0.1</c:v>
                </c:pt>
                <c:pt idx="41">
                  <c:v>0.25</c:v>
                </c:pt>
                <c:pt idx="42">
                  <c:v>0.25</c:v>
                </c:pt>
                <c:pt idx="43">
                  <c:v>4.5454545454545456E-2</c:v>
                </c:pt>
                <c:pt idx="44">
                  <c:v>0.38461538461538464</c:v>
                </c:pt>
                <c:pt idx="45">
                  <c:v>0.40322580645161288</c:v>
                </c:pt>
                <c:pt idx="46">
                  <c:v>0.24</c:v>
                </c:pt>
                <c:pt idx="47">
                  <c:v>0.18779342723004694</c:v>
                </c:pt>
                <c:pt idx="48">
                  <c:v>0.20460358056265984</c:v>
                </c:pt>
                <c:pt idx="49">
                  <c:v>1</c:v>
                </c:pt>
                <c:pt idx="50">
                  <c:v>1</c:v>
                </c:pt>
                <c:pt idx="51">
                  <c:v>0.5</c:v>
                </c:pt>
                <c:pt idx="52">
                  <c:v>1</c:v>
                </c:pt>
                <c:pt idx="53">
                  <c:v>1</c:v>
                </c:pt>
                <c:pt idx="54">
                  <c:v>1</c:v>
                </c:pt>
                <c:pt idx="55">
                  <c:v>1</c:v>
                </c:pt>
                <c:pt idx="56">
                  <c:v>1</c:v>
                </c:pt>
                <c:pt idx="57">
                  <c:v>1</c:v>
                </c:pt>
                <c:pt idx="58">
                  <c:v>1</c:v>
                </c:pt>
                <c:pt idx="59">
                  <c:v>1</c:v>
                </c:pt>
                <c:pt idx="60">
                  <c:v>1</c:v>
                </c:pt>
                <c:pt idx="61">
                  <c:v>1</c:v>
                </c:pt>
                <c:pt idx="62">
                  <c:v>1</c:v>
                </c:pt>
                <c:pt idx="63">
                  <c:v>1</c:v>
                </c:pt>
                <c:pt idx="64">
                  <c:v>1</c:v>
                </c:pt>
                <c:pt idx="65">
                  <c:v>1</c:v>
                </c:pt>
                <c:pt idx="66">
                  <c:v>1</c:v>
                </c:pt>
                <c:pt idx="67">
                  <c:v>1</c:v>
                </c:pt>
                <c:pt idx="68">
                  <c:v>1</c:v>
                </c:pt>
                <c:pt idx="69">
                  <c:v>1</c:v>
                </c:pt>
                <c:pt idx="70">
                  <c:v>1</c:v>
                </c:pt>
                <c:pt idx="71">
                  <c:v>1</c:v>
                </c:pt>
                <c:pt idx="72">
                  <c:v>0.5</c:v>
                </c:pt>
                <c:pt idx="73">
                  <c:v>0.5</c:v>
                </c:pt>
                <c:pt idx="74">
                  <c:v>0.5</c:v>
                </c:pt>
                <c:pt idx="75">
                  <c:v>0.5</c:v>
                </c:pt>
                <c:pt idx="76">
                  <c:v>0.4</c:v>
                </c:pt>
                <c:pt idx="77">
                  <c:v>0.26666666666666666</c:v>
                </c:pt>
                <c:pt idx="78">
                  <c:v>1</c:v>
                </c:pt>
                <c:pt idx="79">
                  <c:v>0.3</c:v>
                </c:pt>
                <c:pt idx="81">
                  <c:v>0.5</c:v>
                </c:pt>
                <c:pt idx="82">
                  <c:v>0.26315789473684209</c:v>
                </c:pt>
                <c:pt idx="84">
                  <c:v>0.35714285714285715</c:v>
                </c:pt>
                <c:pt idx="85">
                  <c:v>0.375</c:v>
                </c:pt>
                <c:pt idx="86">
                  <c:v>0.24752475247524752</c:v>
                </c:pt>
                <c:pt idx="87">
                  <c:v>0.52</c:v>
                </c:pt>
                <c:pt idx="88">
                  <c:v>0.45362114813076804</c:v>
                </c:pt>
                <c:pt idx="89">
                  <c:v>1</c:v>
                </c:pt>
                <c:pt idx="90">
                  <c:v>0.9</c:v>
                </c:pt>
                <c:pt idx="91">
                  <c:v>0.25</c:v>
                </c:pt>
                <c:pt idx="92">
                  <c:v>1</c:v>
                </c:pt>
                <c:pt idx="93">
                  <c:v>0.25</c:v>
                </c:pt>
                <c:pt idx="94">
                  <c:v>0.55072463768115942</c:v>
                </c:pt>
                <c:pt idx="95">
                  <c:v>0.8</c:v>
                </c:pt>
                <c:pt idx="96">
                  <c:v>0.8</c:v>
                </c:pt>
                <c:pt idx="97">
                  <c:v>1</c:v>
                </c:pt>
                <c:pt idx="98">
                  <c:v>0.45</c:v>
                </c:pt>
                <c:pt idx="99">
                  <c:v>0.52</c:v>
                </c:pt>
                <c:pt idx="100">
                  <c:v>0.49230769230769234</c:v>
                </c:pt>
                <c:pt idx="101">
                  <c:v>0.8833333333333333</c:v>
                </c:pt>
                <c:pt idx="102">
                  <c:v>5.3191489361702128E-2</c:v>
                </c:pt>
                <c:pt idx="103">
                  <c:v>4.2016806722689079E-2</c:v>
                </c:pt>
                <c:pt idx="104">
                  <c:v>0.6</c:v>
                </c:pt>
              </c:numCache>
            </c:numRef>
          </c:xVal>
          <c:yVal>
            <c:numRef>
              <c:f>'PV+Battery Hybrid PPA Price'!$N$24:$N$139</c:f>
              <c:numCache>
                <c:formatCode>0.0</c:formatCode>
                <c:ptCount val="116"/>
                <c:pt idx="2">
                  <c:v>31.890883174063834</c:v>
                </c:pt>
                <c:pt idx="3">
                  <c:v>23.351906156167065</c:v>
                </c:pt>
                <c:pt idx="5">
                  <c:v>23.351718114888673</c:v>
                </c:pt>
                <c:pt idx="6">
                  <c:v>13.251159892686978</c:v>
                </c:pt>
                <c:pt idx="7">
                  <c:v>26.009332757874915</c:v>
                </c:pt>
                <c:pt idx="8">
                  <c:v>15.386325338535984</c:v>
                </c:pt>
                <c:pt idx="9">
                  <c:v>14.499650800362936</c:v>
                </c:pt>
                <c:pt idx="10">
                  <c:v>6.9326834949916858</c:v>
                </c:pt>
                <c:pt idx="11">
                  <c:v>18.108004070626912</c:v>
                </c:pt>
                <c:pt idx="12">
                  <c:v>36.312200131921152</c:v>
                </c:pt>
                <c:pt idx="13">
                  <c:v>35.413427901768095</c:v>
                </c:pt>
                <c:pt idx="14">
                  <c:v>22.294694229482893</c:v>
                </c:pt>
                <c:pt idx="15">
                  <c:v>24.534007696332903</c:v>
                </c:pt>
                <c:pt idx="16">
                  <c:v>5.0712619311511524</c:v>
                </c:pt>
                <c:pt idx="17">
                  <c:v>12.411313776648731</c:v>
                </c:pt>
                <c:pt idx="18">
                  <c:v>12.878562867703966</c:v>
                </c:pt>
                <c:pt idx="19">
                  <c:v>13.567190970757748</c:v>
                </c:pt>
                <c:pt idx="20">
                  <c:v>5.8158860267715351</c:v>
                </c:pt>
                <c:pt idx="21">
                  <c:v>12.931987174067867</c:v>
                </c:pt>
                <c:pt idx="22">
                  <c:v>18.261399851812026</c:v>
                </c:pt>
                <c:pt idx="23">
                  <c:v>57.501103572399892</c:v>
                </c:pt>
                <c:pt idx="24">
                  <c:v>15.565834109708039</c:v>
                </c:pt>
                <c:pt idx="25">
                  <c:v>16.97739995583591</c:v>
                </c:pt>
                <c:pt idx="26">
                  <c:v>20.634509468828128</c:v>
                </c:pt>
                <c:pt idx="27">
                  <c:v>13.332936897568016</c:v>
                </c:pt>
                <c:pt idx="28">
                  <c:v>35.270516815005443</c:v>
                </c:pt>
                <c:pt idx="29">
                  <c:v>17.560180765916449</c:v>
                </c:pt>
                <c:pt idx="30">
                  <c:v>4.132035068342736</c:v>
                </c:pt>
                <c:pt idx="31">
                  <c:v>17.723940784438732</c:v>
                </c:pt>
                <c:pt idx="32">
                  <c:v>9.8421218885292721</c:v>
                </c:pt>
                <c:pt idx="33">
                  <c:v>17.969484562645693</c:v>
                </c:pt>
                <c:pt idx="34">
                  <c:v>10.389526641115381</c:v>
                </c:pt>
                <c:pt idx="35">
                  <c:v>12.189321043089025</c:v>
                </c:pt>
                <c:pt idx="36">
                  <c:v>20.101635576710567</c:v>
                </c:pt>
                <c:pt idx="37">
                  <c:v>19.705043871194444</c:v>
                </c:pt>
                <c:pt idx="38">
                  <c:v>15.668564623998574</c:v>
                </c:pt>
                <c:pt idx="39">
                  <c:v>6.9949010171416548</c:v>
                </c:pt>
                <c:pt idx="40">
                  <c:v>2.2997904204057029</c:v>
                </c:pt>
                <c:pt idx="41">
                  <c:v>7.0749169455821157</c:v>
                </c:pt>
                <c:pt idx="42">
                  <c:v>7.0749169455821157</c:v>
                </c:pt>
                <c:pt idx="72">
                  <c:v>13.749469690987285</c:v>
                </c:pt>
                <c:pt idx="73">
                  <c:v>11.614507034724605</c:v>
                </c:pt>
                <c:pt idx="74">
                  <c:v>8.1705357710151052</c:v>
                </c:pt>
                <c:pt idx="75">
                  <c:v>17.821171032650053</c:v>
                </c:pt>
                <c:pt idx="76">
                  <c:v>14.994969036170687</c:v>
                </c:pt>
                <c:pt idx="77">
                  <c:v>8.0903567516830819</c:v>
                </c:pt>
                <c:pt idx="78">
                  <c:v>38.646082415420658</c:v>
                </c:pt>
                <c:pt idx="79">
                  <c:v>8.2565525204492651</c:v>
                </c:pt>
                <c:pt idx="80">
                  <c:v>38.161260813820597</c:v>
                </c:pt>
                <c:pt idx="81">
                  <c:v>13.652921093918076</c:v>
                </c:pt>
                <c:pt idx="82">
                  <c:v>6.0638584495859664</c:v>
                </c:pt>
                <c:pt idx="83">
                  <c:v>22.369592187655417</c:v>
                </c:pt>
                <c:pt idx="84">
                  <c:v>13.730560314124578</c:v>
                </c:pt>
                <c:pt idx="86">
                  <c:v>7.4574721414668534</c:v>
                </c:pt>
                <c:pt idx="87">
                  <c:v>27.705048175583809</c:v>
                </c:pt>
                <c:pt idx="88">
                  <c:v>10.633632406389584</c:v>
                </c:pt>
                <c:pt idx="89">
                  <c:v>34.142890499340233</c:v>
                </c:pt>
                <c:pt idx="90">
                  <c:v>19.325813924676595</c:v>
                </c:pt>
                <c:pt idx="91">
                  <c:v>6.6131706128134686</c:v>
                </c:pt>
                <c:pt idx="92">
                  <c:v>44.5874434909895</c:v>
                </c:pt>
                <c:pt idx="93">
                  <c:v>7.1202488691878214</c:v>
                </c:pt>
                <c:pt idx="95">
                  <c:v>17.730562317407717</c:v>
                </c:pt>
                <c:pt idx="96">
                  <c:v>18.28168994682396</c:v>
                </c:pt>
                <c:pt idx="97">
                  <c:v>39.065302241730535</c:v>
                </c:pt>
                <c:pt idx="99">
                  <c:v>13.265966845703126</c:v>
                </c:pt>
                <c:pt idx="100">
                  <c:v>19.282929826644462</c:v>
                </c:pt>
                <c:pt idx="101">
                  <c:v>30.42416257779259</c:v>
                </c:pt>
                <c:pt idx="104">
                  <c:v>15.243379278455762</c:v>
                </c:pt>
              </c:numCache>
            </c:numRef>
          </c:yVal>
          <c:bubbleSize>
            <c:numRef>
              <c:f>'PV+Battery Hybrid PPA Price'!$E$24:$E$139</c:f>
              <c:numCache>
                <c:formatCode>General</c:formatCode>
                <c:ptCount val="116"/>
                <c:pt idx="0">
                  <c:v>10</c:v>
                </c:pt>
                <c:pt idx="1">
                  <c:v>10</c:v>
                </c:pt>
                <c:pt idx="2">
                  <c:v>100</c:v>
                </c:pt>
                <c:pt idx="3">
                  <c:v>250</c:v>
                </c:pt>
                <c:pt idx="4">
                  <c:v>20</c:v>
                </c:pt>
                <c:pt idx="5">
                  <c:v>88</c:v>
                </c:pt>
                <c:pt idx="6">
                  <c:v>30</c:v>
                </c:pt>
                <c:pt idx="7">
                  <c:v>71</c:v>
                </c:pt>
                <c:pt idx="8">
                  <c:v>50</c:v>
                </c:pt>
                <c:pt idx="9">
                  <c:v>132</c:v>
                </c:pt>
                <c:pt idx="10">
                  <c:v>40</c:v>
                </c:pt>
                <c:pt idx="11">
                  <c:v>63</c:v>
                </c:pt>
                <c:pt idx="12">
                  <c:v>115</c:v>
                </c:pt>
                <c:pt idx="13">
                  <c:v>115</c:v>
                </c:pt>
                <c:pt idx="14">
                  <c:v>47</c:v>
                </c:pt>
                <c:pt idx="15">
                  <c:v>60</c:v>
                </c:pt>
                <c:pt idx="16">
                  <c:v>11</c:v>
                </c:pt>
                <c:pt idx="17">
                  <c:v>52</c:v>
                </c:pt>
                <c:pt idx="18">
                  <c:v>33</c:v>
                </c:pt>
                <c:pt idx="19">
                  <c:v>61.5</c:v>
                </c:pt>
                <c:pt idx="20">
                  <c:v>12.5</c:v>
                </c:pt>
                <c:pt idx="21">
                  <c:v>60</c:v>
                </c:pt>
                <c:pt idx="22">
                  <c:v>50</c:v>
                </c:pt>
                <c:pt idx="23">
                  <c:v>230</c:v>
                </c:pt>
                <c:pt idx="24">
                  <c:v>300</c:v>
                </c:pt>
                <c:pt idx="25">
                  <c:v>20</c:v>
                </c:pt>
                <c:pt idx="26">
                  <c:v>70</c:v>
                </c:pt>
                <c:pt idx="27">
                  <c:v>50</c:v>
                </c:pt>
                <c:pt idx="28">
                  <c:v>230</c:v>
                </c:pt>
                <c:pt idx="29">
                  <c:v>32</c:v>
                </c:pt>
                <c:pt idx="30">
                  <c:v>20</c:v>
                </c:pt>
                <c:pt idx="31">
                  <c:v>88</c:v>
                </c:pt>
                <c:pt idx="32">
                  <c:v>10</c:v>
                </c:pt>
                <c:pt idx="33">
                  <c:v>50</c:v>
                </c:pt>
                <c:pt idx="34">
                  <c:v>80.25</c:v>
                </c:pt>
                <c:pt idx="35">
                  <c:v>72</c:v>
                </c:pt>
                <c:pt idx="36">
                  <c:v>75</c:v>
                </c:pt>
                <c:pt idx="37">
                  <c:v>40</c:v>
                </c:pt>
                <c:pt idx="38">
                  <c:v>100</c:v>
                </c:pt>
                <c:pt idx="39">
                  <c:v>30</c:v>
                </c:pt>
                <c:pt idx="40">
                  <c:v>10</c:v>
                </c:pt>
                <c:pt idx="41">
                  <c:v>25</c:v>
                </c:pt>
                <c:pt idx="42">
                  <c:v>25</c:v>
                </c:pt>
                <c:pt idx="43">
                  <c:v>1</c:v>
                </c:pt>
                <c:pt idx="44">
                  <c:v>125</c:v>
                </c:pt>
                <c:pt idx="45">
                  <c:v>100</c:v>
                </c:pt>
                <c:pt idx="46">
                  <c:v>12</c:v>
                </c:pt>
                <c:pt idx="47">
                  <c:v>40</c:v>
                </c:pt>
                <c:pt idx="48">
                  <c:v>40</c:v>
                </c:pt>
                <c:pt idx="49">
                  <c:v>14</c:v>
                </c:pt>
                <c:pt idx="50">
                  <c:v>20</c:v>
                </c:pt>
                <c:pt idx="51">
                  <c:v>6</c:v>
                </c:pt>
                <c:pt idx="52">
                  <c:v>15</c:v>
                </c:pt>
                <c:pt idx="53">
                  <c:v>30</c:v>
                </c:pt>
                <c:pt idx="54">
                  <c:v>52</c:v>
                </c:pt>
                <c:pt idx="55">
                  <c:v>20</c:v>
                </c:pt>
                <c:pt idx="56">
                  <c:v>40</c:v>
                </c:pt>
                <c:pt idx="57">
                  <c:v>60</c:v>
                </c:pt>
                <c:pt idx="58">
                  <c:v>60</c:v>
                </c:pt>
                <c:pt idx="59">
                  <c:v>42</c:v>
                </c:pt>
                <c:pt idx="60">
                  <c:v>120</c:v>
                </c:pt>
                <c:pt idx="61">
                  <c:v>39</c:v>
                </c:pt>
                <c:pt idx="62">
                  <c:v>7</c:v>
                </c:pt>
                <c:pt idx="63">
                  <c:v>15</c:v>
                </c:pt>
                <c:pt idx="64">
                  <c:v>60</c:v>
                </c:pt>
                <c:pt idx="65">
                  <c:v>40</c:v>
                </c:pt>
                <c:pt idx="66">
                  <c:v>13</c:v>
                </c:pt>
                <c:pt idx="67">
                  <c:v>30</c:v>
                </c:pt>
                <c:pt idx="68">
                  <c:v>36</c:v>
                </c:pt>
                <c:pt idx="69">
                  <c:v>30</c:v>
                </c:pt>
                <c:pt idx="70">
                  <c:v>12.5</c:v>
                </c:pt>
                <c:pt idx="71">
                  <c:v>35</c:v>
                </c:pt>
                <c:pt idx="72">
                  <c:v>150</c:v>
                </c:pt>
                <c:pt idx="73">
                  <c:v>150</c:v>
                </c:pt>
                <c:pt idx="74">
                  <c:v>50</c:v>
                </c:pt>
                <c:pt idx="75">
                  <c:v>65</c:v>
                </c:pt>
                <c:pt idx="76">
                  <c:v>20</c:v>
                </c:pt>
                <c:pt idx="77">
                  <c:v>40</c:v>
                </c:pt>
                <c:pt idx="78">
                  <c:v>100</c:v>
                </c:pt>
                <c:pt idx="79">
                  <c:v>30</c:v>
                </c:pt>
                <c:pt idx="80">
                  <c:v>49.5</c:v>
                </c:pt>
                <c:pt idx="81">
                  <c:v>100</c:v>
                </c:pt>
                <c:pt idx="82">
                  <c:v>50</c:v>
                </c:pt>
                <c:pt idx="83">
                  <c:v>100</c:v>
                </c:pt>
                <c:pt idx="84">
                  <c:v>50</c:v>
                </c:pt>
                <c:pt idx="85">
                  <c:v>75</c:v>
                </c:pt>
                <c:pt idx="86">
                  <c:v>25</c:v>
                </c:pt>
                <c:pt idx="87">
                  <c:v>65</c:v>
                </c:pt>
                <c:pt idx="88">
                  <c:v>58</c:v>
                </c:pt>
                <c:pt idx="89">
                  <c:v>127.85</c:v>
                </c:pt>
                <c:pt idx="90">
                  <c:v>180</c:v>
                </c:pt>
                <c:pt idx="91">
                  <c:v>50</c:v>
                </c:pt>
                <c:pt idx="92">
                  <c:v>200</c:v>
                </c:pt>
                <c:pt idx="93">
                  <c:v>25</c:v>
                </c:pt>
                <c:pt idx="94">
                  <c:v>380</c:v>
                </c:pt>
                <c:pt idx="95">
                  <c:v>280</c:v>
                </c:pt>
                <c:pt idx="96">
                  <c:v>200</c:v>
                </c:pt>
                <c:pt idx="97">
                  <c:v>700</c:v>
                </c:pt>
                <c:pt idx="98">
                  <c:v>135</c:v>
                </c:pt>
                <c:pt idx="99">
                  <c:v>65</c:v>
                </c:pt>
                <c:pt idx="100">
                  <c:v>32</c:v>
                </c:pt>
                <c:pt idx="101">
                  <c:v>53</c:v>
                </c:pt>
                <c:pt idx="102">
                  <c:v>5</c:v>
                </c:pt>
                <c:pt idx="103">
                  <c:v>5</c:v>
                </c:pt>
                <c:pt idx="104">
                  <c:v>30</c:v>
                </c:pt>
              </c:numCache>
            </c:numRef>
          </c:bubbleSize>
          <c:bubble3D val="0"/>
          <c:extLst>
            <c:ext xmlns:c16="http://schemas.microsoft.com/office/drawing/2014/chart" uri="{C3380CC4-5D6E-409C-BE32-E72D297353CC}">
              <c16:uniqueId val="{00000002-FE5F-4CBF-AE5A-8A20E80180A6}"/>
            </c:ext>
          </c:extLst>
        </c:ser>
        <c:dLbls>
          <c:showLegendKey val="0"/>
          <c:showVal val="0"/>
          <c:showCatName val="0"/>
          <c:showSerName val="0"/>
          <c:showPercent val="0"/>
          <c:showBubbleSize val="0"/>
        </c:dLbls>
        <c:bubbleScale val="100"/>
        <c:showNegBubbles val="0"/>
        <c:axId val="556872176"/>
        <c:axId val="556862376"/>
      </c:bubbleChart>
      <c:valAx>
        <c:axId val="556872176"/>
        <c:scaling>
          <c:orientation val="minMax"/>
          <c:max val="1.1000000000000001"/>
          <c:min val="0"/>
        </c:scaling>
        <c:delete val="0"/>
        <c:axPos val="b"/>
        <c:majorGridlines>
          <c:spPr>
            <a:ln w="9525" cap="flat" cmpd="sng" algn="ctr">
              <a:noFill/>
              <a:round/>
            </a:ln>
            <a:effectLst/>
          </c:spPr>
        </c:majorGridlines>
        <c:numFmt formatCode="0%" sourceLinked="0"/>
        <c:majorTickMark val="none"/>
        <c:minorTickMark val="none"/>
        <c:tickLblPos val="nextTo"/>
        <c:spPr>
          <a:noFill/>
          <a:ln w="9525" cap="flat" cmpd="sng" algn="ctr">
            <a:solidFill>
              <a:schemeClr val="tx1">
                <a:lumMod val="25000"/>
                <a:lumOff val="75000"/>
              </a:schemeClr>
            </a:solidFill>
            <a:round/>
          </a:ln>
          <a:effectLst/>
        </c:spPr>
        <c:txPr>
          <a:bodyPr rot="-60000000" spcFirstLastPara="1" vertOverflow="ellipsis" vert="horz" wrap="square" anchor="ctr" anchorCtr="1"/>
          <a:lstStyle/>
          <a:p>
            <a:pPr>
              <a:defRPr sz="900" b="1" i="0" u="none" strike="noStrike" kern="1200" baseline="0">
                <a:solidFill>
                  <a:sysClr val="windowText" lastClr="000000"/>
                </a:solidFill>
                <a:latin typeface="+mn-lt"/>
                <a:ea typeface="+mn-ea"/>
                <a:cs typeface="+mn-cs"/>
              </a:defRPr>
            </a:pPr>
            <a:endParaRPr lang="en-US"/>
          </a:p>
        </c:txPr>
        <c:crossAx val="556862376"/>
        <c:crosses val="autoZero"/>
        <c:crossBetween val="midCat"/>
      </c:valAx>
      <c:valAx>
        <c:axId val="556862376"/>
        <c:scaling>
          <c:orientation val="minMax"/>
          <c:max val="64"/>
          <c:min val="0"/>
        </c:scaling>
        <c:delete val="0"/>
        <c:axPos val="l"/>
        <c:majorGridlines>
          <c:spPr>
            <a:ln w="9525" cap="flat" cmpd="sng" algn="ctr">
              <a:noFill/>
              <a:round/>
            </a:ln>
            <a:effectLst/>
          </c:spPr>
        </c:majorGridlines>
        <c:numFmt formatCode="&quot;$&quot;#,##0" sourceLinked="0"/>
        <c:majorTickMark val="none"/>
        <c:minorTickMark val="none"/>
        <c:tickLblPos val="nextTo"/>
        <c:spPr>
          <a:noFill/>
          <a:ln w="9525" cap="flat" cmpd="sng" algn="ctr">
            <a:solidFill>
              <a:schemeClr val="tx1">
                <a:lumMod val="25000"/>
                <a:lumOff val="75000"/>
              </a:schemeClr>
            </a:solidFill>
            <a:round/>
          </a:ln>
          <a:effectLst/>
        </c:spPr>
        <c:txPr>
          <a:bodyPr rot="-60000000" spcFirstLastPara="1" vertOverflow="ellipsis" vert="horz" wrap="square" anchor="ctr" anchorCtr="1"/>
          <a:lstStyle/>
          <a:p>
            <a:pPr>
              <a:defRPr sz="900" b="1" i="0" u="none" strike="noStrike" kern="1200" baseline="0">
                <a:solidFill>
                  <a:sysClr val="windowText" lastClr="000000"/>
                </a:solidFill>
                <a:latin typeface="+mn-lt"/>
                <a:ea typeface="+mn-ea"/>
                <a:cs typeface="+mn-cs"/>
              </a:defRPr>
            </a:pPr>
            <a:endParaRPr lang="en-US"/>
          </a:p>
        </c:txPr>
        <c:crossAx val="556872176"/>
        <c:crosses val="autoZero"/>
        <c:crossBetween val="midCat"/>
      </c:valAx>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a:pPr>
      <a:endParaRPr lang="en-US"/>
    </a:p>
  </c:txPr>
  <c:printSettings>
    <c:headerFooter/>
    <c:pageMargins b="0.75" l="0.7" r="0.7" t="0.75" header="0.3" footer="0.3"/>
    <c:pageSetup/>
  </c:printSettings>
  <c:userShapes r:id="rId3"/>
</c:chartSpace>
</file>

<file path=xl/charts/chart4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7.0182666730621485E-2"/>
          <c:y val="8.8184566714373983E-2"/>
          <c:w val="0.8932244081865528"/>
          <c:h val="0.76085935458414189"/>
        </c:manualLayout>
      </c:layout>
      <c:bubbleChart>
        <c:varyColors val="0"/>
        <c:ser>
          <c:idx val="1"/>
          <c:order val="0"/>
          <c:spPr>
            <a:noFill/>
            <a:ln w="6350">
              <a:solidFill>
                <a:schemeClr val="accent6"/>
              </a:solidFill>
            </a:ln>
          </c:spPr>
          <c:invertIfNegative val="0"/>
          <c:xVal>
            <c:numRef>
              <c:f>'PV &amp; Wind PPAs vs. Gas'!$J$28:$J$653</c:f>
              <c:numCache>
                <c:formatCode>m/d/yyyy</c:formatCode>
                <c:ptCount val="626"/>
                <c:pt idx="0">
                  <c:v>39867</c:v>
                </c:pt>
                <c:pt idx="1">
                  <c:v>39873</c:v>
                </c:pt>
                <c:pt idx="2">
                  <c:v>39877</c:v>
                </c:pt>
                <c:pt idx="3">
                  <c:v>39934</c:v>
                </c:pt>
                <c:pt idx="4">
                  <c:v>39941</c:v>
                </c:pt>
                <c:pt idx="5">
                  <c:v>39965</c:v>
                </c:pt>
                <c:pt idx="6">
                  <c:v>39965</c:v>
                </c:pt>
                <c:pt idx="7">
                  <c:v>39965</c:v>
                </c:pt>
                <c:pt idx="8">
                  <c:v>39986</c:v>
                </c:pt>
                <c:pt idx="9">
                  <c:v>40042</c:v>
                </c:pt>
                <c:pt idx="10">
                  <c:v>40064</c:v>
                </c:pt>
                <c:pt idx="11">
                  <c:v>40137</c:v>
                </c:pt>
                <c:pt idx="12">
                  <c:v>40170</c:v>
                </c:pt>
                <c:pt idx="13">
                  <c:v>40171</c:v>
                </c:pt>
                <c:pt idx="14">
                  <c:v>40171</c:v>
                </c:pt>
                <c:pt idx="15">
                  <c:v>40171</c:v>
                </c:pt>
                <c:pt idx="16">
                  <c:v>40204</c:v>
                </c:pt>
                <c:pt idx="17">
                  <c:v>40204</c:v>
                </c:pt>
                <c:pt idx="18">
                  <c:v>40204</c:v>
                </c:pt>
                <c:pt idx="19">
                  <c:v>40211</c:v>
                </c:pt>
                <c:pt idx="20">
                  <c:v>40233</c:v>
                </c:pt>
                <c:pt idx="21">
                  <c:v>40243</c:v>
                </c:pt>
                <c:pt idx="22">
                  <c:v>40287</c:v>
                </c:pt>
                <c:pt idx="23">
                  <c:v>40289</c:v>
                </c:pt>
                <c:pt idx="24">
                  <c:v>40297</c:v>
                </c:pt>
                <c:pt idx="25">
                  <c:v>40308</c:v>
                </c:pt>
                <c:pt idx="26">
                  <c:v>40318</c:v>
                </c:pt>
                <c:pt idx="27">
                  <c:v>40330</c:v>
                </c:pt>
                <c:pt idx="28">
                  <c:v>40330</c:v>
                </c:pt>
                <c:pt idx="29">
                  <c:v>40353</c:v>
                </c:pt>
                <c:pt idx="30">
                  <c:v>40359</c:v>
                </c:pt>
                <c:pt idx="31">
                  <c:v>40359</c:v>
                </c:pt>
                <c:pt idx="32">
                  <c:v>40385</c:v>
                </c:pt>
                <c:pt idx="33">
                  <c:v>40388</c:v>
                </c:pt>
                <c:pt idx="34">
                  <c:v>40388</c:v>
                </c:pt>
                <c:pt idx="35">
                  <c:v>40400</c:v>
                </c:pt>
                <c:pt idx="36">
                  <c:v>40400</c:v>
                </c:pt>
                <c:pt idx="37">
                  <c:v>40414</c:v>
                </c:pt>
                <c:pt idx="38">
                  <c:v>40441</c:v>
                </c:pt>
                <c:pt idx="39">
                  <c:v>40492</c:v>
                </c:pt>
                <c:pt idx="40">
                  <c:v>40497</c:v>
                </c:pt>
                <c:pt idx="41">
                  <c:v>40497</c:v>
                </c:pt>
                <c:pt idx="42">
                  <c:v>40513</c:v>
                </c:pt>
                <c:pt idx="43">
                  <c:v>40513</c:v>
                </c:pt>
                <c:pt idx="44">
                  <c:v>40533</c:v>
                </c:pt>
                <c:pt idx="45">
                  <c:v>40542</c:v>
                </c:pt>
                <c:pt idx="46">
                  <c:v>40542</c:v>
                </c:pt>
                <c:pt idx="47">
                  <c:v>40548</c:v>
                </c:pt>
                <c:pt idx="48">
                  <c:v>40550</c:v>
                </c:pt>
                <c:pt idx="49">
                  <c:v>40568</c:v>
                </c:pt>
                <c:pt idx="50">
                  <c:v>40581</c:v>
                </c:pt>
                <c:pt idx="51">
                  <c:v>40585</c:v>
                </c:pt>
                <c:pt idx="52">
                  <c:v>40585</c:v>
                </c:pt>
                <c:pt idx="53">
                  <c:v>40610</c:v>
                </c:pt>
                <c:pt idx="54">
                  <c:v>40697</c:v>
                </c:pt>
                <c:pt idx="55">
                  <c:v>40697</c:v>
                </c:pt>
                <c:pt idx="56">
                  <c:v>40715</c:v>
                </c:pt>
                <c:pt idx="57">
                  <c:v>40732</c:v>
                </c:pt>
                <c:pt idx="58">
                  <c:v>40738</c:v>
                </c:pt>
                <c:pt idx="59">
                  <c:v>40742</c:v>
                </c:pt>
                <c:pt idx="60">
                  <c:v>40745</c:v>
                </c:pt>
                <c:pt idx="61">
                  <c:v>40815</c:v>
                </c:pt>
                <c:pt idx="62">
                  <c:v>40817</c:v>
                </c:pt>
                <c:pt idx="63">
                  <c:v>40878</c:v>
                </c:pt>
                <c:pt idx="64">
                  <c:v>40885</c:v>
                </c:pt>
                <c:pt idx="65">
                  <c:v>40897</c:v>
                </c:pt>
                <c:pt idx="66">
                  <c:v>40897</c:v>
                </c:pt>
                <c:pt idx="67">
                  <c:v>40897</c:v>
                </c:pt>
                <c:pt idx="68">
                  <c:v>40909</c:v>
                </c:pt>
                <c:pt idx="69">
                  <c:v>40909</c:v>
                </c:pt>
                <c:pt idx="70">
                  <c:v>40942</c:v>
                </c:pt>
                <c:pt idx="71">
                  <c:v>40966</c:v>
                </c:pt>
                <c:pt idx="72">
                  <c:v>41093</c:v>
                </c:pt>
                <c:pt idx="73">
                  <c:v>41093</c:v>
                </c:pt>
                <c:pt idx="74">
                  <c:v>41124</c:v>
                </c:pt>
                <c:pt idx="75">
                  <c:v>41134</c:v>
                </c:pt>
                <c:pt idx="76">
                  <c:v>41137</c:v>
                </c:pt>
                <c:pt idx="77">
                  <c:v>41150</c:v>
                </c:pt>
                <c:pt idx="78">
                  <c:v>41152</c:v>
                </c:pt>
                <c:pt idx="79">
                  <c:v>41169</c:v>
                </c:pt>
                <c:pt idx="80">
                  <c:v>41169</c:v>
                </c:pt>
                <c:pt idx="81">
                  <c:v>41199</c:v>
                </c:pt>
                <c:pt idx="82">
                  <c:v>41207</c:v>
                </c:pt>
                <c:pt idx="83">
                  <c:v>41214</c:v>
                </c:pt>
                <c:pt idx="84">
                  <c:v>41228</c:v>
                </c:pt>
                <c:pt idx="85">
                  <c:v>41255</c:v>
                </c:pt>
                <c:pt idx="86">
                  <c:v>41256</c:v>
                </c:pt>
                <c:pt idx="87">
                  <c:v>41309</c:v>
                </c:pt>
                <c:pt idx="88">
                  <c:v>41333</c:v>
                </c:pt>
                <c:pt idx="89">
                  <c:v>41355</c:v>
                </c:pt>
                <c:pt idx="90">
                  <c:v>41355</c:v>
                </c:pt>
                <c:pt idx="91">
                  <c:v>41358</c:v>
                </c:pt>
                <c:pt idx="92">
                  <c:v>41374</c:v>
                </c:pt>
                <c:pt idx="93">
                  <c:v>41380</c:v>
                </c:pt>
                <c:pt idx="94">
                  <c:v>41426</c:v>
                </c:pt>
                <c:pt idx="95">
                  <c:v>41428</c:v>
                </c:pt>
                <c:pt idx="96">
                  <c:v>41428</c:v>
                </c:pt>
                <c:pt idx="97">
                  <c:v>41444</c:v>
                </c:pt>
                <c:pt idx="98">
                  <c:v>41458</c:v>
                </c:pt>
                <c:pt idx="99">
                  <c:v>41465</c:v>
                </c:pt>
                <c:pt idx="100">
                  <c:v>41465</c:v>
                </c:pt>
                <c:pt idx="101">
                  <c:v>41472</c:v>
                </c:pt>
                <c:pt idx="102">
                  <c:v>41472</c:v>
                </c:pt>
                <c:pt idx="103">
                  <c:v>41523</c:v>
                </c:pt>
                <c:pt idx="104">
                  <c:v>41536</c:v>
                </c:pt>
                <c:pt idx="105">
                  <c:v>41544</c:v>
                </c:pt>
                <c:pt idx="106">
                  <c:v>41556</c:v>
                </c:pt>
                <c:pt idx="107">
                  <c:v>41569</c:v>
                </c:pt>
                <c:pt idx="108">
                  <c:v>41609</c:v>
                </c:pt>
                <c:pt idx="109">
                  <c:v>41614</c:v>
                </c:pt>
                <c:pt idx="110">
                  <c:v>41627</c:v>
                </c:pt>
                <c:pt idx="111">
                  <c:v>41669</c:v>
                </c:pt>
                <c:pt idx="112">
                  <c:v>41690</c:v>
                </c:pt>
                <c:pt idx="113">
                  <c:v>41715</c:v>
                </c:pt>
                <c:pt idx="114">
                  <c:v>41724</c:v>
                </c:pt>
                <c:pt idx="115">
                  <c:v>41730</c:v>
                </c:pt>
                <c:pt idx="116">
                  <c:v>41760</c:v>
                </c:pt>
                <c:pt idx="117">
                  <c:v>41786</c:v>
                </c:pt>
                <c:pt idx="118">
                  <c:v>41791</c:v>
                </c:pt>
                <c:pt idx="119">
                  <c:v>41802</c:v>
                </c:pt>
                <c:pt idx="120">
                  <c:v>41838</c:v>
                </c:pt>
                <c:pt idx="121">
                  <c:v>41843</c:v>
                </c:pt>
                <c:pt idx="122">
                  <c:v>41844</c:v>
                </c:pt>
                <c:pt idx="123">
                  <c:v>41844</c:v>
                </c:pt>
                <c:pt idx="124">
                  <c:v>41851</c:v>
                </c:pt>
                <c:pt idx="125">
                  <c:v>41870</c:v>
                </c:pt>
                <c:pt idx="126">
                  <c:v>41876</c:v>
                </c:pt>
                <c:pt idx="127">
                  <c:v>41885</c:v>
                </c:pt>
                <c:pt idx="128">
                  <c:v>41886</c:v>
                </c:pt>
                <c:pt idx="129">
                  <c:v>41886</c:v>
                </c:pt>
                <c:pt idx="130">
                  <c:v>41915</c:v>
                </c:pt>
                <c:pt idx="131">
                  <c:v>41920</c:v>
                </c:pt>
                <c:pt idx="132">
                  <c:v>41920</c:v>
                </c:pt>
                <c:pt idx="133">
                  <c:v>41920</c:v>
                </c:pt>
                <c:pt idx="134">
                  <c:v>41920</c:v>
                </c:pt>
                <c:pt idx="135">
                  <c:v>41920</c:v>
                </c:pt>
                <c:pt idx="136">
                  <c:v>41920</c:v>
                </c:pt>
                <c:pt idx="137">
                  <c:v>41932</c:v>
                </c:pt>
                <c:pt idx="138">
                  <c:v>41933</c:v>
                </c:pt>
                <c:pt idx="139">
                  <c:v>41933</c:v>
                </c:pt>
                <c:pt idx="140">
                  <c:v>41934</c:v>
                </c:pt>
                <c:pt idx="141">
                  <c:v>41934</c:v>
                </c:pt>
                <c:pt idx="142">
                  <c:v>41934</c:v>
                </c:pt>
                <c:pt idx="143">
                  <c:v>41934</c:v>
                </c:pt>
                <c:pt idx="144">
                  <c:v>41934</c:v>
                </c:pt>
                <c:pt idx="145">
                  <c:v>41934</c:v>
                </c:pt>
                <c:pt idx="146">
                  <c:v>41934</c:v>
                </c:pt>
                <c:pt idx="147">
                  <c:v>41934</c:v>
                </c:pt>
                <c:pt idx="148">
                  <c:v>41936</c:v>
                </c:pt>
                <c:pt idx="149">
                  <c:v>41950</c:v>
                </c:pt>
                <c:pt idx="150">
                  <c:v>41950</c:v>
                </c:pt>
                <c:pt idx="151">
                  <c:v>41956</c:v>
                </c:pt>
                <c:pt idx="152">
                  <c:v>41961</c:v>
                </c:pt>
                <c:pt idx="153">
                  <c:v>41982</c:v>
                </c:pt>
                <c:pt idx="154">
                  <c:v>42036</c:v>
                </c:pt>
                <c:pt idx="155">
                  <c:v>42065</c:v>
                </c:pt>
                <c:pt idx="156">
                  <c:v>42065</c:v>
                </c:pt>
                <c:pt idx="157">
                  <c:v>42066</c:v>
                </c:pt>
                <c:pt idx="158">
                  <c:v>42067</c:v>
                </c:pt>
                <c:pt idx="159">
                  <c:v>42067</c:v>
                </c:pt>
                <c:pt idx="160">
                  <c:v>42068</c:v>
                </c:pt>
                <c:pt idx="161">
                  <c:v>42086</c:v>
                </c:pt>
                <c:pt idx="162">
                  <c:v>42088</c:v>
                </c:pt>
                <c:pt idx="163">
                  <c:v>42097</c:v>
                </c:pt>
                <c:pt idx="164">
                  <c:v>42097</c:v>
                </c:pt>
                <c:pt idx="165">
                  <c:v>42108</c:v>
                </c:pt>
                <c:pt idx="166">
                  <c:v>42111</c:v>
                </c:pt>
                <c:pt idx="167">
                  <c:v>42124</c:v>
                </c:pt>
                <c:pt idx="168">
                  <c:v>42124</c:v>
                </c:pt>
                <c:pt idx="169">
                  <c:v>42124</c:v>
                </c:pt>
                <c:pt idx="170">
                  <c:v>42151</c:v>
                </c:pt>
                <c:pt idx="171">
                  <c:v>42156</c:v>
                </c:pt>
                <c:pt idx="172">
                  <c:v>42160</c:v>
                </c:pt>
                <c:pt idx="173">
                  <c:v>42164</c:v>
                </c:pt>
                <c:pt idx="174">
                  <c:v>42174</c:v>
                </c:pt>
                <c:pt idx="175">
                  <c:v>42178</c:v>
                </c:pt>
                <c:pt idx="176">
                  <c:v>42180</c:v>
                </c:pt>
                <c:pt idx="177">
                  <c:v>42185</c:v>
                </c:pt>
                <c:pt idx="178">
                  <c:v>42186</c:v>
                </c:pt>
                <c:pt idx="179">
                  <c:v>42186</c:v>
                </c:pt>
                <c:pt idx="180">
                  <c:v>42186</c:v>
                </c:pt>
                <c:pt idx="181">
                  <c:v>42200</c:v>
                </c:pt>
                <c:pt idx="182">
                  <c:v>42201</c:v>
                </c:pt>
                <c:pt idx="183">
                  <c:v>42201</c:v>
                </c:pt>
                <c:pt idx="184">
                  <c:v>42206</c:v>
                </c:pt>
                <c:pt idx="185">
                  <c:v>42221</c:v>
                </c:pt>
                <c:pt idx="186">
                  <c:v>42225</c:v>
                </c:pt>
                <c:pt idx="187">
                  <c:v>42228</c:v>
                </c:pt>
                <c:pt idx="188">
                  <c:v>42244</c:v>
                </c:pt>
                <c:pt idx="189">
                  <c:v>42250</c:v>
                </c:pt>
                <c:pt idx="190">
                  <c:v>42270</c:v>
                </c:pt>
                <c:pt idx="191">
                  <c:v>42270</c:v>
                </c:pt>
                <c:pt idx="192">
                  <c:v>42271</c:v>
                </c:pt>
                <c:pt idx="193">
                  <c:v>42275</c:v>
                </c:pt>
                <c:pt idx="194">
                  <c:v>42275</c:v>
                </c:pt>
                <c:pt idx="195">
                  <c:v>42278</c:v>
                </c:pt>
                <c:pt idx="196">
                  <c:v>42278</c:v>
                </c:pt>
                <c:pt idx="197">
                  <c:v>42278</c:v>
                </c:pt>
                <c:pt idx="198">
                  <c:v>42285</c:v>
                </c:pt>
                <c:pt idx="199">
                  <c:v>42286</c:v>
                </c:pt>
                <c:pt idx="200">
                  <c:v>42286</c:v>
                </c:pt>
                <c:pt idx="201">
                  <c:v>42292</c:v>
                </c:pt>
                <c:pt idx="202">
                  <c:v>42313</c:v>
                </c:pt>
                <c:pt idx="203">
                  <c:v>42314</c:v>
                </c:pt>
                <c:pt idx="204">
                  <c:v>42317</c:v>
                </c:pt>
                <c:pt idx="205">
                  <c:v>42318</c:v>
                </c:pt>
                <c:pt idx="206">
                  <c:v>42328</c:v>
                </c:pt>
                <c:pt idx="207">
                  <c:v>42338</c:v>
                </c:pt>
                <c:pt idx="208">
                  <c:v>42355</c:v>
                </c:pt>
                <c:pt idx="209">
                  <c:v>42355</c:v>
                </c:pt>
                <c:pt idx="210">
                  <c:v>42356</c:v>
                </c:pt>
                <c:pt idx="211">
                  <c:v>42356</c:v>
                </c:pt>
                <c:pt idx="212">
                  <c:v>42356</c:v>
                </c:pt>
                <c:pt idx="213">
                  <c:v>42356</c:v>
                </c:pt>
                <c:pt idx="214">
                  <c:v>42375</c:v>
                </c:pt>
                <c:pt idx="215">
                  <c:v>42472</c:v>
                </c:pt>
                <c:pt idx="216">
                  <c:v>42472</c:v>
                </c:pt>
                <c:pt idx="217">
                  <c:v>42509</c:v>
                </c:pt>
                <c:pt idx="218">
                  <c:v>42584</c:v>
                </c:pt>
                <c:pt idx="219">
                  <c:v>42586</c:v>
                </c:pt>
                <c:pt idx="220">
                  <c:v>42591</c:v>
                </c:pt>
                <c:pt idx="221">
                  <c:v>42608</c:v>
                </c:pt>
                <c:pt idx="222">
                  <c:v>42611</c:v>
                </c:pt>
                <c:pt idx="223">
                  <c:v>42628</c:v>
                </c:pt>
                <c:pt idx="224">
                  <c:v>42633</c:v>
                </c:pt>
                <c:pt idx="225">
                  <c:v>42635</c:v>
                </c:pt>
                <c:pt idx="226">
                  <c:v>42636</c:v>
                </c:pt>
                <c:pt idx="227">
                  <c:v>42636</c:v>
                </c:pt>
                <c:pt idx="228">
                  <c:v>42636</c:v>
                </c:pt>
                <c:pt idx="229">
                  <c:v>42636</c:v>
                </c:pt>
                <c:pt idx="230">
                  <c:v>42689</c:v>
                </c:pt>
                <c:pt idx="231">
                  <c:v>42692</c:v>
                </c:pt>
                <c:pt idx="232">
                  <c:v>42692</c:v>
                </c:pt>
                <c:pt idx="233">
                  <c:v>42692</c:v>
                </c:pt>
                <c:pt idx="234">
                  <c:v>42717</c:v>
                </c:pt>
                <c:pt idx="235">
                  <c:v>42719</c:v>
                </c:pt>
                <c:pt idx="236">
                  <c:v>42738</c:v>
                </c:pt>
                <c:pt idx="237">
                  <c:v>42747</c:v>
                </c:pt>
                <c:pt idx="238">
                  <c:v>42747</c:v>
                </c:pt>
                <c:pt idx="239">
                  <c:v>42747</c:v>
                </c:pt>
                <c:pt idx="240">
                  <c:v>42752</c:v>
                </c:pt>
                <c:pt idx="241">
                  <c:v>42766</c:v>
                </c:pt>
                <c:pt idx="242">
                  <c:v>42817</c:v>
                </c:pt>
                <c:pt idx="243">
                  <c:v>42825</c:v>
                </c:pt>
                <c:pt idx="244">
                  <c:v>42826</c:v>
                </c:pt>
                <c:pt idx="245">
                  <c:v>42843</c:v>
                </c:pt>
                <c:pt idx="246">
                  <c:v>42877</c:v>
                </c:pt>
                <c:pt idx="247">
                  <c:v>42880</c:v>
                </c:pt>
                <c:pt idx="248">
                  <c:v>42880</c:v>
                </c:pt>
                <c:pt idx="249">
                  <c:v>42880</c:v>
                </c:pt>
                <c:pt idx="250">
                  <c:v>42880</c:v>
                </c:pt>
                <c:pt idx="251">
                  <c:v>42881</c:v>
                </c:pt>
                <c:pt idx="252">
                  <c:v>42887</c:v>
                </c:pt>
                <c:pt idx="253">
                  <c:v>42887</c:v>
                </c:pt>
                <c:pt idx="254">
                  <c:v>42887</c:v>
                </c:pt>
                <c:pt idx="255">
                  <c:v>42893</c:v>
                </c:pt>
                <c:pt idx="256">
                  <c:v>42905</c:v>
                </c:pt>
                <c:pt idx="257">
                  <c:v>42906</c:v>
                </c:pt>
                <c:pt idx="258">
                  <c:v>42906</c:v>
                </c:pt>
                <c:pt idx="259">
                  <c:v>42906</c:v>
                </c:pt>
                <c:pt idx="260">
                  <c:v>42906</c:v>
                </c:pt>
                <c:pt idx="261">
                  <c:v>42912</c:v>
                </c:pt>
                <c:pt idx="262">
                  <c:v>42933</c:v>
                </c:pt>
                <c:pt idx="263">
                  <c:v>42944</c:v>
                </c:pt>
                <c:pt idx="264">
                  <c:v>42944</c:v>
                </c:pt>
                <c:pt idx="265">
                  <c:v>42955</c:v>
                </c:pt>
                <c:pt idx="266">
                  <c:v>42972</c:v>
                </c:pt>
                <c:pt idx="267">
                  <c:v>43001</c:v>
                </c:pt>
                <c:pt idx="268">
                  <c:v>43004</c:v>
                </c:pt>
                <c:pt idx="269">
                  <c:v>43004</c:v>
                </c:pt>
                <c:pt idx="270">
                  <c:v>43014</c:v>
                </c:pt>
                <c:pt idx="271">
                  <c:v>43014</c:v>
                </c:pt>
                <c:pt idx="272">
                  <c:v>43038</c:v>
                </c:pt>
                <c:pt idx="273">
                  <c:v>43047</c:v>
                </c:pt>
                <c:pt idx="274">
                  <c:v>43052</c:v>
                </c:pt>
                <c:pt idx="275">
                  <c:v>43052</c:v>
                </c:pt>
                <c:pt idx="276">
                  <c:v>43053</c:v>
                </c:pt>
                <c:pt idx="277">
                  <c:v>43077</c:v>
                </c:pt>
                <c:pt idx="278">
                  <c:v>43083</c:v>
                </c:pt>
                <c:pt idx="279">
                  <c:v>43084</c:v>
                </c:pt>
                <c:pt idx="280">
                  <c:v>43090</c:v>
                </c:pt>
                <c:pt idx="281">
                  <c:v>43105</c:v>
                </c:pt>
                <c:pt idx="282">
                  <c:v>43109</c:v>
                </c:pt>
                <c:pt idx="283">
                  <c:v>43126</c:v>
                </c:pt>
                <c:pt idx="284">
                  <c:v>43129</c:v>
                </c:pt>
                <c:pt idx="285">
                  <c:v>43129</c:v>
                </c:pt>
                <c:pt idx="286">
                  <c:v>43132</c:v>
                </c:pt>
                <c:pt idx="287">
                  <c:v>43136</c:v>
                </c:pt>
                <c:pt idx="288">
                  <c:v>43152</c:v>
                </c:pt>
                <c:pt idx="289">
                  <c:v>43154</c:v>
                </c:pt>
                <c:pt idx="290">
                  <c:v>43206</c:v>
                </c:pt>
                <c:pt idx="291">
                  <c:v>43227</c:v>
                </c:pt>
                <c:pt idx="292">
                  <c:v>43236</c:v>
                </c:pt>
                <c:pt idx="293">
                  <c:v>43236</c:v>
                </c:pt>
                <c:pt idx="294">
                  <c:v>43250</c:v>
                </c:pt>
                <c:pt idx="295">
                  <c:v>43250</c:v>
                </c:pt>
                <c:pt idx="296">
                  <c:v>43250</c:v>
                </c:pt>
                <c:pt idx="297">
                  <c:v>43250</c:v>
                </c:pt>
                <c:pt idx="298">
                  <c:v>43250</c:v>
                </c:pt>
                <c:pt idx="299">
                  <c:v>43250</c:v>
                </c:pt>
                <c:pt idx="300">
                  <c:v>43251</c:v>
                </c:pt>
                <c:pt idx="301">
                  <c:v>43252</c:v>
                </c:pt>
                <c:pt idx="302">
                  <c:v>43255</c:v>
                </c:pt>
                <c:pt idx="303">
                  <c:v>43257</c:v>
                </c:pt>
                <c:pt idx="304">
                  <c:v>43259</c:v>
                </c:pt>
                <c:pt idx="305">
                  <c:v>43264</c:v>
                </c:pt>
                <c:pt idx="306">
                  <c:v>43264</c:v>
                </c:pt>
                <c:pt idx="307">
                  <c:v>43264</c:v>
                </c:pt>
                <c:pt idx="308">
                  <c:v>43264</c:v>
                </c:pt>
                <c:pt idx="309">
                  <c:v>43266</c:v>
                </c:pt>
                <c:pt idx="310">
                  <c:v>43277</c:v>
                </c:pt>
                <c:pt idx="311">
                  <c:v>43278</c:v>
                </c:pt>
                <c:pt idx="312">
                  <c:v>43281</c:v>
                </c:pt>
                <c:pt idx="313">
                  <c:v>43281</c:v>
                </c:pt>
                <c:pt idx="314">
                  <c:v>43281</c:v>
                </c:pt>
                <c:pt idx="315">
                  <c:v>43291</c:v>
                </c:pt>
                <c:pt idx="316">
                  <c:v>43322</c:v>
                </c:pt>
                <c:pt idx="317">
                  <c:v>43322</c:v>
                </c:pt>
                <c:pt idx="318">
                  <c:v>43334</c:v>
                </c:pt>
                <c:pt idx="319">
                  <c:v>43334</c:v>
                </c:pt>
                <c:pt idx="320">
                  <c:v>43335</c:v>
                </c:pt>
                <c:pt idx="321">
                  <c:v>43343</c:v>
                </c:pt>
                <c:pt idx="322">
                  <c:v>43352</c:v>
                </c:pt>
                <c:pt idx="323">
                  <c:v>43354</c:v>
                </c:pt>
                <c:pt idx="324">
                  <c:v>43362</c:v>
                </c:pt>
                <c:pt idx="325">
                  <c:v>43363</c:v>
                </c:pt>
                <c:pt idx="326">
                  <c:v>43368</c:v>
                </c:pt>
                <c:pt idx="327">
                  <c:v>43374</c:v>
                </c:pt>
                <c:pt idx="328">
                  <c:v>43374</c:v>
                </c:pt>
                <c:pt idx="329">
                  <c:v>43391</c:v>
                </c:pt>
                <c:pt idx="330">
                  <c:v>43391</c:v>
                </c:pt>
                <c:pt idx="331">
                  <c:v>43398</c:v>
                </c:pt>
                <c:pt idx="332">
                  <c:v>43405</c:v>
                </c:pt>
                <c:pt idx="333">
                  <c:v>43445</c:v>
                </c:pt>
                <c:pt idx="334">
                  <c:v>43497</c:v>
                </c:pt>
                <c:pt idx="335">
                  <c:v>43507</c:v>
                </c:pt>
                <c:pt idx="336">
                  <c:v>43510</c:v>
                </c:pt>
                <c:pt idx="337">
                  <c:v>43524</c:v>
                </c:pt>
                <c:pt idx="338">
                  <c:v>43545</c:v>
                </c:pt>
                <c:pt idx="339">
                  <c:v>43546</c:v>
                </c:pt>
                <c:pt idx="340">
                  <c:v>43577</c:v>
                </c:pt>
                <c:pt idx="341">
                  <c:v>43585</c:v>
                </c:pt>
                <c:pt idx="342">
                  <c:v>43613</c:v>
                </c:pt>
                <c:pt idx="343">
                  <c:v>43615</c:v>
                </c:pt>
                <c:pt idx="344">
                  <c:v>43627</c:v>
                </c:pt>
                <c:pt idx="345">
                  <c:v>43634</c:v>
                </c:pt>
                <c:pt idx="346">
                  <c:v>43634</c:v>
                </c:pt>
                <c:pt idx="347">
                  <c:v>43637</c:v>
                </c:pt>
                <c:pt idx="348">
                  <c:v>43643</c:v>
                </c:pt>
                <c:pt idx="349">
                  <c:v>43643</c:v>
                </c:pt>
                <c:pt idx="350">
                  <c:v>43647</c:v>
                </c:pt>
                <c:pt idx="351">
                  <c:v>43647</c:v>
                </c:pt>
                <c:pt idx="352">
                  <c:v>43647</c:v>
                </c:pt>
                <c:pt idx="353">
                  <c:v>43655</c:v>
                </c:pt>
                <c:pt idx="354">
                  <c:v>43671</c:v>
                </c:pt>
                <c:pt idx="355">
                  <c:v>43672</c:v>
                </c:pt>
                <c:pt idx="356">
                  <c:v>43672</c:v>
                </c:pt>
                <c:pt idx="357">
                  <c:v>43683</c:v>
                </c:pt>
                <c:pt idx="358">
                  <c:v>43696</c:v>
                </c:pt>
                <c:pt idx="359">
                  <c:v>43707</c:v>
                </c:pt>
                <c:pt idx="360">
                  <c:v>43720</c:v>
                </c:pt>
                <c:pt idx="361">
                  <c:v>43727</c:v>
                </c:pt>
                <c:pt idx="362">
                  <c:v>43730</c:v>
                </c:pt>
                <c:pt idx="363">
                  <c:v>43730</c:v>
                </c:pt>
                <c:pt idx="364">
                  <c:v>43730</c:v>
                </c:pt>
                <c:pt idx="365">
                  <c:v>43739</c:v>
                </c:pt>
                <c:pt idx="366">
                  <c:v>43755</c:v>
                </c:pt>
                <c:pt idx="367">
                  <c:v>43755</c:v>
                </c:pt>
                <c:pt idx="368">
                  <c:v>43756</c:v>
                </c:pt>
                <c:pt idx="369">
                  <c:v>43761</c:v>
                </c:pt>
                <c:pt idx="370">
                  <c:v>43774</c:v>
                </c:pt>
                <c:pt idx="371">
                  <c:v>43783</c:v>
                </c:pt>
                <c:pt idx="372">
                  <c:v>43783</c:v>
                </c:pt>
                <c:pt idx="373">
                  <c:v>43788</c:v>
                </c:pt>
                <c:pt idx="374">
                  <c:v>43790</c:v>
                </c:pt>
                <c:pt idx="375">
                  <c:v>43795</c:v>
                </c:pt>
                <c:pt idx="376">
                  <c:v>43795</c:v>
                </c:pt>
                <c:pt idx="377">
                  <c:v>43795</c:v>
                </c:pt>
                <c:pt idx="378">
                  <c:v>43804</c:v>
                </c:pt>
                <c:pt idx="379">
                  <c:v>43809</c:v>
                </c:pt>
                <c:pt idx="380">
                  <c:v>43816</c:v>
                </c:pt>
                <c:pt idx="381">
                  <c:v>43819</c:v>
                </c:pt>
                <c:pt idx="382">
                  <c:v>43822</c:v>
                </c:pt>
                <c:pt idx="383">
                  <c:v>43836</c:v>
                </c:pt>
                <c:pt idx="384">
                  <c:v>43875</c:v>
                </c:pt>
                <c:pt idx="385">
                  <c:v>43875</c:v>
                </c:pt>
                <c:pt idx="386">
                  <c:v>43880</c:v>
                </c:pt>
                <c:pt idx="387">
                  <c:v>43887</c:v>
                </c:pt>
                <c:pt idx="388">
                  <c:v>43903</c:v>
                </c:pt>
                <c:pt idx="389">
                  <c:v>43915</c:v>
                </c:pt>
                <c:pt idx="390">
                  <c:v>43929</c:v>
                </c:pt>
                <c:pt idx="391">
                  <c:v>43929</c:v>
                </c:pt>
                <c:pt idx="392">
                  <c:v>43953</c:v>
                </c:pt>
                <c:pt idx="393">
                  <c:v>43957</c:v>
                </c:pt>
                <c:pt idx="394">
                  <c:v>43970</c:v>
                </c:pt>
                <c:pt idx="395">
                  <c:v>43977</c:v>
                </c:pt>
                <c:pt idx="396">
                  <c:v>43983</c:v>
                </c:pt>
                <c:pt idx="397">
                  <c:v>44022</c:v>
                </c:pt>
                <c:pt idx="398">
                  <c:v>44022</c:v>
                </c:pt>
                <c:pt idx="399">
                  <c:v>44036</c:v>
                </c:pt>
                <c:pt idx="400">
                  <c:v>44067</c:v>
                </c:pt>
                <c:pt idx="401">
                  <c:v>44074</c:v>
                </c:pt>
                <c:pt idx="402">
                  <c:v>44088</c:v>
                </c:pt>
                <c:pt idx="403">
                  <c:v>44097</c:v>
                </c:pt>
                <c:pt idx="404">
                  <c:v>44099</c:v>
                </c:pt>
                <c:pt idx="405">
                  <c:v>44104</c:v>
                </c:pt>
                <c:pt idx="406">
                  <c:v>44106</c:v>
                </c:pt>
                <c:pt idx="407">
                  <c:v>44137</c:v>
                </c:pt>
                <c:pt idx="408">
                  <c:v>44140</c:v>
                </c:pt>
                <c:pt idx="409">
                  <c:v>44141</c:v>
                </c:pt>
                <c:pt idx="410">
                  <c:v>44166</c:v>
                </c:pt>
                <c:pt idx="411">
                  <c:v>44187</c:v>
                </c:pt>
                <c:pt idx="412">
                  <c:v>44195</c:v>
                </c:pt>
                <c:pt idx="413">
                  <c:v>44211</c:v>
                </c:pt>
                <c:pt idx="414">
                  <c:v>44211</c:v>
                </c:pt>
                <c:pt idx="415">
                  <c:v>44217</c:v>
                </c:pt>
                <c:pt idx="416">
                  <c:v>44224</c:v>
                </c:pt>
                <c:pt idx="417">
                  <c:v>44228</c:v>
                </c:pt>
                <c:pt idx="418">
                  <c:v>44228</c:v>
                </c:pt>
                <c:pt idx="419">
                  <c:v>44231</c:v>
                </c:pt>
                <c:pt idx="420">
                  <c:v>44250</c:v>
                </c:pt>
                <c:pt idx="421">
                  <c:v>44263</c:v>
                </c:pt>
                <c:pt idx="422">
                  <c:v>44280</c:v>
                </c:pt>
                <c:pt idx="423">
                  <c:v>44287</c:v>
                </c:pt>
                <c:pt idx="424">
                  <c:v>44287</c:v>
                </c:pt>
                <c:pt idx="425">
                  <c:v>44294</c:v>
                </c:pt>
                <c:pt idx="426">
                  <c:v>44323</c:v>
                </c:pt>
                <c:pt idx="427">
                  <c:v>44328</c:v>
                </c:pt>
                <c:pt idx="428">
                  <c:v>44348</c:v>
                </c:pt>
                <c:pt idx="429">
                  <c:v>44348</c:v>
                </c:pt>
                <c:pt idx="430">
                  <c:v>44348</c:v>
                </c:pt>
                <c:pt idx="431">
                  <c:v>44351</c:v>
                </c:pt>
                <c:pt idx="432">
                  <c:v>44364</c:v>
                </c:pt>
                <c:pt idx="433">
                  <c:v>44420</c:v>
                </c:pt>
                <c:pt idx="434">
                  <c:v>44477</c:v>
                </c:pt>
                <c:pt idx="435">
                  <c:v>44483</c:v>
                </c:pt>
                <c:pt idx="436">
                  <c:v>44484</c:v>
                </c:pt>
                <c:pt idx="437">
                  <c:v>44484</c:v>
                </c:pt>
                <c:pt idx="438">
                  <c:v>44547</c:v>
                </c:pt>
                <c:pt idx="439">
                  <c:v>44582</c:v>
                </c:pt>
                <c:pt idx="440">
                  <c:v>44608</c:v>
                </c:pt>
                <c:pt idx="441">
                  <c:v>44613</c:v>
                </c:pt>
                <c:pt idx="442">
                  <c:v>44669</c:v>
                </c:pt>
                <c:pt idx="443">
                  <c:v>44671</c:v>
                </c:pt>
                <c:pt idx="444">
                  <c:v>44679</c:v>
                </c:pt>
                <c:pt idx="445">
                  <c:v>44694</c:v>
                </c:pt>
                <c:pt idx="446">
                  <c:v>44706</c:v>
                </c:pt>
                <c:pt idx="447">
                  <c:v>44735</c:v>
                </c:pt>
                <c:pt idx="448">
                  <c:v>44769</c:v>
                </c:pt>
                <c:pt idx="449">
                  <c:v>44831</c:v>
                </c:pt>
                <c:pt idx="450">
                  <c:v>44833</c:v>
                </c:pt>
                <c:pt idx="451">
                  <c:v>44854</c:v>
                </c:pt>
                <c:pt idx="452">
                  <c:v>44859</c:v>
                </c:pt>
                <c:pt idx="453">
                  <c:v>44862</c:v>
                </c:pt>
                <c:pt idx="454">
                  <c:v>44916</c:v>
                </c:pt>
                <c:pt idx="455">
                  <c:v>44946</c:v>
                </c:pt>
                <c:pt idx="456">
                  <c:v>44950</c:v>
                </c:pt>
                <c:pt idx="457">
                  <c:v>45107</c:v>
                </c:pt>
                <c:pt idx="458">
                  <c:v>45128</c:v>
                </c:pt>
                <c:pt idx="459">
                  <c:v>45223</c:v>
                </c:pt>
                <c:pt idx="460">
                  <c:v>45245</c:v>
                </c:pt>
                <c:pt idx="461">
                  <c:v>45247</c:v>
                </c:pt>
                <c:pt idx="462">
                  <c:v>45322</c:v>
                </c:pt>
                <c:pt idx="463">
                  <c:v>45337</c:v>
                </c:pt>
                <c:pt idx="464">
                  <c:v>45372</c:v>
                </c:pt>
                <c:pt idx="465">
                  <c:v>45415</c:v>
                </c:pt>
                <c:pt idx="466">
                  <c:v>45415</c:v>
                </c:pt>
              </c:numCache>
            </c:numRef>
          </c:xVal>
          <c:yVal>
            <c:numRef>
              <c:f>'PV &amp; Wind PPAs vs. Gas'!$K$28:$K$653</c:f>
              <c:numCache>
                <c:formatCode>"$"#,##0.00_);\("$"#,##0.00\)</c:formatCode>
                <c:ptCount val="626"/>
                <c:pt idx="0">
                  <c:v>148.56009907471184</c:v>
                </c:pt>
                <c:pt idx="1">
                  <c:v>176.34353910042432</c:v>
                </c:pt>
                <c:pt idx="2">
                  <c:v>167.74203823592816</c:v>
                </c:pt>
                <c:pt idx="3">
                  <c:v>230.05272436345837</c:v>
                </c:pt>
                <c:pt idx="4">
                  <c:v>161.88769618038208</c:v>
                </c:pt>
                <c:pt idx="5">
                  <c:v>143.56460204039954</c:v>
                </c:pt>
                <c:pt idx="6">
                  <c:v>221.44020159696274</c:v>
                </c:pt>
                <c:pt idx="7">
                  <c:v>253.49365295430985</c:v>
                </c:pt>
                <c:pt idx="8">
                  <c:v>189.78435494230879</c:v>
                </c:pt>
                <c:pt idx="9">
                  <c:v>160.34442766598573</c:v>
                </c:pt>
                <c:pt idx="10">
                  <c:v>228.32696567073825</c:v>
                </c:pt>
                <c:pt idx="11">
                  <c:v>133.3653403527571</c:v>
                </c:pt>
                <c:pt idx="12">
                  <c:v>147.05668499061463</c:v>
                </c:pt>
                <c:pt idx="13">
                  <c:v>281.7783709606249</c:v>
                </c:pt>
                <c:pt idx="14">
                  <c:v>281.7783709606249</c:v>
                </c:pt>
                <c:pt idx="15">
                  <c:v>281.77837096062495</c:v>
                </c:pt>
                <c:pt idx="16">
                  <c:v>182.10645627573138</c:v>
                </c:pt>
                <c:pt idx="17">
                  <c:v>182.10645627573132</c:v>
                </c:pt>
                <c:pt idx="18">
                  <c:v>185.86043369220735</c:v>
                </c:pt>
                <c:pt idx="19">
                  <c:v>153.18876121795753</c:v>
                </c:pt>
                <c:pt idx="20">
                  <c:v>157.13783721601916</c:v>
                </c:pt>
                <c:pt idx="21">
                  <c:v>149.82266754096614</c:v>
                </c:pt>
                <c:pt idx="22">
                  <c:v>116.85600760339685</c:v>
                </c:pt>
                <c:pt idx="23">
                  <c:v>156.60698030688846</c:v>
                </c:pt>
                <c:pt idx="24">
                  <c:v>146.73224646665821</c:v>
                </c:pt>
                <c:pt idx="25">
                  <c:v>148.01621041992661</c:v>
                </c:pt>
                <c:pt idx="26">
                  <c:v>176.93543700181155</c:v>
                </c:pt>
                <c:pt idx="27">
                  <c:v>354.11475419560912</c:v>
                </c:pt>
                <c:pt idx="28">
                  <c:v>146.73224646665827</c:v>
                </c:pt>
                <c:pt idx="29">
                  <c:v>143.59984898347</c:v>
                </c:pt>
                <c:pt idx="30">
                  <c:v>111.29328575819146</c:v>
                </c:pt>
                <c:pt idx="31">
                  <c:v>111.27680549129215</c:v>
                </c:pt>
                <c:pt idx="32">
                  <c:v>147.99422142872723</c:v>
                </c:pt>
                <c:pt idx="33">
                  <c:v>175.12509618571127</c:v>
                </c:pt>
                <c:pt idx="34">
                  <c:v>143.25933007200575</c:v>
                </c:pt>
                <c:pt idx="35">
                  <c:v>147.79560447961651</c:v>
                </c:pt>
                <c:pt idx="36">
                  <c:v>215.68371031542037</c:v>
                </c:pt>
                <c:pt idx="37">
                  <c:v>125.38814262041379</c:v>
                </c:pt>
                <c:pt idx="38">
                  <c:v>142.89465983366449</c:v>
                </c:pt>
                <c:pt idx="39">
                  <c:v>144.92977722360675</c:v>
                </c:pt>
                <c:pt idx="40">
                  <c:v>88.684356277787998</c:v>
                </c:pt>
                <c:pt idx="41">
                  <c:v>85.914585392517381</c:v>
                </c:pt>
                <c:pt idx="42">
                  <c:v>153.66307698214544</c:v>
                </c:pt>
                <c:pt idx="43">
                  <c:v>162.45684660440611</c:v>
                </c:pt>
                <c:pt idx="44">
                  <c:v>147.26293885990756</c:v>
                </c:pt>
                <c:pt idx="45">
                  <c:v>125.3954676355618</c:v>
                </c:pt>
                <c:pt idx="46">
                  <c:v>165.01729454405353</c:v>
                </c:pt>
                <c:pt idx="47">
                  <c:v>125.64870234866511</c:v>
                </c:pt>
                <c:pt idx="48">
                  <c:v>141.60115774985525</c:v>
                </c:pt>
                <c:pt idx="49">
                  <c:v>149.30907238313944</c:v>
                </c:pt>
                <c:pt idx="50">
                  <c:v>131.68893421687895</c:v>
                </c:pt>
                <c:pt idx="51">
                  <c:v>125.69975442645813</c:v>
                </c:pt>
                <c:pt idx="52">
                  <c:v>128.9795427228824</c:v>
                </c:pt>
                <c:pt idx="53">
                  <c:v>103.71565132882648</c:v>
                </c:pt>
                <c:pt idx="54">
                  <c:v>131.69227715048649</c:v>
                </c:pt>
                <c:pt idx="55">
                  <c:v>122.35431115438432</c:v>
                </c:pt>
                <c:pt idx="56">
                  <c:v>118.07300048072948</c:v>
                </c:pt>
                <c:pt idx="57">
                  <c:v>137.19914385396703</c:v>
                </c:pt>
                <c:pt idx="58">
                  <c:v>110.7434710878664</c:v>
                </c:pt>
                <c:pt idx="59">
                  <c:v>217.38110587653057</c:v>
                </c:pt>
                <c:pt idx="60">
                  <c:v>130.29367773276073</c:v>
                </c:pt>
                <c:pt idx="61">
                  <c:v>94.102451832150678</c:v>
                </c:pt>
                <c:pt idx="62">
                  <c:v>152.46023860650482</c:v>
                </c:pt>
                <c:pt idx="63">
                  <c:v>249.98827175801034</c:v>
                </c:pt>
                <c:pt idx="64">
                  <c:v>119.06553063646714</c:v>
                </c:pt>
                <c:pt idx="65">
                  <c:v>93.128520919647983</c:v>
                </c:pt>
                <c:pt idx="66">
                  <c:v>125.83087280437236</c:v>
                </c:pt>
                <c:pt idx="67">
                  <c:v>91.477031043722633</c:v>
                </c:pt>
                <c:pt idx="68">
                  <c:v>94.239287234460846</c:v>
                </c:pt>
                <c:pt idx="69">
                  <c:v>84.549659231420691</c:v>
                </c:pt>
                <c:pt idx="70">
                  <c:v>97.32506282514187</c:v>
                </c:pt>
                <c:pt idx="71">
                  <c:v>88.733290634490118</c:v>
                </c:pt>
                <c:pt idx="72">
                  <c:v>100.25591101370608</c:v>
                </c:pt>
                <c:pt idx="73">
                  <c:v>106.50888927454555</c:v>
                </c:pt>
                <c:pt idx="74">
                  <c:v>101.90050315212549</c:v>
                </c:pt>
                <c:pt idx="75">
                  <c:v>103.95718652534538</c:v>
                </c:pt>
                <c:pt idx="76">
                  <c:v>101.64102313594458</c:v>
                </c:pt>
                <c:pt idx="77">
                  <c:v>97.788096335445942</c:v>
                </c:pt>
                <c:pt idx="78">
                  <c:v>100.85515993644231</c:v>
                </c:pt>
                <c:pt idx="79">
                  <c:v>95.906262965795435</c:v>
                </c:pt>
                <c:pt idx="80">
                  <c:v>114.36421281643311</c:v>
                </c:pt>
                <c:pt idx="81">
                  <c:v>98.299172773523722</c:v>
                </c:pt>
                <c:pt idx="82">
                  <c:v>61.509790015115726</c:v>
                </c:pt>
                <c:pt idx="83">
                  <c:v>78.08268065343897</c:v>
                </c:pt>
                <c:pt idx="84">
                  <c:v>89.299656439279403</c:v>
                </c:pt>
                <c:pt idx="85">
                  <c:v>87.050696592395724</c:v>
                </c:pt>
                <c:pt idx="86">
                  <c:v>93.594308765025659</c:v>
                </c:pt>
                <c:pt idx="87">
                  <c:v>111.05745767026998</c:v>
                </c:pt>
                <c:pt idx="88">
                  <c:v>88.160904492971255</c:v>
                </c:pt>
                <c:pt idx="89">
                  <c:v>99.382356866034868</c:v>
                </c:pt>
                <c:pt idx="90">
                  <c:v>97.855806287942926</c:v>
                </c:pt>
                <c:pt idx="91">
                  <c:v>83.459571885893553</c:v>
                </c:pt>
                <c:pt idx="92">
                  <c:v>95.839352635882591</c:v>
                </c:pt>
                <c:pt idx="93">
                  <c:v>70.264544348335235</c:v>
                </c:pt>
                <c:pt idx="94">
                  <c:v>63.35876825060965</c:v>
                </c:pt>
                <c:pt idx="95">
                  <c:v>71.942532068020498</c:v>
                </c:pt>
                <c:pt idx="96">
                  <c:v>72.906830832539114</c:v>
                </c:pt>
                <c:pt idx="97">
                  <c:v>167.32002997165498</c:v>
                </c:pt>
                <c:pt idx="98">
                  <c:v>61.682667222248348</c:v>
                </c:pt>
                <c:pt idx="99">
                  <c:v>63.147572356440961</c:v>
                </c:pt>
                <c:pt idx="100">
                  <c:v>67.738787447064823</c:v>
                </c:pt>
                <c:pt idx="101">
                  <c:v>92.185373397384168</c:v>
                </c:pt>
                <c:pt idx="102">
                  <c:v>92.185373397384154</c:v>
                </c:pt>
                <c:pt idx="103">
                  <c:v>72.625074707688384</c:v>
                </c:pt>
                <c:pt idx="104">
                  <c:v>107.70403841478497</c:v>
                </c:pt>
                <c:pt idx="105">
                  <c:v>69.358208632443109</c:v>
                </c:pt>
                <c:pt idx="106">
                  <c:v>72.252368348375242</c:v>
                </c:pt>
                <c:pt idx="107">
                  <c:v>69.611340780736711</c:v>
                </c:pt>
                <c:pt idx="108">
                  <c:v>88.575538916697766</c:v>
                </c:pt>
                <c:pt idx="109">
                  <c:v>72.616032124833012</c:v>
                </c:pt>
                <c:pt idx="110">
                  <c:v>59.997580628519636</c:v>
                </c:pt>
                <c:pt idx="111">
                  <c:v>75.128885904510383</c:v>
                </c:pt>
                <c:pt idx="112">
                  <c:v>53.078034308434425</c:v>
                </c:pt>
                <c:pt idx="113">
                  <c:v>68.881630496966125</c:v>
                </c:pt>
                <c:pt idx="114">
                  <c:v>64.366386019041272</c:v>
                </c:pt>
                <c:pt idx="115">
                  <c:v>71.155809792578211</c:v>
                </c:pt>
                <c:pt idx="116">
                  <c:v>47.35384759981288</c:v>
                </c:pt>
                <c:pt idx="117">
                  <c:v>67.987933094338374</c:v>
                </c:pt>
                <c:pt idx="118">
                  <c:v>71.10485839379227</c:v>
                </c:pt>
                <c:pt idx="119">
                  <c:v>61.999024489743164</c:v>
                </c:pt>
                <c:pt idx="120">
                  <c:v>60.768335014005501</c:v>
                </c:pt>
                <c:pt idx="121">
                  <c:v>62.151924974754429</c:v>
                </c:pt>
                <c:pt idx="122">
                  <c:v>61.682667222248327</c:v>
                </c:pt>
                <c:pt idx="123">
                  <c:v>62.290284692191982</c:v>
                </c:pt>
                <c:pt idx="124">
                  <c:v>48.761158590014297</c:v>
                </c:pt>
                <c:pt idx="125">
                  <c:v>65.12899755958496</c:v>
                </c:pt>
                <c:pt idx="126">
                  <c:v>66.07803045839411</c:v>
                </c:pt>
                <c:pt idx="127">
                  <c:v>54.213510364264934</c:v>
                </c:pt>
                <c:pt idx="128">
                  <c:v>50.52517679940015</c:v>
                </c:pt>
                <c:pt idx="129">
                  <c:v>60.428104618698754</c:v>
                </c:pt>
                <c:pt idx="130">
                  <c:v>64.794971388899882</c:v>
                </c:pt>
                <c:pt idx="131">
                  <c:v>56.367677455698548</c:v>
                </c:pt>
                <c:pt idx="132">
                  <c:v>57.185526776292207</c:v>
                </c:pt>
                <c:pt idx="133">
                  <c:v>57.124929847214624</c:v>
                </c:pt>
                <c:pt idx="134">
                  <c:v>61.311119274033842</c:v>
                </c:pt>
                <c:pt idx="135">
                  <c:v>64.409334834049417</c:v>
                </c:pt>
                <c:pt idx="136">
                  <c:v>61.606081014055761</c:v>
                </c:pt>
                <c:pt idx="137">
                  <c:v>61.597476403669724</c:v>
                </c:pt>
                <c:pt idx="138">
                  <c:v>66.857811295412233</c:v>
                </c:pt>
                <c:pt idx="139">
                  <c:v>69.657587541132273</c:v>
                </c:pt>
                <c:pt idx="140">
                  <c:v>60.964967023098374</c:v>
                </c:pt>
                <c:pt idx="141">
                  <c:v>60.964967023098374</c:v>
                </c:pt>
                <c:pt idx="142">
                  <c:v>60.964967023098374</c:v>
                </c:pt>
                <c:pt idx="143">
                  <c:v>60.964967023098374</c:v>
                </c:pt>
                <c:pt idx="144">
                  <c:v>53.559607487833695</c:v>
                </c:pt>
                <c:pt idx="145">
                  <c:v>74.636677519547007</c:v>
                </c:pt>
                <c:pt idx="146">
                  <c:v>72.383698845327402</c:v>
                </c:pt>
                <c:pt idx="147">
                  <c:v>72.401722674721157</c:v>
                </c:pt>
                <c:pt idx="148">
                  <c:v>71.226033702908026</c:v>
                </c:pt>
                <c:pt idx="149">
                  <c:v>74.857227255091331</c:v>
                </c:pt>
                <c:pt idx="150">
                  <c:v>74.857227255091303</c:v>
                </c:pt>
                <c:pt idx="151">
                  <c:v>66.353726522440141</c:v>
                </c:pt>
                <c:pt idx="152">
                  <c:v>53.123592149082036</c:v>
                </c:pt>
                <c:pt idx="153">
                  <c:v>66.041571721512298</c:v>
                </c:pt>
                <c:pt idx="154">
                  <c:v>62.582874983348312</c:v>
                </c:pt>
                <c:pt idx="155">
                  <c:v>109.59888584204808</c:v>
                </c:pt>
                <c:pt idx="156">
                  <c:v>45.571310245773759</c:v>
                </c:pt>
                <c:pt idx="157">
                  <c:v>66.907158321073368</c:v>
                </c:pt>
                <c:pt idx="158">
                  <c:v>40.206540028907476</c:v>
                </c:pt>
                <c:pt idx="159">
                  <c:v>40.717788749570659</c:v>
                </c:pt>
                <c:pt idx="160">
                  <c:v>90.761541232974707</c:v>
                </c:pt>
                <c:pt idx="161">
                  <c:v>73.648253296219011</c:v>
                </c:pt>
                <c:pt idx="162">
                  <c:v>51.578793130495605</c:v>
                </c:pt>
                <c:pt idx="163">
                  <c:v>50.913927869441487</c:v>
                </c:pt>
                <c:pt idx="164">
                  <c:v>48.846748169688738</c:v>
                </c:pt>
                <c:pt idx="165">
                  <c:v>67.97462959882759</c:v>
                </c:pt>
                <c:pt idx="166">
                  <c:v>57.475803535344902</c:v>
                </c:pt>
                <c:pt idx="167">
                  <c:v>48.059589433054498</c:v>
                </c:pt>
                <c:pt idx="168">
                  <c:v>63.608177026249422</c:v>
                </c:pt>
                <c:pt idx="169">
                  <c:v>21.058996030966156</c:v>
                </c:pt>
                <c:pt idx="170">
                  <c:v>73.030400440121255</c:v>
                </c:pt>
                <c:pt idx="171">
                  <c:v>80.017674832946213</c:v>
                </c:pt>
                <c:pt idx="172">
                  <c:v>45.380770616487354</c:v>
                </c:pt>
                <c:pt idx="173">
                  <c:v>73.139491928139137</c:v>
                </c:pt>
                <c:pt idx="174">
                  <c:v>47.312136982400737</c:v>
                </c:pt>
                <c:pt idx="175">
                  <c:v>52.195850461992585</c:v>
                </c:pt>
                <c:pt idx="176">
                  <c:v>59.371368540055265</c:v>
                </c:pt>
                <c:pt idx="177">
                  <c:v>65.793579167335835</c:v>
                </c:pt>
                <c:pt idx="178">
                  <c:v>69.057694416393787</c:v>
                </c:pt>
                <c:pt idx="179">
                  <c:v>70.546353054261616</c:v>
                </c:pt>
                <c:pt idx="180">
                  <c:v>140.7720524881596</c:v>
                </c:pt>
                <c:pt idx="181">
                  <c:v>56.42059624559716</c:v>
                </c:pt>
                <c:pt idx="182">
                  <c:v>52.6918274716759</c:v>
                </c:pt>
                <c:pt idx="183">
                  <c:v>53.119417528349295</c:v>
                </c:pt>
                <c:pt idx="184">
                  <c:v>48.83648214218519</c:v>
                </c:pt>
                <c:pt idx="185">
                  <c:v>48.9225934992985</c:v>
                </c:pt>
                <c:pt idx="186">
                  <c:v>44.013169017819507</c:v>
                </c:pt>
                <c:pt idx="187">
                  <c:v>54.249751656535643</c:v>
                </c:pt>
                <c:pt idx="188">
                  <c:v>54.914902807335906</c:v>
                </c:pt>
                <c:pt idx="189">
                  <c:v>80.079018311453709</c:v>
                </c:pt>
                <c:pt idx="190">
                  <c:v>46.178259300887014</c:v>
                </c:pt>
                <c:pt idx="191">
                  <c:v>50.503365996862783</c:v>
                </c:pt>
                <c:pt idx="192">
                  <c:v>44.194329391980354</c:v>
                </c:pt>
                <c:pt idx="193">
                  <c:v>20.71513652345816</c:v>
                </c:pt>
                <c:pt idx="194">
                  <c:v>20.715136523458156</c:v>
                </c:pt>
                <c:pt idx="195">
                  <c:v>39.196672914637738</c:v>
                </c:pt>
                <c:pt idx="196">
                  <c:v>36.077287277904233</c:v>
                </c:pt>
                <c:pt idx="197">
                  <c:v>63.351747947007617</c:v>
                </c:pt>
                <c:pt idx="198">
                  <c:v>53.026443926873803</c:v>
                </c:pt>
                <c:pt idx="199">
                  <c:v>45.260694727455622</c:v>
                </c:pt>
                <c:pt idx="200">
                  <c:v>41.136293982748505</c:v>
                </c:pt>
                <c:pt idx="201">
                  <c:v>46.451944666734853</c:v>
                </c:pt>
                <c:pt idx="202">
                  <c:v>55.729559394029813</c:v>
                </c:pt>
                <c:pt idx="203">
                  <c:v>48.241732242309375</c:v>
                </c:pt>
                <c:pt idx="204">
                  <c:v>40.97581561471997</c:v>
                </c:pt>
                <c:pt idx="205">
                  <c:v>47.35384759981288</c:v>
                </c:pt>
                <c:pt idx="206">
                  <c:v>47.088897708062959</c:v>
                </c:pt>
                <c:pt idx="207">
                  <c:v>49.604624485842606</c:v>
                </c:pt>
                <c:pt idx="208">
                  <c:v>44.084472322687063</c:v>
                </c:pt>
                <c:pt idx="209">
                  <c:v>71.890402410604267</c:v>
                </c:pt>
                <c:pt idx="210">
                  <c:v>56.639377379171357</c:v>
                </c:pt>
                <c:pt idx="211">
                  <c:v>56.622575860575942</c:v>
                </c:pt>
                <c:pt idx="212">
                  <c:v>56.714151526044844</c:v>
                </c:pt>
                <c:pt idx="213">
                  <c:v>54.762389740969333</c:v>
                </c:pt>
                <c:pt idx="214">
                  <c:v>30.484117039178741</c:v>
                </c:pt>
                <c:pt idx="215">
                  <c:v>52.193676367983748</c:v>
                </c:pt>
                <c:pt idx="216">
                  <c:v>49.182502731369297</c:v>
                </c:pt>
                <c:pt idx="217">
                  <c:v>36.776416943442555</c:v>
                </c:pt>
                <c:pt idx="218">
                  <c:v>33.149425683139199</c:v>
                </c:pt>
                <c:pt idx="219">
                  <c:v>43.924190988155132</c:v>
                </c:pt>
                <c:pt idx="220">
                  <c:v>48.699007247430586</c:v>
                </c:pt>
                <c:pt idx="221">
                  <c:v>55.468923112446923</c:v>
                </c:pt>
                <c:pt idx="222">
                  <c:v>45.891602345308783</c:v>
                </c:pt>
                <c:pt idx="223">
                  <c:v>44.844408108509462</c:v>
                </c:pt>
                <c:pt idx="224">
                  <c:v>44.942744360187817</c:v>
                </c:pt>
                <c:pt idx="225">
                  <c:v>159.82564271774476</c:v>
                </c:pt>
                <c:pt idx="226">
                  <c:v>38.605045820694727</c:v>
                </c:pt>
                <c:pt idx="227">
                  <c:v>38.605045820694727</c:v>
                </c:pt>
                <c:pt idx="228">
                  <c:v>38.605045820694727</c:v>
                </c:pt>
                <c:pt idx="229">
                  <c:v>38.605045820694727</c:v>
                </c:pt>
                <c:pt idx="230">
                  <c:v>41.366413154898268</c:v>
                </c:pt>
                <c:pt idx="231">
                  <c:v>36.721411731569063</c:v>
                </c:pt>
                <c:pt idx="232">
                  <c:v>36.175666507035459</c:v>
                </c:pt>
                <c:pt idx="233">
                  <c:v>30.313749329442391</c:v>
                </c:pt>
                <c:pt idx="234">
                  <c:v>43.929182393800147</c:v>
                </c:pt>
                <c:pt idx="235">
                  <c:v>33.703600699859827</c:v>
                </c:pt>
                <c:pt idx="236">
                  <c:v>55.489493550063365</c:v>
                </c:pt>
                <c:pt idx="237">
                  <c:v>105.01000518355075</c:v>
                </c:pt>
                <c:pt idx="238">
                  <c:v>96.089632164977843</c:v>
                </c:pt>
                <c:pt idx="239">
                  <c:v>38.679788628305204</c:v>
                </c:pt>
                <c:pt idx="240">
                  <c:v>42.101726737165954</c:v>
                </c:pt>
                <c:pt idx="241">
                  <c:v>39.441808896677493</c:v>
                </c:pt>
                <c:pt idx="242">
                  <c:v>34.45301572098613</c:v>
                </c:pt>
                <c:pt idx="243">
                  <c:v>101.17120688763237</c:v>
                </c:pt>
                <c:pt idx="244">
                  <c:v>56.087630952828377</c:v>
                </c:pt>
                <c:pt idx="245">
                  <c:v>33.40751325867781</c:v>
                </c:pt>
                <c:pt idx="246">
                  <c:v>22.685985736280124</c:v>
                </c:pt>
                <c:pt idx="247">
                  <c:v>77.165817157251325</c:v>
                </c:pt>
                <c:pt idx="248">
                  <c:v>71.800132758573895</c:v>
                </c:pt>
                <c:pt idx="249">
                  <c:v>67.857544289449294</c:v>
                </c:pt>
                <c:pt idx="250">
                  <c:v>76.641636786449581</c:v>
                </c:pt>
                <c:pt idx="251">
                  <c:v>39.878841277519989</c:v>
                </c:pt>
                <c:pt idx="252">
                  <c:v>29.689369468809844</c:v>
                </c:pt>
                <c:pt idx="253">
                  <c:v>28.867127312510725</c:v>
                </c:pt>
                <c:pt idx="254">
                  <c:v>28.867127312510735</c:v>
                </c:pt>
                <c:pt idx="255">
                  <c:v>31.744794905262129</c:v>
                </c:pt>
                <c:pt idx="256">
                  <c:v>29.759540495766942</c:v>
                </c:pt>
                <c:pt idx="257">
                  <c:v>95.281136991051852</c:v>
                </c:pt>
                <c:pt idx="258">
                  <c:v>86.896804117564741</c:v>
                </c:pt>
                <c:pt idx="259">
                  <c:v>86.323858156350056</c:v>
                </c:pt>
                <c:pt idx="260">
                  <c:v>87.35164601259261</c:v>
                </c:pt>
                <c:pt idx="261">
                  <c:v>51.890314533266491</c:v>
                </c:pt>
                <c:pt idx="262">
                  <c:v>28.493207315716489</c:v>
                </c:pt>
                <c:pt idx="263">
                  <c:v>88.540283583558093</c:v>
                </c:pt>
                <c:pt idx="264">
                  <c:v>88.113048857869387</c:v>
                </c:pt>
                <c:pt idx="265">
                  <c:v>51.388469438942138</c:v>
                </c:pt>
                <c:pt idx="266">
                  <c:v>29.317953404785612</c:v>
                </c:pt>
                <c:pt idx="267">
                  <c:v>31.567181949048255</c:v>
                </c:pt>
                <c:pt idx="268">
                  <c:v>30.230312768516566</c:v>
                </c:pt>
                <c:pt idx="269">
                  <c:v>29.682598159618841</c:v>
                </c:pt>
                <c:pt idx="270">
                  <c:v>29.135365271931587</c:v>
                </c:pt>
                <c:pt idx="271">
                  <c:v>29.135365271931587</c:v>
                </c:pt>
                <c:pt idx="272">
                  <c:v>31.765059173783715</c:v>
                </c:pt>
                <c:pt idx="273">
                  <c:v>31.700235658042136</c:v>
                </c:pt>
                <c:pt idx="274">
                  <c:v>27.861400590749103</c:v>
                </c:pt>
                <c:pt idx="275">
                  <c:v>26.368058862313379</c:v>
                </c:pt>
                <c:pt idx="276">
                  <c:v>31.700235658042136</c:v>
                </c:pt>
                <c:pt idx="277">
                  <c:v>20.486293194094078</c:v>
                </c:pt>
                <c:pt idx="278">
                  <c:v>21.171520512090087</c:v>
                </c:pt>
                <c:pt idx="279">
                  <c:v>37.166841461538084</c:v>
                </c:pt>
                <c:pt idx="280">
                  <c:v>30.812225691385382</c:v>
                </c:pt>
                <c:pt idx="281">
                  <c:v>24.861638434020094</c:v>
                </c:pt>
                <c:pt idx="282">
                  <c:v>29.673607507490466</c:v>
                </c:pt>
                <c:pt idx="283">
                  <c:v>25.616960327254894</c:v>
                </c:pt>
                <c:pt idx="284">
                  <c:v>25.134171924595311</c:v>
                </c:pt>
                <c:pt idx="285">
                  <c:v>27.721868936134314</c:v>
                </c:pt>
                <c:pt idx="286">
                  <c:v>36.958170710674452</c:v>
                </c:pt>
                <c:pt idx="287">
                  <c:v>38.291436562428906</c:v>
                </c:pt>
                <c:pt idx="288">
                  <c:v>48.665437347581985</c:v>
                </c:pt>
                <c:pt idx="289">
                  <c:v>30.604170876129029</c:v>
                </c:pt>
                <c:pt idx="290">
                  <c:v>168.88736511400134</c:v>
                </c:pt>
                <c:pt idx="291">
                  <c:v>32.263086116480892</c:v>
                </c:pt>
                <c:pt idx="292">
                  <c:v>31.479418457160293</c:v>
                </c:pt>
                <c:pt idx="293">
                  <c:v>31.479418457160293</c:v>
                </c:pt>
                <c:pt idx="294">
                  <c:v>19.247702380289724</c:v>
                </c:pt>
                <c:pt idx="295">
                  <c:v>22.593898362081077</c:v>
                </c:pt>
                <c:pt idx="296">
                  <c:v>25.463627718655996</c:v>
                </c:pt>
                <c:pt idx="297">
                  <c:v>21.975764459690883</c:v>
                </c:pt>
                <c:pt idx="298">
                  <c:v>21.984057200996428</c:v>
                </c:pt>
                <c:pt idx="299">
                  <c:v>24.845052951409006</c:v>
                </c:pt>
                <c:pt idx="300">
                  <c:v>32.116465890440026</c:v>
                </c:pt>
                <c:pt idx="301">
                  <c:v>63.46367356963021</c:v>
                </c:pt>
                <c:pt idx="302">
                  <c:v>22.224235575036293</c:v>
                </c:pt>
                <c:pt idx="303">
                  <c:v>26.034145816830851</c:v>
                </c:pt>
                <c:pt idx="304">
                  <c:v>22.726856461516931</c:v>
                </c:pt>
                <c:pt idx="305">
                  <c:v>20.573657056056955</c:v>
                </c:pt>
                <c:pt idx="306">
                  <c:v>24.313547510553441</c:v>
                </c:pt>
                <c:pt idx="307">
                  <c:v>22.20932668535837</c:v>
                </c:pt>
                <c:pt idx="308">
                  <c:v>23.020298876417701</c:v>
                </c:pt>
                <c:pt idx="309">
                  <c:v>46.609657496034437</c:v>
                </c:pt>
                <c:pt idx="310">
                  <c:v>23.717754907149033</c:v>
                </c:pt>
                <c:pt idx="311">
                  <c:v>42.642156614876377</c:v>
                </c:pt>
                <c:pt idx="312">
                  <c:v>26.351900612716165</c:v>
                </c:pt>
                <c:pt idx="313">
                  <c:v>23.649068708165277</c:v>
                </c:pt>
                <c:pt idx="314">
                  <c:v>20.486931434790332</c:v>
                </c:pt>
                <c:pt idx="315">
                  <c:v>29.35258009635481</c:v>
                </c:pt>
                <c:pt idx="316">
                  <c:v>44.861969126467272</c:v>
                </c:pt>
                <c:pt idx="317">
                  <c:v>44.861969126467272</c:v>
                </c:pt>
                <c:pt idx="318">
                  <c:v>26.512856014175373</c:v>
                </c:pt>
                <c:pt idx="319">
                  <c:v>26.512856014175373</c:v>
                </c:pt>
                <c:pt idx="320">
                  <c:v>29.345103654602685</c:v>
                </c:pt>
                <c:pt idx="321">
                  <c:v>23.977628005532829</c:v>
                </c:pt>
                <c:pt idx="322">
                  <c:v>28.765652869687621</c:v>
                </c:pt>
                <c:pt idx="323">
                  <c:v>20.863306886245752</c:v>
                </c:pt>
                <c:pt idx="324">
                  <c:v>34.377889152831038</c:v>
                </c:pt>
                <c:pt idx="325">
                  <c:v>22.558610304115447</c:v>
                </c:pt>
                <c:pt idx="326">
                  <c:v>38.485290960918249</c:v>
                </c:pt>
                <c:pt idx="327">
                  <c:v>44.844186474767255</c:v>
                </c:pt>
                <c:pt idx="328">
                  <c:v>22.552271849835083</c:v>
                </c:pt>
                <c:pt idx="329">
                  <c:v>32.21753121405014</c:v>
                </c:pt>
                <c:pt idx="330">
                  <c:v>38.336006936752099</c:v>
                </c:pt>
                <c:pt idx="331">
                  <c:v>25.399208756644402</c:v>
                </c:pt>
                <c:pt idx="332">
                  <c:v>39.311774348304709</c:v>
                </c:pt>
                <c:pt idx="333">
                  <c:v>26.951409243017121</c:v>
                </c:pt>
                <c:pt idx="334">
                  <c:v>45.488172797874448</c:v>
                </c:pt>
                <c:pt idx="335">
                  <c:v>31.959279803735932</c:v>
                </c:pt>
                <c:pt idx="336">
                  <c:v>26.23729658752022</c:v>
                </c:pt>
                <c:pt idx="337">
                  <c:v>46.398515219721695</c:v>
                </c:pt>
                <c:pt idx="338">
                  <c:v>28.124829753046157</c:v>
                </c:pt>
                <c:pt idx="339">
                  <c:v>20.496720425660154</c:v>
                </c:pt>
                <c:pt idx="340">
                  <c:v>21.410590649280916</c:v>
                </c:pt>
                <c:pt idx="341">
                  <c:v>27.547980708582177</c:v>
                </c:pt>
                <c:pt idx="342">
                  <c:v>27.55921022632393</c:v>
                </c:pt>
                <c:pt idx="343">
                  <c:v>20.002484379465983</c:v>
                </c:pt>
                <c:pt idx="344">
                  <c:v>21.98127526072015</c:v>
                </c:pt>
                <c:pt idx="345">
                  <c:v>36.894993794635951</c:v>
                </c:pt>
                <c:pt idx="346">
                  <c:v>36.894993794635951</c:v>
                </c:pt>
                <c:pt idx="347">
                  <c:v>19.296308165032976</c:v>
                </c:pt>
                <c:pt idx="348">
                  <c:v>16.958938436365813</c:v>
                </c:pt>
                <c:pt idx="349">
                  <c:v>15.659118259179968</c:v>
                </c:pt>
                <c:pt idx="350">
                  <c:v>22.736372028201089</c:v>
                </c:pt>
                <c:pt idx="351">
                  <c:v>15.819323520146032</c:v>
                </c:pt>
                <c:pt idx="352">
                  <c:v>24.174803623327342</c:v>
                </c:pt>
                <c:pt idx="353">
                  <c:v>26.466983358993463</c:v>
                </c:pt>
                <c:pt idx="354">
                  <c:v>25.309715395032121</c:v>
                </c:pt>
                <c:pt idx="355">
                  <c:v>26.729604307134174</c:v>
                </c:pt>
                <c:pt idx="356">
                  <c:v>20.562563333368235</c:v>
                </c:pt>
                <c:pt idx="357">
                  <c:v>19.296308165032976</c:v>
                </c:pt>
                <c:pt idx="358">
                  <c:v>39.448944701287296</c:v>
                </c:pt>
                <c:pt idx="359">
                  <c:v>16.787028264684455</c:v>
                </c:pt>
                <c:pt idx="360">
                  <c:v>26.844041371187945</c:v>
                </c:pt>
                <c:pt idx="361">
                  <c:v>40.628056230978281</c:v>
                </c:pt>
                <c:pt idx="362">
                  <c:v>33.824655566889959</c:v>
                </c:pt>
                <c:pt idx="363">
                  <c:v>32.929694743795139</c:v>
                </c:pt>
                <c:pt idx="364">
                  <c:v>32.929694743795139</c:v>
                </c:pt>
                <c:pt idx="365">
                  <c:v>21.581418838198768</c:v>
                </c:pt>
                <c:pt idx="366">
                  <c:v>12.586068777753765</c:v>
                </c:pt>
                <c:pt idx="367">
                  <c:v>17.623854812878687</c:v>
                </c:pt>
                <c:pt idx="368">
                  <c:v>31.679277850877224</c:v>
                </c:pt>
                <c:pt idx="369">
                  <c:v>21.475233096950355</c:v>
                </c:pt>
                <c:pt idx="370">
                  <c:v>23.622756406645394</c:v>
                </c:pt>
                <c:pt idx="371">
                  <c:v>18.064628920456403</c:v>
                </c:pt>
                <c:pt idx="372">
                  <c:v>18.0646289204564</c:v>
                </c:pt>
                <c:pt idx="373">
                  <c:v>22.552271849835094</c:v>
                </c:pt>
                <c:pt idx="374">
                  <c:v>23.912704880876678</c:v>
                </c:pt>
                <c:pt idx="375">
                  <c:v>24.555516156065213</c:v>
                </c:pt>
                <c:pt idx="376">
                  <c:v>21.4707190471666</c:v>
                </c:pt>
                <c:pt idx="377">
                  <c:v>37.722785450680057</c:v>
                </c:pt>
                <c:pt idx="378">
                  <c:v>23.76658123494753</c:v>
                </c:pt>
                <c:pt idx="379">
                  <c:v>23.037259735314542</c:v>
                </c:pt>
                <c:pt idx="380">
                  <c:v>21.475233096950355</c:v>
                </c:pt>
                <c:pt idx="381">
                  <c:v>44.458461759977453</c:v>
                </c:pt>
                <c:pt idx="382">
                  <c:v>24.424005954058018</c:v>
                </c:pt>
                <c:pt idx="383">
                  <c:v>26.577312541937705</c:v>
                </c:pt>
                <c:pt idx="384">
                  <c:v>31.309100252595545</c:v>
                </c:pt>
                <c:pt idx="385">
                  <c:v>24.209168859188559</c:v>
                </c:pt>
                <c:pt idx="386">
                  <c:v>25.372705676027909</c:v>
                </c:pt>
                <c:pt idx="387">
                  <c:v>19.9496326990947</c:v>
                </c:pt>
                <c:pt idx="388">
                  <c:v>122.95627978629315</c:v>
                </c:pt>
                <c:pt idx="389">
                  <c:v>18.891257778017838</c:v>
                </c:pt>
                <c:pt idx="390">
                  <c:v>19.695678954134411</c:v>
                </c:pt>
                <c:pt idx="391">
                  <c:v>23.052067158069786</c:v>
                </c:pt>
                <c:pt idx="392">
                  <c:v>21.922633786470154</c:v>
                </c:pt>
                <c:pt idx="393">
                  <c:v>33.129501515647206</c:v>
                </c:pt>
                <c:pt idx="394">
                  <c:v>30.011121736184037</c:v>
                </c:pt>
                <c:pt idx="395">
                  <c:v>23.772910531264426</c:v>
                </c:pt>
                <c:pt idx="396">
                  <c:v>25.209554635172367</c:v>
                </c:pt>
                <c:pt idx="397">
                  <c:v>32.363407846459744</c:v>
                </c:pt>
                <c:pt idx="398">
                  <c:v>32.904189526445251</c:v>
                </c:pt>
                <c:pt idx="399">
                  <c:v>29.978005986503277</c:v>
                </c:pt>
                <c:pt idx="400">
                  <c:v>44.053060981022071</c:v>
                </c:pt>
                <c:pt idx="401">
                  <c:v>32.177752370332563</c:v>
                </c:pt>
                <c:pt idx="402">
                  <c:v>18.927365143378466</c:v>
                </c:pt>
                <c:pt idx="403">
                  <c:v>22.963908010111112</c:v>
                </c:pt>
                <c:pt idx="404">
                  <c:v>22.090691764022775</c:v>
                </c:pt>
                <c:pt idx="405">
                  <c:v>30.584622840501989</c:v>
                </c:pt>
                <c:pt idx="406">
                  <c:v>22.126427873128016</c:v>
                </c:pt>
                <c:pt idx="407">
                  <c:v>18.227445389585117</c:v>
                </c:pt>
                <c:pt idx="408">
                  <c:v>23.044558513885836</c:v>
                </c:pt>
                <c:pt idx="409">
                  <c:v>26.918676983319653</c:v>
                </c:pt>
                <c:pt idx="410">
                  <c:v>26.428979039506185</c:v>
                </c:pt>
                <c:pt idx="411">
                  <c:v>17.651901438672716</c:v>
                </c:pt>
                <c:pt idx="412">
                  <c:v>38.146610005501145</c:v>
                </c:pt>
                <c:pt idx="413">
                  <c:v>49.234325003207545</c:v>
                </c:pt>
                <c:pt idx="414">
                  <c:v>41.15964875138296</c:v>
                </c:pt>
                <c:pt idx="415">
                  <c:v>26.720424037643685</c:v>
                </c:pt>
                <c:pt idx="416">
                  <c:v>41.894870355266519</c:v>
                </c:pt>
                <c:pt idx="417">
                  <c:v>16.94790640537364</c:v>
                </c:pt>
                <c:pt idx="418">
                  <c:v>16.466062152396862</c:v>
                </c:pt>
                <c:pt idx="419">
                  <c:v>17.036101536639016</c:v>
                </c:pt>
                <c:pt idx="420">
                  <c:v>21.349106905993921</c:v>
                </c:pt>
                <c:pt idx="421">
                  <c:v>27.885218097213603</c:v>
                </c:pt>
                <c:pt idx="422">
                  <c:v>19.555536004216926</c:v>
                </c:pt>
                <c:pt idx="423">
                  <c:v>12.226469301163446</c:v>
                </c:pt>
                <c:pt idx="424">
                  <c:v>15.708015965833225</c:v>
                </c:pt>
                <c:pt idx="425">
                  <c:v>29.081044818786946</c:v>
                </c:pt>
                <c:pt idx="426">
                  <c:v>32.990736047951053</c:v>
                </c:pt>
                <c:pt idx="427">
                  <c:v>22.030587067618431</c:v>
                </c:pt>
                <c:pt idx="428">
                  <c:v>19.3600103037415</c:v>
                </c:pt>
                <c:pt idx="429">
                  <c:v>20.485112981020354</c:v>
                </c:pt>
                <c:pt idx="430">
                  <c:v>18.0646289204564</c:v>
                </c:pt>
                <c:pt idx="431">
                  <c:v>17.732144362028016</c:v>
                </c:pt>
                <c:pt idx="432">
                  <c:v>25.462626352629286</c:v>
                </c:pt>
                <c:pt idx="433">
                  <c:v>19.644645737459001</c:v>
                </c:pt>
                <c:pt idx="434">
                  <c:v>38.29899416531255</c:v>
                </c:pt>
                <c:pt idx="435">
                  <c:v>25.493327547397303</c:v>
                </c:pt>
                <c:pt idx="436">
                  <c:v>39.524704002243972</c:v>
                </c:pt>
                <c:pt idx="437">
                  <c:v>23.961895321024855</c:v>
                </c:pt>
                <c:pt idx="438">
                  <c:v>35.43137210938832</c:v>
                </c:pt>
                <c:pt idx="439">
                  <c:v>26.850607531769288</c:v>
                </c:pt>
                <c:pt idx="440">
                  <c:v>31.560653666886157</c:v>
                </c:pt>
                <c:pt idx="441">
                  <c:v>32.70518954098992</c:v>
                </c:pt>
                <c:pt idx="442">
                  <c:v>32.205868658908891</c:v>
                </c:pt>
                <c:pt idx="443">
                  <c:v>37.139228625240385</c:v>
                </c:pt>
                <c:pt idx="444">
                  <c:v>23.442961621774103</c:v>
                </c:pt>
                <c:pt idx="445">
                  <c:v>23.533264820447215</c:v>
                </c:pt>
                <c:pt idx="446">
                  <c:v>28.596112630376737</c:v>
                </c:pt>
                <c:pt idx="447">
                  <c:v>27.456071768065176</c:v>
                </c:pt>
                <c:pt idx="448">
                  <c:v>29.973273908700321</c:v>
                </c:pt>
                <c:pt idx="449">
                  <c:v>36.868265387658738</c:v>
                </c:pt>
                <c:pt idx="450">
                  <c:v>21.014422076718574</c:v>
                </c:pt>
                <c:pt idx="451">
                  <c:v>19.403053699562943</c:v>
                </c:pt>
                <c:pt idx="452">
                  <c:v>48.85661003487072</c:v>
                </c:pt>
                <c:pt idx="453">
                  <c:v>22.030587067618431</c:v>
                </c:pt>
                <c:pt idx="454">
                  <c:v>48.726617552448126</c:v>
                </c:pt>
                <c:pt idx="455">
                  <c:v>27.902484336423459</c:v>
                </c:pt>
                <c:pt idx="456">
                  <c:v>35.595114687352684</c:v>
                </c:pt>
                <c:pt idx="457">
                  <c:v>45.212050614188165</c:v>
                </c:pt>
                <c:pt idx="458">
                  <c:v>26.102013252232897</c:v>
                </c:pt>
                <c:pt idx="459">
                  <c:v>23.439006082848614</c:v>
                </c:pt>
                <c:pt idx="460">
                  <c:v>26.288147162518989</c:v>
                </c:pt>
                <c:pt idx="461">
                  <c:v>46.010904379712386</c:v>
                </c:pt>
                <c:pt idx="462">
                  <c:v>28.251770669212391</c:v>
                </c:pt>
                <c:pt idx="463">
                  <c:v>35.069312574602655</c:v>
                </c:pt>
                <c:pt idx="464">
                  <c:v>47.374907061169623</c:v>
                </c:pt>
                <c:pt idx="465">
                  <c:v>25.055891705414471</c:v>
                </c:pt>
                <c:pt idx="466">
                  <c:v>25.323830431744046</c:v>
                </c:pt>
              </c:numCache>
            </c:numRef>
          </c:yVal>
          <c:bubbleSize>
            <c:numRef>
              <c:f>'PV &amp; Wind PPAs vs. Gas'!$L$28:$L$653</c:f>
              <c:numCache>
                <c:formatCode>0.0</c:formatCode>
                <c:ptCount val="626"/>
                <c:pt idx="0">
                  <c:v>30</c:v>
                </c:pt>
                <c:pt idx="1">
                  <c:v>30</c:v>
                </c:pt>
                <c:pt idx="2">
                  <c:v>19</c:v>
                </c:pt>
                <c:pt idx="3">
                  <c:v>12.6</c:v>
                </c:pt>
                <c:pt idx="4">
                  <c:v>230</c:v>
                </c:pt>
                <c:pt idx="5">
                  <c:v>20</c:v>
                </c:pt>
                <c:pt idx="6">
                  <c:v>14</c:v>
                </c:pt>
                <c:pt idx="7">
                  <c:v>10.08</c:v>
                </c:pt>
                <c:pt idx="8">
                  <c:v>48</c:v>
                </c:pt>
                <c:pt idx="9">
                  <c:v>250</c:v>
                </c:pt>
                <c:pt idx="10">
                  <c:v>250</c:v>
                </c:pt>
                <c:pt idx="11">
                  <c:v>21</c:v>
                </c:pt>
                <c:pt idx="12">
                  <c:v>50</c:v>
                </c:pt>
                <c:pt idx="13">
                  <c:v>6</c:v>
                </c:pt>
                <c:pt idx="14">
                  <c:v>19</c:v>
                </c:pt>
                <c:pt idx="15">
                  <c:v>20</c:v>
                </c:pt>
                <c:pt idx="16">
                  <c:v>50</c:v>
                </c:pt>
                <c:pt idx="17">
                  <c:v>20</c:v>
                </c:pt>
                <c:pt idx="18">
                  <c:v>20</c:v>
                </c:pt>
                <c:pt idx="19">
                  <c:v>50</c:v>
                </c:pt>
                <c:pt idx="20">
                  <c:v>300</c:v>
                </c:pt>
                <c:pt idx="21">
                  <c:v>40</c:v>
                </c:pt>
                <c:pt idx="22">
                  <c:v>29</c:v>
                </c:pt>
                <c:pt idx="23">
                  <c:v>66</c:v>
                </c:pt>
                <c:pt idx="24">
                  <c:v>25</c:v>
                </c:pt>
                <c:pt idx="25">
                  <c:v>125</c:v>
                </c:pt>
                <c:pt idx="26">
                  <c:v>25.8</c:v>
                </c:pt>
                <c:pt idx="27">
                  <c:v>32</c:v>
                </c:pt>
                <c:pt idx="28">
                  <c:v>20</c:v>
                </c:pt>
                <c:pt idx="29">
                  <c:v>23</c:v>
                </c:pt>
                <c:pt idx="30">
                  <c:v>12</c:v>
                </c:pt>
                <c:pt idx="31">
                  <c:v>10</c:v>
                </c:pt>
                <c:pt idx="32">
                  <c:v>20</c:v>
                </c:pt>
                <c:pt idx="33">
                  <c:v>150</c:v>
                </c:pt>
                <c:pt idx="34">
                  <c:v>45</c:v>
                </c:pt>
                <c:pt idx="35">
                  <c:v>30</c:v>
                </c:pt>
                <c:pt idx="36">
                  <c:v>5.5</c:v>
                </c:pt>
                <c:pt idx="37">
                  <c:v>23</c:v>
                </c:pt>
                <c:pt idx="38">
                  <c:v>62.5</c:v>
                </c:pt>
                <c:pt idx="39">
                  <c:v>130</c:v>
                </c:pt>
                <c:pt idx="40">
                  <c:v>14</c:v>
                </c:pt>
                <c:pt idx="41">
                  <c:v>20</c:v>
                </c:pt>
                <c:pt idx="42">
                  <c:v>9</c:v>
                </c:pt>
                <c:pt idx="43">
                  <c:v>7.65</c:v>
                </c:pt>
                <c:pt idx="44">
                  <c:v>60</c:v>
                </c:pt>
                <c:pt idx="45">
                  <c:v>309</c:v>
                </c:pt>
                <c:pt idx="46">
                  <c:v>20</c:v>
                </c:pt>
                <c:pt idx="47">
                  <c:v>270</c:v>
                </c:pt>
                <c:pt idx="48">
                  <c:v>110</c:v>
                </c:pt>
                <c:pt idx="49">
                  <c:v>26</c:v>
                </c:pt>
                <c:pt idx="50">
                  <c:v>250</c:v>
                </c:pt>
                <c:pt idx="51">
                  <c:v>30</c:v>
                </c:pt>
                <c:pt idx="52">
                  <c:v>20</c:v>
                </c:pt>
                <c:pt idx="53">
                  <c:v>150</c:v>
                </c:pt>
                <c:pt idx="54">
                  <c:v>110</c:v>
                </c:pt>
                <c:pt idx="55">
                  <c:v>127</c:v>
                </c:pt>
                <c:pt idx="56">
                  <c:v>150</c:v>
                </c:pt>
                <c:pt idx="57">
                  <c:v>24</c:v>
                </c:pt>
                <c:pt idx="58">
                  <c:v>20</c:v>
                </c:pt>
                <c:pt idx="59">
                  <c:v>6</c:v>
                </c:pt>
                <c:pt idx="60">
                  <c:v>150</c:v>
                </c:pt>
                <c:pt idx="61">
                  <c:v>250</c:v>
                </c:pt>
                <c:pt idx="62">
                  <c:v>9</c:v>
                </c:pt>
                <c:pt idx="63">
                  <c:v>20</c:v>
                </c:pt>
                <c:pt idx="64">
                  <c:v>19</c:v>
                </c:pt>
                <c:pt idx="65">
                  <c:v>20</c:v>
                </c:pt>
                <c:pt idx="66">
                  <c:v>30</c:v>
                </c:pt>
                <c:pt idx="67">
                  <c:v>20</c:v>
                </c:pt>
                <c:pt idx="68">
                  <c:v>15</c:v>
                </c:pt>
                <c:pt idx="69">
                  <c:v>15</c:v>
                </c:pt>
                <c:pt idx="70">
                  <c:v>200</c:v>
                </c:pt>
                <c:pt idx="71">
                  <c:v>20</c:v>
                </c:pt>
                <c:pt idx="72">
                  <c:v>20</c:v>
                </c:pt>
                <c:pt idx="73">
                  <c:v>20</c:v>
                </c:pt>
                <c:pt idx="74">
                  <c:v>20</c:v>
                </c:pt>
                <c:pt idx="75">
                  <c:v>20</c:v>
                </c:pt>
                <c:pt idx="76">
                  <c:v>102</c:v>
                </c:pt>
                <c:pt idx="77">
                  <c:v>20</c:v>
                </c:pt>
                <c:pt idx="78">
                  <c:v>250</c:v>
                </c:pt>
                <c:pt idx="79">
                  <c:v>20</c:v>
                </c:pt>
                <c:pt idx="80">
                  <c:v>20.8</c:v>
                </c:pt>
                <c:pt idx="81">
                  <c:v>10</c:v>
                </c:pt>
                <c:pt idx="82">
                  <c:v>50</c:v>
                </c:pt>
                <c:pt idx="83">
                  <c:v>20</c:v>
                </c:pt>
                <c:pt idx="84">
                  <c:v>20</c:v>
                </c:pt>
                <c:pt idx="85">
                  <c:v>250</c:v>
                </c:pt>
                <c:pt idx="86">
                  <c:v>20</c:v>
                </c:pt>
                <c:pt idx="87">
                  <c:v>28.8</c:v>
                </c:pt>
                <c:pt idx="88">
                  <c:v>45</c:v>
                </c:pt>
                <c:pt idx="89">
                  <c:v>20</c:v>
                </c:pt>
                <c:pt idx="90">
                  <c:v>20</c:v>
                </c:pt>
                <c:pt idx="91">
                  <c:v>20</c:v>
                </c:pt>
                <c:pt idx="92">
                  <c:v>20</c:v>
                </c:pt>
                <c:pt idx="93">
                  <c:v>20</c:v>
                </c:pt>
                <c:pt idx="94">
                  <c:v>20</c:v>
                </c:pt>
                <c:pt idx="95">
                  <c:v>48</c:v>
                </c:pt>
                <c:pt idx="96">
                  <c:v>40</c:v>
                </c:pt>
                <c:pt idx="97">
                  <c:v>12</c:v>
                </c:pt>
                <c:pt idx="98">
                  <c:v>50</c:v>
                </c:pt>
                <c:pt idx="99">
                  <c:v>40</c:v>
                </c:pt>
                <c:pt idx="100">
                  <c:v>20</c:v>
                </c:pt>
                <c:pt idx="101">
                  <c:v>20</c:v>
                </c:pt>
                <c:pt idx="102">
                  <c:v>12</c:v>
                </c:pt>
                <c:pt idx="103">
                  <c:v>15</c:v>
                </c:pt>
                <c:pt idx="104">
                  <c:v>20</c:v>
                </c:pt>
                <c:pt idx="105">
                  <c:v>20</c:v>
                </c:pt>
                <c:pt idx="106">
                  <c:v>20</c:v>
                </c:pt>
                <c:pt idx="107">
                  <c:v>20</c:v>
                </c:pt>
                <c:pt idx="108">
                  <c:v>7.3140000000000001</c:v>
                </c:pt>
                <c:pt idx="109">
                  <c:v>20</c:v>
                </c:pt>
                <c:pt idx="110">
                  <c:v>150</c:v>
                </c:pt>
                <c:pt idx="111">
                  <c:v>7</c:v>
                </c:pt>
                <c:pt idx="112">
                  <c:v>10.416</c:v>
                </c:pt>
                <c:pt idx="113">
                  <c:v>20</c:v>
                </c:pt>
                <c:pt idx="114">
                  <c:v>25</c:v>
                </c:pt>
                <c:pt idx="115">
                  <c:v>10.3</c:v>
                </c:pt>
                <c:pt idx="116">
                  <c:v>150</c:v>
                </c:pt>
                <c:pt idx="117">
                  <c:v>30</c:v>
                </c:pt>
                <c:pt idx="118">
                  <c:v>20</c:v>
                </c:pt>
                <c:pt idx="119">
                  <c:v>30</c:v>
                </c:pt>
                <c:pt idx="120">
                  <c:v>93.6</c:v>
                </c:pt>
                <c:pt idx="121">
                  <c:v>45</c:v>
                </c:pt>
                <c:pt idx="122">
                  <c:v>56</c:v>
                </c:pt>
                <c:pt idx="123">
                  <c:v>56</c:v>
                </c:pt>
                <c:pt idx="124">
                  <c:v>200</c:v>
                </c:pt>
                <c:pt idx="125">
                  <c:v>100</c:v>
                </c:pt>
                <c:pt idx="126">
                  <c:v>60</c:v>
                </c:pt>
                <c:pt idx="127">
                  <c:v>60</c:v>
                </c:pt>
                <c:pt idx="128">
                  <c:v>52</c:v>
                </c:pt>
                <c:pt idx="129">
                  <c:v>120</c:v>
                </c:pt>
                <c:pt idx="130">
                  <c:v>30</c:v>
                </c:pt>
                <c:pt idx="131">
                  <c:v>101.3</c:v>
                </c:pt>
                <c:pt idx="132">
                  <c:v>51</c:v>
                </c:pt>
                <c:pt idx="133">
                  <c:v>76.5</c:v>
                </c:pt>
                <c:pt idx="134">
                  <c:v>30</c:v>
                </c:pt>
                <c:pt idx="135">
                  <c:v>80</c:v>
                </c:pt>
                <c:pt idx="136">
                  <c:v>103</c:v>
                </c:pt>
                <c:pt idx="137">
                  <c:v>40</c:v>
                </c:pt>
                <c:pt idx="138">
                  <c:v>11.4</c:v>
                </c:pt>
                <c:pt idx="139">
                  <c:v>20</c:v>
                </c:pt>
                <c:pt idx="140">
                  <c:v>20</c:v>
                </c:pt>
                <c:pt idx="141">
                  <c:v>20</c:v>
                </c:pt>
                <c:pt idx="142">
                  <c:v>15</c:v>
                </c:pt>
                <c:pt idx="143">
                  <c:v>20</c:v>
                </c:pt>
                <c:pt idx="144">
                  <c:v>20</c:v>
                </c:pt>
                <c:pt idx="145">
                  <c:v>14.7</c:v>
                </c:pt>
                <c:pt idx="146">
                  <c:v>19.5</c:v>
                </c:pt>
                <c:pt idx="147">
                  <c:v>19.5</c:v>
                </c:pt>
                <c:pt idx="148">
                  <c:v>100</c:v>
                </c:pt>
                <c:pt idx="149">
                  <c:v>40</c:v>
                </c:pt>
                <c:pt idx="150">
                  <c:v>50</c:v>
                </c:pt>
                <c:pt idx="151">
                  <c:v>30</c:v>
                </c:pt>
                <c:pt idx="152">
                  <c:v>45</c:v>
                </c:pt>
                <c:pt idx="153">
                  <c:v>130</c:v>
                </c:pt>
                <c:pt idx="154">
                  <c:v>80</c:v>
                </c:pt>
                <c:pt idx="155">
                  <c:v>6</c:v>
                </c:pt>
                <c:pt idx="156">
                  <c:v>25</c:v>
                </c:pt>
                <c:pt idx="157">
                  <c:v>62.25</c:v>
                </c:pt>
                <c:pt idx="158">
                  <c:v>70</c:v>
                </c:pt>
                <c:pt idx="159">
                  <c:v>70</c:v>
                </c:pt>
                <c:pt idx="160">
                  <c:v>10.5</c:v>
                </c:pt>
                <c:pt idx="161">
                  <c:v>20</c:v>
                </c:pt>
                <c:pt idx="162">
                  <c:v>30</c:v>
                </c:pt>
                <c:pt idx="163">
                  <c:v>81</c:v>
                </c:pt>
                <c:pt idx="164">
                  <c:v>54</c:v>
                </c:pt>
                <c:pt idx="165">
                  <c:v>6.8</c:v>
                </c:pt>
                <c:pt idx="166">
                  <c:v>20</c:v>
                </c:pt>
                <c:pt idx="167">
                  <c:v>50.6</c:v>
                </c:pt>
                <c:pt idx="168">
                  <c:v>52</c:v>
                </c:pt>
                <c:pt idx="169">
                  <c:v>80</c:v>
                </c:pt>
                <c:pt idx="170">
                  <c:v>4.9000000000000004</c:v>
                </c:pt>
                <c:pt idx="171">
                  <c:v>3.6</c:v>
                </c:pt>
                <c:pt idx="172">
                  <c:v>100</c:v>
                </c:pt>
                <c:pt idx="173">
                  <c:v>80</c:v>
                </c:pt>
                <c:pt idx="174">
                  <c:v>100</c:v>
                </c:pt>
                <c:pt idx="175">
                  <c:v>46</c:v>
                </c:pt>
                <c:pt idx="176">
                  <c:v>100.815</c:v>
                </c:pt>
                <c:pt idx="177">
                  <c:v>7</c:v>
                </c:pt>
                <c:pt idx="178">
                  <c:v>13</c:v>
                </c:pt>
                <c:pt idx="179">
                  <c:v>20</c:v>
                </c:pt>
                <c:pt idx="180">
                  <c:v>27.6</c:v>
                </c:pt>
                <c:pt idx="181">
                  <c:v>125</c:v>
                </c:pt>
                <c:pt idx="182">
                  <c:v>150</c:v>
                </c:pt>
                <c:pt idx="183">
                  <c:v>180</c:v>
                </c:pt>
                <c:pt idx="184">
                  <c:v>20</c:v>
                </c:pt>
                <c:pt idx="185">
                  <c:v>30</c:v>
                </c:pt>
                <c:pt idx="186">
                  <c:v>30</c:v>
                </c:pt>
                <c:pt idx="187">
                  <c:v>10</c:v>
                </c:pt>
                <c:pt idx="188">
                  <c:v>150</c:v>
                </c:pt>
                <c:pt idx="189">
                  <c:v>10.88</c:v>
                </c:pt>
                <c:pt idx="190">
                  <c:v>52</c:v>
                </c:pt>
                <c:pt idx="191">
                  <c:v>52</c:v>
                </c:pt>
                <c:pt idx="192">
                  <c:v>25</c:v>
                </c:pt>
                <c:pt idx="193">
                  <c:v>46.2</c:v>
                </c:pt>
                <c:pt idx="194">
                  <c:v>71.400000000000006</c:v>
                </c:pt>
                <c:pt idx="195">
                  <c:v>118</c:v>
                </c:pt>
                <c:pt idx="196">
                  <c:v>182</c:v>
                </c:pt>
                <c:pt idx="197">
                  <c:v>146</c:v>
                </c:pt>
                <c:pt idx="198">
                  <c:v>50</c:v>
                </c:pt>
                <c:pt idx="199">
                  <c:v>154.27199999999999</c:v>
                </c:pt>
                <c:pt idx="200">
                  <c:v>103.5</c:v>
                </c:pt>
                <c:pt idx="201">
                  <c:v>125</c:v>
                </c:pt>
                <c:pt idx="202">
                  <c:v>85</c:v>
                </c:pt>
                <c:pt idx="203">
                  <c:v>54</c:v>
                </c:pt>
                <c:pt idx="204">
                  <c:v>72</c:v>
                </c:pt>
                <c:pt idx="205">
                  <c:v>30</c:v>
                </c:pt>
                <c:pt idx="206">
                  <c:v>86</c:v>
                </c:pt>
                <c:pt idx="207">
                  <c:v>50</c:v>
                </c:pt>
                <c:pt idx="208">
                  <c:v>90</c:v>
                </c:pt>
                <c:pt idx="209">
                  <c:v>20</c:v>
                </c:pt>
                <c:pt idx="210">
                  <c:v>20</c:v>
                </c:pt>
                <c:pt idx="211">
                  <c:v>20</c:v>
                </c:pt>
                <c:pt idx="212">
                  <c:v>20</c:v>
                </c:pt>
                <c:pt idx="213">
                  <c:v>20</c:v>
                </c:pt>
                <c:pt idx="214">
                  <c:v>26</c:v>
                </c:pt>
                <c:pt idx="215">
                  <c:v>8.16</c:v>
                </c:pt>
                <c:pt idx="216">
                  <c:v>20.399999999999999</c:v>
                </c:pt>
                <c:pt idx="217">
                  <c:v>100</c:v>
                </c:pt>
                <c:pt idx="218">
                  <c:v>128</c:v>
                </c:pt>
                <c:pt idx="219">
                  <c:v>20</c:v>
                </c:pt>
                <c:pt idx="220">
                  <c:v>16</c:v>
                </c:pt>
                <c:pt idx="221">
                  <c:v>60</c:v>
                </c:pt>
                <c:pt idx="222">
                  <c:v>20</c:v>
                </c:pt>
                <c:pt idx="223">
                  <c:v>100</c:v>
                </c:pt>
                <c:pt idx="224">
                  <c:v>100</c:v>
                </c:pt>
                <c:pt idx="225">
                  <c:v>24.9</c:v>
                </c:pt>
                <c:pt idx="226">
                  <c:v>40</c:v>
                </c:pt>
                <c:pt idx="227">
                  <c:v>20</c:v>
                </c:pt>
                <c:pt idx="228">
                  <c:v>50</c:v>
                </c:pt>
                <c:pt idx="229">
                  <c:v>50</c:v>
                </c:pt>
                <c:pt idx="230">
                  <c:v>105</c:v>
                </c:pt>
                <c:pt idx="231">
                  <c:v>150</c:v>
                </c:pt>
                <c:pt idx="232">
                  <c:v>80</c:v>
                </c:pt>
                <c:pt idx="233">
                  <c:v>125</c:v>
                </c:pt>
                <c:pt idx="234">
                  <c:v>7.8</c:v>
                </c:pt>
                <c:pt idx="235">
                  <c:v>200</c:v>
                </c:pt>
                <c:pt idx="236">
                  <c:v>7.2</c:v>
                </c:pt>
                <c:pt idx="237">
                  <c:v>14.7</c:v>
                </c:pt>
                <c:pt idx="238">
                  <c:v>45.9</c:v>
                </c:pt>
                <c:pt idx="239">
                  <c:v>100</c:v>
                </c:pt>
                <c:pt idx="240">
                  <c:v>60</c:v>
                </c:pt>
                <c:pt idx="241">
                  <c:v>20</c:v>
                </c:pt>
                <c:pt idx="242">
                  <c:v>17</c:v>
                </c:pt>
                <c:pt idx="243">
                  <c:v>49</c:v>
                </c:pt>
                <c:pt idx="244">
                  <c:v>56</c:v>
                </c:pt>
                <c:pt idx="245">
                  <c:v>74.900000000000006</c:v>
                </c:pt>
                <c:pt idx="246">
                  <c:v>100</c:v>
                </c:pt>
                <c:pt idx="247">
                  <c:v>78.400000000000006</c:v>
                </c:pt>
                <c:pt idx="248">
                  <c:v>50</c:v>
                </c:pt>
                <c:pt idx="249">
                  <c:v>9.4959999999999987</c:v>
                </c:pt>
                <c:pt idx="250">
                  <c:v>39.864000000000004</c:v>
                </c:pt>
                <c:pt idx="251">
                  <c:v>52.5</c:v>
                </c:pt>
                <c:pt idx="252">
                  <c:v>40</c:v>
                </c:pt>
                <c:pt idx="253">
                  <c:v>86</c:v>
                </c:pt>
                <c:pt idx="254">
                  <c:v>74</c:v>
                </c:pt>
                <c:pt idx="255">
                  <c:v>50</c:v>
                </c:pt>
                <c:pt idx="256">
                  <c:v>100</c:v>
                </c:pt>
                <c:pt idx="257">
                  <c:v>19.59</c:v>
                </c:pt>
                <c:pt idx="258">
                  <c:v>19.579999999999998</c:v>
                </c:pt>
                <c:pt idx="259">
                  <c:v>19.579999999999998</c:v>
                </c:pt>
                <c:pt idx="260">
                  <c:v>19.600000000000001</c:v>
                </c:pt>
                <c:pt idx="261">
                  <c:v>5</c:v>
                </c:pt>
                <c:pt idx="262">
                  <c:v>40</c:v>
                </c:pt>
                <c:pt idx="263">
                  <c:v>8.4</c:v>
                </c:pt>
                <c:pt idx="264">
                  <c:v>8.4</c:v>
                </c:pt>
                <c:pt idx="265">
                  <c:v>252.32</c:v>
                </c:pt>
                <c:pt idx="266">
                  <c:v>100</c:v>
                </c:pt>
                <c:pt idx="267">
                  <c:v>200</c:v>
                </c:pt>
                <c:pt idx="268">
                  <c:v>62.5</c:v>
                </c:pt>
                <c:pt idx="269">
                  <c:v>50</c:v>
                </c:pt>
                <c:pt idx="270">
                  <c:v>25</c:v>
                </c:pt>
                <c:pt idx="271">
                  <c:v>25</c:v>
                </c:pt>
                <c:pt idx="272">
                  <c:v>50</c:v>
                </c:pt>
                <c:pt idx="273">
                  <c:v>5</c:v>
                </c:pt>
                <c:pt idx="274">
                  <c:v>150</c:v>
                </c:pt>
                <c:pt idx="275">
                  <c:v>200</c:v>
                </c:pt>
                <c:pt idx="276">
                  <c:v>15</c:v>
                </c:pt>
                <c:pt idx="277">
                  <c:v>45</c:v>
                </c:pt>
                <c:pt idx="278">
                  <c:v>150</c:v>
                </c:pt>
                <c:pt idx="279">
                  <c:v>50</c:v>
                </c:pt>
                <c:pt idx="280">
                  <c:v>99</c:v>
                </c:pt>
                <c:pt idx="281">
                  <c:v>50</c:v>
                </c:pt>
                <c:pt idx="282">
                  <c:v>30</c:v>
                </c:pt>
                <c:pt idx="283">
                  <c:v>100</c:v>
                </c:pt>
                <c:pt idx="284">
                  <c:v>57.5</c:v>
                </c:pt>
                <c:pt idx="285">
                  <c:v>120</c:v>
                </c:pt>
                <c:pt idx="286">
                  <c:v>10</c:v>
                </c:pt>
                <c:pt idx="287">
                  <c:v>50</c:v>
                </c:pt>
                <c:pt idx="288">
                  <c:v>106.688</c:v>
                </c:pt>
                <c:pt idx="289">
                  <c:v>99</c:v>
                </c:pt>
                <c:pt idx="290">
                  <c:v>6.3</c:v>
                </c:pt>
                <c:pt idx="291">
                  <c:v>100</c:v>
                </c:pt>
                <c:pt idx="292">
                  <c:v>74.5</c:v>
                </c:pt>
                <c:pt idx="293">
                  <c:v>74.5</c:v>
                </c:pt>
                <c:pt idx="294">
                  <c:v>300</c:v>
                </c:pt>
                <c:pt idx="295">
                  <c:v>250</c:v>
                </c:pt>
                <c:pt idx="296">
                  <c:v>50</c:v>
                </c:pt>
                <c:pt idx="297">
                  <c:v>101</c:v>
                </c:pt>
                <c:pt idx="298">
                  <c:v>200</c:v>
                </c:pt>
                <c:pt idx="299">
                  <c:v>100</c:v>
                </c:pt>
                <c:pt idx="300">
                  <c:v>80</c:v>
                </c:pt>
                <c:pt idx="301">
                  <c:v>5.6814814814814811</c:v>
                </c:pt>
                <c:pt idx="302">
                  <c:v>80</c:v>
                </c:pt>
                <c:pt idx="303">
                  <c:v>60</c:v>
                </c:pt>
                <c:pt idx="304">
                  <c:v>30</c:v>
                </c:pt>
                <c:pt idx="305">
                  <c:v>58</c:v>
                </c:pt>
                <c:pt idx="306">
                  <c:v>122</c:v>
                </c:pt>
                <c:pt idx="307">
                  <c:v>99</c:v>
                </c:pt>
                <c:pt idx="308">
                  <c:v>80</c:v>
                </c:pt>
                <c:pt idx="309">
                  <c:v>20</c:v>
                </c:pt>
                <c:pt idx="310">
                  <c:v>100</c:v>
                </c:pt>
                <c:pt idx="311">
                  <c:v>42</c:v>
                </c:pt>
                <c:pt idx="312">
                  <c:v>68</c:v>
                </c:pt>
                <c:pt idx="313">
                  <c:v>20</c:v>
                </c:pt>
                <c:pt idx="314">
                  <c:v>200</c:v>
                </c:pt>
                <c:pt idx="315">
                  <c:v>35</c:v>
                </c:pt>
                <c:pt idx="316">
                  <c:v>40</c:v>
                </c:pt>
                <c:pt idx="317">
                  <c:v>10</c:v>
                </c:pt>
                <c:pt idx="318">
                  <c:v>50</c:v>
                </c:pt>
                <c:pt idx="319">
                  <c:v>50</c:v>
                </c:pt>
                <c:pt idx="320">
                  <c:v>86</c:v>
                </c:pt>
                <c:pt idx="321">
                  <c:v>102.5</c:v>
                </c:pt>
                <c:pt idx="322">
                  <c:v>100</c:v>
                </c:pt>
                <c:pt idx="323">
                  <c:v>100</c:v>
                </c:pt>
                <c:pt idx="324">
                  <c:v>100</c:v>
                </c:pt>
                <c:pt idx="325">
                  <c:v>100</c:v>
                </c:pt>
                <c:pt idx="326">
                  <c:v>60</c:v>
                </c:pt>
                <c:pt idx="327">
                  <c:v>10.5</c:v>
                </c:pt>
                <c:pt idx="328">
                  <c:v>20</c:v>
                </c:pt>
                <c:pt idx="329">
                  <c:v>144</c:v>
                </c:pt>
                <c:pt idx="330">
                  <c:v>13</c:v>
                </c:pt>
                <c:pt idx="331">
                  <c:v>128</c:v>
                </c:pt>
                <c:pt idx="332">
                  <c:v>70</c:v>
                </c:pt>
                <c:pt idx="333">
                  <c:v>250</c:v>
                </c:pt>
                <c:pt idx="334">
                  <c:v>4.5999999999999996</c:v>
                </c:pt>
                <c:pt idx="335">
                  <c:v>50</c:v>
                </c:pt>
                <c:pt idx="336">
                  <c:v>22</c:v>
                </c:pt>
                <c:pt idx="337">
                  <c:v>50</c:v>
                </c:pt>
                <c:pt idx="338">
                  <c:v>160</c:v>
                </c:pt>
                <c:pt idx="339">
                  <c:v>120</c:v>
                </c:pt>
                <c:pt idx="340">
                  <c:v>100</c:v>
                </c:pt>
                <c:pt idx="341">
                  <c:v>75</c:v>
                </c:pt>
                <c:pt idx="342">
                  <c:v>26</c:v>
                </c:pt>
                <c:pt idx="343">
                  <c:v>50</c:v>
                </c:pt>
                <c:pt idx="344">
                  <c:v>55.83</c:v>
                </c:pt>
                <c:pt idx="345">
                  <c:v>88</c:v>
                </c:pt>
                <c:pt idx="346">
                  <c:v>22</c:v>
                </c:pt>
                <c:pt idx="347">
                  <c:v>100</c:v>
                </c:pt>
                <c:pt idx="348">
                  <c:v>50</c:v>
                </c:pt>
                <c:pt idx="349">
                  <c:v>300</c:v>
                </c:pt>
                <c:pt idx="350">
                  <c:v>40</c:v>
                </c:pt>
                <c:pt idx="351">
                  <c:v>400</c:v>
                </c:pt>
                <c:pt idx="352">
                  <c:v>80</c:v>
                </c:pt>
                <c:pt idx="353">
                  <c:v>62.5</c:v>
                </c:pt>
                <c:pt idx="354">
                  <c:v>17.5</c:v>
                </c:pt>
                <c:pt idx="355">
                  <c:v>112</c:v>
                </c:pt>
                <c:pt idx="356">
                  <c:v>100</c:v>
                </c:pt>
                <c:pt idx="357">
                  <c:v>100</c:v>
                </c:pt>
                <c:pt idx="358">
                  <c:v>100</c:v>
                </c:pt>
                <c:pt idx="359">
                  <c:v>240</c:v>
                </c:pt>
                <c:pt idx="360">
                  <c:v>65</c:v>
                </c:pt>
                <c:pt idx="361">
                  <c:v>9.3076923076923066</c:v>
                </c:pt>
                <c:pt idx="362">
                  <c:v>88</c:v>
                </c:pt>
                <c:pt idx="363">
                  <c:v>90</c:v>
                </c:pt>
                <c:pt idx="364">
                  <c:v>70</c:v>
                </c:pt>
                <c:pt idx="365">
                  <c:v>150</c:v>
                </c:pt>
                <c:pt idx="366">
                  <c:v>100</c:v>
                </c:pt>
                <c:pt idx="367">
                  <c:v>100</c:v>
                </c:pt>
                <c:pt idx="368">
                  <c:v>35</c:v>
                </c:pt>
                <c:pt idx="369">
                  <c:v>107</c:v>
                </c:pt>
                <c:pt idx="370">
                  <c:v>132</c:v>
                </c:pt>
                <c:pt idx="371">
                  <c:v>250</c:v>
                </c:pt>
                <c:pt idx="372">
                  <c:v>88</c:v>
                </c:pt>
                <c:pt idx="373">
                  <c:v>25</c:v>
                </c:pt>
                <c:pt idx="374">
                  <c:v>100</c:v>
                </c:pt>
                <c:pt idx="375">
                  <c:v>44</c:v>
                </c:pt>
                <c:pt idx="376">
                  <c:v>100</c:v>
                </c:pt>
                <c:pt idx="377">
                  <c:v>162</c:v>
                </c:pt>
                <c:pt idx="378">
                  <c:v>100</c:v>
                </c:pt>
                <c:pt idx="379">
                  <c:v>200</c:v>
                </c:pt>
                <c:pt idx="380">
                  <c:v>100</c:v>
                </c:pt>
                <c:pt idx="381">
                  <c:v>50</c:v>
                </c:pt>
                <c:pt idx="382">
                  <c:v>80</c:v>
                </c:pt>
                <c:pt idx="383">
                  <c:v>50.5</c:v>
                </c:pt>
                <c:pt idx="384">
                  <c:v>50</c:v>
                </c:pt>
                <c:pt idx="385">
                  <c:v>160.5</c:v>
                </c:pt>
                <c:pt idx="386">
                  <c:v>75</c:v>
                </c:pt>
                <c:pt idx="387">
                  <c:v>80</c:v>
                </c:pt>
                <c:pt idx="388">
                  <c:v>22.9</c:v>
                </c:pt>
                <c:pt idx="389">
                  <c:v>200</c:v>
                </c:pt>
                <c:pt idx="390">
                  <c:v>127.86</c:v>
                </c:pt>
                <c:pt idx="391">
                  <c:v>100</c:v>
                </c:pt>
                <c:pt idx="392">
                  <c:v>100</c:v>
                </c:pt>
                <c:pt idx="393">
                  <c:v>79</c:v>
                </c:pt>
                <c:pt idx="394">
                  <c:v>75</c:v>
                </c:pt>
                <c:pt idx="395">
                  <c:v>160</c:v>
                </c:pt>
                <c:pt idx="396">
                  <c:v>150</c:v>
                </c:pt>
                <c:pt idx="397">
                  <c:v>20</c:v>
                </c:pt>
                <c:pt idx="398">
                  <c:v>20</c:v>
                </c:pt>
                <c:pt idx="399">
                  <c:v>196</c:v>
                </c:pt>
                <c:pt idx="400">
                  <c:v>50</c:v>
                </c:pt>
                <c:pt idx="401">
                  <c:v>132</c:v>
                </c:pt>
                <c:pt idx="402">
                  <c:v>175</c:v>
                </c:pt>
                <c:pt idx="403">
                  <c:v>100</c:v>
                </c:pt>
                <c:pt idx="404">
                  <c:v>200</c:v>
                </c:pt>
                <c:pt idx="405">
                  <c:v>152.5</c:v>
                </c:pt>
                <c:pt idx="406">
                  <c:v>233</c:v>
                </c:pt>
                <c:pt idx="407">
                  <c:v>63</c:v>
                </c:pt>
                <c:pt idx="408">
                  <c:v>26</c:v>
                </c:pt>
                <c:pt idx="409">
                  <c:v>56</c:v>
                </c:pt>
                <c:pt idx="410">
                  <c:v>50</c:v>
                </c:pt>
                <c:pt idx="411">
                  <c:v>200</c:v>
                </c:pt>
                <c:pt idx="412">
                  <c:v>7.5</c:v>
                </c:pt>
                <c:pt idx="413">
                  <c:v>90</c:v>
                </c:pt>
                <c:pt idx="414">
                  <c:v>500</c:v>
                </c:pt>
                <c:pt idx="415">
                  <c:v>90</c:v>
                </c:pt>
                <c:pt idx="416">
                  <c:v>96</c:v>
                </c:pt>
                <c:pt idx="417">
                  <c:v>190</c:v>
                </c:pt>
                <c:pt idx="418">
                  <c:v>190</c:v>
                </c:pt>
                <c:pt idx="419">
                  <c:v>50</c:v>
                </c:pt>
                <c:pt idx="420">
                  <c:v>50</c:v>
                </c:pt>
                <c:pt idx="421">
                  <c:v>74.5</c:v>
                </c:pt>
                <c:pt idx="422">
                  <c:v>130</c:v>
                </c:pt>
                <c:pt idx="423">
                  <c:v>150</c:v>
                </c:pt>
                <c:pt idx="424">
                  <c:v>300</c:v>
                </c:pt>
                <c:pt idx="425">
                  <c:v>50</c:v>
                </c:pt>
                <c:pt idx="426">
                  <c:v>30</c:v>
                </c:pt>
                <c:pt idx="427">
                  <c:v>100</c:v>
                </c:pt>
                <c:pt idx="428">
                  <c:v>350</c:v>
                </c:pt>
                <c:pt idx="429">
                  <c:v>250</c:v>
                </c:pt>
                <c:pt idx="430">
                  <c:v>90</c:v>
                </c:pt>
                <c:pt idx="431">
                  <c:v>93.5</c:v>
                </c:pt>
                <c:pt idx="432">
                  <c:v>200</c:v>
                </c:pt>
                <c:pt idx="433">
                  <c:v>100</c:v>
                </c:pt>
                <c:pt idx="434">
                  <c:v>100</c:v>
                </c:pt>
                <c:pt idx="435">
                  <c:v>30</c:v>
                </c:pt>
                <c:pt idx="436">
                  <c:v>125</c:v>
                </c:pt>
                <c:pt idx="437">
                  <c:v>102</c:v>
                </c:pt>
                <c:pt idx="438">
                  <c:v>150</c:v>
                </c:pt>
                <c:pt idx="439">
                  <c:v>70</c:v>
                </c:pt>
                <c:pt idx="440">
                  <c:v>40</c:v>
                </c:pt>
                <c:pt idx="441">
                  <c:v>150</c:v>
                </c:pt>
                <c:pt idx="442">
                  <c:v>60</c:v>
                </c:pt>
                <c:pt idx="443">
                  <c:v>190</c:v>
                </c:pt>
                <c:pt idx="444">
                  <c:v>20</c:v>
                </c:pt>
                <c:pt idx="445">
                  <c:v>130</c:v>
                </c:pt>
                <c:pt idx="446">
                  <c:v>80</c:v>
                </c:pt>
                <c:pt idx="447">
                  <c:v>80</c:v>
                </c:pt>
                <c:pt idx="448">
                  <c:v>66</c:v>
                </c:pt>
                <c:pt idx="449">
                  <c:v>107</c:v>
                </c:pt>
                <c:pt idx="450">
                  <c:v>100</c:v>
                </c:pt>
                <c:pt idx="451">
                  <c:v>125</c:v>
                </c:pt>
                <c:pt idx="452">
                  <c:v>30</c:v>
                </c:pt>
                <c:pt idx="453">
                  <c:v>100</c:v>
                </c:pt>
                <c:pt idx="454">
                  <c:v>150</c:v>
                </c:pt>
                <c:pt idx="455">
                  <c:v>100</c:v>
                </c:pt>
                <c:pt idx="456">
                  <c:v>65</c:v>
                </c:pt>
                <c:pt idx="457">
                  <c:v>138.80000000000001</c:v>
                </c:pt>
                <c:pt idx="458">
                  <c:v>140</c:v>
                </c:pt>
                <c:pt idx="459">
                  <c:v>100</c:v>
                </c:pt>
                <c:pt idx="460">
                  <c:v>25</c:v>
                </c:pt>
                <c:pt idx="461">
                  <c:v>300</c:v>
                </c:pt>
                <c:pt idx="462">
                  <c:v>200</c:v>
                </c:pt>
                <c:pt idx="463">
                  <c:v>125</c:v>
                </c:pt>
                <c:pt idx="464">
                  <c:v>35</c:v>
                </c:pt>
                <c:pt idx="465">
                  <c:v>127.85</c:v>
                </c:pt>
                <c:pt idx="466">
                  <c:v>700</c:v>
                </c:pt>
              </c:numCache>
            </c:numRef>
          </c:bubbleSize>
          <c:bubble3D val="0"/>
          <c:extLst>
            <c:ext xmlns:c16="http://schemas.microsoft.com/office/drawing/2014/chart" uri="{C3380CC4-5D6E-409C-BE32-E72D297353CC}">
              <c16:uniqueId val="{00000000-D4E9-4E17-9885-DA0E826D206E}"/>
            </c:ext>
          </c:extLst>
        </c:ser>
        <c:ser>
          <c:idx val="0"/>
          <c:order val="1"/>
          <c:spPr>
            <a:noFill/>
            <a:ln w="6350">
              <a:solidFill>
                <a:schemeClr val="tx2">
                  <a:lumMod val="60000"/>
                  <a:lumOff val="40000"/>
                </a:schemeClr>
              </a:solidFill>
              <a:prstDash val="solid"/>
            </a:ln>
          </c:spPr>
          <c:invertIfNegative val="1"/>
          <c:xVal>
            <c:numRef>
              <c:f>'PV &amp; Wind PPAs vs. Gas'!$F$28:$F$653</c:f>
              <c:numCache>
                <c:formatCode>m/d/yyyy</c:formatCode>
                <c:ptCount val="626"/>
                <c:pt idx="0">
                  <c:v>39841</c:v>
                </c:pt>
                <c:pt idx="1">
                  <c:v>39843</c:v>
                </c:pt>
                <c:pt idx="2">
                  <c:v>39846</c:v>
                </c:pt>
                <c:pt idx="3">
                  <c:v>39849</c:v>
                </c:pt>
                <c:pt idx="4">
                  <c:v>39849</c:v>
                </c:pt>
                <c:pt idx="5">
                  <c:v>39849</c:v>
                </c:pt>
                <c:pt idx="6">
                  <c:v>39863</c:v>
                </c:pt>
                <c:pt idx="7">
                  <c:v>39889</c:v>
                </c:pt>
                <c:pt idx="8">
                  <c:v>39889</c:v>
                </c:pt>
                <c:pt idx="9">
                  <c:v>39896</c:v>
                </c:pt>
                <c:pt idx="10">
                  <c:v>39903</c:v>
                </c:pt>
                <c:pt idx="11">
                  <c:v>39903</c:v>
                </c:pt>
                <c:pt idx="12">
                  <c:v>39904</c:v>
                </c:pt>
                <c:pt idx="13">
                  <c:v>39904</c:v>
                </c:pt>
                <c:pt idx="14">
                  <c:v>39913</c:v>
                </c:pt>
                <c:pt idx="15">
                  <c:v>39932</c:v>
                </c:pt>
                <c:pt idx="16">
                  <c:v>39933</c:v>
                </c:pt>
                <c:pt idx="17">
                  <c:v>39974</c:v>
                </c:pt>
                <c:pt idx="18">
                  <c:v>39986</c:v>
                </c:pt>
                <c:pt idx="19">
                  <c:v>39994</c:v>
                </c:pt>
                <c:pt idx="20">
                  <c:v>39994</c:v>
                </c:pt>
                <c:pt idx="21">
                  <c:v>40003</c:v>
                </c:pt>
                <c:pt idx="22">
                  <c:v>40003</c:v>
                </c:pt>
                <c:pt idx="23">
                  <c:v>40003</c:v>
                </c:pt>
                <c:pt idx="24">
                  <c:v>40024</c:v>
                </c:pt>
                <c:pt idx="25">
                  <c:v>40026</c:v>
                </c:pt>
                <c:pt idx="26">
                  <c:v>40030</c:v>
                </c:pt>
                <c:pt idx="27">
                  <c:v>40030</c:v>
                </c:pt>
                <c:pt idx="28">
                  <c:v>40042</c:v>
                </c:pt>
                <c:pt idx="29">
                  <c:v>40051</c:v>
                </c:pt>
                <c:pt idx="30">
                  <c:v>40064</c:v>
                </c:pt>
                <c:pt idx="31">
                  <c:v>40081</c:v>
                </c:pt>
                <c:pt idx="32">
                  <c:v>40081</c:v>
                </c:pt>
                <c:pt idx="33">
                  <c:v>40087</c:v>
                </c:pt>
                <c:pt idx="34">
                  <c:v>40091</c:v>
                </c:pt>
                <c:pt idx="35">
                  <c:v>40095</c:v>
                </c:pt>
                <c:pt idx="36">
                  <c:v>40119</c:v>
                </c:pt>
                <c:pt idx="37">
                  <c:v>40133</c:v>
                </c:pt>
                <c:pt idx="38">
                  <c:v>40141</c:v>
                </c:pt>
                <c:pt idx="39">
                  <c:v>40141</c:v>
                </c:pt>
                <c:pt idx="40">
                  <c:v>40147</c:v>
                </c:pt>
                <c:pt idx="41">
                  <c:v>40147</c:v>
                </c:pt>
                <c:pt idx="42">
                  <c:v>40147</c:v>
                </c:pt>
                <c:pt idx="43">
                  <c:v>40147</c:v>
                </c:pt>
                <c:pt idx="44">
                  <c:v>40147</c:v>
                </c:pt>
                <c:pt idx="45">
                  <c:v>40149</c:v>
                </c:pt>
                <c:pt idx="46">
                  <c:v>40156</c:v>
                </c:pt>
                <c:pt idx="47">
                  <c:v>40164</c:v>
                </c:pt>
                <c:pt idx="48">
                  <c:v>40175</c:v>
                </c:pt>
                <c:pt idx="49">
                  <c:v>40206</c:v>
                </c:pt>
                <c:pt idx="50">
                  <c:v>40214</c:v>
                </c:pt>
                <c:pt idx="51">
                  <c:v>40221</c:v>
                </c:pt>
                <c:pt idx="52">
                  <c:v>40242</c:v>
                </c:pt>
                <c:pt idx="53">
                  <c:v>40266</c:v>
                </c:pt>
                <c:pt idx="54">
                  <c:v>40269</c:v>
                </c:pt>
                <c:pt idx="55">
                  <c:v>40284</c:v>
                </c:pt>
                <c:pt idx="56">
                  <c:v>40287</c:v>
                </c:pt>
                <c:pt idx="57">
                  <c:v>40291</c:v>
                </c:pt>
                <c:pt idx="58">
                  <c:v>40297</c:v>
                </c:pt>
                <c:pt idx="59">
                  <c:v>40302</c:v>
                </c:pt>
                <c:pt idx="60">
                  <c:v>40302</c:v>
                </c:pt>
                <c:pt idx="61">
                  <c:v>40317</c:v>
                </c:pt>
                <c:pt idx="62">
                  <c:v>40330</c:v>
                </c:pt>
                <c:pt idx="63">
                  <c:v>40331</c:v>
                </c:pt>
                <c:pt idx="64">
                  <c:v>40332</c:v>
                </c:pt>
                <c:pt idx="65">
                  <c:v>40332</c:v>
                </c:pt>
                <c:pt idx="66">
                  <c:v>40332</c:v>
                </c:pt>
                <c:pt idx="67">
                  <c:v>40333</c:v>
                </c:pt>
                <c:pt idx="68">
                  <c:v>40338</c:v>
                </c:pt>
                <c:pt idx="69">
                  <c:v>40338</c:v>
                </c:pt>
                <c:pt idx="70">
                  <c:v>40338</c:v>
                </c:pt>
                <c:pt idx="71">
                  <c:v>40338</c:v>
                </c:pt>
                <c:pt idx="72">
                  <c:v>40350</c:v>
                </c:pt>
                <c:pt idx="73">
                  <c:v>40359</c:v>
                </c:pt>
                <c:pt idx="74">
                  <c:v>40366</c:v>
                </c:pt>
                <c:pt idx="75">
                  <c:v>40368</c:v>
                </c:pt>
                <c:pt idx="76">
                  <c:v>40374</c:v>
                </c:pt>
                <c:pt idx="77">
                  <c:v>40380</c:v>
                </c:pt>
                <c:pt idx="78">
                  <c:v>40381</c:v>
                </c:pt>
                <c:pt idx="79">
                  <c:v>40400</c:v>
                </c:pt>
                <c:pt idx="80">
                  <c:v>40406</c:v>
                </c:pt>
                <c:pt idx="81">
                  <c:v>40410</c:v>
                </c:pt>
                <c:pt idx="82">
                  <c:v>40422</c:v>
                </c:pt>
                <c:pt idx="83">
                  <c:v>40429</c:v>
                </c:pt>
                <c:pt idx="84">
                  <c:v>40438</c:v>
                </c:pt>
                <c:pt idx="85">
                  <c:v>40443</c:v>
                </c:pt>
                <c:pt idx="86">
                  <c:v>40462</c:v>
                </c:pt>
                <c:pt idx="87">
                  <c:v>40469</c:v>
                </c:pt>
                <c:pt idx="88">
                  <c:v>40487</c:v>
                </c:pt>
                <c:pt idx="89">
                  <c:v>40494</c:v>
                </c:pt>
                <c:pt idx="90">
                  <c:v>40518</c:v>
                </c:pt>
                <c:pt idx="91">
                  <c:v>40521</c:v>
                </c:pt>
                <c:pt idx="92">
                  <c:v>40529</c:v>
                </c:pt>
                <c:pt idx="93">
                  <c:v>40529</c:v>
                </c:pt>
                <c:pt idx="94">
                  <c:v>40529</c:v>
                </c:pt>
                <c:pt idx="95">
                  <c:v>40529</c:v>
                </c:pt>
                <c:pt idx="96">
                  <c:v>40534</c:v>
                </c:pt>
                <c:pt idx="97">
                  <c:v>40535</c:v>
                </c:pt>
                <c:pt idx="98">
                  <c:v>40535</c:v>
                </c:pt>
                <c:pt idx="99">
                  <c:v>40535</c:v>
                </c:pt>
                <c:pt idx="100">
                  <c:v>40575</c:v>
                </c:pt>
                <c:pt idx="101">
                  <c:v>40612</c:v>
                </c:pt>
                <c:pt idx="102">
                  <c:v>40639</c:v>
                </c:pt>
                <c:pt idx="103">
                  <c:v>40653</c:v>
                </c:pt>
                <c:pt idx="104">
                  <c:v>40668</c:v>
                </c:pt>
                <c:pt idx="105">
                  <c:v>40669</c:v>
                </c:pt>
                <c:pt idx="106">
                  <c:v>40676</c:v>
                </c:pt>
                <c:pt idx="107">
                  <c:v>40679</c:v>
                </c:pt>
                <c:pt idx="108">
                  <c:v>40679</c:v>
                </c:pt>
                <c:pt idx="109">
                  <c:v>40683</c:v>
                </c:pt>
                <c:pt idx="110">
                  <c:v>40701</c:v>
                </c:pt>
                <c:pt idx="111">
                  <c:v>40715</c:v>
                </c:pt>
                <c:pt idx="112">
                  <c:v>40721</c:v>
                </c:pt>
                <c:pt idx="113">
                  <c:v>40722</c:v>
                </c:pt>
                <c:pt idx="114">
                  <c:v>40723</c:v>
                </c:pt>
                <c:pt idx="115">
                  <c:v>40730</c:v>
                </c:pt>
                <c:pt idx="116">
                  <c:v>40739</c:v>
                </c:pt>
                <c:pt idx="117">
                  <c:v>40752</c:v>
                </c:pt>
                <c:pt idx="118">
                  <c:v>40758</c:v>
                </c:pt>
                <c:pt idx="119">
                  <c:v>40763</c:v>
                </c:pt>
                <c:pt idx="120">
                  <c:v>40770</c:v>
                </c:pt>
                <c:pt idx="121">
                  <c:v>40772</c:v>
                </c:pt>
                <c:pt idx="122">
                  <c:v>40772</c:v>
                </c:pt>
                <c:pt idx="123">
                  <c:v>40785</c:v>
                </c:pt>
                <c:pt idx="124">
                  <c:v>40793</c:v>
                </c:pt>
                <c:pt idx="125">
                  <c:v>40798</c:v>
                </c:pt>
                <c:pt idx="126">
                  <c:v>40798</c:v>
                </c:pt>
                <c:pt idx="127">
                  <c:v>40799</c:v>
                </c:pt>
                <c:pt idx="128">
                  <c:v>40817</c:v>
                </c:pt>
                <c:pt idx="129">
                  <c:v>40850</c:v>
                </c:pt>
                <c:pt idx="130">
                  <c:v>40850</c:v>
                </c:pt>
                <c:pt idx="131">
                  <c:v>40855</c:v>
                </c:pt>
                <c:pt idx="132">
                  <c:v>40863</c:v>
                </c:pt>
                <c:pt idx="133">
                  <c:v>40863</c:v>
                </c:pt>
                <c:pt idx="134">
                  <c:v>40875</c:v>
                </c:pt>
                <c:pt idx="135">
                  <c:v>40886</c:v>
                </c:pt>
                <c:pt idx="136">
                  <c:v>40890</c:v>
                </c:pt>
                <c:pt idx="137">
                  <c:v>40890</c:v>
                </c:pt>
                <c:pt idx="138">
                  <c:v>40892</c:v>
                </c:pt>
                <c:pt idx="139">
                  <c:v>40897</c:v>
                </c:pt>
                <c:pt idx="140">
                  <c:v>40897</c:v>
                </c:pt>
                <c:pt idx="141">
                  <c:v>40897</c:v>
                </c:pt>
                <c:pt idx="142">
                  <c:v>40899</c:v>
                </c:pt>
                <c:pt idx="143">
                  <c:v>40927</c:v>
                </c:pt>
                <c:pt idx="144">
                  <c:v>40946</c:v>
                </c:pt>
                <c:pt idx="145">
                  <c:v>40954</c:v>
                </c:pt>
                <c:pt idx="146">
                  <c:v>40956</c:v>
                </c:pt>
                <c:pt idx="147">
                  <c:v>40967</c:v>
                </c:pt>
                <c:pt idx="148">
                  <c:v>40981</c:v>
                </c:pt>
                <c:pt idx="149">
                  <c:v>40985</c:v>
                </c:pt>
                <c:pt idx="150">
                  <c:v>40997</c:v>
                </c:pt>
                <c:pt idx="151">
                  <c:v>41010</c:v>
                </c:pt>
                <c:pt idx="152">
                  <c:v>41056</c:v>
                </c:pt>
                <c:pt idx="153">
                  <c:v>41152</c:v>
                </c:pt>
                <c:pt idx="154">
                  <c:v>41214</c:v>
                </c:pt>
                <c:pt idx="155">
                  <c:v>41247</c:v>
                </c:pt>
                <c:pt idx="156">
                  <c:v>41257</c:v>
                </c:pt>
                <c:pt idx="157">
                  <c:v>41290</c:v>
                </c:pt>
                <c:pt idx="158">
                  <c:v>41312</c:v>
                </c:pt>
                <c:pt idx="159">
                  <c:v>41380</c:v>
                </c:pt>
                <c:pt idx="160">
                  <c:v>41400</c:v>
                </c:pt>
                <c:pt idx="161">
                  <c:v>41418</c:v>
                </c:pt>
                <c:pt idx="162">
                  <c:v>41426</c:v>
                </c:pt>
                <c:pt idx="163">
                  <c:v>41426</c:v>
                </c:pt>
                <c:pt idx="164">
                  <c:v>41430</c:v>
                </c:pt>
                <c:pt idx="165">
                  <c:v>41440</c:v>
                </c:pt>
                <c:pt idx="166">
                  <c:v>41440</c:v>
                </c:pt>
                <c:pt idx="167">
                  <c:v>41446</c:v>
                </c:pt>
                <c:pt idx="168">
                  <c:v>41453</c:v>
                </c:pt>
                <c:pt idx="169">
                  <c:v>41457</c:v>
                </c:pt>
                <c:pt idx="170">
                  <c:v>41457</c:v>
                </c:pt>
                <c:pt idx="171">
                  <c:v>41462</c:v>
                </c:pt>
                <c:pt idx="172">
                  <c:v>41463</c:v>
                </c:pt>
                <c:pt idx="173">
                  <c:v>41465</c:v>
                </c:pt>
                <c:pt idx="174">
                  <c:v>41472</c:v>
                </c:pt>
                <c:pt idx="175">
                  <c:v>41479</c:v>
                </c:pt>
                <c:pt idx="176">
                  <c:v>41498</c:v>
                </c:pt>
                <c:pt idx="177">
                  <c:v>41506</c:v>
                </c:pt>
                <c:pt idx="178">
                  <c:v>41506</c:v>
                </c:pt>
                <c:pt idx="179">
                  <c:v>41528</c:v>
                </c:pt>
                <c:pt idx="180">
                  <c:v>41556</c:v>
                </c:pt>
                <c:pt idx="181">
                  <c:v>41556</c:v>
                </c:pt>
                <c:pt idx="182">
                  <c:v>41557</c:v>
                </c:pt>
                <c:pt idx="183">
                  <c:v>41557</c:v>
                </c:pt>
                <c:pt idx="184">
                  <c:v>41564</c:v>
                </c:pt>
                <c:pt idx="185">
                  <c:v>41572</c:v>
                </c:pt>
                <c:pt idx="186">
                  <c:v>41579</c:v>
                </c:pt>
                <c:pt idx="187">
                  <c:v>41584</c:v>
                </c:pt>
                <c:pt idx="188">
                  <c:v>41596</c:v>
                </c:pt>
                <c:pt idx="189">
                  <c:v>41596</c:v>
                </c:pt>
                <c:pt idx="190">
                  <c:v>41619</c:v>
                </c:pt>
                <c:pt idx="191">
                  <c:v>41628</c:v>
                </c:pt>
                <c:pt idx="192">
                  <c:v>41635</c:v>
                </c:pt>
                <c:pt idx="193">
                  <c:v>41660</c:v>
                </c:pt>
                <c:pt idx="194">
                  <c:v>41662</c:v>
                </c:pt>
                <c:pt idx="195">
                  <c:v>41663</c:v>
                </c:pt>
                <c:pt idx="196">
                  <c:v>41697</c:v>
                </c:pt>
                <c:pt idx="197">
                  <c:v>41801</c:v>
                </c:pt>
                <c:pt idx="198">
                  <c:v>41821</c:v>
                </c:pt>
                <c:pt idx="199">
                  <c:v>41852</c:v>
                </c:pt>
                <c:pt idx="200">
                  <c:v>41852</c:v>
                </c:pt>
                <c:pt idx="201">
                  <c:v>41865</c:v>
                </c:pt>
                <c:pt idx="202">
                  <c:v>41893</c:v>
                </c:pt>
                <c:pt idx="203">
                  <c:v>41906</c:v>
                </c:pt>
                <c:pt idx="204">
                  <c:v>41942</c:v>
                </c:pt>
                <c:pt idx="205">
                  <c:v>41974</c:v>
                </c:pt>
                <c:pt idx="206">
                  <c:v>41974</c:v>
                </c:pt>
                <c:pt idx="207">
                  <c:v>41983</c:v>
                </c:pt>
                <c:pt idx="208">
                  <c:v>41990</c:v>
                </c:pt>
                <c:pt idx="209">
                  <c:v>41990</c:v>
                </c:pt>
                <c:pt idx="210">
                  <c:v>42004</c:v>
                </c:pt>
                <c:pt idx="211">
                  <c:v>42087</c:v>
                </c:pt>
                <c:pt idx="212">
                  <c:v>42101</c:v>
                </c:pt>
                <c:pt idx="213">
                  <c:v>42118</c:v>
                </c:pt>
                <c:pt idx="214">
                  <c:v>42125</c:v>
                </c:pt>
                <c:pt idx="215">
                  <c:v>42125</c:v>
                </c:pt>
                <c:pt idx="216">
                  <c:v>42128</c:v>
                </c:pt>
                <c:pt idx="217">
                  <c:v>42146</c:v>
                </c:pt>
                <c:pt idx="218">
                  <c:v>42153</c:v>
                </c:pt>
                <c:pt idx="219">
                  <c:v>42164</c:v>
                </c:pt>
                <c:pt idx="220">
                  <c:v>42193</c:v>
                </c:pt>
                <c:pt idx="221">
                  <c:v>42209</c:v>
                </c:pt>
                <c:pt idx="222">
                  <c:v>42223</c:v>
                </c:pt>
                <c:pt idx="223">
                  <c:v>42262</c:v>
                </c:pt>
                <c:pt idx="224">
                  <c:v>42262</c:v>
                </c:pt>
                <c:pt idx="225">
                  <c:v>42264</c:v>
                </c:pt>
                <c:pt idx="226">
                  <c:v>42278</c:v>
                </c:pt>
                <c:pt idx="227">
                  <c:v>42286</c:v>
                </c:pt>
                <c:pt idx="228">
                  <c:v>42293</c:v>
                </c:pt>
                <c:pt idx="229">
                  <c:v>42304</c:v>
                </c:pt>
                <c:pt idx="230">
                  <c:v>42317</c:v>
                </c:pt>
                <c:pt idx="231">
                  <c:v>42327</c:v>
                </c:pt>
                <c:pt idx="232">
                  <c:v>42327</c:v>
                </c:pt>
                <c:pt idx="233">
                  <c:v>42328</c:v>
                </c:pt>
                <c:pt idx="234">
                  <c:v>42342</c:v>
                </c:pt>
                <c:pt idx="235">
                  <c:v>42354</c:v>
                </c:pt>
                <c:pt idx="236">
                  <c:v>42356</c:v>
                </c:pt>
                <c:pt idx="237">
                  <c:v>42356</c:v>
                </c:pt>
                <c:pt idx="238">
                  <c:v>42361</c:v>
                </c:pt>
                <c:pt idx="239">
                  <c:v>42377</c:v>
                </c:pt>
                <c:pt idx="240">
                  <c:v>42388</c:v>
                </c:pt>
                <c:pt idx="241">
                  <c:v>42401</c:v>
                </c:pt>
                <c:pt idx="242">
                  <c:v>42401</c:v>
                </c:pt>
                <c:pt idx="243">
                  <c:v>42402</c:v>
                </c:pt>
                <c:pt idx="244">
                  <c:v>42432</c:v>
                </c:pt>
                <c:pt idx="245">
                  <c:v>42433</c:v>
                </c:pt>
                <c:pt idx="246">
                  <c:v>42502</c:v>
                </c:pt>
                <c:pt idx="247">
                  <c:v>42521</c:v>
                </c:pt>
                <c:pt idx="248">
                  <c:v>42521</c:v>
                </c:pt>
                <c:pt idx="249">
                  <c:v>42569</c:v>
                </c:pt>
                <c:pt idx="250">
                  <c:v>42577</c:v>
                </c:pt>
                <c:pt idx="251">
                  <c:v>42593</c:v>
                </c:pt>
                <c:pt idx="252">
                  <c:v>42671</c:v>
                </c:pt>
                <c:pt idx="253">
                  <c:v>42671</c:v>
                </c:pt>
                <c:pt idx="254">
                  <c:v>42675</c:v>
                </c:pt>
                <c:pt idx="255">
                  <c:v>42685</c:v>
                </c:pt>
                <c:pt idx="256">
                  <c:v>42705</c:v>
                </c:pt>
                <c:pt idx="257">
                  <c:v>42709</c:v>
                </c:pt>
                <c:pt idx="258">
                  <c:v>42709</c:v>
                </c:pt>
                <c:pt idx="259">
                  <c:v>42710</c:v>
                </c:pt>
                <c:pt idx="260">
                  <c:v>42719</c:v>
                </c:pt>
                <c:pt idx="261">
                  <c:v>42736</c:v>
                </c:pt>
                <c:pt idx="262">
                  <c:v>42754</c:v>
                </c:pt>
                <c:pt idx="263">
                  <c:v>42762</c:v>
                </c:pt>
                <c:pt idx="264">
                  <c:v>42775</c:v>
                </c:pt>
                <c:pt idx="265">
                  <c:v>42783</c:v>
                </c:pt>
                <c:pt idx="266">
                  <c:v>42801</c:v>
                </c:pt>
                <c:pt idx="267">
                  <c:v>42801</c:v>
                </c:pt>
                <c:pt idx="268">
                  <c:v>42807</c:v>
                </c:pt>
                <c:pt idx="269">
                  <c:v>42808</c:v>
                </c:pt>
                <c:pt idx="270">
                  <c:v>42860</c:v>
                </c:pt>
                <c:pt idx="271">
                  <c:v>42872</c:v>
                </c:pt>
                <c:pt idx="272">
                  <c:v>42892</c:v>
                </c:pt>
                <c:pt idx="273">
                  <c:v>42895</c:v>
                </c:pt>
                <c:pt idx="274">
                  <c:v>42906</c:v>
                </c:pt>
                <c:pt idx="275">
                  <c:v>42923</c:v>
                </c:pt>
                <c:pt idx="276">
                  <c:v>42935</c:v>
                </c:pt>
                <c:pt idx="277">
                  <c:v>42937</c:v>
                </c:pt>
                <c:pt idx="278">
                  <c:v>42948</c:v>
                </c:pt>
                <c:pt idx="279">
                  <c:v>42958</c:v>
                </c:pt>
                <c:pt idx="280">
                  <c:v>42958</c:v>
                </c:pt>
                <c:pt idx="281">
                  <c:v>42979</c:v>
                </c:pt>
                <c:pt idx="282">
                  <c:v>42979</c:v>
                </c:pt>
                <c:pt idx="283">
                  <c:v>43004</c:v>
                </c:pt>
                <c:pt idx="284">
                  <c:v>43009</c:v>
                </c:pt>
                <c:pt idx="285">
                  <c:v>43010</c:v>
                </c:pt>
                <c:pt idx="286">
                  <c:v>43020</c:v>
                </c:pt>
                <c:pt idx="287">
                  <c:v>43024</c:v>
                </c:pt>
                <c:pt idx="288">
                  <c:v>43054</c:v>
                </c:pt>
                <c:pt idx="289">
                  <c:v>43056</c:v>
                </c:pt>
                <c:pt idx="290">
                  <c:v>43056</c:v>
                </c:pt>
                <c:pt idx="291">
                  <c:v>43056</c:v>
                </c:pt>
                <c:pt idx="292">
                  <c:v>43089</c:v>
                </c:pt>
                <c:pt idx="293">
                  <c:v>43090</c:v>
                </c:pt>
                <c:pt idx="294">
                  <c:v>43110</c:v>
                </c:pt>
                <c:pt idx="295">
                  <c:v>43122</c:v>
                </c:pt>
                <c:pt idx="296">
                  <c:v>43122</c:v>
                </c:pt>
                <c:pt idx="297">
                  <c:v>43172</c:v>
                </c:pt>
                <c:pt idx="298">
                  <c:v>43210</c:v>
                </c:pt>
                <c:pt idx="299">
                  <c:v>43303</c:v>
                </c:pt>
                <c:pt idx="300">
                  <c:v>43303</c:v>
                </c:pt>
                <c:pt idx="301">
                  <c:v>43332</c:v>
                </c:pt>
                <c:pt idx="302">
                  <c:v>43343</c:v>
                </c:pt>
                <c:pt idx="303">
                  <c:v>43344</c:v>
                </c:pt>
                <c:pt idx="304">
                  <c:v>43378</c:v>
                </c:pt>
                <c:pt idx="305">
                  <c:v>43391</c:v>
                </c:pt>
                <c:pt idx="306">
                  <c:v>43392</c:v>
                </c:pt>
                <c:pt idx="307">
                  <c:v>43392</c:v>
                </c:pt>
                <c:pt idx="308">
                  <c:v>43392</c:v>
                </c:pt>
                <c:pt idx="309">
                  <c:v>43395</c:v>
                </c:pt>
                <c:pt idx="310">
                  <c:v>43402</c:v>
                </c:pt>
                <c:pt idx="311">
                  <c:v>43423</c:v>
                </c:pt>
                <c:pt idx="312">
                  <c:v>43425</c:v>
                </c:pt>
                <c:pt idx="313">
                  <c:v>43439</c:v>
                </c:pt>
                <c:pt idx="314">
                  <c:v>43465</c:v>
                </c:pt>
                <c:pt idx="315">
                  <c:v>43466</c:v>
                </c:pt>
                <c:pt idx="316">
                  <c:v>43468</c:v>
                </c:pt>
                <c:pt idx="317">
                  <c:v>43473</c:v>
                </c:pt>
                <c:pt idx="318">
                  <c:v>43476</c:v>
                </c:pt>
                <c:pt idx="319">
                  <c:v>43487</c:v>
                </c:pt>
                <c:pt idx="320">
                  <c:v>43501</c:v>
                </c:pt>
                <c:pt idx="321">
                  <c:v>43502</c:v>
                </c:pt>
                <c:pt idx="322">
                  <c:v>43507</c:v>
                </c:pt>
                <c:pt idx="323">
                  <c:v>43531</c:v>
                </c:pt>
                <c:pt idx="324">
                  <c:v>43601</c:v>
                </c:pt>
                <c:pt idx="325">
                  <c:v>43606</c:v>
                </c:pt>
                <c:pt idx="326">
                  <c:v>43616</c:v>
                </c:pt>
                <c:pt idx="327">
                  <c:v>43621</c:v>
                </c:pt>
                <c:pt idx="328">
                  <c:v>43654</c:v>
                </c:pt>
                <c:pt idx="329">
                  <c:v>43678</c:v>
                </c:pt>
                <c:pt idx="330">
                  <c:v>43698</c:v>
                </c:pt>
                <c:pt idx="331">
                  <c:v>43709</c:v>
                </c:pt>
                <c:pt idx="332">
                  <c:v>43726</c:v>
                </c:pt>
                <c:pt idx="333">
                  <c:v>43730</c:v>
                </c:pt>
                <c:pt idx="334">
                  <c:v>43739</c:v>
                </c:pt>
                <c:pt idx="335">
                  <c:v>43740</c:v>
                </c:pt>
                <c:pt idx="336">
                  <c:v>43741</c:v>
                </c:pt>
                <c:pt idx="337">
                  <c:v>43755</c:v>
                </c:pt>
                <c:pt idx="338">
                  <c:v>43755</c:v>
                </c:pt>
                <c:pt idx="339">
                  <c:v>43759</c:v>
                </c:pt>
                <c:pt idx="340">
                  <c:v>43770</c:v>
                </c:pt>
                <c:pt idx="341">
                  <c:v>43794</c:v>
                </c:pt>
                <c:pt idx="342">
                  <c:v>43812</c:v>
                </c:pt>
                <c:pt idx="343">
                  <c:v>43817</c:v>
                </c:pt>
                <c:pt idx="344">
                  <c:v>43819</c:v>
                </c:pt>
                <c:pt idx="345">
                  <c:v>43936</c:v>
                </c:pt>
                <c:pt idx="346">
                  <c:v>43937</c:v>
                </c:pt>
                <c:pt idx="347">
                  <c:v>43978</c:v>
                </c:pt>
                <c:pt idx="348">
                  <c:v>43978</c:v>
                </c:pt>
                <c:pt idx="349">
                  <c:v>43979</c:v>
                </c:pt>
                <c:pt idx="350">
                  <c:v>43986</c:v>
                </c:pt>
                <c:pt idx="351">
                  <c:v>44033</c:v>
                </c:pt>
                <c:pt idx="352">
                  <c:v>44044</c:v>
                </c:pt>
                <c:pt idx="353">
                  <c:v>44050</c:v>
                </c:pt>
                <c:pt idx="354">
                  <c:v>44068</c:v>
                </c:pt>
                <c:pt idx="355">
                  <c:v>44074</c:v>
                </c:pt>
                <c:pt idx="356">
                  <c:v>44075</c:v>
                </c:pt>
                <c:pt idx="357">
                  <c:v>44085</c:v>
                </c:pt>
                <c:pt idx="358">
                  <c:v>44090</c:v>
                </c:pt>
                <c:pt idx="359">
                  <c:v>44091</c:v>
                </c:pt>
                <c:pt idx="360">
                  <c:v>44091</c:v>
                </c:pt>
                <c:pt idx="361">
                  <c:v>44105</c:v>
                </c:pt>
                <c:pt idx="362">
                  <c:v>44119</c:v>
                </c:pt>
                <c:pt idx="363">
                  <c:v>44165</c:v>
                </c:pt>
                <c:pt idx="364">
                  <c:v>44218</c:v>
                </c:pt>
                <c:pt idx="365">
                  <c:v>44230</c:v>
                </c:pt>
                <c:pt idx="366">
                  <c:v>44246</c:v>
                </c:pt>
                <c:pt idx="367">
                  <c:v>44270</c:v>
                </c:pt>
                <c:pt idx="368">
                  <c:v>44307</c:v>
                </c:pt>
                <c:pt idx="369">
                  <c:v>44307</c:v>
                </c:pt>
                <c:pt idx="370">
                  <c:v>44337</c:v>
                </c:pt>
                <c:pt idx="371">
                  <c:v>44377</c:v>
                </c:pt>
                <c:pt idx="372">
                  <c:v>44440</c:v>
                </c:pt>
                <c:pt idx="373">
                  <c:v>44440</c:v>
                </c:pt>
                <c:pt idx="374">
                  <c:v>44546</c:v>
                </c:pt>
                <c:pt idx="375">
                  <c:v>44621</c:v>
                </c:pt>
                <c:pt idx="376">
                  <c:v>44733</c:v>
                </c:pt>
                <c:pt idx="377">
                  <c:v>44735</c:v>
                </c:pt>
                <c:pt idx="378">
                  <c:v>44740</c:v>
                </c:pt>
                <c:pt idx="379">
                  <c:v>44845</c:v>
                </c:pt>
                <c:pt idx="380">
                  <c:v>44855</c:v>
                </c:pt>
                <c:pt idx="381">
                  <c:v>44857</c:v>
                </c:pt>
              </c:numCache>
            </c:numRef>
          </c:xVal>
          <c:yVal>
            <c:numRef>
              <c:f>'PV &amp; Wind PPAs vs. Gas'!$G$28:$G$653</c:f>
              <c:numCache>
                <c:formatCode>"$"#,##0.00_);\("$"#,##0.00\)</c:formatCode>
                <c:ptCount val="626"/>
                <c:pt idx="0">
                  <c:v>61.654185876032663</c:v>
                </c:pt>
                <c:pt idx="1">
                  <c:v>69.409889894771112</c:v>
                </c:pt>
                <c:pt idx="2">
                  <c:v>59.09014050883814</c:v>
                </c:pt>
                <c:pt idx="3">
                  <c:v>103.95402601158307</c:v>
                </c:pt>
                <c:pt idx="4">
                  <c:v>107.03584430028417</c:v>
                </c:pt>
                <c:pt idx="5">
                  <c:v>107.05849561052888</c:v>
                </c:pt>
                <c:pt idx="6">
                  <c:v>104.76991765216623</c:v>
                </c:pt>
                <c:pt idx="7">
                  <c:v>130.04191753417649</c:v>
                </c:pt>
                <c:pt idx="8">
                  <c:v>133.59038364997915</c:v>
                </c:pt>
                <c:pt idx="9">
                  <c:v>99.678823730131725</c:v>
                </c:pt>
                <c:pt idx="10">
                  <c:v>68.149569996041507</c:v>
                </c:pt>
                <c:pt idx="11">
                  <c:v>68.148824635615881</c:v>
                </c:pt>
                <c:pt idx="12">
                  <c:v>57.003772059550379</c:v>
                </c:pt>
                <c:pt idx="13">
                  <c:v>91.204590630145262</c:v>
                </c:pt>
                <c:pt idx="14">
                  <c:v>118.13321764685676</c:v>
                </c:pt>
                <c:pt idx="15">
                  <c:v>77.548207829474933</c:v>
                </c:pt>
                <c:pt idx="16">
                  <c:v>71.955576306305659</c:v>
                </c:pt>
                <c:pt idx="17">
                  <c:v>87.469586579149109</c:v>
                </c:pt>
                <c:pt idx="18">
                  <c:v>81.202435346346462</c:v>
                </c:pt>
                <c:pt idx="19">
                  <c:v>83.060186785204479</c:v>
                </c:pt>
                <c:pt idx="20">
                  <c:v>74.726670741618278</c:v>
                </c:pt>
                <c:pt idx="21">
                  <c:v>96.527512485472329</c:v>
                </c:pt>
                <c:pt idx="22">
                  <c:v>96.527512281399908</c:v>
                </c:pt>
                <c:pt idx="23">
                  <c:v>96.527511999385766</c:v>
                </c:pt>
                <c:pt idx="24">
                  <c:v>61.743211431350865</c:v>
                </c:pt>
                <c:pt idx="25">
                  <c:v>72.646060376530954</c:v>
                </c:pt>
                <c:pt idx="26">
                  <c:v>82.95714148677385</c:v>
                </c:pt>
                <c:pt idx="27">
                  <c:v>82.878870519768924</c:v>
                </c:pt>
                <c:pt idx="28">
                  <c:v>118.57701968759595</c:v>
                </c:pt>
                <c:pt idx="29">
                  <c:v>76.011422781813664</c:v>
                </c:pt>
                <c:pt idx="30">
                  <c:v>63.034409533882879</c:v>
                </c:pt>
                <c:pt idx="31">
                  <c:v>53.528041915378921</c:v>
                </c:pt>
                <c:pt idx="32">
                  <c:v>54.54438335687324</c:v>
                </c:pt>
                <c:pt idx="33">
                  <c:v>75.983964409933577</c:v>
                </c:pt>
                <c:pt idx="34">
                  <c:v>55.367237819644664</c:v>
                </c:pt>
                <c:pt idx="35">
                  <c:v>89.523588938601122</c:v>
                </c:pt>
                <c:pt idx="36">
                  <c:v>79.298181577011363</c:v>
                </c:pt>
                <c:pt idx="37">
                  <c:v>75.649351153033351</c:v>
                </c:pt>
                <c:pt idx="38">
                  <c:v>87.641721627898676</c:v>
                </c:pt>
                <c:pt idx="39">
                  <c:v>75.067872114510109</c:v>
                </c:pt>
                <c:pt idx="40">
                  <c:v>128.25791804056288</c:v>
                </c:pt>
                <c:pt idx="41">
                  <c:v>128.24136830024094</c:v>
                </c:pt>
                <c:pt idx="42">
                  <c:v>128.2330622429991</c:v>
                </c:pt>
                <c:pt idx="43">
                  <c:v>128.23488680306681</c:v>
                </c:pt>
                <c:pt idx="44">
                  <c:v>128.24062758242999</c:v>
                </c:pt>
                <c:pt idx="45">
                  <c:v>111.9796248404854</c:v>
                </c:pt>
                <c:pt idx="46">
                  <c:v>139.1447737202482</c:v>
                </c:pt>
                <c:pt idx="47">
                  <c:v>142.17558760444851</c:v>
                </c:pt>
                <c:pt idx="48">
                  <c:v>82.491077429458969</c:v>
                </c:pt>
                <c:pt idx="49">
                  <c:v>116.20725672674696</c:v>
                </c:pt>
                <c:pt idx="50">
                  <c:v>59.961200147313249</c:v>
                </c:pt>
                <c:pt idx="51">
                  <c:v>82.258272196939672</c:v>
                </c:pt>
                <c:pt idx="52">
                  <c:v>123.33620428537581</c:v>
                </c:pt>
                <c:pt idx="53">
                  <c:v>65.611584684515776</c:v>
                </c:pt>
                <c:pt idx="54">
                  <c:v>67.225175836340341</c:v>
                </c:pt>
                <c:pt idx="55">
                  <c:v>47.339258442795028</c:v>
                </c:pt>
                <c:pt idx="56">
                  <c:v>97.653363211510012</c:v>
                </c:pt>
                <c:pt idx="57">
                  <c:v>55.767075686857609</c:v>
                </c:pt>
                <c:pt idx="58">
                  <c:v>127.20952415903416</c:v>
                </c:pt>
                <c:pt idx="59">
                  <c:v>88.812847145761737</c:v>
                </c:pt>
                <c:pt idx="60">
                  <c:v>92.147163644150965</c:v>
                </c:pt>
                <c:pt idx="61">
                  <c:v>65.929329606870837</c:v>
                </c:pt>
                <c:pt idx="62">
                  <c:v>58.564544401827405</c:v>
                </c:pt>
                <c:pt idx="63">
                  <c:v>129.82201568789674</c:v>
                </c:pt>
                <c:pt idx="64">
                  <c:v>54.736005009383724</c:v>
                </c:pt>
                <c:pt idx="65">
                  <c:v>109.57312580480993</c:v>
                </c:pt>
                <c:pt idx="66">
                  <c:v>101.91316103294061</c:v>
                </c:pt>
                <c:pt idx="67">
                  <c:v>74.365674312720387</c:v>
                </c:pt>
                <c:pt idx="68">
                  <c:v>130.64996609278367</c:v>
                </c:pt>
                <c:pt idx="69">
                  <c:v>132.98257270468235</c:v>
                </c:pt>
                <c:pt idx="70">
                  <c:v>130.64996609278367</c:v>
                </c:pt>
                <c:pt idx="71">
                  <c:v>132.98257270468233</c:v>
                </c:pt>
                <c:pt idx="72">
                  <c:v>100.41836415178406</c:v>
                </c:pt>
                <c:pt idx="73">
                  <c:v>62.508666167448318</c:v>
                </c:pt>
                <c:pt idx="74">
                  <c:v>42.247428096663526</c:v>
                </c:pt>
                <c:pt idx="75">
                  <c:v>62.494762653189909</c:v>
                </c:pt>
                <c:pt idx="76">
                  <c:v>50.292800712395888</c:v>
                </c:pt>
                <c:pt idx="77">
                  <c:v>89.494593726412504</c:v>
                </c:pt>
                <c:pt idx="78">
                  <c:v>126.45556607787388</c:v>
                </c:pt>
                <c:pt idx="79">
                  <c:v>100.78712743101391</c:v>
                </c:pt>
                <c:pt idx="80">
                  <c:v>62.575246938984357</c:v>
                </c:pt>
                <c:pt idx="81">
                  <c:v>141.83659647159325</c:v>
                </c:pt>
                <c:pt idx="82">
                  <c:v>77.337415125163304</c:v>
                </c:pt>
                <c:pt idx="83">
                  <c:v>91.16191110605142</c:v>
                </c:pt>
                <c:pt idx="84">
                  <c:v>39.037159724927797</c:v>
                </c:pt>
                <c:pt idx="85">
                  <c:v>48.664655193061989</c:v>
                </c:pt>
                <c:pt idx="86">
                  <c:v>123.83593225272847</c:v>
                </c:pt>
                <c:pt idx="87">
                  <c:v>122.94578313651877</c:v>
                </c:pt>
                <c:pt idx="88">
                  <c:v>44.295508887818293</c:v>
                </c:pt>
                <c:pt idx="89">
                  <c:v>72.661877690402108</c:v>
                </c:pt>
                <c:pt idx="90">
                  <c:v>38.007522157154916</c:v>
                </c:pt>
                <c:pt idx="91">
                  <c:v>31.951593852698867</c:v>
                </c:pt>
                <c:pt idx="92">
                  <c:v>115.40025660232061</c:v>
                </c:pt>
                <c:pt idx="93">
                  <c:v>62.271176966530696</c:v>
                </c:pt>
                <c:pt idx="94">
                  <c:v>108.23165016211344</c:v>
                </c:pt>
                <c:pt idx="95">
                  <c:v>58.238528016577412</c:v>
                </c:pt>
                <c:pt idx="96">
                  <c:v>49.564264828267518</c:v>
                </c:pt>
                <c:pt idx="97">
                  <c:v>75.440770497760909</c:v>
                </c:pt>
                <c:pt idx="98">
                  <c:v>62.198555161191507</c:v>
                </c:pt>
                <c:pt idx="99">
                  <c:v>81.767754490895328</c:v>
                </c:pt>
                <c:pt idx="100">
                  <c:v>114.12508058517862</c:v>
                </c:pt>
                <c:pt idx="101">
                  <c:v>72.112105147883156</c:v>
                </c:pt>
                <c:pt idx="102">
                  <c:v>109.73701391387078</c:v>
                </c:pt>
                <c:pt idx="103">
                  <c:v>37.170570594614169</c:v>
                </c:pt>
                <c:pt idx="104">
                  <c:v>70.506707769794644</c:v>
                </c:pt>
                <c:pt idx="105">
                  <c:v>34.709562966796554</c:v>
                </c:pt>
                <c:pt idx="106">
                  <c:v>76.662283644375208</c:v>
                </c:pt>
                <c:pt idx="107">
                  <c:v>33.212617491979564</c:v>
                </c:pt>
                <c:pt idx="108">
                  <c:v>23.627596875323313</c:v>
                </c:pt>
                <c:pt idx="109">
                  <c:v>58.411390156159591</c:v>
                </c:pt>
                <c:pt idx="110">
                  <c:v>40.910072466269909</c:v>
                </c:pt>
                <c:pt idx="111">
                  <c:v>52.428988220190639</c:v>
                </c:pt>
                <c:pt idx="112">
                  <c:v>36.852003725469281</c:v>
                </c:pt>
                <c:pt idx="113">
                  <c:v>67.314689838917246</c:v>
                </c:pt>
                <c:pt idx="114">
                  <c:v>86.052661815462926</c:v>
                </c:pt>
                <c:pt idx="115">
                  <c:v>44.812490709089381</c:v>
                </c:pt>
                <c:pt idx="116">
                  <c:v>90.830450471936871</c:v>
                </c:pt>
                <c:pt idx="117">
                  <c:v>93.396444662109786</c:v>
                </c:pt>
                <c:pt idx="118">
                  <c:v>65.105641210020934</c:v>
                </c:pt>
                <c:pt idx="119">
                  <c:v>51.108011398802127</c:v>
                </c:pt>
                <c:pt idx="120">
                  <c:v>37.185168493046135</c:v>
                </c:pt>
                <c:pt idx="121">
                  <c:v>46.538899311102604</c:v>
                </c:pt>
                <c:pt idx="122">
                  <c:v>46.538899311102618</c:v>
                </c:pt>
                <c:pt idx="123">
                  <c:v>29.237758740393371</c:v>
                </c:pt>
                <c:pt idx="124">
                  <c:v>31.067214969586932</c:v>
                </c:pt>
                <c:pt idx="125">
                  <c:v>39.980031421767379</c:v>
                </c:pt>
                <c:pt idx="126">
                  <c:v>44.944871925124112</c:v>
                </c:pt>
                <c:pt idx="127">
                  <c:v>78.327817496735605</c:v>
                </c:pt>
                <c:pt idx="128">
                  <c:v>41.302410116540834</c:v>
                </c:pt>
                <c:pt idx="129">
                  <c:v>30.712635955185256</c:v>
                </c:pt>
                <c:pt idx="130">
                  <c:v>32.466135593372627</c:v>
                </c:pt>
                <c:pt idx="131">
                  <c:v>33.346261641459805</c:v>
                </c:pt>
                <c:pt idx="132">
                  <c:v>59.746606041147736</c:v>
                </c:pt>
                <c:pt idx="133">
                  <c:v>88.430477399201877</c:v>
                </c:pt>
                <c:pt idx="134">
                  <c:v>85.32604282054848</c:v>
                </c:pt>
                <c:pt idx="135">
                  <c:v>41.527060878623487</c:v>
                </c:pt>
                <c:pt idx="136">
                  <c:v>34.237524175553581</c:v>
                </c:pt>
                <c:pt idx="137">
                  <c:v>33.336337721408924</c:v>
                </c:pt>
                <c:pt idx="138">
                  <c:v>34.032675113535852</c:v>
                </c:pt>
                <c:pt idx="139">
                  <c:v>71.018407289862594</c:v>
                </c:pt>
                <c:pt idx="140">
                  <c:v>73.368339377067755</c:v>
                </c:pt>
                <c:pt idx="141">
                  <c:v>34.780976940244898</c:v>
                </c:pt>
                <c:pt idx="142">
                  <c:v>51.838613109350753</c:v>
                </c:pt>
                <c:pt idx="143">
                  <c:v>37.565551092766526</c:v>
                </c:pt>
                <c:pt idx="144">
                  <c:v>49.235954366133832</c:v>
                </c:pt>
                <c:pt idx="145">
                  <c:v>32.063713116788264</c:v>
                </c:pt>
                <c:pt idx="146">
                  <c:v>103.25602529135206</c:v>
                </c:pt>
                <c:pt idx="147">
                  <c:v>34.102026131728266</c:v>
                </c:pt>
                <c:pt idx="148">
                  <c:v>34.237524175553574</c:v>
                </c:pt>
                <c:pt idx="149">
                  <c:v>43.232493140897624</c:v>
                </c:pt>
                <c:pt idx="150">
                  <c:v>35.713798274559174</c:v>
                </c:pt>
                <c:pt idx="151">
                  <c:v>52.001541781250438</c:v>
                </c:pt>
                <c:pt idx="152">
                  <c:v>64.702349776879046</c:v>
                </c:pt>
                <c:pt idx="153">
                  <c:v>52.320503596622615</c:v>
                </c:pt>
                <c:pt idx="154">
                  <c:v>59.168609166091642</c:v>
                </c:pt>
                <c:pt idx="155">
                  <c:v>91.748079724637506</c:v>
                </c:pt>
                <c:pt idx="156">
                  <c:v>62.837095528299898</c:v>
                </c:pt>
                <c:pt idx="157">
                  <c:v>32.218372478209993</c:v>
                </c:pt>
                <c:pt idx="158">
                  <c:v>31.848661980300701</c:v>
                </c:pt>
                <c:pt idx="159">
                  <c:v>53.059437356235634</c:v>
                </c:pt>
                <c:pt idx="160">
                  <c:v>32.767028223005816</c:v>
                </c:pt>
                <c:pt idx="161">
                  <c:v>98.080289746233944</c:v>
                </c:pt>
                <c:pt idx="162">
                  <c:v>24.771705774185939</c:v>
                </c:pt>
                <c:pt idx="163">
                  <c:v>24.172566925546853</c:v>
                </c:pt>
                <c:pt idx="164">
                  <c:v>51.122662871220356</c:v>
                </c:pt>
                <c:pt idx="165">
                  <c:v>23.708324772139541</c:v>
                </c:pt>
                <c:pt idx="166">
                  <c:v>26.098146508157207</c:v>
                </c:pt>
                <c:pt idx="167">
                  <c:v>33.747731145023742</c:v>
                </c:pt>
                <c:pt idx="168">
                  <c:v>60.751715590461139</c:v>
                </c:pt>
                <c:pt idx="169">
                  <c:v>56.585482999251376</c:v>
                </c:pt>
                <c:pt idx="170">
                  <c:v>26.917078155745877</c:v>
                </c:pt>
                <c:pt idx="171">
                  <c:v>60.751715590461139</c:v>
                </c:pt>
                <c:pt idx="172">
                  <c:v>23.045595063026759</c:v>
                </c:pt>
                <c:pt idx="173">
                  <c:v>25.578479983132571</c:v>
                </c:pt>
                <c:pt idx="174">
                  <c:v>26.577996045497272</c:v>
                </c:pt>
                <c:pt idx="175">
                  <c:v>29.275831949652265</c:v>
                </c:pt>
                <c:pt idx="176">
                  <c:v>55.003271784902608</c:v>
                </c:pt>
                <c:pt idx="177">
                  <c:v>62.491568179364116</c:v>
                </c:pt>
                <c:pt idx="178">
                  <c:v>60.857992156937563</c:v>
                </c:pt>
                <c:pt idx="179">
                  <c:v>34.072337660518095</c:v>
                </c:pt>
                <c:pt idx="180">
                  <c:v>21.992427725296924</c:v>
                </c:pt>
                <c:pt idx="181">
                  <c:v>23.074164935171197</c:v>
                </c:pt>
                <c:pt idx="182">
                  <c:v>21.620254252995938</c:v>
                </c:pt>
                <c:pt idx="183">
                  <c:v>23.136278354033948</c:v>
                </c:pt>
                <c:pt idx="184">
                  <c:v>23.889447601190597</c:v>
                </c:pt>
                <c:pt idx="185">
                  <c:v>61.485439256591384</c:v>
                </c:pt>
                <c:pt idx="186">
                  <c:v>33.32339020048083</c:v>
                </c:pt>
                <c:pt idx="187">
                  <c:v>26.418083123391558</c:v>
                </c:pt>
                <c:pt idx="188">
                  <c:v>97.755698556863834</c:v>
                </c:pt>
                <c:pt idx="189">
                  <c:v>26.578875570826732</c:v>
                </c:pt>
                <c:pt idx="190">
                  <c:v>54.115930916856314</c:v>
                </c:pt>
                <c:pt idx="191">
                  <c:v>22.322957534351598</c:v>
                </c:pt>
                <c:pt idx="192">
                  <c:v>31.860851185123899</c:v>
                </c:pt>
                <c:pt idx="193">
                  <c:v>22.624032448740746</c:v>
                </c:pt>
                <c:pt idx="194">
                  <c:v>35.308919407876296</c:v>
                </c:pt>
                <c:pt idx="195">
                  <c:v>24.190929094862483</c:v>
                </c:pt>
                <c:pt idx="196">
                  <c:v>29.301596336383238</c:v>
                </c:pt>
                <c:pt idx="197">
                  <c:v>25.211961970041362</c:v>
                </c:pt>
                <c:pt idx="198">
                  <c:v>41.240301926170396</c:v>
                </c:pt>
                <c:pt idx="199">
                  <c:v>25.313214829358802</c:v>
                </c:pt>
                <c:pt idx="200">
                  <c:v>39.162989033981184</c:v>
                </c:pt>
                <c:pt idx="201">
                  <c:v>70.281172172577897</c:v>
                </c:pt>
                <c:pt idx="202">
                  <c:v>72.50717255721537</c:v>
                </c:pt>
                <c:pt idx="203">
                  <c:v>44.462222100883338</c:v>
                </c:pt>
                <c:pt idx="204">
                  <c:v>27.844536312294682</c:v>
                </c:pt>
                <c:pt idx="205">
                  <c:v>22.566513829877298</c:v>
                </c:pt>
                <c:pt idx="206">
                  <c:v>26.452209410731186</c:v>
                </c:pt>
                <c:pt idx="207">
                  <c:v>24.861513899098323</c:v>
                </c:pt>
                <c:pt idx="208">
                  <c:v>24.126448534547755</c:v>
                </c:pt>
                <c:pt idx="209">
                  <c:v>23.659411101167322</c:v>
                </c:pt>
                <c:pt idx="210">
                  <c:v>24.300686236184443</c:v>
                </c:pt>
                <c:pt idx="211">
                  <c:v>35.268751076943985</c:v>
                </c:pt>
                <c:pt idx="212">
                  <c:v>28.769032986039697</c:v>
                </c:pt>
                <c:pt idx="213">
                  <c:v>21.989574432876207</c:v>
                </c:pt>
                <c:pt idx="214">
                  <c:v>25.100277779098555</c:v>
                </c:pt>
                <c:pt idx="215">
                  <c:v>45.134135993571682</c:v>
                </c:pt>
                <c:pt idx="216">
                  <c:v>33.935575557341238</c:v>
                </c:pt>
                <c:pt idx="217">
                  <c:v>31.075962487377211</c:v>
                </c:pt>
                <c:pt idx="218">
                  <c:v>57.458082295035886</c:v>
                </c:pt>
                <c:pt idx="219">
                  <c:v>30.600875140760415</c:v>
                </c:pt>
                <c:pt idx="220">
                  <c:v>46.686165813066935</c:v>
                </c:pt>
                <c:pt idx="221">
                  <c:v>88.241045544834066</c:v>
                </c:pt>
                <c:pt idx="222">
                  <c:v>48.688096704465863</c:v>
                </c:pt>
                <c:pt idx="223">
                  <c:v>33.935575557341238</c:v>
                </c:pt>
                <c:pt idx="224">
                  <c:v>42.7606741668802</c:v>
                </c:pt>
                <c:pt idx="225">
                  <c:v>35.216571507651814</c:v>
                </c:pt>
                <c:pt idx="226">
                  <c:v>51.467909328952651</c:v>
                </c:pt>
                <c:pt idx="227">
                  <c:v>82.575527217731903</c:v>
                </c:pt>
                <c:pt idx="228">
                  <c:v>31.894789435457298</c:v>
                </c:pt>
                <c:pt idx="229">
                  <c:v>22.055970169962784</c:v>
                </c:pt>
                <c:pt idx="230">
                  <c:v>21.836252826099919</c:v>
                </c:pt>
                <c:pt idx="231">
                  <c:v>46.001498230912091</c:v>
                </c:pt>
                <c:pt idx="232">
                  <c:v>48.248544325947087</c:v>
                </c:pt>
                <c:pt idx="233">
                  <c:v>20.433171267065358</c:v>
                </c:pt>
                <c:pt idx="234">
                  <c:v>22.093080423335984</c:v>
                </c:pt>
                <c:pt idx="235">
                  <c:v>33.777953868296386</c:v>
                </c:pt>
                <c:pt idx="236">
                  <c:v>22.595774663529479</c:v>
                </c:pt>
                <c:pt idx="237">
                  <c:v>30.127096380761877</c:v>
                </c:pt>
                <c:pt idx="238">
                  <c:v>20.324585706690034</c:v>
                </c:pt>
                <c:pt idx="239">
                  <c:v>25.890433951510715</c:v>
                </c:pt>
                <c:pt idx="240">
                  <c:v>20.224039079086751</c:v>
                </c:pt>
                <c:pt idx="241">
                  <c:v>36.401373139800342</c:v>
                </c:pt>
                <c:pt idx="242">
                  <c:v>37.950837573983392</c:v>
                </c:pt>
                <c:pt idx="243">
                  <c:v>33.935575557341238</c:v>
                </c:pt>
                <c:pt idx="244">
                  <c:v>22.390712789545177</c:v>
                </c:pt>
                <c:pt idx="245">
                  <c:v>24.548358487701773</c:v>
                </c:pt>
                <c:pt idx="246">
                  <c:v>45.471901683707351</c:v>
                </c:pt>
                <c:pt idx="247">
                  <c:v>40.405875190745924</c:v>
                </c:pt>
                <c:pt idx="248">
                  <c:v>20.681044413670612</c:v>
                </c:pt>
                <c:pt idx="249">
                  <c:v>56.193269772398075</c:v>
                </c:pt>
                <c:pt idx="250">
                  <c:v>27.180962321312222</c:v>
                </c:pt>
                <c:pt idx="251">
                  <c:v>37.042725985116597</c:v>
                </c:pt>
                <c:pt idx="252">
                  <c:v>18.279904951720773</c:v>
                </c:pt>
                <c:pt idx="253">
                  <c:v>17.856925645776101</c:v>
                </c:pt>
                <c:pt idx="254">
                  <c:v>44.197156441748874</c:v>
                </c:pt>
                <c:pt idx="255">
                  <c:v>48.316606317121753</c:v>
                </c:pt>
                <c:pt idx="256">
                  <c:v>33.892068555692966</c:v>
                </c:pt>
                <c:pt idx="257">
                  <c:v>19.544351650541923</c:v>
                </c:pt>
                <c:pt idx="258">
                  <c:v>44.076880709414006</c:v>
                </c:pt>
                <c:pt idx="259">
                  <c:v>22.626087336198616</c:v>
                </c:pt>
                <c:pt idx="260">
                  <c:v>21.196122619640647</c:v>
                </c:pt>
                <c:pt idx="261">
                  <c:v>43.778641565514626</c:v>
                </c:pt>
                <c:pt idx="262">
                  <c:v>35.579613688181865</c:v>
                </c:pt>
                <c:pt idx="263">
                  <c:v>17.090931976079993</c:v>
                </c:pt>
                <c:pt idx="264">
                  <c:v>41.568426410967895</c:v>
                </c:pt>
                <c:pt idx="265">
                  <c:v>38.433605976615567</c:v>
                </c:pt>
                <c:pt idx="266">
                  <c:v>19.473440866709165</c:v>
                </c:pt>
                <c:pt idx="267">
                  <c:v>14.592163231217485</c:v>
                </c:pt>
                <c:pt idx="268">
                  <c:v>17.090667964347588</c:v>
                </c:pt>
                <c:pt idx="269">
                  <c:v>14.427268323016467</c:v>
                </c:pt>
                <c:pt idx="270">
                  <c:v>14.427268323016467</c:v>
                </c:pt>
                <c:pt idx="271">
                  <c:v>20.462355757668302</c:v>
                </c:pt>
                <c:pt idx="272">
                  <c:v>15.909034046779658</c:v>
                </c:pt>
                <c:pt idx="273">
                  <c:v>12.050053946182445</c:v>
                </c:pt>
                <c:pt idx="274">
                  <c:v>25.062754586778617</c:v>
                </c:pt>
                <c:pt idx="275">
                  <c:v>24.858146689153646</c:v>
                </c:pt>
                <c:pt idx="276">
                  <c:v>14.658474546141733</c:v>
                </c:pt>
                <c:pt idx="277">
                  <c:v>29.887520051791522</c:v>
                </c:pt>
                <c:pt idx="278">
                  <c:v>23.718728841456794</c:v>
                </c:pt>
                <c:pt idx="279">
                  <c:v>41.759311224958793</c:v>
                </c:pt>
                <c:pt idx="280">
                  <c:v>36.873958902797945</c:v>
                </c:pt>
                <c:pt idx="281">
                  <c:v>19.10370267172695</c:v>
                </c:pt>
                <c:pt idx="282">
                  <c:v>58.396336457156366</c:v>
                </c:pt>
                <c:pt idx="283">
                  <c:v>25.200341178843278</c:v>
                </c:pt>
                <c:pt idx="284">
                  <c:v>24.120393309046964</c:v>
                </c:pt>
                <c:pt idx="285">
                  <c:v>20.04576002820718</c:v>
                </c:pt>
                <c:pt idx="286">
                  <c:v>12.505681053723256</c:v>
                </c:pt>
                <c:pt idx="287">
                  <c:v>23.566115151922268</c:v>
                </c:pt>
                <c:pt idx="288">
                  <c:v>21.255915250572126</c:v>
                </c:pt>
                <c:pt idx="289">
                  <c:v>10.157369335178716</c:v>
                </c:pt>
                <c:pt idx="290">
                  <c:v>12.5763620464146</c:v>
                </c:pt>
                <c:pt idx="291">
                  <c:v>13.79192120331712</c:v>
                </c:pt>
                <c:pt idx="292">
                  <c:v>24.664825613588022</c:v>
                </c:pt>
                <c:pt idx="293">
                  <c:v>25.326733132768705</c:v>
                </c:pt>
                <c:pt idx="294">
                  <c:v>12.576362046414591</c:v>
                </c:pt>
                <c:pt idx="295">
                  <c:v>15.368690069643661</c:v>
                </c:pt>
                <c:pt idx="296">
                  <c:v>23.194690321986364</c:v>
                </c:pt>
                <c:pt idx="297">
                  <c:v>21.8551216122782</c:v>
                </c:pt>
                <c:pt idx="298">
                  <c:v>12.553265471672134</c:v>
                </c:pt>
                <c:pt idx="299">
                  <c:v>28.841974271211463</c:v>
                </c:pt>
                <c:pt idx="300">
                  <c:v>28.97514919000605</c:v>
                </c:pt>
                <c:pt idx="301">
                  <c:v>17.235341967088196</c:v>
                </c:pt>
                <c:pt idx="302">
                  <c:v>40.391579133500549</c:v>
                </c:pt>
                <c:pt idx="303">
                  <c:v>59.445875214474086</c:v>
                </c:pt>
                <c:pt idx="304">
                  <c:v>44.326935077864782</c:v>
                </c:pt>
                <c:pt idx="305">
                  <c:v>16.768831619191808</c:v>
                </c:pt>
                <c:pt idx="306">
                  <c:v>13.692865222443213</c:v>
                </c:pt>
                <c:pt idx="307">
                  <c:v>62.938740198827368</c:v>
                </c:pt>
                <c:pt idx="308">
                  <c:v>37.173411072203329</c:v>
                </c:pt>
                <c:pt idx="309">
                  <c:v>9.147740889831443</c:v>
                </c:pt>
                <c:pt idx="310">
                  <c:v>14.632072486909658</c:v>
                </c:pt>
                <c:pt idx="311">
                  <c:v>12.979062574803056</c:v>
                </c:pt>
                <c:pt idx="312">
                  <c:v>10.494267432896198</c:v>
                </c:pt>
                <c:pt idx="313">
                  <c:v>15.334402774700836</c:v>
                </c:pt>
                <c:pt idx="314">
                  <c:v>40.212461641849082</c:v>
                </c:pt>
                <c:pt idx="315">
                  <c:v>32.660250334945339</c:v>
                </c:pt>
                <c:pt idx="316">
                  <c:v>28.154297718662271</c:v>
                </c:pt>
                <c:pt idx="317">
                  <c:v>19.611716641176724</c:v>
                </c:pt>
                <c:pt idx="318">
                  <c:v>42.916566228910987</c:v>
                </c:pt>
                <c:pt idx="319">
                  <c:v>23.933023187580094</c:v>
                </c:pt>
                <c:pt idx="320">
                  <c:v>10.159222584393348</c:v>
                </c:pt>
                <c:pt idx="321">
                  <c:v>15.636368673370637</c:v>
                </c:pt>
                <c:pt idx="322">
                  <c:v>29.106312081671522</c:v>
                </c:pt>
                <c:pt idx="323">
                  <c:v>26.590660851325215</c:v>
                </c:pt>
                <c:pt idx="324">
                  <c:v>12.767347369682145</c:v>
                </c:pt>
                <c:pt idx="325">
                  <c:v>23.422496143881137</c:v>
                </c:pt>
                <c:pt idx="326">
                  <c:v>15.442018328277891</c:v>
                </c:pt>
                <c:pt idx="327">
                  <c:v>29.099133885127873</c:v>
                </c:pt>
                <c:pt idx="328">
                  <c:v>15.043343148231493</c:v>
                </c:pt>
                <c:pt idx="329">
                  <c:v>58.455110627566171</c:v>
                </c:pt>
                <c:pt idx="330">
                  <c:v>37.530763044869204</c:v>
                </c:pt>
                <c:pt idx="331">
                  <c:v>56.859811716443303</c:v>
                </c:pt>
                <c:pt idx="332">
                  <c:v>19.902363904491025</c:v>
                </c:pt>
                <c:pt idx="333">
                  <c:v>44.743539701106393</c:v>
                </c:pt>
                <c:pt idx="334">
                  <c:v>52.701972603431457</c:v>
                </c:pt>
                <c:pt idx="335">
                  <c:v>12.98037088226544</c:v>
                </c:pt>
                <c:pt idx="336">
                  <c:v>36.997238420382054</c:v>
                </c:pt>
                <c:pt idx="337">
                  <c:v>11.94371211660853</c:v>
                </c:pt>
                <c:pt idx="338">
                  <c:v>14.779460333643545</c:v>
                </c:pt>
                <c:pt idx="339">
                  <c:v>26.001413466805154</c:v>
                </c:pt>
                <c:pt idx="340">
                  <c:v>55.914528080629374</c:v>
                </c:pt>
                <c:pt idx="341">
                  <c:v>20.674166584737417</c:v>
                </c:pt>
                <c:pt idx="342">
                  <c:v>29.304745163546851</c:v>
                </c:pt>
                <c:pt idx="343">
                  <c:v>12.592420075659362</c:v>
                </c:pt>
                <c:pt idx="344">
                  <c:v>43.331577156370258</c:v>
                </c:pt>
                <c:pt idx="345">
                  <c:v>33.000005432968756</c:v>
                </c:pt>
                <c:pt idx="346">
                  <c:v>41.284464998575672</c:v>
                </c:pt>
                <c:pt idx="347">
                  <c:v>15.946469249262721</c:v>
                </c:pt>
                <c:pt idx="348">
                  <c:v>12.652138775612643</c:v>
                </c:pt>
                <c:pt idx="349">
                  <c:v>41.999528802374833</c:v>
                </c:pt>
                <c:pt idx="350">
                  <c:v>35.241585194678066</c:v>
                </c:pt>
                <c:pt idx="351">
                  <c:v>19.8993404301584</c:v>
                </c:pt>
                <c:pt idx="352">
                  <c:v>57.048390472458145</c:v>
                </c:pt>
                <c:pt idx="353">
                  <c:v>19.769669743355987</c:v>
                </c:pt>
                <c:pt idx="354">
                  <c:v>41.276253945888449</c:v>
                </c:pt>
                <c:pt idx="355">
                  <c:v>35.792055161583932</c:v>
                </c:pt>
                <c:pt idx="356">
                  <c:v>53.818335631757726</c:v>
                </c:pt>
                <c:pt idx="357">
                  <c:v>27.227663613034437</c:v>
                </c:pt>
                <c:pt idx="358">
                  <c:v>32.66293261945772</c:v>
                </c:pt>
                <c:pt idx="359">
                  <c:v>14.531574395603071</c:v>
                </c:pt>
                <c:pt idx="360">
                  <c:v>15.623232078031387</c:v>
                </c:pt>
                <c:pt idx="361">
                  <c:v>55.236708521777366</c:v>
                </c:pt>
                <c:pt idx="362">
                  <c:v>27.397231240800892</c:v>
                </c:pt>
                <c:pt idx="363">
                  <c:v>38.035125484500107</c:v>
                </c:pt>
                <c:pt idx="364">
                  <c:v>22.262658310505209</c:v>
                </c:pt>
                <c:pt idx="365">
                  <c:v>20.454734221477928</c:v>
                </c:pt>
                <c:pt idx="366">
                  <c:v>32.900605201835113</c:v>
                </c:pt>
                <c:pt idx="367">
                  <c:v>17.520619655773288</c:v>
                </c:pt>
                <c:pt idx="368">
                  <c:v>38.592783477977868</c:v>
                </c:pt>
                <c:pt idx="369">
                  <c:v>41.491939946066175</c:v>
                </c:pt>
                <c:pt idx="370">
                  <c:v>16.120915312399749</c:v>
                </c:pt>
                <c:pt idx="371">
                  <c:v>23.585113441861392</c:v>
                </c:pt>
                <c:pt idx="372">
                  <c:v>16.048237478394626</c:v>
                </c:pt>
                <c:pt idx="373">
                  <c:v>56.233191872356983</c:v>
                </c:pt>
                <c:pt idx="374">
                  <c:v>26.515547164874171</c:v>
                </c:pt>
                <c:pt idx="375">
                  <c:v>26.171698687800994</c:v>
                </c:pt>
                <c:pt idx="376">
                  <c:v>17.374888543493515</c:v>
                </c:pt>
                <c:pt idx="377">
                  <c:v>34.749777086987031</c:v>
                </c:pt>
                <c:pt idx="378">
                  <c:v>23.660549708946416</c:v>
                </c:pt>
                <c:pt idx="379">
                  <c:v>35.037008137019228</c:v>
                </c:pt>
                <c:pt idx="380">
                  <c:v>19.552737483270686</c:v>
                </c:pt>
                <c:pt idx="381">
                  <c:v>28.921555414387054</c:v>
                </c:pt>
              </c:numCache>
            </c:numRef>
          </c:yVal>
          <c:bubbleSize>
            <c:numRef>
              <c:f>'PV &amp; Wind PPAs vs. Gas'!$H$28:$H$653</c:f>
              <c:numCache>
                <c:formatCode>0.0</c:formatCode>
                <c:ptCount val="626"/>
                <c:pt idx="0">
                  <c:v>50.4</c:v>
                </c:pt>
                <c:pt idx="1">
                  <c:v>98.9</c:v>
                </c:pt>
                <c:pt idx="2">
                  <c:v>99</c:v>
                </c:pt>
                <c:pt idx="3">
                  <c:v>150</c:v>
                </c:pt>
                <c:pt idx="4">
                  <c:v>51</c:v>
                </c:pt>
                <c:pt idx="5">
                  <c:v>49.5</c:v>
                </c:pt>
                <c:pt idx="6">
                  <c:v>49.5</c:v>
                </c:pt>
                <c:pt idx="7">
                  <c:v>8</c:v>
                </c:pt>
                <c:pt idx="8">
                  <c:v>24.75</c:v>
                </c:pt>
                <c:pt idx="9">
                  <c:v>63</c:v>
                </c:pt>
                <c:pt idx="10">
                  <c:v>30</c:v>
                </c:pt>
                <c:pt idx="11">
                  <c:v>12</c:v>
                </c:pt>
                <c:pt idx="12">
                  <c:v>49.5</c:v>
                </c:pt>
                <c:pt idx="13">
                  <c:v>96.6</c:v>
                </c:pt>
                <c:pt idx="14">
                  <c:v>124.5</c:v>
                </c:pt>
                <c:pt idx="15">
                  <c:v>70</c:v>
                </c:pt>
                <c:pt idx="16">
                  <c:v>22.5</c:v>
                </c:pt>
                <c:pt idx="17">
                  <c:v>102.3</c:v>
                </c:pt>
                <c:pt idx="18">
                  <c:v>205.5</c:v>
                </c:pt>
                <c:pt idx="19">
                  <c:v>70</c:v>
                </c:pt>
                <c:pt idx="20">
                  <c:v>51</c:v>
                </c:pt>
                <c:pt idx="21">
                  <c:v>21</c:v>
                </c:pt>
                <c:pt idx="22">
                  <c:v>21</c:v>
                </c:pt>
                <c:pt idx="23">
                  <c:v>22.5</c:v>
                </c:pt>
                <c:pt idx="24">
                  <c:v>69</c:v>
                </c:pt>
                <c:pt idx="25">
                  <c:v>100</c:v>
                </c:pt>
                <c:pt idx="26">
                  <c:v>18.899999999999999</c:v>
                </c:pt>
                <c:pt idx="27">
                  <c:v>16.8</c:v>
                </c:pt>
                <c:pt idx="28">
                  <c:v>90</c:v>
                </c:pt>
                <c:pt idx="29">
                  <c:v>200.2</c:v>
                </c:pt>
                <c:pt idx="30">
                  <c:v>36</c:v>
                </c:pt>
                <c:pt idx="31">
                  <c:v>151.80000000000001</c:v>
                </c:pt>
                <c:pt idx="32">
                  <c:v>129.6</c:v>
                </c:pt>
                <c:pt idx="33">
                  <c:v>150</c:v>
                </c:pt>
                <c:pt idx="34">
                  <c:v>99</c:v>
                </c:pt>
                <c:pt idx="35">
                  <c:v>5</c:v>
                </c:pt>
                <c:pt idx="36">
                  <c:v>60</c:v>
                </c:pt>
                <c:pt idx="37">
                  <c:v>50</c:v>
                </c:pt>
                <c:pt idx="38">
                  <c:v>209.4</c:v>
                </c:pt>
                <c:pt idx="39">
                  <c:v>150</c:v>
                </c:pt>
                <c:pt idx="40">
                  <c:v>150</c:v>
                </c:pt>
                <c:pt idx="41">
                  <c:v>150</c:v>
                </c:pt>
                <c:pt idx="42">
                  <c:v>150</c:v>
                </c:pt>
                <c:pt idx="43">
                  <c:v>102</c:v>
                </c:pt>
                <c:pt idx="44">
                  <c:v>168</c:v>
                </c:pt>
                <c:pt idx="45">
                  <c:v>50</c:v>
                </c:pt>
                <c:pt idx="46">
                  <c:v>10.25</c:v>
                </c:pt>
                <c:pt idx="47">
                  <c:v>120</c:v>
                </c:pt>
                <c:pt idx="48">
                  <c:v>70</c:v>
                </c:pt>
                <c:pt idx="49">
                  <c:v>151.80000000000001</c:v>
                </c:pt>
                <c:pt idx="50">
                  <c:v>81</c:v>
                </c:pt>
                <c:pt idx="51">
                  <c:v>198</c:v>
                </c:pt>
                <c:pt idx="52">
                  <c:v>65.099999999999994</c:v>
                </c:pt>
                <c:pt idx="53">
                  <c:v>250.2</c:v>
                </c:pt>
                <c:pt idx="54">
                  <c:v>40.5</c:v>
                </c:pt>
                <c:pt idx="55">
                  <c:v>102.4</c:v>
                </c:pt>
                <c:pt idx="56">
                  <c:v>50.4</c:v>
                </c:pt>
                <c:pt idx="57">
                  <c:v>51</c:v>
                </c:pt>
                <c:pt idx="58">
                  <c:v>143.5</c:v>
                </c:pt>
                <c:pt idx="59">
                  <c:v>32.5</c:v>
                </c:pt>
                <c:pt idx="60">
                  <c:v>20</c:v>
                </c:pt>
                <c:pt idx="61">
                  <c:v>250.8</c:v>
                </c:pt>
                <c:pt idx="62">
                  <c:v>36</c:v>
                </c:pt>
                <c:pt idx="63">
                  <c:v>102</c:v>
                </c:pt>
                <c:pt idx="64">
                  <c:v>100</c:v>
                </c:pt>
                <c:pt idx="65">
                  <c:v>36.799999999999997</c:v>
                </c:pt>
                <c:pt idx="66">
                  <c:v>90</c:v>
                </c:pt>
                <c:pt idx="67">
                  <c:v>30</c:v>
                </c:pt>
                <c:pt idx="68">
                  <c:v>150</c:v>
                </c:pt>
                <c:pt idx="69">
                  <c:v>168</c:v>
                </c:pt>
                <c:pt idx="70">
                  <c:v>150</c:v>
                </c:pt>
                <c:pt idx="71">
                  <c:v>132</c:v>
                </c:pt>
                <c:pt idx="72">
                  <c:v>81.599999999999994</c:v>
                </c:pt>
                <c:pt idx="73">
                  <c:v>114</c:v>
                </c:pt>
                <c:pt idx="74">
                  <c:v>78.2</c:v>
                </c:pt>
                <c:pt idx="75">
                  <c:v>42.5</c:v>
                </c:pt>
                <c:pt idx="76">
                  <c:v>99.2</c:v>
                </c:pt>
                <c:pt idx="77">
                  <c:v>99.2</c:v>
                </c:pt>
                <c:pt idx="78">
                  <c:v>102.5</c:v>
                </c:pt>
                <c:pt idx="79">
                  <c:v>110.4</c:v>
                </c:pt>
                <c:pt idx="80">
                  <c:v>199.8</c:v>
                </c:pt>
                <c:pt idx="81">
                  <c:v>49</c:v>
                </c:pt>
                <c:pt idx="82">
                  <c:v>79.2</c:v>
                </c:pt>
                <c:pt idx="83">
                  <c:v>55.2</c:v>
                </c:pt>
                <c:pt idx="84">
                  <c:v>148.80000000000001</c:v>
                </c:pt>
                <c:pt idx="85">
                  <c:v>80</c:v>
                </c:pt>
                <c:pt idx="86">
                  <c:v>49.8</c:v>
                </c:pt>
                <c:pt idx="87">
                  <c:v>31.68</c:v>
                </c:pt>
                <c:pt idx="88">
                  <c:v>161</c:v>
                </c:pt>
                <c:pt idx="89">
                  <c:v>99</c:v>
                </c:pt>
                <c:pt idx="90">
                  <c:v>201</c:v>
                </c:pt>
                <c:pt idx="91">
                  <c:v>167.89999999999998</c:v>
                </c:pt>
                <c:pt idx="92">
                  <c:v>78.2</c:v>
                </c:pt>
                <c:pt idx="93">
                  <c:v>50</c:v>
                </c:pt>
                <c:pt idx="94">
                  <c:v>78.2</c:v>
                </c:pt>
                <c:pt idx="95">
                  <c:v>38.46</c:v>
                </c:pt>
                <c:pt idx="96">
                  <c:v>27.3</c:v>
                </c:pt>
                <c:pt idx="97">
                  <c:v>28.5</c:v>
                </c:pt>
                <c:pt idx="98">
                  <c:v>48</c:v>
                </c:pt>
                <c:pt idx="99">
                  <c:v>34.200000000000003</c:v>
                </c:pt>
                <c:pt idx="100">
                  <c:v>257.60000000000002</c:v>
                </c:pt>
                <c:pt idx="101">
                  <c:v>100</c:v>
                </c:pt>
                <c:pt idx="102">
                  <c:v>155.1</c:v>
                </c:pt>
                <c:pt idx="103">
                  <c:v>100.8</c:v>
                </c:pt>
                <c:pt idx="104">
                  <c:v>165.6</c:v>
                </c:pt>
                <c:pt idx="105">
                  <c:v>131.1</c:v>
                </c:pt>
                <c:pt idx="106">
                  <c:v>214.4</c:v>
                </c:pt>
                <c:pt idx="107">
                  <c:v>150.36000000000001</c:v>
                </c:pt>
                <c:pt idx="108">
                  <c:v>108</c:v>
                </c:pt>
                <c:pt idx="109">
                  <c:v>115</c:v>
                </c:pt>
                <c:pt idx="110">
                  <c:v>202</c:v>
                </c:pt>
                <c:pt idx="111">
                  <c:v>40</c:v>
                </c:pt>
                <c:pt idx="112">
                  <c:v>200</c:v>
                </c:pt>
                <c:pt idx="113">
                  <c:v>104.4</c:v>
                </c:pt>
                <c:pt idx="114">
                  <c:v>20</c:v>
                </c:pt>
                <c:pt idx="115">
                  <c:v>199.92</c:v>
                </c:pt>
                <c:pt idx="116">
                  <c:v>162</c:v>
                </c:pt>
                <c:pt idx="117">
                  <c:v>102.5</c:v>
                </c:pt>
                <c:pt idx="118">
                  <c:v>120</c:v>
                </c:pt>
                <c:pt idx="119">
                  <c:v>42</c:v>
                </c:pt>
                <c:pt idx="120">
                  <c:v>200</c:v>
                </c:pt>
                <c:pt idx="121">
                  <c:v>50</c:v>
                </c:pt>
                <c:pt idx="122">
                  <c:v>37.5</c:v>
                </c:pt>
                <c:pt idx="123">
                  <c:v>100.8</c:v>
                </c:pt>
                <c:pt idx="124">
                  <c:v>104</c:v>
                </c:pt>
                <c:pt idx="125">
                  <c:v>92.34</c:v>
                </c:pt>
                <c:pt idx="126">
                  <c:v>201.6</c:v>
                </c:pt>
                <c:pt idx="127">
                  <c:v>100.65</c:v>
                </c:pt>
                <c:pt idx="128">
                  <c:v>48</c:v>
                </c:pt>
                <c:pt idx="129">
                  <c:v>98.9</c:v>
                </c:pt>
                <c:pt idx="130">
                  <c:v>100.8</c:v>
                </c:pt>
                <c:pt idx="131">
                  <c:v>59.8</c:v>
                </c:pt>
                <c:pt idx="132">
                  <c:v>39.9</c:v>
                </c:pt>
                <c:pt idx="133">
                  <c:v>49.5</c:v>
                </c:pt>
                <c:pt idx="134">
                  <c:v>20.65</c:v>
                </c:pt>
                <c:pt idx="135">
                  <c:v>75</c:v>
                </c:pt>
                <c:pt idx="136">
                  <c:v>79.599999999999994</c:v>
                </c:pt>
                <c:pt idx="137">
                  <c:v>201.25</c:v>
                </c:pt>
                <c:pt idx="138">
                  <c:v>49.2</c:v>
                </c:pt>
                <c:pt idx="139">
                  <c:v>110.4</c:v>
                </c:pt>
                <c:pt idx="140">
                  <c:v>30.4</c:v>
                </c:pt>
                <c:pt idx="141">
                  <c:v>78.400000000000006</c:v>
                </c:pt>
                <c:pt idx="142">
                  <c:v>14.4</c:v>
                </c:pt>
                <c:pt idx="143">
                  <c:v>310.39999999999998</c:v>
                </c:pt>
                <c:pt idx="144">
                  <c:v>21</c:v>
                </c:pt>
                <c:pt idx="145">
                  <c:v>30.400000000000002</c:v>
                </c:pt>
                <c:pt idx="146">
                  <c:v>50</c:v>
                </c:pt>
                <c:pt idx="147">
                  <c:v>91</c:v>
                </c:pt>
                <c:pt idx="148">
                  <c:v>51.2</c:v>
                </c:pt>
                <c:pt idx="149">
                  <c:v>202</c:v>
                </c:pt>
                <c:pt idx="150">
                  <c:v>48</c:v>
                </c:pt>
                <c:pt idx="151">
                  <c:v>54</c:v>
                </c:pt>
                <c:pt idx="152">
                  <c:v>69</c:v>
                </c:pt>
                <c:pt idx="153">
                  <c:v>100.3</c:v>
                </c:pt>
                <c:pt idx="154">
                  <c:v>50</c:v>
                </c:pt>
                <c:pt idx="155">
                  <c:v>9.1</c:v>
                </c:pt>
                <c:pt idx="156">
                  <c:v>15</c:v>
                </c:pt>
                <c:pt idx="157">
                  <c:v>74.8</c:v>
                </c:pt>
                <c:pt idx="158">
                  <c:v>200.6</c:v>
                </c:pt>
                <c:pt idx="159">
                  <c:v>74.8</c:v>
                </c:pt>
                <c:pt idx="160">
                  <c:v>62.4</c:v>
                </c:pt>
                <c:pt idx="161">
                  <c:v>39</c:v>
                </c:pt>
                <c:pt idx="162">
                  <c:v>200</c:v>
                </c:pt>
                <c:pt idx="163">
                  <c:v>200</c:v>
                </c:pt>
                <c:pt idx="164">
                  <c:v>200</c:v>
                </c:pt>
                <c:pt idx="165">
                  <c:v>199</c:v>
                </c:pt>
                <c:pt idx="166">
                  <c:v>250</c:v>
                </c:pt>
                <c:pt idx="167">
                  <c:v>102.4</c:v>
                </c:pt>
                <c:pt idx="168">
                  <c:v>80</c:v>
                </c:pt>
                <c:pt idx="169">
                  <c:v>50.4</c:v>
                </c:pt>
                <c:pt idx="170">
                  <c:v>200</c:v>
                </c:pt>
                <c:pt idx="171">
                  <c:v>80</c:v>
                </c:pt>
                <c:pt idx="172">
                  <c:v>100</c:v>
                </c:pt>
                <c:pt idx="173">
                  <c:v>249.9</c:v>
                </c:pt>
                <c:pt idx="174">
                  <c:v>150</c:v>
                </c:pt>
                <c:pt idx="175">
                  <c:v>205.7</c:v>
                </c:pt>
                <c:pt idx="176">
                  <c:v>20</c:v>
                </c:pt>
                <c:pt idx="177">
                  <c:v>147.6</c:v>
                </c:pt>
                <c:pt idx="178">
                  <c:v>184.8</c:v>
                </c:pt>
                <c:pt idx="179">
                  <c:v>60</c:v>
                </c:pt>
                <c:pt idx="180">
                  <c:v>200</c:v>
                </c:pt>
                <c:pt idx="181">
                  <c:v>198.9</c:v>
                </c:pt>
                <c:pt idx="182">
                  <c:v>199.8</c:v>
                </c:pt>
                <c:pt idx="183">
                  <c:v>200</c:v>
                </c:pt>
                <c:pt idx="184">
                  <c:v>400</c:v>
                </c:pt>
                <c:pt idx="185">
                  <c:v>19.8</c:v>
                </c:pt>
                <c:pt idx="186">
                  <c:v>249.2</c:v>
                </c:pt>
                <c:pt idx="187">
                  <c:v>172</c:v>
                </c:pt>
                <c:pt idx="188">
                  <c:v>34.200000000000003</c:v>
                </c:pt>
                <c:pt idx="189">
                  <c:v>201.6</c:v>
                </c:pt>
                <c:pt idx="190">
                  <c:v>51</c:v>
                </c:pt>
                <c:pt idx="191">
                  <c:v>98</c:v>
                </c:pt>
                <c:pt idx="192">
                  <c:v>149.6</c:v>
                </c:pt>
                <c:pt idx="193">
                  <c:v>100.3</c:v>
                </c:pt>
                <c:pt idx="194">
                  <c:v>78.2</c:v>
                </c:pt>
                <c:pt idx="195">
                  <c:v>99</c:v>
                </c:pt>
                <c:pt idx="196">
                  <c:v>299.7</c:v>
                </c:pt>
                <c:pt idx="197">
                  <c:v>150</c:v>
                </c:pt>
                <c:pt idx="198">
                  <c:v>175</c:v>
                </c:pt>
                <c:pt idx="199">
                  <c:v>100</c:v>
                </c:pt>
                <c:pt idx="200">
                  <c:v>115.99999999999999</c:v>
                </c:pt>
                <c:pt idx="201">
                  <c:v>30</c:v>
                </c:pt>
                <c:pt idx="202">
                  <c:v>42.95</c:v>
                </c:pt>
                <c:pt idx="203">
                  <c:v>140</c:v>
                </c:pt>
                <c:pt idx="204">
                  <c:v>100</c:v>
                </c:pt>
                <c:pt idx="205">
                  <c:v>200</c:v>
                </c:pt>
                <c:pt idx="206">
                  <c:v>150</c:v>
                </c:pt>
                <c:pt idx="207">
                  <c:v>150</c:v>
                </c:pt>
                <c:pt idx="208">
                  <c:v>100</c:v>
                </c:pt>
                <c:pt idx="209">
                  <c:v>73.5</c:v>
                </c:pt>
                <c:pt idx="210">
                  <c:v>50</c:v>
                </c:pt>
                <c:pt idx="211">
                  <c:v>78</c:v>
                </c:pt>
                <c:pt idx="212">
                  <c:v>300</c:v>
                </c:pt>
                <c:pt idx="213">
                  <c:v>208.27</c:v>
                </c:pt>
                <c:pt idx="214">
                  <c:v>20</c:v>
                </c:pt>
                <c:pt idx="215">
                  <c:v>149</c:v>
                </c:pt>
                <c:pt idx="216">
                  <c:v>20</c:v>
                </c:pt>
                <c:pt idx="217">
                  <c:v>200.91</c:v>
                </c:pt>
                <c:pt idx="218">
                  <c:v>50.4</c:v>
                </c:pt>
                <c:pt idx="219">
                  <c:v>36</c:v>
                </c:pt>
                <c:pt idx="220">
                  <c:v>208</c:v>
                </c:pt>
                <c:pt idx="221">
                  <c:v>80</c:v>
                </c:pt>
                <c:pt idx="222">
                  <c:v>324</c:v>
                </c:pt>
                <c:pt idx="223">
                  <c:v>25</c:v>
                </c:pt>
                <c:pt idx="224">
                  <c:v>100.05</c:v>
                </c:pt>
                <c:pt idx="225">
                  <c:v>98</c:v>
                </c:pt>
                <c:pt idx="226">
                  <c:v>200</c:v>
                </c:pt>
                <c:pt idx="227">
                  <c:v>30</c:v>
                </c:pt>
                <c:pt idx="228">
                  <c:v>198</c:v>
                </c:pt>
                <c:pt idx="229">
                  <c:v>149.03</c:v>
                </c:pt>
                <c:pt idx="230">
                  <c:v>64.8</c:v>
                </c:pt>
                <c:pt idx="231">
                  <c:v>100.8</c:v>
                </c:pt>
                <c:pt idx="232">
                  <c:v>131.1</c:v>
                </c:pt>
                <c:pt idx="233">
                  <c:v>199.8</c:v>
                </c:pt>
                <c:pt idx="234">
                  <c:v>99.1</c:v>
                </c:pt>
                <c:pt idx="235">
                  <c:v>149.5</c:v>
                </c:pt>
                <c:pt idx="236">
                  <c:v>106</c:v>
                </c:pt>
                <c:pt idx="237">
                  <c:v>29.9</c:v>
                </c:pt>
                <c:pt idx="238">
                  <c:v>206.55</c:v>
                </c:pt>
                <c:pt idx="239">
                  <c:v>200</c:v>
                </c:pt>
                <c:pt idx="240">
                  <c:v>200</c:v>
                </c:pt>
                <c:pt idx="241">
                  <c:v>75</c:v>
                </c:pt>
                <c:pt idx="242">
                  <c:v>25</c:v>
                </c:pt>
                <c:pt idx="243">
                  <c:v>7</c:v>
                </c:pt>
                <c:pt idx="244">
                  <c:v>99.25</c:v>
                </c:pt>
                <c:pt idx="245">
                  <c:v>149.72999999999999</c:v>
                </c:pt>
                <c:pt idx="246">
                  <c:v>7.2</c:v>
                </c:pt>
                <c:pt idx="247">
                  <c:v>119.7</c:v>
                </c:pt>
                <c:pt idx="248">
                  <c:v>140</c:v>
                </c:pt>
                <c:pt idx="249">
                  <c:v>46</c:v>
                </c:pt>
                <c:pt idx="250">
                  <c:v>199.2</c:v>
                </c:pt>
                <c:pt idx="251">
                  <c:v>75.400000000000006</c:v>
                </c:pt>
                <c:pt idx="252">
                  <c:v>216.44</c:v>
                </c:pt>
                <c:pt idx="253">
                  <c:v>199.52</c:v>
                </c:pt>
                <c:pt idx="254">
                  <c:v>49.5</c:v>
                </c:pt>
                <c:pt idx="255">
                  <c:v>298.2</c:v>
                </c:pt>
                <c:pt idx="256">
                  <c:v>79.75</c:v>
                </c:pt>
                <c:pt idx="257">
                  <c:v>40.590000000000003</c:v>
                </c:pt>
                <c:pt idx="258">
                  <c:v>43.2</c:v>
                </c:pt>
                <c:pt idx="259">
                  <c:v>27</c:v>
                </c:pt>
                <c:pt idx="260">
                  <c:v>200</c:v>
                </c:pt>
                <c:pt idx="261">
                  <c:v>66</c:v>
                </c:pt>
                <c:pt idx="262">
                  <c:v>100</c:v>
                </c:pt>
                <c:pt idx="263">
                  <c:v>100.05</c:v>
                </c:pt>
                <c:pt idx="264">
                  <c:v>128.69999999999999</c:v>
                </c:pt>
                <c:pt idx="265">
                  <c:v>200.8</c:v>
                </c:pt>
                <c:pt idx="266">
                  <c:v>231.05</c:v>
                </c:pt>
                <c:pt idx="267">
                  <c:v>216.2</c:v>
                </c:pt>
                <c:pt idx="268">
                  <c:v>106.7</c:v>
                </c:pt>
                <c:pt idx="269">
                  <c:v>15</c:v>
                </c:pt>
                <c:pt idx="270">
                  <c:v>2.38</c:v>
                </c:pt>
                <c:pt idx="271">
                  <c:v>100</c:v>
                </c:pt>
                <c:pt idx="272">
                  <c:v>15.59</c:v>
                </c:pt>
                <c:pt idx="273">
                  <c:v>160</c:v>
                </c:pt>
                <c:pt idx="274">
                  <c:v>75</c:v>
                </c:pt>
                <c:pt idx="275">
                  <c:v>132</c:v>
                </c:pt>
                <c:pt idx="276">
                  <c:v>16.100000000000001</c:v>
                </c:pt>
                <c:pt idx="277">
                  <c:v>100</c:v>
                </c:pt>
                <c:pt idx="278">
                  <c:v>200</c:v>
                </c:pt>
                <c:pt idx="279">
                  <c:v>48.8</c:v>
                </c:pt>
                <c:pt idx="280">
                  <c:v>102.5</c:v>
                </c:pt>
                <c:pt idx="281">
                  <c:v>242</c:v>
                </c:pt>
                <c:pt idx="282">
                  <c:v>100</c:v>
                </c:pt>
                <c:pt idx="283">
                  <c:v>30</c:v>
                </c:pt>
                <c:pt idx="284">
                  <c:v>98</c:v>
                </c:pt>
                <c:pt idx="285">
                  <c:v>29.875</c:v>
                </c:pt>
                <c:pt idx="286">
                  <c:v>243.8</c:v>
                </c:pt>
                <c:pt idx="287">
                  <c:v>103.5</c:v>
                </c:pt>
                <c:pt idx="288">
                  <c:v>211.66</c:v>
                </c:pt>
                <c:pt idx="289">
                  <c:v>100</c:v>
                </c:pt>
                <c:pt idx="290">
                  <c:v>83</c:v>
                </c:pt>
                <c:pt idx="291">
                  <c:v>200</c:v>
                </c:pt>
                <c:pt idx="292">
                  <c:v>165</c:v>
                </c:pt>
                <c:pt idx="293">
                  <c:v>50</c:v>
                </c:pt>
                <c:pt idx="294">
                  <c:v>97</c:v>
                </c:pt>
                <c:pt idx="295">
                  <c:v>226.56</c:v>
                </c:pt>
                <c:pt idx="296">
                  <c:v>216.6</c:v>
                </c:pt>
                <c:pt idx="297">
                  <c:v>79.900000000000006</c:v>
                </c:pt>
                <c:pt idx="298">
                  <c:v>301.02</c:v>
                </c:pt>
                <c:pt idx="299">
                  <c:v>45.36</c:v>
                </c:pt>
                <c:pt idx="300">
                  <c:v>80.64</c:v>
                </c:pt>
                <c:pt idx="301">
                  <c:v>250.4</c:v>
                </c:pt>
                <c:pt idx="302">
                  <c:v>97.2</c:v>
                </c:pt>
                <c:pt idx="303">
                  <c:v>101.2</c:v>
                </c:pt>
                <c:pt idx="304">
                  <c:v>21.6</c:v>
                </c:pt>
                <c:pt idx="305">
                  <c:v>106</c:v>
                </c:pt>
                <c:pt idx="306">
                  <c:v>199.4</c:v>
                </c:pt>
                <c:pt idx="307">
                  <c:v>105.8</c:v>
                </c:pt>
                <c:pt idx="308">
                  <c:v>95.25</c:v>
                </c:pt>
                <c:pt idx="309">
                  <c:v>299.36</c:v>
                </c:pt>
                <c:pt idx="310">
                  <c:v>153.6</c:v>
                </c:pt>
                <c:pt idx="311">
                  <c:v>161</c:v>
                </c:pt>
                <c:pt idx="312">
                  <c:v>250</c:v>
                </c:pt>
                <c:pt idx="313">
                  <c:v>171</c:v>
                </c:pt>
                <c:pt idx="314">
                  <c:v>21.6</c:v>
                </c:pt>
                <c:pt idx="315">
                  <c:v>46.5</c:v>
                </c:pt>
                <c:pt idx="316">
                  <c:v>398.6</c:v>
                </c:pt>
                <c:pt idx="317">
                  <c:v>236.5</c:v>
                </c:pt>
                <c:pt idx="318">
                  <c:v>136.80000000000001</c:v>
                </c:pt>
                <c:pt idx="319">
                  <c:v>102</c:v>
                </c:pt>
                <c:pt idx="320">
                  <c:v>104</c:v>
                </c:pt>
                <c:pt idx="321">
                  <c:v>134.08000000000001</c:v>
                </c:pt>
                <c:pt idx="322">
                  <c:v>199.54</c:v>
                </c:pt>
                <c:pt idx="323">
                  <c:v>144</c:v>
                </c:pt>
                <c:pt idx="324">
                  <c:v>160</c:v>
                </c:pt>
                <c:pt idx="325">
                  <c:v>96.7</c:v>
                </c:pt>
                <c:pt idx="326">
                  <c:v>141.19999999999999</c:v>
                </c:pt>
                <c:pt idx="327">
                  <c:v>104</c:v>
                </c:pt>
                <c:pt idx="328">
                  <c:v>200</c:v>
                </c:pt>
                <c:pt idx="329">
                  <c:v>121.8</c:v>
                </c:pt>
                <c:pt idx="330">
                  <c:v>72.599999999999994</c:v>
                </c:pt>
                <c:pt idx="331">
                  <c:v>121.8</c:v>
                </c:pt>
                <c:pt idx="332">
                  <c:v>110</c:v>
                </c:pt>
                <c:pt idx="333">
                  <c:v>76.8</c:v>
                </c:pt>
                <c:pt idx="334">
                  <c:v>339.78</c:v>
                </c:pt>
                <c:pt idx="335">
                  <c:v>128</c:v>
                </c:pt>
                <c:pt idx="336">
                  <c:v>300</c:v>
                </c:pt>
                <c:pt idx="337">
                  <c:v>90</c:v>
                </c:pt>
                <c:pt idx="338">
                  <c:v>110.00000000000001</c:v>
                </c:pt>
                <c:pt idx="339">
                  <c:v>302.39999999999998</c:v>
                </c:pt>
                <c:pt idx="340">
                  <c:v>112.5</c:v>
                </c:pt>
                <c:pt idx="341">
                  <c:v>100</c:v>
                </c:pt>
                <c:pt idx="342">
                  <c:v>76.5</c:v>
                </c:pt>
                <c:pt idx="343">
                  <c:v>200</c:v>
                </c:pt>
                <c:pt idx="344">
                  <c:v>14.4</c:v>
                </c:pt>
                <c:pt idx="345">
                  <c:v>56.2</c:v>
                </c:pt>
                <c:pt idx="346">
                  <c:v>50.1</c:v>
                </c:pt>
                <c:pt idx="347">
                  <c:v>172.54842630833929</c:v>
                </c:pt>
                <c:pt idx="348">
                  <c:v>26.321573691660728</c:v>
                </c:pt>
                <c:pt idx="349">
                  <c:v>201.3</c:v>
                </c:pt>
                <c:pt idx="350">
                  <c:v>331</c:v>
                </c:pt>
                <c:pt idx="351">
                  <c:v>199.39999999999972</c:v>
                </c:pt>
                <c:pt idx="352">
                  <c:v>77.7</c:v>
                </c:pt>
                <c:pt idx="353">
                  <c:v>53.6</c:v>
                </c:pt>
                <c:pt idx="354">
                  <c:v>100</c:v>
                </c:pt>
                <c:pt idx="355">
                  <c:v>225</c:v>
                </c:pt>
                <c:pt idx="356">
                  <c:v>147</c:v>
                </c:pt>
                <c:pt idx="357">
                  <c:v>234.56</c:v>
                </c:pt>
                <c:pt idx="358">
                  <c:v>29.5</c:v>
                </c:pt>
                <c:pt idx="359">
                  <c:v>250.7</c:v>
                </c:pt>
                <c:pt idx="360">
                  <c:v>300.60000000000002</c:v>
                </c:pt>
                <c:pt idx="361">
                  <c:v>99</c:v>
                </c:pt>
                <c:pt idx="362">
                  <c:v>105.5</c:v>
                </c:pt>
                <c:pt idx="363">
                  <c:v>33.799999999999997</c:v>
                </c:pt>
                <c:pt idx="364">
                  <c:v>80</c:v>
                </c:pt>
                <c:pt idx="365">
                  <c:v>350</c:v>
                </c:pt>
                <c:pt idx="366">
                  <c:v>201.6</c:v>
                </c:pt>
                <c:pt idx="367">
                  <c:v>75</c:v>
                </c:pt>
                <c:pt idx="368">
                  <c:v>29.9</c:v>
                </c:pt>
                <c:pt idx="369">
                  <c:v>50</c:v>
                </c:pt>
                <c:pt idx="370">
                  <c:v>145</c:v>
                </c:pt>
                <c:pt idx="371">
                  <c:v>180</c:v>
                </c:pt>
                <c:pt idx="372">
                  <c:v>197.4</c:v>
                </c:pt>
                <c:pt idx="373">
                  <c:v>145</c:v>
                </c:pt>
                <c:pt idx="374">
                  <c:v>102.2</c:v>
                </c:pt>
                <c:pt idx="375">
                  <c:v>70</c:v>
                </c:pt>
                <c:pt idx="376">
                  <c:v>200</c:v>
                </c:pt>
                <c:pt idx="377">
                  <c:v>105.66</c:v>
                </c:pt>
                <c:pt idx="378">
                  <c:v>200</c:v>
                </c:pt>
                <c:pt idx="379">
                  <c:v>643.44000000000005</c:v>
                </c:pt>
                <c:pt idx="380">
                  <c:v>200.22</c:v>
                </c:pt>
                <c:pt idx="381">
                  <c:v>102.84</c:v>
                </c:pt>
              </c:numCache>
            </c:numRef>
          </c:bubbleSize>
          <c:bubble3D val="0"/>
          <c:extLst>
            <c:ext xmlns:c16="http://schemas.microsoft.com/office/drawing/2014/chart" uri="{C3380CC4-5D6E-409C-BE32-E72D297353CC}">
              <c16:uniqueId val="{00000001-D4E9-4E17-9885-DA0E826D206E}"/>
            </c:ext>
          </c:extLst>
        </c:ser>
        <c:dLbls>
          <c:showLegendKey val="0"/>
          <c:showVal val="0"/>
          <c:showCatName val="0"/>
          <c:showSerName val="0"/>
          <c:showPercent val="0"/>
          <c:showBubbleSize val="0"/>
        </c:dLbls>
        <c:bubbleScale val="50"/>
        <c:showNegBubbles val="0"/>
        <c:axId val="590201008"/>
        <c:axId val="590211984"/>
      </c:bubbleChart>
      <c:valAx>
        <c:axId val="590201008"/>
        <c:scaling>
          <c:orientation val="minMax"/>
          <c:max val="45550"/>
          <c:min val="39814"/>
        </c:scaling>
        <c:delete val="0"/>
        <c:axPos val="b"/>
        <c:title>
          <c:tx>
            <c:rich>
              <a:bodyPr/>
              <a:lstStyle/>
              <a:p>
                <a:pPr>
                  <a:defRPr b="1"/>
                </a:pPr>
                <a:r>
                  <a:rPr lang="en-US" b="1"/>
                  <a:t>PPA Execution Date and Gas Projection Year</a:t>
                </a:r>
              </a:p>
            </c:rich>
          </c:tx>
          <c:layout>
            <c:manualLayout>
              <c:xMode val="edge"/>
              <c:yMode val="edge"/>
              <c:x val="0.26601344478113209"/>
              <c:y val="0.93084553150053873"/>
            </c:manualLayout>
          </c:layout>
          <c:overlay val="0"/>
          <c:spPr>
            <a:noFill/>
            <a:ln w="25400">
              <a:noFill/>
            </a:ln>
          </c:spPr>
        </c:title>
        <c:numFmt formatCode="yyyy" sourceLinked="0"/>
        <c:majorTickMark val="out"/>
        <c:minorTickMark val="none"/>
        <c:tickLblPos val="nextTo"/>
        <c:spPr>
          <a:solidFill>
            <a:schemeClr val="bg1"/>
          </a:solidFill>
          <a:ln w="12700">
            <a:noFill/>
            <a:prstDash val="solid"/>
          </a:ln>
        </c:spPr>
        <c:txPr>
          <a:bodyPr rot="0" vert="horz"/>
          <a:lstStyle/>
          <a:p>
            <a:pPr>
              <a:defRPr b="1">
                <a:solidFill>
                  <a:sysClr val="windowText" lastClr="000000"/>
                </a:solidFill>
              </a:defRPr>
            </a:pPr>
            <a:endParaRPr lang="en-US"/>
          </a:p>
        </c:txPr>
        <c:crossAx val="590211984"/>
        <c:crosses val="autoZero"/>
        <c:crossBetween val="midCat"/>
        <c:majorUnit val="366"/>
      </c:valAx>
      <c:valAx>
        <c:axId val="590211984"/>
        <c:scaling>
          <c:orientation val="minMax"/>
          <c:max val="200"/>
          <c:min val="0"/>
        </c:scaling>
        <c:delete val="0"/>
        <c:axPos val="l"/>
        <c:majorGridlines>
          <c:spPr>
            <a:ln w="3175">
              <a:solidFill>
                <a:schemeClr val="bg1">
                  <a:lumMod val="75000"/>
                </a:schemeClr>
              </a:solidFill>
            </a:ln>
          </c:spPr>
        </c:majorGridlines>
        <c:numFmt formatCode="#,##0" sourceLinked="0"/>
        <c:majorTickMark val="out"/>
        <c:minorTickMark val="none"/>
        <c:tickLblPos val="nextTo"/>
        <c:spPr>
          <a:ln w="12700">
            <a:noFill/>
            <a:prstDash val="solid"/>
          </a:ln>
        </c:spPr>
        <c:txPr>
          <a:bodyPr rot="0" vert="horz"/>
          <a:lstStyle/>
          <a:p>
            <a:pPr>
              <a:defRPr b="0"/>
            </a:pPr>
            <a:endParaRPr lang="en-US"/>
          </a:p>
        </c:txPr>
        <c:crossAx val="590201008"/>
        <c:crosses val="autoZero"/>
        <c:crossBetween val="midCat"/>
      </c:valAx>
      <c:spPr>
        <a:solidFill>
          <a:schemeClr val="bg1"/>
        </a:solidFill>
        <a:ln w="25400">
          <a:noFill/>
        </a:ln>
      </c:spPr>
    </c:plotArea>
    <c:plotVisOnly val="1"/>
    <c:dispBlanksAs val="gap"/>
    <c:showDLblsOverMax val="0"/>
  </c:chart>
  <c:spPr>
    <a:solidFill>
      <a:schemeClr val="bg1"/>
    </a:solidFill>
    <a:ln w="9525">
      <a:noFill/>
    </a:ln>
  </c:spPr>
  <c:txPr>
    <a:bodyPr/>
    <a:lstStyle/>
    <a:p>
      <a:pPr>
        <a:defRPr sz="1000" b="0" i="0" u="none" strike="noStrike" baseline="0">
          <a:solidFill>
            <a:srgbClr val="000000"/>
          </a:solidFill>
          <a:latin typeface="Arial" panose="020B0604020202020204" pitchFamily="34" charset="0"/>
          <a:ea typeface="Arial"/>
          <a:cs typeface="Arial" panose="020B0604020202020204" pitchFamily="34" charset="0"/>
        </a:defRPr>
      </a:pPr>
      <a:endParaRPr lang="en-US"/>
    </a:p>
  </c:txPr>
  <c:printSettings>
    <c:headerFooter alignWithMargins="0"/>
    <c:pageMargins b="1" l="0.75" r="0.75" t="1" header="0.5" footer="0.5"/>
    <c:pageSetup/>
  </c:printSettings>
  <c:userShapes r:id="rId1"/>
</c:chartSpace>
</file>

<file path=xl/charts/chart4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5.354155912082445E-2"/>
          <c:y val="9.9296597906671405E-2"/>
          <c:w val="0.91304009308997736"/>
          <c:h val="0.7583566756851734"/>
        </c:manualLayout>
      </c:layout>
      <c:lineChart>
        <c:grouping val="standard"/>
        <c:varyColors val="0"/>
        <c:ser>
          <c:idx val="0"/>
          <c:order val="0"/>
          <c:spPr>
            <a:ln>
              <a:noFill/>
            </a:ln>
          </c:spPr>
          <c:marker>
            <c:symbol val="dash"/>
            <c:size val="18"/>
            <c:spPr>
              <a:solidFill>
                <a:schemeClr val="tx1"/>
              </a:solidFill>
              <a:ln>
                <a:noFill/>
              </a:ln>
            </c:spPr>
          </c:marker>
          <c:cat>
            <c:numRef>
              <c:f>'PV &amp; Wind PPAs vs. Gas'!$A$28:$A$43</c:f>
              <c:numCache>
                <c:formatCode>General</c:formatCode>
                <c:ptCount val="16"/>
                <c:pt idx="0">
                  <c:v>2009</c:v>
                </c:pt>
                <c:pt idx="1">
                  <c:v>2010</c:v>
                </c:pt>
                <c:pt idx="2">
                  <c:v>2011</c:v>
                </c:pt>
                <c:pt idx="3">
                  <c:v>2012</c:v>
                </c:pt>
                <c:pt idx="4">
                  <c:v>2013</c:v>
                </c:pt>
                <c:pt idx="5">
                  <c:v>2014</c:v>
                </c:pt>
                <c:pt idx="6">
                  <c:v>2015</c:v>
                </c:pt>
                <c:pt idx="7">
                  <c:v>2016</c:v>
                </c:pt>
                <c:pt idx="8">
                  <c:v>2017</c:v>
                </c:pt>
                <c:pt idx="9">
                  <c:v>2018</c:v>
                </c:pt>
                <c:pt idx="10">
                  <c:v>2019</c:v>
                </c:pt>
                <c:pt idx="11">
                  <c:v>2020</c:v>
                </c:pt>
                <c:pt idx="12">
                  <c:v>2021</c:v>
                </c:pt>
                <c:pt idx="13">
                  <c:v>2022</c:v>
                </c:pt>
                <c:pt idx="14">
                  <c:v>2023</c:v>
                </c:pt>
                <c:pt idx="15">
                  <c:v>2024</c:v>
                </c:pt>
              </c:numCache>
            </c:numRef>
          </c:cat>
          <c:val>
            <c:numRef>
              <c:f>'PV &amp; Wind PPAs vs. Gas'!$B$28:$B$43</c:f>
              <c:numCache>
                <c:formatCode>"$"#,##0_);\("$"#,##0\)</c:formatCode>
                <c:ptCount val="16"/>
                <c:pt idx="0">
                  <c:v>66.441551034413692</c:v>
                </c:pt>
                <c:pt idx="1">
                  <c:v>65.515370888299302</c:v>
                </c:pt>
                <c:pt idx="2">
                  <c:v>53.105472799567849</c:v>
                </c:pt>
                <c:pt idx="3">
                  <c:v>51.333953152457362</c:v>
                </c:pt>
                <c:pt idx="4">
                  <c:v>49.828932894951741</c:v>
                </c:pt>
                <c:pt idx="5">
                  <c:v>53.21471955992336</c:v>
                </c:pt>
                <c:pt idx="6">
                  <c:v>54.409880607766617</c:v>
                </c:pt>
                <c:pt idx="7">
                  <c:v>46.029364280024637</c:v>
                </c:pt>
                <c:pt idx="8">
                  <c:v>44.148147606830697</c:v>
                </c:pt>
                <c:pt idx="9">
                  <c:v>39.965155579879642</c:v>
                </c:pt>
                <c:pt idx="10">
                  <c:v>35.570106726274396</c:v>
                </c:pt>
                <c:pt idx="11">
                  <c:v>29.825582269085473</c:v>
                </c:pt>
                <c:pt idx="12">
                  <c:v>30.85638130953928</c:v>
                </c:pt>
                <c:pt idx="13">
                  <c:v>30.634087783664658</c:v>
                </c:pt>
                <c:pt idx="14">
                  <c:v>28.2147895036648</c:v>
                </c:pt>
                <c:pt idx="15">
                  <c:v>26.280906853201355</c:v>
                </c:pt>
              </c:numCache>
            </c:numRef>
          </c:val>
          <c:smooth val="0"/>
          <c:extLst>
            <c:ext xmlns:c16="http://schemas.microsoft.com/office/drawing/2014/chart" uri="{C3380CC4-5D6E-409C-BE32-E72D297353CC}">
              <c16:uniqueId val="{00000000-7C5A-47C7-87B8-932118C11053}"/>
            </c:ext>
          </c:extLst>
        </c:ser>
        <c:ser>
          <c:idx val="2"/>
          <c:order val="1"/>
          <c:spPr>
            <a:ln w="28575">
              <a:solidFill>
                <a:schemeClr val="accent6">
                  <a:lumMod val="75000"/>
                </a:schemeClr>
              </a:solidFill>
              <a:prstDash val="solid"/>
            </a:ln>
          </c:spPr>
          <c:marker>
            <c:symbol val="none"/>
          </c:marker>
          <c:cat>
            <c:numRef>
              <c:f>'PV &amp; Wind PPAs vs. Gas'!$A$28:$A$43</c:f>
              <c:numCache>
                <c:formatCode>General</c:formatCode>
                <c:ptCount val="16"/>
                <c:pt idx="0">
                  <c:v>2009</c:v>
                </c:pt>
                <c:pt idx="1">
                  <c:v>2010</c:v>
                </c:pt>
                <c:pt idx="2">
                  <c:v>2011</c:v>
                </c:pt>
                <c:pt idx="3">
                  <c:v>2012</c:v>
                </c:pt>
                <c:pt idx="4">
                  <c:v>2013</c:v>
                </c:pt>
                <c:pt idx="5">
                  <c:v>2014</c:v>
                </c:pt>
                <c:pt idx="6">
                  <c:v>2015</c:v>
                </c:pt>
                <c:pt idx="7">
                  <c:v>2016</c:v>
                </c:pt>
                <c:pt idx="8">
                  <c:v>2017</c:v>
                </c:pt>
                <c:pt idx="9">
                  <c:v>2018</c:v>
                </c:pt>
                <c:pt idx="10">
                  <c:v>2019</c:v>
                </c:pt>
                <c:pt idx="11">
                  <c:v>2020</c:v>
                </c:pt>
                <c:pt idx="12">
                  <c:v>2021</c:v>
                </c:pt>
                <c:pt idx="13">
                  <c:v>2022</c:v>
                </c:pt>
                <c:pt idx="14">
                  <c:v>2023</c:v>
                </c:pt>
                <c:pt idx="15">
                  <c:v>2024</c:v>
                </c:pt>
              </c:numCache>
            </c:numRef>
          </c:cat>
          <c:val>
            <c:numRef>
              <c:f>'PV &amp; Wind PPAs vs. Gas'!$C$28:$C$43</c:f>
              <c:numCache>
                <c:formatCode>"$"#,##0_);\("$"#,##0\)</c:formatCode>
                <c:ptCount val="16"/>
                <c:pt idx="0">
                  <c:v>182.56885883227807</c:v>
                </c:pt>
                <c:pt idx="1">
                  <c:v>149.69336954285399</c:v>
                </c:pt>
                <c:pt idx="2">
                  <c:v>121.39383567194464</c:v>
                </c:pt>
                <c:pt idx="3">
                  <c:v>94.240026234075756</c:v>
                </c:pt>
                <c:pt idx="4">
                  <c:v>74.31117771118717</c:v>
                </c:pt>
                <c:pt idx="5">
                  <c:v>60.418513724402395</c:v>
                </c:pt>
                <c:pt idx="6">
                  <c:v>49.47272925726319</c:v>
                </c:pt>
                <c:pt idx="7">
                  <c:v>40.118586852573202</c:v>
                </c:pt>
                <c:pt idx="8">
                  <c:v>35.870646790159419</c:v>
                </c:pt>
                <c:pt idx="9">
                  <c:v>26.847710973611246</c:v>
                </c:pt>
                <c:pt idx="10">
                  <c:v>22.753008526347312</c:v>
                </c:pt>
                <c:pt idx="11">
                  <c:v>24.54302308746357</c:v>
                </c:pt>
                <c:pt idx="12">
                  <c:v>24.435778879234292</c:v>
                </c:pt>
                <c:pt idx="13">
                  <c:v>29.819481190301794</c:v>
                </c:pt>
                <c:pt idx="14">
                  <c:v>35.483077947602581</c:v>
                </c:pt>
                <c:pt idx="15">
                  <c:v>27.323879389928539</c:v>
                </c:pt>
              </c:numCache>
            </c:numRef>
          </c:val>
          <c:smooth val="0"/>
          <c:extLst>
            <c:ext xmlns:c16="http://schemas.microsoft.com/office/drawing/2014/chart" uri="{C3380CC4-5D6E-409C-BE32-E72D297353CC}">
              <c16:uniqueId val="{00000002-7C5A-47C7-87B8-932118C11053}"/>
            </c:ext>
          </c:extLst>
        </c:ser>
        <c:ser>
          <c:idx val="1"/>
          <c:order val="2"/>
          <c:spPr>
            <a:ln w="28575">
              <a:solidFill>
                <a:schemeClr val="tx2"/>
              </a:solidFill>
              <a:prstDash val="solid"/>
            </a:ln>
          </c:spPr>
          <c:marker>
            <c:symbol val="none"/>
          </c:marker>
          <c:cat>
            <c:numRef>
              <c:f>'PV &amp; Wind PPAs vs. Gas'!$A$28:$A$43</c:f>
              <c:numCache>
                <c:formatCode>General</c:formatCode>
                <c:ptCount val="16"/>
                <c:pt idx="0">
                  <c:v>2009</c:v>
                </c:pt>
                <c:pt idx="1">
                  <c:v>2010</c:v>
                </c:pt>
                <c:pt idx="2">
                  <c:v>2011</c:v>
                </c:pt>
                <c:pt idx="3">
                  <c:v>2012</c:v>
                </c:pt>
                <c:pt idx="4">
                  <c:v>2013</c:v>
                </c:pt>
                <c:pt idx="5">
                  <c:v>2014</c:v>
                </c:pt>
                <c:pt idx="6">
                  <c:v>2015</c:v>
                </c:pt>
                <c:pt idx="7">
                  <c:v>2016</c:v>
                </c:pt>
                <c:pt idx="8">
                  <c:v>2017</c:v>
                </c:pt>
                <c:pt idx="9">
                  <c:v>2018</c:v>
                </c:pt>
                <c:pt idx="10">
                  <c:v>2019</c:v>
                </c:pt>
                <c:pt idx="11">
                  <c:v>2020</c:v>
                </c:pt>
                <c:pt idx="12">
                  <c:v>2021</c:v>
                </c:pt>
                <c:pt idx="13">
                  <c:v>2022</c:v>
                </c:pt>
                <c:pt idx="14">
                  <c:v>2023</c:v>
                </c:pt>
                <c:pt idx="15">
                  <c:v>2024</c:v>
                </c:pt>
              </c:numCache>
            </c:numRef>
          </c:cat>
          <c:val>
            <c:numRef>
              <c:f>'PV &amp; Wind PPAs vs. Gas'!$D$28:$D$43</c:f>
              <c:numCache>
                <c:formatCode>"$"#,##0_);\("$"#,##0\)</c:formatCode>
                <c:ptCount val="16"/>
                <c:pt idx="0">
                  <c:v>82.469851235686164</c:v>
                </c:pt>
                <c:pt idx="1">
                  <c:v>72.067237387481086</c:v>
                </c:pt>
                <c:pt idx="2">
                  <c:v>52.424436462829561</c:v>
                </c:pt>
                <c:pt idx="3">
                  <c:v>44.624157613774933</c:v>
                </c:pt>
                <c:pt idx="4">
                  <c:v>31.521799026415696</c:v>
                </c:pt>
                <c:pt idx="5">
                  <c:v>28.982600375050467</c:v>
                </c:pt>
                <c:pt idx="6">
                  <c:v>33.574549169982987</c:v>
                </c:pt>
                <c:pt idx="7">
                  <c:v>27.601354817669147</c:v>
                </c:pt>
                <c:pt idx="8">
                  <c:v>21.25673724078592</c:v>
                </c:pt>
                <c:pt idx="9">
                  <c:v>19.537006761765703</c:v>
                </c:pt>
                <c:pt idx="10">
                  <c:v>26.865161117327713</c:v>
                </c:pt>
                <c:pt idx="11">
                  <c:v>29.539132743758071</c:v>
                </c:pt>
                <c:pt idx="12">
                  <c:v>24.974631047916791</c:v>
                </c:pt>
                <c:pt idx="13">
                  <c:v>25.520878540897769</c:v>
                </c:pt>
                <c:pt idx="14">
                  <c:v>#N/A</c:v>
                </c:pt>
                <c:pt idx="15">
                  <c:v>#N/A</c:v>
                </c:pt>
              </c:numCache>
            </c:numRef>
          </c:val>
          <c:smooth val="0"/>
          <c:extLst>
            <c:ext xmlns:c16="http://schemas.microsoft.com/office/drawing/2014/chart" uri="{C3380CC4-5D6E-409C-BE32-E72D297353CC}">
              <c16:uniqueId val="{00000001-7C5A-47C7-87B8-932118C11053}"/>
            </c:ext>
          </c:extLst>
        </c:ser>
        <c:dLbls>
          <c:showLegendKey val="0"/>
          <c:showVal val="0"/>
          <c:showCatName val="0"/>
          <c:showSerName val="0"/>
          <c:showPercent val="0"/>
          <c:showBubbleSize val="0"/>
        </c:dLbls>
        <c:marker val="1"/>
        <c:smooth val="0"/>
        <c:axId val="590206104"/>
        <c:axId val="590212376"/>
      </c:lineChart>
      <c:catAx>
        <c:axId val="590206104"/>
        <c:scaling>
          <c:orientation val="minMax"/>
        </c:scaling>
        <c:delete val="0"/>
        <c:axPos val="b"/>
        <c:numFmt formatCode="General" sourceLinked="1"/>
        <c:majorTickMark val="out"/>
        <c:minorTickMark val="none"/>
        <c:tickLblPos val="none"/>
        <c:spPr>
          <a:ln>
            <a:noFill/>
          </a:ln>
        </c:spPr>
        <c:crossAx val="590212376"/>
        <c:crosses val="autoZero"/>
        <c:auto val="1"/>
        <c:lblAlgn val="ctr"/>
        <c:lblOffset val="100"/>
        <c:noMultiLvlLbl val="0"/>
      </c:catAx>
      <c:valAx>
        <c:axId val="590212376"/>
        <c:scaling>
          <c:orientation val="minMax"/>
          <c:max val="200"/>
          <c:min val="0"/>
        </c:scaling>
        <c:delete val="0"/>
        <c:axPos val="l"/>
        <c:numFmt formatCode="General" sourceLinked="0"/>
        <c:majorTickMark val="none"/>
        <c:minorTickMark val="none"/>
        <c:tickLblPos val="none"/>
        <c:spPr>
          <a:ln>
            <a:noFill/>
          </a:ln>
        </c:spPr>
        <c:crossAx val="590206104"/>
        <c:crosses val="autoZero"/>
        <c:crossBetween val="between"/>
      </c:valAx>
      <c:spPr>
        <a:noFill/>
        <a:ln>
          <a:noFill/>
        </a:ln>
      </c:spPr>
    </c:plotArea>
    <c:plotVisOnly val="1"/>
    <c:dispBlanksAs val="gap"/>
    <c:showDLblsOverMax val="0"/>
  </c:chart>
  <c:spPr>
    <a:noFill/>
    <a:ln>
      <a:noFill/>
    </a:ln>
  </c:spPr>
  <c:txPr>
    <a:bodyPr/>
    <a:lstStyle/>
    <a:p>
      <a:pPr>
        <a:defRPr sz="1000" b="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userShapes r:id="rId1"/>
</c:chartSpace>
</file>

<file path=xl/charts/chart5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7.0182666730621485E-2"/>
          <c:y val="8.8184566714373983E-2"/>
          <c:w val="0.8932244081865528"/>
          <c:h val="0.76085935458414189"/>
        </c:manualLayout>
      </c:layout>
      <c:bubbleChart>
        <c:varyColors val="0"/>
        <c:ser>
          <c:idx val="1"/>
          <c:order val="0"/>
          <c:spPr>
            <a:noFill/>
            <a:ln w="6350">
              <a:solidFill>
                <a:schemeClr val="accent6"/>
              </a:solidFill>
            </a:ln>
          </c:spPr>
          <c:invertIfNegative val="0"/>
          <c:xVal>
            <c:numRef>
              <c:f>'PV &amp; Wind PPAs vs. Gas'!$J$28:$J$653</c:f>
              <c:numCache>
                <c:formatCode>m/d/yyyy</c:formatCode>
                <c:ptCount val="626"/>
                <c:pt idx="0">
                  <c:v>39867</c:v>
                </c:pt>
                <c:pt idx="1">
                  <c:v>39873</c:v>
                </c:pt>
                <c:pt idx="2">
                  <c:v>39877</c:v>
                </c:pt>
                <c:pt idx="3">
                  <c:v>39934</c:v>
                </c:pt>
                <c:pt idx="4">
                  <c:v>39941</c:v>
                </c:pt>
                <c:pt idx="5">
                  <c:v>39965</c:v>
                </c:pt>
                <c:pt idx="6">
                  <c:v>39965</c:v>
                </c:pt>
                <c:pt idx="7">
                  <c:v>39965</c:v>
                </c:pt>
                <c:pt idx="8">
                  <c:v>39986</c:v>
                </c:pt>
                <c:pt idx="9">
                  <c:v>40042</c:v>
                </c:pt>
                <c:pt idx="10">
                  <c:v>40064</c:v>
                </c:pt>
                <c:pt idx="11">
                  <c:v>40137</c:v>
                </c:pt>
                <c:pt idx="12">
                  <c:v>40170</c:v>
                </c:pt>
                <c:pt idx="13">
                  <c:v>40171</c:v>
                </c:pt>
                <c:pt idx="14">
                  <c:v>40171</c:v>
                </c:pt>
                <c:pt idx="15">
                  <c:v>40171</c:v>
                </c:pt>
                <c:pt idx="16">
                  <c:v>40204</c:v>
                </c:pt>
                <c:pt idx="17">
                  <c:v>40204</c:v>
                </c:pt>
                <c:pt idx="18">
                  <c:v>40204</c:v>
                </c:pt>
                <c:pt idx="19">
                  <c:v>40211</c:v>
                </c:pt>
                <c:pt idx="20">
                  <c:v>40233</c:v>
                </c:pt>
                <c:pt idx="21">
                  <c:v>40243</c:v>
                </c:pt>
                <c:pt idx="22">
                  <c:v>40287</c:v>
                </c:pt>
                <c:pt idx="23">
                  <c:v>40289</c:v>
                </c:pt>
                <c:pt idx="24">
                  <c:v>40297</c:v>
                </c:pt>
                <c:pt idx="25">
                  <c:v>40308</c:v>
                </c:pt>
                <c:pt idx="26">
                  <c:v>40318</c:v>
                </c:pt>
                <c:pt idx="27">
                  <c:v>40330</c:v>
                </c:pt>
                <c:pt idx="28">
                  <c:v>40330</c:v>
                </c:pt>
                <c:pt idx="29">
                  <c:v>40353</c:v>
                </c:pt>
                <c:pt idx="30">
                  <c:v>40359</c:v>
                </c:pt>
                <c:pt idx="31">
                  <c:v>40359</c:v>
                </c:pt>
                <c:pt idx="32">
                  <c:v>40385</c:v>
                </c:pt>
                <c:pt idx="33">
                  <c:v>40388</c:v>
                </c:pt>
                <c:pt idx="34">
                  <c:v>40388</c:v>
                </c:pt>
                <c:pt idx="35">
                  <c:v>40400</c:v>
                </c:pt>
                <c:pt idx="36">
                  <c:v>40400</c:v>
                </c:pt>
                <c:pt idx="37">
                  <c:v>40414</c:v>
                </c:pt>
                <c:pt idx="38">
                  <c:v>40441</c:v>
                </c:pt>
                <c:pt idx="39">
                  <c:v>40492</c:v>
                </c:pt>
                <c:pt idx="40">
                  <c:v>40497</c:v>
                </c:pt>
                <c:pt idx="41">
                  <c:v>40497</c:v>
                </c:pt>
                <c:pt idx="42">
                  <c:v>40513</c:v>
                </c:pt>
                <c:pt idx="43">
                  <c:v>40513</c:v>
                </c:pt>
                <c:pt idx="44">
                  <c:v>40533</c:v>
                </c:pt>
                <c:pt idx="45">
                  <c:v>40542</c:v>
                </c:pt>
                <c:pt idx="46">
                  <c:v>40542</c:v>
                </c:pt>
                <c:pt idx="47">
                  <c:v>40548</c:v>
                </c:pt>
                <c:pt idx="48">
                  <c:v>40550</c:v>
                </c:pt>
                <c:pt idx="49">
                  <c:v>40568</c:v>
                </c:pt>
                <c:pt idx="50">
                  <c:v>40581</c:v>
                </c:pt>
                <c:pt idx="51">
                  <c:v>40585</c:v>
                </c:pt>
                <c:pt idx="52">
                  <c:v>40585</c:v>
                </c:pt>
                <c:pt idx="53">
                  <c:v>40610</c:v>
                </c:pt>
                <c:pt idx="54">
                  <c:v>40697</c:v>
                </c:pt>
                <c:pt idx="55">
                  <c:v>40697</c:v>
                </c:pt>
                <c:pt idx="56">
                  <c:v>40715</c:v>
                </c:pt>
                <c:pt idx="57">
                  <c:v>40732</c:v>
                </c:pt>
                <c:pt idx="58">
                  <c:v>40738</c:v>
                </c:pt>
                <c:pt idx="59">
                  <c:v>40742</c:v>
                </c:pt>
                <c:pt idx="60">
                  <c:v>40745</c:v>
                </c:pt>
                <c:pt idx="61">
                  <c:v>40815</c:v>
                </c:pt>
                <c:pt idx="62">
                  <c:v>40817</c:v>
                </c:pt>
                <c:pt idx="63">
                  <c:v>40878</c:v>
                </c:pt>
                <c:pt idx="64">
                  <c:v>40885</c:v>
                </c:pt>
                <c:pt idx="65">
                  <c:v>40897</c:v>
                </c:pt>
                <c:pt idx="66">
                  <c:v>40897</c:v>
                </c:pt>
                <c:pt idx="67">
                  <c:v>40897</c:v>
                </c:pt>
                <c:pt idx="68">
                  <c:v>40909</c:v>
                </c:pt>
                <c:pt idx="69">
                  <c:v>40909</c:v>
                </c:pt>
                <c:pt idx="70">
                  <c:v>40942</c:v>
                </c:pt>
                <c:pt idx="71">
                  <c:v>40966</c:v>
                </c:pt>
                <c:pt idx="72">
                  <c:v>41093</c:v>
                </c:pt>
                <c:pt idx="73">
                  <c:v>41093</c:v>
                </c:pt>
                <c:pt idx="74">
                  <c:v>41124</c:v>
                </c:pt>
                <c:pt idx="75">
                  <c:v>41134</c:v>
                </c:pt>
                <c:pt idx="76">
                  <c:v>41137</c:v>
                </c:pt>
                <c:pt idx="77">
                  <c:v>41150</c:v>
                </c:pt>
                <c:pt idx="78">
                  <c:v>41152</c:v>
                </c:pt>
                <c:pt idx="79">
                  <c:v>41169</c:v>
                </c:pt>
                <c:pt idx="80">
                  <c:v>41169</c:v>
                </c:pt>
                <c:pt idx="81">
                  <c:v>41199</c:v>
                </c:pt>
                <c:pt idx="82">
                  <c:v>41207</c:v>
                </c:pt>
                <c:pt idx="83">
                  <c:v>41214</c:v>
                </c:pt>
                <c:pt idx="84">
                  <c:v>41228</c:v>
                </c:pt>
                <c:pt idx="85">
                  <c:v>41255</c:v>
                </c:pt>
                <c:pt idx="86">
                  <c:v>41256</c:v>
                </c:pt>
                <c:pt idx="87">
                  <c:v>41309</c:v>
                </c:pt>
                <c:pt idx="88">
                  <c:v>41333</c:v>
                </c:pt>
                <c:pt idx="89">
                  <c:v>41355</c:v>
                </c:pt>
                <c:pt idx="90">
                  <c:v>41355</c:v>
                </c:pt>
                <c:pt idx="91">
                  <c:v>41358</c:v>
                </c:pt>
                <c:pt idx="92">
                  <c:v>41374</c:v>
                </c:pt>
                <c:pt idx="93">
                  <c:v>41380</c:v>
                </c:pt>
                <c:pt idx="94">
                  <c:v>41426</c:v>
                </c:pt>
                <c:pt idx="95">
                  <c:v>41428</c:v>
                </c:pt>
                <c:pt idx="96">
                  <c:v>41428</c:v>
                </c:pt>
                <c:pt idx="97">
                  <c:v>41444</c:v>
                </c:pt>
                <c:pt idx="98">
                  <c:v>41458</c:v>
                </c:pt>
                <c:pt idx="99">
                  <c:v>41465</c:v>
                </c:pt>
                <c:pt idx="100">
                  <c:v>41465</c:v>
                </c:pt>
                <c:pt idx="101">
                  <c:v>41472</c:v>
                </c:pt>
                <c:pt idx="102">
                  <c:v>41472</c:v>
                </c:pt>
                <c:pt idx="103">
                  <c:v>41523</c:v>
                </c:pt>
                <c:pt idx="104">
                  <c:v>41536</c:v>
                </c:pt>
                <c:pt idx="105">
                  <c:v>41544</c:v>
                </c:pt>
                <c:pt idx="106">
                  <c:v>41556</c:v>
                </c:pt>
                <c:pt idx="107">
                  <c:v>41569</c:v>
                </c:pt>
                <c:pt idx="108">
                  <c:v>41609</c:v>
                </c:pt>
                <c:pt idx="109">
                  <c:v>41614</c:v>
                </c:pt>
                <c:pt idx="110">
                  <c:v>41627</c:v>
                </c:pt>
                <c:pt idx="111">
                  <c:v>41669</c:v>
                </c:pt>
                <c:pt idx="112">
                  <c:v>41690</c:v>
                </c:pt>
                <c:pt idx="113">
                  <c:v>41715</c:v>
                </c:pt>
                <c:pt idx="114">
                  <c:v>41724</c:v>
                </c:pt>
                <c:pt idx="115">
                  <c:v>41730</c:v>
                </c:pt>
                <c:pt idx="116">
                  <c:v>41760</c:v>
                </c:pt>
                <c:pt idx="117">
                  <c:v>41786</c:v>
                </c:pt>
                <c:pt idx="118">
                  <c:v>41791</c:v>
                </c:pt>
                <c:pt idx="119">
                  <c:v>41802</c:v>
                </c:pt>
                <c:pt idx="120">
                  <c:v>41838</c:v>
                </c:pt>
                <c:pt idx="121">
                  <c:v>41843</c:v>
                </c:pt>
                <c:pt idx="122">
                  <c:v>41844</c:v>
                </c:pt>
                <c:pt idx="123">
                  <c:v>41844</c:v>
                </c:pt>
                <c:pt idx="124">
                  <c:v>41851</c:v>
                </c:pt>
                <c:pt idx="125">
                  <c:v>41870</c:v>
                </c:pt>
                <c:pt idx="126">
                  <c:v>41876</c:v>
                </c:pt>
                <c:pt idx="127">
                  <c:v>41885</c:v>
                </c:pt>
                <c:pt idx="128">
                  <c:v>41886</c:v>
                </c:pt>
                <c:pt idx="129">
                  <c:v>41886</c:v>
                </c:pt>
                <c:pt idx="130">
                  <c:v>41915</c:v>
                </c:pt>
                <c:pt idx="131">
                  <c:v>41920</c:v>
                </c:pt>
                <c:pt idx="132">
                  <c:v>41920</c:v>
                </c:pt>
                <c:pt idx="133">
                  <c:v>41920</c:v>
                </c:pt>
                <c:pt idx="134">
                  <c:v>41920</c:v>
                </c:pt>
                <c:pt idx="135">
                  <c:v>41920</c:v>
                </c:pt>
                <c:pt idx="136">
                  <c:v>41920</c:v>
                </c:pt>
                <c:pt idx="137">
                  <c:v>41932</c:v>
                </c:pt>
                <c:pt idx="138">
                  <c:v>41933</c:v>
                </c:pt>
                <c:pt idx="139">
                  <c:v>41933</c:v>
                </c:pt>
                <c:pt idx="140">
                  <c:v>41934</c:v>
                </c:pt>
                <c:pt idx="141">
                  <c:v>41934</c:v>
                </c:pt>
                <c:pt idx="142">
                  <c:v>41934</c:v>
                </c:pt>
                <c:pt idx="143">
                  <c:v>41934</c:v>
                </c:pt>
                <c:pt idx="144">
                  <c:v>41934</c:v>
                </c:pt>
                <c:pt idx="145">
                  <c:v>41934</c:v>
                </c:pt>
                <c:pt idx="146">
                  <c:v>41934</c:v>
                </c:pt>
                <c:pt idx="147">
                  <c:v>41934</c:v>
                </c:pt>
                <c:pt idx="148">
                  <c:v>41936</c:v>
                </c:pt>
                <c:pt idx="149">
                  <c:v>41950</c:v>
                </c:pt>
                <c:pt idx="150">
                  <c:v>41950</c:v>
                </c:pt>
                <c:pt idx="151">
                  <c:v>41956</c:v>
                </c:pt>
                <c:pt idx="152">
                  <c:v>41961</c:v>
                </c:pt>
                <c:pt idx="153">
                  <c:v>41982</c:v>
                </c:pt>
                <c:pt idx="154">
                  <c:v>42036</c:v>
                </c:pt>
                <c:pt idx="155">
                  <c:v>42065</c:v>
                </c:pt>
                <c:pt idx="156">
                  <c:v>42065</c:v>
                </c:pt>
                <c:pt idx="157">
                  <c:v>42066</c:v>
                </c:pt>
                <c:pt idx="158">
                  <c:v>42067</c:v>
                </c:pt>
                <c:pt idx="159">
                  <c:v>42067</c:v>
                </c:pt>
                <c:pt idx="160">
                  <c:v>42068</c:v>
                </c:pt>
                <c:pt idx="161">
                  <c:v>42086</c:v>
                </c:pt>
                <c:pt idx="162">
                  <c:v>42088</c:v>
                </c:pt>
                <c:pt idx="163">
                  <c:v>42097</c:v>
                </c:pt>
                <c:pt idx="164">
                  <c:v>42097</c:v>
                </c:pt>
                <c:pt idx="165">
                  <c:v>42108</c:v>
                </c:pt>
                <c:pt idx="166">
                  <c:v>42111</c:v>
                </c:pt>
                <c:pt idx="167">
                  <c:v>42124</c:v>
                </c:pt>
                <c:pt idx="168">
                  <c:v>42124</c:v>
                </c:pt>
                <c:pt idx="169">
                  <c:v>42124</c:v>
                </c:pt>
                <c:pt idx="170">
                  <c:v>42151</c:v>
                </c:pt>
                <c:pt idx="171">
                  <c:v>42156</c:v>
                </c:pt>
                <c:pt idx="172">
                  <c:v>42160</c:v>
                </c:pt>
                <c:pt idx="173">
                  <c:v>42164</c:v>
                </c:pt>
                <c:pt idx="174">
                  <c:v>42174</c:v>
                </c:pt>
                <c:pt idx="175">
                  <c:v>42178</c:v>
                </c:pt>
                <c:pt idx="176">
                  <c:v>42180</c:v>
                </c:pt>
                <c:pt idx="177">
                  <c:v>42185</c:v>
                </c:pt>
                <c:pt idx="178">
                  <c:v>42186</c:v>
                </c:pt>
                <c:pt idx="179">
                  <c:v>42186</c:v>
                </c:pt>
                <c:pt idx="180">
                  <c:v>42186</c:v>
                </c:pt>
                <c:pt idx="181">
                  <c:v>42200</c:v>
                </c:pt>
                <c:pt idx="182">
                  <c:v>42201</c:v>
                </c:pt>
                <c:pt idx="183">
                  <c:v>42201</c:v>
                </c:pt>
                <c:pt idx="184">
                  <c:v>42206</c:v>
                </c:pt>
                <c:pt idx="185">
                  <c:v>42221</c:v>
                </c:pt>
                <c:pt idx="186">
                  <c:v>42225</c:v>
                </c:pt>
                <c:pt idx="187">
                  <c:v>42228</c:v>
                </c:pt>
                <c:pt idx="188">
                  <c:v>42244</c:v>
                </c:pt>
                <c:pt idx="189">
                  <c:v>42250</c:v>
                </c:pt>
                <c:pt idx="190">
                  <c:v>42270</c:v>
                </c:pt>
                <c:pt idx="191">
                  <c:v>42270</c:v>
                </c:pt>
                <c:pt idx="192">
                  <c:v>42271</c:v>
                </c:pt>
                <c:pt idx="193">
                  <c:v>42275</c:v>
                </c:pt>
                <c:pt idx="194">
                  <c:v>42275</c:v>
                </c:pt>
                <c:pt idx="195">
                  <c:v>42278</c:v>
                </c:pt>
                <c:pt idx="196">
                  <c:v>42278</c:v>
                </c:pt>
                <c:pt idx="197">
                  <c:v>42278</c:v>
                </c:pt>
                <c:pt idx="198">
                  <c:v>42285</c:v>
                </c:pt>
                <c:pt idx="199">
                  <c:v>42286</c:v>
                </c:pt>
                <c:pt idx="200">
                  <c:v>42286</c:v>
                </c:pt>
                <c:pt idx="201">
                  <c:v>42292</c:v>
                </c:pt>
                <c:pt idx="202">
                  <c:v>42313</c:v>
                </c:pt>
                <c:pt idx="203">
                  <c:v>42314</c:v>
                </c:pt>
                <c:pt idx="204">
                  <c:v>42317</c:v>
                </c:pt>
                <c:pt idx="205">
                  <c:v>42318</c:v>
                </c:pt>
                <c:pt idx="206">
                  <c:v>42328</c:v>
                </c:pt>
                <c:pt idx="207">
                  <c:v>42338</c:v>
                </c:pt>
                <c:pt idx="208">
                  <c:v>42355</c:v>
                </c:pt>
                <c:pt idx="209">
                  <c:v>42355</c:v>
                </c:pt>
                <c:pt idx="210">
                  <c:v>42356</c:v>
                </c:pt>
                <c:pt idx="211">
                  <c:v>42356</c:v>
                </c:pt>
                <c:pt idx="212">
                  <c:v>42356</c:v>
                </c:pt>
                <c:pt idx="213">
                  <c:v>42356</c:v>
                </c:pt>
                <c:pt idx="214">
                  <c:v>42375</c:v>
                </c:pt>
                <c:pt idx="215">
                  <c:v>42472</c:v>
                </c:pt>
                <c:pt idx="216">
                  <c:v>42472</c:v>
                </c:pt>
                <c:pt idx="217">
                  <c:v>42509</c:v>
                </c:pt>
                <c:pt idx="218">
                  <c:v>42584</c:v>
                </c:pt>
                <c:pt idx="219">
                  <c:v>42586</c:v>
                </c:pt>
                <c:pt idx="220">
                  <c:v>42591</c:v>
                </c:pt>
                <c:pt idx="221">
                  <c:v>42608</c:v>
                </c:pt>
                <c:pt idx="222">
                  <c:v>42611</c:v>
                </c:pt>
                <c:pt idx="223">
                  <c:v>42628</c:v>
                </c:pt>
                <c:pt idx="224">
                  <c:v>42633</c:v>
                </c:pt>
                <c:pt idx="225">
                  <c:v>42635</c:v>
                </c:pt>
                <c:pt idx="226">
                  <c:v>42636</c:v>
                </c:pt>
                <c:pt idx="227">
                  <c:v>42636</c:v>
                </c:pt>
                <c:pt idx="228">
                  <c:v>42636</c:v>
                </c:pt>
                <c:pt idx="229">
                  <c:v>42636</c:v>
                </c:pt>
                <c:pt idx="230">
                  <c:v>42689</c:v>
                </c:pt>
                <c:pt idx="231">
                  <c:v>42692</c:v>
                </c:pt>
                <c:pt idx="232">
                  <c:v>42692</c:v>
                </c:pt>
                <c:pt idx="233">
                  <c:v>42692</c:v>
                </c:pt>
                <c:pt idx="234">
                  <c:v>42717</c:v>
                </c:pt>
                <c:pt idx="235">
                  <c:v>42719</c:v>
                </c:pt>
                <c:pt idx="236">
                  <c:v>42738</c:v>
                </c:pt>
                <c:pt idx="237">
                  <c:v>42747</c:v>
                </c:pt>
                <c:pt idx="238">
                  <c:v>42747</c:v>
                </c:pt>
                <c:pt idx="239">
                  <c:v>42747</c:v>
                </c:pt>
                <c:pt idx="240">
                  <c:v>42752</c:v>
                </c:pt>
                <c:pt idx="241">
                  <c:v>42766</c:v>
                </c:pt>
                <c:pt idx="242">
                  <c:v>42817</c:v>
                </c:pt>
                <c:pt idx="243">
                  <c:v>42825</c:v>
                </c:pt>
                <c:pt idx="244">
                  <c:v>42826</c:v>
                </c:pt>
                <c:pt idx="245">
                  <c:v>42843</c:v>
                </c:pt>
                <c:pt idx="246">
                  <c:v>42877</c:v>
                </c:pt>
                <c:pt idx="247">
                  <c:v>42880</c:v>
                </c:pt>
                <c:pt idx="248">
                  <c:v>42880</c:v>
                </c:pt>
                <c:pt idx="249">
                  <c:v>42880</c:v>
                </c:pt>
                <c:pt idx="250">
                  <c:v>42880</c:v>
                </c:pt>
                <c:pt idx="251">
                  <c:v>42881</c:v>
                </c:pt>
                <c:pt idx="252">
                  <c:v>42887</c:v>
                </c:pt>
                <c:pt idx="253">
                  <c:v>42887</c:v>
                </c:pt>
                <c:pt idx="254">
                  <c:v>42887</c:v>
                </c:pt>
                <c:pt idx="255">
                  <c:v>42893</c:v>
                </c:pt>
                <c:pt idx="256">
                  <c:v>42905</c:v>
                </c:pt>
                <c:pt idx="257">
                  <c:v>42906</c:v>
                </c:pt>
                <c:pt idx="258">
                  <c:v>42906</c:v>
                </c:pt>
                <c:pt idx="259">
                  <c:v>42906</c:v>
                </c:pt>
                <c:pt idx="260">
                  <c:v>42906</c:v>
                </c:pt>
                <c:pt idx="261">
                  <c:v>42912</c:v>
                </c:pt>
                <c:pt idx="262">
                  <c:v>42933</c:v>
                </c:pt>
                <c:pt idx="263">
                  <c:v>42944</c:v>
                </c:pt>
                <c:pt idx="264">
                  <c:v>42944</c:v>
                </c:pt>
                <c:pt idx="265">
                  <c:v>42955</c:v>
                </c:pt>
                <c:pt idx="266">
                  <c:v>42972</c:v>
                </c:pt>
                <c:pt idx="267">
                  <c:v>43001</c:v>
                </c:pt>
                <c:pt idx="268">
                  <c:v>43004</c:v>
                </c:pt>
                <c:pt idx="269">
                  <c:v>43004</c:v>
                </c:pt>
                <c:pt idx="270">
                  <c:v>43014</c:v>
                </c:pt>
                <c:pt idx="271">
                  <c:v>43014</c:v>
                </c:pt>
                <c:pt idx="272">
                  <c:v>43038</c:v>
                </c:pt>
                <c:pt idx="273">
                  <c:v>43047</c:v>
                </c:pt>
                <c:pt idx="274">
                  <c:v>43052</c:v>
                </c:pt>
                <c:pt idx="275">
                  <c:v>43052</c:v>
                </c:pt>
                <c:pt idx="276">
                  <c:v>43053</c:v>
                </c:pt>
                <c:pt idx="277">
                  <c:v>43077</c:v>
                </c:pt>
                <c:pt idx="278">
                  <c:v>43083</c:v>
                </c:pt>
                <c:pt idx="279">
                  <c:v>43084</c:v>
                </c:pt>
                <c:pt idx="280">
                  <c:v>43090</c:v>
                </c:pt>
                <c:pt idx="281">
                  <c:v>43105</c:v>
                </c:pt>
                <c:pt idx="282">
                  <c:v>43109</c:v>
                </c:pt>
                <c:pt idx="283">
                  <c:v>43126</c:v>
                </c:pt>
                <c:pt idx="284">
                  <c:v>43129</c:v>
                </c:pt>
                <c:pt idx="285">
                  <c:v>43129</c:v>
                </c:pt>
                <c:pt idx="286">
                  <c:v>43132</c:v>
                </c:pt>
                <c:pt idx="287">
                  <c:v>43136</c:v>
                </c:pt>
                <c:pt idx="288">
                  <c:v>43152</c:v>
                </c:pt>
                <c:pt idx="289">
                  <c:v>43154</c:v>
                </c:pt>
                <c:pt idx="290">
                  <c:v>43206</c:v>
                </c:pt>
                <c:pt idx="291">
                  <c:v>43227</c:v>
                </c:pt>
                <c:pt idx="292">
                  <c:v>43236</c:v>
                </c:pt>
                <c:pt idx="293">
                  <c:v>43236</c:v>
                </c:pt>
                <c:pt idx="294">
                  <c:v>43250</c:v>
                </c:pt>
                <c:pt idx="295">
                  <c:v>43250</c:v>
                </c:pt>
                <c:pt idx="296">
                  <c:v>43250</c:v>
                </c:pt>
                <c:pt idx="297">
                  <c:v>43250</c:v>
                </c:pt>
                <c:pt idx="298">
                  <c:v>43250</c:v>
                </c:pt>
                <c:pt idx="299">
                  <c:v>43250</c:v>
                </c:pt>
                <c:pt idx="300">
                  <c:v>43251</c:v>
                </c:pt>
                <c:pt idx="301">
                  <c:v>43252</c:v>
                </c:pt>
                <c:pt idx="302">
                  <c:v>43255</c:v>
                </c:pt>
                <c:pt idx="303">
                  <c:v>43257</c:v>
                </c:pt>
                <c:pt idx="304">
                  <c:v>43259</c:v>
                </c:pt>
                <c:pt idx="305">
                  <c:v>43264</c:v>
                </c:pt>
                <c:pt idx="306">
                  <c:v>43264</c:v>
                </c:pt>
                <c:pt idx="307">
                  <c:v>43264</c:v>
                </c:pt>
                <c:pt idx="308">
                  <c:v>43264</c:v>
                </c:pt>
                <c:pt idx="309">
                  <c:v>43266</c:v>
                </c:pt>
                <c:pt idx="310">
                  <c:v>43277</c:v>
                </c:pt>
                <c:pt idx="311">
                  <c:v>43278</c:v>
                </c:pt>
                <c:pt idx="312">
                  <c:v>43281</c:v>
                </c:pt>
                <c:pt idx="313">
                  <c:v>43281</c:v>
                </c:pt>
                <c:pt idx="314">
                  <c:v>43281</c:v>
                </c:pt>
                <c:pt idx="315">
                  <c:v>43291</c:v>
                </c:pt>
                <c:pt idx="316">
                  <c:v>43322</c:v>
                </c:pt>
                <c:pt idx="317">
                  <c:v>43322</c:v>
                </c:pt>
                <c:pt idx="318">
                  <c:v>43334</c:v>
                </c:pt>
                <c:pt idx="319">
                  <c:v>43334</c:v>
                </c:pt>
                <c:pt idx="320">
                  <c:v>43335</c:v>
                </c:pt>
                <c:pt idx="321">
                  <c:v>43343</c:v>
                </c:pt>
                <c:pt idx="322">
                  <c:v>43352</c:v>
                </c:pt>
                <c:pt idx="323">
                  <c:v>43354</c:v>
                </c:pt>
                <c:pt idx="324">
                  <c:v>43362</c:v>
                </c:pt>
                <c:pt idx="325">
                  <c:v>43363</c:v>
                </c:pt>
                <c:pt idx="326">
                  <c:v>43368</c:v>
                </c:pt>
                <c:pt idx="327">
                  <c:v>43374</c:v>
                </c:pt>
                <c:pt idx="328">
                  <c:v>43374</c:v>
                </c:pt>
                <c:pt idx="329">
                  <c:v>43391</c:v>
                </c:pt>
                <c:pt idx="330">
                  <c:v>43391</c:v>
                </c:pt>
                <c:pt idx="331">
                  <c:v>43398</c:v>
                </c:pt>
                <c:pt idx="332">
                  <c:v>43405</c:v>
                </c:pt>
                <c:pt idx="333">
                  <c:v>43445</c:v>
                </c:pt>
                <c:pt idx="334">
                  <c:v>43497</c:v>
                </c:pt>
                <c:pt idx="335">
                  <c:v>43507</c:v>
                </c:pt>
                <c:pt idx="336">
                  <c:v>43510</c:v>
                </c:pt>
                <c:pt idx="337">
                  <c:v>43524</c:v>
                </c:pt>
                <c:pt idx="338">
                  <c:v>43545</c:v>
                </c:pt>
                <c:pt idx="339">
                  <c:v>43546</c:v>
                </c:pt>
                <c:pt idx="340">
                  <c:v>43577</c:v>
                </c:pt>
                <c:pt idx="341">
                  <c:v>43585</c:v>
                </c:pt>
                <c:pt idx="342">
                  <c:v>43613</c:v>
                </c:pt>
                <c:pt idx="343">
                  <c:v>43615</c:v>
                </c:pt>
                <c:pt idx="344">
                  <c:v>43627</c:v>
                </c:pt>
                <c:pt idx="345">
                  <c:v>43634</c:v>
                </c:pt>
                <c:pt idx="346">
                  <c:v>43634</c:v>
                </c:pt>
                <c:pt idx="347">
                  <c:v>43637</c:v>
                </c:pt>
                <c:pt idx="348">
                  <c:v>43643</c:v>
                </c:pt>
                <c:pt idx="349">
                  <c:v>43643</c:v>
                </c:pt>
                <c:pt idx="350">
                  <c:v>43647</c:v>
                </c:pt>
                <c:pt idx="351">
                  <c:v>43647</c:v>
                </c:pt>
                <c:pt idx="352">
                  <c:v>43647</c:v>
                </c:pt>
                <c:pt idx="353">
                  <c:v>43655</c:v>
                </c:pt>
                <c:pt idx="354">
                  <c:v>43671</c:v>
                </c:pt>
                <c:pt idx="355">
                  <c:v>43672</c:v>
                </c:pt>
                <c:pt idx="356">
                  <c:v>43672</c:v>
                </c:pt>
                <c:pt idx="357">
                  <c:v>43683</c:v>
                </c:pt>
                <c:pt idx="358">
                  <c:v>43696</c:v>
                </c:pt>
                <c:pt idx="359">
                  <c:v>43707</c:v>
                </c:pt>
                <c:pt idx="360">
                  <c:v>43720</c:v>
                </c:pt>
                <c:pt idx="361">
                  <c:v>43727</c:v>
                </c:pt>
                <c:pt idx="362">
                  <c:v>43730</c:v>
                </c:pt>
                <c:pt idx="363">
                  <c:v>43730</c:v>
                </c:pt>
                <c:pt idx="364">
                  <c:v>43730</c:v>
                </c:pt>
                <c:pt idx="365">
                  <c:v>43739</c:v>
                </c:pt>
                <c:pt idx="366">
                  <c:v>43755</c:v>
                </c:pt>
                <c:pt idx="367">
                  <c:v>43755</c:v>
                </c:pt>
                <c:pt idx="368">
                  <c:v>43756</c:v>
                </c:pt>
                <c:pt idx="369">
                  <c:v>43761</c:v>
                </c:pt>
                <c:pt idx="370">
                  <c:v>43774</c:v>
                </c:pt>
                <c:pt idx="371">
                  <c:v>43783</c:v>
                </c:pt>
                <c:pt idx="372">
                  <c:v>43783</c:v>
                </c:pt>
                <c:pt idx="373">
                  <c:v>43788</c:v>
                </c:pt>
                <c:pt idx="374">
                  <c:v>43790</c:v>
                </c:pt>
                <c:pt idx="375">
                  <c:v>43795</c:v>
                </c:pt>
                <c:pt idx="376">
                  <c:v>43795</c:v>
                </c:pt>
                <c:pt idx="377">
                  <c:v>43795</c:v>
                </c:pt>
                <c:pt idx="378">
                  <c:v>43804</c:v>
                </c:pt>
                <c:pt idx="379">
                  <c:v>43809</c:v>
                </c:pt>
                <c:pt idx="380">
                  <c:v>43816</c:v>
                </c:pt>
                <c:pt idx="381">
                  <c:v>43819</c:v>
                </c:pt>
                <c:pt idx="382">
                  <c:v>43822</c:v>
                </c:pt>
                <c:pt idx="383">
                  <c:v>43836</c:v>
                </c:pt>
                <c:pt idx="384">
                  <c:v>43875</c:v>
                </c:pt>
                <c:pt idx="385">
                  <c:v>43875</c:v>
                </c:pt>
                <c:pt idx="386">
                  <c:v>43880</c:v>
                </c:pt>
                <c:pt idx="387">
                  <c:v>43887</c:v>
                </c:pt>
                <c:pt idx="388">
                  <c:v>43903</c:v>
                </c:pt>
                <c:pt idx="389">
                  <c:v>43915</c:v>
                </c:pt>
                <c:pt idx="390">
                  <c:v>43929</c:v>
                </c:pt>
                <c:pt idx="391">
                  <c:v>43929</c:v>
                </c:pt>
                <c:pt idx="392">
                  <c:v>43953</c:v>
                </c:pt>
                <c:pt idx="393">
                  <c:v>43957</c:v>
                </c:pt>
                <c:pt idx="394">
                  <c:v>43970</c:v>
                </c:pt>
                <c:pt idx="395">
                  <c:v>43977</c:v>
                </c:pt>
                <c:pt idx="396">
                  <c:v>43983</c:v>
                </c:pt>
                <c:pt idx="397">
                  <c:v>44022</c:v>
                </c:pt>
                <c:pt idx="398">
                  <c:v>44022</c:v>
                </c:pt>
                <c:pt idx="399">
                  <c:v>44036</c:v>
                </c:pt>
                <c:pt idx="400">
                  <c:v>44067</c:v>
                </c:pt>
                <c:pt idx="401">
                  <c:v>44074</c:v>
                </c:pt>
                <c:pt idx="402">
                  <c:v>44088</c:v>
                </c:pt>
                <c:pt idx="403">
                  <c:v>44097</c:v>
                </c:pt>
                <c:pt idx="404">
                  <c:v>44099</c:v>
                </c:pt>
                <c:pt idx="405">
                  <c:v>44104</c:v>
                </c:pt>
                <c:pt idx="406">
                  <c:v>44106</c:v>
                </c:pt>
                <c:pt idx="407">
                  <c:v>44137</c:v>
                </c:pt>
                <c:pt idx="408">
                  <c:v>44140</c:v>
                </c:pt>
                <c:pt idx="409">
                  <c:v>44141</c:v>
                </c:pt>
                <c:pt idx="410">
                  <c:v>44166</c:v>
                </c:pt>
                <c:pt idx="411">
                  <c:v>44187</c:v>
                </c:pt>
                <c:pt idx="412">
                  <c:v>44195</c:v>
                </c:pt>
                <c:pt idx="413">
                  <c:v>44211</c:v>
                </c:pt>
                <c:pt idx="414">
                  <c:v>44211</c:v>
                </c:pt>
                <c:pt idx="415">
                  <c:v>44217</c:v>
                </c:pt>
                <c:pt idx="416">
                  <c:v>44224</c:v>
                </c:pt>
                <c:pt idx="417">
                  <c:v>44228</c:v>
                </c:pt>
                <c:pt idx="418">
                  <c:v>44228</c:v>
                </c:pt>
                <c:pt idx="419">
                  <c:v>44231</c:v>
                </c:pt>
                <c:pt idx="420">
                  <c:v>44250</c:v>
                </c:pt>
                <c:pt idx="421">
                  <c:v>44263</c:v>
                </c:pt>
                <c:pt idx="422">
                  <c:v>44280</c:v>
                </c:pt>
                <c:pt idx="423">
                  <c:v>44287</c:v>
                </c:pt>
                <c:pt idx="424">
                  <c:v>44287</c:v>
                </c:pt>
                <c:pt idx="425">
                  <c:v>44294</c:v>
                </c:pt>
                <c:pt idx="426">
                  <c:v>44323</c:v>
                </c:pt>
                <c:pt idx="427">
                  <c:v>44328</c:v>
                </c:pt>
                <c:pt idx="428">
                  <c:v>44348</c:v>
                </c:pt>
                <c:pt idx="429">
                  <c:v>44348</c:v>
                </c:pt>
                <c:pt idx="430">
                  <c:v>44348</c:v>
                </c:pt>
                <c:pt idx="431">
                  <c:v>44351</c:v>
                </c:pt>
                <c:pt idx="432">
                  <c:v>44364</c:v>
                </c:pt>
                <c:pt idx="433">
                  <c:v>44420</c:v>
                </c:pt>
                <c:pt idx="434">
                  <c:v>44477</c:v>
                </c:pt>
                <c:pt idx="435">
                  <c:v>44483</c:v>
                </c:pt>
                <c:pt idx="436">
                  <c:v>44484</c:v>
                </c:pt>
                <c:pt idx="437">
                  <c:v>44484</c:v>
                </c:pt>
                <c:pt idx="438">
                  <c:v>44547</c:v>
                </c:pt>
                <c:pt idx="439">
                  <c:v>44582</c:v>
                </c:pt>
                <c:pt idx="440">
                  <c:v>44608</c:v>
                </c:pt>
                <c:pt idx="441">
                  <c:v>44613</c:v>
                </c:pt>
                <c:pt idx="442">
                  <c:v>44669</c:v>
                </c:pt>
                <c:pt idx="443">
                  <c:v>44671</c:v>
                </c:pt>
                <c:pt idx="444">
                  <c:v>44679</c:v>
                </c:pt>
                <c:pt idx="445">
                  <c:v>44694</c:v>
                </c:pt>
                <c:pt idx="446">
                  <c:v>44706</c:v>
                </c:pt>
                <c:pt idx="447">
                  <c:v>44735</c:v>
                </c:pt>
                <c:pt idx="448">
                  <c:v>44769</c:v>
                </c:pt>
                <c:pt idx="449">
                  <c:v>44831</c:v>
                </c:pt>
                <c:pt idx="450">
                  <c:v>44833</c:v>
                </c:pt>
                <c:pt idx="451">
                  <c:v>44854</c:v>
                </c:pt>
                <c:pt idx="452">
                  <c:v>44859</c:v>
                </c:pt>
                <c:pt idx="453">
                  <c:v>44862</c:v>
                </c:pt>
                <c:pt idx="454">
                  <c:v>44916</c:v>
                </c:pt>
                <c:pt idx="455">
                  <c:v>44946</c:v>
                </c:pt>
                <c:pt idx="456">
                  <c:v>44950</c:v>
                </c:pt>
                <c:pt idx="457">
                  <c:v>45107</c:v>
                </c:pt>
                <c:pt idx="458">
                  <c:v>45128</c:v>
                </c:pt>
                <c:pt idx="459">
                  <c:v>45223</c:v>
                </c:pt>
                <c:pt idx="460">
                  <c:v>45245</c:v>
                </c:pt>
                <c:pt idx="461">
                  <c:v>45247</c:v>
                </c:pt>
                <c:pt idx="462">
                  <c:v>45322</c:v>
                </c:pt>
                <c:pt idx="463">
                  <c:v>45337</c:v>
                </c:pt>
                <c:pt idx="464">
                  <c:v>45372</c:v>
                </c:pt>
                <c:pt idx="465">
                  <c:v>45415</c:v>
                </c:pt>
                <c:pt idx="466">
                  <c:v>45415</c:v>
                </c:pt>
              </c:numCache>
            </c:numRef>
          </c:xVal>
          <c:yVal>
            <c:numRef>
              <c:f>'PV &amp; Wind PPAs vs. Gas'!$K$28:$K$653</c:f>
              <c:numCache>
                <c:formatCode>"$"#,##0.00_);\("$"#,##0.00\)</c:formatCode>
                <c:ptCount val="626"/>
                <c:pt idx="0">
                  <c:v>148.56009907471184</c:v>
                </c:pt>
                <c:pt idx="1">
                  <c:v>176.34353910042432</c:v>
                </c:pt>
                <c:pt idx="2">
                  <c:v>167.74203823592816</c:v>
                </c:pt>
                <c:pt idx="3">
                  <c:v>230.05272436345837</c:v>
                </c:pt>
                <c:pt idx="4">
                  <c:v>161.88769618038208</c:v>
                </c:pt>
                <c:pt idx="5">
                  <c:v>143.56460204039954</c:v>
                </c:pt>
                <c:pt idx="6">
                  <c:v>221.44020159696274</c:v>
                </c:pt>
                <c:pt idx="7">
                  <c:v>253.49365295430985</c:v>
                </c:pt>
                <c:pt idx="8">
                  <c:v>189.78435494230879</c:v>
                </c:pt>
                <c:pt idx="9">
                  <c:v>160.34442766598573</c:v>
                </c:pt>
                <c:pt idx="10">
                  <c:v>228.32696567073825</c:v>
                </c:pt>
                <c:pt idx="11">
                  <c:v>133.3653403527571</c:v>
                </c:pt>
                <c:pt idx="12">
                  <c:v>147.05668499061463</c:v>
                </c:pt>
                <c:pt idx="13">
                  <c:v>281.7783709606249</c:v>
                </c:pt>
                <c:pt idx="14">
                  <c:v>281.7783709606249</c:v>
                </c:pt>
                <c:pt idx="15">
                  <c:v>281.77837096062495</c:v>
                </c:pt>
                <c:pt idx="16">
                  <c:v>182.10645627573138</c:v>
                </c:pt>
                <c:pt idx="17">
                  <c:v>182.10645627573132</c:v>
                </c:pt>
                <c:pt idx="18">
                  <c:v>185.86043369220735</c:v>
                </c:pt>
                <c:pt idx="19">
                  <c:v>153.18876121795753</c:v>
                </c:pt>
                <c:pt idx="20">
                  <c:v>157.13783721601916</c:v>
                </c:pt>
                <c:pt idx="21">
                  <c:v>149.82266754096614</c:v>
                </c:pt>
                <c:pt idx="22">
                  <c:v>116.85600760339685</c:v>
                </c:pt>
                <c:pt idx="23">
                  <c:v>156.60698030688846</c:v>
                </c:pt>
                <c:pt idx="24">
                  <c:v>146.73224646665821</c:v>
                </c:pt>
                <c:pt idx="25">
                  <c:v>148.01621041992661</c:v>
                </c:pt>
                <c:pt idx="26">
                  <c:v>176.93543700181155</c:v>
                </c:pt>
                <c:pt idx="27">
                  <c:v>354.11475419560912</c:v>
                </c:pt>
                <c:pt idx="28">
                  <c:v>146.73224646665827</c:v>
                </c:pt>
                <c:pt idx="29">
                  <c:v>143.59984898347</c:v>
                </c:pt>
                <c:pt idx="30">
                  <c:v>111.29328575819146</c:v>
                </c:pt>
                <c:pt idx="31">
                  <c:v>111.27680549129215</c:v>
                </c:pt>
                <c:pt idx="32">
                  <c:v>147.99422142872723</c:v>
                </c:pt>
                <c:pt idx="33">
                  <c:v>175.12509618571127</c:v>
                </c:pt>
                <c:pt idx="34">
                  <c:v>143.25933007200575</c:v>
                </c:pt>
                <c:pt idx="35">
                  <c:v>147.79560447961651</c:v>
                </c:pt>
                <c:pt idx="36">
                  <c:v>215.68371031542037</c:v>
                </c:pt>
                <c:pt idx="37">
                  <c:v>125.38814262041379</c:v>
                </c:pt>
                <c:pt idx="38">
                  <c:v>142.89465983366449</c:v>
                </c:pt>
                <c:pt idx="39">
                  <c:v>144.92977722360675</c:v>
                </c:pt>
                <c:pt idx="40">
                  <c:v>88.684356277787998</c:v>
                </c:pt>
                <c:pt idx="41">
                  <c:v>85.914585392517381</c:v>
                </c:pt>
                <c:pt idx="42">
                  <c:v>153.66307698214544</c:v>
                </c:pt>
                <c:pt idx="43">
                  <c:v>162.45684660440611</c:v>
                </c:pt>
                <c:pt idx="44">
                  <c:v>147.26293885990756</c:v>
                </c:pt>
                <c:pt idx="45">
                  <c:v>125.3954676355618</c:v>
                </c:pt>
                <c:pt idx="46">
                  <c:v>165.01729454405353</c:v>
                </c:pt>
                <c:pt idx="47">
                  <c:v>125.64870234866511</c:v>
                </c:pt>
                <c:pt idx="48">
                  <c:v>141.60115774985525</c:v>
                </c:pt>
                <c:pt idx="49">
                  <c:v>149.30907238313944</c:v>
                </c:pt>
                <c:pt idx="50">
                  <c:v>131.68893421687895</c:v>
                </c:pt>
                <c:pt idx="51">
                  <c:v>125.69975442645813</c:v>
                </c:pt>
                <c:pt idx="52">
                  <c:v>128.9795427228824</c:v>
                </c:pt>
                <c:pt idx="53">
                  <c:v>103.71565132882648</c:v>
                </c:pt>
                <c:pt idx="54">
                  <c:v>131.69227715048649</c:v>
                </c:pt>
                <c:pt idx="55">
                  <c:v>122.35431115438432</c:v>
                </c:pt>
                <c:pt idx="56">
                  <c:v>118.07300048072948</c:v>
                </c:pt>
                <c:pt idx="57">
                  <c:v>137.19914385396703</c:v>
                </c:pt>
                <c:pt idx="58">
                  <c:v>110.7434710878664</c:v>
                </c:pt>
                <c:pt idx="59">
                  <c:v>217.38110587653057</c:v>
                </c:pt>
                <c:pt idx="60">
                  <c:v>130.29367773276073</c:v>
                </c:pt>
                <c:pt idx="61">
                  <c:v>94.102451832150678</c:v>
                </c:pt>
                <c:pt idx="62">
                  <c:v>152.46023860650482</c:v>
                </c:pt>
                <c:pt idx="63">
                  <c:v>249.98827175801034</c:v>
                </c:pt>
                <c:pt idx="64">
                  <c:v>119.06553063646714</c:v>
                </c:pt>
                <c:pt idx="65">
                  <c:v>93.128520919647983</c:v>
                </c:pt>
                <c:pt idx="66">
                  <c:v>125.83087280437236</c:v>
                </c:pt>
                <c:pt idx="67">
                  <c:v>91.477031043722633</c:v>
                </c:pt>
                <c:pt idx="68">
                  <c:v>94.239287234460846</c:v>
                </c:pt>
                <c:pt idx="69">
                  <c:v>84.549659231420691</c:v>
                </c:pt>
                <c:pt idx="70">
                  <c:v>97.32506282514187</c:v>
                </c:pt>
                <c:pt idx="71">
                  <c:v>88.733290634490118</c:v>
                </c:pt>
                <c:pt idx="72">
                  <c:v>100.25591101370608</c:v>
                </c:pt>
                <c:pt idx="73">
                  <c:v>106.50888927454555</c:v>
                </c:pt>
                <c:pt idx="74">
                  <c:v>101.90050315212549</c:v>
                </c:pt>
                <c:pt idx="75">
                  <c:v>103.95718652534538</c:v>
                </c:pt>
                <c:pt idx="76">
                  <c:v>101.64102313594458</c:v>
                </c:pt>
                <c:pt idx="77">
                  <c:v>97.788096335445942</c:v>
                </c:pt>
                <c:pt idx="78">
                  <c:v>100.85515993644231</c:v>
                </c:pt>
                <c:pt idx="79">
                  <c:v>95.906262965795435</c:v>
                </c:pt>
                <c:pt idx="80">
                  <c:v>114.36421281643311</c:v>
                </c:pt>
                <c:pt idx="81">
                  <c:v>98.299172773523722</c:v>
                </c:pt>
                <c:pt idx="82">
                  <c:v>61.509790015115726</c:v>
                </c:pt>
                <c:pt idx="83">
                  <c:v>78.08268065343897</c:v>
                </c:pt>
                <c:pt idx="84">
                  <c:v>89.299656439279403</c:v>
                </c:pt>
                <c:pt idx="85">
                  <c:v>87.050696592395724</c:v>
                </c:pt>
                <c:pt idx="86">
                  <c:v>93.594308765025659</c:v>
                </c:pt>
                <c:pt idx="87">
                  <c:v>111.05745767026998</c:v>
                </c:pt>
                <c:pt idx="88">
                  <c:v>88.160904492971255</c:v>
                </c:pt>
                <c:pt idx="89">
                  <c:v>99.382356866034868</c:v>
                </c:pt>
                <c:pt idx="90">
                  <c:v>97.855806287942926</c:v>
                </c:pt>
                <c:pt idx="91">
                  <c:v>83.459571885893553</c:v>
                </c:pt>
                <c:pt idx="92">
                  <c:v>95.839352635882591</c:v>
                </c:pt>
                <c:pt idx="93">
                  <c:v>70.264544348335235</c:v>
                </c:pt>
                <c:pt idx="94">
                  <c:v>63.35876825060965</c:v>
                </c:pt>
                <c:pt idx="95">
                  <c:v>71.942532068020498</c:v>
                </c:pt>
                <c:pt idx="96">
                  <c:v>72.906830832539114</c:v>
                </c:pt>
                <c:pt idx="97">
                  <c:v>167.32002997165498</c:v>
                </c:pt>
                <c:pt idx="98">
                  <c:v>61.682667222248348</c:v>
                </c:pt>
                <c:pt idx="99">
                  <c:v>63.147572356440961</c:v>
                </c:pt>
                <c:pt idx="100">
                  <c:v>67.738787447064823</c:v>
                </c:pt>
                <c:pt idx="101">
                  <c:v>92.185373397384168</c:v>
                </c:pt>
                <c:pt idx="102">
                  <c:v>92.185373397384154</c:v>
                </c:pt>
                <c:pt idx="103">
                  <c:v>72.625074707688384</c:v>
                </c:pt>
                <c:pt idx="104">
                  <c:v>107.70403841478497</c:v>
                </c:pt>
                <c:pt idx="105">
                  <c:v>69.358208632443109</c:v>
                </c:pt>
                <c:pt idx="106">
                  <c:v>72.252368348375242</c:v>
                </c:pt>
                <c:pt idx="107">
                  <c:v>69.611340780736711</c:v>
                </c:pt>
                <c:pt idx="108">
                  <c:v>88.575538916697766</c:v>
                </c:pt>
                <c:pt idx="109">
                  <c:v>72.616032124833012</c:v>
                </c:pt>
                <c:pt idx="110">
                  <c:v>59.997580628519636</c:v>
                </c:pt>
                <c:pt idx="111">
                  <c:v>75.128885904510383</c:v>
                </c:pt>
                <c:pt idx="112">
                  <c:v>53.078034308434425</c:v>
                </c:pt>
                <c:pt idx="113">
                  <c:v>68.881630496966125</c:v>
                </c:pt>
                <c:pt idx="114">
                  <c:v>64.366386019041272</c:v>
                </c:pt>
                <c:pt idx="115">
                  <c:v>71.155809792578211</c:v>
                </c:pt>
                <c:pt idx="116">
                  <c:v>47.35384759981288</c:v>
                </c:pt>
                <c:pt idx="117">
                  <c:v>67.987933094338374</c:v>
                </c:pt>
                <c:pt idx="118">
                  <c:v>71.10485839379227</c:v>
                </c:pt>
                <c:pt idx="119">
                  <c:v>61.999024489743164</c:v>
                </c:pt>
                <c:pt idx="120">
                  <c:v>60.768335014005501</c:v>
                </c:pt>
                <c:pt idx="121">
                  <c:v>62.151924974754429</c:v>
                </c:pt>
                <c:pt idx="122">
                  <c:v>61.682667222248327</c:v>
                </c:pt>
                <c:pt idx="123">
                  <c:v>62.290284692191982</c:v>
                </c:pt>
                <c:pt idx="124">
                  <c:v>48.761158590014297</c:v>
                </c:pt>
                <c:pt idx="125">
                  <c:v>65.12899755958496</c:v>
                </c:pt>
                <c:pt idx="126">
                  <c:v>66.07803045839411</c:v>
                </c:pt>
                <c:pt idx="127">
                  <c:v>54.213510364264934</c:v>
                </c:pt>
                <c:pt idx="128">
                  <c:v>50.52517679940015</c:v>
                </c:pt>
                <c:pt idx="129">
                  <c:v>60.428104618698754</c:v>
                </c:pt>
                <c:pt idx="130">
                  <c:v>64.794971388899882</c:v>
                </c:pt>
                <c:pt idx="131">
                  <c:v>56.367677455698548</c:v>
                </c:pt>
                <c:pt idx="132">
                  <c:v>57.185526776292207</c:v>
                </c:pt>
                <c:pt idx="133">
                  <c:v>57.124929847214624</c:v>
                </c:pt>
                <c:pt idx="134">
                  <c:v>61.311119274033842</c:v>
                </c:pt>
                <c:pt idx="135">
                  <c:v>64.409334834049417</c:v>
                </c:pt>
                <c:pt idx="136">
                  <c:v>61.606081014055761</c:v>
                </c:pt>
                <c:pt idx="137">
                  <c:v>61.597476403669724</c:v>
                </c:pt>
                <c:pt idx="138">
                  <c:v>66.857811295412233</c:v>
                </c:pt>
                <c:pt idx="139">
                  <c:v>69.657587541132273</c:v>
                </c:pt>
                <c:pt idx="140">
                  <c:v>60.964967023098374</c:v>
                </c:pt>
                <c:pt idx="141">
                  <c:v>60.964967023098374</c:v>
                </c:pt>
                <c:pt idx="142">
                  <c:v>60.964967023098374</c:v>
                </c:pt>
                <c:pt idx="143">
                  <c:v>60.964967023098374</c:v>
                </c:pt>
                <c:pt idx="144">
                  <c:v>53.559607487833695</c:v>
                </c:pt>
                <c:pt idx="145">
                  <c:v>74.636677519547007</c:v>
                </c:pt>
                <c:pt idx="146">
                  <c:v>72.383698845327402</c:v>
                </c:pt>
                <c:pt idx="147">
                  <c:v>72.401722674721157</c:v>
                </c:pt>
                <c:pt idx="148">
                  <c:v>71.226033702908026</c:v>
                </c:pt>
                <c:pt idx="149">
                  <c:v>74.857227255091331</c:v>
                </c:pt>
                <c:pt idx="150">
                  <c:v>74.857227255091303</c:v>
                </c:pt>
                <c:pt idx="151">
                  <c:v>66.353726522440141</c:v>
                </c:pt>
                <c:pt idx="152">
                  <c:v>53.123592149082036</c:v>
                </c:pt>
                <c:pt idx="153">
                  <c:v>66.041571721512298</c:v>
                </c:pt>
                <c:pt idx="154">
                  <c:v>62.582874983348312</c:v>
                </c:pt>
                <c:pt idx="155">
                  <c:v>109.59888584204808</c:v>
                </c:pt>
                <c:pt idx="156">
                  <c:v>45.571310245773759</c:v>
                </c:pt>
                <c:pt idx="157">
                  <c:v>66.907158321073368</c:v>
                </c:pt>
                <c:pt idx="158">
                  <c:v>40.206540028907476</c:v>
                </c:pt>
                <c:pt idx="159">
                  <c:v>40.717788749570659</c:v>
                </c:pt>
                <c:pt idx="160">
                  <c:v>90.761541232974707</c:v>
                </c:pt>
                <c:pt idx="161">
                  <c:v>73.648253296219011</c:v>
                </c:pt>
                <c:pt idx="162">
                  <c:v>51.578793130495605</c:v>
                </c:pt>
                <c:pt idx="163">
                  <c:v>50.913927869441487</c:v>
                </c:pt>
                <c:pt idx="164">
                  <c:v>48.846748169688738</c:v>
                </c:pt>
                <c:pt idx="165">
                  <c:v>67.97462959882759</c:v>
                </c:pt>
                <c:pt idx="166">
                  <c:v>57.475803535344902</c:v>
                </c:pt>
                <c:pt idx="167">
                  <c:v>48.059589433054498</c:v>
                </c:pt>
                <c:pt idx="168">
                  <c:v>63.608177026249422</c:v>
                </c:pt>
                <c:pt idx="169">
                  <c:v>21.058996030966156</c:v>
                </c:pt>
                <c:pt idx="170">
                  <c:v>73.030400440121255</c:v>
                </c:pt>
                <c:pt idx="171">
                  <c:v>80.017674832946213</c:v>
                </c:pt>
                <c:pt idx="172">
                  <c:v>45.380770616487354</c:v>
                </c:pt>
                <c:pt idx="173">
                  <c:v>73.139491928139137</c:v>
                </c:pt>
                <c:pt idx="174">
                  <c:v>47.312136982400737</c:v>
                </c:pt>
                <c:pt idx="175">
                  <c:v>52.195850461992585</c:v>
                </c:pt>
                <c:pt idx="176">
                  <c:v>59.371368540055265</c:v>
                </c:pt>
                <c:pt idx="177">
                  <c:v>65.793579167335835</c:v>
                </c:pt>
                <c:pt idx="178">
                  <c:v>69.057694416393787</c:v>
                </c:pt>
                <c:pt idx="179">
                  <c:v>70.546353054261616</c:v>
                </c:pt>
                <c:pt idx="180">
                  <c:v>140.7720524881596</c:v>
                </c:pt>
                <c:pt idx="181">
                  <c:v>56.42059624559716</c:v>
                </c:pt>
                <c:pt idx="182">
                  <c:v>52.6918274716759</c:v>
                </c:pt>
                <c:pt idx="183">
                  <c:v>53.119417528349295</c:v>
                </c:pt>
                <c:pt idx="184">
                  <c:v>48.83648214218519</c:v>
                </c:pt>
                <c:pt idx="185">
                  <c:v>48.9225934992985</c:v>
                </c:pt>
                <c:pt idx="186">
                  <c:v>44.013169017819507</c:v>
                </c:pt>
                <c:pt idx="187">
                  <c:v>54.249751656535643</c:v>
                </c:pt>
                <c:pt idx="188">
                  <c:v>54.914902807335906</c:v>
                </c:pt>
                <c:pt idx="189">
                  <c:v>80.079018311453709</c:v>
                </c:pt>
                <c:pt idx="190">
                  <c:v>46.178259300887014</c:v>
                </c:pt>
                <c:pt idx="191">
                  <c:v>50.503365996862783</c:v>
                </c:pt>
                <c:pt idx="192">
                  <c:v>44.194329391980354</c:v>
                </c:pt>
                <c:pt idx="193">
                  <c:v>20.71513652345816</c:v>
                </c:pt>
                <c:pt idx="194">
                  <c:v>20.715136523458156</c:v>
                </c:pt>
                <c:pt idx="195">
                  <c:v>39.196672914637738</c:v>
                </c:pt>
                <c:pt idx="196">
                  <c:v>36.077287277904233</c:v>
                </c:pt>
                <c:pt idx="197">
                  <c:v>63.351747947007617</c:v>
                </c:pt>
                <c:pt idx="198">
                  <c:v>53.026443926873803</c:v>
                </c:pt>
                <c:pt idx="199">
                  <c:v>45.260694727455622</c:v>
                </c:pt>
                <c:pt idx="200">
                  <c:v>41.136293982748505</c:v>
                </c:pt>
                <c:pt idx="201">
                  <c:v>46.451944666734853</c:v>
                </c:pt>
                <c:pt idx="202">
                  <c:v>55.729559394029813</c:v>
                </c:pt>
                <c:pt idx="203">
                  <c:v>48.241732242309375</c:v>
                </c:pt>
                <c:pt idx="204">
                  <c:v>40.97581561471997</c:v>
                </c:pt>
                <c:pt idx="205">
                  <c:v>47.35384759981288</c:v>
                </c:pt>
                <c:pt idx="206">
                  <c:v>47.088897708062959</c:v>
                </c:pt>
                <c:pt idx="207">
                  <c:v>49.604624485842606</c:v>
                </c:pt>
                <c:pt idx="208">
                  <c:v>44.084472322687063</c:v>
                </c:pt>
                <c:pt idx="209">
                  <c:v>71.890402410604267</c:v>
                </c:pt>
                <c:pt idx="210">
                  <c:v>56.639377379171357</c:v>
                </c:pt>
                <c:pt idx="211">
                  <c:v>56.622575860575942</c:v>
                </c:pt>
                <c:pt idx="212">
                  <c:v>56.714151526044844</c:v>
                </c:pt>
                <c:pt idx="213">
                  <c:v>54.762389740969333</c:v>
                </c:pt>
                <c:pt idx="214">
                  <c:v>30.484117039178741</c:v>
                </c:pt>
                <c:pt idx="215">
                  <c:v>52.193676367983748</c:v>
                </c:pt>
                <c:pt idx="216">
                  <c:v>49.182502731369297</c:v>
                </c:pt>
                <c:pt idx="217">
                  <c:v>36.776416943442555</c:v>
                </c:pt>
                <c:pt idx="218">
                  <c:v>33.149425683139199</c:v>
                </c:pt>
                <c:pt idx="219">
                  <c:v>43.924190988155132</c:v>
                </c:pt>
                <c:pt idx="220">
                  <c:v>48.699007247430586</c:v>
                </c:pt>
                <c:pt idx="221">
                  <c:v>55.468923112446923</c:v>
                </c:pt>
                <c:pt idx="222">
                  <c:v>45.891602345308783</c:v>
                </c:pt>
                <c:pt idx="223">
                  <c:v>44.844408108509462</c:v>
                </c:pt>
                <c:pt idx="224">
                  <c:v>44.942744360187817</c:v>
                </c:pt>
                <c:pt idx="225">
                  <c:v>159.82564271774476</c:v>
                </c:pt>
                <c:pt idx="226">
                  <c:v>38.605045820694727</c:v>
                </c:pt>
                <c:pt idx="227">
                  <c:v>38.605045820694727</c:v>
                </c:pt>
                <c:pt idx="228">
                  <c:v>38.605045820694727</c:v>
                </c:pt>
                <c:pt idx="229">
                  <c:v>38.605045820694727</c:v>
                </c:pt>
                <c:pt idx="230">
                  <c:v>41.366413154898268</c:v>
                </c:pt>
                <c:pt idx="231">
                  <c:v>36.721411731569063</c:v>
                </c:pt>
                <c:pt idx="232">
                  <c:v>36.175666507035459</c:v>
                </c:pt>
                <c:pt idx="233">
                  <c:v>30.313749329442391</c:v>
                </c:pt>
                <c:pt idx="234">
                  <c:v>43.929182393800147</c:v>
                </c:pt>
                <c:pt idx="235">
                  <c:v>33.703600699859827</c:v>
                </c:pt>
                <c:pt idx="236">
                  <c:v>55.489493550063365</c:v>
                </c:pt>
                <c:pt idx="237">
                  <c:v>105.01000518355075</c:v>
                </c:pt>
                <c:pt idx="238">
                  <c:v>96.089632164977843</c:v>
                </c:pt>
                <c:pt idx="239">
                  <c:v>38.679788628305204</c:v>
                </c:pt>
                <c:pt idx="240">
                  <c:v>42.101726737165954</c:v>
                </c:pt>
                <c:pt idx="241">
                  <c:v>39.441808896677493</c:v>
                </c:pt>
                <c:pt idx="242">
                  <c:v>34.45301572098613</c:v>
                </c:pt>
                <c:pt idx="243">
                  <c:v>101.17120688763237</c:v>
                </c:pt>
                <c:pt idx="244">
                  <c:v>56.087630952828377</c:v>
                </c:pt>
                <c:pt idx="245">
                  <c:v>33.40751325867781</c:v>
                </c:pt>
                <c:pt idx="246">
                  <c:v>22.685985736280124</c:v>
                </c:pt>
                <c:pt idx="247">
                  <c:v>77.165817157251325</c:v>
                </c:pt>
                <c:pt idx="248">
                  <c:v>71.800132758573895</c:v>
                </c:pt>
                <c:pt idx="249">
                  <c:v>67.857544289449294</c:v>
                </c:pt>
                <c:pt idx="250">
                  <c:v>76.641636786449581</c:v>
                </c:pt>
                <c:pt idx="251">
                  <c:v>39.878841277519989</c:v>
                </c:pt>
                <c:pt idx="252">
                  <c:v>29.689369468809844</c:v>
                </c:pt>
                <c:pt idx="253">
                  <c:v>28.867127312510725</c:v>
                </c:pt>
                <c:pt idx="254">
                  <c:v>28.867127312510735</c:v>
                </c:pt>
                <c:pt idx="255">
                  <c:v>31.744794905262129</c:v>
                </c:pt>
                <c:pt idx="256">
                  <c:v>29.759540495766942</c:v>
                </c:pt>
                <c:pt idx="257">
                  <c:v>95.281136991051852</c:v>
                </c:pt>
                <c:pt idx="258">
                  <c:v>86.896804117564741</c:v>
                </c:pt>
                <c:pt idx="259">
                  <c:v>86.323858156350056</c:v>
                </c:pt>
                <c:pt idx="260">
                  <c:v>87.35164601259261</c:v>
                </c:pt>
                <c:pt idx="261">
                  <c:v>51.890314533266491</c:v>
                </c:pt>
                <c:pt idx="262">
                  <c:v>28.493207315716489</c:v>
                </c:pt>
                <c:pt idx="263">
                  <c:v>88.540283583558093</c:v>
                </c:pt>
                <c:pt idx="264">
                  <c:v>88.113048857869387</c:v>
                </c:pt>
                <c:pt idx="265">
                  <c:v>51.388469438942138</c:v>
                </c:pt>
                <c:pt idx="266">
                  <c:v>29.317953404785612</c:v>
                </c:pt>
                <c:pt idx="267">
                  <c:v>31.567181949048255</c:v>
                </c:pt>
                <c:pt idx="268">
                  <c:v>30.230312768516566</c:v>
                </c:pt>
                <c:pt idx="269">
                  <c:v>29.682598159618841</c:v>
                </c:pt>
                <c:pt idx="270">
                  <c:v>29.135365271931587</c:v>
                </c:pt>
                <c:pt idx="271">
                  <c:v>29.135365271931587</c:v>
                </c:pt>
                <c:pt idx="272">
                  <c:v>31.765059173783715</c:v>
                </c:pt>
                <c:pt idx="273">
                  <c:v>31.700235658042136</c:v>
                </c:pt>
                <c:pt idx="274">
                  <c:v>27.861400590749103</c:v>
                </c:pt>
                <c:pt idx="275">
                  <c:v>26.368058862313379</c:v>
                </c:pt>
                <c:pt idx="276">
                  <c:v>31.700235658042136</c:v>
                </c:pt>
                <c:pt idx="277">
                  <c:v>20.486293194094078</c:v>
                </c:pt>
                <c:pt idx="278">
                  <c:v>21.171520512090087</c:v>
                </c:pt>
                <c:pt idx="279">
                  <c:v>37.166841461538084</c:v>
                </c:pt>
                <c:pt idx="280">
                  <c:v>30.812225691385382</c:v>
                </c:pt>
                <c:pt idx="281">
                  <c:v>24.861638434020094</c:v>
                </c:pt>
                <c:pt idx="282">
                  <c:v>29.673607507490466</c:v>
                </c:pt>
                <c:pt idx="283">
                  <c:v>25.616960327254894</c:v>
                </c:pt>
                <c:pt idx="284">
                  <c:v>25.134171924595311</c:v>
                </c:pt>
                <c:pt idx="285">
                  <c:v>27.721868936134314</c:v>
                </c:pt>
                <c:pt idx="286">
                  <c:v>36.958170710674452</c:v>
                </c:pt>
                <c:pt idx="287">
                  <c:v>38.291436562428906</c:v>
                </c:pt>
                <c:pt idx="288">
                  <c:v>48.665437347581985</c:v>
                </c:pt>
                <c:pt idx="289">
                  <c:v>30.604170876129029</c:v>
                </c:pt>
                <c:pt idx="290">
                  <c:v>168.88736511400134</c:v>
                </c:pt>
                <c:pt idx="291">
                  <c:v>32.263086116480892</c:v>
                </c:pt>
                <c:pt idx="292">
                  <c:v>31.479418457160293</c:v>
                </c:pt>
                <c:pt idx="293">
                  <c:v>31.479418457160293</c:v>
                </c:pt>
                <c:pt idx="294">
                  <c:v>19.247702380289724</c:v>
                </c:pt>
                <c:pt idx="295">
                  <c:v>22.593898362081077</c:v>
                </c:pt>
                <c:pt idx="296">
                  <c:v>25.463627718655996</c:v>
                </c:pt>
                <c:pt idx="297">
                  <c:v>21.975764459690883</c:v>
                </c:pt>
                <c:pt idx="298">
                  <c:v>21.984057200996428</c:v>
                </c:pt>
                <c:pt idx="299">
                  <c:v>24.845052951409006</c:v>
                </c:pt>
                <c:pt idx="300">
                  <c:v>32.116465890440026</c:v>
                </c:pt>
                <c:pt idx="301">
                  <c:v>63.46367356963021</c:v>
                </c:pt>
                <c:pt idx="302">
                  <c:v>22.224235575036293</c:v>
                </c:pt>
                <c:pt idx="303">
                  <c:v>26.034145816830851</c:v>
                </c:pt>
                <c:pt idx="304">
                  <c:v>22.726856461516931</c:v>
                </c:pt>
                <c:pt idx="305">
                  <c:v>20.573657056056955</c:v>
                </c:pt>
                <c:pt idx="306">
                  <c:v>24.313547510553441</c:v>
                </c:pt>
                <c:pt idx="307">
                  <c:v>22.20932668535837</c:v>
                </c:pt>
                <c:pt idx="308">
                  <c:v>23.020298876417701</c:v>
                </c:pt>
                <c:pt idx="309">
                  <c:v>46.609657496034437</c:v>
                </c:pt>
                <c:pt idx="310">
                  <c:v>23.717754907149033</c:v>
                </c:pt>
                <c:pt idx="311">
                  <c:v>42.642156614876377</c:v>
                </c:pt>
                <c:pt idx="312">
                  <c:v>26.351900612716165</c:v>
                </c:pt>
                <c:pt idx="313">
                  <c:v>23.649068708165277</c:v>
                </c:pt>
                <c:pt idx="314">
                  <c:v>20.486931434790332</c:v>
                </c:pt>
                <c:pt idx="315">
                  <c:v>29.35258009635481</c:v>
                </c:pt>
                <c:pt idx="316">
                  <c:v>44.861969126467272</c:v>
                </c:pt>
                <c:pt idx="317">
                  <c:v>44.861969126467272</c:v>
                </c:pt>
                <c:pt idx="318">
                  <c:v>26.512856014175373</c:v>
                </c:pt>
                <c:pt idx="319">
                  <c:v>26.512856014175373</c:v>
                </c:pt>
                <c:pt idx="320">
                  <c:v>29.345103654602685</c:v>
                </c:pt>
                <c:pt idx="321">
                  <c:v>23.977628005532829</c:v>
                </c:pt>
                <c:pt idx="322">
                  <c:v>28.765652869687621</c:v>
                </c:pt>
                <c:pt idx="323">
                  <c:v>20.863306886245752</c:v>
                </c:pt>
                <c:pt idx="324">
                  <c:v>34.377889152831038</c:v>
                </c:pt>
                <c:pt idx="325">
                  <c:v>22.558610304115447</c:v>
                </c:pt>
                <c:pt idx="326">
                  <c:v>38.485290960918249</c:v>
                </c:pt>
                <c:pt idx="327">
                  <c:v>44.844186474767255</c:v>
                </c:pt>
                <c:pt idx="328">
                  <c:v>22.552271849835083</c:v>
                </c:pt>
                <c:pt idx="329">
                  <c:v>32.21753121405014</c:v>
                </c:pt>
                <c:pt idx="330">
                  <c:v>38.336006936752099</c:v>
                </c:pt>
                <c:pt idx="331">
                  <c:v>25.399208756644402</c:v>
                </c:pt>
                <c:pt idx="332">
                  <c:v>39.311774348304709</c:v>
                </c:pt>
                <c:pt idx="333">
                  <c:v>26.951409243017121</c:v>
                </c:pt>
                <c:pt idx="334">
                  <c:v>45.488172797874448</c:v>
                </c:pt>
                <c:pt idx="335">
                  <c:v>31.959279803735932</c:v>
                </c:pt>
                <c:pt idx="336">
                  <c:v>26.23729658752022</c:v>
                </c:pt>
                <c:pt idx="337">
                  <c:v>46.398515219721695</c:v>
                </c:pt>
                <c:pt idx="338">
                  <c:v>28.124829753046157</c:v>
                </c:pt>
                <c:pt idx="339">
                  <c:v>20.496720425660154</c:v>
                </c:pt>
                <c:pt idx="340">
                  <c:v>21.410590649280916</c:v>
                </c:pt>
                <c:pt idx="341">
                  <c:v>27.547980708582177</c:v>
                </c:pt>
                <c:pt idx="342">
                  <c:v>27.55921022632393</c:v>
                </c:pt>
                <c:pt idx="343">
                  <c:v>20.002484379465983</c:v>
                </c:pt>
                <c:pt idx="344">
                  <c:v>21.98127526072015</c:v>
                </c:pt>
                <c:pt idx="345">
                  <c:v>36.894993794635951</c:v>
                </c:pt>
                <c:pt idx="346">
                  <c:v>36.894993794635951</c:v>
                </c:pt>
                <c:pt idx="347">
                  <c:v>19.296308165032976</c:v>
                </c:pt>
                <c:pt idx="348">
                  <c:v>16.958938436365813</c:v>
                </c:pt>
                <c:pt idx="349">
                  <c:v>15.659118259179968</c:v>
                </c:pt>
                <c:pt idx="350">
                  <c:v>22.736372028201089</c:v>
                </c:pt>
                <c:pt idx="351">
                  <c:v>15.819323520146032</c:v>
                </c:pt>
                <c:pt idx="352">
                  <c:v>24.174803623327342</c:v>
                </c:pt>
                <c:pt idx="353">
                  <c:v>26.466983358993463</c:v>
                </c:pt>
                <c:pt idx="354">
                  <c:v>25.309715395032121</c:v>
                </c:pt>
                <c:pt idx="355">
                  <c:v>26.729604307134174</c:v>
                </c:pt>
                <c:pt idx="356">
                  <c:v>20.562563333368235</c:v>
                </c:pt>
                <c:pt idx="357">
                  <c:v>19.296308165032976</c:v>
                </c:pt>
                <c:pt idx="358">
                  <c:v>39.448944701287296</c:v>
                </c:pt>
                <c:pt idx="359">
                  <c:v>16.787028264684455</c:v>
                </c:pt>
                <c:pt idx="360">
                  <c:v>26.844041371187945</c:v>
                </c:pt>
                <c:pt idx="361">
                  <c:v>40.628056230978281</c:v>
                </c:pt>
                <c:pt idx="362">
                  <c:v>33.824655566889959</c:v>
                </c:pt>
                <c:pt idx="363">
                  <c:v>32.929694743795139</c:v>
                </c:pt>
                <c:pt idx="364">
                  <c:v>32.929694743795139</c:v>
                </c:pt>
                <c:pt idx="365">
                  <c:v>21.581418838198768</c:v>
                </c:pt>
                <c:pt idx="366">
                  <c:v>12.586068777753765</c:v>
                </c:pt>
                <c:pt idx="367">
                  <c:v>17.623854812878687</c:v>
                </c:pt>
                <c:pt idx="368">
                  <c:v>31.679277850877224</c:v>
                </c:pt>
                <c:pt idx="369">
                  <c:v>21.475233096950355</c:v>
                </c:pt>
                <c:pt idx="370">
                  <c:v>23.622756406645394</c:v>
                </c:pt>
                <c:pt idx="371">
                  <c:v>18.064628920456403</c:v>
                </c:pt>
                <c:pt idx="372">
                  <c:v>18.0646289204564</c:v>
                </c:pt>
                <c:pt idx="373">
                  <c:v>22.552271849835094</c:v>
                </c:pt>
                <c:pt idx="374">
                  <c:v>23.912704880876678</c:v>
                </c:pt>
                <c:pt idx="375">
                  <c:v>24.555516156065213</c:v>
                </c:pt>
                <c:pt idx="376">
                  <c:v>21.4707190471666</c:v>
                </c:pt>
                <c:pt idx="377">
                  <c:v>37.722785450680057</c:v>
                </c:pt>
                <c:pt idx="378">
                  <c:v>23.76658123494753</c:v>
                </c:pt>
                <c:pt idx="379">
                  <c:v>23.037259735314542</c:v>
                </c:pt>
                <c:pt idx="380">
                  <c:v>21.475233096950355</c:v>
                </c:pt>
                <c:pt idx="381">
                  <c:v>44.458461759977453</c:v>
                </c:pt>
                <c:pt idx="382">
                  <c:v>24.424005954058018</c:v>
                </c:pt>
                <c:pt idx="383">
                  <c:v>26.577312541937705</c:v>
                </c:pt>
                <c:pt idx="384">
                  <c:v>31.309100252595545</c:v>
                </c:pt>
                <c:pt idx="385">
                  <c:v>24.209168859188559</c:v>
                </c:pt>
                <c:pt idx="386">
                  <c:v>25.372705676027909</c:v>
                </c:pt>
                <c:pt idx="387">
                  <c:v>19.9496326990947</c:v>
                </c:pt>
                <c:pt idx="388">
                  <c:v>122.95627978629315</c:v>
                </c:pt>
                <c:pt idx="389">
                  <c:v>18.891257778017838</c:v>
                </c:pt>
                <c:pt idx="390">
                  <c:v>19.695678954134411</c:v>
                </c:pt>
                <c:pt idx="391">
                  <c:v>23.052067158069786</c:v>
                </c:pt>
                <c:pt idx="392">
                  <c:v>21.922633786470154</c:v>
                </c:pt>
                <c:pt idx="393">
                  <c:v>33.129501515647206</c:v>
                </c:pt>
                <c:pt idx="394">
                  <c:v>30.011121736184037</c:v>
                </c:pt>
                <c:pt idx="395">
                  <c:v>23.772910531264426</c:v>
                </c:pt>
                <c:pt idx="396">
                  <c:v>25.209554635172367</c:v>
                </c:pt>
                <c:pt idx="397">
                  <c:v>32.363407846459744</c:v>
                </c:pt>
                <c:pt idx="398">
                  <c:v>32.904189526445251</c:v>
                </c:pt>
                <c:pt idx="399">
                  <c:v>29.978005986503277</c:v>
                </c:pt>
                <c:pt idx="400">
                  <c:v>44.053060981022071</c:v>
                </c:pt>
                <c:pt idx="401">
                  <c:v>32.177752370332563</c:v>
                </c:pt>
                <c:pt idx="402">
                  <c:v>18.927365143378466</c:v>
                </c:pt>
                <c:pt idx="403">
                  <c:v>22.963908010111112</c:v>
                </c:pt>
                <c:pt idx="404">
                  <c:v>22.090691764022775</c:v>
                </c:pt>
                <c:pt idx="405">
                  <c:v>30.584622840501989</c:v>
                </c:pt>
                <c:pt idx="406">
                  <c:v>22.126427873128016</c:v>
                </c:pt>
                <c:pt idx="407">
                  <c:v>18.227445389585117</c:v>
                </c:pt>
                <c:pt idx="408">
                  <c:v>23.044558513885836</c:v>
                </c:pt>
                <c:pt idx="409">
                  <c:v>26.918676983319653</c:v>
                </c:pt>
                <c:pt idx="410">
                  <c:v>26.428979039506185</c:v>
                </c:pt>
                <c:pt idx="411">
                  <c:v>17.651901438672716</c:v>
                </c:pt>
                <c:pt idx="412">
                  <c:v>38.146610005501145</c:v>
                </c:pt>
                <c:pt idx="413">
                  <c:v>49.234325003207545</c:v>
                </c:pt>
                <c:pt idx="414">
                  <c:v>41.15964875138296</c:v>
                </c:pt>
                <c:pt idx="415">
                  <c:v>26.720424037643685</c:v>
                </c:pt>
                <c:pt idx="416">
                  <c:v>41.894870355266519</c:v>
                </c:pt>
                <c:pt idx="417">
                  <c:v>16.94790640537364</c:v>
                </c:pt>
                <c:pt idx="418">
                  <c:v>16.466062152396862</c:v>
                </c:pt>
                <c:pt idx="419">
                  <c:v>17.036101536639016</c:v>
                </c:pt>
                <c:pt idx="420">
                  <c:v>21.349106905993921</c:v>
                </c:pt>
                <c:pt idx="421">
                  <c:v>27.885218097213603</c:v>
                </c:pt>
                <c:pt idx="422">
                  <c:v>19.555536004216926</c:v>
                </c:pt>
                <c:pt idx="423">
                  <c:v>12.226469301163446</c:v>
                </c:pt>
                <c:pt idx="424">
                  <c:v>15.708015965833225</c:v>
                </c:pt>
                <c:pt idx="425">
                  <c:v>29.081044818786946</c:v>
                </c:pt>
                <c:pt idx="426">
                  <c:v>32.990736047951053</c:v>
                </c:pt>
                <c:pt idx="427">
                  <c:v>22.030587067618431</c:v>
                </c:pt>
                <c:pt idx="428">
                  <c:v>19.3600103037415</c:v>
                </c:pt>
                <c:pt idx="429">
                  <c:v>20.485112981020354</c:v>
                </c:pt>
                <c:pt idx="430">
                  <c:v>18.0646289204564</c:v>
                </c:pt>
                <c:pt idx="431">
                  <c:v>17.732144362028016</c:v>
                </c:pt>
                <c:pt idx="432">
                  <c:v>25.462626352629286</c:v>
                </c:pt>
                <c:pt idx="433">
                  <c:v>19.644645737459001</c:v>
                </c:pt>
                <c:pt idx="434">
                  <c:v>38.29899416531255</c:v>
                </c:pt>
                <c:pt idx="435">
                  <c:v>25.493327547397303</c:v>
                </c:pt>
                <c:pt idx="436">
                  <c:v>39.524704002243972</c:v>
                </c:pt>
                <c:pt idx="437">
                  <c:v>23.961895321024855</c:v>
                </c:pt>
                <c:pt idx="438">
                  <c:v>35.43137210938832</c:v>
                </c:pt>
                <c:pt idx="439">
                  <c:v>26.850607531769288</c:v>
                </c:pt>
                <c:pt idx="440">
                  <c:v>31.560653666886157</c:v>
                </c:pt>
                <c:pt idx="441">
                  <c:v>32.70518954098992</c:v>
                </c:pt>
                <c:pt idx="442">
                  <c:v>32.205868658908891</c:v>
                </c:pt>
                <c:pt idx="443">
                  <c:v>37.139228625240385</c:v>
                </c:pt>
                <c:pt idx="444">
                  <c:v>23.442961621774103</c:v>
                </c:pt>
                <c:pt idx="445">
                  <c:v>23.533264820447215</c:v>
                </c:pt>
                <c:pt idx="446">
                  <c:v>28.596112630376737</c:v>
                </c:pt>
                <c:pt idx="447">
                  <c:v>27.456071768065176</c:v>
                </c:pt>
                <c:pt idx="448">
                  <c:v>29.973273908700321</c:v>
                </c:pt>
                <c:pt idx="449">
                  <c:v>36.868265387658738</c:v>
                </c:pt>
                <c:pt idx="450">
                  <c:v>21.014422076718574</c:v>
                </c:pt>
                <c:pt idx="451">
                  <c:v>19.403053699562943</c:v>
                </c:pt>
                <c:pt idx="452">
                  <c:v>48.85661003487072</c:v>
                </c:pt>
                <c:pt idx="453">
                  <c:v>22.030587067618431</c:v>
                </c:pt>
                <c:pt idx="454">
                  <c:v>48.726617552448126</c:v>
                </c:pt>
                <c:pt idx="455">
                  <c:v>27.902484336423459</c:v>
                </c:pt>
                <c:pt idx="456">
                  <c:v>35.595114687352684</c:v>
                </c:pt>
                <c:pt idx="457">
                  <c:v>45.212050614188165</c:v>
                </c:pt>
                <c:pt idx="458">
                  <c:v>26.102013252232897</c:v>
                </c:pt>
                <c:pt idx="459">
                  <c:v>23.439006082848614</c:v>
                </c:pt>
                <c:pt idx="460">
                  <c:v>26.288147162518989</c:v>
                </c:pt>
                <c:pt idx="461">
                  <c:v>46.010904379712386</c:v>
                </c:pt>
                <c:pt idx="462">
                  <c:v>28.251770669212391</c:v>
                </c:pt>
                <c:pt idx="463">
                  <c:v>35.069312574602655</c:v>
                </c:pt>
                <c:pt idx="464">
                  <c:v>47.374907061169623</c:v>
                </c:pt>
                <c:pt idx="465">
                  <c:v>25.055891705414471</c:v>
                </c:pt>
                <c:pt idx="466">
                  <c:v>25.323830431744046</c:v>
                </c:pt>
              </c:numCache>
            </c:numRef>
          </c:yVal>
          <c:bubbleSize>
            <c:numRef>
              <c:f>'PV &amp; Wind PPAs vs. Gas'!$L$28:$L$653</c:f>
              <c:numCache>
                <c:formatCode>0.0</c:formatCode>
                <c:ptCount val="626"/>
                <c:pt idx="0">
                  <c:v>30</c:v>
                </c:pt>
                <c:pt idx="1">
                  <c:v>30</c:v>
                </c:pt>
                <c:pt idx="2">
                  <c:v>19</c:v>
                </c:pt>
                <c:pt idx="3">
                  <c:v>12.6</c:v>
                </c:pt>
                <c:pt idx="4">
                  <c:v>230</c:v>
                </c:pt>
                <c:pt idx="5">
                  <c:v>20</c:v>
                </c:pt>
                <c:pt idx="6">
                  <c:v>14</c:v>
                </c:pt>
                <c:pt idx="7">
                  <c:v>10.08</c:v>
                </c:pt>
                <c:pt idx="8">
                  <c:v>48</c:v>
                </c:pt>
                <c:pt idx="9">
                  <c:v>250</c:v>
                </c:pt>
                <c:pt idx="10">
                  <c:v>250</c:v>
                </c:pt>
                <c:pt idx="11">
                  <c:v>21</c:v>
                </c:pt>
                <c:pt idx="12">
                  <c:v>50</c:v>
                </c:pt>
                <c:pt idx="13">
                  <c:v>6</c:v>
                </c:pt>
                <c:pt idx="14">
                  <c:v>19</c:v>
                </c:pt>
                <c:pt idx="15">
                  <c:v>20</c:v>
                </c:pt>
                <c:pt idx="16">
                  <c:v>50</c:v>
                </c:pt>
                <c:pt idx="17">
                  <c:v>20</c:v>
                </c:pt>
                <c:pt idx="18">
                  <c:v>20</c:v>
                </c:pt>
                <c:pt idx="19">
                  <c:v>50</c:v>
                </c:pt>
                <c:pt idx="20">
                  <c:v>300</c:v>
                </c:pt>
                <c:pt idx="21">
                  <c:v>40</c:v>
                </c:pt>
                <c:pt idx="22">
                  <c:v>29</c:v>
                </c:pt>
                <c:pt idx="23">
                  <c:v>66</c:v>
                </c:pt>
                <c:pt idx="24">
                  <c:v>25</c:v>
                </c:pt>
                <c:pt idx="25">
                  <c:v>125</c:v>
                </c:pt>
                <c:pt idx="26">
                  <c:v>25.8</c:v>
                </c:pt>
                <c:pt idx="27">
                  <c:v>32</c:v>
                </c:pt>
                <c:pt idx="28">
                  <c:v>20</c:v>
                </c:pt>
                <c:pt idx="29">
                  <c:v>23</c:v>
                </c:pt>
                <c:pt idx="30">
                  <c:v>12</c:v>
                </c:pt>
                <c:pt idx="31">
                  <c:v>10</c:v>
                </c:pt>
                <c:pt idx="32">
                  <c:v>20</c:v>
                </c:pt>
                <c:pt idx="33">
                  <c:v>150</c:v>
                </c:pt>
                <c:pt idx="34">
                  <c:v>45</c:v>
                </c:pt>
                <c:pt idx="35">
                  <c:v>30</c:v>
                </c:pt>
                <c:pt idx="36">
                  <c:v>5.5</c:v>
                </c:pt>
                <c:pt idx="37">
                  <c:v>23</c:v>
                </c:pt>
                <c:pt idx="38">
                  <c:v>62.5</c:v>
                </c:pt>
                <c:pt idx="39">
                  <c:v>130</c:v>
                </c:pt>
                <c:pt idx="40">
                  <c:v>14</c:v>
                </c:pt>
                <c:pt idx="41">
                  <c:v>20</c:v>
                </c:pt>
                <c:pt idx="42">
                  <c:v>9</c:v>
                </c:pt>
                <c:pt idx="43">
                  <c:v>7.65</c:v>
                </c:pt>
                <c:pt idx="44">
                  <c:v>60</c:v>
                </c:pt>
                <c:pt idx="45">
                  <c:v>309</c:v>
                </c:pt>
                <c:pt idx="46">
                  <c:v>20</c:v>
                </c:pt>
                <c:pt idx="47">
                  <c:v>270</c:v>
                </c:pt>
                <c:pt idx="48">
                  <c:v>110</c:v>
                </c:pt>
                <c:pt idx="49">
                  <c:v>26</c:v>
                </c:pt>
                <c:pt idx="50">
                  <c:v>250</c:v>
                </c:pt>
                <c:pt idx="51">
                  <c:v>30</c:v>
                </c:pt>
                <c:pt idx="52">
                  <c:v>20</c:v>
                </c:pt>
                <c:pt idx="53">
                  <c:v>150</c:v>
                </c:pt>
                <c:pt idx="54">
                  <c:v>110</c:v>
                </c:pt>
                <c:pt idx="55">
                  <c:v>127</c:v>
                </c:pt>
                <c:pt idx="56">
                  <c:v>150</c:v>
                </c:pt>
                <c:pt idx="57">
                  <c:v>24</c:v>
                </c:pt>
                <c:pt idx="58">
                  <c:v>20</c:v>
                </c:pt>
                <c:pt idx="59">
                  <c:v>6</c:v>
                </c:pt>
                <c:pt idx="60">
                  <c:v>150</c:v>
                </c:pt>
                <c:pt idx="61">
                  <c:v>250</c:v>
                </c:pt>
                <c:pt idx="62">
                  <c:v>9</c:v>
                </c:pt>
                <c:pt idx="63">
                  <c:v>20</c:v>
                </c:pt>
                <c:pt idx="64">
                  <c:v>19</c:v>
                </c:pt>
                <c:pt idx="65">
                  <c:v>20</c:v>
                </c:pt>
                <c:pt idx="66">
                  <c:v>30</c:v>
                </c:pt>
                <c:pt idx="67">
                  <c:v>20</c:v>
                </c:pt>
                <c:pt idx="68">
                  <c:v>15</c:v>
                </c:pt>
                <c:pt idx="69">
                  <c:v>15</c:v>
                </c:pt>
                <c:pt idx="70">
                  <c:v>200</c:v>
                </c:pt>
                <c:pt idx="71">
                  <c:v>20</c:v>
                </c:pt>
                <c:pt idx="72">
                  <c:v>20</c:v>
                </c:pt>
                <c:pt idx="73">
                  <c:v>20</c:v>
                </c:pt>
                <c:pt idx="74">
                  <c:v>20</c:v>
                </c:pt>
                <c:pt idx="75">
                  <c:v>20</c:v>
                </c:pt>
                <c:pt idx="76">
                  <c:v>102</c:v>
                </c:pt>
                <c:pt idx="77">
                  <c:v>20</c:v>
                </c:pt>
                <c:pt idx="78">
                  <c:v>250</c:v>
                </c:pt>
                <c:pt idx="79">
                  <c:v>20</c:v>
                </c:pt>
                <c:pt idx="80">
                  <c:v>20.8</c:v>
                </c:pt>
                <c:pt idx="81">
                  <c:v>10</c:v>
                </c:pt>
                <c:pt idx="82">
                  <c:v>50</c:v>
                </c:pt>
                <c:pt idx="83">
                  <c:v>20</c:v>
                </c:pt>
                <c:pt idx="84">
                  <c:v>20</c:v>
                </c:pt>
                <c:pt idx="85">
                  <c:v>250</c:v>
                </c:pt>
                <c:pt idx="86">
                  <c:v>20</c:v>
                </c:pt>
                <c:pt idx="87">
                  <c:v>28.8</c:v>
                </c:pt>
                <c:pt idx="88">
                  <c:v>45</c:v>
                </c:pt>
                <c:pt idx="89">
                  <c:v>20</c:v>
                </c:pt>
                <c:pt idx="90">
                  <c:v>20</c:v>
                </c:pt>
                <c:pt idx="91">
                  <c:v>20</c:v>
                </c:pt>
                <c:pt idx="92">
                  <c:v>20</c:v>
                </c:pt>
                <c:pt idx="93">
                  <c:v>20</c:v>
                </c:pt>
                <c:pt idx="94">
                  <c:v>20</c:v>
                </c:pt>
                <c:pt idx="95">
                  <c:v>48</c:v>
                </c:pt>
                <c:pt idx="96">
                  <c:v>40</c:v>
                </c:pt>
                <c:pt idx="97">
                  <c:v>12</c:v>
                </c:pt>
                <c:pt idx="98">
                  <c:v>50</c:v>
                </c:pt>
                <c:pt idx="99">
                  <c:v>40</c:v>
                </c:pt>
                <c:pt idx="100">
                  <c:v>20</c:v>
                </c:pt>
                <c:pt idx="101">
                  <c:v>20</c:v>
                </c:pt>
                <c:pt idx="102">
                  <c:v>12</c:v>
                </c:pt>
                <c:pt idx="103">
                  <c:v>15</c:v>
                </c:pt>
                <c:pt idx="104">
                  <c:v>20</c:v>
                </c:pt>
                <c:pt idx="105">
                  <c:v>20</c:v>
                </c:pt>
                <c:pt idx="106">
                  <c:v>20</c:v>
                </c:pt>
                <c:pt idx="107">
                  <c:v>20</c:v>
                </c:pt>
                <c:pt idx="108">
                  <c:v>7.3140000000000001</c:v>
                </c:pt>
                <c:pt idx="109">
                  <c:v>20</c:v>
                </c:pt>
                <c:pt idx="110">
                  <c:v>150</c:v>
                </c:pt>
                <c:pt idx="111">
                  <c:v>7</c:v>
                </c:pt>
                <c:pt idx="112">
                  <c:v>10.416</c:v>
                </c:pt>
                <c:pt idx="113">
                  <c:v>20</c:v>
                </c:pt>
                <c:pt idx="114">
                  <c:v>25</c:v>
                </c:pt>
                <c:pt idx="115">
                  <c:v>10.3</c:v>
                </c:pt>
                <c:pt idx="116">
                  <c:v>150</c:v>
                </c:pt>
                <c:pt idx="117">
                  <c:v>30</c:v>
                </c:pt>
                <c:pt idx="118">
                  <c:v>20</c:v>
                </c:pt>
                <c:pt idx="119">
                  <c:v>30</c:v>
                </c:pt>
                <c:pt idx="120">
                  <c:v>93.6</c:v>
                </c:pt>
                <c:pt idx="121">
                  <c:v>45</c:v>
                </c:pt>
                <c:pt idx="122">
                  <c:v>56</c:v>
                </c:pt>
                <c:pt idx="123">
                  <c:v>56</c:v>
                </c:pt>
                <c:pt idx="124">
                  <c:v>200</c:v>
                </c:pt>
                <c:pt idx="125">
                  <c:v>100</c:v>
                </c:pt>
                <c:pt idx="126">
                  <c:v>60</c:v>
                </c:pt>
                <c:pt idx="127">
                  <c:v>60</c:v>
                </c:pt>
                <c:pt idx="128">
                  <c:v>52</c:v>
                </c:pt>
                <c:pt idx="129">
                  <c:v>120</c:v>
                </c:pt>
                <c:pt idx="130">
                  <c:v>30</c:v>
                </c:pt>
                <c:pt idx="131">
                  <c:v>101.3</c:v>
                </c:pt>
                <c:pt idx="132">
                  <c:v>51</c:v>
                </c:pt>
                <c:pt idx="133">
                  <c:v>76.5</c:v>
                </c:pt>
                <c:pt idx="134">
                  <c:v>30</c:v>
                </c:pt>
                <c:pt idx="135">
                  <c:v>80</c:v>
                </c:pt>
                <c:pt idx="136">
                  <c:v>103</c:v>
                </c:pt>
                <c:pt idx="137">
                  <c:v>40</c:v>
                </c:pt>
                <c:pt idx="138">
                  <c:v>11.4</c:v>
                </c:pt>
                <c:pt idx="139">
                  <c:v>20</c:v>
                </c:pt>
                <c:pt idx="140">
                  <c:v>20</c:v>
                </c:pt>
                <c:pt idx="141">
                  <c:v>20</c:v>
                </c:pt>
                <c:pt idx="142">
                  <c:v>15</c:v>
                </c:pt>
                <c:pt idx="143">
                  <c:v>20</c:v>
                </c:pt>
                <c:pt idx="144">
                  <c:v>20</c:v>
                </c:pt>
                <c:pt idx="145">
                  <c:v>14.7</c:v>
                </c:pt>
                <c:pt idx="146">
                  <c:v>19.5</c:v>
                </c:pt>
                <c:pt idx="147">
                  <c:v>19.5</c:v>
                </c:pt>
                <c:pt idx="148">
                  <c:v>100</c:v>
                </c:pt>
                <c:pt idx="149">
                  <c:v>40</c:v>
                </c:pt>
                <c:pt idx="150">
                  <c:v>50</c:v>
                </c:pt>
                <c:pt idx="151">
                  <c:v>30</c:v>
                </c:pt>
                <c:pt idx="152">
                  <c:v>45</c:v>
                </c:pt>
                <c:pt idx="153">
                  <c:v>130</c:v>
                </c:pt>
                <c:pt idx="154">
                  <c:v>80</c:v>
                </c:pt>
                <c:pt idx="155">
                  <c:v>6</c:v>
                </c:pt>
                <c:pt idx="156">
                  <c:v>25</c:v>
                </c:pt>
                <c:pt idx="157">
                  <c:v>62.25</c:v>
                </c:pt>
                <c:pt idx="158">
                  <c:v>70</c:v>
                </c:pt>
                <c:pt idx="159">
                  <c:v>70</c:v>
                </c:pt>
                <c:pt idx="160">
                  <c:v>10.5</c:v>
                </c:pt>
                <c:pt idx="161">
                  <c:v>20</c:v>
                </c:pt>
                <c:pt idx="162">
                  <c:v>30</c:v>
                </c:pt>
                <c:pt idx="163">
                  <c:v>81</c:v>
                </c:pt>
                <c:pt idx="164">
                  <c:v>54</c:v>
                </c:pt>
                <c:pt idx="165">
                  <c:v>6.8</c:v>
                </c:pt>
                <c:pt idx="166">
                  <c:v>20</c:v>
                </c:pt>
                <c:pt idx="167">
                  <c:v>50.6</c:v>
                </c:pt>
                <c:pt idx="168">
                  <c:v>52</c:v>
                </c:pt>
                <c:pt idx="169">
                  <c:v>80</c:v>
                </c:pt>
                <c:pt idx="170">
                  <c:v>4.9000000000000004</c:v>
                </c:pt>
                <c:pt idx="171">
                  <c:v>3.6</c:v>
                </c:pt>
                <c:pt idx="172">
                  <c:v>100</c:v>
                </c:pt>
                <c:pt idx="173">
                  <c:v>80</c:v>
                </c:pt>
                <c:pt idx="174">
                  <c:v>100</c:v>
                </c:pt>
                <c:pt idx="175">
                  <c:v>46</c:v>
                </c:pt>
                <c:pt idx="176">
                  <c:v>100.815</c:v>
                </c:pt>
                <c:pt idx="177">
                  <c:v>7</c:v>
                </c:pt>
                <c:pt idx="178">
                  <c:v>13</c:v>
                </c:pt>
                <c:pt idx="179">
                  <c:v>20</c:v>
                </c:pt>
                <c:pt idx="180">
                  <c:v>27.6</c:v>
                </c:pt>
                <c:pt idx="181">
                  <c:v>125</c:v>
                </c:pt>
                <c:pt idx="182">
                  <c:v>150</c:v>
                </c:pt>
                <c:pt idx="183">
                  <c:v>180</c:v>
                </c:pt>
                <c:pt idx="184">
                  <c:v>20</c:v>
                </c:pt>
                <c:pt idx="185">
                  <c:v>30</c:v>
                </c:pt>
                <c:pt idx="186">
                  <c:v>30</c:v>
                </c:pt>
                <c:pt idx="187">
                  <c:v>10</c:v>
                </c:pt>
                <c:pt idx="188">
                  <c:v>150</c:v>
                </c:pt>
                <c:pt idx="189">
                  <c:v>10.88</c:v>
                </c:pt>
                <c:pt idx="190">
                  <c:v>52</c:v>
                </c:pt>
                <c:pt idx="191">
                  <c:v>52</c:v>
                </c:pt>
                <c:pt idx="192">
                  <c:v>25</c:v>
                </c:pt>
                <c:pt idx="193">
                  <c:v>46.2</c:v>
                </c:pt>
                <c:pt idx="194">
                  <c:v>71.400000000000006</c:v>
                </c:pt>
                <c:pt idx="195">
                  <c:v>118</c:v>
                </c:pt>
                <c:pt idx="196">
                  <c:v>182</c:v>
                </c:pt>
                <c:pt idx="197">
                  <c:v>146</c:v>
                </c:pt>
                <c:pt idx="198">
                  <c:v>50</c:v>
                </c:pt>
                <c:pt idx="199">
                  <c:v>154.27199999999999</c:v>
                </c:pt>
                <c:pt idx="200">
                  <c:v>103.5</c:v>
                </c:pt>
                <c:pt idx="201">
                  <c:v>125</c:v>
                </c:pt>
                <c:pt idx="202">
                  <c:v>85</c:v>
                </c:pt>
                <c:pt idx="203">
                  <c:v>54</c:v>
                </c:pt>
                <c:pt idx="204">
                  <c:v>72</c:v>
                </c:pt>
                <c:pt idx="205">
                  <c:v>30</c:v>
                </c:pt>
                <c:pt idx="206">
                  <c:v>86</c:v>
                </c:pt>
                <c:pt idx="207">
                  <c:v>50</c:v>
                </c:pt>
                <c:pt idx="208">
                  <c:v>90</c:v>
                </c:pt>
                <c:pt idx="209">
                  <c:v>20</c:v>
                </c:pt>
                <c:pt idx="210">
                  <c:v>20</c:v>
                </c:pt>
                <c:pt idx="211">
                  <c:v>20</c:v>
                </c:pt>
                <c:pt idx="212">
                  <c:v>20</c:v>
                </c:pt>
                <c:pt idx="213">
                  <c:v>20</c:v>
                </c:pt>
                <c:pt idx="214">
                  <c:v>26</c:v>
                </c:pt>
                <c:pt idx="215">
                  <c:v>8.16</c:v>
                </c:pt>
                <c:pt idx="216">
                  <c:v>20.399999999999999</c:v>
                </c:pt>
                <c:pt idx="217">
                  <c:v>100</c:v>
                </c:pt>
                <c:pt idx="218">
                  <c:v>128</c:v>
                </c:pt>
                <c:pt idx="219">
                  <c:v>20</c:v>
                </c:pt>
                <c:pt idx="220">
                  <c:v>16</c:v>
                </c:pt>
                <c:pt idx="221">
                  <c:v>60</c:v>
                </c:pt>
                <c:pt idx="222">
                  <c:v>20</c:v>
                </c:pt>
                <c:pt idx="223">
                  <c:v>100</c:v>
                </c:pt>
                <c:pt idx="224">
                  <c:v>100</c:v>
                </c:pt>
                <c:pt idx="225">
                  <c:v>24.9</c:v>
                </c:pt>
                <c:pt idx="226">
                  <c:v>40</c:v>
                </c:pt>
                <c:pt idx="227">
                  <c:v>20</c:v>
                </c:pt>
                <c:pt idx="228">
                  <c:v>50</c:v>
                </c:pt>
                <c:pt idx="229">
                  <c:v>50</c:v>
                </c:pt>
                <c:pt idx="230">
                  <c:v>105</c:v>
                </c:pt>
                <c:pt idx="231">
                  <c:v>150</c:v>
                </c:pt>
                <c:pt idx="232">
                  <c:v>80</c:v>
                </c:pt>
                <c:pt idx="233">
                  <c:v>125</c:v>
                </c:pt>
                <c:pt idx="234">
                  <c:v>7.8</c:v>
                </c:pt>
                <c:pt idx="235">
                  <c:v>200</c:v>
                </c:pt>
                <c:pt idx="236">
                  <c:v>7.2</c:v>
                </c:pt>
                <c:pt idx="237">
                  <c:v>14.7</c:v>
                </c:pt>
                <c:pt idx="238">
                  <c:v>45.9</c:v>
                </c:pt>
                <c:pt idx="239">
                  <c:v>100</c:v>
                </c:pt>
                <c:pt idx="240">
                  <c:v>60</c:v>
                </c:pt>
                <c:pt idx="241">
                  <c:v>20</c:v>
                </c:pt>
                <c:pt idx="242">
                  <c:v>17</c:v>
                </c:pt>
                <c:pt idx="243">
                  <c:v>49</c:v>
                </c:pt>
                <c:pt idx="244">
                  <c:v>56</c:v>
                </c:pt>
                <c:pt idx="245">
                  <c:v>74.900000000000006</c:v>
                </c:pt>
                <c:pt idx="246">
                  <c:v>100</c:v>
                </c:pt>
                <c:pt idx="247">
                  <c:v>78.400000000000006</c:v>
                </c:pt>
                <c:pt idx="248">
                  <c:v>50</c:v>
                </c:pt>
                <c:pt idx="249">
                  <c:v>9.4959999999999987</c:v>
                </c:pt>
                <c:pt idx="250">
                  <c:v>39.864000000000004</c:v>
                </c:pt>
                <c:pt idx="251">
                  <c:v>52.5</c:v>
                </c:pt>
                <c:pt idx="252">
                  <c:v>40</c:v>
                </c:pt>
                <c:pt idx="253">
                  <c:v>86</c:v>
                </c:pt>
                <c:pt idx="254">
                  <c:v>74</c:v>
                </c:pt>
                <c:pt idx="255">
                  <c:v>50</c:v>
                </c:pt>
                <c:pt idx="256">
                  <c:v>100</c:v>
                </c:pt>
                <c:pt idx="257">
                  <c:v>19.59</c:v>
                </c:pt>
                <c:pt idx="258">
                  <c:v>19.579999999999998</c:v>
                </c:pt>
                <c:pt idx="259">
                  <c:v>19.579999999999998</c:v>
                </c:pt>
                <c:pt idx="260">
                  <c:v>19.600000000000001</c:v>
                </c:pt>
                <c:pt idx="261">
                  <c:v>5</c:v>
                </c:pt>
                <c:pt idx="262">
                  <c:v>40</c:v>
                </c:pt>
                <c:pt idx="263">
                  <c:v>8.4</c:v>
                </c:pt>
                <c:pt idx="264">
                  <c:v>8.4</c:v>
                </c:pt>
                <c:pt idx="265">
                  <c:v>252.32</c:v>
                </c:pt>
                <c:pt idx="266">
                  <c:v>100</c:v>
                </c:pt>
                <c:pt idx="267">
                  <c:v>200</c:v>
                </c:pt>
                <c:pt idx="268">
                  <c:v>62.5</c:v>
                </c:pt>
                <c:pt idx="269">
                  <c:v>50</c:v>
                </c:pt>
                <c:pt idx="270">
                  <c:v>25</c:v>
                </c:pt>
                <c:pt idx="271">
                  <c:v>25</c:v>
                </c:pt>
                <c:pt idx="272">
                  <c:v>50</c:v>
                </c:pt>
                <c:pt idx="273">
                  <c:v>5</c:v>
                </c:pt>
                <c:pt idx="274">
                  <c:v>150</c:v>
                </c:pt>
                <c:pt idx="275">
                  <c:v>200</c:v>
                </c:pt>
                <c:pt idx="276">
                  <c:v>15</c:v>
                </c:pt>
                <c:pt idx="277">
                  <c:v>45</c:v>
                </c:pt>
                <c:pt idx="278">
                  <c:v>150</c:v>
                </c:pt>
                <c:pt idx="279">
                  <c:v>50</c:v>
                </c:pt>
                <c:pt idx="280">
                  <c:v>99</c:v>
                </c:pt>
                <c:pt idx="281">
                  <c:v>50</c:v>
                </c:pt>
                <c:pt idx="282">
                  <c:v>30</c:v>
                </c:pt>
                <c:pt idx="283">
                  <c:v>100</c:v>
                </c:pt>
                <c:pt idx="284">
                  <c:v>57.5</c:v>
                </c:pt>
                <c:pt idx="285">
                  <c:v>120</c:v>
                </c:pt>
                <c:pt idx="286">
                  <c:v>10</c:v>
                </c:pt>
                <c:pt idx="287">
                  <c:v>50</c:v>
                </c:pt>
                <c:pt idx="288">
                  <c:v>106.688</c:v>
                </c:pt>
                <c:pt idx="289">
                  <c:v>99</c:v>
                </c:pt>
                <c:pt idx="290">
                  <c:v>6.3</c:v>
                </c:pt>
                <c:pt idx="291">
                  <c:v>100</c:v>
                </c:pt>
                <c:pt idx="292">
                  <c:v>74.5</c:v>
                </c:pt>
                <c:pt idx="293">
                  <c:v>74.5</c:v>
                </c:pt>
                <c:pt idx="294">
                  <c:v>300</c:v>
                </c:pt>
                <c:pt idx="295">
                  <c:v>250</c:v>
                </c:pt>
                <c:pt idx="296">
                  <c:v>50</c:v>
                </c:pt>
                <c:pt idx="297">
                  <c:v>101</c:v>
                </c:pt>
                <c:pt idx="298">
                  <c:v>200</c:v>
                </c:pt>
                <c:pt idx="299">
                  <c:v>100</c:v>
                </c:pt>
                <c:pt idx="300">
                  <c:v>80</c:v>
                </c:pt>
                <c:pt idx="301">
                  <c:v>5.6814814814814811</c:v>
                </c:pt>
                <c:pt idx="302">
                  <c:v>80</c:v>
                </c:pt>
                <c:pt idx="303">
                  <c:v>60</c:v>
                </c:pt>
                <c:pt idx="304">
                  <c:v>30</c:v>
                </c:pt>
                <c:pt idx="305">
                  <c:v>58</c:v>
                </c:pt>
                <c:pt idx="306">
                  <c:v>122</c:v>
                </c:pt>
                <c:pt idx="307">
                  <c:v>99</c:v>
                </c:pt>
                <c:pt idx="308">
                  <c:v>80</c:v>
                </c:pt>
                <c:pt idx="309">
                  <c:v>20</c:v>
                </c:pt>
                <c:pt idx="310">
                  <c:v>100</c:v>
                </c:pt>
                <c:pt idx="311">
                  <c:v>42</c:v>
                </c:pt>
                <c:pt idx="312">
                  <c:v>68</c:v>
                </c:pt>
                <c:pt idx="313">
                  <c:v>20</c:v>
                </c:pt>
                <c:pt idx="314">
                  <c:v>200</c:v>
                </c:pt>
                <c:pt idx="315">
                  <c:v>35</c:v>
                </c:pt>
                <c:pt idx="316">
                  <c:v>40</c:v>
                </c:pt>
                <c:pt idx="317">
                  <c:v>10</c:v>
                </c:pt>
                <c:pt idx="318">
                  <c:v>50</c:v>
                </c:pt>
                <c:pt idx="319">
                  <c:v>50</c:v>
                </c:pt>
                <c:pt idx="320">
                  <c:v>86</c:v>
                </c:pt>
                <c:pt idx="321">
                  <c:v>102.5</c:v>
                </c:pt>
                <c:pt idx="322">
                  <c:v>100</c:v>
                </c:pt>
                <c:pt idx="323">
                  <c:v>100</c:v>
                </c:pt>
                <c:pt idx="324">
                  <c:v>100</c:v>
                </c:pt>
                <c:pt idx="325">
                  <c:v>100</c:v>
                </c:pt>
                <c:pt idx="326">
                  <c:v>60</c:v>
                </c:pt>
                <c:pt idx="327">
                  <c:v>10.5</c:v>
                </c:pt>
                <c:pt idx="328">
                  <c:v>20</c:v>
                </c:pt>
                <c:pt idx="329">
                  <c:v>144</c:v>
                </c:pt>
                <c:pt idx="330">
                  <c:v>13</c:v>
                </c:pt>
                <c:pt idx="331">
                  <c:v>128</c:v>
                </c:pt>
                <c:pt idx="332">
                  <c:v>70</c:v>
                </c:pt>
                <c:pt idx="333">
                  <c:v>250</c:v>
                </c:pt>
                <c:pt idx="334">
                  <c:v>4.5999999999999996</c:v>
                </c:pt>
                <c:pt idx="335">
                  <c:v>50</c:v>
                </c:pt>
                <c:pt idx="336">
                  <c:v>22</c:v>
                </c:pt>
                <c:pt idx="337">
                  <c:v>50</c:v>
                </c:pt>
                <c:pt idx="338">
                  <c:v>160</c:v>
                </c:pt>
                <c:pt idx="339">
                  <c:v>120</c:v>
                </c:pt>
                <c:pt idx="340">
                  <c:v>100</c:v>
                </c:pt>
                <c:pt idx="341">
                  <c:v>75</c:v>
                </c:pt>
                <c:pt idx="342">
                  <c:v>26</c:v>
                </c:pt>
                <c:pt idx="343">
                  <c:v>50</c:v>
                </c:pt>
                <c:pt idx="344">
                  <c:v>55.83</c:v>
                </c:pt>
                <c:pt idx="345">
                  <c:v>88</c:v>
                </c:pt>
                <c:pt idx="346">
                  <c:v>22</c:v>
                </c:pt>
                <c:pt idx="347">
                  <c:v>100</c:v>
                </c:pt>
                <c:pt idx="348">
                  <c:v>50</c:v>
                </c:pt>
                <c:pt idx="349">
                  <c:v>300</c:v>
                </c:pt>
                <c:pt idx="350">
                  <c:v>40</c:v>
                </c:pt>
                <c:pt idx="351">
                  <c:v>400</c:v>
                </c:pt>
                <c:pt idx="352">
                  <c:v>80</c:v>
                </c:pt>
                <c:pt idx="353">
                  <c:v>62.5</c:v>
                </c:pt>
                <c:pt idx="354">
                  <c:v>17.5</c:v>
                </c:pt>
                <c:pt idx="355">
                  <c:v>112</c:v>
                </c:pt>
                <c:pt idx="356">
                  <c:v>100</c:v>
                </c:pt>
                <c:pt idx="357">
                  <c:v>100</c:v>
                </c:pt>
                <c:pt idx="358">
                  <c:v>100</c:v>
                </c:pt>
                <c:pt idx="359">
                  <c:v>240</c:v>
                </c:pt>
                <c:pt idx="360">
                  <c:v>65</c:v>
                </c:pt>
                <c:pt idx="361">
                  <c:v>9.3076923076923066</c:v>
                </c:pt>
                <c:pt idx="362">
                  <c:v>88</c:v>
                </c:pt>
                <c:pt idx="363">
                  <c:v>90</c:v>
                </c:pt>
                <c:pt idx="364">
                  <c:v>70</c:v>
                </c:pt>
                <c:pt idx="365">
                  <c:v>150</c:v>
                </c:pt>
                <c:pt idx="366">
                  <c:v>100</c:v>
                </c:pt>
                <c:pt idx="367">
                  <c:v>100</c:v>
                </c:pt>
                <c:pt idx="368">
                  <c:v>35</c:v>
                </c:pt>
                <c:pt idx="369">
                  <c:v>107</c:v>
                </c:pt>
                <c:pt idx="370">
                  <c:v>132</c:v>
                </c:pt>
                <c:pt idx="371">
                  <c:v>250</c:v>
                </c:pt>
                <c:pt idx="372">
                  <c:v>88</c:v>
                </c:pt>
                <c:pt idx="373">
                  <c:v>25</c:v>
                </c:pt>
                <c:pt idx="374">
                  <c:v>100</c:v>
                </c:pt>
                <c:pt idx="375">
                  <c:v>44</c:v>
                </c:pt>
                <c:pt idx="376">
                  <c:v>100</c:v>
                </c:pt>
                <c:pt idx="377">
                  <c:v>162</c:v>
                </c:pt>
                <c:pt idx="378">
                  <c:v>100</c:v>
                </c:pt>
                <c:pt idx="379">
                  <c:v>200</c:v>
                </c:pt>
                <c:pt idx="380">
                  <c:v>100</c:v>
                </c:pt>
                <c:pt idx="381">
                  <c:v>50</c:v>
                </c:pt>
                <c:pt idx="382">
                  <c:v>80</c:v>
                </c:pt>
                <c:pt idx="383">
                  <c:v>50.5</c:v>
                </c:pt>
                <c:pt idx="384">
                  <c:v>50</c:v>
                </c:pt>
                <c:pt idx="385">
                  <c:v>160.5</c:v>
                </c:pt>
                <c:pt idx="386">
                  <c:v>75</c:v>
                </c:pt>
                <c:pt idx="387">
                  <c:v>80</c:v>
                </c:pt>
                <c:pt idx="388">
                  <c:v>22.9</c:v>
                </c:pt>
                <c:pt idx="389">
                  <c:v>200</c:v>
                </c:pt>
                <c:pt idx="390">
                  <c:v>127.86</c:v>
                </c:pt>
                <c:pt idx="391">
                  <c:v>100</c:v>
                </c:pt>
                <c:pt idx="392">
                  <c:v>100</c:v>
                </c:pt>
                <c:pt idx="393">
                  <c:v>79</c:v>
                </c:pt>
                <c:pt idx="394">
                  <c:v>75</c:v>
                </c:pt>
                <c:pt idx="395">
                  <c:v>160</c:v>
                </c:pt>
                <c:pt idx="396">
                  <c:v>150</c:v>
                </c:pt>
                <c:pt idx="397">
                  <c:v>20</c:v>
                </c:pt>
                <c:pt idx="398">
                  <c:v>20</c:v>
                </c:pt>
                <c:pt idx="399">
                  <c:v>196</c:v>
                </c:pt>
                <c:pt idx="400">
                  <c:v>50</c:v>
                </c:pt>
                <c:pt idx="401">
                  <c:v>132</c:v>
                </c:pt>
                <c:pt idx="402">
                  <c:v>175</c:v>
                </c:pt>
                <c:pt idx="403">
                  <c:v>100</c:v>
                </c:pt>
                <c:pt idx="404">
                  <c:v>200</c:v>
                </c:pt>
                <c:pt idx="405">
                  <c:v>152.5</c:v>
                </c:pt>
                <c:pt idx="406">
                  <c:v>233</c:v>
                </c:pt>
                <c:pt idx="407">
                  <c:v>63</c:v>
                </c:pt>
                <c:pt idx="408">
                  <c:v>26</c:v>
                </c:pt>
                <c:pt idx="409">
                  <c:v>56</c:v>
                </c:pt>
                <c:pt idx="410">
                  <c:v>50</c:v>
                </c:pt>
                <c:pt idx="411">
                  <c:v>200</c:v>
                </c:pt>
                <c:pt idx="412">
                  <c:v>7.5</c:v>
                </c:pt>
                <c:pt idx="413">
                  <c:v>90</c:v>
                </c:pt>
                <c:pt idx="414">
                  <c:v>500</c:v>
                </c:pt>
                <c:pt idx="415">
                  <c:v>90</c:v>
                </c:pt>
                <c:pt idx="416">
                  <c:v>96</c:v>
                </c:pt>
                <c:pt idx="417">
                  <c:v>190</c:v>
                </c:pt>
                <c:pt idx="418">
                  <c:v>190</c:v>
                </c:pt>
                <c:pt idx="419">
                  <c:v>50</c:v>
                </c:pt>
                <c:pt idx="420">
                  <c:v>50</c:v>
                </c:pt>
                <c:pt idx="421">
                  <c:v>74.5</c:v>
                </c:pt>
                <c:pt idx="422">
                  <c:v>130</c:v>
                </c:pt>
                <c:pt idx="423">
                  <c:v>150</c:v>
                </c:pt>
                <c:pt idx="424">
                  <c:v>300</c:v>
                </c:pt>
                <c:pt idx="425">
                  <c:v>50</c:v>
                </c:pt>
                <c:pt idx="426">
                  <c:v>30</c:v>
                </c:pt>
                <c:pt idx="427">
                  <c:v>100</c:v>
                </c:pt>
                <c:pt idx="428">
                  <c:v>350</c:v>
                </c:pt>
                <c:pt idx="429">
                  <c:v>250</c:v>
                </c:pt>
                <c:pt idx="430">
                  <c:v>90</c:v>
                </c:pt>
                <c:pt idx="431">
                  <c:v>93.5</c:v>
                </c:pt>
                <c:pt idx="432">
                  <c:v>200</c:v>
                </c:pt>
                <c:pt idx="433">
                  <c:v>100</c:v>
                </c:pt>
                <c:pt idx="434">
                  <c:v>100</c:v>
                </c:pt>
                <c:pt idx="435">
                  <c:v>30</c:v>
                </c:pt>
                <c:pt idx="436">
                  <c:v>125</c:v>
                </c:pt>
                <c:pt idx="437">
                  <c:v>102</c:v>
                </c:pt>
                <c:pt idx="438">
                  <c:v>150</c:v>
                </c:pt>
                <c:pt idx="439">
                  <c:v>70</c:v>
                </c:pt>
                <c:pt idx="440">
                  <c:v>40</c:v>
                </c:pt>
                <c:pt idx="441">
                  <c:v>150</c:v>
                </c:pt>
                <c:pt idx="442">
                  <c:v>60</c:v>
                </c:pt>
                <c:pt idx="443">
                  <c:v>190</c:v>
                </c:pt>
                <c:pt idx="444">
                  <c:v>20</c:v>
                </c:pt>
                <c:pt idx="445">
                  <c:v>130</c:v>
                </c:pt>
                <c:pt idx="446">
                  <c:v>80</c:v>
                </c:pt>
                <c:pt idx="447">
                  <c:v>80</c:v>
                </c:pt>
                <c:pt idx="448">
                  <c:v>66</c:v>
                </c:pt>
                <c:pt idx="449">
                  <c:v>107</c:v>
                </c:pt>
                <c:pt idx="450">
                  <c:v>100</c:v>
                </c:pt>
                <c:pt idx="451">
                  <c:v>125</c:v>
                </c:pt>
                <c:pt idx="452">
                  <c:v>30</c:v>
                </c:pt>
                <c:pt idx="453">
                  <c:v>100</c:v>
                </c:pt>
                <c:pt idx="454">
                  <c:v>150</c:v>
                </c:pt>
                <c:pt idx="455">
                  <c:v>100</c:v>
                </c:pt>
                <c:pt idx="456">
                  <c:v>65</c:v>
                </c:pt>
                <c:pt idx="457">
                  <c:v>138.80000000000001</c:v>
                </c:pt>
                <c:pt idx="458">
                  <c:v>140</c:v>
                </c:pt>
                <c:pt idx="459">
                  <c:v>100</c:v>
                </c:pt>
                <c:pt idx="460">
                  <c:v>25</c:v>
                </c:pt>
                <c:pt idx="461">
                  <c:v>300</c:v>
                </c:pt>
                <c:pt idx="462">
                  <c:v>200</c:v>
                </c:pt>
                <c:pt idx="463">
                  <c:v>125</c:v>
                </c:pt>
                <c:pt idx="464">
                  <c:v>35</c:v>
                </c:pt>
                <c:pt idx="465">
                  <c:v>127.85</c:v>
                </c:pt>
                <c:pt idx="466">
                  <c:v>700</c:v>
                </c:pt>
              </c:numCache>
            </c:numRef>
          </c:bubbleSize>
          <c:bubble3D val="0"/>
          <c:extLst>
            <c:ext xmlns:c16="http://schemas.microsoft.com/office/drawing/2014/chart" uri="{C3380CC4-5D6E-409C-BE32-E72D297353CC}">
              <c16:uniqueId val="{00000000-245B-4E0E-B2F2-AD8AFA1DDBC1}"/>
            </c:ext>
          </c:extLst>
        </c:ser>
        <c:ser>
          <c:idx val="0"/>
          <c:order val="1"/>
          <c:spPr>
            <a:noFill/>
            <a:ln w="6350">
              <a:solidFill>
                <a:schemeClr val="tx2">
                  <a:lumMod val="60000"/>
                  <a:lumOff val="40000"/>
                </a:schemeClr>
              </a:solidFill>
              <a:prstDash val="solid"/>
            </a:ln>
          </c:spPr>
          <c:invertIfNegative val="1"/>
          <c:xVal>
            <c:numRef>
              <c:f>'PV &amp; Wind PPAs vs. Gas'!$F$28:$F$653</c:f>
              <c:numCache>
                <c:formatCode>m/d/yyyy</c:formatCode>
                <c:ptCount val="626"/>
                <c:pt idx="0">
                  <c:v>39841</c:v>
                </c:pt>
                <c:pt idx="1">
                  <c:v>39843</c:v>
                </c:pt>
                <c:pt idx="2">
                  <c:v>39846</c:v>
                </c:pt>
                <c:pt idx="3">
                  <c:v>39849</c:v>
                </c:pt>
                <c:pt idx="4">
                  <c:v>39849</c:v>
                </c:pt>
                <c:pt idx="5">
                  <c:v>39849</c:v>
                </c:pt>
                <c:pt idx="6">
                  <c:v>39863</c:v>
                </c:pt>
                <c:pt idx="7">
                  <c:v>39889</c:v>
                </c:pt>
                <c:pt idx="8">
                  <c:v>39889</c:v>
                </c:pt>
                <c:pt idx="9">
                  <c:v>39896</c:v>
                </c:pt>
                <c:pt idx="10">
                  <c:v>39903</c:v>
                </c:pt>
                <c:pt idx="11">
                  <c:v>39903</c:v>
                </c:pt>
                <c:pt idx="12">
                  <c:v>39904</c:v>
                </c:pt>
                <c:pt idx="13">
                  <c:v>39904</c:v>
                </c:pt>
                <c:pt idx="14">
                  <c:v>39913</c:v>
                </c:pt>
                <c:pt idx="15">
                  <c:v>39932</c:v>
                </c:pt>
                <c:pt idx="16">
                  <c:v>39933</c:v>
                </c:pt>
                <c:pt idx="17">
                  <c:v>39974</c:v>
                </c:pt>
                <c:pt idx="18">
                  <c:v>39986</c:v>
                </c:pt>
                <c:pt idx="19">
                  <c:v>39994</c:v>
                </c:pt>
                <c:pt idx="20">
                  <c:v>39994</c:v>
                </c:pt>
                <c:pt idx="21">
                  <c:v>40003</c:v>
                </c:pt>
                <c:pt idx="22">
                  <c:v>40003</c:v>
                </c:pt>
                <c:pt idx="23">
                  <c:v>40003</c:v>
                </c:pt>
                <c:pt idx="24">
                  <c:v>40024</c:v>
                </c:pt>
                <c:pt idx="25">
                  <c:v>40026</c:v>
                </c:pt>
                <c:pt idx="26">
                  <c:v>40030</c:v>
                </c:pt>
                <c:pt idx="27">
                  <c:v>40030</c:v>
                </c:pt>
                <c:pt idx="28">
                  <c:v>40042</c:v>
                </c:pt>
                <c:pt idx="29">
                  <c:v>40051</c:v>
                </c:pt>
                <c:pt idx="30">
                  <c:v>40064</c:v>
                </c:pt>
                <c:pt idx="31">
                  <c:v>40081</c:v>
                </c:pt>
                <c:pt idx="32">
                  <c:v>40081</c:v>
                </c:pt>
                <c:pt idx="33">
                  <c:v>40087</c:v>
                </c:pt>
                <c:pt idx="34">
                  <c:v>40091</c:v>
                </c:pt>
                <c:pt idx="35">
                  <c:v>40095</c:v>
                </c:pt>
                <c:pt idx="36">
                  <c:v>40119</c:v>
                </c:pt>
                <c:pt idx="37">
                  <c:v>40133</c:v>
                </c:pt>
                <c:pt idx="38">
                  <c:v>40141</c:v>
                </c:pt>
                <c:pt idx="39">
                  <c:v>40141</c:v>
                </c:pt>
                <c:pt idx="40">
                  <c:v>40147</c:v>
                </c:pt>
                <c:pt idx="41">
                  <c:v>40147</c:v>
                </c:pt>
                <c:pt idx="42">
                  <c:v>40147</c:v>
                </c:pt>
                <c:pt idx="43">
                  <c:v>40147</c:v>
                </c:pt>
                <c:pt idx="44">
                  <c:v>40147</c:v>
                </c:pt>
                <c:pt idx="45">
                  <c:v>40149</c:v>
                </c:pt>
                <c:pt idx="46">
                  <c:v>40156</c:v>
                </c:pt>
                <c:pt idx="47">
                  <c:v>40164</c:v>
                </c:pt>
                <c:pt idx="48">
                  <c:v>40175</c:v>
                </c:pt>
                <c:pt idx="49">
                  <c:v>40206</c:v>
                </c:pt>
                <c:pt idx="50">
                  <c:v>40214</c:v>
                </c:pt>
                <c:pt idx="51">
                  <c:v>40221</c:v>
                </c:pt>
                <c:pt idx="52">
                  <c:v>40242</c:v>
                </c:pt>
                <c:pt idx="53">
                  <c:v>40266</c:v>
                </c:pt>
                <c:pt idx="54">
                  <c:v>40269</c:v>
                </c:pt>
                <c:pt idx="55">
                  <c:v>40284</c:v>
                </c:pt>
                <c:pt idx="56">
                  <c:v>40287</c:v>
                </c:pt>
                <c:pt idx="57">
                  <c:v>40291</c:v>
                </c:pt>
                <c:pt idx="58">
                  <c:v>40297</c:v>
                </c:pt>
                <c:pt idx="59">
                  <c:v>40302</c:v>
                </c:pt>
                <c:pt idx="60">
                  <c:v>40302</c:v>
                </c:pt>
                <c:pt idx="61">
                  <c:v>40317</c:v>
                </c:pt>
                <c:pt idx="62">
                  <c:v>40330</c:v>
                </c:pt>
                <c:pt idx="63">
                  <c:v>40331</c:v>
                </c:pt>
                <c:pt idx="64">
                  <c:v>40332</c:v>
                </c:pt>
                <c:pt idx="65">
                  <c:v>40332</c:v>
                </c:pt>
                <c:pt idx="66">
                  <c:v>40332</c:v>
                </c:pt>
                <c:pt idx="67">
                  <c:v>40333</c:v>
                </c:pt>
                <c:pt idx="68">
                  <c:v>40338</c:v>
                </c:pt>
                <c:pt idx="69">
                  <c:v>40338</c:v>
                </c:pt>
                <c:pt idx="70">
                  <c:v>40338</c:v>
                </c:pt>
                <c:pt idx="71">
                  <c:v>40338</c:v>
                </c:pt>
                <c:pt idx="72">
                  <c:v>40350</c:v>
                </c:pt>
                <c:pt idx="73">
                  <c:v>40359</c:v>
                </c:pt>
                <c:pt idx="74">
                  <c:v>40366</c:v>
                </c:pt>
                <c:pt idx="75">
                  <c:v>40368</c:v>
                </c:pt>
                <c:pt idx="76">
                  <c:v>40374</c:v>
                </c:pt>
                <c:pt idx="77">
                  <c:v>40380</c:v>
                </c:pt>
                <c:pt idx="78">
                  <c:v>40381</c:v>
                </c:pt>
                <c:pt idx="79">
                  <c:v>40400</c:v>
                </c:pt>
                <c:pt idx="80">
                  <c:v>40406</c:v>
                </c:pt>
                <c:pt idx="81">
                  <c:v>40410</c:v>
                </c:pt>
                <c:pt idx="82">
                  <c:v>40422</c:v>
                </c:pt>
                <c:pt idx="83">
                  <c:v>40429</c:v>
                </c:pt>
                <c:pt idx="84">
                  <c:v>40438</c:v>
                </c:pt>
                <c:pt idx="85">
                  <c:v>40443</c:v>
                </c:pt>
                <c:pt idx="86">
                  <c:v>40462</c:v>
                </c:pt>
                <c:pt idx="87">
                  <c:v>40469</c:v>
                </c:pt>
                <c:pt idx="88">
                  <c:v>40487</c:v>
                </c:pt>
                <c:pt idx="89">
                  <c:v>40494</c:v>
                </c:pt>
                <c:pt idx="90">
                  <c:v>40518</c:v>
                </c:pt>
                <c:pt idx="91">
                  <c:v>40521</c:v>
                </c:pt>
                <c:pt idx="92">
                  <c:v>40529</c:v>
                </c:pt>
                <c:pt idx="93">
                  <c:v>40529</c:v>
                </c:pt>
                <c:pt idx="94">
                  <c:v>40529</c:v>
                </c:pt>
                <c:pt idx="95">
                  <c:v>40529</c:v>
                </c:pt>
                <c:pt idx="96">
                  <c:v>40534</c:v>
                </c:pt>
                <c:pt idx="97">
                  <c:v>40535</c:v>
                </c:pt>
                <c:pt idx="98">
                  <c:v>40535</c:v>
                </c:pt>
                <c:pt idx="99">
                  <c:v>40535</c:v>
                </c:pt>
                <c:pt idx="100">
                  <c:v>40575</c:v>
                </c:pt>
                <c:pt idx="101">
                  <c:v>40612</c:v>
                </c:pt>
                <c:pt idx="102">
                  <c:v>40639</c:v>
                </c:pt>
                <c:pt idx="103">
                  <c:v>40653</c:v>
                </c:pt>
                <c:pt idx="104">
                  <c:v>40668</c:v>
                </c:pt>
                <c:pt idx="105">
                  <c:v>40669</c:v>
                </c:pt>
                <c:pt idx="106">
                  <c:v>40676</c:v>
                </c:pt>
                <c:pt idx="107">
                  <c:v>40679</c:v>
                </c:pt>
                <c:pt idx="108">
                  <c:v>40679</c:v>
                </c:pt>
                <c:pt idx="109">
                  <c:v>40683</c:v>
                </c:pt>
                <c:pt idx="110">
                  <c:v>40701</c:v>
                </c:pt>
                <c:pt idx="111">
                  <c:v>40715</c:v>
                </c:pt>
                <c:pt idx="112">
                  <c:v>40721</c:v>
                </c:pt>
                <c:pt idx="113">
                  <c:v>40722</c:v>
                </c:pt>
                <c:pt idx="114">
                  <c:v>40723</c:v>
                </c:pt>
                <c:pt idx="115">
                  <c:v>40730</c:v>
                </c:pt>
                <c:pt idx="116">
                  <c:v>40739</c:v>
                </c:pt>
                <c:pt idx="117">
                  <c:v>40752</c:v>
                </c:pt>
                <c:pt idx="118">
                  <c:v>40758</c:v>
                </c:pt>
                <c:pt idx="119">
                  <c:v>40763</c:v>
                </c:pt>
                <c:pt idx="120">
                  <c:v>40770</c:v>
                </c:pt>
                <c:pt idx="121">
                  <c:v>40772</c:v>
                </c:pt>
                <c:pt idx="122">
                  <c:v>40772</c:v>
                </c:pt>
                <c:pt idx="123">
                  <c:v>40785</c:v>
                </c:pt>
                <c:pt idx="124">
                  <c:v>40793</c:v>
                </c:pt>
                <c:pt idx="125">
                  <c:v>40798</c:v>
                </c:pt>
                <c:pt idx="126">
                  <c:v>40798</c:v>
                </c:pt>
                <c:pt idx="127">
                  <c:v>40799</c:v>
                </c:pt>
                <c:pt idx="128">
                  <c:v>40817</c:v>
                </c:pt>
                <c:pt idx="129">
                  <c:v>40850</c:v>
                </c:pt>
                <c:pt idx="130">
                  <c:v>40850</c:v>
                </c:pt>
                <c:pt idx="131">
                  <c:v>40855</c:v>
                </c:pt>
                <c:pt idx="132">
                  <c:v>40863</c:v>
                </c:pt>
                <c:pt idx="133">
                  <c:v>40863</c:v>
                </c:pt>
                <c:pt idx="134">
                  <c:v>40875</c:v>
                </c:pt>
                <c:pt idx="135">
                  <c:v>40886</c:v>
                </c:pt>
                <c:pt idx="136">
                  <c:v>40890</c:v>
                </c:pt>
                <c:pt idx="137">
                  <c:v>40890</c:v>
                </c:pt>
                <c:pt idx="138">
                  <c:v>40892</c:v>
                </c:pt>
                <c:pt idx="139">
                  <c:v>40897</c:v>
                </c:pt>
                <c:pt idx="140">
                  <c:v>40897</c:v>
                </c:pt>
                <c:pt idx="141">
                  <c:v>40897</c:v>
                </c:pt>
                <c:pt idx="142">
                  <c:v>40899</c:v>
                </c:pt>
                <c:pt idx="143">
                  <c:v>40927</c:v>
                </c:pt>
                <c:pt idx="144">
                  <c:v>40946</c:v>
                </c:pt>
                <c:pt idx="145">
                  <c:v>40954</c:v>
                </c:pt>
                <c:pt idx="146">
                  <c:v>40956</c:v>
                </c:pt>
                <c:pt idx="147">
                  <c:v>40967</c:v>
                </c:pt>
                <c:pt idx="148">
                  <c:v>40981</c:v>
                </c:pt>
                <c:pt idx="149">
                  <c:v>40985</c:v>
                </c:pt>
                <c:pt idx="150">
                  <c:v>40997</c:v>
                </c:pt>
                <c:pt idx="151">
                  <c:v>41010</c:v>
                </c:pt>
                <c:pt idx="152">
                  <c:v>41056</c:v>
                </c:pt>
                <c:pt idx="153">
                  <c:v>41152</c:v>
                </c:pt>
                <c:pt idx="154">
                  <c:v>41214</c:v>
                </c:pt>
                <c:pt idx="155">
                  <c:v>41247</c:v>
                </c:pt>
                <c:pt idx="156">
                  <c:v>41257</c:v>
                </c:pt>
                <c:pt idx="157">
                  <c:v>41290</c:v>
                </c:pt>
                <c:pt idx="158">
                  <c:v>41312</c:v>
                </c:pt>
                <c:pt idx="159">
                  <c:v>41380</c:v>
                </c:pt>
                <c:pt idx="160">
                  <c:v>41400</c:v>
                </c:pt>
                <c:pt idx="161">
                  <c:v>41418</c:v>
                </c:pt>
                <c:pt idx="162">
                  <c:v>41426</c:v>
                </c:pt>
                <c:pt idx="163">
                  <c:v>41426</c:v>
                </c:pt>
                <c:pt idx="164">
                  <c:v>41430</c:v>
                </c:pt>
                <c:pt idx="165">
                  <c:v>41440</c:v>
                </c:pt>
                <c:pt idx="166">
                  <c:v>41440</c:v>
                </c:pt>
                <c:pt idx="167">
                  <c:v>41446</c:v>
                </c:pt>
                <c:pt idx="168">
                  <c:v>41453</c:v>
                </c:pt>
                <c:pt idx="169">
                  <c:v>41457</c:v>
                </c:pt>
                <c:pt idx="170">
                  <c:v>41457</c:v>
                </c:pt>
                <c:pt idx="171">
                  <c:v>41462</c:v>
                </c:pt>
                <c:pt idx="172">
                  <c:v>41463</c:v>
                </c:pt>
                <c:pt idx="173">
                  <c:v>41465</c:v>
                </c:pt>
                <c:pt idx="174">
                  <c:v>41472</c:v>
                </c:pt>
                <c:pt idx="175">
                  <c:v>41479</c:v>
                </c:pt>
                <c:pt idx="176">
                  <c:v>41498</c:v>
                </c:pt>
                <c:pt idx="177">
                  <c:v>41506</c:v>
                </c:pt>
                <c:pt idx="178">
                  <c:v>41506</c:v>
                </c:pt>
                <c:pt idx="179">
                  <c:v>41528</c:v>
                </c:pt>
                <c:pt idx="180">
                  <c:v>41556</c:v>
                </c:pt>
                <c:pt idx="181">
                  <c:v>41556</c:v>
                </c:pt>
                <c:pt idx="182">
                  <c:v>41557</c:v>
                </c:pt>
                <c:pt idx="183">
                  <c:v>41557</c:v>
                </c:pt>
                <c:pt idx="184">
                  <c:v>41564</c:v>
                </c:pt>
                <c:pt idx="185">
                  <c:v>41572</c:v>
                </c:pt>
                <c:pt idx="186">
                  <c:v>41579</c:v>
                </c:pt>
                <c:pt idx="187">
                  <c:v>41584</c:v>
                </c:pt>
                <c:pt idx="188">
                  <c:v>41596</c:v>
                </c:pt>
                <c:pt idx="189">
                  <c:v>41596</c:v>
                </c:pt>
                <c:pt idx="190">
                  <c:v>41619</c:v>
                </c:pt>
                <c:pt idx="191">
                  <c:v>41628</c:v>
                </c:pt>
                <c:pt idx="192">
                  <c:v>41635</c:v>
                </c:pt>
                <c:pt idx="193">
                  <c:v>41660</c:v>
                </c:pt>
                <c:pt idx="194">
                  <c:v>41662</c:v>
                </c:pt>
                <c:pt idx="195">
                  <c:v>41663</c:v>
                </c:pt>
                <c:pt idx="196">
                  <c:v>41697</c:v>
                </c:pt>
                <c:pt idx="197">
                  <c:v>41801</c:v>
                </c:pt>
                <c:pt idx="198">
                  <c:v>41821</c:v>
                </c:pt>
                <c:pt idx="199">
                  <c:v>41852</c:v>
                </c:pt>
                <c:pt idx="200">
                  <c:v>41852</c:v>
                </c:pt>
                <c:pt idx="201">
                  <c:v>41865</c:v>
                </c:pt>
                <c:pt idx="202">
                  <c:v>41893</c:v>
                </c:pt>
                <c:pt idx="203">
                  <c:v>41906</c:v>
                </c:pt>
                <c:pt idx="204">
                  <c:v>41942</c:v>
                </c:pt>
                <c:pt idx="205">
                  <c:v>41974</c:v>
                </c:pt>
                <c:pt idx="206">
                  <c:v>41974</c:v>
                </c:pt>
                <c:pt idx="207">
                  <c:v>41983</c:v>
                </c:pt>
                <c:pt idx="208">
                  <c:v>41990</c:v>
                </c:pt>
                <c:pt idx="209">
                  <c:v>41990</c:v>
                </c:pt>
                <c:pt idx="210">
                  <c:v>42004</c:v>
                </c:pt>
                <c:pt idx="211">
                  <c:v>42087</c:v>
                </c:pt>
                <c:pt idx="212">
                  <c:v>42101</c:v>
                </c:pt>
                <c:pt idx="213">
                  <c:v>42118</c:v>
                </c:pt>
                <c:pt idx="214">
                  <c:v>42125</c:v>
                </c:pt>
                <c:pt idx="215">
                  <c:v>42125</c:v>
                </c:pt>
                <c:pt idx="216">
                  <c:v>42128</c:v>
                </c:pt>
                <c:pt idx="217">
                  <c:v>42146</c:v>
                </c:pt>
                <c:pt idx="218">
                  <c:v>42153</c:v>
                </c:pt>
                <c:pt idx="219">
                  <c:v>42164</c:v>
                </c:pt>
                <c:pt idx="220">
                  <c:v>42193</c:v>
                </c:pt>
                <c:pt idx="221">
                  <c:v>42209</c:v>
                </c:pt>
                <c:pt idx="222">
                  <c:v>42223</c:v>
                </c:pt>
                <c:pt idx="223">
                  <c:v>42262</c:v>
                </c:pt>
                <c:pt idx="224">
                  <c:v>42262</c:v>
                </c:pt>
                <c:pt idx="225">
                  <c:v>42264</c:v>
                </c:pt>
                <c:pt idx="226">
                  <c:v>42278</c:v>
                </c:pt>
                <c:pt idx="227">
                  <c:v>42286</c:v>
                </c:pt>
                <c:pt idx="228">
                  <c:v>42293</c:v>
                </c:pt>
                <c:pt idx="229">
                  <c:v>42304</c:v>
                </c:pt>
                <c:pt idx="230">
                  <c:v>42317</c:v>
                </c:pt>
                <c:pt idx="231">
                  <c:v>42327</c:v>
                </c:pt>
                <c:pt idx="232">
                  <c:v>42327</c:v>
                </c:pt>
                <c:pt idx="233">
                  <c:v>42328</c:v>
                </c:pt>
                <c:pt idx="234">
                  <c:v>42342</c:v>
                </c:pt>
                <c:pt idx="235">
                  <c:v>42354</c:v>
                </c:pt>
                <c:pt idx="236">
                  <c:v>42356</c:v>
                </c:pt>
                <c:pt idx="237">
                  <c:v>42356</c:v>
                </c:pt>
                <c:pt idx="238">
                  <c:v>42361</c:v>
                </c:pt>
                <c:pt idx="239">
                  <c:v>42377</c:v>
                </c:pt>
                <c:pt idx="240">
                  <c:v>42388</c:v>
                </c:pt>
                <c:pt idx="241">
                  <c:v>42401</c:v>
                </c:pt>
                <c:pt idx="242">
                  <c:v>42401</c:v>
                </c:pt>
                <c:pt idx="243">
                  <c:v>42402</c:v>
                </c:pt>
                <c:pt idx="244">
                  <c:v>42432</c:v>
                </c:pt>
                <c:pt idx="245">
                  <c:v>42433</c:v>
                </c:pt>
                <c:pt idx="246">
                  <c:v>42502</c:v>
                </c:pt>
                <c:pt idx="247">
                  <c:v>42521</c:v>
                </c:pt>
                <c:pt idx="248">
                  <c:v>42521</c:v>
                </c:pt>
                <c:pt idx="249">
                  <c:v>42569</c:v>
                </c:pt>
                <c:pt idx="250">
                  <c:v>42577</c:v>
                </c:pt>
                <c:pt idx="251">
                  <c:v>42593</c:v>
                </c:pt>
                <c:pt idx="252">
                  <c:v>42671</c:v>
                </c:pt>
                <c:pt idx="253">
                  <c:v>42671</c:v>
                </c:pt>
                <c:pt idx="254">
                  <c:v>42675</c:v>
                </c:pt>
                <c:pt idx="255">
                  <c:v>42685</c:v>
                </c:pt>
                <c:pt idx="256">
                  <c:v>42705</c:v>
                </c:pt>
                <c:pt idx="257">
                  <c:v>42709</c:v>
                </c:pt>
                <c:pt idx="258">
                  <c:v>42709</c:v>
                </c:pt>
                <c:pt idx="259">
                  <c:v>42710</c:v>
                </c:pt>
                <c:pt idx="260">
                  <c:v>42719</c:v>
                </c:pt>
                <c:pt idx="261">
                  <c:v>42736</c:v>
                </c:pt>
                <c:pt idx="262">
                  <c:v>42754</c:v>
                </c:pt>
                <c:pt idx="263">
                  <c:v>42762</c:v>
                </c:pt>
                <c:pt idx="264">
                  <c:v>42775</c:v>
                </c:pt>
                <c:pt idx="265">
                  <c:v>42783</c:v>
                </c:pt>
                <c:pt idx="266">
                  <c:v>42801</c:v>
                </c:pt>
                <c:pt idx="267">
                  <c:v>42801</c:v>
                </c:pt>
                <c:pt idx="268">
                  <c:v>42807</c:v>
                </c:pt>
                <c:pt idx="269">
                  <c:v>42808</c:v>
                </c:pt>
                <c:pt idx="270">
                  <c:v>42860</c:v>
                </c:pt>
                <c:pt idx="271">
                  <c:v>42872</c:v>
                </c:pt>
                <c:pt idx="272">
                  <c:v>42892</c:v>
                </c:pt>
                <c:pt idx="273">
                  <c:v>42895</c:v>
                </c:pt>
                <c:pt idx="274">
                  <c:v>42906</c:v>
                </c:pt>
                <c:pt idx="275">
                  <c:v>42923</c:v>
                </c:pt>
                <c:pt idx="276">
                  <c:v>42935</c:v>
                </c:pt>
                <c:pt idx="277">
                  <c:v>42937</c:v>
                </c:pt>
                <c:pt idx="278">
                  <c:v>42948</c:v>
                </c:pt>
                <c:pt idx="279">
                  <c:v>42958</c:v>
                </c:pt>
                <c:pt idx="280">
                  <c:v>42958</c:v>
                </c:pt>
                <c:pt idx="281">
                  <c:v>42979</c:v>
                </c:pt>
                <c:pt idx="282">
                  <c:v>42979</c:v>
                </c:pt>
                <c:pt idx="283">
                  <c:v>43004</c:v>
                </c:pt>
                <c:pt idx="284">
                  <c:v>43009</c:v>
                </c:pt>
                <c:pt idx="285">
                  <c:v>43010</c:v>
                </c:pt>
                <c:pt idx="286">
                  <c:v>43020</c:v>
                </c:pt>
                <c:pt idx="287">
                  <c:v>43024</c:v>
                </c:pt>
                <c:pt idx="288">
                  <c:v>43054</c:v>
                </c:pt>
                <c:pt idx="289">
                  <c:v>43056</c:v>
                </c:pt>
                <c:pt idx="290">
                  <c:v>43056</c:v>
                </c:pt>
                <c:pt idx="291">
                  <c:v>43056</c:v>
                </c:pt>
                <c:pt idx="292">
                  <c:v>43089</c:v>
                </c:pt>
                <c:pt idx="293">
                  <c:v>43090</c:v>
                </c:pt>
                <c:pt idx="294">
                  <c:v>43110</c:v>
                </c:pt>
                <c:pt idx="295">
                  <c:v>43122</c:v>
                </c:pt>
                <c:pt idx="296">
                  <c:v>43122</c:v>
                </c:pt>
                <c:pt idx="297">
                  <c:v>43172</c:v>
                </c:pt>
                <c:pt idx="298">
                  <c:v>43210</c:v>
                </c:pt>
                <c:pt idx="299">
                  <c:v>43303</c:v>
                </c:pt>
                <c:pt idx="300">
                  <c:v>43303</c:v>
                </c:pt>
                <c:pt idx="301">
                  <c:v>43332</c:v>
                </c:pt>
                <c:pt idx="302">
                  <c:v>43343</c:v>
                </c:pt>
                <c:pt idx="303">
                  <c:v>43344</c:v>
                </c:pt>
                <c:pt idx="304">
                  <c:v>43378</c:v>
                </c:pt>
                <c:pt idx="305">
                  <c:v>43391</c:v>
                </c:pt>
                <c:pt idx="306">
                  <c:v>43392</c:v>
                </c:pt>
                <c:pt idx="307">
                  <c:v>43392</c:v>
                </c:pt>
                <c:pt idx="308">
                  <c:v>43392</c:v>
                </c:pt>
                <c:pt idx="309">
                  <c:v>43395</c:v>
                </c:pt>
                <c:pt idx="310">
                  <c:v>43402</c:v>
                </c:pt>
                <c:pt idx="311">
                  <c:v>43423</c:v>
                </c:pt>
                <c:pt idx="312">
                  <c:v>43425</c:v>
                </c:pt>
                <c:pt idx="313">
                  <c:v>43439</c:v>
                </c:pt>
                <c:pt idx="314">
                  <c:v>43465</c:v>
                </c:pt>
                <c:pt idx="315">
                  <c:v>43466</c:v>
                </c:pt>
                <c:pt idx="316">
                  <c:v>43468</c:v>
                </c:pt>
                <c:pt idx="317">
                  <c:v>43473</c:v>
                </c:pt>
                <c:pt idx="318">
                  <c:v>43476</c:v>
                </c:pt>
                <c:pt idx="319">
                  <c:v>43487</c:v>
                </c:pt>
                <c:pt idx="320">
                  <c:v>43501</c:v>
                </c:pt>
                <c:pt idx="321">
                  <c:v>43502</c:v>
                </c:pt>
                <c:pt idx="322">
                  <c:v>43507</c:v>
                </c:pt>
                <c:pt idx="323">
                  <c:v>43531</c:v>
                </c:pt>
                <c:pt idx="324">
                  <c:v>43601</c:v>
                </c:pt>
                <c:pt idx="325">
                  <c:v>43606</c:v>
                </c:pt>
                <c:pt idx="326">
                  <c:v>43616</c:v>
                </c:pt>
                <c:pt idx="327">
                  <c:v>43621</c:v>
                </c:pt>
                <c:pt idx="328">
                  <c:v>43654</c:v>
                </c:pt>
                <c:pt idx="329">
                  <c:v>43678</c:v>
                </c:pt>
                <c:pt idx="330">
                  <c:v>43698</c:v>
                </c:pt>
                <c:pt idx="331">
                  <c:v>43709</c:v>
                </c:pt>
                <c:pt idx="332">
                  <c:v>43726</c:v>
                </c:pt>
                <c:pt idx="333">
                  <c:v>43730</c:v>
                </c:pt>
                <c:pt idx="334">
                  <c:v>43739</c:v>
                </c:pt>
                <c:pt idx="335">
                  <c:v>43740</c:v>
                </c:pt>
                <c:pt idx="336">
                  <c:v>43741</c:v>
                </c:pt>
                <c:pt idx="337">
                  <c:v>43755</c:v>
                </c:pt>
                <c:pt idx="338">
                  <c:v>43755</c:v>
                </c:pt>
                <c:pt idx="339">
                  <c:v>43759</c:v>
                </c:pt>
                <c:pt idx="340">
                  <c:v>43770</c:v>
                </c:pt>
                <c:pt idx="341">
                  <c:v>43794</c:v>
                </c:pt>
                <c:pt idx="342">
                  <c:v>43812</c:v>
                </c:pt>
                <c:pt idx="343">
                  <c:v>43817</c:v>
                </c:pt>
                <c:pt idx="344">
                  <c:v>43819</c:v>
                </c:pt>
                <c:pt idx="345">
                  <c:v>43936</c:v>
                </c:pt>
                <c:pt idx="346">
                  <c:v>43937</c:v>
                </c:pt>
                <c:pt idx="347">
                  <c:v>43978</c:v>
                </c:pt>
                <c:pt idx="348">
                  <c:v>43978</c:v>
                </c:pt>
                <c:pt idx="349">
                  <c:v>43979</c:v>
                </c:pt>
                <c:pt idx="350">
                  <c:v>43986</c:v>
                </c:pt>
                <c:pt idx="351">
                  <c:v>44033</c:v>
                </c:pt>
                <c:pt idx="352">
                  <c:v>44044</c:v>
                </c:pt>
                <c:pt idx="353">
                  <c:v>44050</c:v>
                </c:pt>
                <c:pt idx="354">
                  <c:v>44068</c:v>
                </c:pt>
                <c:pt idx="355">
                  <c:v>44074</c:v>
                </c:pt>
                <c:pt idx="356">
                  <c:v>44075</c:v>
                </c:pt>
                <c:pt idx="357">
                  <c:v>44085</c:v>
                </c:pt>
                <c:pt idx="358">
                  <c:v>44090</c:v>
                </c:pt>
                <c:pt idx="359">
                  <c:v>44091</c:v>
                </c:pt>
                <c:pt idx="360">
                  <c:v>44091</c:v>
                </c:pt>
                <c:pt idx="361">
                  <c:v>44105</c:v>
                </c:pt>
                <c:pt idx="362">
                  <c:v>44119</c:v>
                </c:pt>
                <c:pt idx="363">
                  <c:v>44165</c:v>
                </c:pt>
                <c:pt idx="364">
                  <c:v>44218</c:v>
                </c:pt>
                <c:pt idx="365">
                  <c:v>44230</c:v>
                </c:pt>
                <c:pt idx="366">
                  <c:v>44246</c:v>
                </c:pt>
                <c:pt idx="367">
                  <c:v>44270</c:v>
                </c:pt>
                <c:pt idx="368">
                  <c:v>44307</c:v>
                </c:pt>
                <c:pt idx="369">
                  <c:v>44307</c:v>
                </c:pt>
                <c:pt idx="370">
                  <c:v>44337</c:v>
                </c:pt>
                <c:pt idx="371">
                  <c:v>44377</c:v>
                </c:pt>
                <c:pt idx="372">
                  <c:v>44440</c:v>
                </c:pt>
                <c:pt idx="373">
                  <c:v>44440</c:v>
                </c:pt>
                <c:pt idx="374">
                  <c:v>44546</c:v>
                </c:pt>
                <c:pt idx="375">
                  <c:v>44621</c:v>
                </c:pt>
                <c:pt idx="376">
                  <c:v>44733</c:v>
                </c:pt>
                <c:pt idx="377">
                  <c:v>44735</c:v>
                </c:pt>
                <c:pt idx="378">
                  <c:v>44740</c:v>
                </c:pt>
                <c:pt idx="379">
                  <c:v>44845</c:v>
                </c:pt>
                <c:pt idx="380">
                  <c:v>44855</c:v>
                </c:pt>
                <c:pt idx="381">
                  <c:v>44857</c:v>
                </c:pt>
              </c:numCache>
            </c:numRef>
          </c:xVal>
          <c:yVal>
            <c:numRef>
              <c:f>'PV &amp; Wind PPAs vs. Gas'!$G$28:$G$653</c:f>
              <c:numCache>
                <c:formatCode>"$"#,##0.00_);\("$"#,##0.00\)</c:formatCode>
                <c:ptCount val="626"/>
                <c:pt idx="0">
                  <c:v>61.654185876032663</c:v>
                </c:pt>
                <c:pt idx="1">
                  <c:v>69.409889894771112</c:v>
                </c:pt>
                <c:pt idx="2">
                  <c:v>59.09014050883814</c:v>
                </c:pt>
                <c:pt idx="3">
                  <c:v>103.95402601158307</c:v>
                </c:pt>
                <c:pt idx="4">
                  <c:v>107.03584430028417</c:v>
                </c:pt>
                <c:pt idx="5">
                  <c:v>107.05849561052888</c:v>
                </c:pt>
                <c:pt idx="6">
                  <c:v>104.76991765216623</c:v>
                </c:pt>
                <c:pt idx="7">
                  <c:v>130.04191753417649</c:v>
                </c:pt>
                <c:pt idx="8">
                  <c:v>133.59038364997915</c:v>
                </c:pt>
                <c:pt idx="9">
                  <c:v>99.678823730131725</c:v>
                </c:pt>
                <c:pt idx="10">
                  <c:v>68.149569996041507</c:v>
                </c:pt>
                <c:pt idx="11">
                  <c:v>68.148824635615881</c:v>
                </c:pt>
                <c:pt idx="12">
                  <c:v>57.003772059550379</c:v>
                </c:pt>
                <c:pt idx="13">
                  <c:v>91.204590630145262</c:v>
                </c:pt>
                <c:pt idx="14">
                  <c:v>118.13321764685676</c:v>
                </c:pt>
                <c:pt idx="15">
                  <c:v>77.548207829474933</c:v>
                </c:pt>
                <c:pt idx="16">
                  <c:v>71.955576306305659</c:v>
                </c:pt>
                <c:pt idx="17">
                  <c:v>87.469586579149109</c:v>
                </c:pt>
                <c:pt idx="18">
                  <c:v>81.202435346346462</c:v>
                </c:pt>
                <c:pt idx="19">
                  <c:v>83.060186785204479</c:v>
                </c:pt>
                <c:pt idx="20">
                  <c:v>74.726670741618278</c:v>
                </c:pt>
                <c:pt idx="21">
                  <c:v>96.527512485472329</c:v>
                </c:pt>
                <c:pt idx="22">
                  <c:v>96.527512281399908</c:v>
                </c:pt>
                <c:pt idx="23">
                  <c:v>96.527511999385766</c:v>
                </c:pt>
                <c:pt idx="24">
                  <c:v>61.743211431350865</c:v>
                </c:pt>
                <c:pt idx="25">
                  <c:v>72.646060376530954</c:v>
                </c:pt>
                <c:pt idx="26">
                  <c:v>82.95714148677385</c:v>
                </c:pt>
                <c:pt idx="27">
                  <c:v>82.878870519768924</c:v>
                </c:pt>
                <c:pt idx="28">
                  <c:v>118.57701968759595</c:v>
                </c:pt>
                <c:pt idx="29">
                  <c:v>76.011422781813664</c:v>
                </c:pt>
                <c:pt idx="30">
                  <c:v>63.034409533882879</c:v>
                </c:pt>
                <c:pt idx="31">
                  <c:v>53.528041915378921</c:v>
                </c:pt>
                <c:pt idx="32">
                  <c:v>54.54438335687324</c:v>
                </c:pt>
                <c:pt idx="33">
                  <c:v>75.983964409933577</c:v>
                </c:pt>
                <c:pt idx="34">
                  <c:v>55.367237819644664</c:v>
                </c:pt>
                <c:pt idx="35">
                  <c:v>89.523588938601122</c:v>
                </c:pt>
                <c:pt idx="36">
                  <c:v>79.298181577011363</c:v>
                </c:pt>
                <c:pt idx="37">
                  <c:v>75.649351153033351</c:v>
                </c:pt>
                <c:pt idx="38">
                  <c:v>87.641721627898676</c:v>
                </c:pt>
                <c:pt idx="39">
                  <c:v>75.067872114510109</c:v>
                </c:pt>
                <c:pt idx="40">
                  <c:v>128.25791804056288</c:v>
                </c:pt>
                <c:pt idx="41">
                  <c:v>128.24136830024094</c:v>
                </c:pt>
                <c:pt idx="42">
                  <c:v>128.2330622429991</c:v>
                </c:pt>
                <c:pt idx="43">
                  <c:v>128.23488680306681</c:v>
                </c:pt>
                <c:pt idx="44">
                  <c:v>128.24062758242999</c:v>
                </c:pt>
                <c:pt idx="45">
                  <c:v>111.9796248404854</c:v>
                </c:pt>
                <c:pt idx="46">
                  <c:v>139.1447737202482</c:v>
                </c:pt>
                <c:pt idx="47">
                  <c:v>142.17558760444851</c:v>
                </c:pt>
                <c:pt idx="48">
                  <c:v>82.491077429458969</c:v>
                </c:pt>
                <c:pt idx="49">
                  <c:v>116.20725672674696</c:v>
                </c:pt>
                <c:pt idx="50">
                  <c:v>59.961200147313249</c:v>
                </c:pt>
                <c:pt idx="51">
                  <c:v>82.258272196939672</c:v>
                </c:pt>
                <c:pt idx="52">
                  <c:v>123.33620428537581</c:v>
                </c:pt>
                <c:pt idx="53">
                  <c:v>65.611584684515776</c:v>
                </c:pt>
                <c:pt idx="54">
                  <c:v>67.225175836340341</c:v>
                </c:pt>
                <c:pt idx="55">
                  <c:v>47.339258442795028</c:v>
                </c:pt>
                <c:pt idx="56">
                  <c:v>97.653363211510012</c:v>
                </c:pt>
                <c:pt idx="57">
                  <c:v>55.767075686857609</c:v>
                </c:pt>
                <c:pt idx="58">
                  <c:v>127.20952415903416</c:v>
                </c:pt>
                <c:pt idx="59">
                  <c:v>88.812847145761737</c:v>
                </c:pt>
                <c:pt idx="60">
                  <c:v>92.147163644150965</c:v>
                </c:pt>
                <c:pt idx="61">
                  <c:v>65.929329606870837</c:v>
                </c:pt>
                <c:pt idx="62">
                  <c:v>58.564544401827405</c:v>
                </c:pt>
                <c:pt idx="63">
                  <c:v>129.82201568789674</c:v>
                </c:pt>
                <c:pt idx="64">
                  <c:v>54.736005009383724</c:v>
                </c:pt>
                <c:pt idx="65">
                  <c:v>109.57312580480993</c:v>
                </c:pt>
                <c:pt idx="66">
                  <c:v>101.91316103294061</c:v>
                </c:pt>
                <c:pt idx="67">
                  <c:v>74.365674312720387</c:v>
                </c:pt>
                <c:pt idx="68">
                  <c:v>130.64996609278367</c:v>
                </c:pt>
                <c:pt idx="69">
                  <c:v>132.98257270468235</c:v>
                </c:pt>
                <c:pt idx="70">
                  <c:v>130.64996609278367</c:v>
                </c:pt>
                <c:pt idx="71">
                  <c:v>132.98257270468233</c:v>
                </c:pt>
                <c:pt idx="72">
                  <c:v>100.41836415178406</c:v>
                </c:pt>
                <c:pt idx="73">
                  <c:v>62.508666167448318</c:v>
                </c:pt>
                <c:pt idx="74">
                  <c:v>42.247428096663526</c:v>
                </c:pt>
                <c:pt idx="75">
                  <c:v>62.494762653189909</c:v>
                </c:pt>
                <c:pt idx="76">
                  <c:v>50.292800712395888</c:v>
                </c:pt>
                <c:pt idx="77">
                  <c:v>89.494593726412504</c:v>
                </c:pt>
                <c:pt idx="78">
                  <c:v>126.45556607787388</c:v>
                </c:pt>
                <c:pt idx="79">
                  <c:v>100.78712743101391</c:v>
                </c:pt>
                <c:pt idx="80">
                  <c:v>62.575246938984357</c:v>
                </c:pt>
                <c:pt idx="81">
                  <c:v>141.83659647159325</c:v>
                </c:pt>
                <c:pt idx="82">
                  <c:v>77.337415125163304</c:v>
                </c:pt>
                <c:pt idx="83">
                  <c:v>91.16191110605142</c:v>
                </c:pt>
                <c:pt idx="84">
                  <c:v>39.037159724927797</c:v>
                </c:pt>
                <c:pt idx="85">
                  <c:v>48.664655193061989</c:v>
                </c:pt>
                <c:pt idx="86">
                  <c:v>123.83593225272847</c:v>
                </c:pt>
                <c:pt idx="87">
                  <c:v>122.94578313651877</c:v>
                </c:pt>
                <c:pt idx="88">
                  <c:v>44.295508887818293</c:v>
                </c:pt>
                <c:pt idx="89">
                  <c:v>72.661877690402108</c:v>
                </c:pt>
                <c:pt idx="90">
                  <c:v>38.007522157154916</c:v>
                </c:pt>
                <c:pt idx="91">
                  <c:v>31.951593852698867</c:v>
                </c:pt>
                <c:pt idx="92">
                  <c:v>115.40025660232061</c:v>
                </c:pt>
                <c:pt idx="93">
                  <c:v>62.271176966530696</c:v>
                </c:pt>
                <c:pt idx="94">
                  <c:v>108.23165016211344</c:v>
                </c:pt>
                <c:pt idx="95">
                  <c:v>58.238528016577412</c:v>
                </c:pt>
                <c:pt idx="96">
                  <c:v>49.564264828267518</c:v>
                </c:pt>
                <c:pt idx="97">
                  <c:v>75.440770497760909</c:v>
                </c:pt>
                <c:pt idx="98">
                  <c:v>62.198555161191507</c:v>
                </c:pt>
                <c:pt idx="99">
                  <c:v>81.767754490895328</c:v>
                </c:pt>
                <c:pt idx="100">
                  <c:v>114.12508058517862</c:v>
                </c:pt>
                <c:pt idx="101">
                  <c:v>72.112105147883156</c:v>
                </c:pt>
                <c:pt idx="102">
                  <c:v>109.73701391387078</c:v>
                </c:pt>
                <c:pt idx="103">
                  <c:v>37.170570594614169</c:v>
                </c:pt>
                <c:pt idx="104">
                  <c:v>70.506707769794644</c:v>
                </c:pt>
                <c:pt idx="105">
                  <c:v>34.709562966796554</c:v>
                </c:pt>
                <c:pt idx="106">
                  <c:v>76.662283644375208</c:v>
                </c:pt>
                <c:pt idx="107">
                  <c:v>33.212617491979564</c:v>
                </c:pt>
                <c:pt idx="108">
                  <c:v>23.627596875323313</c:v>
                </c:pt>
                <c:pt idx="109">
                  <c:v>58.411390156159591</c:v>
                </c:pt>
                <c:pt idx="110">
                  <c:v>40.910072466269909</c:v>
                </c:pt>
                <c:pt idx="111">
                  <c:v>52.428988220190639</c:v>
                </c:pt>
                <c:pt idx="112">
                  <c:v>36.852003725469281</c:v>
                </c:pt>
                <c:pt idx="113">
                  <c:v>67.314689838917246</c:v>
                </c:pt>
                <c:pt idx="114">
                  <c:v>86.052661815462926</c:v>
                </c:pt>
                <c:pt idx="115">
                  <c:v>44.812490709089381</c:v>
                </c:pt>
                <c:pt idx="116">
                  <c:v>90.830450471936871</c:v>
                </c:pt>
                <c:pt idx="117">
                  <c:v>93.396444662109786</c:v>
                </c:pt>
                <c:pt idx="118">
                  <c:v>65.105641210020934</c:v>
                </c:pt>
                <c:pt idx="119">
                  <c:v>51.108011398802127</c:v>
                </c:pt>
                <c:pt idx="120">
                  <c:v>37.185168493046135</c:v>
                </c:pt>
                <c:pt idx="121">
                  <c:v>46.538899311102604</c:v>
                </c:pt>
                <c:pt idx="122">
                  <c:v>46.538899311102618</c:v>
                </c:pt>
                <c:pt idx="123">
                  <c:v>29.237758740393371</c:v>
                </c:pt>
                <c:pt idx="124">
                  <c:v>31.067214969586932</c:v>
                </c:pt>
                <c:pt idx="125">
                  <c:v>39.980031421767379</c:v>
                </c:pt>
                <c:pt idx="126">
                  <c:v>44.944871925124112</c:v>
                </c:pt>
                <c:pt idx="127">
                  <c:v>78.327817496735605</c:v>
                </c:pt>
                <c:pt idx="128">
                  <c:v>41.302410116540834</c:v>
                </c:pt>
                <c:pt idx="129">
                  <c:v>30.712635955185256</c:v>
                </c:pt>
                <c:pt idx="130">
                  <c:v>32.466135593372627</c:v>
                </c:pt>
                <c:pt idx="131">
                  <c:v>33.346261641459805</c:v>
                </c:pt>
                <c:pt idx="132">
                  <c:v>59.746606041147736</c:v>
                </c:pt>
                <c:pt idx="133">
                  <c:v>88.430477399201877</c:v>
                </c:pt>
                <c:pt idx="134">
                  <c:v>85.32604282054848</c:v>
                </c:pt>
                <c:pt idx="135">
                  <c:v>41.527060878623487</c:v>
                </c:pt>
                <c:pt idx="136">
                  <c:v>34.237524175553581</c:v>
                </c:pt>
                <c:pt idx="137">
                  <c:v>33.336337721408924</c:v>
                </c:pt>
                <c:pt idx="138">
                  <c:v>34.032675113535852</c:v>
                </c:pt>
                <c:pt idx="139">
                  <c:v>71.018407289862594</c:v>
                </c:pt>
                <c:pt idx="140">
                  <c:v>73.368339377067755</c:v>
                </c:pt>
                <c:pt idx="141">
                  <c:v>34.780976940244898</c:v>
                </c:pt>
                <c:pt idx="142">
                  <c:v>51.838613109350753</c:v>
                </c:pt>
                <c:pt idx="143">
                  <c:v>37.565551092766526</c:v>
                </c:pt>
                <c:pt idx="144">
                  <c:v>49.235954366133832</c:v>
                </c:pt>
                <c:pt idx="145">
                  <c:v>32.063713116788264</c:v>
                </c:pt>
                <c:pt idx="146">
                  <c:v>103.25602529135206</c:v>
                </c:pt>
                <c:pt idx="147">
                  <c:v>34.102026131728266</c:v>
                </c:pt>
                <c:pt idx="148">
                  <c:v>34.237524175553574</c:v>
                </c:pt>
                <c:pt idx="149">
                  <c:v>43.232493140897624</c:v>
                </c:pt>
                <c:pt idx="150">
                  <c:v>35.713798274559174</c:v>
                </c:pt>
                <c:pt idx="151">
                  <c:v>52.001541781250438</c:v>
                </c:pt>
                <c:pt idx="152">
                  <c:v>64.702349776879046</c:v>
                </c:pt>
                <c:pt idx="153">
                  <c:v>52.320503596622615</c:v>
                </c:pt>
                <c:pt idx="154">
                  <c:v>59.168609166091642</c:v>
                </c:pt>
                <c:pt idx="155">
                  <c:v>91.748079724637506</c:v>
                </c:pt>
                <c:pt idx="156">
                  <c:v>62.837095528299898</c:v>
                </c:pt>
                <c:pt idx="157">
                  <c:v>32.218372478209993</c:v>
                </c:pt>
                <c:pt idx="158">
                  <c:v>31.848661980300701</c:v>
                </c:pt>
                <c:pt idx="159">
                  <c:v>53.059437356235634</c:v>
                </c:pt>
                <c:pt idx="160">
                  <c:v>32.767028223005816</c:v>
                </c:pt>
                <c:pt idx="161">
                  <c:v>98.080289746233944</c:v>
                </c:pt>
                <c:pt idx="162">
                  <c:v>24.771705774185939</c:v>
                </c:pt>
                <c:pt idx="163">
                  <c:v>24.172566925546853</c:v>
                </c:pt>
                <c:pt idx="164">
                  <c:v>51.122662871220356</c:v>
                </c:pt>
                <c:pt idx="165">
                  <c:v>23.708324772139541</c:v>
                </c:pt>
                <c:pt idx="166">
                  <c:v>26.098146508157207</c:v>
                </c:pt>
                <c:pt idx="167">
                  <c:v>33.747731145023742</c:v>
                </c:pt>
                <c:pt idx="168">
                  <c:v>60.751715590461139</c:v>
                </c:pt>
                <c:pt idx="169">
                  <c:v>56.585482999251376</c:v>
                </c:pt>
                <c:pt idx="170">
                  <c:v>26.917078155745877</c:v>
                </c:pt>
                <c:pt idx="171">
                  <c:v>60.751715590461139</c:v>
                </c:pt>
                <c:pt idx="172">
                  <c:v>23.045595063026759</c:v>
                </c:pt>
                <c:pt idx="173">
                  <c:v>25.578479983132571</c:v>
                </c:pt>
                <c:pt idx="174">
                  <c:v>26.577996045497272</c:v>
                </c:pt>
                <c:pt idx="175">
                  <c:v>29.275831949652265</c:v>
                </c:pt>
                <c:pt idx="176">
                  <c:v>55.003271784902608</c:v>
                </c:pt>
                <c:pt idx="177">
                  <c:v>62.491568179364116</c:v>
                </c:pt>
                <c:pt idx="178">
                  <c:v>60.857992156937563</c:v>
                </c:pt>
                <c:pt idx="179">
                  <c:v>34.072337660518095</c:v>
                </c:pt>
                <c:pt idx="180">
                  <c:v>21.992427725296924</c:v>
                </c:pt>
                <c:pt idx="181">
                  <c:v>23.074164935171197</c:v>
                </c:pt>
                <c:pt idx="182">
                  <c:v>21.620254252995938</c:v>
                </c:pt>
                <c:pt idx="183">
                  <c:v>23.136278354033948</c:v>
                </c:pt>
                <c:pt idx="184">
                  <c:v>23.889447601190597</c:v>
                </c:pt>
                <c:pt idx="185">
                  <c:v>61.485439256591384</c:v>
                </c:pt>
                <c:pt idx="186">
                  <c:v>33.32339020048083</c:v>
                </c:pt>
                <c:pt idx="187">
                  <c:v>26.418083123391558</c:v>
                </c:pt>
                <c:pt idx="188">
                  <c:v>97.755698556863834</c:v>
                </c:pt>
                <c:pt idx="189">
                  <c:v>26.578875570826732</c:v>
                </c:pt>
                <c:pt idx="190">
                  <c:v>54.115930916856314</c:v>
                </c:pt>
                <c:pt idx="191">
                  <c:v>22.322957534351598</c:v>
                </c:pt>
                <c:pt idx="192">
                  <c:v>31.860851185123899</c:v>
                </c:pt>
                <c:pt idx="193">
                  <c:v>22.624032448740746</c:v>
                </c:pt>
                <c:pt idx="194">
                  <c:v>35.308919407876296</c:v>
                </c:pt>
                <c:pt idx="195">
                  <c:v>24.190929094862483</c:v>
                </c:pt>
                <c:pt idx="196">
                  <c:v>29.301596336383238</c:v>
                </c:pt>
                <c:pt idx="197">
                  <c:v>25.211961970041362</c:v>
                </c:pt>
                <c:pt idx="198">
                  <c:v>41.240301926170396</c:v>
                </c:pt>
                <c:pt idx="199">
                  <c:v>25.313214829358802</c:v>
                </c:pt>
                <c:pt idx="200">
                  <c:v>39.162989033981184</c:v>
                </c:pt>
                <c:pt idx="201">
                  <c:v>70.281172172577897</c:v>
                </c:pt>
                <c:pt idx="202">
                  <c:v>72.50717255721537</c:v>
                </c:pt>
                <c:pt idx="203">
                  <c:v>44.462222100883338</c:v>
                </c:pt>
                <c:pt idx="204">
                  <c:v>27.844536312294682</c:v>
                </c:pt>
                <c:pt idx="205">
                  <c:v>22.566513829877298</c:v>
                </c:pt>
                <c:pt idx="206">
                  <c:v>26.452209410731186</c:v>
                </c:pt>
                <c:pt idx="207">
                  <c:v>24.861513899098323</c:v>
                </c:pt>
                <c:pt idx="208">
                  <c:v>24.126448534547755</c:v>
                </c:pt>
                <c:pt idx="209">
                  <c:v>23.659411101167322</c:v>
                </c:pt>
                <c:pt idx="210">
                  <c:v>24.300686236184443</c:v>
                </c:pt>
                <c:pt idx="211">
                  <c:v>35.268751076943985</c:v>
                </c:pt>
                <c:pt idx="212">
                  <c:v>28.769032986039697</c:v>
                </c:pt>
                <c:pt idx="213">
                  <c:v>21.989574432876207</c:v>
                </c:pt>
                <c:pt idx="214">
                  <c:v>25.100277779098555</c:v>
                </c:pt>
                <c:pt idx="215">
                  <c:v>45.134135993571682</c:v>
                </c:pt>
                <c:pt idx="216">
                  <c:v>33.935575557341238</c:v>
                </c:pt>
                <c:pt idx="217">
                  <c:v>31.075962487377211</c:v>
                </c:pt>
                <c:pt idx="218">
                  <c:v>57.458082295035886</c:v>
                </c:pt>
                <c:pt idx="219">
                  <c:v>30.600875140760415</c:v>
                </c:pt>
                <c:pt idx="220">
                  <c:v>46.686165813066935</c:v>
                </c:pt>
                <c:pt idx="221">
                  <c:v>88.241045544834066</c:v>
                </c:pt>
                <c:pt idx="222">
                  <c:v>48.688096704465863</c:v>
                </c:pt>
                <c:pt idx="223">
                  <c:v>33.935575557341238</c:v>
                </c:pt>
                <c:pt idx="224">
                  <c:v>42.7606741668802</c:v>
                </c:pt>
                <c:pt idx="225">
                  <c:v>35.216571507651814</c:v>
                </c:pt>
                <c:pt idx="226">
                  <c:v>51.467909328952651</c:v>
                </c:pt>
                <c:pt idx="227">
                  <c:v>82.575527217731903</c:v>
                </c:pt>
                <c:pt idx="228">
                  <c:v>31.894789435457298</c:v>
                </c:pt>
                <c:pt idx="229">
                  <c:v>22.055970169962784</c:v>
                </c:pt>
                <c:pt idx="230">
                  <c:v>21.836252826099919</c:v>
                </c:pt>
                <c:pt idx="231">
                  <c:v>46.001498230912091</c:v>
                </c:pt>
                <c:pt idx="232">
                  <c:v>48.248544325947087</c:v>
                </c:pt>
                <c:pt idx="233">
                  <c:v>20.433171267065358</c:v>
                </c:pt>
                <c:pt idx="234">
                  <c:v>22.093080423335984</c:v>
                </c:pt>
                <c:pt idx="235">
                  <c:v>33.777953868296386</c:v>
                </c:pt>
                <c:pt idx="236">
                  <c:v>22.595774663529479</c:v>
                </c:pt>
                <c:pt idx="237">
                  <c:v>30.127096380761877</c:v>
                </c:pt>
                <c:pt idx="238">
                  <c:v>20.324585706690034</c:v>
                </c:pt>
                <c:pt idx="239">
                  <c:v>25.890433951510715</c:v>
                </c:pt>
                <c:pt idx="240">
                  <c:v>20.224039079086751</c:v>
                </c:pt>
                <c:pt idx="241">
                  <c:v>36.401373139800342</c:v>
                </c:pt>
                <c:pt idx="242">
                  <c:v>37.950837573983392</c:v>
                </c:pt>
                <c:pt idx="243">
                  <c:v>33.935575557341238</c:v>
                </c:pt>
                <c:pt idx="244">
                  <c:v>22.390712789545177</c:v>
                </c:pt>
                <c:pt idx="245">
                  <c:v>24.548358487701773</c:v>
                </c:pt>
                <c:pt idx="246">
                  <c:v>45.471901683707351</c:v>
                </c:pt>
                <c:pt idx="247">
                  <c:v>40.405875190745924</c:v>
                </c:pt>
                <c:pt idx="248">
                  <c:v>20.681044413670612</c:v>
                </c:pt>
                <c:pt idx="249">
                  <c:v>56.193269772398075</c:v>
                </c:pt>
                <c:pt idx="250">
                  <c:v>27.180962321312222</c:v>
                </c:pt>
                <c:pt idx="251">
                  <c:v>37.042725985116597</c:v>
                </c:pt>
                <c:pt idx="252">
                  <c:v>18.279904951720773</c:v>
                </c:pt>
                <c:pt idx="253">
                  <c:v>17.856925645776101</c:v>
                </c:pt>
                <c:pt idx="254">
                  <c:v>44.197156441748874</c:v>
                </c:pt>
                <c:pt idx="255">
                  <c:v>48.316606317121753</c:v>
                </c:pt>
                <c:pt idx="256">
                  <c:v>33.892068555692966</c:v>
                </c:pt>
                <c:pt idx="257">
                  <c:v>19.544351650541923</c:v>
                </c:pt>
                <c:pt idx="258">
                  <c:v>44.076880709414006</c:v>
                </c:pt>
                <c:pt idx="259">
                  <c:v>22.626087336198616</c:v>
                </c:pt>
                <c:pt idx="260">
                  <c:v>21.196122619640647</c:v>
                </c:pt>
                <c:pt idx="261">
                  <c:v>43.778641565514626</c:v>
                </c:pt>
                <c:pt idx="262">
                  <c:v>35.579613688181865</c:v>
                </c:pt>
                <c:pt idx="263">
                  <c:v>17.090931976079993</c:v>
                </c:pt>
                <c:pt idx="264">
                  <c:v>41.568426410967895</c:v>
                </c:pt>
                <c:pt idx="265">
                  <c:v>38.433605976615567</c:v>
                </c:pt>
                <c:pt idx="266">
                  <c:v>19.473440866709165</c:v>
                </c:pt>
                <c:pt idx="267">
                  <c:v>14.592163231217485</c:v>
                </c:pt>
                <c:pt idx="268">
                  <c:v>17.090667964347588</c:v>
                </c:pt>
                <c:pt idx="269">
                  <c:v>14.427268323016467</c:v>
                </c:pt>
                <c:pt idx="270">
                  <c:v>14.427268323016467</c:v>
                </c:pt>
                <c:pt idx="271">
                  <c:v>20.462355757668302</c:v>
                </c:pt>
                <c:pt idx="272">
                  <c:v>15.909034046779658</c:v>
                </c:pt>
                <c:pt idx="273">
                  <c:v>12.050053946182445</c:v>
                </c:pt>
                <c:pt idx="274">
                  <c:v>25.062754586778617</c:v>
                </c:pt>
                <c:pt idx="275">
                  <c:v>24.858146689153646</c:v>
                </c:pt>
                <c:pt idx="276">
                  <c:v>14.658474546141733</c:v>
                </c:pt>
                <c:pt idx="277">
                  <c:v>29.887520051791522</c:v>
                </c:pt>
                <c:pt idx="278">
                  <c:v>23.718728841456794</c:v>
                </c:pt>
                <c:pt idx="279">
                  <c:v>41.759311224958793</c:v>
                </c:pt>
                <c:pt idx="280">
                  <c:v>36.873958902797945</c:v>
                </c:pt>
                <c:pt idx="281">
                  <c:v>19.10370267172695</c:v>
                </c:pt>
                <c:pt idx="282">
                  <c:v>58.396336457156366</c:v>
                </c:pt>
                <c:pt idx="283">
                  <c:v>25.200341178843278</c:v>
                </c:pt>
                <c:pt idx="284">
                  <c:v>24.120393309046964</c:v>
                </c:pt>
                <c:pt idx="285">
                  <c:v>20.04576002820718</c:v>
                </c:pt>
                <c:pt idx="286">
                  <c:v>12.505681053723256</c:v>
                </c:pt>
                <c:pt idx="287">
                  <c:v>23.566115151922268</c:v>
                </c:pt>
                <c:pt idx="288">
                  <c:v>21.255915250572126</c:v>
                </c:pt>
                <c:pt idx="289">
                  <c:v>10.157369335178716</c:v>
                </c:pt>
                <c:pt idx="290">
                  <c:v>12.5763620464146</c:v>
                </c:pt>
                <c:pt idx="291">
                  <c:v>13.79192120331712</c:v>
                </c:pt>
                <c:pt idx="292">
                  <c:v>24.664825613588022</c:v>
                </c:pt>
                <c:pt idx="293">
                  <c:v>25.326733132768705</c:v>
                </c:pt>
                <c:pt idx="294">
                  <c:v>12.576362046414591</c:v>
                </c:pt>
                <c:pt idx="295">
                  <c:v>15.368690069643661</c:v>
                </c:pt>
                <c:pt idx="296">
                  <c:v>23.194690321986364</c:v>
                </c:pt>
                <c:pt idx="297">
                  <c:v>21.8551216122782</c:v>
                </c:pt>
                <c:pt idx="298">
                  <c:v>12.553265471672134</c:v>
                </c:pt>
                <c:pt idx="299">
                  <c:v>28.841974271211463</c:v>
                </c:pt>
                <c:pt idx="300">
                  <c:v>28.97514919000605</c:v>
                </c:pt>
                <c:pt idx="301">
                  <c:v>17.235341967088196</c:v>
                </c:pt>
                <c:pt idx="302">
                  <c:v>40.391579133500549</c:v>
                </c:pt>
                <c:pt idx="303">
                  <c:v>59.445875214474086</c:v>
                </c:pt>
                <c:pt idx="304">
                  <c:v>44.326935077864782</c:v>
                </c:pt>
                <c:pt idx="305">
                  <c:v>16.768831619191808</c:v>
                </c:pt>
                <c:pt idx="306">
                  <c:v>13.692865222443213</c:v>
                </c:pt>
                <c:pt idx="307">
                  <c:v>62.938740198827368</c:v>
                </c:pt>
                <c:pt idx="308">
                  <c:v>37.173411072203329</c:v>
                </c:pt>
                <c:pt idx="309">
                  <c:v>9.147740889831443</c:v>
                </c:pt>
                <c:pt idx="310">
                  <c:v>14.632072486909658</c:v>
                </c:pt>
                <c:pt idx="311">
                  <c:v>12.979062574803056</c:v>
                </c:pt>
                <c:pt idx="312">
                  <c:v>10.494267432896198</c:v>
                </c:pt>
                <c:pt idx="313">
                  <c:v>15.334402774700836</c:v>
                </c:pt>
                <c:pt idx="314">
                  <c:v>40.212461641849082</c:v>
                </c:pt>
                <c:pt idx="315">
                  <c:v>32.660250334945339</c:v>
                </c:pt>
                <c:pt idx="316">
                  <c:v>28.154297718662271</c:v>
                </c:pt>
                <c:pt idx="317">
                  <c:v>19.611716641176724</c:v>
                </c:pt>
                <c:pt idx="318">
                  <c:v>42.916566228910987</c:v>
                </c:pt>
                <c:pt idx="319">
                  <c:v>23.933023187580094</c:v>
                </c:pt>
                <c:pt idx="320">
                  <c:v>10.159222584393348</c:v>
                </c:pt>
                <c:pt idx="321">
                  <c:v>15.636368673370637</c:v>
                </c:pt>
                <c:pt idx="322">
                  <c:v>29.106312081671522</c:v>
                </c:pt>
                <c:pt idx="323">
                  <c:v>26.590660851325215</c:v>
                </c:pt>
                <c:pt idx="324">
                  <c:v>12.767347369682145</c:v>
                </c:pt>
                <c:pt idx="325">
                  <c:v>23.422496143881137</c:v>
                </c:pt>
                <c:pt idx="326">
                  <c:v>15.442018328277891</c:v>
                </c:pt>
                <c:pt idx="327">
                  <c:v>29.099133885127873</c:v>
                </c:pt>
                <c:pt idx="328">
                  <c:v>15.043343148231493</c:v>
                </c:pt>
                <c:pt idx="329">
                  <c:v>58.455110627566171</c:v>
                </c:pt>
                <c:pt idx="330">
                  <c:v>37.530763044869204</c:v>
                </c:pt>
                <c:pt idx="331">
                  <c:v>56.859811716443303</c:v>
                </c:pt>
                <c:pt idx="332">
                  <c:v>19.902363904491025</c:v>
                </c:pt>
                <c:pt idx="333">
                  <c:v>44.743539701106393</c:v>
                </c:pt>
                <c:pt idx="334">
                  <c:v>52.701972603431457</c:v>
                </c:pt>
                <c:pt idx="335">
                  <c:v>12.98037088226544</c:v>
                </c:pt>
                <c:pt idx="336">
                  <c:v>36.997238420382054</c:v>
                </c:pt>
                <c:pt idx="337">
                  <c:v>11.94371211660853</c:v>
                </c:pt>
                <c:pt idx="338">
                  <c:v>14.779460333643545</c:v>
                </c:pt>
                <c:pt idx="339">
                  <c:v>26.001413466805154</c:v>
                </c:pt>
                <c:pt idx="340">
                  <c:v>55.914528080629374</c:v>
                </c:pt>
                <c:pt idx="341">
                  <c:v>20.674166584737417</c:v>
                </c:pt>
                <c:pt idx="342">
                  <c:v>29.304745163546851</c:v>
                </c:pt>
                <c:pt idx="343">
                  <c:v>12.592420075659362</c:v>
                </c:pt>
                <c:pt idx="344">
                  <c:v>43.331577156370258</c:v>
                </c:pt>
                <c:pt idx="345">
                  <c:v>33.000005432968756</c:v>
                </c:pt>
                <c:pt idx="346">
                  <c:v>41.284464998575672</c:v>
                </c:pt>
                <c:pt idx="347">
                  <c:v>15.946469249262721</c:v>
                </c:pt>
                <c:pt idx="348">
                  <c:v>12.652138775612643</c:v>
                </c:pt>
                <c:pt idx="349">
                  <c:v>41.999528802374833</c:v>
                </c:pt>
                <c:pt idx="350">
                  <c:v>35.241585194678066</c:v>
                </c:pt>
                <c:pt idx="351">
                  <c:v>19.8993404301584</c:v>
                </c:pt>
                <c:pt idx="352">
                  <c:v>57.048390472458145</c:v>
                </c:pt>
                <c:pt idx="353">
                  <c:v>19.769669743355987</c:v>
                </c:pt>
                <c:pt idx="354">
                  <c:v>41.276253945888449</c:v>
                </c:pt>
                <c:pt idx="355">
                  <c:v>35.792055161583932</c:v>
                </c:pt>
                <c:pt idx="356">
                  <c:v>53.818335631757726</c:v>
                </c:pt>
                <c:pt idx="357">
                  <c:v>27.227663613034437</c:v>
                </c:pt>
                <c:pt idx="358">
                  <c:v>32.66293261945772</c:v>
                </c:pt>
                <c:pt idx="359">
                  <c:v>14.531574395603071</c:v>
                </c:pt>
                <c:pt idx="360">
                  <c:v>15.623232078031387</c:v>
                </c:pt>
                <c:pt idx="361">
                  <c:v>55.236708521777366</c:v>
                </c:pt>
                <c:pt idx="362">
                  <c:v>27.397231240800892</c:v>
                </c:pt>
                <c:pt idx="363">
                  <c:v>38.035125484500107</c:v>
                </c:pt>
                <c:pt idx="364">
                  <c:v>22.262658310505209</c:v>
                </c:pt>
                <c:pt idx="365">
                  <c:v>20.454734221477928</c:v>
                </c:pt>
                <c:pt idx="366">
                  <c:v>32.900605201835113</c:v>
                </c:pt>
                <c:pt idx="367">
                  <c:v>17.520619655773288</c:v>
                </c:pt>
                <c:pt idx="368">
                  <c:v>38.592783477977868</c:v>
                </c:pt>
                <c:pt idx="369">
                  <c:v>41.491939946066175</c:v>
                </c:pt>
                <c:pt idx="370">
                  <c:v>16.120915312399749</c:v>
                </c:pt>
                <c:pt idx="371">
                  <c:v>23.585113441861392</c:v>
                </c:pt>
                <c:pt idx="372">
                  <c:v>16.048237478394626</c:v>
                </c:pt>
                <c:pt idx="373">
                  <c:v>56.233191872356983</c:v>
                </c:pt>
                <c:pt idx="374">
                  <c:v>26.515547164874171</c:v>
                </c:pt>
                <c:pt idx="375">
                  <c:v>26.171698687800994</c:v>
                </c:pt>
                <c:pt idx="376">
                  <c:v>17.374888543493515</c:v>
                </c:pt>
                <c:pt idx="377">
                  <c:v>34.749777086987031</c:v>
                </c:pt>
                <c:pt idx="378">
                  <c:v>23.660549708946416</c:v>
                </c:pt>
                <c:pt idx="379">
                  <c:v>35.037008137019228</c:v>
                </c:pt>
                <c:pt idx="380">
                  <c:v>19.552737483270686</c:v>
                </c:pt>
                <c:pt idx="381">
                  <c:v>28.921555414387054</c:v>
                </c:pt>
              </c:numCache>
            </c:numRef>
          </c:yVal>
          <c:bubbleSize>
            <c:numRef>
              <c:f>'PV &amp; Wind PPAs vs. Gas'!$H$28:$H$653</c:f>
              <c:numCache>
                <c:formatCode>0.0</c:formatCode>
                <c:ptCount val="626"/>
                <c:pt idx="0">
                  <c:v>50.4</c:v>
                </c:pt>
                <c:pt idx="1">
                  <c:v>98.9</c:v>
                </c:pt>
                <c:pt idx="2">
                  <c:v>99</c:v>
                </c:pt>
                <c:pt idx="3">
                  <c:v>150</c:v>
                </c:pt>
                <c:pt idx="4">
                  <c:v>51</c:v>
                </c:pt>
                <c:pt idx="5">
                  <c:v>49.5</c:v>
                </c:pt>
                <c:pt idx="6">
                  <c:v>49.5</c:v>
                </c:pt>
                <c:pt idx="7">
                  <c:v>8</c:v>
                </c:pt>
                <c:pt idx="8">
                  <c:v>24.75</c:v>
                </c:pt>
                <c:pt idx="9">
                  <c:v>63</c:v>
                </c:pt>
                <c:pt idx="10">
                  <c:v>30</c:v>
                </c:pt>
                <c:pt idx="11">
                  <c:v>12</c:v>
                </c:pt>
                <c:pt idx="12">
                  <c:v>49.5</c:v>
                </c:pt>
                <c:pt idx="13">
                  <c:v>96.6</c:v>
                </c:pt>
                <c:pt idx="14">
                  <c:v>124.5</c:v>
                </c:pt>
                <c:pt idx="15">
                  <c:v>70</c:v>
                </c:pt>
                <c:pt idx="16">
                  <c:v>22.5</c:v>
                </c:pt>
                <c:pt idx="17">
                  <c:v>102.3</c:v>
                </c:pt>
                <c:pt idx="18">
                  <c:v>205.5</c:v>
                </c:pt>
                <c:pt idx="19">
                  <c:v>70</c:v>
                </c:pt>
                <c:pt idx="20">
                  <c:v>51</c:v>
                </c:pt>
                <c:pt idx="21">
                  <c:v>21</c:v>
                </c:pt>
                <c:pt idx="22">
                  <c:v>21</c:v>
                </c:pt>
                <c:pt idx="23">
                  <c:v>22.5</c:v>
                </c:pt>
                <c:pt idx="24">
                  <c:v>69</c:v>
                </c:pt>
                <c:pt idx="25">
                  <c:v>100</c:v>
                </c:pt>
                <c:pt idx="26">
                  <c:v>18.899999999999999</c:v>
                </c:pt>
                <c:pt idx="27">
                  <c:v>16.8</c:v>
                </c:pt>
                <c:pt idx="28">
                  <c:v>90</c:v>
                </c:pt>
                <c:pt idx="29">
                  <c:v>200.2</c:v>
                </c:pt>
                <c:pt idx="30">
                  <c:v>36</c:v>
                </c:pt>
                <c:pt idx="31">
                  <c:v>151.80000000000001</c:v>
                </c:pt>
                <c:pt idx="32">
                  <c:v>129.6</c:v>
                </c:pt>
                <c:pt idx="33">
                  <c:v>150</c:v>
                </c:pt>
                <c:pt idx="34">
                  <c:v>99</c:v>
                </c:pt>
                <c:pt idx="35">
                  <c:v>5</c:v>
                </c:pt>
                <c:pt idx="36">
                  <c:v>60</c:v>
                </c:pt>
                <c:pt idx="37">
                  <c:v>50</c:v>
                </c:pt>
                <c:pt idx="38">
                  <c:v>209.4</c:v>
                </c:pt>
                <c:pt idx="39">
                  <c:v>150</c:v>
                </c:pt>
                <c:pt idx="40">
                  <c:v>150</c:v>
                </c:pt>
                <c:pt idx="41">
                  <c:v>150</c:v>
                </c:pt>
                <c:pt idx="42">
                  <c:v>150</c:v>
                </c:pt>
                <c:pt idx="43">
                  <c:v>102</c:v>
                </c:pt>
                <c:pt idx="44">
                  <c:v>168</c:v>
                </c:pt>
                <c:pt idx="45">
                  <c:v>50</c:v>
                </c:pt>
                <c:pt idx="46">
                  <c:v>10.25</c:v>
                </c:pt>
                <c:pt idx="47">
                  <c:v>120</c:v>
                </c:pt>
                <c:pt idx="48">
                  <c:v>70</c:v>
                </c:pt>
                <c:pt idx="49">
                  <c:v>151.80000000000001</c:v>
                </c:pt>
                <c:pt idx="50">
                  <c:v>81</c:v>
                </c:pt>
                <c:pt idx="51">
                  <c:v>198</c:v>
                </c:pt>
                <c:pt idx="52">
                  <c:v>65.099999999999994</c:v>
                </c:pt>
                <c:pt idx="53">
                  <c:v>250.2</c:v>
                </c:pt>
                <c:pt idx="54">
                  <c:v>40.5</c:v>
                </c:pt>
                <c:pt idx="55">
                  <c:v>102.4</c:v>
                </c:pt>
                <c:pt idx="56">
                  <c:v>50.4</c:v>
                </c:pt>
                <c:pt idx="57">
                  <c:v>51</c:v>
                </c:pt>
                <c:pt idx="58">
                  <c:v>143.5</c:v>
                </c:pt>
                <c:pt idx="59">
                  <c:v>32.5</c:v>
                </c:pt>
                <c:pt idx="60">
                  <c:v>20</c:v>
                </c:pt>
                <c:pt idx="61">
                  <c:v>250.8</c:v>
                </c:pt>
                <c:pt idx="62">
                  <c:v>36</c:v>
                </c:pt>
                <c:pt idx="63">
                  <c:v>102</c:v>
                </c:pt>
                <c:pt idx="64">
                  <c:v>100</c:v>
                </c:pt>
                <c:pt idx="65">
                  <c:v>36.799999999999997</c:v>
                </c:pt>
                <c:pt idx="66">
                  <c:v>90</c:v>
                </c:pt>
                <c:pt idx="67">
                  <c:v>30</c:v>
                </c:pt>
                <c:pt idx="68">
                  <c:v>150</c:v>
                </c:pt>
                <c:pt idx="69">
                  <c:v>168</c:v>
                </c:pt>
                <c:pt idx="70">
                  <c:v>150</c:v>
                </c:pt>
                <c:pt idx="71">
                  <c:v>132</c:v>
                </c:pt>
                <c:pt idx="72">
                  <c:v>81.599999999999994</c:v>
                </c:pt>
                <c:pt idx="73">
                  <c:v>114</c:v>
                </c:pt>
                <c:pt idx="74">
                  <c:v>78.2</c:v>
                </c:pt>
                <c:pt idx="75">
                  <c:v>42.5</c:v>
                </c:pt>
                <c:pt idx="76">
                  <c:v>99.2</c:v>
                </c:pt>
                <c:pt idx="77">
                  <c:v>99.2</c:v>
                </c:pt>
                <c:pt idx="78">
                  <c:v>102.5</c:v>
                </c:pt>
                <c:pt idx="79">
                  <c:v>110.4</c:v>
                </c:pt>
                <c:pt idx="80">
                  <c:v>199.8</c:v>
                </c:pt>
                <c:pt idx="81">
                  <c:v>49</c:v>
                </c:pt>
                <c:pt idx="82">
                  <c:v>79.2</c:v>
                </c:pt>
                <c:pt idx="83">
                  <c:v>55.2</c:v>
                </c:pt>
                <c:pt idx="84">
                  <c:v>148.80000000000001</c:v>
                </c:pt>
                <c:pt idx="85">
                  <c:v>80</c:v>
                </c:pt>
                <c:pt idx="86">
                  <c:v>49.8</c:v>
                </c:pt>
                <c:pt idx="87">
                  <c:v>31.68</c:v>
                </c:pt>
                <c:pt idx="88">
                  <c:v>161</c:v>
                </c:pt>
                <c:pt idx="89">
                  <c:v>99</c:v>
                </c:pt>
                <c:pt idx="90">
                  <c:v>201</c:v>
                </c:pt>
                <c:pt idx="91">
                  <c:v>167.89999999999998</c:v>
                </c:pt>
                <c:pt idx="92">
                  <c:v>78.2</c:v>
                </c:pt>
                <c:pt idx="93">
                  <c:v>50</c:v>
                </c:pt>
                <c:pt idx="94">
                  <c:v>78.2</c:v>
                </c:pt>
                <c:pt idx="95">
                  <c:v>38.46</c:v>
                </c:pt>
                <c:pt idx="96">
                  <c:v>27.3</c:v>
                </c:pt>
                <c:pt idx="97">
                  <c:v>28.5</c:v>
                </c:pt>
                <c:pt idx="98">
                  <c:v>48</c:v>
                </c:pt>
                <c:pt idx="99">
                  <c:v>34.200000000000003</c:v>
                </c:pt>
                <c:pt idx="100">
                  <c:v>257.60000000000002</c:v>
                </c:pt>
                <c:pt idx="101">
                  <c:v>100</c:v>
                </c:pt>
                <c:pt idx="102">
                  <c:v>155.1</c:v>
                </c:pt>
                <c:pt idx="103">
                  <c:v>100.8</c:v>
                </c:pt>
                <c:pt idx="104">
                  <c:v>165.6</c:v>
                </c:pt>
                <c:pt idx="105">
                  <c:v>131.1</c:v>
                </c:pt>
                <c:pt idx="106">
                  <c:v>214.4</c:v>
                </c:pt>
                <c:pt idx="107">
                  <c:v>150.36000000000001</c:v>
                </c:pt>
                <c:pt idx="108">
                  <c:v>108</c:v>
                </c:pt>
                <c:pt idx="109">
                  <c:v>115</c:v>
                </c:pt>
                <c:pt idx="110">
                  <c:v>202</c:v>
                </c:pt>
                <c:pt idx="111">
                  <c:v>40</c:v>
                </c:pt>
                <c:pt idx="112">
                  <c:v>200</c:v>
                </c:pt>
                <c:pt idx="113">
                  <c:v>104.4</c:v>
                </c:pt>
                <c:pt idx="114">
                  <c:v>20</c:v>
                </c:pt>
                <c:pt idx="115">
                  <c:v>199.92</c:v>
                </c:pt>
                <c:pt idx="116">
                  <c:v>162</c:v>
                </c:pt>
                <c:pt idx="117">
                  <c:v>102.5</c:v>
                </c:pt>
                <c:pt idx="118">
                  <c:v>120</c:v>
                </c:pt>
                <c:pt idx="119">
                  <c:v>42</c:v>
                </c:pt>
                <c:pt idx="120">
                  <c:v>200</c:v>
                </c:pt>
                <c:pt idx="121">
                  <c:v>50</c:v>
                </c:pt>
                <c:pt idx="122">
                  <c:v>37.5</c:v>
                </c:pt>
                <c:pt idx="123">
                  <c:v>100.8</c:v>
                </c:pt>
                <c:pt idx="124">
                  <c:v>104</c:v>
                </c:pt>
                <c:pt idx="125">
                  <c:v>92.34</c:v>
                </c:pt>
                <c:pt idx="126">
                  <c:v>201.6</c:v>
                </c:pt>
                <c:pt idx="127">
                  <c:v>100.65</c:v>
                </c:pt>
                <c:pt idx="128">
                  <c:v>48</c:v>
                </c:pt>
                <c:pt idx="129">
                  <c:v>98.9</c:v>
                </c:pt>
                <c:pt idx="130">
                  <c:v>100.8</c:v>
                </c:pt>
                <c:pt idx="131">
                  <c:v>59.8</c:v>
                </c:pt>
                <c:pt idx="132">
                  <c:v>39.9</c:v>
                </c:pt>
                <c:pt idx="133">
                  <c:v>49.5</c:v>
                </c:pt>
                <c:pt idx="134">
                  <c:v>20.65</c:v>
                </c:pt>
                <c:pt idx="135">
                  <c:v>75</c:v>
                </c:pt>
                <c:pt idx="136">
                  <c:v>79.599999999999994</c:v>
                </c:pt>
                <c:pt idx="137">
                  <c:v>201.25</c:v>
                </c:pt>
                <c:pt idx="138">
                  <c:v>49.2</c:v>
                </c:pt>
                <c:pt idx="139">
                  <c:v>110.4</c:v>
                </c:pt>
                <c:pt idx="140">
                  <c:v>30.4</c:v>
                </c:pt>
                <c:pt idx="141">
                  <c:v>78.400000000000006</c:v>
                </c:pt>
                <c:pt idx="142">
                  <c:v>14.4</c:v>
                </c:pt>
                <c:pt idx="143">
                  <c:v>310.39999999999998</c:v>
                </c:pt>
                <c:pt idx="144">
                  <c:v>21</c:v>
                </c:pt>
                <c:pt idx="145">
                  <c:v>30.400000000000002</c:v>
                </c:pt>
                <c:pt idx="146">
                  <c:v>50</c:v>
                </c:pt>
                <c:pt idx="147">
                  <c:v>91</c:v>
                </c:pt>
                <c:pt idx="148">
                  <c:v>51.2</c:v>
                </c:pt>
                <c:pt idx="149">
                  <c:v>202</c:v>
                </c:pt>
                <c:pt idx="150">
                  <c:v>48</c:v>
                </c:pt>
                <c:pt idx="151">
                  <c:v>54</c:v>
                </c:pt>
                <c:pt idx="152">
                  <c:v>69</c:v>
                </c:pt>
                <c:pt idx="153">
                  <c:v>100.3</c:v>
                </c:pt>
                <c:pt idx="154">
                  <c:v>50</c:v>
                </c:pt>
                <c:pt idx="155">
                  <c:v>9.1</c:v>
                </c:pt>
                <c:pt idx="156">
                  <c:v>15</c:v>
                </c:pt>
                <c:pt idx="157">
                  <c:v>74.8</c:v>
                </c:pt>
                <c:pt idx="158">
                  <c:v>200.6</c:v>
                </c:pt>
                <c:pt idx="159">
                  <c:v>74.8</c:v>
                </c:pt>
                <c:pt idx="160">
                  <c:v>62.4</c:v>
                </c:pt>
                <c:pt idx="161">
                  <c:v>39</c:v>
                </c:pt>
                <c:pt idx="162">
                  <c:v>200</c:v>
                </c:pt>
                <c:pt idx="163">
                  <c:v>200</c:v>
                </c:pt>
                <c:pt idx="164">
                  <c:v>200</c:v>
                </c:pt>
                <c:pt idx="165">
                  <c:v>199</c:v>
                </c:pt>
                <c:pt idx="166">
                  <c:v>250</c:v>
                </c:pt>
                <c:pt idx="167">
                  <c:v>102.4</c:v>
                </c:pt>
                <c:pt idx="168">
                  <c:v>80</c:v>
                </c:pt>
                <c:pt idx="169">
                  <c:v>50.4</c:v>
                </c:pt>
                <c:pt idx="170">
                  <c:v>200</c:v>
                </c:pt>
                <c:pt idx="171">
                  <c:v>80</c:v>
                </c:pt>
                <c:pt idx="172">
                  <c:v>100</c:v>
                </c:pt>
                <c:pt idx="173">
                  <c:v>249.9</c:v>
                </c:pt>
                <c:pt idx="174">
                  <c:v>150</c:v>
                </c:pt>
                <c:pt idx="175">
                  <c:v>205.7</c:v>
                </c:pt>
                <c:pt idx="176">
                  <c:v>20</c:v>
                </c:pt>
                <c:pt idx="177">
                  <c:v>147.6</c:v>
                </c:pt>
                <c:pt idx="178">
                  <c:v>184.8</c:v>
                </c:pt>
                <c:pt idx="179">
                  <c:v>60</c:v>
                </c:pt>
                <c:pt idx="180">
                  <c:v>200</c:v>
                </c:pt>
                <c:pt idx="181">
                  <c:v>198.9</c:v>
                </c:pt>
                <c:pt idx="182">
                  <c:v>199.8</c:v>
                </c:pt>
                <c:pt idx="183">
                  <c:v>200</c:v>
                </c:pt>
                <c:pt idx="184">
                  <c:v>400</c:v>
                </c:pt>
                <c:pt idx="185">
                  <c:v>19.8</c:v>
                </c:pt>
                <c:pt idx="186">
                  <c:v>249.2</c:v>
                </c:pt>
                <c:pt idx="187">
                  <c:v>172</c:v>
                </c:pt>
                <c:pt idx="188">
                  <c:v>34.200000000000003</c:v>
                </c:pt>
                <c:pt idx="189">
                  <c:v>201.6</c:v>
                </c:pt>
                <c:pt idx="190">
                  <c:v>51</c:v>
                </c:pt>
                <c:pt idx="191">
                  <c:v>98</c:v>
                </c:pt>
                <c:pt idx="192">
                  <c:v>149.6</c:v>
                </c:pt>
                <c:pt idx="193">
                  <c:v>100.3</c:v>
                </c:pt>
                <c:pt idx="194">
                  <c:v>78.2</c:v>
                </c:pt>
                <c:pt idx="195">
                  <c:v>99</c:v>
                </c:pt>
                <c:pt idx="196">
                  <c:v>299.7</c:v>
                </c:pt>
                <c:pt idx="197">
                  <c:v>150</c:v>
                </c:pt>
                <c:pt idx="198">
                  <c:v>175</c:v>
                </c:pt>
                <c:pt idx="199">
                  <c:v>100</c:v>
                </c:pt>
                <c:pt idx="200">
                  <c:v>115.99999999999999</c:v>
                </c:pt>
                <c:pt idx="201">
                  <c:v>30</c:v>
                </c:pt>
                <c:pt idx="202">
                  <c:v>42.95</c:v>
                </c:pt>
                <c:pt idx="203">
                  <c:v>140</c:v>
                </c:pt>
                <c:pt idx="204">
                  <c:v>100</c:v>
                </c:pt>
                <c:pt idx="205">
                  <c:v>200</c:v>
                </c:pt>
                <c:pt idx="206">
                  <c:v>150</c:v>
                </c:pt>
                <c:pt idx="207">
                  <c:v>150</c:v>
                </c:pt>
                <c:pt idx="208">
                  <c:v>100</c:v>
                </c:pt>
                <c:pt idx="209">
                  <c:v>73.5</c:v>
                </c:pt>
                <c:pt idx="210">
                  <c:v>50</c:v>
                </c:pt>
                <c:pt idx="211">
                  <c:v>78</c:v>
                </c:pt>
                <c:pt idx="212">
                  <c:v>300</c:v>
                </c:pt>
                <c:pt idx="213">
                  <c:v>208.27</c:v>
                </c:pt>
                <c:pt idx="214">
                  <c:v>20</c:v>
                </c:pt>
                <c:pt idx="215">
                  <c:v>149</c:v>
                </c:pt>
                <c:pt idx="216">
                  <c:v>20</c:v>
                </c:pt>
                <c:pt idx="217">
                  <c:v>200.91</c:v>
                </c:pt>
                <c:pt idx="218">
                  <c:v>50.4</c:v>
                </c:pt>
                <c:pt idx="219">
                  <c:v>36</c:v>
                </c:pt>
                <c:pt idx="220">
                  <c:v>208</c:v>
                </c:pt>
                <c:pt idx="221">
                  <c:v>80</c:v>
                </c:pt>
                <c:pt idx="222">
                  <c:v>324</c:v>
                </c:pt>
                <c:pt idx="223">
                  <c:v>25</c:v>
                </c:pt>
                <c:pt idx="224">
                  <c:v>100.05</c:v>
                </c:pt>
                <c:pt idx="225">
                  <c:v>98</c:v>
                </c:pt>
                <c:pt idx="226">
                  <c:v>200</c:v>
                </c:pt>
                <c:pt idx="227">
                  <c:v>30</c:v>
                </c:pt>
                <c:pt idx="228">
                  <c:v>198</c:v>
                </c:pt>
                <c:pt idx="229">
                  <c:v>149.03</c:v>
                </c:pt>
                <c:pt idx="230">
                  <c:v>64.8</c:v>
                </c:pt>
                <c:pt idx="231">
                  <c:v>100.8</c:v>
                </c:pt>
                <c:pt idx="232">
                  <c:v>131.1</c:v>
                </c:pt>
                <c:pt idx="233">
                  <c:v>199.8</c:v>
                </c:pt>
                <c:pt idx="234">
                  <c:v>99.1</c:v>
                </c:pt>
                <c:pt idx="235">
                  <c:v>149.5</c:v>
                </c:pt>
                <c:pt idx="236">
                  <c:v>106</c:v>
                </c:pt>
                <c:pt idx="237">
                  <c:v>29.9</c:v>
                </c:pt>
                <c:pt idx="238">
                  <c:v>206.55</c:v>
                </c:pt>
                <c:pt idx="239">
                  <c:v>200</c:v>
                </c:pt>
                <c:pt idx="240">
                  <c:v>200</c:v>
                </c:pt>
                <c:pt idx="241">
                  <c:v>75</c:v>
                </c:pt>
                <c:pt idx="242">
                  <c:v>25</c:v>
                </c:pt>
                <c:pt idx="243">
                  <c:v>7</c:v>
                </c:pt>
                <c:pt idx="244">
                  <c:v>99.25</c:v>
                </c:pt>
                <c:pt idx="245">
                  <c:v>149.72999999999999</c:v>
                </c:pt>
                <c:pt idx="246">
                  <c:v>7.2</c:v>
                </c:pt>
                <c:pt idx="247">
                  <c:v>119.7</c:v>
                </c:pt>
                <c:pt idx="248">
                  <c:v>140</c:v>
                </c:pt>
                <c:pt idx="249">
                  <c:v>46</c:v>
                </c:pt>
                <c:pt idx="250">
                  <c:v>199.2</c:v>
                </c:pt>
                <c:pt idx="251">
                  <c:v>75.400000000000006</c:v>
                </c:pt>
                <c:pt idx="252">
                  <c:v>216.44</c:v>
                </c:pt>
                <c:pt idx="253">
                  <c:v>199.52</c:v>
                </c:pt>
                <c:pt idx="254">
                  <c:v>49.5</c:v>
                </c:pt>
                <c:pt idx="255">
                  <c:v>298.2</c:v>
                </c:pt>
                <c:pt idx="256">
                  <c:v>79.75</c:v>
                </c:pt>
                <c:pt idx="257">
                  <c:v>40.590000000000003</c:v>
                </c:pt>
                <c:pt idx="258">
                  <c:v>43.2</c:v>
                </c:pt>
                <c:pt idx="259">
                  <c:v>27</c:v>
                </c:pt>
                <c:pt idx="260">
                  <c:v>200</c:v>
                </c:pt>
                <c:pt idx="261">
                  <c:v>66</c:v>
                </c:pt>
                <c:pt idx="262">
                  <c:v>100</c:v>
                </c:pt>
                <c:pt idx="263">
                  <c:v>100.05</c:v>
                </c:pt>
                <c:pt idx="264">
                  <c:v>128.69999999999999</c:v>
                </c:pt>
                <c:pt idx="265">
                  <c:v>200.8</c:v>
                </c:pt>
                <c:pt idx="266">
                  <c:v>231.05</c:v>
                </c:pt>
                <c:pt idx="267">
                  <c:v>216.2</c:v>
                </c:pt>
                <c:pt idx="268">
                  <c:v>106.7</c:v>
                </c:pt>
                <c:pt idx="269">
                  <c:v>15</c:v>
                </c:pt>
                <c:pt idx="270">
                  <c:v>2.38</c:v>
                </c:pt>
                <c:pt idx="271">
                  <c:v>100</c:v>
                </c:pt>
                <c:pt idx="272">
                  <c:v>15.59</c:v>
                </c:pt>
                <c:pt idx="273">
                  <c:v>160</c:v>
                </c:pt>
                <c:pt idx="274">
                  <c:v>75</c:v>
                </c:pt>
                <c:pt idx="275">
                  <c:v>132</c:v>
                </c:pt>
                <c:pt idx="276">
                  <c:v>16.100000000000001</c:v>
                </c:pt>
                <c:pt idx="277">
                  <c:v>100</c:v>
                </c:pt>
                <c:pt idx="278">
                  <c:v>200</c:v>
                </c:pt>
                <c:pt idx="279">
                  <c:v>48.8</c:v>
                </c:pt>
                <c:pt idx="280">
                  <c:v>102.5</c:v>
                </c:pt>
                <c:pt idx="281">
                  <c:v>242</c:v>
                </c:pt>
                <c:pt idx="282">
                  <c:v>100</c:v>
                </c:pt>
                <c:pt idx="283">
                  <c:v>30</c:v>
                </c:pt>
                <c:pt idx="284">
                  <c:v>98</c:v>
                </c:pt>
                <c:pt idx="285">
                  <c:v>29.875</c:v>
                </c:pt>
                <c:pt idx="286">
                  <c:v>243.8</c:v>
                </c:pt>
                <c:pt idx="287">
                  <c:v>103.5</c:v>
                </c:pt>
                <c:pt idx="288">
                  <c:v>211.66</c:v>
                </c:pt>
                <c:pt idx="289">
                  <c:v>100</c:v>
                </c:pt>
                <c:pt idx="290">
                  <c:v>83</c:v>
                </c:pt>
                <c:pt idx="291">
                  <c:v>200</c:v>
                </c:pt>
                <c:pt idx="292">
                  <c:v>165</c:v>
                </c:pt>
                <c:pt idx="293">
                  <c:v>50</c:v>
                </c:pt>
                <c:pt idx="294">
                  <c:v>97</c:v>
                </c:pt>
                <c:pt idx="295">
                  <c:v>226.56</c:v>
                </c:pt>
                <c:pt idx="296">
                  <c:v>216.6</c:v>
                </c:pt>
                <c:pt idx="297">
                  <c:v>79.900000000000006</c:v>
                </c:pt>
                <c:pt idx="298">
                  <c:v>301.02</c:v>
                </c:pt>
                <c:pt idx="299">
                  <c:v>45.36</c:v>
                </c:pt>
                <c:pt idx="300">
                  <c:v>80.64</c:v>
                </c:pt>
                <c:pt idx="301">
                  <c:v>250.4</c:v>
                </c:pt>
                <c:pt idx="302">
                  <c:v>97.2</c:v>
                </c:pt>
                <c:pt idx="303">
                  <c:v>101.2</c:v>
                </c:pt>
                <c:pt idx="304">
                  <c:v>21.6</c:v>
                </c:pt>
                <c:pt idx="305">
                  <c:v>106</c:v>
                </c:pt>
                <c:pt idx="306">
                  <c:v>199.4</c:v>
                </c:pt>
                <c:pt idx="307">
                  <c:v>105.8</c:v>
                </c:pt>
                <c:pt idx="308">
                  <c:v>95.25</c:v>
                </c:pt>
                <c:pt idx="309">
                  <c:v>299.36</c:v>
                </c:pt>
                <c:pt idx="310">
                  <c:v>153.6</c:v>
                </c:pt>
                <c:pt idx="311">
                  <c:v>161</c:v>
                </c:pt>
                <c:pt idx="312">
                  <c:v>250</c:v>
                </c:pt>
                <c:pt idx="313">
                  <c:v>171</c:v>
                </c:pt>
                <c:pt idx="314">
                  <c:v>21.6</c:v>
                </c:pt>
                <c:pt idx="315">
                  <c:v>46.5</c:v>
                </c:pt>
                <c:pt idx="316">
                  <c:v>398.6</c:v>
                </c:pt>
                <c:pt idx="317">
                  <c:v>236.5</c:v>
                </c:pt>
                <c:pt idx="318">
                  <c:v>136.80000000000001</c:v>
                </c:pt>
                <c:pt idx="319">
                  <c:v>102</c:v>
                </c:pt>
                <c:pt idx="320">
                  <c:v>104</c:v>
                </c:pt>
                <c:pt idx="321">
                  <c:v>134.08000000000001</c:v>
                </c:pt>
                <c:pt idx="322">
                  <c:v>199.54</c:v>
                </c:pt>
                <c:pt idx="323">
                  <c:v>144</c:v>
                </c:pt>
                <c:pt idx="324">
                  <c:v>160</c:v>
                </c:pt>
                <c:pt idx="325">
                  <c:v>96.7</c:v>
                </c:pt>
                <c:pt idx="326">
                  <c:v>141.19999999999999</c:v>
                </c:pt>
                <c:pt idx="327">
                  <c:v>104</c:v>
                </c:pt>
                <c:pt idx="328">
                  <c:v>200</c:v>
                </c:pt>
                <c:pt idx="329">
                  <c:v>121.8</c:v>
                </c:pt>
                <c:pt idx="330">
                  <c:v>72.599999999999994</c:v>
                </c:pt>
                <c:pt idx="331">
                  <c:v>121.8</c:v>
                </c:pt>
                <c:pt idx="332">
                  <c:v>110</c:v>
                </c:pt>
                <c:pt idx="333">
                  <c:v>76.8</c:v>
                </c:pt>
                <c:pt idx="334">
                  <c:v>339.78</c:v>
                </c:pt>
                <c:pt idx="335">
                  <c:v>128</c:v>
                </c:pt>
                <c:pt idx="336">
                  <c:v>300</c:v>
                </c:pt>
                <c:pt idx="337">
                  <c:v>90</c:v>
                </c:pt>
                <c:pt idx="338">
                  <c:v>110.00000000000001</c:v>
                </c:pt>
                <c:pt idx="339">
                  <c:v>302.39999999999998</c:v>
                </c:pt>
                <c:pt idx="340">
                  <c:v>112.5</c:v>
                </c:pt>
                <c:pt idx="341">
                  <c:v>100</c:v>
                </c:pt>
                <c:pt idx="342">
                  <c:v>76.5</c:v>
                </c:pt>
                <c:pt idx="343">
                  <c:v>200</c:v>
                </c:pt>
                <c:pt idx="344">
                  <c:v>14.4</c:v>
                </c:pt>
                <c:pt idx="345">
                  <c:v>56.2</c:v>
                </c:pt>
                <c:pt idx="346">
                  <c:v>50.1</c:v>
                </c:pt>
                <c:pt idx="347">
                  <c:v>172.54842630833929</c:v>
                </c:pt>
                <c:pt idx="348">
                  <c:v>26.321573691660728</c:v>
                </c:pt>
                <c:pt idx="349">
                  <c:v>201.3</c:v>
                </c:pt>
                <c:pt idx="350">
                  <c:v>331</c:v>
                </c:pt>
                <c:pt idx="351">
                  <c:v>199.39999999999972</c:v>
                </c:pt>
                <c:pt idx="352">
                  <c:v>77.7</c:v>
                </c:pt>
                <c:pt idx="353">
                  <c:v>53.6</c:v>
                </c:pt>
                <c:pt idx="354">
                  <c:v>100</c:v>
                </c:pt>
                <c:pt idx="355">
                  <c:v>225</c:v>
                </c:pt>
                <c:pt idx="356">
                  <c:v>147</c:v>
                </c:pt>
                <c:pt idx="357">
                  <c:v>234.56</c:v>
                </c:pt>
                <c:pt idx="358">
                  <c:v>29.5</c:v>
                </c:pt>
                <c:pt idx="359">
                  <c:v>250.7</c:v>
                </c:pt>
                <c:pt idx="360">
                  <c:v>300.60000000000002</c:v>
                </c:pt>
                <c:pt idx="361">
                  <c:v>99</c:v>
                </c:pt>
                <c:pt idx="362">
                  <c:v>105.5</c:v>
                </c:pt>
                <c:pt idx="363">
                  <c:v>33.799999999999997</c:v>
                </c:pt>
                <c:pt idx="364">
                  <c:v>80</c:v>
                </c:pt>
                <c:pt idx="365">
                  <c:v>350</c:v>
                </c:pt>
                <c:pt idx="366">
                  <c:v>201.6</c:v>
                </c:pt>
                <c:pt idx="367">
                  <c:v>75</c:v>
                </c:pt>
                <c:pt idx="368">
                  <c:v>29.9</c:v>
                </c:pt>
                <c:pt idx="369">
                  <c:v>50</c:v>
                </c:pt>
                <c:pt idx="370">
                  <c:v>145</c:v>
                </c:pt>
                <c:pt idx="371">
                  <c:v>180</c:v>
                </c:pt>
                <c:pt idx="372">
                  <c:v>197.4</c:v>
                </c:pt>
                <c:pt idx="373">
                  <c:v>145</c:v>
                </c:pt>
                <c:pt idx="374">
                  <c:v>102.2</c:v>
                </c:pt>
                <c:pt idx="375">
                  <c:v>70</c:v>
                </c:pt>
                <c:pt idx="376">
                  <c:v>200</c:v>
                </c:pt>
                <c:pt idx="377">
                  <c:v>105.66</c:v>
                </c:pt>
                <c:pt idx="378">
                  <c:v>200</c:v>
                </c:pt>
                <c:pt idx="379">
                  <c:v>643.44000000000005</c:v>
                </c:pt>
                <c:pt idx="380">
                  <c:v>200.22</c:v>
                </c:pt>
                <c:pt idx="381">
                  <c:v>102.84</c:v>
                </c:pt>
              </c:numCache>
            </c:numRef>
          </c:bubbleSize>
          <c:bubble3D val="0"/>
          <c:extLst>
            <c:ext xmlns:c16="http://schemas.microsoft.com/office/drawing/2014/chart" uri="{C3380CC4-5D6E-409C-BE32-E72D297353CC}">
              <c16:uniqueId val="{00000001-245B-4E0E-B2F2-AD8AFA1DDBC1}"/>
            </c:ext>
          </c:extLst>
        </c:ser>
        <c:dLbls>
          <c:showLegendKey val="0"/>
          <c:showVal val="0"/>
          <c:showCatName val="0"/>
          <c:showSerName val="0"/>
          <c:showPercent val="0"/>
          <c:showBubbleSize val="0"/>
        </c:dLbls>
        <c:bubbleScale val="50"/>
        <c:showNegBubbles val="0"/>
        <c:axId val="556865120"/>
        <c:axId val="556865512"/>
      </c:bubbleChart>
      <c:valAx>
        <c:axId val="556865120"/>
        <c:scaling>
          <c:orientation val="minMax"/>
          <c:max val="45400"/>
          <c:min val="39814"/>
        </c:scaling>
        <c:delete val="0"/>
        <c:axPos val="b"/>
        <c:title>
          <c:tx>
            <c:rich>
              <a:bodyPr/>
              <a:lstStyle/>
              <a:p>
                <a:pPr>
                  <a:defRPr b="1"/>
                </a:pPr>
                <a:r>
                  <a:rPr lang="en-US" b="1"/>
                  <a:t>PPA Execution Date</a:t>
                </a:r>
              </a:p>
            </c:rich>
          </c:tx>
          <c:layout>
            <c:manualLayout>
              <c:xMode val="edge"/>
              <c:yMode val="edge"/>
              <c:x val="0.38563324488554707"/>
              <c:y val="0.93523390004333085"/>
            </c:manualLayout>
          </c:layout>
          <c:overlay val="0"/>
          <c:spPr>
            <a:noFill/>
            <a:ln w="25400">
              <a:noFill/>
            </a:ln>
          </c:spPr>
        </c:title>
        <c:numFmt formatCode="yyyy" sourceLinked="0"/>
        <c:majorTickMark val="out"/>
        <c:minorTickMark val="none"/>
        <c:tickLblPos val="nextTo"/>
        <c:spPr>
          <a:solidFill>
            <a:schemeClr val="bg1"/>
          </a:solidFill>
          <a:ln w="12700">
            <a:noFill/>
            <a:prstDash val="solid"/>
          </a:ln>
        </c:spPr>
        <c:txPr>
          <a:bodyPr rot="0" vert="horz"/>
          <a:lstStyle/>
          <a:p>
            <a:pPr>
              <a:defRPr b="1">
                <a:solidFill>
                  <a:sysClr val="windowText" lastClr="000000"/>
                </a:solidFill>
              </a:defRPr>
            </a:pPr>
            <a:endParaRPr lang="en-US"/>
          </a:p>
        </c:txPr>
        <c:crossAx val="556865512"/>
        <c:crosses val="autoZero"/>
        <c:crossBetween val="midCat"/>
        <c:majorUnit val="366"/>
      </c:valAx>
      <c:valAx>
        <c:axId val="556865512"/>
        <c:scaling>
          <c:orientation val="minMax"/>
          <c:max val="200"/>
          <c:min val="0"/>
        </c:scaling>
        <c:delete val="0"/>
        <c:axPos val="l"/>
        <c:majorGridlines>
          <c:spPr>
            <a:ln w="3175">
              <a:solidFill>
                <a:schemeClr val="bg1">
                  <a:lumMod val="75000"/>
                </a:schemeClr>
              </a:solidFill>
            </a:ln>
          </c:spPr>
        </c:majorGridlines>
        <c:numFmt formatCode="#,##0" sourceLinked="0"/>
        <c:majorTickMark val="out"/>
        <c:minorTickMark val="none"/>
        <c:tickLblPos val="nextTo"/>
        <c:spPr>
          <a:ln w="12700">
            <a:noFill/>
            <a:prstDash val="solid"/>
          </a:ln>
        </c:spPr>
        <c:txPr>
          <a:bodyPr rot="0" vert="horz"/>
          <a:lstStyle/>
          <a:p>
            <a:pPr>
              <a:defRPr b="1"/>
            </a:pPr>
            <a:endParaRPr lang="en-US"/>
          </a:p>
        </c:txPr>
        <c:crossAx val="556865120"/>
        <c:crosses val="autoZero"/>
        <c:crossBetween val="midCat"/>
      </c:valAx>
      <c:spPr>
        <a:solidFill>
          <a:schemeClr val="bg1"/>
        </a:solidFill>
        <a:ln w="25400">
          <a:noFill/>
        </a:ln>
      </c:spPr>
    </c:plotArea>
    <c:plotVisOnly val="1"/>
    <c:dispBlanksAs val="gap"/>
    <c:showDLblsOverMax val="0"/>
  </c:chart>
  <c:spPr>
    <a:solidFill>
      <a:schemeClr val="bg1"/>
    </a:solidFill>
    <a:ln w="9525">
      <a:noFill/>
    </a:ln>
  </c:spPr>
  <c:txPr>
    <a:bodyPr/>
    <a:lstStyle/>
    <a:p>
      <a:pPr>
        <a:defRPr sz="1000" b="0" i="0" u="none" strike="noStrike" baseline="0">
          <a:solidFill>
            <a:srgbClr val="000000"/>
          </a:solidFill>
          <a:latin typeface="Arial" panose="020B0604020202020204" pitchFamily="34" charset="0"/>
          <a:ea typeface="Arial"/>
          <a:cs typeface="Arial" panose="020B0604020202020204" pitchFamily="34" charset="0"/>
        </a:defRPr>
      </a:pPr>
      <a:endParaRPr lang="en-US"/>
    </a:p>
  </c:txPr>
  <c:printSettings>
    <c:headerFooter alignWithMargins="0"/>
    <c:pageMargins b="1" l="0.75" r="0.75" t="1" header="0.5" footer="0.5"/>
    <c:pageSetup/>
  </c:printSettings>
  <c:userShapes r:id="rId1"/>
</c:chartSpace>
</file>

<file path=xl/charts/chart5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5.3390353135183526E-2"/>
          <c:y val="9.9296597906671405E-2"/>
          <c:w val="0.9343465981904252"/>
          <c:h val="0.7583566756851734"/>
        </c:manualLayout>
      </c:layout>
      <c:lineChart>
        <c:grouping val="standard"/>
        <c:varyColors val="0"/>
        <c:ser>
          <c:idx val="2"/>
          <c:order val="0"/>
          <c:spPr>
            <a:ln w="28575">
              <a:solidFill>
                <a:schemeClr val="accent6">
                  <a:lumMod val="75000"/>
                </a:schemeClr>
              </a:solidFill>
              <a:prstDash val="solid"/>
            </a:ln>
          </c:spPr>
          <c:marker>
            <c:symbol val="none"/>
          </c:marker>
          <c:cat>
            <c:numRef>
              <c:f>'PV &amp; Wind PPAs vs. Gas'!$A$28:$A$43</c:f>
              <c:numCache>
                <c:formatCode>General</c:formatCode>
                <c:ptCount val="16"/>
                <c:pt idx="0">
                  <c:v>2009</c:v>
                </c:pt>
                <c:pt idx="1">
                  <c:v>2010</c:v>
                </c:pt>
                <c:pt idx="2">
                  <c:v>2011</c:v>
                </c:pt>
                <c:pt idx="3">
                  <c:v>2012</c:v>
                </c:pt>
                <c:pt idx="4">
                  <c:v>2013</c:v>
                </c:pt>
                <c:pt idx="5">
                  <c:v>2014</c:v>
                </c:pt>
                <c:pt idx="6">
                  <c:v>2015</c:v>
                </c:pt>
                <c:pt idx="7">
                  <c:v>2016</c:v>
                </c:pt>
                <c:pt idx="8">
                  <c:v>2017</c:v>
                </c:pt>
                <c:pt idx="9">
                  <c:v>2018</c:v>
                </c:pt>
                <c:pt idx="10">
                  <c:v>2019</c:v>
                </c:pt>
                <c:pt idx="11">
                  <c:v>2020</c:v>
                </c:pt>
                <c:pt idx="12">
                  <c:v>2021</c:v>
                </c:pt>
                <c:pt idx="13">
                  <c:v>2022</c:v>
                </c:pt>
                <c:pt idx="14">
                  <c:v>2023</c:v>
                </c:pt>
                <c:pt idx="15">
                  <c:v>2024</c:v>
                </c:pt>
              </c:numCache>
            </c:numRef>
          </c:cat>
          <c:val>
            <c:numRef>
              <c:f>'PV &amp; Wind PPAs vs. Gas'!$C$28:$C$43</c:f>
              <c:numCache>
                <c:formatCode>"$"#,##0_);\("$"#,##0\)</c:formatCode>
                <c:ptCount val="16"/>
                <c:pt idx="0">
                  <c:v>182.56885883227807</c:v>
                </c:pt>
                <c:pt idx="1">
                  <c:v>149.69336954285399</c:v>
                </c:pt>
                <c:pt idx="2">
                  <c:v>121.39383567194464</c:v>
                </c:pt>
                <c:pt idx="3">
                  <c:v>94.240026234075756</c:v>
                </c:pt>
                <c:pt idx="4">
                  <c:v>74.31117771118717</c:v>
                </c:pt>
                <c:pt idx="5">
                  <c:v>60.418513724402395</c:v>
                </c:pt>
                <c:pt idx="6">
                  <c:v>49.47272925726319</c:v>
                </c:pt>
                <c:pt idx="7">
                  <c:v>40.118586852573202</c:v>
                </c:pt>
                <c:pt idx="8">
                  <c:v>35.870646790159419</c:v>
                </c:pt>
                <c:pt idx="9">
                  <c:v>26.847710973611246</c:v>
                </c:pt>
                <c:pt idx="10">
                  <c:v>22.753008526347312</c:v>
                </c:pt>
                <c:pt idx="11">
                  <c:v>24.54302308746357</c:v>
                </c:pt>
                <c:pt idx="12">
                  <c:v>24.435778879234292</c:v>
                </c:pt>
                <c:pt idx="13">
                  <c:v>29.819481190301794</c:v>
                </c:pt>
                <c:pt idx="14">
                  <c:v>35.483077947602581</c:v>
                </c:pt>
                <c:pt idx="15">
                  <c:v>27.323879389928539</c:v>
                </c:pt>
              </c:numCache>
            </c:numRef>
          </c:val>
          <c:smooth val="0"/>
          <c:extLst>
            <c:ext xmlns:c16="http://schemas.microsoft.com/office/drawing/2014/chart" uri="{C3380CC4-5D6E-409C-BE32-E72D297353CC}">
              <c16:uniqueId val="{00000002-0E78-4214-BD53-A4150C65C913}"/>
            </c:ext>
          </c:extLst>
        </c:ser>
        <c:ser>
          <c:idx val="1"/>
          <c:order val="1"/>
          <c:spPr>
            <a:ln w="28575">
              <a:solidFill>
                <a:schemeClr val="tx2"/>
              </a:solidFill>
              <a:prstDash val="solid"/>
            </a:ln>
          </c:spPr>
          <c:marker>
            <c:symbol val="none"/>
          </c:marker>
          <c:cat>
            <c:numRef>
              <c:f>'PV &amp; Wind PPAs vs. Gas'!$A$28:$A$43</c:f>
              <c:numCache>
                <c:formatCode>General</c:formatCode>
                <c:ptCount val="16"/>
                <c:pt idx="0">
                  <c:v>2009</c:v>
                </c:pt>
                <c:pt idx="1">
                  <c:v>2010</c:v>
                </c:pt>
                <c:pt idx="2">
                  <c:v>2011</c:v>
                </c:pt>
                <c:pt idx="3">
                  <c:v>2012</c:v>
                </c:pt>
                <c:pt idx="4">
                  <c:v>2013</c:v>
                </c:pt>
                <c:pt idx="5">
                  <c:v>2014</c:v>
                </c:pt>
                <c:pt idx="6">
                  <c:v>2015</c:v>
                </c:pt>
                <c:pt idx="7">
                  <c:v>2016</c:v>
                </c:pt>
                <c:pt idx="8">
                  <c:v>2017</c:v>
                </c:pt>
                <c:pt idx="9">
                  <c:v>2018</c:v>
                </c:pt>
                <c:pt idx="10">
                  <c:v>2019</c:v>
                </c:pt>
                <c:pt idx="11">
                  <c:v>2020</c:v>
                </c:pt>
                <c:pt idx="12">
                  <c:v>2021</c:v>
                </c:pt>
                <c:pt idx="13">
                  <c:v>2022</c:v>
                </c:pt>
                <c:pt idx="14">
                  <c:v>2023</c:v>
                </c:pt>
                <c:pt idx="15">
                  <c:v>2024</c:v>
                </c:pt>
              </c:numCache>
            </c:numRef>
          </c:cat>
          <c:val>
            <c:numRef>
              <c:f>'PV &amp; Wind PPAs vs. Gas'!$D$28:$D$43</c:f>
              <c:numCache>
                <c:formatCode>"$"#,##0_);\("$"#,##0\)</c:formatCode>
                <c:ptCount val="16"/>
                <c:pt idx="0">
                  <c:v>82.469851235686164</c:v>
                </c:pt>
                <c:pt idx="1">
                  <c:v>72.067237387481086</c:v>
                </c:pt>
                <c:pt idx="2">
                  <c:v>52.424436462829561</c:v>
                </c:pt>
                <c:pt idx="3">
                  <c:v>44.624157613774933</c:v>
                </c:pt>
                <c:pt idx="4">
                  <c:v>31.521799026415696</c:v>
                </c:pt>
                <c:pt idx="5">
                  <c:v>28.982600375050467</c:v>
                </c:pt>
                <c:pt idx="6">
                  <c:v>33.574549169982987</c:v>
                </c:pt>
                <c:pt idx="7">
                  <c:v>27.601354817669147</c:v>
                </c:pt>
                <c:pt idx="8">
                  <c:v>21.25673724078592</c:v>
                </c:pt>
                <c:pt idx="9">
                  <c:v>19.537006761765703</c:v>
                </c:pt>
                <c:pt idx="10">
                  <c:v>26.865161117327713</c:v>
                </c:pt>
                <c:pt idx="11">
                  <c:v>29.539132743758071</c:v>
                </c:pt>
                <c:pt idx="12">
                  <c:v>24.974631047916791</c:v>
                </c:pt>
                <c:pt idx="13">
                  <c:v>25.520878540897769</c:v>
                </c:pt>
                <c:pt idx="14">
                  <c:v>#N/A</c:v>
                </c:pt>
                <c:pt idx="15">
                  <c:v>#N/A</c:v>
                </c:pt>
              </c:numCache>
            </c:numRef>
          </c:val>
          <c:smooth val="0"/>
          <c:extLst>
            <c:ext xmlns:c16="http://schemas.microsoft.com/office/drawing/2014/chart" uri="{C3380CC4-5D6E-409C-BE32-E72D297353CC}">
              <c16:uniqueId val="{00000001-0E78-4214-BD53-A4150C65C913}"/>
            </c:ext>
          </c:extLst>
        </c:ser>
        <c:dLbls>
          <c:showLegendKey val="0"/>
          <c:showVal val="0"/>
          <c:showCatName val="0"/>
          <c:showSerName val="0"/>
          <c:showPercent val="0"/>
          <c:showBubbleSize val="0"/>
        </c:dLbls>
        <c:smooth val="0"/>
        <c:axId val="555875064"/>
        <c:axId val="590207672"/>
      </c:lineChart>
      <c:catAx>
        <c:axId val="555875064"/>
        <c:scaling>
          <c:orientation val="minMax"/>
        </c:scaling>
        <c:delete val="1"/>
        <c:axPos val="b"/>
        <c:numFmt formatCode="General" sourceLinked="1"/>
        <c:majorTickMark val="out"/>
        <c:minorTickMark val="none"/>
        <c:tickLblPos val="nextTo"/>
        <c:crossAx val="590207672"/>
        <c:crosses val="autoZero"/>
        <c:auto val="1"/>
        <c:lblAlgn val="ctr"/>
        <c:lblOffset val="100"/>
        <c:noMultiLvlLbl val="0"/>
      </c:catAx>
      <c:valAx>
        <c:axId val="590207672"/>
        <c:scaling>
          <c:orientation val="minMax"/>
          <c:max val="200"/>
          <c:min val="0"/>
        </c:scaling>
        <c:delete val="0"/>
        <c:axPos val="l"/>
        <c:numFmt formatCode="General" sourceLinked="0"/>
        <c:majorTickMark val="out"/>
        <c:minorTickMark val="none"/>
        <c:tickLblPos val="none"/>
        <c:crossAx val="555875064"/>
        <c:crosses val="autoZero"/>
        <c:crossBetween val="between"/>
      </c:valAx>
      <c:spPr>
        <a:noFill/>
        <a:ln>
          <a:noFill/>
        </a:ln>
      </c:spPr>
    </c:plotArea>
    <c:plotVisOnly val="1"/>
    <c:dispBlanksAs val="gap"/>
    <c:showDLblsOverMax val="0"/>
  </c:chart>
  <c:spPr>
    <a:noFill/>
    <a:ln>
      <a:noFill/>
    </a:ln>
  </c:spPr>
  <c:txPr>
    <a:bodyPr/>
    <a:lstStyle/>
    <a:p>
      <a:pPr>
        <a:defRPr sz="1000" b="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userShapes r:id="rId1"/>
</c:chartSpace>
</file>

<file path=xl/charts/chart5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5.2741940911232257E-2"/>
          <c:y val="9.724503187101613E-2"/>
          <c:w val="0.9130767548287233"/>
          <c:h val="0.80801743532058479"/>
        </c:manualLayout>
      </c:layout>
      <c:areaChart>
        <c:grouping val="stacked"/>
        <c:varyColors val="0"/>
        <c:ser>
          <c:idx val="0"/>
          <c:order val="0"/>
          <c:spPr>
            <a:noFill/>
          </c:spPr>
          <c:cat>
            <c:numRef>
              <c:f>'Recent PV PPAs vs. Gas Forecast'!$C$25:$S$25</c:f>
              <c:numCache>
                <c:formatCode>General</c:formatCode>
                <c:ptCount val="17"/>
                <c:pt idx="0">
                  <c:v>2024</c:v>
                </c:pt>
                <c:pt idx="2">
                  <c:v>2026</c:v>
                </c:pt>
                <c:pt idx="4">
                  <c:v>2028</c:v>
                </c:pt>
                <c:pt idx="6">
                  <c:v>2030</c:v>
                </c:pt>
                <c:pt idx="8">
                  <c:v>2032</c:v>
                </c:pt>
                <c:pt idx="10">
                  <c:v>2034</c:v>
                </c:pt>
                <c:pt idx="12">
                  <c:v>2036</c:v>
                </c:pt>
                <c:pt idx="14">
                  <c:v>2038</c:v>
                </c:pt>
                <c:pt idx="16">
                  <c:v>2040</c:v>
                </c:pt>
              </c:numCache>
            </c:numRef>
          </c:cat>
          <c:val>
            <c:numRef>
              <c:f>'Recent PV PPAs vs. Gas Forecast'!$C$32:$S$32</c:f>
              <c:numCache>
                <c:formatCode>0.0</c:formatCode>
                <c:ptCount val="17"/>
                <c:pt idx="0">
                  <c:v>18.934207741326315</c:v>
                </c:pt>
                <c:pt idx="1">
                  <c:v>21.916863557717583</c:v>
                </c:pt>
                <c:pt idx="2">
                  <c:v>22.402139323296609</c:v>
                </c:pt>
                <c:pt idx="3">
                  <c:v>22.984864148182492</c:v>
                </c:pt>
                <c:pt idx="4">
                  <c:v>22.987150700398569</c:v>
                </c:pt>
                <c:pt idx="5">
                  <c:v>23.409792179381824</c:v>
                </c:pt>
                <c:pt idx="6">
                  <c:v>23.68783190204805</c:v>
                </c:pt>
                <c:pt idx="7">
                  <c:v>23.989505119817373</c:v>
                </c:pt>
                <c:pt idx="8">
                  <c:v>24.139677744797567</c:v>
                </c:pt>
                <c:pt idx="9">
                  <c:v>23.743625011735801</c:v>
                </c:pt>
                <c:pt idx="10">
                  <c:v>23.555139664351707</c:v>
                </c:pt>
                <c:pt idx="11">
                  <c:v>23.551987820254837</c:v>
                </c:pt>
                <c:pt idx="12">
                  <c:v>23.479948473050364</c:v>
                </c:pt>
                <c:pt idx="13">
                  <c:v>23.600522243822841</c:v>
                </c:pt>
                <c:pt idx="14">
                  <c:v>23.960426987385663</c:v>
                </c:pt>
                <c:pt idx="15">
                  <c:v>23.864668973165035</c:v>
                </c:pt>
                <c:pt idx="16">
                  <c:v>24.216861079352185</c:v>
                </c:pt>
              </c:numCache>
            </c:numRef>
          </c:val>
          <c:extLst>
            <c:ext xmlns:c16="http://schemas.microsoft.com/office/drawing/2014/chart" uri="{C3380CC4-5D6E-409C-BE32-E72D297353CC}">
              <c16:uniqueId val="{00000000-0EEC-4A09-8D39-9527976E4E48}"/>
            </c:ext>
          </c:extLst>
        </c:ser>
        <c:ser>
          <c:idx val="1"/>
          <c:order val="1"/>
          <c:spPr>
            <a:solidFill>
              <a:schemeClr val="accent1">
                <a:alpha val="50000"/>
              </a:schemeClr>
            </a:solidFill>
            <a:ln w="25400">
              <a:noFill/>
            </a:ln>
          </c:spPr>
          <c:cat>
            <c:numRef>
              <c:f>'Recent PV PPAs vs. Gas Forecast'!$C$25:$S$25</c:f>
              <c:numCache>
                <c:formatCode>General</c:formatCode>
                <c:ptCount val="17"/>
                <c:pt idx="0">
                  <c:v>2024</c:v>
                </c:pt>
                <c:pt idx="2">
                  <c:v>2026</c:v>
                </c:pt>
                <c:pt idx="4">
                  <c:v>2028</c:v>
                </c:pt>
                <c:pt idx="6">
                  <c:v>2030</c:v>
                </c:pt>
                <c:pt idx="8">
                  <c:v>2032</c:v>
                </c:pt>
                <c:pt idx="10">
                  <c:v>2034</c:v>
                </c:pt>
                <c:pt idx="12">
                  <c:v>2036</c:v>
                </c:pt>
                <c:pt idx="14">
                  <c:v>2038</c:v>
                </c:pt>
                <c:pt idx="16">
                  <c:v>2040</c:v>
                </c:pt>
              </c:numCache>
            </c:numRef>
          </c:cat>
          <c:val>
            <c:numRef>
              <c:f>'Recent PV PPAs vs. Gas Forecast'!$C$35:$S$35</c:f>
              <c:numCache>
                <c:formatCode>0.0</c:formatCode>
                <c:ptCount val="17"/>
                <c:pt idx="0">
                  <c:v>9.95587308081695</c:v>
                </c:pt>
                <c:pt idx="1">
                  <c:v>14.788566266967365</c:v>
                </c:pt>
                <c:pt idx="2">
                  <c:v>16.832136568230339</c:v>
                </c:pt>
                <c:pt idx="3">
                  <c:v>17.205171640011049</c:v>
                </c:pt>
                <c:pt idx="4">
                  <c:v>18.317350233413098</c:v>
                </c:pt>
                <c:pt idx="5">
                  <c:v>18.448874140439514</c:v>
                </c:pt>
                <c:pt idx="6">
                  <c:v>18.110206505421512</c:v>
                </c:pt>
                <c:pt idx="7">
                  <c:v>18.473430886618942</c:v>
                </c:pt>
                <c:pt idx="8">
                  <c:v>19.377663432241278</c:v>
                </c:pt>
                <c:pt idx="9">
                  <c:v>19.979768477697327</c:v>
                </c:pt>
                <c:pt idx="10">
                  <c:v>21.704684955965426</c:v>
                </c:pt>
                <c:pt idx="11">
                  <c:v>22.837081012850284</c:v>
                </c:pt>
                <c:pt idx="12">
                  <c:v>23.558318631527143</c:v>
                </c:pt>
                <c:pt idx="13">
                  <c:v>23.775402834158118</c:v>
                </c:pt>
                <c:pt idx="14">
                  <c:v>23.727095835241517</c:v>
                </c:pt>
                <c:pt idx="15">
                  <c:v>24.052616376344094</c:v>
                </c:pt>
                <c:pt idx="16">
                  <c:v>24.087850643213322</c:v>
                </c:pt>
              </c:numCache>
            </c:numRef>
          </c:val>
          <c:extLst>
            <c:ext xmlns:c16="http://schemas.microsoft.com/office/drawing/2014/chart" uri="{C3380CC4-5D6E-409C-BE32-E72D297353CC}">
              <c16:uniqueId val="{00000001-0EEC-4A09-8D39-9527976E4E48}"/>
            </c:ext>
          </c:extLst>
        </c:ser>
        <c:dLbls>
          <c:showLegendKey val="0"/>
          <c:showVal val="0"/>
          <c:showCatName val="0"/>
          <c:showSerName val="0"/>
          <c:showPercent val="0"/>
          <c:showBubbleSize val="0"/>
        </c:dLbls>
        <c:axId val="590206888"/>
        <c:axId val="590207280"/>
      </c:areaChart>
      <c:areaChart>
        <c:grouping val="stacked"/>
        <c:varyColors val="0"/>
        <c:ser>
          <c:idx val="3"/>
          <c:order val="4"/>
          <c:spPr>
            <a:noFill/>
          </c:spPr>
          <c:cat>
            <c:numRef>
              <c:f>'Recent PV PPAs vs. Gas Forecast'!$C$25:$S$25</c:f>
              <c:numCache>
                <c:formatCode>General</c:formatCode>
                <c:ptCount val="17"/>
                <c:pt idx="0">
                  <c:v>2024</c:v>
                </c:pt>
                <c:pt idx="2">
                  <c:v>2026</c:v>
                </c:pt>
                <c:pt idx="4">
                  <c:v>2028</c:v>
                </c:pt>
                <c:pt idx="6">
                  <c:v>2030</c:v>
                </c:pt>
                <c:pt idx="8">
                  <c:v>2032</c:v>
                </c:pt>
                <c:pt idx="10">
                  <c:v>2034</c:v>
                </c:pt>
                <c:pt idx="12">
                  <c:v>2036</c:v>
                </c:pt>
                <c:pt idx="14">
                  <c:v>2038</c:v>
                </c:pt>
                <c:pt idx="16">
                  <c:v>2040</c:v>
                </c:pt>
              </c:numCache>
            </c:numRef>
          </c:cat>
          <c:val>
            <c:numRef>
              <c:f>'Recent PV PPAs vs. Gas Forecast'!$C$27:$S$27</c:f>
              <c:numCache>
                <c:formatCode>0.0</c:formatCode>
                <c:ptCount val="17"/>
                <c:pt idx="0">
                  <c:v>24.785032372522572</c:v>
                </c:pt>
                <c:pt idx="1">
                  <c:v>24.48109945003787</c:v>
                </c:pt>
                <c:pt idx="2">
                  <c:v>24.37508163353418</c:v>
                </c:pt>
                <c:pt idx="3">
                  <c:v>24.620582885773985</c:v>
                </c:pt>
                <c:pt idx="4">
                  <c:v>24.596463758877174</c:v>
                </c:pt>
                <c:pt idx="5">
                  <c:v>24.311559939664498</c:v>
                </c:pt>
                <c:pt idx="6">
                  <c:v>23.780729309906111</c:v>
                </c:pt>
                <c:pt idx="7">
                  <c:v>23.248791626052164</c:v>
                </c:pt>
                <c:pt idx="8">
                  <c:v>22.727842823828354</c:v>
                </c:pt>
                <c:pt idx="9">
                  <c:v>22.202057503739201</c:v>
                </c:pt>
                <c:pt idx="10">
                  <c:v>21.465930624432183</c:v>
                </c:pt>
                <c:pt idx="11">
                  <c:v>20.974785358832147</c:v>
                </c:pt>
                <c:pt idx="12">
                  <c:v>20.295610580178931</c:v>
                </c:pt>
                <c:pt idx="13">
                  <c:v>19.851286651948115</c:v>
                </c:pt>
                <c:pt idx="14">
                  <c:v>19.421860385482997</c:v>
                </c:pt>
                <c:pt idx="15">
                  <c:v>20.153925457921606</c:v>
                </c:pt>
                <c:pt idx="16">
                  <c:v>19.714275129069826</c:v>
                </c:pt>
              </c:numCache>
            </c:numRef>
          </c:val>
          <c:extLst>
            <c:ext xmlns:c16="http://schemas.microsoft.com/office/drawing/2014/chart" uri="{C3380CC4-5D6E-409C-BE32-E72D297353CC}">
              <c16:uniqueId val="{00000002-0EEC-4A09-8D39-9527976E4E48}"/>
            </c:ext>
          </c:extLst>
        </c:ser>
        <c:ser>
          <c:idx val="5"/>
          <c:order val="5"/>
          <c:spPr>
            <a:solidFill>
              <a:schemeClr val="accent3">
                <a:alpha val="40000"/>
              </a:schemeClr>
            </a:solidFill>
          </c:spPr>
          <c:cat>
            <c:numRef>
              <c:f>'Recent PV PPAs vs. Gas Forecast'!$C$25:$S$25</c:f>
              <c:numCache>
                <c:formatCode>General</c:formatCode>
                <c:ptCount val="17"/>
                <c:pt idx="0">
                  <c:v>2024</c:v>
                </c:pt>
                <c:pt idx="2">
                  <c:v>2026</c:v>
                </c:pt>
                <c:pt idx="4">
                  <c:v>2028</c:v>
                </c:pt>
                <c:pt idx="6">
                  <c:v>2030</c:v>
                </c:pt>
                <c:pt idx="8">
                  <c:v>2032</c:v>
                </c:pt>
                <c:pt idx="10">
                  <c:v>2034</c:v>
                </c:pt>
                <c:pt idx="12">
                  <c:v>2036</c:v>
                </c:pt>
                <c:pt idx="14">
                  <c:v>2038</c:v>
                </c:pt>
                <c:pt idx="16">
                  <c:v>2040</c:v>
                </c:pt>
              </c:numCache>
            </c:numRef>
          </c:cat>
          <c:val>
            <c:numRef>
              <c:f>'Recent PV PPAs vs. Gas Forecast'!$C$30:$S$30</c:f>
              <c:numCache>
                <c:formatCode>0.0</c:formatCode>
                <c:ptCount val="17"/>
                <c:pt idx="0">
                  <c:v>23.48672228762873</c:v>
                </c:pt>
                <c:pt idx="1">
                  <c:v>21.347396429583444</c:v>
                </c:pt>
                <c:pt idx="2">
                  <c:v>20.506050753682409</c:v>
                </c:pt>
                <c:pt idx="3">
                  <c:v>27.495792282580396</c:v>
                </c:pt>
                <c:pt idx="4">
                  <c:v>25.546549451771629</c:v>
                </c:pt>
                <c:pt idx="5">
                  <c:v>24.543984030865857</c:v>
                </c:pt>
                <c:pt idx="6">
                  <c:v>25.311261475167225</c:v>
                </c:pt>
                <c:pt idx="7">
                  <c:v>26.071961026582191</c:v>
                </c:pt>
                <c:pt idx="8">
                  <c:v>25.691096331000907</c:v>
                </c:pt>
                <c:pt idx="9">
                  <c:v>25.096759181956802</c:v>
                </c:pt>
                <c:pt idx="10">
                  <c:v>24.776324123542942</c:v>
                </c:pt>
                <c:pt idx="11">
                  <c:v>24.209436318622867</c:v>
                </c:pt>
                <c:pt idx="12">
                  <c:v>23.919159680634195</c:v>
                </c:pt>
                <c:pt idx="13">
                  <c:v>23.395506797795647</c:v>
                </c:pt>
                <c:pt idx="14">
                  <c:v>22.889411383811439</c:v>
                </c:pt>
                <c:pt idx="15">
                  <c:v>19.471120985312222</c:v>
                </c:pt>
                <c:pt idx="16">
                  <c:v>19.046365780070523</c:v>
                </c:pt>
              </c:numCache>
            </c:numRef>
          </c:val>
          <c:extLst>
            <c:ext xmlns:c16="http://schemas.microsoft.com/office/drawing/2014/chart" uri="{C3380CC4-5D6E-409C-BE32-E72D297353CC}">
              <c16:uniqueId val="{00000003-0EEC-4A09-8D39-9527976E4E48}"/>
            </c:ext>
          </c:extLst>
        </c:ser>
        <c:dLbls>
          <c:showLegendKey val="0"/>
          <c:showVal val="0"/>
          <c:showCatName val="0"/>
          <c:showSerName val="0"/>
          <c:showPercent val="0"/>
          <c:showBubbleSize val="0"/>
        </c:dLbls>
        <c:axId val="590208064"/>
        <c:axId val="590205320"/>
      </c:areaChart>
      <c:lineChart>
        <c:grouping val="standard"/>
        <c:varyColors val="0"/>
        <c:ser>
          <c:idx val="2"/>
          <c:order val="2"/>
          <c:spPr>
            <a:ln w="38100">
              <a:solidFill>
                <a:schemeClr val="accent1">
                  <a:lumMod val="50000"/>
                </a:schemeClr>
              </a:solidFill>
            </a:ln>
          </c:spPr>
          <c:marker>
            <c:symbol val="none"/>
          </c:marker>
          <c:cat>
            <c:numRef>
              <c:f>'Recent PV PPAs vs. Gas Forecast'!$C$25:$S$25</c:f>
              <c:numCache>
                <c:formatCode>General</c:formatCode>
                <c:ptCount val="17"/>
                <c:pt idx="0">
                  <c:v>2024</c:v>
                </c:pt>
                <c:pt idx="2">
                  <c:v>2026</c:v>
                </c:pt>
                <c:pt idx="4">
                  <c:v>2028</c:v>
                </c:pt>
                <c:pt idx="6">
                  <c:v>2030</c:v>
                </c:pt>
                <c:pt idx="8">
                  <c:v>2032</c:v>
                </c:pt>
                <c:pt idx="10">
                  <c:v>2034</c:v>
                </c:pt>
                <c:pt idx="12">
                  <c:v>2036</c:v>
                </c:pt>
                <c:pt idx="14">
                  <c:v>2038</c:v>
                </c:pt>
                <c:pt idx="16">
                  <c:v>2040</c:v>
                </c:pt>
              </c:numCache>
            </c:numRef>
          </c:cat>
          <c:val>
            <c:numRef>
              <c:f>'Recent PV PPAs vs. Gas Forecast'!$C$33:$S$33</c:f>
              <c:numCache>
                <c:formatCode>0.0</c:formatCode>
                <c:ptCount val="17"/>
                <c:pt idx="0">
                  <c:v>21.635759774753577</c:v>
                </c:pt>
                <c:pt idx="1">
                  <c:v>25.237307652347113</c:v>
                </c:pt>
                <c:pt idx="2">
                  <c:v>25.343141984317054</c:v>
                </c:pt>
                <c:pt idx="3">
                  <c:v>25.360931423509438</c:v>
                </c:pt>
                <c:pt idx="4">
                  <c:v>25.411343894249391</c:v>
                </c:pt>
                <c:pt idx="5">
                  <c:v>25.570709268596762</c:v>
                </c:pt>
                <c:pt idx="6">
                  <c:v>25.648597453153545</c:v>
                </c:pt>
                <c:pt idx="7">
                  <c:v>25.721758033462663</c:v>
                </c:pt>
                <c:pt idx="8">
                  <c:v>25.816327756739192</c:v>
                </c:pt>
                <c:pt idx="9">
                  <c:v>25.940124583090881</c:v>
                </c:pt>
                <c:pt idx="10">
                  <c:v>26.853847797789566</c:v>
                </c:pt>
                <c:pt idx="11">
                  <c:v>27.819109843544307</c:v>
                </c:pt>
                <c:pt idx="12">
                  <c:v>28.071517374911473</c:v>
                </c:pt>
                <c:pt idx="13">
                  <c:v>28.417475723119036</c:v>
                </c:pt>
                <c:pt idx="14">
                  <c:v>29.504773369165164</c:v>
                </c:pt>
                <c:pt idx="15">
                  <c:v>29.302287398945484</c:v>
                </c:pt>
                <c:pt idx="16">
                  <c:v>30.406622435096921</c:v>
                </c:pt>
              </c:numCache>
            </c:numRef>
          </c:val>
          <c:smooth val="0"/>
          <c:extLst>
            <c:ext xmlns:c16="http://schemas.microsoft.com/office/drawing/2014/chart" uri="{C3380CC4-5D6E-409C-BE32-E72D297353CC}">
              <c16:uniqueId val="{00000004-0EEC-4A09-8D39-9527976E4E48}"/>
            </c:ext>
          </c:extLst>
        </c:ser>
        <c:dLbls>
          <c:showLegendKey val="0"/>
          <c:showVal val="0"/>
          <c:showCatName val="0"/>
          <c:showSerName val="0"/>
          <c:showPercent val="0"/>
          <c:showBubbleSize val="0"/>
        </c:dLbls>
        <c:marker val="1"/>
        <c:smooth val="0"/>
        <c:axId val="590206888"/>
        <c:axId val="590207280"/>
      </c:lineChart>
      <c:lineChart>
        <c:grouping val="standard"/>
        <c:varyColors val="0"/>
        <c:ser>
          <c:idx val="4"/>
          <c:order val="3"/>
          <c:spPr>
            <a:ln w="38100">
              <a:solidFill>
                <a:schemeClr val="accent3">
                  <a:lumMod val="75000"/>
                </a:schemeClr>
              </a:solidFill>
            </a:ln>
          </c:spPr>
          <c:marker>
            <c:symbol val="none"/>
          </c:marker>
          <c:cat>
            <c:numRef>
              <c:f>'Recent PV PPAs vs. Gas Forecast'!$C$25:$S$25</c:f>
              <c:numCache>
                <c:formatCode>General</c:formatCode>
                <c:ptCount val="17"/>
                <c:pt idx="0">
                  <c:v>2024</c:v>
                </c:pt>
                <c:pt idx="2">
                  <c:v>2026</c:v>
                </c:pt>
                <c:pt idx="4">
                  <c:v>2028</c:v>
                </c:pt>
                <c:pt idx="6">
                  <c:v>2030</c:v>
                </c:pt>
                <c:pt idx="8">
                  <c:v>2032</c:v>
                </c:pt>
                <c:pt idx="10">
                  <c:v>2034</c:v>
                </c:pt>
                <c:pt idx="12">
                  <c:v>2036</c:v>
                </c:pt>
                <c:pt idx="14">
                  <c:v>2038</c:v>
                </c:pt>
                <c:pt idx="16">
                  <c:v>2040</c:v>
                </c:pt>
              </c:numCache>
            </c:numRef>
          </c:cat>
          <c:val>
            <c:numRef>
              <c:f>'Recent PV PPAs vs. Gas Forecast'!$C$28:$S$28</c:f>
              <c:numCache>
                <c:formatCode>0.0</c:formatCode>
                <c:ptCount val="17"/>
                <c:pt idx="0">
                  <c:v>32.964568659339783</c:v>
                </c:pt>
                <c:pt idx="1">
                  <c:v>33.114069112484877</c:v>
                </c:pt>
                <c:pt idx="2">
                  <c:v>32.210354599716368</c:v>
                </c:pt>
                <c:pt idx="3">
                  <c:v>31.949307593179608</c:v>
                </c:pt>
                <c:pt idx="4">
                  <c:v>31.34386479294275</c:v>
                </c:pt>
                <c:pt idx="5">
                  <c:v>31.254077384795984</c:v>
                </c:pt>
                <c:pt idx="6">
                  <c:v>30.777938020595336</c:v>
                </c:pt>
                <c:pt idx="7">
                  <c:v>30.089483732624601</c:v>
                </c:pt>
                <c:pt idx="8">
                  <c:v>29.415251679528204</c:v>
                </c:pt>
                <c:pt idx="9">
                  <c:v>28.734760018277857</c:v>
                </c:pt>
                <c:pt idx="10">
                  <c:v>28.770385845296115</c:v>
                </c:pt>
                <c:pt idx="11">
                  <c:v>28.112113020109554</c:v>
                </c:pt>
                <c:pt idx="12">
                  <c:v>27.561386869236159</c:v>
                </c:pt>
                <c:pt idx="13">
                  <c:v>26.957996119652709</c:v>
                </c:pt>
                <c:pt idx="14">
                  <c:v>26.374836356358088</c:v>
                </c:pt>
                <c:pt idx="15">
                  <c:v>25.731094777227039</c:v>
                </c:pt>
                <c:pt idx="16">
                  <c:v>25.169780590363366</c:v>
                </c:pt>
              </c:numCache>
            </c:numRef>
          </c:val>
          <c:smooth val="0"/>
          <c:extLst>
            <c:ext xmlns:c16="http://schemas.microsoft.com/office/drawing/2014/chart" uri="{C3380CC4-5D6E-409C-BE32-E72D297353CC}">
              <c16:uniqueId val="{00000005-0EEC-4A09-8D39-9527976E4E48}"/>
            </c:ext>
          </c:extLst>
        </c:ser>
        <c:dLbls>
          <c:showLegendKey val="0"/>
          <c:showVal val="0"/>
          <c:showCatName val="0"/>
          <c:showSerName val="0"/>
          <c:showPercent val="0"/>
          <c:showBubbleSize val="0"/>
        </c:dLbls>
        <c:marker val="1"/>
        <c:smooth val="0"/>
        <c:axId val="590208064"/>
        <c:axId val="590205320"/>
      </c:lineChart>
      <c:catAx>
        <c:axId val="590206888"/>
        <c:scaling>
          <c:orientation val="minMax"/>
        </c:scaling>
        <c:delete val="0"/>
        <c:axPos val="b"/>
        <c:numFmt formatCode="General" sourceLinked="1"/>
        <c:majorTickMark val="out"/>
        <c:minorTickMark val="none"/>
        <c:tickLblPos val="nextTo"/>
        <c:spPr>
          <a:ln w="3175">
            <a:noFill/>
          </a:ln>
        </c:spPr>
        <c:txPr>
          <a:bodyPr rot="0" vert="horz"/>
          <a:lstStyle/>
          <a:p>
            <a:pPr>
              <a:defRPr b="0"/>
            </a:pPr>
            <a:endParaRPr lang="en-US"/>
          </a:p>
        </c:txPr>
        <c:crossAx val="590207280"/>
        <c:crosses val="autoZero"/>
        <c:auto val="1"/>
        <c:lblAlgn val="ctr"/>
        <c:lblOffset val="50"/>
        <c:tickLblSkip val="1"/>
        <c:noMultiLvlLbl val="0"/>
      </c:catAx>
      <c:valAx>
        <c:axId val="590207280"/>
        <c:scaling>
          <c:orientation val="minMax"/>
          <c:max val="50"/>
        </c:scaling>
        <c:delete val="0"/>
        <c:axPos val="l"/>
        <c:majorGridlines>
          <c:spPr>
            <a:ln w="3175">
              <a:solidFill>
                <a:schemeClr val="bg1">
                  <a:lumMod val="75000"/>
                </a:schemeClr>
              </a:solidFill>
            </a:ln>
          </c:spPr>
        </c:majorGridlines>
        <c:numFmt formatCode="0" sourceLinked="0"/>
        <c:majorTickMark val="out"/>
        <c:minorTickMark val="none"/>
        <c:tickLblPos val="nextTo"/>
        <c:spPr>
          <a:ln w="3175">
            <a:noFill/>
          </a:ln>
        </c:spPr>
        <c:txPr>
          <a:bodyPr/>
          <a:lstStyle/>
          <a:p>
            <a:pPr>
              <a:defRPr b="0"/>
            </a:pPr>
            <a:endParaRPr lang="en-US"/>
          </a:p>
        </c:txPr>
        <c:crossAx val="590206888"/>
        <c:crosses val="autoZero"/>
        <c:crossBetween val="between"/>
        <c:majorUnit val="10"/>
      </c:valAx>
      <c:valAx>
        <c:axId val="590205320"/>
        <c:scaling>
          <c:orientation val="minMax"/>
          <c:max val="50"/>
        </c:scaling>
        <c:delete val="0"/>
        <c:axPos val="r"/>
        <c:numFmt formatCode="0.0" sourceLinked="1"/>
        <c:majorTickMark val="none"/>
        <c:minorTickMark val="none"/>
        <c:tickLblPos val="none"/>
        <c:spPr>
          <a:ln>
            <a:noFill/>
          </a:ln>
        </c:spPr>
        <c:crossAx val="590208064"/>
        <c:crosses val="max"/>
        <c:crossBetween val="between"/>
      </c:valAx>
      <c:catAx>
        <c:axId val="590208064"/>
        <c:scaling>
          <c:orientation val="minMax"/>
        </c:scaling>
        <c:delete val="1"/>
        <c:axPos val="b"/>
        <c:numFmt formatCode="General" sourceLinked="1"/>
        <c:majorTickMark val="out"/>
        <c:minorTickMark val="none"/>
        <c:tickLblPos val="nextTo"/>
        <c:crossAx val="590205320"/>
        <c:crosses val="autoZero"/>
        <c:auto val="1"/>
        <c:lblAlgn val="ctr"/>
        <c:lblOffset val="100"/>
        <c:noMultiLvlLbl val="0"/>
      </c:catAx>
    </c:plotArea>
    <c:plotVisOnly val="1"/>
    <c:dispBlanksAs val="zero"/>
    <c:showDLblsOverMax val="0"/>
  </c:chart>
  <c:spPr>
    <a:solidFill>
      <a:sysClr val="window" lastClr="FFFFFF"/>
    </a:solidFill>
    <a:ln>
      <a:noFill/>
    </a:ln>
  </c:spPr>
  <c:txPr>
    <a:bodyPr/>
    <a:lstStyle/>
    <a:p>
      <a:pPr>
        <a:defRPr sz="100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userShapes r:id="rId1"/>
</c:chartSpace>
</file>

<file path=xl/charts/chart5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7.1789370078740158E-2"/>
          <c:y val="9.7222222222222224E-2"/>
          <c:w val="0.89765507436570424"/>
          <c:h val="0.76760061242344702"/>
        </c:manualLayout>
      </c:layout>
      <c:barChart>
        <c:barDir val="col"/>
        <c:grouping val="stacked"/>
        <c:varyColors val="0"/>
        <c:ser>
          <c:idx val="0"/>
          <c:order val="0"/>
          <c:spPr>
            <a:solidFill>
              <a:schemeClr val="tx2">
                <a:lumMod val="20000"/>
                <a:lumOff val="80000"/>
              </a:schemeClr>
            </a:solidFill>
            <a:ln>
              <a:noFill/>
            </a:ln>
            <a:effectLst/>
          </c:spPr>
          <c:invertIfNegative val="0"/>
          <c:dLbls>
            <c:delete val="1"/>
          </c:dLbls>
          <c:cat>
            <c:multiLvlStrRef>
              <c:f>'PV Curtailment'!$F$27:$G$45</c:f>
              <c:multiLvlStrCache>
                <c:ptCount val="19"/>
                <c:lvl>
                  <c:pt idx="0">
                    <c:v>2015</c:v>
                  </c:pt>
                  <c:pt idx="1">
                    <c:v>2016</c:v>
                  </c:pt>
                  <c:pt idx="2">
                    <c:v>2017</c:v>
                  </c:pt>
                  <c:pt idx="3">
                    <c:v>2018</c:v>
                  </c:pt>
                  <c:pt idx="4">
                    <c:v>2019</c:v>
                  </c:pt>
                  <c:pt idx="5">
                    <c:v>2020</c:v>
                  </c:pt>
                  <c:pt idx="6">
                    <c:v>2021</c:v>
                  </c:pt>
                  <c:pt idx="7">
                    <c:v>2022</c:v>
                  </c:pt>
                  <c:pt idx="8">
                    <c:v>2023</c:v>
                  </c:pt>
                  <c:pt idx="10">
                    <c:v>2015</c:v>
                  </c:pt>
                  <c:pt idx="11">
                    <c:v>2016</c:v>
                  </c:pt>
                  <c:pt idx="12">
                    <c:v>2017</c:v>
                  </c:pt>
                  <c:pt idx="13">
                    <c:v>2018</c:v>
                  </c:pt>
                  <c:pt idx="14">
                    <c:v>2019</c:v>
                  </c:pt>
                  <c:pt idx="15">
                    <c:v>2020</c:v>
                  </c:pt>
                  <c:pt idx="16">
                    <c:v>2021</c:v>
                  </c:pt>
                  <c:pt idx="17">
                    <c:v>2022</c:v>
                  </c:pt>
                  <c:pt idx="18">
                    <c:v>2023</c:v>
                  </c:pt>
                </c:lvl>
                <c:lvl>
                  <c:pt idx="0">
                    <c:v>CAISO</c:v>
                  </c:pt>
                  <c:pt idx="10">
                    <c:v>ERCOT</c:v>
                  </c:pt>
                </c:lvl>
              </c:multiLvlStrCache>
            </c:multiLvlStrRef>
          </c:cat>
          <c:val>
            <c:numRef>
              <c:f>'PV Curtailment'!$H$27:$H$45</c:f>
              <c:numCache>
                <c:formatCode>0.0%</c:formatCode>
                <c:ptCount val="19"/>
                <c:pt idx="0">
                  <c:v>1.5193197936000183E-3</c:v>
                </c:pt>
                <c:pt idx="1">
                  <c:v>2.2449116453486179E-3</c:v>
                </c:pt>
                <c:pt idx="2">
                  <c:v>4.0114661048993592E-3</c:v>
                </c:pt>
                <c:pt idx="3">
                  <c:v>3.382681684912495E-3</c:v>
                </c:pt>
                <c:pt idx="4">
                  <c:v>5.8214358469087903E-3</c:v>
                </c:pt>
                <c:pt idx="5">
                  <c:v>1.0013686780156673E-2</c:v>
                </c:pt>
                <c:pt idx="6">
                  <c:v>8.9600793534129249E-3</c:v>
                </c:pt>
                <c:pt idx="7">
                  <c:v>1.1713616511247455E-2</c:v>
                </c:pt>
                <c:pt idx="8">
                  <c:v>1.034262356574058E-2</c:v>
                </c:pt>
                <c:pt idx="10">
                  <c:v>4.8671395770326703E-5</c:v>
                </c:pt>
                <c:pt idx="11">
                  <c:v>2.4626826870651988E-4</c:v>
                </c:pt>
                <c:pt idx="12">
                  <c:v>8.8880366051274624E-4</c:v>
                </c:pt>
                <c:pt idx="13">
                  <c:v>4.4743262953138175E-3</c:v>
                </c:pt>
                <c:pt idx="14">
                  <c:v>2.1092612927650682E-2</c:v>
                </c:pt>
                <c:pt idx="15">
                  <c:v>7.1515793606745006E-3</c:v>
                </c:pt>
                <c:pt idx="16">
                  <c:v>2.4462096805408094E-2</c:v>
                </c:pt>
                <c:pt idx="17">
                  <c:v>3.1975934710778108E-2</c:v>
                </c:pt>
                <c:pt idx="18">
                  <c:v>3.3424121549937756E-2</c:v>
                </c:pt>
              </c:numCache>
            </c:numRef>
          </c:val>
          <c:extLst>
            <c:ext xmlns:c16="http://schemas.microsoft.com/office/drawing/2014/chart" uri="{C3380CC4-5D6E-409C-BE32-E72D297353CC}">
              <c16:uniqueId val="{00000000-63B5-4FA4-B489-04F98590AC9E}"/>
            </c:ext>
          </c:extLst>
        </c:ser>
        <c:ser>
          <c:idx val="1"/>
          <c:order val="1"/>
          <c:spPr>
            <a:solidFill>
              <a:schemeClr val="tx2">
                <a:lumMod val="40000"/>
                <a:lumOff val="60000"/>
              </a:schemeClr>
            </a:solidFill>
            <a:ln>
              <a:noFill/>
            </a:ln>
            <a:effectLst/>
          </c:spPr>
          <c:invertIfNegative val="0"/>
          <c:dLbls>
            <c:delete val="1"/>
          </c:dLbls>
          <c:cat>
            <c:multiLvlStrRef>
              <c:f>'PV Curtailment'!$F$27:$G$45</c:f>
              <c:multiLvlStrCache>
                <c:ptCount val="19"/>
                <c:lvl>
                  <c:pt idx="0">
                    <c:v>2015</c:v>
                  </c:pt>
                  <c:pt idx="1">
                    <c:v>2016</c:v>
                  </c:pt>
                  <c:pt idx="2">
                    <c:v>2017</c:v>
                  </c:pt>
                  <c:pt idx="3">
                    <c:v>2018</c:v>
                  </c:pt>
                  <c:pt idx="4">
                    <c:v>2019</c:v>
                  </c:pt>
                  <c:pt idx="5">
                    <c:v>2020</c:v>
                  </c:pt>
                  <c:pt idx="6">
                    <c:v>2021</c:v>
                  </c:pt>
                  <c:pt idx="7">
                    <c:v>2022</c:v>
                  </c:pt>
                  <c:pt idx="8">
                    <c:v>2023</c:v>
                  </c:pt>
                  <c:pt idx="10">
                    <c:v>2015</c:v>
                  </c:pt>
                  <c:pt idx="11">
                    <c:v>2016</c:v>
                  </c:pt>
                  <c:pt idx="12">
                    <c:v>2017</c:v>
                  </c:pt>
                  <c:pt idx="13">
                    <c:v>2018</c:v>
                  </c:pt>
                  <c:pt idx="14">
                    <c:v>2019</c:v>
                  </c:pt>
                  <c:pt idx="15">
                    <c:v>2020</c:v>
                  </c:pt>
                  <c:pt idx="16">
                    <c:v>2021</c:v>
                  </c:pt>
                  <c:pt idx="17">
                    <c:v>2022</c:v>
                  </c:pt>
                  <c:pt idx="18">
                    <c:v>2023</c:v>
                  </c:pt>
                </c:lvl>
                <c:lvl>
                  <c:pt idx="0">
                    <c:v>CAISO</c:v>
                  </c:pt>
                  <c:pt idx="10">
                    <c:v>ERCOT</c:v>
                  </c:pt>
                </c:lvl>
              </c:multiLvlStrCache>
            </c:multiLvlStrRef>
          </c:cat>
          <c:val>
            <c:numRef>
              <c:f>'PV Curtailment'!$I$27:$I$45</c:f>
              <c:numCache>
                <c:formatCode>0.0%</c:formatCode>
                <c:ptCount val="19"/>
                <c:pt idx="0">
                  <c:v>2.8176052660695773E-3</c:v>
                </c:pt>
                <c:pt idx="1">
                  <c:v>2.4917357634843635E-3</c:v>
                </c:pt>
                <c:pt idx="2">
                  <c:v>3.6987881415942231E-3</c:v>
                </c:pt>
                <c:pt idx="3">
                  <c:v>3.3292793330223316E-3</c:v>
                </c:pt>
                <c:pt idx="4">
                  <c:v>1.037135120038073E-2</c:v>
                </c:pt>
                <c:pt idx="5">
                  <c:v>1.7087086190403219E-2</c:v>
                </c:pt>
                <c:pt idx="6">
                  <c:v>1.0757065831322816E-2</c:v>
                </c:pt>
                <c:pt idx="7">
                  <c:v>1.6015082010110784E-2</c:v>
                </c:pt>
                <c:pt idx="8">
                  <c:v>1.3525270542081321E-2</c:v>
                </c:pt>
                <c:pt idx="10">
                  <c:v>4.488167124831757E-4</c:v>
                </c:pt>
                <c:pt idx="11">
                  <c:v>3.1714587760413461E-4</c:v>
                </c:pt>
                <c:pt idx="12">
                  <c:v>9.8750166250695451E-3</c:v>
                </c:pt>
                <c:pt idx="13">
                  <c:v>3.1909577660733969E-2</c:v>
                </c:pt>
                <c:pt idx="14">
                  <c:v>1.5208870970014495E-2</c:v>
                </c:pt>
                <c:pt idx="15">
                  <c:v>1.3118550422577488E-2</c:v>
                </c:pt>
                <c:pt idx="16">
                  <c:v>2.5727150480857733E-2</c:v>
                </c:pt>
                <c:pt idx="17">
                  <c:v>3.716447763911223E-2</c:v>
                </c:pt>
                <c:pt idx="18">
                  <c:v>1.8627380079304763E-2</c:v>
                </c:pt>
              </c:numCache>
            </c:numRef>
          </c:val>
          <c:extLst>
            <c:ext xmlns:c16="http://schemas.microsoft.com/office/drawing/2014/chart" uri="{C3380CC4-5D6E-409C-BE32-E72D297353CC}">
              <c16:uniqueId val="{00000001-63B5-4FA4-B489-04F98590AC9E}"/>
            </c:ext>
          </c:extLst>
        </c:ser>
        <c:ser>
          <c:idx val="2"/>
          <c:order val="2"/>
          <c:spPr>
            <a:solidFill>
              <a:schemeClr val="tx2">
                <a:lumMod val="60000"/>
                <a:lumOff val="40000"/>
              </a:schemeClr>
            </a:solidFill>
            <a:ln>
              <a:noFill/>
            </a:ln>
            <a:effectLst/>
          </c:spPr>
          <c:invertIfNegative val="0"/>
          <c:dLbls>
            <c:delete val="1"/>
          </c:dLbls>
          <c:cat>
            <c:multiLvlStrRef>
              <c:f>'PV Curtailment'!$F$27:$G$45</c:f>
              <c:multiLvlStrCache>
                <c:ptCount val="19"/>
                <c:lvl>
                  <c:pt idx="0">
                    <c:v>2015</c:v>
                  </c:pt>
                  <c:pt idx="1">
                    <c:v>2016</c:v>
                  </c:pt>
                  <c:pt idx="2">
                    <c:v>2017</c:v>
                  </c:pt>
                  <c:pt idx="3">
                    <c:v>2018</c:v>
                  </c:pt>
                  <c:pt idx="4">
                    <c:v>2019</c:v>
                  </c:pt>
                  <c:pt idx="5">
                    <c:v>2020</c:v>
                  </c:pt>
                  <c:pt idx="6">
                    <c:v>2021</c:v>
                  </c:pt>
                  <c:pt idx="7">
                    <c:v>2022</c:v>
                  </c:pt>
                  <c:pt idx="8">
                    <c:v>2023</c:v>
                  </c:pt>
                  <c:pt idx="10">
                    <c:v>2015</c:v>
                  </c:pt>
                  <c:pt idx="11">
                    <c:v>2016</c:v>
                  </c:pt>
                  <c:pt idx="12">
                    <c:v>2017</c:v>
                  </c:pt>
                  <c:pt idx="13">
                    <c:v>2018</c:v>
                  </c:pt>
                  <c:pt idx="14">
                    <c:v>2019</c:v>
                  </c:pt>
                  <c:pt idx="15">
                    <c:v>2020</c:v>
                  </c:pt>
                  <c:pt idx="16">
                    <c:v>2021</c:v>
                  </c:pt>
                  <c:pt idx="17">
                    <c:v>2022</c:v>
                  </c:pt>
                  <c:pt idx="18">
                    <c:v>2023</c:v>
                  </c:pt>
                </c:lvl>
                <c:lvl>
                  <c:pt idx="0">
                    <c:v>CAISO</c:v>
                  </c:pt>
                  <c:pt idx="10">
                    <c:v>ERCOT</c:v>
                  </c:pt>
                </c:lvl>
              </c:multiLvlStrCache>
            </c:multiLvlStrRef>
          </c:cat>
          <c:val>
            <c:numRef>
              <c:f>'PV Curtailment'!$J$27:$J$45</c:f>
              <c:numCache>
                <c:formatCode>0.0%</c:formatCode>
                <c:ptCount val="19"/>
                <c:pt idx="0">
                  <c:v>6.1418407860393243E-4</c:v>
                </c:pt>
                <c:pt idx="1">
                  <c:v>9.9912777928114747E-4</c:v>
                </c:pt>
                <c:pt idx="2">
                  <c:v>8.0366692783864118E-4</c:v>
                </c:pt>
                <c:pt idx="3">
                  <c:v>8.8881965239479032E-4</c:v>
                </c:pt>
                <c:pt idx="4">
                  <c:v>2.2236922726621882E-3</c:v>
                </c:pt>
                <c:pt idx="5">
                  <c:v>2.335783146930909E-3</c:v>
                </c:pt>
                <c:pt idx="6">
                  <c:v>1.9246950964034572E-3</c:v>
                </c:pt>
                <c:pt idx="7">
                  <c:v>2.0640841671330473E-3</c:v>
                </c:pt>
                <c:pt idx="8">
                  <c:v>1.932550725466825E-3</c:v>
                </c:pt>
                <c:pt idx="10">
                  <c:v>3.1521372735982851E-4</c:v>
                </c:pt>
                <c:pt idx="11">
                  <c:v>3.0207441855318424E-4</c:v>
                </c:pt>
                <c:pt idx="12">
                  <c:v>2.6546019181447581E-3</c:v>
                </c:pt>
                <c:pt idx="13">
                  <c:v>1.8688773172032228E-2</c:v>
                </c:pt>
                <c:pt idx="14">
                  <c:v>4.3107251238874295E-3</c:v>
                </c:pt>
                <c:pt idx="15">
                  <c:v>8.4451083066287083E-3</c:v>
                </c:pt>
                <c:pt idx="16">
                  <c:v>1.4853841247951321E-2</c:v>
                </c:pt>
                <c:pt idx="17">
                  <c:v>8.7224694123680547E-3</c:v>
                </c:pt>
                <c:pt idx="18">
                  <c:v>8.8780193508199972E-3</c:v>
                </c:pt>
              </c:numCache>
            </c:numRef>
          </c:val>
          <c:extLst>
            <c:ext xmlns:c16="http://schemas.microsoft.com/office/drawing/2014/chart" uri="{C3380CC4-5D6E-409C-BE32-E72D297353CC}">
              <c16:uniqueId val="{00000002-63B5-4FA4-B489-04F98590AC9E}"/>
            </c:ext>
          </c:extLst>
        </c:ser>
        <c:ser>
          <c:idx val="3"/>
          <c:order val="3"/>
          <c:spPr>
            <a:solidFill>
              <a:schemeClr val="tx2"/>
            </a:solidFill>
            <a:ln>
              <a:noFill/>
            </a:ln>
            <a:effectLst/>
          </c:spPr>
          <c:invertIfNegative val="0"/>
          <c:dLbls>
            <c:dLbl>
              <c:idx val="0"/>
              <c:layout>
                <c:manualLayout>
                  <c:x val="5.5555440865510302E-3"/>
                  <c:y val="-2.7052034591577574E-2"/>
                </c:manualLayout>
              </c:layout>
              <c:tx>
                <c:rich>
                  <a:bodyPr/>
                  <a:lstStyle/>
                  <a:p>
                    <a:fld id="{F11128FB-185E-49F5-8198-48B09D4F40C1}" type="CELLRANGE">
                      <a:rPr lang="en-US"/>
                      <a:pPr/>
                      <a:t>[CELLRANGE]</a:t>
                    </a:fld>
                    <a:endParaRPr lang="en-US"/>
                  </a:p>
                </c:rich>
              </c:tx>
              <c:dLblPos val="ctr"/>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3-63B5-4FA4-B489-04F98590AC9E}"/>
                </c:ext>
              </c:extLst>
            </c:dLbl>
            <c:dLbl>
              <c:idx val="1"/>
              <c:layout>
                <c:manualLayout>
                  <c:x val="5.5555440865510302E-3"/>
                  <c:y val="-4.3310844113862879E-2"/>
                </c:manualLayout>
              </c:layout>
              <c:tx>
                <c:rich>
                  <a:bodyPr/>
                  <a:lstStyle/>
                  <a:p>
                    <a:fld id="{EE5FF378-84EF-4203-87DA-078990DE4EC8}" type="CELLRANGE">
                      <a:rPr lang="en-US"/>
                      <a:pPr/>
                      <a:t>[CELLRANGE]</a:t>
                    </a:fld>
                    <a:endParaRPr lang="en-US"/>
                  </a:p>
                </c:rich>
              </c:tx>
              <c:dLblPos val="ctr"/>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4-63B5-4FA4-B489-04F98590AC9E}"/>
                </c:ext>
              </c:extLst>
            </c:dLbl>
            <c:dLbl>
              <c:idx val="2"/>
              <c:layout>
                <c:manualLayout>
                  <c:x val="7.9390117542490497E-3"/>
                  <c:y val="-3.5181439352720147E-2"/>
                </c:manualLayout>
              </c:layout>
              <c:tx>
                <c:rich>
                  <a:bodyPr/>
                  <a:lstStyle/>
                  <a:p>
                    <a:fld id="{089D8916-3225-4ABA-961C-0CE0D917F43B}" type="CELLRANGE">
                      <a:rPr lang="en-US"/>
                      <a:pPr/>
                      <a:t>[CELLRANGE]</a:t>
                    </a:fld>
                    <a:endParaRPr lang="en-US"/>
                  </a:p>
                </c:rich>
              </c:tx>
              <c:dLblPos val="ctr"/>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5-63B5-4FA4-B489-04F98590AC9E}"/>
                </c:ext>
              </c:extLst>
            </c:dLbl>
            <c:dLbl>
              <c:idx val="3"/>
              <c:layout>
                <c:manualLayout>
                  <c:x val="5.5555440865510302E-3"/>
                  <c:y val="-4.3310844113862879E-2"/>
                </c:manualLayout>
              </c:layout>
              <c:tx>
                <c:rich>
                  <a:bodyPr/>
                  <a:lstStyle/>
                  <a:p>
                    <a:fld id="{00F89A0D-9BBA-47D4-9FB5-22486CC9AADE}" type="CELLRANGE">
                      <a:rPr lang="en-US"/>
                      <a:pPr/>
                      <a:t>[CELLRANGE]</a:t>
                    </a:fld>
                    <a:endParaRPr lang="en-US"/>
                  </a:p>
                </c:rich>
              </c:tx>
              <c:dLblPos val="ctr"/>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6-63B5-4FA4-B489-04F98590AC9E}"/>
                </c:ext>
              </c:extLst>
            </c:dLbl>
            <c:dLbl>
              <c:idx val="4"/>
              <c:layout>
                <c:manualLayout>
                  <c:x val="3.1666023338878745E-3"/>
                  <c:y val="-4.7400248561694461E-2"/>
                </c:manualLayout>
              </c:layout>
              <c:tx>
                <c:rich>
                  <a:bodyPr/>
                  <a:lstStyle/>
                  <a:p>
                    <a:fld id="{D5725D3E-8BD7-4D55-83F3-3404CE43FA04}" type="CELLRANGE">
                      <a:rPr lang="en-US"/>
                      <a:pPr/>
                      <a:t>[CELLRANGE]</a:t>
                    </a:fld>
                    <a:endParaRPr lang="en-US"/>
                  </a:p>
                </c:rich>
              </c:tx>
              <c:dLblPos val="ctr"/>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7-63B5-4FA4-B489-04F98590AC9E}"/>
                </c:ext>
              </c:extLst>
            </c:dLbl>
            <c:dLbl>
              <c:idx val="5"/>
              <c:layout>
                <c:manualLayout>
                  <c:x val="3.1666023338878307E-3"/>
                  <c:y val="-3.5576151499279528E-2"/>
                </c:manualLayout>
              </c:layout>
              <c:tx>
                <c:rich>
                  <a:bodyPr/>
                  <a:lstStyle/>
                  <a:p>
                    <a:fld id="{413A9CA5-59AB-4C55-8DD3-ABBD50F9CB86}" type="CELLRANGE">
                      <a:rPr lang="en-US"/>
                      <a:pPr/>
                      <a:t>[CELLRANGE]</a:t>
                    </a:fld>
                    <a:endParaRPr lang="en-US"/>
                  </a:p>
                </c:rich>
              </c:tx>
              <c:dLblPos val="ctr"/>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8-63B5-4FA4-B489-04F98590AC9E}"/>
                </c:ext>
              </c:extLst>
            </c:dLbl>
            <c:dLbl>
              <c:idx val="6"/>
              <c:layout>
                <c:manualLayout>
                  <c:x val="5.9782457391761041E-3"/>
                  <c:y val="-2.9252336777128234E-2"/>
                </c:manualLayout>
              </c:layout>
              <c:tx>
                <c:rich>
                  <a:bodyPr rot="0" spcFirstLastPara="1" vertOverflow="ellipsis" vert="horz" wrap="square" lIns="38100" tIns="19050" rIns="38100" bIns="19050" anchor="ctr" anchorCtr="1">
                    <a:noAutofit/>
                  </a:bodyPr>
                  <a:lstStyle/>
                  <a:p>
                    <a:pPr>
                      <a:defRPr sz="700" b="0" i="0" u="none" strike="noStrike" kern="1200" baseline="0">
                        <a:solidFill>
                          <a:sysClr val="windowText" lastClr="000000"/>
                        </a:solidFill>
                        <a:latin typeface="Arial" panose="020B0604020202020204" pitchFamily="34" charset="0"/>
                        <a:ea typeface="+mn-ea"/>
                        <a:cs typeface="Arial" panose="020B0604020202020204" pitchFamily="34" charset="0"/>
                      </a:defRPr>
                    </a:pPr>
                    <a:fld id="{8042881B-0E2E-4F96-969A-49169981FE5C}" type="CELLRANGE">
                      <a:rPr lang="en-US"/>
                      <a:pPr>
                        <a:defRPr sz="700">
                          <a:solidFill>
                            <a:sysClr val="windowText" lastClr="000000"/>
                          </a:solidFill>
                        </a:defRPr>
                      </a:pPr>
                      <a:t>[CELLRANGE]</a:t>
                    </a:fld>
                    <a:endParaRPr lang="en-US"/>
                  </a:p>
                </c:rich>
              </c:tx>
              <c:spPr>
                <a:noFill/>
                <a:ln>
                  <a:noFill/>
                </a:ln>
                <a:effectLst/>
              </c:spPr>
              <c:txPr>
                <a:bodyPr rot="0" spcFirstLastPara="1" vertOverflow="ellipsis" vert="horz" wrap="square" lIns="38100" tIns="19050" rIns="38100" bIns="19050" anchor="ctr" anchorCtr="1">
                  <a:noAutofit/>
                </a:bodyPr>
                <a:lstStyle/>
                <a:p>
                  <a:pPr>
                    <a:defRPr sz="7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dLblPos val="ctr"/>
              <c:showLegendKey val="0"/>
              <c:showVal val="0"/>
              <c:showCatName val="0"/>
              <c:showSerName val="0"/>
              <c:showPercent val="0"/>
              <c:showBubbleSize val="0"/>
              <c:extLst>
                <c:ext xmlns:c15="http://schemas.microsoft.com/office/drawing/2012/chart" uri="{CE6537A1-D6FC-4f65-9D91-7224C49458BB}">
                  <c15:layout>
                    <c:manualLayout>
                      <c:w val="7.8900448897783526E-2"/>
                      <c:h val="7.7427039904705175E-2"/>
                    </c:manualLayout>
                  </c15:layout>
                  <c15:dlblFieldTable/>
                  <c15:showDataLabelsRange val="1"/>
                </c:ext>
                <c:ext xmlns:c16="http://schemas.microsoft.com/office/drawing/2014/chart" uri="{C3380CC4-5D6E-409C-BE32-E72D297353CC}">
                  <c16:uniqueId val="{00000009-63B5-4FA4-B489-04F98590AC9E}"/>
                </c:ext>
              </c:extLst>
            </c:dLbl>
            <c:dLbl>
              <c:idx val="7"/>
              <c:layout>
                <c:manualLayout>
                  <c:x val="3.1603007312868739E-3"/>
                  <c:y val="-3.0965552570414896E-2"/>
                </c:manualLayout>
              </c:layout>
              <c:tx>
                <c:strRef>
                  <c:f>'PV Curtailment'!$L$35</c:f>
                  <c:strCache>
                    <c:ptCount val="1"/>
                    <c:pt idx="0">
                      <c:v>3.0%</c:v>
                    </c:pt>
                  </c:strCache>
                </c:strRef>
              </c:tx>
              <c:spPr>
                <a:noFill/>
                <a:ln>
                  <a:noFill/>
                </a:ln>
                <a:effectLst/>
              </c:spPr>
              <c:txPr>
                <a:bodyPr rot="0" spcFirstLastPara="1" vertOverflow="ellipsis" vert="horz" wrap="square" lIns="38100" tIns="19050" rIns="38100" bIns="19050" anchor="ctr" anchorCtr="1">
                  <a:noAutofit/>
                </a:bodyPr>
                <a:lstStyle/>
                <a:p>
                  <a:pPr>
                    <a:defRPr sz="700" b="0" i="0" u="none" strike="noStrike" kern="1200" baseline="0">
                      <a:solidFill>
                        <a:schemeClr val="tx1">
                          <a:lumMod val="75000"/>
                          <a:lumOff val="25000"/>
                        </a:schemeClr>
                      </a:solidFill>
                      <a:latin typeface="Arial" panose="020B0604020202020204" pitchFamily="34" charset="0"/>
                      <a:ea typeface="+mn-ea"/>
                      <a:cs typeface="Arial" panose="020B0604020202020204" pitchFamily="34" charset="0"/>
                    </a:defRPr>
                  </a:pPr>
                  <a:endParaRPr lang="en-US"/>
                </a:p>
              </c:txPr>
              <c:dLblPos val="ctr"/>
              <c:showLegendKey val="0"/>
              <c:showVal val="0"/>
              <c:showCatName val="0"/>
              <c:showSerName val="0"/>
              <c:showPercent val="0"/>
              <c:showBubbleSize val="0"/>
              <c:extLst>
                <c:ext xmlns:c15="http://schemas.microsoft.com/office/drawing/2012/chart" uri="{CE6537A1-D6FC-4f65-9D91-7224C49458BB}">
                  <c15:layout>
                    <c:manualLayout>
                      <c:w val="7.6509891261627119E-2"/>
                      <c:h val="8.1397657335715703E-2"/>
                    </c:manualLayout>
                  </c15:layout>
                  <c15:dlblFieldTable>
                    <c15:dlblFTEntry>
                      <c15:txfldGUID>{8FC2678F-975A-47DA-B4D5-98EF7048BD78}</c15:txfldGUID>
                      <c15:f>'PV Curtailment'!$L$35</c15:f>
                      <c15:dlblFieldTableCache>
                        <c:ptCount val="1"/>
                        <c:pt idx="0">
                          <c:v>3.0%</c:v>
                        </c:pt>
                      </c15:dlblFieldTableCache>
                    </c15:dlblFTEntry>
                  </c15:dlblFieldTable>
                  <c15:showDataLabelsRange val="0"/>
                </c:ext>
                <c:ext xmlns:c16="http://schemas.microsoft.com/office/drawing/2014/chart" uri="{C3380CC4-5D6E-409C-BE32-E72D297353CC}">
                  <c16:uniqueId val="{0000000A-63B5-4FA4-B489-04F98590AC9E}"/>
                </c:ext>
              </c:extLst>
            </c:dLbl>
            <c:dLbl>
              <c:idx val="8"/>
              <c:layout>
                <c:manualLayout>
                  <c:x val="5.555505360119538E-3"/>
                  <c:y val="-4.3781215853080903E-2"/>
                </c:manualLayout>
              </c:layout>
              <c:tx>
                <c:rich>
                  <a:bodyPr/>
                  <a:lstStyle/>
                  <a:p>
                    <a:fld id="{CCEB8201-32EE-4243-AB26-123CCC497102}" type="CELLRANGE">
                      <a:rPr lang="en-US"/>
                      <a:pPr/>
                      <a:t>[CELLRANGE]</a:t>
                    </a:fld>
                    <a:endParaRPr lang="en-US"/>
                  </a:p>
                </c:rich>
              </c:tx>
              <c:dLblPos val="ctr"/>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B-63B5-4FA4-B489-04F98590AC9E}"/>
                </c:ext>
              </c:extLst>
            </c:dLbl>
            <c:dLbl>
              <c:idx val="9"/>
              <c:layout>
                <c:manualLayout>
                  <c:x val="3.172076418853054E-3"/>
                  <c:y val="-3.5181439352720223E-2"/>
                </c:manualLayout>
              </c:layout>
              <c:tx>
                <c:rich>
                  <a:bodyPr/>
                  <a:lstStyle/>
                  <a:p>
                    <a:endParaRPr lang="en-US"/>
                  </a:p>
                </c:rich>
              </c:tx>
              <c:dLblPos val="ctr"/>
              <c:showLegendKey val="0"/>
              <c:showVal val="0"/>
              <c:showCatName val="0"/>
              <c:showSerName val="0"/>
              <c:showPercent val="0"/>
              <c:showBubbleSize val="0"/>
              <c:extLst>
                <c:ext xmlns:c15="http://schemas.microsoft.com/office/drawing/2012/chart" uri="{CE6537A1-D6FC-4f65-9D91-7224C49458BB}">
                  <c15:showDataLabelsRange val="1"/>
                </c:ext>
                <c:ext xmlns:c16="http://schemas.microsoft.com/office/drawing/2014/chart" uri="{C3380CC4-5D6E-409C-BE32-E72D297353CC}">
                  <c16:uniqueId val="{0000000C-63B5-4FA4-B489-04F98590AC9E}"/>
                </c:ext>
              </c:extLst>
            </c:dLbl>
            <c:dLbl>
              <c:idx val="10"/>
              <c:layout>
                <c:manualLayout>
                  <c:x val="5.5555680960582441E-3"/>
                  <c:y val="-3.5664033301770454E-2"/>
                </c:manualLayout>
              </c:layout>
              <c:tx>
                <c:rich>
                  <a:bodyPr/>
                  <a:lstStyle/>
                  <a:p>
                    <a:fld id="{61681B89-0C5F-4292-BC3F-BF7A441D1DB3}" type="CELLRANGE">
                      <a:rPr lang="en-US"/>
                      <a:pPr/>
                      <a:t>[CELLRANGE]</a:t>
                    </a:fld>
                    <a:endParaRPr lang="en-US"/>
                  </a:p>
                </c:rich>
              </c:tx>
              <c:dLblPos val="ctr"/>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D-63B5-4FA4-B489-04F98590AC9E}"/>
                </c:ext>
              </c:extLst>
            </c:dLbl>
            <c:dLbl>
              <c:idx val="11"/>
              <c:layout>
                <c:manualLayout>
                  <c:x val="3.1666023338878745E-3"/>
                  <c:y val="-3.4584525196991053E-2"/>
                </c:manualLayout>
              </c:layout>
              <c:tx>
                <c:rich>
                  <a:bodyPr/>
                  <a:lstStyle/>
                  <a:p>
                    <a:fld id="{BC1A578D-2AE1-43C6-905E-2655B408F402}" type="CELLRANGE">
                      <a:rPr lang="en-US"/>
                      <a:pPr/>
                      <a:t>[CELLRANGE]</a:t>
                    </a:fld>
                    <a:endParaRPr lang="en-US"/>
                  </a:p>
                </c:rich>
              </c:tx>
              <c:dLblPos val="ctr"/>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E-63B5-4FA4-B489-04F98590AC9E}"/>
                </c:ext>
              </c:extLst>
            </c:dLbl>
            <c:dLbl>
              <c:idx val="12"/>
              <c:layout>
                <c:manualLayout>
                  <c:x val="7.4753936526496451E-4"/>
                  <c:y val="-3.1378916612313179E-2"/>
                </c:manualLayout>
              </c:layout>
              <c:tx>
                <c:rich>
                  <a:bodyPr/>
                  <a:lstStyle/>
                  <a:p>
                    <a:fld id="{A5E11AAA-45E1-478A-95A9-87EDCE4FECE0}" type="CELLRANGE">
                      <a:rPr lang="en-US"/>
                      <a:pPr/>
                      <a:t>[CELLRANGE]</a:t>
                    </a:fld>
                    <a:endParaRPr lang="en-US"/>
                  </a:p>
                </c:rich>
              </c:tx>
              <c:dLblPos val="ctr"/>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F-63B5-4FA4-B489-04F98590AC9E}"/>
                </c:ext>
              </c:extLst>
            </c:dLbl>
            <c:dLbl>
              <c:idx val="13"/>
              <c:layout>
                <c:manualLayout>
                  <c:x val="7.7443874353192224E-4"/>
                  <c:y val="-6.7428990704661865E-2"/>
                </c:manualLayout>
              </c:layout>
              <c:tx>
                <c:rich>
                  <a:bodyPr/>
                  <a:lstStyle/>
                  <a:p>
                    <a:fld id="{662956AE-CCE6-4C63-BEEC-F012F3DCBFA6}" type="CELLRANGE">
                      <a:rPr lang="en-US"/>
                      <a:pPr/>
                      <a:t>[CELLRANGE]</a:t>
                    </a:fld>
                    <a:endParaRPr lang="en-US"/>
                  </a:p>
                </c:rich>
              </c:tx>
              <c:dLblPos val="ctr"/>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10-63B5-4FA4-B489-04F98590AC9E}"/>
                </c:ext>
              </c:extLst>
            </c:dLbl>
            <c:dLbl>
              <c:idx val="14"/>
              <c:layout>
                <c:manualLayout>
                  <c:x val="7.7443874353183464E-4"/>
                  <c:y val="-6.1436090915162743E-2"/>
                </c:manualLayout>
              </c:layout>
              <c:tx>
                <c:rich>
                  <a:bodyPr/>
                  <a:lstStyle/>
                  <a:p>
                    <a:fld id="{C90A5B7F-A073-4542-8FD1-4D2DDD069703}" type="CELLRANGE">
                      <a:rPr lang="en-US"/>
                      <a:pPr/>
                      <a:t>[CELLRANGE]</a:t>
                    </a:fld>
                    <a:endParaRPr lang="en-US"/>
                  </a:p>
                </c:rich>
              </c:tx>
              <c:dLblPos val="ctr"/>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11-63B5-4FA4-B489-04F98590AC9E}"/>
                </c:ext>
              </c:extLst>
            </c:dLbl>
            <c:dLbl>
              <c:idx val="15"/>
              <c:layout>
                <c:manualLayout>
                  <c:x val="7.680430871608451E-4"/>
                  <c:y val="-0.13881234295122433"/>
                </c:manualLayout>
              </c:layout>
              <c:tx>
                <c:rich>
                  <a:bodyPr/>
                  <a:lstStyle/>
                  <a:p>
                    <a:fld id="{39ABC77F-ACCC-4CA4-B4A3-93C0275E07EF}" type="CELLRANGE">
                      <a:rPr lang="en-US"/>
                      <a:pPr/>
                      <a:t>[CELLRANGE]</a:t>
                    </a:fld>
                    <a:endParaRPr lang="en-US"/>
                  </a:p>
                </c:rich>
              </c:tx>
              <c:dLblPos val="ctr"/>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12-63B5-4FA4-B489-04F98590AC9E}"/>
                </c:ext>
              </c:extLst>
            </c:dLbl>
            <c:dLbl>
              <c:idx val="16"/>
              <c:layout>
                <c:manualLayout>
                  <c:x val="7.7763657171750456E-4"/>
                  <c:y val="-0.12372096025729236"/>
                </c:manualLayout>
              </c:layout>
              <c:tx>
                <c:rich>
                  <a:bodyPr/>
                  <a:lstStyle/>
                  <a:p>
                    <a:fld id="{83F9B524-EECC-4103-AA97-3F9B2B80149E}" type="CELLRANGE">
                      <a:rPr lang="en-US"/>
                      <a:pPr/>
                      <a:t>[CELLRANGE]</a:t>
                    </a:fld>
                    <a:endParaRPr lang="en-US"/>
                  </a:p>
                </c:rich>
              </c:tx>
              <c:dLblPos val="ctr"/>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13-63B5-4FA4-B489-04F98590AC9E}"/>
                </c:ext>
              </c:extLst>
            </c:dLbl>
            <c:dLbl>
              <c:idx val="17"/>
              <c:layout>
                <c:manualLayout>
                  <c:x val="7.7763657171750456E-4"/>
                  <c:y val="-0.10827836992358757"/>
                </c:manualLayout>
              </c:layout>
              <c:tx>
                <c:rich>
                  <a:bodyPr/>
                  <a:lstStyle/>
                  <a:p>
                    <a:fld id="{395B7984-1093-4C52-8E1A-A1C004894337}" type="CELLRANGE">
                      <a:rPr lang="en-US"/>
                      <a:pPr/>
                      <a:t>[CELLRANGE]</a:t>
                    </a:fld>
                    <a:endParaRPr lang="en-US"/>
                  </a:p>
                </c:rich>
              </c:tx>
              <c:dLblPos val="ctr"/>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0-7909-44E2-8138-9EB6982D829F}"/>
                </c:ext>
              </c:extLst>
            </c:dLbl>
            <c:dLbl>
              <c:idx val="18"/>
              <c:layout>
                <c:manualLayout>
                  <c:x val="3.1666023338878745E-3"/>
                  <c:y val="-6.7692955682325542E-2"/>
                </c:manualLayout>
              </c:layout>
              <c:tx>
                <c:rich>
                  <a:bodyPr/>
                  <a:lstStyle/>
                  <a:p>
                    <a:fld id="{13B59C82-E95A-4122-9CA1-4182D63FC6CD}" type="CELLRANGE">
                      <a:rPr lang="en-US"/>
                      <a:pPr/>
                      <a:t>[CELLRANGE]</a:t>
                    </a:fld>
                    <a:endParaRPr lang="en-US"/>
                  </a:p>
                </c:rich>
              </c:tx>
              <c:dLblPos val="ctr"/>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1-7909-44E2-8138-9EB6982D829F}"/>
                </c:ext>
              </c:extLst>
            </c:dLbl>
            <c:spPr>
              <a:noFill/>
              <a:ln>
                <a:noFill/>
              </a:ln>
              <a:effectLst/>
            </c:spPr>
            <c:txPr>
              <a:bodyPr rot="0" spcFirstLastPara="1" vertOverflow="ellipsis" vert="horz" wrap="square" lIns="38100" tIns="19050" rIns="38100" bIns="19050" anchor="ctr" anchorCtr="1">
                <a:spAutoFit/>
              </a:bodyPr>
              <a:lstStyle/>
              <a:p>
                <a:pPr>
                  <a:defRPr sz="700" b="0" i="0" u="none" strike="noStrike" kern="1200" baseline="0">
                    <a:solidFill>
                      <a:schemeClr val="tx1">
                        <a:lumMod val="75000"/>
                        <a:lumOff val="25000"/>
                      </a:schemeClr>
                    </a:solidFill>
                    <a:latin typeface="Arial" panose="020B0604020202020204" pitchFamily="34" charset="0"/>
                    <a:ea typeface="+mn-ea"/>
                    <a:cs typeface="Arial" panose="020B0604020202020204" pitchFamily="34" charset="0"/>
                  </a:defRPr>
                </a:pPr>
                <a:endParaRPr lang="en-US"/>
              </a:p>
            </c:txPr>
            <c:dLblPos val="ctr"/>
            <c:showLegendKey val="0"/>
            <c:showVal val="0"/>
            <c:showCatName val="0"/>
            <c:showSerName val="0"/>
            <c:showPercent val="0"/>
            <c:showBubbleSize val="0"/>
            <c:showLeaderLines val="0"/>
            <c:extLst>
              <c:ext xmlns:c15="http://schemas.microsoft.com/office/drawing/2012/chart" uri="{CE6537A1-D6FC-4f65-9D91-7224C49458BB}">
                <c15:showDataLabelsRange val="1"/>
                <c15:showLeaderLines val="0"/>
              </c:ext>
            </c:extLst>
          </c:dLbls>
          <c:cat>
            <c:multiLvlStrRef>
              <c:f>'PV Curtailment'!$F$27:$G$45</c:f>
              <c:multiLvlStrCache>
                <c:ptCount val="19"/>
                <c:lvl>
                  <c:pt idx="0">
                    <c:v>2015</c:v>
                  </c:pt>
                  <c:pt idx="1">
                    <c:v>2016</c:v>
                  </c:pt>
                  <c:pt idx="2">
                    <c:v>2017</c:v>
                  </c:pt>
                  <c:pt idx="3">
                    <c:v>2018</c:v>
                  </c:pt>
                  <c:pt idx="4">
                    <c:v>2019</c:v>
                  </c:pt>
                  <c:pt idx="5">
                    <c:v>2020</c:v>
                  </c:pt>
                  <c:pt idx="6">
                    <c:v>2021</c:v>
                  </c:pt>
                  <c:pt idx="7">
                    <c:v>2022</c:v>
                  </c:pt>
                  <c:pt idx="8">
                    <c:v>2023</c:v>
                  </c:pt>
                  <c:pt idx="10">
                    <c:v>2015</c:v>
                  </c:pt>
                  <c:pt idx="11">
                    <c:v>2016</c:v>
                  </c:pt>
                  <c:pt idx="12">
                    <c:v>2017</c:v>
                  </c:pt>
                  <c:pt idx="13">
                    <c:v>2018</c:v>
                  </c:pt>
                  <c:pt idx="14">
                    <c:v>2019</c:v>
                  </c:pt>
                  <c:pt idx="15">
                    <c:v>2020</c:v>
                  </c:pt>
                  <c:pt idx="16">
                    <c:v>2021</c:v>
                  </c:pt>
                  <c:pt idx="17">
                    <c:v>2022</c:v>
                  </c:pt>
                  <c:pt idx="18">
                    <c:v>2023</c:v>
                  </c:pt>
                </c:lvl>
                <c:lvl>
                  <c:pt idx="0">
                    <c:v>CAISO</c:v>
                  </c:pt>
                  <c:pt idx="10">
                    <c:v>ERCOT</c:v>
                  </c:pt>
                </c:lvl>
              </c:multiLvlStrCache>
            </c:multiLvlStrRef>
          </c:cat>
          <c:val>
            <c:numRef>
              <c:f>'PV Curtailment'!$K$27:$K$45</c:f>
              <c:numCache>
                <c:formatCode>0.0%</c:formatCode>
                <c:ptCount val="19"/>
                <c:pt idx="0">
                  <c:v>9.0642507934007627E-4</c:v>
                </c:pt>
                <c:pt idx="1">
                  <c:v>2.2894437102639192E-3</c:v>
                </c:pt>
                <c:pt idx="2">
                  <c:v>1.0376774192627552E-3</c:v>
                </c:pt>
                <c:pt idx="3">
                  <c:v>2.760520350153426E-3</c:v>
                </c:pt>
                <c:pt idx="4">
                  <c:v>5.519751575695047E-3</c:v>
                </c:pt>
                <c:pt idx="5">
                  <c:v>4.2748695933047757E-3</c:v>
                </c:pt>
                <c:pt idx="6">
                  <c:v>4.1860164314029202E-3</c:v>
                </c:pt>
                <c:pt idx="7">
                  <c:v>2.4984061179158129E-3</c:v>
                </c:pt>
                <c:pt idx="8">
                  <c:v>3.797065355083399E-3</c:v>
                </c:pt>
                <c:pt idx="10">
                  <c:v>9.0017494801767134E-5</c:v>
                </c:pt>
                <c:pt idx="11">
                  <c:v>9.1408116772554338E-4</c:v>
                </c:pt>
                <c:pt idx="12">
                  <c:v>2.1752902259309388E-3</c:v>
                </c:pt>
                <c:pt idx="13">
                  <c:v>1.1765342515658937E-2</c:v>
                </c:pt>
                <c:pt idx="14">
                  <c:v>8.9305481423345538E-3</c:v>
                </c:pt>
                <c:pt idx="15">
                  <c:v>3.224283387166417E-2</c:v>
                </c:pt>
                <c:pt idx="16">
                  <c:v>2.8836325035114446E-2</c:v>
                </c:pt>
                <c:pt idx="17">
                  <c:v>2.2204414811537402E-2</c:v>
                </c:pt>
                <c:pt idx="18">
                  <c:v>1.1835814725315896E-2</c:v>
                </c:pt>
              </c:numCache>
            </c:numRef>
          </c:val>
          <c:extLst>
            <c:ext xmlns:c15="http://schemas.microsoft.com/office/drawing/2012/chart" uri="{02D57815-91ED-43cb-92C2-25804820EDAC}">
              <c15:datalabelsRange>
                <c15:f>'PV Curtailment'!$L$27:$L$45</c15:f>
                <c15:dlblRangeCache>
                  <c:ptCount val="19"/>
                  <c:pt idx="0">
                    <c:v>0.6%</c:v>
                  </c:pt>
                  <c:pt idx="1">
                    <c:v>0.8%</c:v>
                  </c:pt>
                  <c:pt idx="2">
                    <c:v>1.0%</c:v>
                  </c:pt>
                  <c:pt idx="3">
                    <c:v>1.0%</c:v>
                  </c:pt>
                  <c:pt idx="4">
                    <c:v>2.4%</c:v>
                  </c:pt>
                  <c:pt idx="5">
                    <c:v>3.4%</c:v>
                  </c:pt>
                  <c:pt idx="6">
                    <c:v>2.6%</c:v>
                  </c:pt>
                  <c:pt idx="7">
                    <c:v>3.2%</c:v>
                  </c:pt>
                  <c:pt idx="8">
                    <c:v>3.0%</c:v>
                  </c:pt>
                  <c:pt idx="10">
                    <c:v>0.1%</c:v>
                  </c:pt>
                  <c:pt idx="11">
                    <c:v>0.2%</c:v>
                  </c:pt>
                  <c:pt idx="12">
                    <c:v>1.6%</c:v>
                  </c:pt>
                  <c:pt idx="13">
                    <c:v>6.7%</c:v>
                  </c:pt>
                  <c:pt idx="14">
                    <c:v>5.0%</c:v>
                  </c:pt>
                  <c:pt idx="15">
                    <c:v>6.1%</c:v>
                  </c:pt>
                  <c:pt idx="16">
                    <c:v>9.4%</c:v>
                  </c:pt>
                  <c:pt idx="17">
                    <c:v>10.0%</c:v>
                  </c:pt>
                  <c:pt idx="18">
                    <c:v>7.3%</c:v>
                  </c:pt>
                </c15:dlblRangeCache>
              </c15:datalabelsRange>
            </c:ext>
            <c:ext xmlns:c16="http://schemas.microsoft.com/office/drawing/2014/chart" uri="{C3380CC4-5D6E-409C-BE32-E72D297353CC}">
              <c16:uniqueId val="{00000014-63B5-4FA4-B489-04F98590AC9E}"/>
            </c:ext>
          </c:extLst>
        </c:ser>
        <c:dLbls>
          <c:showLegendKey val="0"/>
          <c:showVal val="1"/>
          <c:showCatName val="0"/>
          <c:showSerName val="0"/>
          <c:showPercent val="0"/>
          <c:showBubbleSize val="0"/>
        </c:dLbls>
        <c:gapWidth val="50"/>
        <c:overlap val="100"/>
        <c:axId val="947003256"/>
        <c:axId val="947006864"/>
      </c:barChart>
      <c:catAx>
        <c:axId val="947003256"/>
        <c:scaling>
          <c:orientation val="minMax"/>
        </c:scaling>
        <c:delete val="0"/>
        <c:axPos val="b"/>
        <c:numFmt formatCode="General" sourceLinked="1"/>
        <c:majorTickMark val="none"/>
        <c:minorTickMark val="none"/>
        <c:tickLblPos val="nextTo"/>
        <c:spPr>
          <a:noFill/>
          <a:ln w="9525" cap="flat" cmpd="sng" algn="ctr">
            <a:noFill/>
            <a:round/>
          </a:ln>
          <a:effectLst/>
        </c:spPr>
        <c:txPr>
          <a:bodyPr rot="-2700000" spcFirstLastPara="1" vertOverflow="ellipsis" wrap="square" anchor="ctr" anchorCtr="1"/>
          <a:lstStyle/>
          <a:p>
            <a:pPr>
              <a:defRPr sz="10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crossAx val="947006864"/>
        <c:crosses val="autoZero"/>
        <c:auto val="1"/>
        <c:lblAlgn val="ctr"/>
        <c:lblOffset val="0"/>
        <c:tickLblSkip val="1"/>
        <c:noMultiLvlLbl val="0"/>
      </c:catAx>
      <c:valAx>
        <c:axId val="947006864"/>
        <c:scaling>
          <c:orientation val="minMax"/>
          <c:max val="0.1"/>
        </c:scaling>
        <c:delete val="0"/>
        <c:axPos val="l"/>
        <c:majorGridlines>
          <c:spPr>
            <a:ln w="3175" cap="flat" cmpd="sng" algn="ctr">
              <a:solidFill>
                <a:schemeClr val="bg1">
                  <a:lumMod val="75000"/>
                </a:schemeClr>
              </a:solidFill>
              <a:round/>
            </a:ln>
            <a:effectLst/>
          </c:spPr>
        </c:maj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0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crossAx val="947003256"/>
        <c:crosses val="autoZero"/>
        <c:crossBetween val="between"/>
      </c:valAx>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userShapes r:id="rId3"/>
</c:chartSpace>
</file>

<file path=xl/charts/chart5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5.4385886423287996E-2"/>
          <c:y val="4.208754208754209E-2"/>
          <c:w val="0.88163226755746438"/>
          <c:h val="0.80262400912007215"/>
        </c:manualLayout>
      </c:layout>
      <c:barChart>
        <c:barDir val="col"/>
        <c:grouping val="clustered"/>
        <c:varyColors val="0"/>
        <c:ser>
          <c:idx val="0"/>
          <c:order val="0"/>
          <c:spPr>
            <a:solidFill>
              <a:schemeClr val="accent6"/>
            </a:solidFill>
            <a:ln>
              <a:noFill/>
            </a:ln>
            <a:effectLst/>
          </c:spPr>
          <c:invertIfNegative val="0"/>
          <c:cat>
            <c:multiLvlStrRef>
              <c:f>'PV Curtailment'!$A$27:$B$142</c:f>
              <c:multiLvlStrCache>
                <c:ptCount val="116"/>
                <c:lvl>
                  <c:pt idx="0">
                    <c:v> </c:v>
                  </c:pt>
                  <c:pt idx="11">
                    <c:v> </c:v>
                  </c:pt>
                  <c:pt idx="13">
                    <c:v> </c:v>
                  </c:pt>
                  <c:pt idx="24">
                    <c:v> </c:v>
                  </c:pt>
                  <c:pt idx="26">
                    <c:v> </c:v>
                  </c:pt>
                  <c:pt idx="37">
                    <c:v> </c:v>
                  </c:pt>
                  <c:pt idx="39">
                    <c:v> </c:v>
                  </c:pt>
                  <c:pt idx="50">
                    <c:v> </c:v>
                  </c:pt>
                  <c:pt idx="52">
                    <c:v> </c:v>
                  </c:pt>
                  <c:pt idx="65">
                    <c:v> </c:v>
                  </c:pt>
                  <c:pt idx="76">
                    <c:v> </c:v>
                  </c:pt>
                  <c:pt idx="78">
                    <c:v> </c:v>
                  </c:pt>
                  <c:pt idx="89">
                    <c:v> </c:v>
                  </c:pt>
                  <c:pt idx="91">
                    <c:v> </c:v>
                  </c:pt>
                  <c:pt idx="102">
                    <c:v> </c:v>
                  </c:pt>
                  <c:pt idx="104">
                    <c:v> </c:v>
                  </c:pt>
                  <c:pt idx="115">
                    <c:v> </c:v>
                  </c:pt>
                </c:lvl>
                <c:lvl>
                  <c:pt idx="0">
                    <c:v>Jan-Dec
2015</c:v>
                  </c:pt>
                  <c:pt idx="13">
                    <c:v>Jan-Dec
2016</c:v>
                  </c:pt>
                  <c:pt idx="25">
                    <c:v> </c:v>
                  </c:pt>
                  <c:pt idx="26">
                    <c:v>Jan-Dec
2017</c:v>
                  </c:pt>
                  <c:pt idx="38">
                    <c:v> </c:v>
                  </c:pt>
                  <c:pt idx="39">
                    <c:v>Jan-Dec
2018</c:v>
                  </c:pt>
                  <c:pt idx="51">
                    <c:v> </c:v>
                  </c:pt>
                  <c:pt idx="52">
                    <c:v>Jan-Dec
2019</c:v>
                  </c:pt>
                  <c:pt idx="65">
                    <c:v>Jan-Dec
2020</c:v>
                  </c:pt>
                  <c:pt idx="78">
                    <c:v>Jan-Dec
2021</c:v>
                  </c:pt>
                  <c:pt idx="90">
                    <c:v> </c:v>
                  </c:pt>
                  <c:pt idx="91">
                    <c:v>Jan-Dec
2022</c:v>
                  </c:pt>
                  <c:pt idx="103">
                    <c:v> </c:v>
                  </c:pt>
                  <c:pt idx="104">
                    <c:v>Jan-Dec
2023</c:v>
                  </c:pt>
                </c:lvl>
              </c:multiLvlStrCache>
            </c:multiLvlStrRef>
          </c:cat>
          <c:val>
            <c:numRef>
              <c:f>'PV Curtailment'!$C$27:$C$142</c:f>
              <c:numCache>
                <c:formatCode>0.0%</c:formatCode>
                <c:ptCount val="116"/>
                <c:pt idx="0">
                  <c:v>5.2961371668284671E-3</c:v>
                </c:pt>
                <c:pt idx="1">
                  <c:v>6.9942642339013835E-3</c:v>
                </c:pt>
                <c:pt idx="2">
                  <c:v>9.7997638551898681E-3</c:v>
                </c:pt>
                <c:pt idx="3">
                  <c:v>9.3768729736675438E-3</c:v>
                </c:pt>
                <c:pt idx="4">
                  <c:v>1.5296774908252942E-2</c:v>
                </c:pt>
                <c:pt idx="5">
                  <c:v>3.9680968737343149E-3</c:v>
                </c:pt>
                <c:pt idx="6">
                  <c:v>2.2117108242484282E-3</c:v>
                </c:pt>
                <c:pt idx="7">
                  <c:v>2.5507018304316048E-3</c:v>
                </c:pt>
                <c:pt idx="8">
                  <c:v>1.3424197277155771E-3</c:v>
                </c:pt>
                <c:pt idx="9">
                  <c:v>2.0678904664141826E-3</c:v>
                </c:pt>
                <c:pt idx="10">
                  <c:v>5.6682129203910001E-3</c:v>
                </c:pt>
                <c:pt idx="11">
                  <c:v>5.4989423637718058E-3</c:v>
                </c:pt>
                <c:pt idx="13">
                  <c:v>5.1785288808310313E-3</c:v>
                </c:pt>
                <c:pt idx="14">
                  <c:v>8.5722739832571147E-3</c:v>
                </c:pt>
                <c:pt idx="15">
                  <c:v>1.9312907735929342E-2</c:v>
                </c:pt>
                <c:pt idx="16">
                  <c:v>1.2672363169084599E-2</c:v>
                </c:pt>
                <c:pt idx="17">
                  <c:v>8.7208069078745423E-3</c:v>
                </c:pt>
                <c:pt idx="18">
                  <c:v>5.0748292971889682E-3</c:v>
                </c:pt>
                <c:pt idx="19">
                  <c:v>1.2841150166192981E-3</c:v>
                </c:pt>
                <c:pt idx="20">
                  <c:v>1.8591238058644412E-3</c:v>
                </c:pt>
                <c:pt idx="21">
                  <c:v>6.7980321796053166E-3</c:v>
                </c:pt>
                <c:pt idx="22">
                  <c:v>9.2607550376095187E-3</c:v>
                </c:pt>
                <c:pt idx="23">
                  <c:v>1.1325218324270943E-2</c:v>
                </c:pt>
                <c:pt idx="24">
                  <c:v>1.1804054734703917E-2</c:v>
                </c:pt>
                <c:pt idx="26">
                  <c:v>1.2992895261515572E-2</c:v>
                </c:pt>
                <c:pt idx="27">
                  <c:v>2.7387240793002483E-2</c:v>
                </c:pt>
                <c:pt idx="28">
                  <c:v>2.4440371082545834E-2</c:v>
                </c:pt>
                <c:pt idx="29">
                  <c:v>2.4962932338838686E-2</c:v>
                </c:pt>
                <c:pt idx="30">
                  <c:v>7.6533177954121361E-3</c:v>
                </c:pt>
                <c:pt idx="31">
                  <c:v>5.2710109494346034E-3</c:v>
                </c:pt>
                <c:pt idx="32">
                  <c:v>1.7113545520309318E-3</c:v>
                </c:pt>
                <c:pt idx="33">
                  <c:v>1.3272012223234659E-3</c:v>
                </c:pt>
                <c:pt idx="34">
                  <c:v>5.1742437751135083E-3</c:v>
                </c:pt>
                <c:pt idx="35">
                  <c:v>4.8947132899714897E-3</c:v>
                </c:pt>
                <c:pt idx="36">
                  <c:v>5.4583273550156634E-3</c:v>
                </c:pt>
                <c:pt idx="37">
                  <c:v>4.6965467876894356E-3</c:v>
                </c:pt>
                <c:pt idx="39">
                  <c:v>5.7570619764974905E-3</c:v>
                </c:pt>
                <c:pt idx="40">
                  <c:v>1.3211649139723459E-2</c:v>
                </c:pt>
                <c:pt idx="41">
                  <c:v>2.8577425390562801E-2</c:v>
                </c:pt>
                <c:pt idx="42">
                  <c:v>1.5184926151059683E-2</c:v>
                </c:pt>
                <c:pt idx="43">
                  <c:v>1.3624787867748971E-2</c:v>
                </c:pt>
                <c:pt idx="44">
                  <c:v>3.8402576358350714E-3</c:v>
                </c:pt>
                <c:pt idx="45">
                  <c:v>1.8270620427842867E-3</c:v>
                </c:pt>
                <c:pt idx="46">
                  <c:v>3.3893975429382366E-3</c:v>
                </c:pt>
                <c:pt idx="47">
                  <c:v>3.7484421216346922E-3</c:v>
                </c:pt>
                <c:pt idx="48">
                  <c:v>2.4578253961903333E-2</c:v>
                </c:pt>
                <c:pt idx="49">
                  <c:v>9.0922957429968726E-3</c:v>
                </c:pt>
                <c:pt idx="50">
                  <c:v>3.8975789947822631E-3</c:v>
                </c:pt>
                <c:pt idx="52">
                  <c:v>8.0363221098088758E-3</c:v>
                </c:pt>
                <c:pt idx="53">
                  <c:v>4.1780947799405006E-2</c:v>
                </c:pt>
                <c:pt idx="54">
                  <c:v>3.7918981739725882E-2</c:v>
                </c:pt>
                <c:pt idx="55">
                  <c:v>4.6886493667657625E-2</c:v>
                </c:pt>
                <c:pt idx="56">
                  <c:v>4.9439196282486594E-2</c:v>
                </c:pt>
                <c:pt idx="57">
                  <c:v>8.2191381506936424E-3</c:v>
                </c:pt>
                <c:pt idx="58">
                  <c:v>4.0370638487576384E-3</c:v>
                </c:pt>
                <c:pt idx="59">
                  <c:v>2.997810116382448E-3</c:v>
                </c:pt>
                <c:pt idx="60">
                  <c:v>1.5452227525627206E-2</c:v>
                </c:pt>
                <c:pt idx="61">
                  <c:v>1.5754676976022106E-2</c:v>
                </c:pt>
                <c:pt idx="62">
                  <c:v>3.480839809527525E-2</c:v>
                </c:pt>
                <c:pt idx="63">
                  <c:v>4.4331363715036029E-2</c:v>
                </c:pt>
                <c:pt idx="65">
                  <c:v>5.4945272199556111E-2</c:v>
                </c:pt>
                <c:pt idx="66">
                  <c:v>4.9269824440707884E-2</c:v>
                </c:pt>
                <c:pt idx="67">
                  <c:v>5.0410003208129606E-2</c:v>
                </c:pt>
                <c:pt idx="68">
                  <c:v>7.6221742188340075E-2</c:v>
                </c:pt>
                <c:pt idx="69">
                  <c:v>5.0822150299022956E-2</c:v>
                </c:pt>
                <c:pt idx="70">
                  <c:v>4.1043603117264009E-2</c:v>
                </c:pt>
                <c:pt idx="71">
                  <c:v>5.7319190237612805E-3</c:v>
                </c:pt>
                <c:pt idx="72">
                  <c:v>4.9374539830867661E-3</c:v>
                </c:pt>
                <c:pt idx="73">
                  <c:v>1.4023333363907816E-2</c:v>
                </c:pt>
                <c:pt idx="74">
                  <c:v>2.5347166054394719E-2</c:v>
                </c:pt>
                <c:pt idx="75">
                  <c:v>1.9252454421205475E-2</c:v>
                </c:pt>
                <c:pt idx="76">
                  <c:v>2.0406850643153739E-2</c:v>
                </c:pt>
                <c:pt idx="78">
                  <c:v>2.0212544520716188E-2</c:v>
                </c:pt>
                <c:pt idx="79">
                  <c:v>3.6518122966502066E-2</c:v>
                </c:pt>
                <c:pt idx="80">
                  <c:v>6.7399577193126697E-2</c:v>
                </c:pt>
                <c:pt idx="81">
                  <c:v>3.1697161750880352E-2</c:v>
                </c:pt>
                <c:pt idx="82">
                  <c:v>5.3139524035480099E-2</c:v>
                </c:pt>
                <c:pt idx="83">
                  <c:v>1.5592168174068759E-2</c:v>
                </c:pt>
                <c:pt idx="84">
                  <c:v>5.9534341499579962E-3</c:v>
                </c:pt>
                <c:pt idx="85">
                  <c:v>5.9395352425928583E-3</c:v>
                </c:pt>
                <c:pt idx="86">
                  <c:v>7.6323832441733703E-3</c:v>
                </c:pt>
                <c:pt idx="87">
                  <c:v>3.1360351757418553E-2</c:v>
                </c:pt>
                <c:pt idx="88">
                  <c:v>1.150961116528202E-2</c:v>
                </c:pt>
                <c:pt idx="89">
                  <c:v>2.189624282319988E-2</c:v>
                </c:pt>
                <c:pt idx="91">
                  <c:v>1.7314071373069541E-2</c:v>
                </c:pt>
                <c:pt idx="92">
                  <c:v>6.3425405942305654E-2</c:v>
                </c:pt>
                <c:pt idx="93">
                  <c:v>8.1799681764815294E-2</c:v>
                </c:pt>
                <c:pt idx="94">
                  <c:v>7.6580804040621953E-2</c:v>
                </c:pt>
                <c:pt idx="95">
                  <c:v>5.479048635815733E-2</c:v>
                </c:pt>
                <c:pt idx="96">
                  <c:v>2.5035751580938508E-2</c:v>
                </c:pt>
                <c:pt idx="97">
                  <c:v>7.3368603806607327E-3</c:v>
                </c:pt>
                <c:pt idx="98">
                  <c:v>4.1369308552059733E-3</c:v>
                </c:pt>
                <c:pt idx="99">
                  <c:v>9.8729606458010655E-3</c:v>
                </c:pt>
                <c:pt idx="100">
                  <c:v>1.6461754847896765E-2</c:v>
                </c:pt>
                <c:pt idx="101">
                  <c:v>1.5394438796113399E-2</c:v>
                </c:pt>
                <c:pt idx="102">
                  <c:v>4.8253984326933497E-3</c:v>
                </c:pt>
                <c:pt idx="104">
                  <c:v>1.5008035879413753E-2</c:v>
                </c:pt>
                <c:pt idx="105">
                  <c:v>3.8337729428331857E-2</c:v>
                </c:pt>
                <c:pt idx="106">
                  <c:v>9.7761074098451611E-2</c:v>
                </c:pt>
                <c:pt idx="107">
                  <c:v>8.4151767095298119E-2</c:v>
                </c:pt>
                <c:pt idx="108">
                  <c:v>3.2758179548939205E-2</c:v>
                </c:pt>
                <c:pt idx="109">
                  <c:v>1.6775769202838731E-2</c:v>
                </c:pt>
                <c:pt idx="110">
                  <c:v>5.5948587783219974E-3</c:v>
                </c:pt>
                <c:pt idx="111">
                  <c:v>5.7099822383467717E-3</c:v>
                </c:pt>
                <c:pt idx="112">
                  <c:v>8.3239791545214152E-3</c:v>
                </c:pt>
                <c:pt idx="113">
                  <c:v>2.9297659584084638E-2</c:v>
                </c:pt>
                <c:pt idx="114">
                  <c:v>1.3625449724792403E-2</c:v>
                </c:pt>
                <c:pt idx="115">
                  <c:v>7.5151784690849072E-3</c:v>
                </c:pt>
              </c:numCache>
            </c:numRef>
          </c:val>
          <c:extLst>
            <c:ext xmlns:c16="http://schemas.microsoft.com/office/drawing/2014/chart" uri="{C3380CC4-5D6E-409C-BE32-E72D297353CC}">
              <c16:uniqueId val="{00000000-9871-425A-BC13-C4F8A48BCED9}"/>
            </c:ext>
          </c:extLst>
        </c:ser>
        <c:dLbls>
          <c:showLegendKey val="0"/>
          <c:showVal val="0"/>
          <c:showCatName val="0"/>
          <c:showSerName val="0"/>
          <c:showPercent val="0"/>
          <c:showBubbleSize val="0"/>
        </c:dLbls>
        <c:gapWidth val="20"/>
        <c:overlap val="100"/>
        <c:axId val="262236592"/>
        <c:axId val="262237904"/>
      </c:barChart>
      <c:barChart>
        <c:barDir val="col"/>
        <c:grouping val="clustered"/>
        <c:varyColors val="0"/>
        <c:ser>
          <c:idx val="1"/>
          <c:order val="1"/>
          <c:spPr>
            <a:solidFill>
              <a:schemeClr val="tx2"/>
            </a:solidFill>
            <a:ln>
              <a:noFill/>
            </a:ln>
            <a:effectLst/>
          </c:spPr>
          <c:invertIfNegative val="0"/>
          <c:cat>
            <c:multiLvlStrRef>
              <c:f>'PV Curtailment'!$A$27:$B$142</c:f>
              <c:multiLvlStrCache>
                <c:ptCount val="116"/>
                <c:lvl>
                  <c:pt idx="0">
                    <c:v> </c:v>
                  </c:pt>
                  <c:pt idx="11">
                    <c:v> </c:v>
                  </c:pt>
                  <c:pt idx="13">
                    <c:v> </c:v>
                  </c:pt>
                  <c:pt idx="24">
                    <c:v> </c:v>
                  </c:pt>
                  <c:pt idx="26">
                    <c:v> </c:v>
                  </c:pt>
                  <c:pt idx="37">
                    <c:v> </c:v>
                  </c:pt>
                  <c:pt idx="39">
                    <c:v> </c:v>
                  </c:pt>
                  <c:pt idx="50">
                    <c:v> </c:v>
                  </c:pt>
                  <c:pt idx="52">
                    <c:v> </c:v>
                  </c:pt>
                  <c:pt idx="65">
                    <c:v> </c:v>
                  </c:pt>
                  <c:pt idx="76">
                    <c:v> </c:v>
                  </c:pt>
                  <c:pt idx="78">
                    <c:v> </c:v>
                  </c:pt>
                  <c:pt idx="89">
                    <c:v> </c:v>
                  </c:pt>
                  <c:pt idx="91">
                    <c:v> </c:v>
                  </c:pt>
                  <c:pt idx="102">
                    <c:v> </c:v>
                  </c:pt>
                  <c:pt idx="104">
                    <c:v> </c:v>
                  </c:pt>
                  <c:pt idx="115">
                    <c:v> </c:v>
                  </c:pt>
                </c:lvl>
                <c:lvl>
                  <c:pt idx="0">
                    <c:v>Jan-Dec
2015</c:v>
                  </c:pt>
                  <c:pt idx="13">
                    <c:v>Jan-Dec
2016</c:v>
                  </c:pt>
                  <c:pt idx="25">
                    <c:v> </c:v>
                  </c:pt>
                  <c:pt idx="26">
                    <c:v>Jan-Dec
2017</c:v>
                  </c:pt>
                  <c:pt idx="38">
                    <c:v> </c:v>
                  </c:pt>
                  <c:pt idx="39">
                    <c:v>Jan-Dec
2018</c:v>
                  </c:pt>
                  <c:pt idx="51">
                    <c:v> </c:v>
                  </c:pt>
                  <c:pt idx="52">
                    <c:v>Jan-Dec
2019</c:v>
                  </c:pt>
                  <c:pt idx="65">
                    <c:v>Jan-Dec
2020</c:v>
                  </c:pt>
                  <c:pt idx="78">
                    <c:v>Jan-Dec
2021</c:v>
                  </c:pt>
                  <c:pt idx="90">
                    <c:v> </c:v>
                  </c:pt>
                  <c:pt idx="91">
                    <c:v>Jan-Dec
2022</c:v>
                  </c:pt>
                  <c:pt idx="103">
                    <c:v> </c:v>
                  </c:pt>
                  <c:pt idx="104">
                    <c:v>Jan-Dec
2023</c:v>
                  </c:pt>
                </c:lvl>
              </c:multiLvlStrCache>
            </c:multiLvlStrRef>
          </c:cat>
          <c:val>
            <c:numRef>
              <c:f>'PV Curtailment'!$D$27:$D$142</c:f>
              <c:numCache>
                <c:formatCode>0.0%</c:formatCode>
                <c:ptCount val="116"/>
                <c:pt idx="0">
                  <c:v>1.9745688829908974E-4</c:v>
                </c:pt>
                <c:pt idx="1">
                  <c:v>6.9305376953025639E-5</c:v>
                </c:pt>
                <c:pt idx="2">
                  <c:v>4.600383843739905E-4</c:v>
                </c:pt>
                <c:pt idx="3">
                  <c:v>7.1393209436431846E-4</c:v>
                </c:pt>
                <c:pt idx="4">
                  <c:v>1.3391860663313755E-3</c:v>
                </c:pt>
                <c:pt idx="5">
                  <c:v>2.6632807242675418E-3</c:v>
                </c:pt>
                <c:pt idx="6">
                  <c:v>5.5455383821755282E-4</c:v>
                </c:pt>
                <c:pt idx="7">
                  <c:v>5.4498675675973626E-5</c:v>
                </c:pt>
                <c:pt idx="8">
                  <c:v>2.5466167129493387E-3</c:v>
                </c:pt>
                <c:pt idx="9">
                  <c:v>4.4802182135490954E-4</c:v>
                </c:pt>
                <c:pt idx="10">
                  <c:v>1.6654751215381181E-4</c:v>
                </c:pt>
                <c:pt idx="11">
                  <c:v>5.8166310595584116E-4</c:v>
                </c:pt>
                <c:pt idx="13">
                  <c:v>1.624328064004908E-4</c:v>
                </c:pt>
                <c:pt idx="14">
                  <c:v>2.3412209692997743E-3</c:v>
                </c:pt>
                <c:pt idx="15">
                  <c:v>9.7135654020113929E-4</c:v>
                </c:pt>
                <c:pt idx="16">
                  <c:v>1.7241719088891053E-3</c:v>
                </c:pt>
                <c:pt idx="17">
                  <c:v>1.4734658879251509E-3</c:v>
                </c:pt>
                <c:pt idx="18">
                  <c:v>7.2916828346936634E-4</c:v>
                </c:pt>
                <c:pt idx="19">
                  <c:v>1.3408281282904948E-3</c:v>
                </c:pt>
                <c:pt idx="20">
                  <c:v>2.5531177129467546E-4</c:v>
                </c:pt>
                <c:pt idx="21">
                  <c:v>1.4204143269842312E-3</c:v>
                </c:pt>
                <c:pt idx="22">
                  <c:v>4.3690528118689644E-3</c:v>
                </c:pt>
                <c:pt idx="23">
                  <c:v>3.5259486818064625E-3</c:v>
                </c:pt>
                <c:pt idx="24">
                  <c:v>2.5022396244825289E-3</c:v>
                </c:pt>
                <c:pt idx="26">
                  <c:v>4.2572460909118225E-3</c:v>
                </c:pt>
                <c:pt idx="27">
                  <c:v>2.3618157978869702E-3</c:v>
                </c:pt>
                <c:pt idx="28">
                  <c:v>1.0047991682606668E-2</c:v>
                </c:pt>
                <c:pt idx="29">
                  <c:v>3.6204480730636486E-2</c:v>
                </c:pt>
                <c:pt idx="30">
                  <c:v>4.6669706059086137E-2</c:v>
                </c:pt>
                <c:pt idx="31">
                  <c:v>2.0070204597822817E-2</c:v>
                </c:pt>
                <c:pt idx="32">
                  <c:v>1.0819712344501761E-2</c:v>
                </c:pt>
                <c:pt idx="33">
                  <c:v>8.9244618974426305E-3</c:v>
                </c:pt>
                <c:pt idx="34">
                  <c:v>5.4773274402681012E-3</c:v>
                </c:pt>
                <c:pt idx="35">
                  <c:v>8.3876258473812495E-3</c:v>
                </c:pt>
                <c:pt idx="36">
                  <c:v>1.1324609611031834E-2</c:v>
                </c:pt>
                <c:pt idx="37">
                  <c:v>5.5614617162088771E-3</c:v>
                </c:pt>
                <c:pt idx="39">
                  <c:v>1.1606155567286711E-2</c:v>
                </c:pt>
                <c:pt idx="40">
                  <c:v>1.0165050784875859E-2</c:v>
                </c:pt>
                <c:pt idx="41">
                  <c:v>4.2359126811599979E-2</c:v>
                </c:pt>
                <c:pt idx="42">
                  <c:v>0.11522753045483529</c:v>
                </c:pt>
                <c:pt idx="43">
                  <c:v>0.14334955323422074</c:v>
                </c:pt>
                <c:pt idx="44">
                  <c:v>7.2359591035181456E-2</c:v>
                </c:pt>
                <c:pt idx="45">
                  <c:v>4.5109308849966077E-2</c:v>
                </c:pt>
                <c:pt idx="46">
                  <c:v>7.6636221316925102E-2</c:v>
                </c:pt>
                <c:pt idx="47">
                  <c:v>5.8378444103682245E-2</c:v>
                </c:pt>
                <c:pt idx="48">
                  <c:v>4.7937179565180559E-2</c:v>
                </c:pt>
                <c:pt idx="49">
                  <c:v>6.6712731774493605E-2</c:v>
                </c:pt>
                <c:pt idx="50">
                  <c:v>5.9438216542194951E-2</c:v>
                </c:pt>
                <c:pt idx="52">
                  <c:v>8.7051529107302419E-2</c:v>
                </c:pt>
                <c:pt idx="53">
                  <c:v>0.11622072478173703</c:v>
                </c:pt>
                <c:pt idx="54">
                  <c:v>0.11791527142280034</c:v>
                </c:pt>
                <c:pt idx="55">
                  <c:v>6.032455551440763E-2</c:v>
                </c:pt>
                <c:pt idx="56">
                  <c:v>6.6596452414410312E-2</c:v>
                </c:pt>
                <c:pt idx="57">
                  <c:v>2.9828621499221872E-2</c:v>
                </c:pt>
                <c:pt idx="58">
                  <c:v>9.2780242022437905E-3</c:v>
                </c:pt>
                <c:pt idx="59">
                  <c:v>1.5882238868887366E-3</c:v>
                </c:pt>
                <c:pt idx="60">
                  <c:v>3.706667841123655E-2</c:v>
                </c:pt>
                <c:pt idx="61">
                  <c:v>8.9395139201014523E-2</c:v>
                </c:pt>
                <c:pt idx="62">
                  <c:v>2.2128422642203927E-2</c:v>
                </c:pt>
                <c:pt idx="63">
                  <c:v>5.5953022839221158E-3</c:v>
                </c:pt>
                <c:pt idx="65">
                  <c:v>4.5060459158673474E-2</c:v>
                </c:pt>
                <c:pt idx="66">
                  <c:v>5.3455804194900147E-2</c:v>
                </c:pt>
                <c:pt idx="67">
                  <c:v>4.7357442749009493E-2</c:v>
                </c:pt>
                <c:pt idx="68">
                  <c:v>7.8572025731395753E-2</c:v>
                </c:pt>
                <c:pt idx="69">
                  <c:v>5.2134179032082319E-2</c:v>
                </c:pt>
                <c:pt idx="70">
                  <c:v>2.7986075815434636E-2</c:v>
                </c:pt>
                <c:pt idx="71">
                  <c:v>1.2219954529907548E-2</c:v>
                </c:pt>
                <c:pt idx="72">
                  <c:v>3.2006604007059243E-2</c:v>
                </c:pt>
                <c:pt idx="73">
                  <c:v>3.2204122505128635E-2</c:v>
                </c:pt>
                <c:pt idx="74">
                  <c:v>0.13196638990226861</c:v>
                </c:pt>
                <c:pt idx="75">
                  <c:v>0.13887499273313142</c:v>
                </c:pt>
                <c:pt idx="76">
                  <c:v>0.10345148553504104</c:v>
                </c:pt>
                <c:pt idx="78">
                  <c:v>8.6842350883991115E-2</c:v>
                </c:pt>
                <c:pt idx="79">
                  <c:v>0.16021422222727774</c:v>
                </c:pt>
                <c:pt idx="80">
                  <c:v>0.1595070942834832</c:v>
                </c:pt>
                <c:pt idx="81">
                  <c:v>0.16666826124628784</c:v>
                </c:pt>
                <c:pt idx="82">
                  <c:v>9.8334943134450153E-2</c:v>
                </c:pt>
                <c:pt idx="83">
                  <c:v>4.6588946776636692E-2</c:v>
                </c:pt>
                <c:pt idx="84">
                  <c:v>4.1641595098714519E-2</c:v>
                </c:pt>
                <c:pt idx="85">
                  <c:v>4.5749704994847401E-2</c:v>
                </c:pt>
                <c:pt idx="86">
                  <c:v>5.2320496453057766E-2</c:v>
                </c:pt>
                <c:pt idx="87">
                  <c:v>0.14136285040989785</c:v>
                </c:pt>
                <c:pt idx="88">
                  <c:v>9.2425128088989797E-2</c:v>
                </c:pt>
                <c:pt idx="89">
                  <c:v>0.11884420199599892</c:v>
                </c:pt>
                <c:pt idx="91">
                  <c:v>0.10043240191269134</c:v>
                </c:pt>
                <c:pt idx="92">
                  <c:v>0.13024573414079202</c:v>
                </c:pt>
                <c:pt idx="93">
                  <c:v>0.20634043598200677</c:v>
                </c:pt>
                <c:pt idx="94">
                  <c:v>0.20946978286341758</c:v>
                </c:pt>
                <c:pt idx="95">
                  <c:v>0.1157526654891825</c:v>
                </c:pt>
                <c:pt idx="96">
                  <c:v>6.3234533701981427E-2</c:v>
                </c:pt>
                <c:pt idx="97">
                  <c:v>2.8981094568930384E-2</c:v>
                </c:pt>
                <c:pt idx="98">
                  <c:v>3.0655875351223886E-2</c:v>
                </c:pt>
                <c:pt idx="99">
                  <c:v>2.7583394243744251E-2</c:v>
                </c:pt>
                <c:pt idx="100">
                  <c:v>5.7200524076499649E-2</c:v>
                </c:pt>
                <c:pt idx="101">
                  <c:v>0.14670770020917129</c:v>
                </c:pt>
                <c:pt idx="102">
                  <c:v>0.15966529188155756</c:v>
                </c:pt>
                <c:pt idx="104">
                  <c:v>0.12540442802104251</c:v>
                </c:pt>
                <c:pt idx="105">
                  <c:v>0.22192317122458527</c:v>
                </c:pt>
                <c:pt idx="106">
                  <c:v>0.16777581341119036</c:v>
                </c:pt>
                <c:pt idx="107">
                  <c:v>0.12213769013120773</c:v>
                </c:pt>
                <c:pt idx="108">
                  <c:v>2.8826139185110743E-2</c:v>
                </c:pt>
                <c:pt idx="109">
                  <c:v>4.6149212426870992E-2</c:v>
                </c:pt>
                <c:pt idx="110">
                  <c:v>3.1916290131830262E-2</c:v>
                </c:pt>
                <c:pt idx="111">
                  <c:v>2.5465183753063111E-2</c:v>
                </c:pt>
                <c:pt idx="112">
                  <c:v>2.7124371262291995E-2</c:v>
                </c:pt>
                <c:pt idx="113">
                  <c:v>5.2426373110389834E-2</c:v>
                </c:pt>
                <c:pt idx="114">
                  <c:v>4.6223348945096963E-2</c:v>
                </c:pt>
                <c:pt idx="115">
                  <c:v>7.6186029578585612E-2</c:v>
                </c:pt>
              </c:numCache>
            </c:numRef>
          </c:val>
          <c:extLst>
            <c:ext xmlns:c16="http://schemas.microsoft.com/office/drawing/2014/chart" uri="{C3380CC4-5D6E-409C-BE32-E72D297353CC}">
              <c16:uniqueId val="{00000001-9871-425A-BC13-C4F8A48BCED9}"/>
            </c:ext>
          </c:extLst>
        </c:ser>
        <c:dLbls>
          <c:showLegendKey val="0"/>
          <c:showVal val="0"/>
          <c:showCatName val="0"/>
          <c:showSerName val="0"/>
          <c:showPercent val="0"/>
          <c:showBubbleSize val="0"/>
        </c:dLbls>
        <c:gapWidth val="180"/>
        <c:overlap val="100"/>
        <c:axId val="893960336"/>
        <c:axId val="893962960"/>
      </c:barChart>
      <c:catAx>
        <c:axId val="262236592"/>
        <c:scaling>
          <c:orientation val="minMax"/>
        </c:scaling>
        <c:delete val="0"/>
        <c:axPos val="b"/>
        <c:numFmt formatCode="General" sourceLinked="1"/>
        <c:majorTickMark val="none"/>
        <c:minorTickMark val="none"/>
        <c:tickLblPos val="nextTo"/>
        <c:spPr>
          <a:noFill/>
          <a:ln w="3175" cap="flat" cmpd="sng" algn="ctr">
            <a:noFill/>
            <a:round/>
          </a:ln>
          <a:effectLst/>
        </c:spPr>
        <c:txPr>
          <a:bodyPr rot="-5400000" spcFirstLastPara="1" vertOverflow="ellipsis" wrap="square" anchor="ctr" anchorCtr="1"/>
          <a:lstStyle/>
          <a:p>
            <a:pPr>
              <a:defRPr sz="10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crossAx val="262237904"/>
        <c:crosses val="autoZero"/>
        <c:auto val="1"/>
        <c:lblAlgn val="ctr"/>
        <c:lblOffset val="0"/>
        <c:noMultiLvlLbl val="0"/>
      </c:catAx>
      <c:valAx>
        <c:axId val="262237904"/>
        <c:scaling>
          <c:orientation val="minMax"/>
          <c:max val="0.11500000000000002"/>
          <c:min val="0"/>
        </c:scaling>
        <c:delete val="0"/>
        <c:axPos val="l"/>
        <c:majorGridlines>
          <c:spPr>
            <a:ln w="3175" cap="flat" cmpd="sng" algn="ctr">
              <a:solidFill>
                <a:schemeClr val="bg1">
                  <a:lumMod val="75000"/>
                </a:schemeClr>
              </a:solidFill>
              <a:round/>
            </a:ln>
            <a:effectLst/>
          </c:spPr>
        </c:maj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000" b="0" i="0" u="none" strike="noStrike" kern="1200" baseline="0">
                <a:solidFill>
                  <a:schemeClr val="accent6">
                    <a:lumMod val="75000"/>
                  </a:schemeClr>
                </a:solidFill>
                <a:latin typeface="Arial" panose="020B0604020202020204" pitchFamily="34" charset="0"/>
                <a:ea typeface="+mn-ea"/>
                <a:cs typeface="Arial" panose="020B0604020202020204" pitchFamily="34" charset="0"/>
              </a:defRPr>
            </a:pPr>
            <a:endParaRPr lang="en-US"/>
          </a:p>
        </c:txPr>
        <c:crossAx val="262236592"/>
        <c:crosses val="autoZero"/>
        <c:crossBetween val="between"/>
      </c:valAx>
      <c:valAx>
        <c:axId val="893962960"/>
        <c:scaling>
          <c:orientation val="minMax"/>
          <c:max val="0.23"/>
          <c:min val="0"/>
        </c:scaling>
        <c:delete val="0"/>
        <c:axPos val="r"/>
        <c:numFmt formatCode="0%" sourceLinked="0"/>
        <c:majorTickMark val="out"/>
        <c:minorTickMark val="none"/>
        <c:tickLblPos val="nextTo"/>
        <c:spPr>
          <a:noFill/>
          <a:ln>
            <a:noFill/>
          </a:ln>
          <a:effectLst/>
        </c:spPr>
        <c:txPr>
          <a:bodyPr rot="-60000000" spcFirstLastPara="1" vertOverflow="ellipsis" vert="horz" wrap="square" anchor="ctr" anchorCtr="1"/>
          <a:lstStyle/>
          <a:p>
            <a:pPr>
              <a:defRPr sz="1000" b="0" i="0" u="none" strike="noStrike" kern="1200" baseline="0">
                <a:solidFill>
                  <a:schemeClr val="tx2"/>
                </a:solidFill>
                <a:latin typeface="Arial" panose="020B0604020202020204" pitchFamily="34" charset="0"/>
                <a:ea typeface="+mn-ea"/>
                <a:cs typeface="Arial" panose="020B0604020202020204" pitchFamily="34" charset="0"/>
              </a:defRPr>
            </a:pPr>
            <a:endParaRPr lang="en-US"/>
          </a:p>
        </c:txPr>
        <c:crossAx val="893960336"/>
        <c:crosses val="max"/>
        <c:crossBetween val="between"/>
        <c:majorUnit val="2.0000000000000004E-2"/>
      </c:valAx>
      <c:catAx>
        <c:axId val="893960336"/>
        <c:scaling>
          <c:orientation val="minMax"/>
        </c:scaling>
        <c:delete val="1"/>
        <c:axPos val="b"/>
        <c:numFmt formatCode="General" sourceLinked="1"/>
        <c:majorTickMark val="out"/>
        <c:minorTickMark val="none"/>
        <c:tickLblPos val="nextTo"/>
        <c:crossAx val="893962960"/>
        <c:crosses val="autoZero"/>
        <c:auto val="1"/>
        <c:lblAlgn val="ctr"/>
        <c:lblOffset val="100"/>
        <c:noMultiLvlLbl val="0"/>
      </c:catAx>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userShapes r:id="rId3"/>
</c:chartSpace>
</file>

<file path=xl/charts/chart5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7.0249512080220747E-2"/>
          <c:y val="0.10204676563867017"/>
          <c:w val="0.91681906486427855"/>
          <c:h val="0.7314881094408654"/>
        </c:manualLayout>
      </c:layout>
      <c:barChart>
        <c:barDir val="col"/>
        <c:grouping val="stacked"/>
        <c:varyColors val="0"/>
        <c:ser>
          <c:idx val="0"/>
          <c:order val="0"/>
          <c:tx>
            <c:v>Energy</c:v>
          </c:tx>
          <c:spPr>
            <a:solidFill>
              <a:schemeClr val="tx2">
                <a:lumMod val="40000"/>
                <a:lumOff val="60000"/>
              </a:schemeClr>
            </a:solidFill>
            <a:ln>
              <a:noFill/>
            </a:ln>
          </c:spPr>
          <c:invertIfNegative val="0"/>
          <c:cat>
            <c:strRef>
              <c:f>'Energy and Capacity Value'!$B$29:$B$115</c:f>
              <c:strCache>
                <c:ptCount val="79"/>
                <c:pt idx="0">
                  <c:v>CAISO</c:v>
                </c:pt>
                <c:pt idx="13">
                  <c:v>ISONE</c:v>
                </c:pt>
                <c:pt idx="26">
                  <c:v>ERCOT</c:v>
                </c:pt>
                <c:pt idx="39">
                  <c:v>NYISO</c:v>
                </c:pt>
                <c:pt idx="52">
                  <c:v>PJM</c:v>
                </c:pt>
                <c:pt idx="65">
                  <c:v>MISO</c:v>
                </c:pt>
                <c:pt idx="78">
                  <c:v>SPP</c:v>
                </c:pt>
              </c:strCache>
            </c:strRef>
          </c:cat>
          <c:val>
            <c:numRef>
              <c:f>'Energy and Capacity Value'!$C$29:$C$118</c:f>
              <c:numCache>
                <c:formatCode>0.00</c:formatCode>
                <c:ptCount val="90"/>
                <c:pt idx="0">
                  <c:v>40.218348775284511</c:v>
                </c:pt>
                <c:pt idx="1">
                  <c:v>48.755425742400263</c:v>
                </c:pt>
                <c:pt idx="2">
                  <c:v>50.46235363643062</c:v>
                </c:pt>
                <c:pt idx="3">
                  <c:v>30.141839834799061</c:v>
                </c:pt>
                <c:pt idx="4">
                  <c:v>26.537366695954731</c:v>
                </c:pt>
                <c:pt idx="5">
                  <c:v>28.523195598408972</c:v>
                </c:pt>
                <c:pt idx="6">
                  <c:v>29.086998118571533</c:v>
                </c:pt>
                <c:pt idx="7">
                  <c:v>26.363019975770104</c:v>
                </c:pt>
                <c:pt idx="8">
                  <c:v>22.41905920794305</c:v>
                </c:pt>
                <c:pt idx="9">
                  <c:v>30.083395874565667</c:v>
                </c:pt>
                <c:pt idx="10">
                  <c:v>44.852817554633752</c:v>
                </c:pt>
                <c:pt idx="11">
                  <c:v>21.675543931056588</c:v>
                </c:pt>
                <c:pt idx="13">
                  <c:v>54.721289741290541</c:v>
                </c:pt>
                <c:pt idx="14">
                  <c:v>74.6514064625961</c:v>
                </c:pt>
                <c:pt idx="15">
                  <c:v>73.335447157648019</c:v>
                </c:pt>
                <c:pt idx="16">
                  <c:v>48.636643147370911</c:v>
                </c:pt>
                <c:pt idx="17">
                  <c:v>37.61167684192047</c:v>
                </c:pt>
                <c:pt idx="18">
                  <c:v>36.944794625979434</c:v>
                </c:pt>
                <c:pt idx="19">
                  <c:v>46.223644844330835</c:v>
                </c:pt>
                <c:pt idx="20">
                  <c:v>32.200542342527484</c:v>
                </c:pt>
                <c:pt idx="21">
                  <c:v>24.135944546068565</c:v>
                </c:pt>
                <c:pt idx="22">
                  <c:v>42.899605181939101</c:v>
                </c:pt>
                <c:pt idx="23">
                  <c:v>73.938666122139509</c:v>
                </c:pt>
                <c:pt idx="24">
                  <c:v>29.946303310418887</c:v>
                </c:pt>
                <c:pt idx="26">
                  <c:v>42.170362184706363</c:v>
                </c:pt>
                <c:pt idx="27">
                  <c:v>48.56351379958177</c:v>
                </c:pt>
                <c:pt idx="28">
                  <c:v>51.386534362133396</c:v>
                </c:pt>
                <c:pt idx="29">
                  <c:v>37.8946401128673</c:v>
                </c:pt>
                <c:pt idx="30">
                  <c:v>36.464412401094989</c:v>
                </c:pt>
                <c:pt idx="31">
                  <c:v>28.301077362451394</c:v>
                </c:pt>
                <c:pt idx="32">
                  <c:v>40.764557411513564</c:v>
                </c:pt>
                <c:pt idx="33">
                  <c:v>67.5578797182541</c:v>
                </c:pt>
                <c:pt idx="34">
                  <c:v>27.25867538301571</c:v>
                </c:pt>
                <c:pt idx="35">
                  <c:v>88.292196407948992</c:v>
                </c:pt>
                <c:pt idx="36">
                  <c:v>67.723242370434974</c:v>
                </c:pt>
                <c:pt idx="37">
                  <c:v>67.038533556764051</c:v>
                </c:pt>
                <c:pt idx="39">
                  <c:v>77.3826086426253</c:v>
                </c:pt>
                <c:pt idx="40">
                  <c:v>99.834466353909463</c:v>
                </c:pt>
                <c:pt idx="41">
                  <c:v>85.147350671231834</c:v>
                </c:pt>
                <c:pt idx="42">
                  <c:v>57.431099172632962</c:v>
                </c:pt>
                <c:pt idx="43">
                  <c:v>45.599310677298085</c:v>
                </c:pt>
                <c:pt idx="44">
                  <c:v>40.582811814378772</c:v>
                </c:pt>
                <c:pt idx="45">
                  <c:v>47.990882115597238</c:v>
                </c:pt>
                <c:pt idx="46">
                  <c:v>34.566487468797853</c:v>
                </c:pt>
                <c:pt idx="47">
                  <c:v>25.204710159318616</c:v>
                </c:pt>
                <c:pt idx="48">
                  <c:v>43.935664807603672</c:v>
                </c:pt>
                <c:pt idx="49">
                  <c:v>78.666111142286098</c:v>
                </c:pt>
                <c:pt idx="50">
                  <c:v>30.260936319065699</c:v>
                </c:pt>
                <c:pt idx="52">
                  <c:v>52.361554650328799</c:v>
                </c:pt>
                <c:pt idx="53">
                  <c:v>57.687639382435918</c:v>
                </c:pt>
                <c:pt idx="54">
                  <c:v>69.967896717381961</c:v>
                </c:pt>
                <c:pt idx="55">
                  <c:v>46.698174872095926</c:v>
                </c:pt>
                <c:pt idx="56">
                  <c:v>38.537557851762735</c:v>
                </c:pt>
                <c:pt idx="57">
                  <c:v>40.403686408041551</c:v>
                </c:pt>
                <c:pt idx="58">
                  <c:v>47.161210007278989</c:v>
                </c:pt>
                <c:pt idx="59">
                  <c:v>33.89884800936278</c:v>
                </c:pt>
                <c:pt idx="60">
                  <c:v>26.122540440853836</c:v>
                </c:pt>
                <c:pt idx="61">
                  <c:v>44.761892420553984</c:v>
                </c:pt>
                <c:pt idx="62">
                  <c:v>85.402192102306671</c:v>
                </c:pt>
                <c:pt idx="63">
                  <c:v>31.431032479959605</c:v>
                </c:pt>
                <c:pt idx="65">
                  <c:v>47.409447364437789</c:v>
                </c:pt>
                <c:pt idx="66">
                  <c:v>46.624926617513751</c:v>
                </c:pt>
                <c:pt idx="67">
                  <c:v>53.593481248996468</c:v>
                </c:pt>
                <c:pt idx="68">
                  <c:v>41.264469525535297</c:v>
                </c:pt>
                <c:pt idx="69">
                  <c:v>40.062632611065474</c:v>
                </c:pt>
                <c:pt idx="70">
                  <c:v>37.602486386716386</c:v>
                </c:pt>
                <c:pt idx="71">
                  <c:v>38.570418133514124</c:v>
                </c:pt>
                <c:pt idx="72">
                  <c:v>30.043677007903593</c:v>
                </c:pt>
                <c:pt idx="73">
                  <c:v>24.400375817799329</c:v>
                </c:pt>
                <c:pt idx="74">
                  <c:v>43.339816998703313</c:v>
                </c:pt>
                <c:pt idx="75">
                  <c:v>72.790927303666393</c:v>
                </c:pt>
                <c:pt idx="76">
                  <c:v>32.54808881982234</c:v>
                </c:pt>
                <c:pt idx="78">
                  <c:v>36.486558395750691</c:v>
                </c:pt>
                <c:pt idx="79">
                  <c:v>44.502625792974257</c:v>
                </c:pt>
                <c:pt idx="80">
                  <c:v>59.309699382303251</c:v>
                </c:pt>
                <c:pt idx="81">
                  <c:v>36.168648563319984</c:v>
                </c:pt>
                <c:pt idx="82">
                  <c:v>35.08721761269959</c:v>
                </c:pt>
                <c:pt idx="83">
                  <c:v>34.552868478095846</c:v>
                </c:pt>
                <c:pt idx="84">
                  <c:v>33.647389781141847</c:v>
                </c:pt>
                <c:pt idx="85">
                  <c:v>32.277793271285233</c:v>
                </c:pt>
                <c:pt idx="86">
                  <c:v>28.758004338111512</c:v>
                </c:pt>
                <c:pt idx="87">
                  <c:v>52.062259485419339</c:v>
                </c:pt>
                <c:pt idx="88">
                  <c:v>64.899413961028216</c:v>
                </c:pt>
                <c:pt idx="89">
                  <c:v>33.227589896762467</c:v>
                </c:pt>
              </c:numCache>
            </c:numRef>
          </c:val>
          <c:extLst>
            <c:ext xmlns:c16="http://schemas.microsoft.com/office/drawing/2014/chart" uri="{C3380CC4-5D6E-409C-BE32-E72D297353CC}">
              <c16:uniqueId val="{00000000-570C-4EA2-AF41-90015C47CEBA}"/>
            </c:ext>
          </c:extLst>
        </c:ser>
        <c:ser>
          <c:idx val="1"/>
          <c:order val="1"/>
          <c:tx>
            <c:v>Capacity</c:v>
          </c:tx>
          <c:spPr>
            <a:solidFill>
              <a:schemeClr val="accent2">
                <a:lumMod val="60000"/>
                <a:lumOff val="40000"/>
              </a:schemeClr>
            </a:solidFill>
            <a:ln w="19050">
              <a:noFill/>
              <a:prstDash val="solid"/>
            </a:ln>
          </c:spPr>
          <c:invertIfNegative val="0"/>
          <c:dPt>
            <c:idx val="10"/>
            <c:invertIfNegative val="0"/>
            <c:bubble3D val="0"/>
            <c:extLst>
              <c:ext xmlns:c16="http://schemas.microsoft.com/office/drawing/2014/chart" uri="{C3380CC4-5D6E-409C-BE32-E72D297353CC}">
                <c16:uniqueId val="{00000001-570C-4EA2-AF41-90015C47CEBA}"/>
              </c:ext>
            </c:extLst>
          </c:dPt>
          <c:dPt>
            <c:idx val="11"/>
            <c:invertIfNegative val="0"/>
            <c:bubble3D val="0"/>
            <c:extLst>
              <c:ext xmlns:c16="http://schemas.microsoft.com/office/drawing/2014/chart" uri="{C3380CC4-5D6E-409C-BE32-E72D297353CC}">
                <c16:uniqueId val="{00000002-570C-4EA2-AF41-90015C47CEBA}"/>
              </c:ext>
            </c:extLst>
          </c:dPt>
          <c:dPt>
            <c:idx val="20"/>
            <c:invertIfNegative val="0"/>
            <c:bubble3D val="0"/>
            <c:extLst>
              <c:ext xmlns:c16="http://schemas.microsoft.com/office/drawing/2014/chart" uri="{C3380CC4-5D6E-409C-BE32-E72D297353CC}">
                <c16:uniqueId val="{00000003-570C-4EA2-AF41-90015C47CEBA}"/>
              </c:ext>
            </c:extLst>
          </c:dPt>
          <c:dPt>
            <c:idx val="30"/>
            <c:invertIfNegative val="0"/>
            <c:bubble3D val="0"/>
            <c:extLst>
              <c:ext xmlns:c16="http://schemas.microsoft.com/office/drawing/2014/chart" uri="{C3380CC4-5D6E-409C-BE32-E72D297353CC}">
                <c16:uniqueId val="{00000004-570C-4EA2-AF41-90015C47CEBA}"/>
              </c:ext>
            </c:extLst>
          </c:dPt>
          <c:dPt>
            <c:idx val="40"/>
            <c:invertIfNegative val="0"/>
            <c:bubble3D val="0"/>
            <c:extLst>
              <c:ext xmlns:c16="http://schemas.microsoft.com/office/drawing/2014/chart" uri="{C3380CC4-5D6E-409C-BE32-E72D297353CC}">
                <c16:uniqueId val="{00000005-570C-4EA2-AF41-90015C47CEBA}"/>
              </c:ext>
            </c:extLst>
          </c:dPt>
          <c:dPt>
            <c:idx val="50"/>
            <c:invertIfNegative val="0"/>
            <c:bubble3D val="0"/>
            <c:extLst>
              <c:ext xmlns:c16="http://schemas.microsoft.com/office/drawing/2014/chart" uri="{C3380CC4-5D6E-409C-BE32-E72D297353CC}">
                <c16:uniqueId val="{00000006-570C-4EA2-AF41-90015C47CEBA}"/>
              </c:ext>
            </c:extLst>
          </c:dPt>
          <c:dPt>
            <c:idx val="51"/>
            <c:invertIfNegative val="0"/>
            <c:bubble3D val="0"/>
            <c:extLst>
              <c:ext xmlns:c16="http://schemas.microsoft.com/office/drawing/2014/chart" uri="{C3380CC4-5D6E-409C-BE32-E72D297353CC}">
                <c16:uniqueId val="{00000007-570C-4EA2-AF41-90015C47CEBA}"/>
              </c:ext>
            </c:extLst>
          </c:dPt>
          <c:dPt>
            <c:idx val="60"/>
            <c:invertIfNegative val="0"/>
            <c:bubble3D val="0"/>
            <c:extLst>
              <c:ext xmlns:c16="http://schemas.microsoft.com/office/drawing/2014/chart" uri="{C3380CC4-5D6E-409C-BE32-E72D297353CC}">
                <c16:uniqueId val="{00000008-570C-4EA2-AF41-90015C47CEBA}"/>
              </c:ext>
            </c:extLst>
          </c:dPt>
          <c:dPt>
            <c:idx val="70"/>
            <c:invertIfNegative val="0"/>
            <c:bubble3D val="0"/>
            <c:extLst>
              <c:ext xmlns:c16="http://schemas.microsoft.com/office/drawing/2014/chart" uri="{C3380CC4-5D6E-409C-BE32-E72D297353CC}">
                <c16:uniqueId val="{00000009-570C-4EA2-AF41-90015C47CEBA}"/>
              </c:ext>
            </c:extLst>
          </c:dPt>
          <c:cat>
            <c:strRef>
              <c:f>'Energy and Capacity Value'!$B$29:$B$115</c:f>
              <c:strCache>
                <c:ptCount val="79"/>
                <c:pt idx="0">
                  <c:v>CAISO</c:v>
                </c:pt>
                <c:pt idx="13">
                  <c:v>ISONE</c:v>
                </c:pt>
                <c:pt idx="26">
                  <c:v>ERCOT</c:v>
                </c:pt>
                <c:pt idx="39">
                  <c:v>NYISO</c:v>
                </c:pt>
                <c:pt idx="52">
                  <c:v>PJM</c:v>
                </c:pt>
                <c:pt idx="65">
                  <c:v>MISO</c:v>
                </c:pt>
                <c:pt idx="78">
                  <c:v>SPP</c:v>
                </c:pt>
              </c:strCache>
            </c:strRef>
          </c:cat>
          <c:val>
            <c:numRef>
              <c:f>'Energy and Capacity Value'!$D$29:$D$118</c:f>
              <c:numCache>
                <c:formatCode>0.00</c:formatCode>
                <c:ptCount val="90"/>
                <c:pt idx="0">
                  <c:v>19.257331805096115</c:v>
                </c:pt>
                <c:pt idx="1">
                  <c:v>18.754917364287493</c:v>
                </c:pt>
                <c:pt idx="2">
                  <c:v>18.508211099931607</c:v>
                </c:pt>
                <c:pt idx="3">
                  <c:v>13.481378402072785</c:v>
                </c:pt>
                <c:pt idx="4">
                  <c:v>10.375196110743858</c:v>
                </c:pt>
                <c:pt idx="5">
                  <c:v>10.195008640062433</c:v>
                </c:pt>
                <c:pt idx="6">
                  <c:v>5.469383357100857</c:v>
                </c:pt>
                <c:pt idx="7">
                  <c:v>6.6203531513114289</c:v>
                </c:pt>
                <c:pt idx="8">
                  <c:v>7.7076999157412933</c:v>
                </c:pt>
                <c:pt idx="9">
                  <c:v>8.2997894582510519</c:v>
                </c:pt>
                <c:pt idx="10">
                  <c:v>9.5075515633799732</c:v>
                </c:pt>
                <c:pt idx="11">
                  <c:v>5.2515471737666237</c:v>
                </c:pt>
                <c:pt idx="13">
                  <c:v>4.8827753088731116</c:v>
                </c:pt>
                <c:pt idx="14">
                  <c:v>4.3924421182218873</c:v>
                </c:pt>
                <c:pt idx="15">
                  <c:v>4.6876937331335453</c:v>
                </c:pt>
                <c:pt idx="16">
                  <c:v>5.0876332097389465</c:v>
                </c:pt>
                <c:pt idx="17">
                  <c:v>5.1970387662850168</c:v>
                </c:pt>
                <c:pt idx="18">
                  <c:v>9.4268947705724866</c:v>
                </c:pt>
                <c:pt idx="19">
                  <c:v>16.320153085740721</c:v>
                </c:pt>
                <c:pt idx="20">
                  <c:v>13.603882543460193</c:v>
                </c:pt>
                <c:pt idx="21">
                  <c:v>8.9143736111702037</c:v>
                </c:pt>
                <c:pt idx="22">
                  <c:v>7.4031781747665759</c:v>
                </c:pt>
                <c:pt idx="23">
                  <c:v>5.4654286395606375</c:v>
                </c:pt>
                <c:pt idx="24">
                  <c:v>3.7899346433784178</c:v>
                </c:pt>
                <c:pt idx="26">
                  <c:v>0</c:v>
                </c:pt>
                <c:pt idx="27">
                  <c:v>0</c:v>
                </c:pt>
                <c:pt idx="28">
                  <c:v>0</c:v>
                </c:pt>
                <c:pt idx="29">
                  <c:v>0</c:v>
                </c:pt>
                <c:pt idx="30">
                  <c:v>0</c:v>
                </c:pt>
                <c:pt idx="31">
                  <c:v>0</c:v>
                </c:pt>
                <c:pt idx="32">
                  <c:v>0</c:v>
                </c:pt>
                <c:pt idx="33">
                  <c:v>0</c:v>
                </c:pt>
                <c:pt idx="34">
                  <c:v>0</c:v>
                </c:pt>
                <c:pt idx="35">
                  <c:v>0</c:v>
                </c:pt>
                <c:pt idx="36">
                  <c:v>0</c:v>
                </c:pt>
                <c:pt idx="37">
                  <c:v>0</c:v>
                </c:pt>
                <c:pt idx="39">
                  <c:v>3.4369098407787755</c:v>
                </c:pt>
                <c:pt idx="40">
                  <c:v>18.173066427896554</c:v>
                </c:pt>
                <c:pt idx="41">
                  <c:v>14.753718601131419</c:v>
                </c:pt>
                <c:pt idx="42">
                  <c:v>12.375145719437338</c:v>
                </c:pt>
                <c:pt idx="43">
                  <c:v>10.265905120750041</c:v>
                </c:pt>
                <c:pt idx="44">
                  <c:v>12.544668721634469</c:v>
                </c:pt>
                <c:pt idx="45">
                  <c:v>10.125387547742312</c:v>
                </c:pt>
                <c:pt idx="46">
                  <c:v>7.0281612552902759</c:v>
                </c:pt>
                <c:pt idx="47">
                  <c:v>7.8757463309317215</c:v>
                </c:pt>
                <c:pt idx="48">
                  <c:v>9.1553611671219919</c:v>
                </c:pt>
                <c:pt idx="49">
                  <c:v>6.859281789184422</c:v>
                </c:pt>
                <c:pt idx="50">
                  <c:v>10.694461962815591</c:v>
                </c:pt>
                <c:pt idx="52">
                  <c:v>17.944088010709084</c:v>
                </c:pt>
                <c:pt idx="53">
                  <c:v>24.171569642969907</c:v>
                </c:pt>
                <c:pt idx="54">
                  <c:v>24.007606541401984</c:v>
                </c:pt>
                <c:pt idx="55">
                  <c:v>21.866798956231051</c:v>
                </c:pt>
                <c:pt idx="56">
                  <c:v>18.109329126861308</c:v>
                </c:pt>
                <c:pt idx="57">
                  <c:v>17.710341340877672</c:v>
                </c:pt>
                <c:pt idx="58">
                  <c:v>23.352118528520911</c:v>
                </c:pt>
                <c:pt idx="59">
                  <c:v>18.207010168470458</c:v>
                </c:pt>
                <c:pt idx="60">
                  <c:v>15.041152679897461</c:v>
                </c:pt>
                <c:pt idx="61">
                  <c:v>16.480859132133826</c:v>
                </c:pt>
                <c:pt idx="62">
                  <c:v>12.104810635197348</c:v>
                </c:pt>
                <c:pt idx="63">
                  <c:v>4.6916996195559033</c:v>
                </c:pt>
                <c:pt idx="65">
                  <c:v>0.02</c:v>
                </c:pt>
                <c:pt idx="66">
                  <c:v>9.5378763945023204E-2</c:v>
                </c:pt>
                <c:pt idx="67">
                  <c:v>1.5376521379301422</c:v>
                </c:pt>
                <c:pt idx="68">
                  <c:v>1.3064034946291543</c:v>
                </c:pt>
                <c:pt idx="69">
                  <c:v>6.5707288526955754</c:v>
                </c:pt>
                <c:pt idx="70">
                  <c:v>2.9410222122024772</c:v>
                </c:pt>
                <c:pt idx="71">
                  <c:v>0.48975092905641238</c:v>
                </c:pt>
                <c:pt idx="72">
                  <c:v>0.74735954550410932</c:v>
                </c:pt>
                <c:pt idx="73">
                  <c:v>2.0939844582520002</c:v>
                </c:pt>
                <c:pt idx="74">
                  <c:v>2.2502870119739233</c:v>
                </c:pt>
                <c:pt idx="75">
                  <c:v>17.446778500359301</c:v>
                </c:pt>
                <c:pt idx="76">
                  <c:v>13.570959012122939</c:v>
                </c:pt>
                <c:pt idx="78">
                  <c:v>32.326311810755868</c:v>
                </c:pt>
                <c:pt idx="79">
                  <c:v>53.673463581803453</c:v>
                </c:pt>
                <c:pt idx="80">
                  <c:v>37.319368677775451</c:v>
                </c:pt>
                <c:pt idx="81">
                  <c:v>32.427402106331826</c:v>
                </c:pt>
                <c:pt idx="82">
                  <c:v>44.197092402798567</c:v>
                </c:pt>
                <c:pt idx="83">
                  <c:v>32.318104435713607</c:v>
                </c:pt>
                <c:pt idx="84">
                  <c:v>30.457873836190704</c:v>
                </c:pt>
                <c:pt idx="85">
                  <c:v>31.841760648769522</c:v>
                </c:pt>
                <c:pt idx="86">
                  <c:v>32.962733071462218</c:v>
                </c:pt>
                <c:pt idx="87">
                  <c:v>28.399414978727805</c:v>
                </c:pt>
                <c:pt idx="88">
                  <c:v>27.229486301937321</c:v>
                </c:pt>
                <c:pt idx="89">
                  <c:v>24.936617773068733</c:v>
                </c:pt>
              </c:numCache>
            </c:numRef>
          </c:val>
          <c:extLst>
            <c:ext xmlns:c16="http://schemas.microsoft.com/office/drawing/2014/chart" uri="{C3380CC4-5D6E-409C-BE32-E72D297353CC}">
              <c16:uniqueId val="{0000000A-570C-4EA2-AF41-90015C47CEBA}"/>
            </c:ext>
          </c:extLst>
        </c:ser>
        <c:dLbls>
          <c:showLegendKey val="0"/>
          <c:showVal val="0"/>
          <c:showCatName val="0"/>
          <c:showSerName val="0"/>
          <c:showPercent val="0"/>
          <c:showBubbleSize val="0"/>
        </c:dLbls>
        <c:gapWidth val="30"/>
        <c:overlap val="100"/>
        <c:axId val="433359488"/>
        <c:axId val="433377664"/>
      </c:barChart>
      <c:barChart>
        <c:barDir val="col"/>
        <c:grouping val="stacked"/>
        <c:varyColors val="0"/>
        <c:ser>
          <c:idx val="2"/>
          <c:order val="2"/>
          <c:spPr>
            <a:noFill/>
          </c:spPr>
          <c:invertIfNegative val="0"/>
          <c:errBars>
            <c:errBarType val="both"/>
            <c:errValType val="cust"/>
            <c:noEndCap val="0"/>
            <c:plus>
              <c:numRef>
                <c:f>'Energy and Capacity Value'!$I$29:$I$118</c:f>
                <c:numCache>
                  <c:formatCode>General</c:formatCode>
                  <c:ptCount val="90"/>
                  <c:pt idx="0">
                    <c:v>24.748319419619385</c:v>
                  </c:pt>
                  <c:pt idx="1">
                    <c:v>17.286656893312255</c:v>
                  </c:pt>
                  <c:pt idx="2">
                    <c:v>22.208435263637782</c:v>
                  </c:pt>
                  <c:pt idx="3">
                    <c:v>18.430781763128167</c:v>
                  </c:pt>
                  <c:pt idx="4">
                    <c:v>11.511437193301418</c:v>
                  </c:pt>
                  <c:pt idx="5">
                    <c:v>10.247795761528593</c:v>
                  </c:pt>
                  <c:pt idx="6">
                    <c:v>10.301618524327623</c:v>
                  </c:pt>
                  <c:pt idx="7">
                    <c:v>11.225626872918468</c:v>
                  </c:pt>
                  <c:pt idx="8">
                    <c:v>11.907240876315655</c:v>
                  </c:pt>
                  <c:pt idx="9">
                    <c:v>16.686814667183285</c:v>
                  </c:pt>
                  <c:pt idx="10">
                    <c:v>24.171630881986331</c:v>
                  </c:pt>
                  <c:pt idx="11">
                    <c:v>18.480908895176789</c:v>
                  </c:pt>
                  <c:pt idx="13">
                    <c:v>1.8419349498363502</c:v>
                  </c:pt>
                  <c:pt idx="14">
                    <c:v>4.7971514191820148</c:v>
                  </c:pt>
                  <c:pt idx="15">
                    <c:v>12.156859109218445</c:v>
                  </c:pt>
                  <c:pt idx="16">
                    <c:v>5.8457236428901354</c:v>
                  </c:pt>
                  <c:pt idx="17">
                    <c:v>2.323284391794509</c:v>
                  </c:pt>
                  <c:pt idx="18">
                    <c:v>4.3123106034480756</c:v>
                  </c:pt>
                  <c:pt idx="19">
                    <c:v>8.7982020699284575</c:v>
                  </c:pt>
                  <c:pt idx="20">
                    <c:v>5.3235751140123213</c:v>
                  </c:pt>
                  <c:pt idx="21">
                    <c:v>1.5176818427612275</c:v>
                  </c:pt>
                  <c:pt idx="22">
                    <c:v>1.6472166432943212</c:v>
                  </c:pt>
                  <c:pt idx="23">
                    <c:v>1.61390523829985</c:v>
                  </c:pt>
                  <c:pt idx="24">
                    <c:v>0.76376204620269306</c:v>
                  </c:pt>
                  <c:pt idx="26">
                    <c:v>1.1096378152936381</c:v>
                  </c:pt>
                  <c:pt idx="27">
                    <c:v>1.1914862004182325</c:v>
                  </c:pt>
                  <c:pt idx="28">
                    <c:v>2.9504656378665999</c:v>
                  </c:pt>
                  <c:pt idx="29">
                    <c:v>0.51335988713270098</c:v>
                  </c:pt>
                  <c:pt idx="30">
                    <c:v>3.7915875989050107</c:v>
                  </c:pt>
                  <c:pt idx="31">
                    <c:v>11.118922637548607</c:v>
                  </c:pt>
                  <c:pt idx="32">
                    <c:v>8.987442588486438</c:v>
                  </c:pt>
                  <c:pt idx="33">
                    <c:v>14.988120281745893</c:v>
                  </c:pt>
                  <c:pt idx="34">
                    <c:v>5.0643246169842904</c:v>
                  </c:pt>
                  <c:pt idx="35">
                    <c:v>54.39280359205101</c:v>
                  </c:pt>
                  <c:pt idx="36">
                    <c:v>17.124757629565025</c:v>
                  </c:pt>
                  <c:pt idx="37">
                    <c:v>7.0774664432359486</c:v>
                  </c:pt>
                  <c:pt idx="39">
                    <c:v>1.6864815165959044</c:v>
                  </c:pt>
                  <c:pt idx="40">
                    <c:v>5.1884672181939635</c:v>
                  </c:pt>
                  <c:pt idx="41">
                    <c:v>1.052930727636749</c:v>
                  </c:pt>
                  <c:pt idx="42">
                    <c:v>7.9577551079296995</c:v>
                  </c:pt>
                  <c:pt idx="43">
                    <c:v>6.1407842019518881</c:v>
                  </c:pt>
                  <c:pt idx="44">
                    <c:v>10.296519463986755</c:v>
                  </c:pt>
                  <c:pt idx="45">
                    <c:v>12.66373033666045</c:v>
                  </c:pt>
                  <c:pt idx="46">
                    <c:v>12.014351275911864</c:v>
                  </c:pt>
                  <c:pt idx="47">
                    <c:v>9.5895435097496673</c:v>
                  </c:pt>
                  <c:pt idx="48">
                    <c:v>5.3259740252743342</c:v>
                  </c:pt>
                  <c:pt idx="49">
                    <c:v>20.958607068529474</c:v>
                  </c:pt>
                  <c:pt idx="50">
                    <c:v>3.8746017181187113</c:v>
                  </c:pt>
                  <c:pt idx="52">
                    <c:v>7.0113573389620996</c:v>
                  </c:pt>
                  <c:pt idx="53">
                    <c:v>14.386790974594163</c:v>
                  </c:pt>
                  <c:pt idx="54">
                    <c:v>12.01249674121604</c:v>
                  </c:pt>
                  <c:pt idx="55">
                    <c:v>11.397026171673033</c:v>
                  </c:pt>
                  <c:pt idx="56">
                    <c:v>11.471113021375956</c:v>
                  </c:pt>
                  <c:pt idx="57">
                    <c:v>12.829972251080783</c:v>
                  </c:pt>
                  <c:pt idx="58">
                    <c:v>8.5156714642000964</c:v>
                  </c:pt>
                  <c:pt idx="59">
                    <c:v>5.9661418221667759</c:v>
                  </c:pt>
                  <c:pt idx="60">
                    <c:v>8.3573068792487035</c:v>
                  </c:pt>
                  <c:pt idx="61">
                    <c:v>9.9522484473121935</c:v>
                  </c:pt>
                  <c:pt idx="62">
                    <c:v>10.971997262495975</c:v>
                  </c:pt>
                  <c:pt idx="63">
                    <c:v>5.9532679004844979</c:v>
                  </c:pt>
                  <c:pt idx="65">
                    <c:v>1.2425526355622196</c:v>
                  </c:pt>
                  <c:pt idx="66">
                    <c:v>4.742694618541222</c:v>
                  </c:pt>
                  <c:pt idx="67">
                    <c:v>2.6388666130733895</c:v>
                  </c:pt>
                  <c:pt idx="68">
                    <c:v>2.1541269798355529</c:v>
                  </c:pt>
                  <c:pt idx="69">
                    <c:v>2.5466385362389445</c:v>
                  </c:pt>
                  <c:pt idx="70">
                    <c:v>9.8264914010811353</c:v>
                  </c:pt>
                  <c:pt idx="71">
                    <c:v>8.5268309374294589</c:v>
                  </c:pt>
                  <c:pt idx="72">
                    <c:v>5.7349634465922996</c:v>
                  </c:pt>
                  <c:pt idx="73">
                    <c:v>4.4516397239486771</c:v>
                  </c:pt>
                  <c:pt idx="74">
                    <c:v>9.8148959893227783</c:v>
                  </c:pt>
                  <c:pt idx="75">
                    <c:v>13.958294195974304</c:v>
                  </c:pt>
                  <c:pt idx="76">
                    <c:v>7.2329560015101322</c:v>
                  </c:pt>
                  <c:pt idx="78">
                    <c:v>1.0821297934934648</c:v>
                  </c:pt>
                  <c:pt idx="79">
                    <c:v>1.7739106252222854</c:v>
                  </c:pt>
                  <c:pt idx="80">
                    <c:v>1.3669319399213151</c:v>
                  </c:pt>
                  <c:pt idx="81">
                    <c:v>3.7019493303481852</c:v>
                  </c:pt>
                  <c:pt idx="82">
                    <c:v>8.8376899845018642</c:v>
                  </c:pt>
                  <c:pt idx="83">
                    <c:v>12.391027086190533</c:v>
                  </c:pt>
                  <c:pt idx="84">
                    <c:v>19.728736382667464</c:v>
                  </c:pt>
                  <c:pt idx="85">
                    <c:v>15.477446079945238</c:v>
                  </c:pt>
                  <c:pt idx="86">
                    <c:v>14.378262590426282</c:v>
                  </c:pt>
                  <c:pt idx="87">
                    <c:v>15.120325535852842</c:v>
                  </c:pt>
                  <c:pt idx="88">
                    <c:v>25.989099737034451</c:v>
                  </c:pt>
                  <c:pt idx="89">
                    <c:v>11.088792330168822</c:v>
                  </c:pt>
                </c:numCache>
              </c:numRef>
            </c:plus>
            <c:minus>
              <c:numRef>
                <c:f>'Energy and Capacity Value'!$H$29:$H$118</c:f>
                <c:numCache>
                  <c:formatCode>General</c:formatCode>
                  <c:ptCount val="90"/>
                  <c:pt idx="0">
                    <c:v>1.8156805803806222</c:v>
                  </c:pt>
                  <c:pt idx="1">
                    <c:v>2.0473431066877481</c:v>
                  </c:pt>
                  <c:pt idx="2">
                    <c:v>1.2645647363622174</c:v>
                  </c:pt>
                  <c:pt idx="3">
                    <c:v>0.83121823687184104</c:v>
                  </c:pt>
                  <c:pt idx="4">
                    <c:v>0.20056280669859206</c:v>
                  </c:pt>
                  <c:pt idx="5">
                    <c:v>0.79620423847141097</c:v>
                  </c:pt>
                  <c:pt idx="6">
                    <c:v>2.7983814756723824</c:v>
                  </c:pt>
                  <c:pt idx="7">
                    <c:v>4.0293731270815343</c:v>
                  </c:pt>
                  <c:pt idx="8">
                    <c:v>1.570759123684347</c:v>
                  </c:pt>
                  <c:pt idx="9">
                    <c:v>1.9185332816711309E-2</c:v>
                  </c:pt>
                  <c:pt idx="10">
                    <c:v>1.0103691180137204</c:v>
                  </c:pt>
                  <c:pt idx="11">
                    <c:v>1.2990911048232121</c:v>
                  </c:pt>
                  <c:pt idx="13">
                    <c:v>3.4510650501636562</c:v>
                  </c:pt>
                  <c:pt idx="14">
                    <c:v>9.460848580817995</c:v>
                  </c:pt>
                  <c:pt idx="15">
                    <c:v>20.293140890781565</c:v>
                  </c:pt>
                  <c:pt idx="16">
                    <c:v>8.1062763571098699</c:v>
                  </c:pt>
                  <c:pt idx="17">
                    <c:v>3.2447156082054889</c:v>
                  </c:pt>
                  <c:pt idx="18">
                    <c:v>4.9476893965519224</c:v>
                  </c:pt>
                  <c:pt idx="19">
                    <c:v>7.6237979300715537</c:v>
                  </c:pt>
                  <c:pt idx="20">
                    <c:v>3.5114248859876795</c:v>
                  </c:pt>
                  <c:pt idx="21">
                    <c:v>1.0903181572387695</c:v>
                  </c:pt>
                  <c:pt idx="22">
                    <c:v>1.4967833567056843</c:v>
                  </c:pt>
                  <c:pt idx="23">
                    <c:v>1.3520947617001582</c:v>
                  </c:pt>
                  <c:pt idx="24">
                    <c:v>0.79423795379730677</c:v>
                  </c:pt>
                  <c:pt idx="26">
                    <c:v>0.33036218470636669</c:v>
                  </c:pt>
                  <c:pt idx="27">
                    <c:v>0.26851379958176835</c:v>
                  </c:pt>
                  <c:pt idx="28">
                    <c:v>0.6995343621333987</c:v>
                  </c:pt>
                  <c:pt idx="29">
                    <c:v>1.1396401128673048</c:v>
                  </c:pt>
                  <c:pt idx="30">
                    <c:v>2.8604124010949903</c:v>
                  </c:pt>
                  <c:pt idx="31">
                    <c:v>8.2090773624513957</c:v>
                  </c:pt>
                  <c:pt idx="32">
                    <c:v>-6.744258848643625E-2</c:v>
                  </c:pt>
                  <c:pt idx="33">
                    <c:v>1.4888797182540969</c:v>
                  </c:pt>
                  <c:pt idx="34">
                    <c:v>3.0096753830157112</c:v>
                  </c:pt>
                  <c:pt idx="35">
                    <c:v>9.7171964079490039</c:v>
                  </c:pt>
                  <c:pt idx="36">
                    <c:v>7.0172423704349711</c:v>
                  </c:pt>
                  <c:pt idx="37">
                    <c:v>6.7065335567640503</c:v>
                  </c:pt>
                  <c:pt idx="39">
                    <c:v>-1.0481516595902463E-2</c:v>
                  </c:pt>
                  <c:pt idx="40">
                    <c:v>1.5755327818060323</c:v>
                  </c:pt>
                  <c:pt idx="41">
                    <c:v>10.483069272363252</c:v>
                  </c:pt>
                  <c:pt idx="42">
                    <c:v>23.978244892070293</c:v>
                  </c:pt>
                  <c:pt idx="43">
                    <c:v>14.989215798048114</c:v>
                  </c:pt>
                  <c:pt idx="44">
                    <c:v>15.297480536013254</c:v>
                  </c:pt>
                  <c:pt idx="45">
                    <c:v>15.008269663339554</c:v>
                  </c:pt>
                  <c:pt idx="46">
                    <c:v>13.008648724088133</c:v>
                  </c:pt>
                  <c:pt idx="47">
                    <c:v>7.8644564902503369</c:v>
                  </c:pt>
                  <c:pt idx="48">
                    <c:v>12.863025974725666</c:v>
                  </c:pt>
                  <c:pt idx="49">
                    <c:v>19.483392931470519</c:v>
                  </c:pt>
                  <c:pt idx="50">
                    <c:v>6.0953982818812875</c:v>
                  </c:pt>
                  <c:pt idx="52">
                    <c:v>3.9976426610379008</c:v>
                  </c:pt>
                  <c:pt idx="53">
                    <c:v>12.193209025405835</c:v>
                  </c:pt>
                  <c:pt idx="54">
                    <c:v>6.767503258783961</c:v>
                  </c:pt>
                  <c:pt idx="55">
                    <c:v>5.4399738283269699</c:v>
                  </c:pt>
                  <c:pt idx="56">
                    <c:v>4.9728869786240395</c:v>
                  </c:pt>
                  <c:pt idx="57">
                    <c:v>4.8560277489192245</c:v>
                  </c:pt>
                  <c:pt idx="58">
                    <c:v>3.8683285357998898</c:v>
                  </c:pt>
                  <c:pt idx="59">
                    <c:v>3.699858177833228</c:v>
                  </c:pt>
                  <c:pt idx="60">
                    <c:v>3.8236931207512939</c:v>
                  </c:pt>
                  <c:pt idx="61">
                    <c:v>3.8627515526878113</c:v>
                  </c:pt>
                  <c:pt idx="62">
                    <c:v>9.4100027375040298</c:v>
                  </c:pt>
                  <c:pt idx="63">
                    <c:v>7.6167320995155023</c:v>
                  </c:pt>
                  <c:pt idx="65">
                    <c:v>1.3014473644377844</c:v>
                  </c:pt>
                  <c:pt idx="66">
                    <c:v>4.4363053814587801</c:v>
                  </c:pt>
                  <c:pt idx="67">
                    <c:v>5.3561333869266008</c:v>
                  </c:pt>
                  <c:pt idx="68">
                    <c:v>8.0408730201644474</c:v>
                  </c:pt>
                  <c:pt idx="69">
                    <c:v>5.9793614637610588</c:v>
                  </c:pt>
                  <c:pt idx="70">
                    <c:v>5.2585085989188585</c:v>
                  </c:pt>
                  <c:pt idx="71">
                    <c:v>4.7821690625705386</c:v>
                  </c:pt>
                  <c:pt idx="72">
                    <c:v>3.1510365534077032</c:v>
                  </c:pt>
                  <c:pt idx="73">
                    <c:v>5.4873602760513229</c:v>
                  </c:pt>
                  <c:pt idx="74">
                    <c:v>9.4871040106772284</c:v>
                  </c:pt>
                  <c:pt idx="75">
                    <c:v>14.5157058040257</c:v>
                  </c:pt>
                  <c:pt idx="76">
                    <c:v>2.1410439984898773</c:v>
                  </c:pt>
                  <c:pt idx="78">
                    <c:v>0.46787020650654654</c:v>
                  </c:pt>
                  <c:pt idx="79">
                    <c:v>1.8760893747777061</c:v>
                  </c:pt>
                  <c:pt idx="80">
                    <c:v>2.3950680600786995</c:v>
                  </c:pt>
                  <c:pt idx="81">
                    <c:v>3.500050669651813</c:v>
                  </c:pt>
                  <c:pt idx="82">
                    <c:v>16.394310015498149</c:v>
                  </c:pt>
                  <c:pt idx="83">
                    <c:v>2.4969729138094721</c:v>
                  </c:pt>
                  <c:pt idx="84">
                    <c:v>3.1972636173325384</c:v>
                  </c:pt>
                  <c:pt idx="85">
                    <c:v>3.4865539200547602</c:v>
                  </c:pt>
                  <c:pt idx="86">
                    <c:v>7.8267374095737239</c:v>
                  </c:pt>
                  <c:pt idx="87">
                    <c:v>8.0576744641471691</c:v>
                  </c:pt>
                  <c:pt idx="88">
                    <c:v>14.552900262965537</c:v>
                  </c:pt>
                  <c:pt idx="89">
                    <c:v>4.2922076698311926</c:v>
                  </c:pt>
                </c:numCache>
              </c:numRef>
            </c:minus>
            <c:spPr>
              <a:ln w="6350">
                <a:solidFill>
                  <a:schemeClr val="tx1">
                    <a:lumMod val="50000"/>
                    <a:lumOff val="50000"/>
                  </a:schemeClr>
                </a:solidFill>
              </a:ln>
            </c:spPr>
          </c:errBars>
          <c:cat>
            <c:strRef>
              <c:f>'Energy and Capacity Value'!$B$29:$B$118</c:f>
              <c:strCache>
                <c:ptCount val="79"/>
                <c:pt idx="0">
                  <c:v>CAISO</c:v>
                </c:pt>
                <c:pt idx="13">
                  <c:v>ISONE</c:v>
                </c:pt>
                <c:pt idx="26">
                  <c:v>ERCOT</c:v>
                </c:pt>
                <c:pt idx="39">
                  <c:v>NYISO</c:v>
                </c:pt>
                <c:pt idx="52">
                  <c:v>PJM</c:v>
                </c:pt>
                <c:pt idx="65">
                  <c:v>MISO</c:v>
                </c:pt>
                <c:pt idx="78">
                  <c:v>SPP</c:v>
                </c:pt>
              </c:strCache>
            </c:strRef>
          </c:cat>
          <c:val>
            <c:numRef>
              <c:f>'Energy and Capacity Value'!$E$29:$E$118</c:f>
              <c:numCache>
                <c:formatCode>0.00</c:formatCode>
                <c:ptCount val="90"/>
                <c:pt idx="0">
                  <c:v>59.475680580380619</c:v>
                </c:pt>
                <c:pt idx="1">
                  <c:v>67.510343106687756</c:v>
                </c:pt>
                <c:pt idx="2">
                  <c:v>68.970564736362221</c:v>
                </c:pt>
                <c:pt idx="3">
                  <c:v>43.623218236871843</c:v>
                </c:pt>
                <c:pt idx="4">
                  <c:v>36.912562806698588</c:v>
                </c:pt>
                <c:pt idx="5">
                  <c:v>38.718204238471408</c:v>
                </c:pt>
                <c:pt idx="6">
                  <c:v>34.556381475672381</c:v>
                </c:pt>
                <c:pt idx="7">
                  <c:v>32.983373127081535</c:v>
                </c:pt>
                <c:pt idx="8">
                  <c:v>30.126759123684344</c:v>
                </c:pt>
                <c:pt idx="9">
                  <c:v>38.383185332816716</c:v>
                </c:pt>
                <c:pt idx="10">
                  <c:v>54.360369118013722</c:v>
                </c:pt>
                <c:pt idx="11">
                  <c:v>26.927091104823212</c:v>
                </c:pt>
                <c:pt idx="13">
                  <c:v>59.604065050163655</c:v>
                </c:pt>
                <c:pt idx="14">
                  <c:v>79.043848580817993</c:v>
                </c:pt>
                <c:pt idx="15">
                  <c:v>78.023140890781562</c:v>
                </c:pt>
                <c:pt idx="16">
                  <c:v>53.724276357109865</c:v>
                </c:pt>
                <c:pt idx="17">
                  <c:v>42.808715608205489</c:v>
                </c:pt>
                <c:pt idx="18">
                  <c:v>46.371689396551922</c:v>
                </c:pt>
                <c:pt idx="19">
                  <c:v>62.543797930071555</c:v>
                </c:pt>
                <c:pt idx="20">
                  <c:v>45.804424885987679</c:v>
                </c:pt>
                <c:pt idx="21">
                  <c:v>33.05031815723877</c:v>
                </c:pt>
                <c:pt idx="22">
                  <c:v>50.302783356705682</c:v>
                </c:pt>
                <c:pt idx="23">
                  <c:v>79.404094761700151</c:v>
                </c:pt>
                <c:pt idx="24">
                  <c:v>33.736237953797307</c:v>
                </c:pt>
                <c:pt idx="26">
                  <c:v>42.170362184706363</c:v>
                </c:pt>
                <c:pt idx="27">
                  <c:v>48.56351379958177</c:v>
                </c:pt>
                <c:pt idx="28">
                  <c:v>51.386534362133396</c:v>
                </c:pt>
                <c:pt idx="29">
                  <c:v>37.8946401128673</c:v>
                </c:pt>
                <c:pt idx="30">
                  <c:v>36.464412401094989</c:v>
                </c:pt>
                <c:pt idx="31">
                  <c:v>28.301077362451394</c:v>
                </c:pt>
                <c:pt idx="32">
                  <c:v>40.764557411513564</c:v>
                </c:pt>
                <c:pt idx="33">
                  <c:v>67.5578797182541</c:v>
                </c:pt>
                <c:pt idx="34">
                  <c:v>27.25867538301571</c:v>
                </c:pt>
                <c:pt idx="35">
                  <c:v>88.292196407948992</c:v>
                </c:pt>
                <c:pt idx="36">
                  <c:v>67.723242370434974</c:v>
                </c:pt>
                <c:pt idx="37">
                  <c:v>67.038533556764051</c:v>
                </c:pt>
                <c:pt idx="39">
                  <c:v>80.819518483404096</c:v>
                </c:pt>
                <c:pt idx="40">
                  <c:v>118.00753278180603</c:v>
                </c:pt>
                <c:pt idx="41">
                  <c:v>99.901069272363259</c:v>
                </c:pt>
                <c:pt idx="42">
                  <c:v>69.806244892070296</c:v>
                </c:pt>
                <c:pt idx="43">
                  <c:v>55.865215798048112</c:v>
                </c:pt>
                <c:pt idx="44">
                  <c:v>53.127480536013252</c:v>
                </c:pt>
                <c:pt idx="45">
                  <c:v>58.116269663339551</c:v>
                </c:pt>
                <c:pt idx="46">
                  <c:v>41.594648724088131</c:v>
                </c:pt>
                <c:pt idx="47">
                  <c:v>33.080456490250334</c:v>
                </c:pt>
                <c:pt idx="48">
                  <c:v>53.091025974725667</c:v>
                </c:pt>
                <c:pt idx="49">
                  <c:v>85.52539293147052</c:v>
                </c:pt>
                <c:pt idx="50">
                  <c:v>40.955398281881287</c:v>
                </c:pt>
                <c:pt idx="52">
                  <c:v>70.305642661037894</c:v>
                </c:pt>
                <c:pt idx="53">
                  <c:v>81.859209025405832</c:v>
                </c:pt>
                <c:pt idx="54">
                  <c:v>93.975503258783959</c:v>
                </c:pt>
                <c:pt idx="55">
                  <c:v>68.56497382832697</c:v>
                </c:pt>
                <c:pt idx="56">
                  <c:v>56.646886978624039</c:v>
                </c:pt>
                <c:pt idx="57">
                  <c:v>58.11402774891922</c:v>
                </c:pt>
                <c:pt idx="58">
                  <c:v>70.5133285357999</c:v>
                </c:pt>
                <c:pt idx="59">
                  <c:v>52.105858177833227</c:v>
                </c:pt>
                <c:pt idx="60">
                  <c:v>41.163693120751297</c:v>
                </c:pt>
                <c:pt idx="61">
                  <c:v>61.242751552687814</c:v>
                </c:pt>
                <c:pt idx="62">
                  <c:v>97.507002737504024</c:v>
                </c:pt>
                <c:pt idx="63">
                  <c:v>36.122732099515503</c:v>
                </c:pt>
                <c:pt idx="65">
                  <c:v>47.429447364437785</c:v>
                </c:pt>
                <c:pt idx="66">
                  <c:v>46.720305381458779</c:v>
                </c:pt>
                <c:pt idx="67">
                  <c:v>55.131133386926606</c:v>
                </c:pt>
                <c:pt idx="68">
                  <c:v>42.570873020164449</c:v>
                </c:pt>
                <c:pt idx="69">
                  <c:v>46.633361463761055</c:v>
                </c:pt>
                <c:pt idx="70">
                  <c:v>40.543508598918862</c:v>
                </c:pt>
                <c:pt idx="71">
                  <c:v>39.060169062570537</c:v>
                </c:pt>
                <c:pt idx="72">
                  <c:v>30.791036553407704</c:v>
                </c:pt>
                <c:pt idx="73">
                  <c:v>26.494360276051324</c:v>
                </c:pt>
                <c:pt idx="74">
                  <c:v>45.59010401067723</c:v>
                </c:pt>
                <c:pt idx="75">
                  <c:v>90.237705804025694</c:v>
                </c:pt>
                <c:pt idx="76">
                  <c:v>46.119043998489872</c:v>
                </c:pt>
                <c:pt idx="78">
                  <c:v>68.812870206506545</c:v>
                </c:pt>
                <c:pt idx="79">
                  <c:v>98.176089374777703</c:v>
                </c:pt>
                <c:pt idx="80">
                  <c:v>96.629068060078694</c:v>
                </c:pt>
                <c:pt idx="81">
                  <c:v>68.596050669651817</c:v>
                </c:pt>
                <c:pt idx="82">
                  <c:v>79.28431001549815</c:v>
                </c:pt>
                <c:pt idx="83">
                  <c:v>66.870972913809467</c:v>
                </c:pt>
                <c:pt idx="84">
                  <c:v>64.10526361733254</c:v>
                </c:pt>
                <c:pt idx="85">
                  <c:v>64.119553920054756</c:v>
                </c:pt>
                <c:pt idx="86">
                  <c:v>61.720737409573722</c:v>
                </c:pt>
                <c:pt idx="87">
                  <c:v>80.461674464147166</c:v>
                </c:pt>
                <c:pt idx="88">
                  <c:v>92.128900262965544</c:v>
                </c:pt>
                <c:pt idx="89">
                  <c:v>58.164207669831193</c:v>
                </c:pt>
              </c:numCache>
            </c:numRef>
          </c:val>
          <c:extLst>
            <c:ext xmlns:c16="http://schemas.microsoft.com/office/drawing/2014/chart" uri="{C3380CC4-5D6E-409C-BE32-E72D297353CC}">
              <c16:uniqueId val="{0000000B-570C-4EA2-AF41-90015C47CEBA}"/>
            </c:ext>
          </c:extLst>
        </c:ser>
        <c:dLbls>
          <c:showLegendKey val="0"/>
          <c:showVal val="0"/>
          <c:showCatName val="0"/>
          <c:showSerName val="0"/>
          <c:showPercent val="0"/>
          <c:showBubbleSize val="0"/>
        </c:dLbls>
        <c:gapWidth val="30"/>
        <c:overlap val="100"/>
        <c:axId val="829052680"/>
        <c:axId val="829057272"/>
      </c:barChart>
      <c:catAx>
        <c:axId val="433359488"/>
        <c:scaling>
          <c:orientation val="minMax"/>
        </c:scaling>
        <c:delete val="0"/>
        <c:axPos val="b"/>
        <c:numFmt formatCode="General" sourceLinked="1"/>
        <c:majorTickMark val="out"/>
        <c:minorTickMark val="none"/>
        <c:tickLblPos val="nextTo"/>
        <c:spPr>
          <a:ln w="3175">
            <a:noFill/>
          </a:ln>
        </c:spPr>
        <c:txPr>
          <a:bodyPr rot="1500000" vert="horz" anchor="ctr" anchorCtr="1"/>
          <a:lstStyle/>
          <a:p>
            <a:pPr>
              <a:defRPr/>
            </a:pPr>
            <a:endParaRPr lang="en-US"/>
          </a:p>
        </c:txPr>
        <c:crossAx val="433377664"/>
        <c:crosses val="autoZero"/>
        <c:auto val="1"/>
        <c:lblAlgn val="ctr"/>
        <c:lblOffset val="0"/>
        <c:tickLblSkip val="1"/>
        <c:tickMarkSkip val="1"/>
        <c:noMultiLvlLbl val="0"/>
      </c:catAx>
      <c:valAx>
        <c:axId val="433377664"/>
        <c:scaling>
          <c:orientation val="minMax"/>
          <c:max val="145"/>
          <c:min val="0"/>
        </c:scaling>
        <c:delete val="0"/>
        <c:axPos val="l"/>
        <c:majorGridlines>
          <c:spPr>
            <a:ln w="3175">
              <a:solidFill>
                <a:schemeClr val="bg1">
                  <a:lumMod val="75000"/>
                </a:schemeClr>
              </a:solidFill>
            </a:ln>
          </c:spPr>
        </c:majorGridlines>
        <c:numFmt formatCode="#,##0" sourceLinked="0"/>
        <c:majorTickMark val="out"/>
        <c:minorTickMark val="none"/>
        <c:tickLblPos val="nextTo"/>
        <c:spPr>
          <a:ln w="3175">
            <a:noFill/>
          </a:ln>
        </c:spPr>
        <c:txPr>
          <a:bodyPr/>
          <a:lstStyle/>
          <a:p>
            <a:pPr>
              <a:defRPr>
                <a:solidFill>
                  <a:schemeClr val="tx1"/>
                </a:solidFill>
              </a:defRPr>
            </a:pPr>
            <a:endParaRPr lang="en-US"/>
          </a:p>
        </c:txPr>
        <c:crossAx val="433359488"/>
        <c:crosses val="autoZero"/>
        <c:crossBetween val="between"/>
        <c:majorUnit val="20"/>
      </c:valAx>
      <c:valAx>
        <c:axId val="829057272"/>
        <c:scaling>
          <c:orientation val="minMax"/>
          <c:max val="145"/>
          <c:min val="0"/>
        </c:scaling>
        <c:delete val="0"/>
        <c:axPos val="r"/>
        <c:numFmt formatCode="0" sourceLinked="0"/>
        <c:majorTickMark val="out"/>
        <c:minorTickMark val="none"/>
        <c:tickLblPos val="none"/>
        <c:spPr>
          <a:ln>
            <a:noFill/>
          </a:ln>
        </c:spPr>
        <c:crossAx val="829052680"/>
        <c:crosses val="max"/>
        <c:crossBetween val="between"/>
      </c:valAx>
      <c:catAx>
        <c:axId val="829052680"/>
        <c:scaling>
          <c:orientation val="minMax"/>
        </c:scaling>
        <c:delete val="1"/>
        <c:axPos val="b"/>
        <c:numFmt formatCode="General" sourceLinked="1"/>
        <c:majorTickMark val="out"/>
        <c:minorTickMark val="none"/>
        <c:tickLblPos val="nextTo"/>
        <c:crossAx val="829057272"/>
        <c:crosses val="autoZero"/>
        <c:auto val="1"/>
        <c:lblAlgn val="ctr"/>
        <c:lblOffset val="100"/>
        <c:noMultiLvlLbl val="0"/>
      </c:catAx>
      <c:spPr>
        <a:ln w="3175">
          <a:noFill/>
        </a:ln>
      </c:spPr>
    </c:plotArea>
    <c:plotVisOnly val="1"/>
    <c:dispBlanksAs val="gap"/>
    <c:showDLblsOverMax val="0"/>
  </c:chart>
  <c:spPr>
    <a:solidFill>
      <a:schemeClr val="bg1"/>
    </a:solidFill>
    <a:ln>
      <a:noFill/>
    </a:ln>
  </c:spPr>
  <c:txPr>
    <a:bodyPr/>
    <a:lstStyle/>
    <a:p>
      <a:pPr>
        <a:defRPr sz="100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userShapes r:id="rId1"/>
</c:chartSpace>
</file>

<file path=xl/charts/chart5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7.0249512080220747E-2"/>
          <c:y val="0.10204676563867017"/>
          <c:w val="0.91681906486427855"/>
          <c:h val="0.74125043081736008"/>
        </c:manualLayout>
      </c:layout>
      <c:barChart>
        <c:barDir val="col"/>
        <c:grouping val="stacked"/>
        <c:varyColors val="0"/>
        <c:ser>
          <c:idx val="0"/>
          <c:order val="0"/>
          <c:spPr>
            <a:solidFill>
              <a:schemeClr val="tx2">
                <a:lumMod val="40000"/>
                <a:lumOff val="60000"/>
              </a:schemeClr>
            </a:solidFill>
            <a:ln>
              <a:noFill/>
            </a:ln>
          </c:spPr>
          <c:invertIfNegative val="0"/>
          <c:cat>
            <c:strRef>
              <c:f>'Energy and Capacity Value'!$M$29:$M$157</c:f>
              <c:strCache>
                <c:ptCount val="118"/>
                <c:pt idx="0">
                  <c:v>NEVP</c:v>
                </c:pt>
                <c:pt idx="13">
                  <c:v>LDWP</c:v>
                </c:pt>
                <c:pt idx="26">
                  <c:v>PNM</c:v>
                </c:pt>
                <c:pt idx="39">
                  <c:v>AZPS</c:v>
                </c:pt>
                <c:pt idx="52">
                  <c:v>PSCO</c:v>
                </c:pt>
                <c:pt idx="65">
                  <c:v>PACE</c:v>
                </c:pt>
                <c:pt idx="78">
                  <c:v>IPCO</c:v>
                </c:pt>
                <c:pt idx="91">
                  <c:v>PACW</c:v>
                </c:pt>
                <c:pt idx="104">
                  <c:v>WACM</c:v>
                </c:pt>
                <c:pt idx="117">
                  <c:v>BPAT</c:v>
                </c:pt>
              </c:strCache>
            </c:strRef>
          </c:cat>
          <c:val>
            <c:numRef>
              <c:f>'Energy and Capacity Value'!$N$29:$N$157</c:f>
              <c:numCache>
                <c:formatCode>0.00</c:formatCode>
                <c:ptCount val="129"/>
                <c:pt idx="0">
                  <c:v>27.665245293670797</c:v>
                </c:pt>
                <c:pt idx="1">
                  <c:v>46.415156682353185</c:v>
                </c:pt>
                <c:pt idx="2">
                  <c:v>48.517229092547616</c:v>
                </c:pt>
                <c:pt idx="3">
                  <c:v>31.958073165390701</c:v>
                </c:pt>
                <c:pt idx="4">
                  <c:v>26.977554154932953</c:v>
                </c:pt>
                <c:pt idx="5">
                  <c:v>35.393325504944016</c:v>
                </c:pt>
                <c:pt idx="6">
                  <c:v>32.260405698068396</c:v>
                </c:pt>
                <c:pt idx="7">
                  <c:v>29.814816218854595</c:v>
                </c:pt>
                <c:pt idx="8">
                  <c:v>26.203168409838334</c:v>
                </c:pt>
                <c:pt idx="9">
                  <c:v>28.168160947022429</c:v>
                </c:pt>
                <c:pt idx="10">
                  <c:v>46.949948674672669</c:v>
                </c:pt>
                <c:pt idx="11">
                  <c:v>27.295321154238138</c:v>
                </c:pt>
                <c:pt idx="13">
                  <c:v>35.005909454310725</c:v>
                </c:pt>
                <c:pt idx="14">
                  <c:v>45.934509454303836</c:v>
                </c:pt>
                <c:pt idx="15">
                  <c:v>49.042737796059463</c:v>
                </c:pt>
                <c:pt idx="16">
                  <c:v>29.10327610892875</c:v>
                </c:pt>
                <c:pt idx="17">
                  <c:v>25.138727957255128</c:v>
                </c:pt>
                <c:pt idx="18">
                  <c:v>35.139114263239087</c:v>
                </c:pt>
                <c:pt idx="19">
                  <c:v>33.403566420952743</c:v>
                </c:pt>
                <c:pt idx="20">
                  <c:v>32.269272195199129</c:v>
                </c:pt>
                <c:pt idx="21">
                  <c:v>26.883268571152623</c:v>
                </c:pt>
                <c:pt idx="22">
                  <c:v>32.291490174503409</c:v>
                </c:pt>
                <c:pt idx="23">
                  <c:v>48.047323080217517</c:v>
                </c:pt>
                <c:pt idx="24">
                  <c:v>23.663160006403746</c:v>
                </c:pt>
                <c:pt idx="26">
                  <c:v>24.451334825775401</c:v>
                </c:pt>
                <c:pt idx="27">
                  <c:v>48.918162074121405</c:v>
                </c:pt>
                <c:pt idx="28">
                  <c:v>53.723515678877398</c:v>
                </c:pt>
                <c:pt idx="29">
                  <c:v>31.383873396557647</c:v>
                </c:pt>
                <c:pt idx="30">
                  <c:v>27.984256573275488</c:v>
                </c:pt>
                <c:pt idx="31">
                  <c:v>23.71713085817051</c:v>
                </c:pt>
                <c:pt idx="32">
                  <c:v>32.066553712610308</c:v>
                </c:pt>
                <c:pt idx="33">
                  <c:v>29.903733968915816</c:v>
                </c:pt>
                <c:pt idx="34">
                  <c:v>24.534540750467226</c:v>
                </c:pt>
                <c:pt idx="35">
                  <c:v>30.555914657217524</c:v>
                </c:pt>
                <c:pt idx="36">
                  <c:v>47.837659465345872</c:v>
                </c:pt>
                <c:pt idx="37">
                  <c:v>28.567816368115214</c:v>
                </c:pt>
                <c:pt idx="39">
                  <c:v>25.03614610376459</c:v>
                </c:pt>
                <c:pt idx="40">
                  <c:v>43.64092815956338</c:v>
                </c:pt>
                <c:pt idx="41">
                  <c:v>44.087023273422162</c:v>
                </c:pt>
                <c:pt idx="42">
                  <c:v>29.94547246325876</c:v>
                </c:pt>
                <c:pt idx="43">
                  <c:v>24.124258703187998</c:v>
                </c:pt>
                <c:pt idx="44">
                  <c:v>23.041524766659276</c:v>
                </c:pt>
                <c:pt idx="45">
                  <c:v>31.111030317236661</c:v>
                </c:pt>
                <c:pt idx="46">
                  <c:v>27.194578659119202</c:v>
                </c:pt>
                <c:pt idx="47">
                  <c:v>24.073228587781315</c:v>
                </c:pt>
                <c:pt idx="48">
                  <c:v>29.900370935924553</c:v>
                </c:pt>
                <c:pt idx="49">
                  <c:v>48.192548978475898</c:v>
                </c:pt>
                <c:pt idx="50">
                  <c:v>26.194165934755993</c:v>
                </c:pt>
                <c:pt idx="52">
                  <c:v>32.906189437040929</c:v>
                </c:pt>
                <c:pt idx="53">
                  <c:v>34.687371528427441</c:v>
                </c:pt>
                <c:pt idx="54">
                  <c:v>39.219358085235655</c:v>
                </c:pt>
                <c:pt idx="55">
                  <c:v>28.800158435042324</c:v>
                </c:pt>
                <c:pt idx="56">
                  <c:v>24.748527973273145</c:v>
                </c:pt>
                <c:pt idx="57">
                  <c:v>25.564046165054613</c:v>
                </c:pt>
                <c:pt idx="58">
                  <c:v>29.373170495814815</c:v>
                </c:pt>
                <c:pt idx="59">
                  <c:v>26.946710633928461</c:v>
                </c:pt>
                <c:pt idx="60">
                  <c:v>21.54834387329544</c:v>
                </c:pt>
                <c:pt idx="61">
                  <c:v>37.189406688704885</c:v>
                </c:pt>
                <c:pt idx="62">
                  <c:v>45.511227838666656</c:v>
                </c:pt>
                <c:pt idx="63">
                  <c:v>23.186423644637131</c:v>
                </c:pt>
                <c:pt idx="66">
                  <c:v>41.81</c:v>
                </c:pt>
                <c:pt idx="67">
                  <c:v>45.3</c:v>
                </c:pt>
                <c:pt idx="68">
                  <c:v>27.92</c:v>
                </c:pt>
                <c:pt idx="69">
                  <c:v>25.462873345240574</c:v>
                </c:pt>
                <c:pt idx="70">
                  <c:v>25.086933854339801</c:v>
                </c:pt>
                <c:pt idx="71">
                  <c:v>29.055188124469705</c:v>
                </c:pt>
                <c:pt idx="72">
                  <c:v>26.748357654355285</c:v>
                </c:pt>
                <c:pt idx="73">
                  <c:v>22.967776595912614</c:v>
                </c:pt>
                <c:pt idx="74">
                  <c:v>29.970492297309391</c:v>
                </c:pt>
                <c:pt idx="75">
                  <c:v>45.536970872364812</c:v>
                </c:pt>
                <c:pt idx="76">
                  <c:v>30.52416580756007</c:v>
                </c:pt>
                <c:pt idx="83">
                  <c:v>31.4433536656197</c:v>
                </c:pt>
                <c:pt idx="84">
                  <c:v>33.547663012706693</c:v>
                </c:pt>
                <c:pt idx="85">
                  <c:v>31.383662787815734</c:v>
                </c:pt>
                <c:pt idx="86">
                  <c:v>25.283342058400837</c:v>
                </c:pt>
                <c:pt idx="87">
                  <c:v>37.263536321053614</c:v>
                </c:pt>
                <c:pt idx="88">
                  <c:v>53.417418176442396</c:v>
                </c:pt>
                <c:pt idx="89">
                  <c:v>39.757968305749223</c:v>
                </c:pt>
                <c:pt idx="92">
                  <c:v>47.54</c:v>
                </c:pt>
                <c:pt idx="93">
                  <c:v>56.86</c:v>
                </c:pt>
                <c:pt idx="94">
                  <c:v>29.176536964609166</c:v>
                </c:pt>
                <c:pt idx="95">
                  <c:v>22.067703371758945</c:v>
                </c:pt>
                <c:pt idx="96">
                  <c:v>23.992693351214729</c:v>
                </c:pt>
                <c:pt idx="97">
                  <c:v>27.929129360623214</c:v>
                </c:pt>
                <c:pt idx="98">
                  <c:v>28.197573313734367</c:v>
                </c:pt>
                <c:pt idx="99">
                  <c:v>20.877148216510292</c:v>
                </c:pt>
                <c:pt idx="100">
                  <c:v>35.925122158776858</c:v>
                </c:pt>
                <c:pt idx="101">
                  <c:v>49.024259226723608</c:v>
                </c:pt>
                <c:pt idx="102">
                  <c:v>40.535943367109738</c:v>
                </c:pt>
                <c:pt idx="104">
                  <c:v>32.995356512092691</c:v>
                </c:pt>
                <c:pt idx="105">
                  <c:v>34.459492578047545</c:v>
                </c:pt>
                <c:pt idx="106">
                  <c:v>38.864709120138251</c:v>
                </c:pt>
                <c:pt idx="107">
                  <c:v>30.068373726396512</c:v>
                </c:pt>
                <c:pt idx="108">
                  <c:v>25.577610952088669</c:v>
                </c:pt>
                <c:pt idx="109">
                  <c:v>24.993815370006416</c:v>
                </c:pt>
                <c:pt idx="110">
                  <c:v>28.753723651149496</c:v>
                </c:pt>
                <c:pt idx="111">
                  <c:v>28.339662248659604</c:v>
                </c:pt>
                <c:pt idx="112">
                  <c:v>23.62055200336464</c:v>
                </c:pt>
                <c:pt idx="113">
                  <c:v>46.394215727275444</c:v>
                </c:pt>
                <c:pt idx="114">
                  <c:v>38.211332813990957</c:v>
                </c:pt>
                <c:pt idx="115">
                  <c:v>21.37388101668909</c:v>
                </c:pt>
                <c:pt idx="118">
                  <c:v>50.09</c:v>
                </c:pt>
                <c:pt idx="119">
                  <c:v>47.56</c:v>
                </c:pt>
                <c:pt idx="120">
                  <c:v>41.5</c:v>
                </c:pt>
                <c:pt idx="121">
                  <c:v>28.840000000000003</c:v>
                </c:pt>
                <c:pt idx="122">
                  <c:v>31.76</c:v>
                </c:pt>
                <c:pt idx="123">
                  <c:v>31.76</c:v>
                </c:pt>
                <c:pt idx="124">
                  <c:v>33.25</c:v>
                </c:pt>
                <c:pt idx="125">
                  <c:v>26.536020136115443</c:v>
                </c:pt>
                <c:pt idx="126">
                  <c:v>40.674551002815321</c:v>
                </c:pt>
                <c:pt idx="127">
                  <c:v>49.283743520195905</c:v>
                </c:pt>
                <c:pt idx="128">
                  <c:v>42.506576593632275</c:v>
                </c:pt>
              </c:numCache>
            </c:numRef>
          </c:val>
          <c:extLst>
            <c:ext xmlns:c16="http://schemas.microsoft.com/office/drawing/2014/chart" uri="{C3380CC4-5D6E-409C-BE32-E72D297353CC}">
              <c16:uniqueId val="{00000000-3C7B-4237-800E-3564A6A9EC4C}"/>
            </c:ext>
          </c:extLst>
        </c:ser>
        <c:ser>
          <c:idx val="1"/>
          <c:order val="1"/>
          <c:spPr>
            <a:solidFill>
              <a:schemeClr val="accent2">
                <a:lumMod val="60000"/>
                <a:lumOff val="40000"/>
              </a:schemeClr>
            </a:solidFill>
            <a:ln w="19050">
              <a:noFill/>
              <a:prstDash val="solid"/>
            </a:ln>
          </c:spPr>
          <c:invertIfNegative val="0"/>
          <c:dPt>
            <c:idx val="10"/>
            <c:invertIfNegative val="0"/>
            <c:bubble3D val="0"/>
            <c:extLst>
              <c:ext xmlns:c16="http://schemas.microsoft.com/office/drawing/2014/chart" uri="{C3380CC4-5D6E-409C-BE32-E72D297353CC}">
                <c16:uniqueId val="{00000001-3C7B-4237-800E-3564A6A9EC4C}"/>
              </c:ext>
            </c:extLst>
          </c:dPt>
          <c:dPt>
            <c:idx val="11"/>
            <c:invertIfNegative val="0"/>
            <c:bubble3D val="0"/>
            <c:extLst>
              <c:ext xmlns:c16="http://schemas.microsoft.com/office/drawing/2014/chart" uri="{C3380CC4-5D6E-409C-BE32-E72D297353CC}">
                <c16:uniqueId val="{00000002-3C7B-4237-800E-3564A6A9EC4C}"/>
              </c:ext>
            </c:extLst>
          </c:dPt>
          <c:dPt>
            <c:idx val="20"/>
            <c:invertIfNegative val="0"/>
            <c:bubble3D val="0"/>
            <c:extLst>
              <c:ext xmlns:c16="http://schemas.microsoft.com/office/drawing/2014/chart" uri="{C3380CC4-5D6E-409C-BE32-E72D297353CC}">
                <c16:uniqueId val="{00000003-3C7B-4237-800E-3564A6A9EC4C}"/>
              </c:ext>
            </c:extLst>
          </c:dPt>
          <c:dPt>
            <c:idx val="30"/>
            <c:invertIfNegative val="0"/>
            <c:bubble3D val="0"/>
            <c:extLst>
              <c:ext xmlns:c16="http://schemas.microsoft.com/office/drawing/2014/chart" uri="{C3380CC4-5D6E-409C-BE32-E72D297353CC}">
                <c16:uniqueId val="{00000004-3C7B-4237-800E-3564A6A9EC4C}"/>
              </c:ext>
            </c:extLst>
          </c:dPt>
          <c:dPt>
            <c:idx val="40"/>
            <c:invertIfNegative val="0"/>
            <c:bubble3D val="0"/>
            <c:extLst>
              <c:ext xmlns:c16="http://schemas.microsoft.com/office/drawing/2014/chart" uri="{C3380CC4-5D6E-409C-BE32-E72D297353CC}">
                <c16:uniqueId val="{00000005-3C7B-4237-800E-3564A6A9EC4C}"/>
              </c:ext>
            </c:extLst>
          </c:dPt>
          <c:dPt>
            <c:idx val="50"/>
            <c:invertIfNegative val="0"/>
            <c:bubble3D val="0"/>
            <c:extLst>
              <c:ext xmlns:c16="http://schemas.microsoft.com/office/drawing/2014/chart" uri="{C3380CC4-5D6E-409C-BE32-E72D297353CC}">
                <c16:uniqueId val="{00000006-3C7B-4237-800E-3564A6A9EC4C}"/>
              </c:ext>
            </c:extLst>
          </c:dPt>
          <c:dPt>
            <c:idx val="51"/>
            <c:invertIfNegative val="0"/>
            <c:bubble3D val="0"/>
            <c:extLst>
              <c:ext xmlns:c16="http://schemas.microsoft.com/office/drawing/2014/chart" uri="{C3380CC4-5D6E-409C-BE32-E72D297353CC}">
                <c16:uniqueId val="{00000007-3C7B-4237-800E-3564A6A9EC4C}"/>
              </c:ext>
            </c:extLst>
          </c:dPt>
          <c:dPt>
            <c:idx val="60"/>
            <c:invertIfNegative val="0"/>
            <c:bubble3D val="0"/>
            <c:extLst>
              <c:ext xmlns:c16="http://schemas.microsoft.com/office/drawing/2014/chart" uri="{C3380CC4-5D6E-409C-BE32-E72D297353CC}">
                <c16:uniqueId val="{00000008-3C7B-4237-800E-3564A6A9EC4C}"/>
              </c:ext>
            </c:extLst>
          </c:dPt>
          <c:dPt>
            <c:idx val="70"/>
            <c:invertIfNegative val="0"/>
            <c:bubble3D val="0"/>
            <c:extLst>
              <c:ext xmlns:c16="http://schemas.microsoft.com/office/drawing/2014/chart" uri="{C3380CC4-5D6E-409C-BE32-E72D297353CC}">
                <c16:uniqueId val="{00000009-3C7B-4237-800E-3564A6A9EC4C}"/>
              </c:ext>
            </c:extLst>
          </c:dPt>
          <c:cat>
            <c:strRef>
              <c:f>'Energy and Capacity Value'!$M$29:$M$157</c:f>
              <c:strCache>
                <c:ptCount val="118"/>
                <c:pt idx="0">
                  <c:v>NEVP</c:v>
                </c:pt>
                <c:pt idx="13">
                  <c:v>LDWP</c:v>
                </c:pt>
                <c:pt idx="26">
                  <c:v>PNM</c:v>
                </c:pt>
                <c:pt idx="39">
                  <c:v>AZPS</c:v>
                </c:pt>
                <c:pt idx="52">
                  <c:v>PSCO</c:v>
                </c:pt>
                <c:pt idx="65">
                  <c:v>PACE</c:v>
                </c:pt>
                <c:pt idx="78">
                  <c:v>IPCO</c:v>
                </c:pt>
                <c:pt idx="91">
                  <c:v>PACW</c:v>
                </c:pt>
                <c:pt idx="104">
                  <c:v>WACM</c:v>
                </c:pt>
                <c:pt idx="117">
                  <c:v>BPAT</c:v>
                </c:pt>
              </c:strCache>
            </c:strRef>
          </c:cat>
          <c:val>
            <c:numRef>
              <c:f>'Energy and Capacity Value'!$O$29:$O$157</c:f>
              <c:numCache>
                <c:formatCode>0.00</c:formatCode>
                <c:ptCount val="129"/>
                <c:pt idx="0">
                  <c:v>20.521036550738007</c:v>
                </c:pt>
                <c:pt idx="1">
                  <c:v>24.603208790795222</c:v>
                </c:pt>
                <c:pt idx="2">
                  <c:v>20.544276975483978</c:v>
                </c:pt>
                <c:pt idx="3">
                  <c:v>22.915481702019949</c:v>
                </c:pt>
                <c:pt idx="4">
                  <c:v>22.259133062072451</c:v>
                </c:pt>
                <c:pt idx="5">
                  <c:v>13.517056272835227</c:v>
                </c:pt>
                <c:pt idx="6">
                  <c:v>13.265728353810092</c:v>
                </c:pt>
                <c:pt idx="7">
                  <c:v>9.565778422124076</c:v>
                </c:pt>
                <c:pt idx="8">
                  <c:v>16.423407539084359</c:v>
                </c:pt>
                <c:pt idx="9">
                  <c:v>21.166710797992891</c:v>
                </c:pt>
                <c:pt idx="10">
                  <c:v>16.673895724317312</c:v>
                </c:pt>
                <c:pt idx="11">
                  <c:v>9.3429520888841875</c:v>
                </c:pt>
                <c:pt idx="13">
                  <c:v>31.304438274673625</c:v>
                </c:pt>
                <c:pt idx="14">
                  <c:v>31.557983559581594</c:v>
                </c:pt>
                <c:pt idx="15">
                  <c:v>28.885332683190917</c:v>
                </c:pt>
                <c:pt idx="16">
                  <c:v>32.71261267779493</c:v>
                </c:pt>
                <c:pt idx="17">
                  <c:v>26.93185290045934</c:v>
                </c:pt>
                <c:pt idx="18">
                  <c:v>18.419767574816184</c:v>
                </c:pt>
                <c:pt idx="19">
                  <c:v>19.641168826506007</c:v>
                </c:pt>
                <c:pt idx="20">
                  <c:v>16.866845165479138</c:v>
                </c:pt>
                <c:pt idx="21">
                  <c:v>18.178650847972936</c:v>
                </c:pt>
                <c:pt idx="22">
                  <c:v>19.729079282216105</c:v>
                </c:pt>
                <c:pt idx="23">
                  <c:v>13.581507919605386</c:v>
                </c:pt>
                <c:pt idx="24">
                  <c:v>10.598907731062875</c:v>
                </c:pt>
                <c:pt idx="26">
                  <c:v>25.872084750435775</c:v>
                </c:pt>
                <c:pt idx="27">
                  <c:v>33.298221044445093</c:v>
                </c:pt>
                <c:pt idx="28">
                  <c:v>22.485652559574966</c:v>
                </c:pt>
                <c:pt idx="29">
                  <c:v>31.283477219740099</c:v>
                </c:pt>
                <c:pt idx="30">
                  <c:v>28.688021267879567</c:v>
                </c:pt>
                <c:pt idx="31">
                  <c:v>22.94661138502109</c:v>
                </c:pt>
                <c:pt idx="32">
                  <c:v>23.705725013343123</c:v>
                </c:pt>
                <c:pt idx="33">
                  <c:v>19.829192523667661</c:v>
                </c:pt>
                <c:pt idx="34">
                  <c:v>25.379157551848042</c:v>
                </c:pt>
                <c:pt idx="35">
                  <c:v>29.335473322313423</c:v>
                </c:pt>
                <c:pt idx="36">
                  <c:v>24.719732783720112</c:v>
                </c:pt>
                <c:pt idx="37">
                  <c:v>13.941279623526752</c:v>
                </c:pt>
                <c:pt idx="39">
                  <c:v>21.704772903403907</c:v>
                </c:pt>
                <c:pt idx="40">
                  <c:v>26.180071431723853</c:v>
                </c:pt>
                <c:pt idx="41">
                  <c:v>18.629574753186983</c:v>
                </c:pt>
                <c:pt idx="42">
                  <c:v>21.139919279937459</c:v>
                </c:pt>
                <c:pt idx="43">
                  <c:v>21.588121928127492</c:v>
                </c:pt>
                <c:pt idx="44">
                  <c:v>18.612340778287201</c:v>
                </c:pt>
                <c:pt idx="45">
                  <c:v>19.948562305976697</c:v>
                </c:pt>
                <c:pt idx="46">
                  <c:v>15.849841976820786</c:v>
                </c:pt>
                <c:pt idx="47">
                  <c:v>22.002748655002001</c:v>
                </c:pt>
                <c:pt idx="48">
                  <c:v>29.005859711149785</c:v>
                </c:pt>
                <c:pt idx="49">
                  <c:v>26.348099011693016</c:v>
                </c:pt>
                <c:pt idx="50">
                  <c:v>18.50039650717607</c:v>
                </c:pt>
                <c:pt idx="52">
                  <c:v>25.753306984625397</c:v>
                </c:pt>
                <c:pt idx="53">
                  <c:v>31.524073782018011</c:v>
                </c:pt>
                <c:pt idx="54">
                  <c:v>26.195602465063793</c:v>
                </c:pt>
                <c:pt idx="55">
                  <c:v>30.901600907433959</c:v>
                </c:pt>
                <c:pt idx="56">
                  <c:v>28.186431611171631</c:v>
                </c:pt>
                <c:pt idx="57">
                  <c:v>24.678201048284343</c:v>
                </c:pt>
                <c:pt idx="58">
                  <c:v>24.925765760733327</c:v>
                </c:pt>
                <c:pt idx="59">
                  <c:v>22.389503490946449</c:v>
                </c:pt>
                <c:pt idx="60">
                  <c:v>30.847001884211195</c:v>
                </c:pt>
                <c:pt idx="61">
                  <c:v>36.590864623576401</c:v>
                </c:pt>
                <c:pt idx="62">
                  <c:v>31.890054709199969</c:v>
                </c:pt>
                <c:pt idx="63">
                  <c:v>20.464852995345062</c:v>
                </c:pt>
                <c:pt idx="66">
                  <c:v>34.56</c:v>
                </c:pt>
                <c:pt idx="67">
                  <c:v>33.69</c:v>
                </c:pt>
                <c:pt idx="68">
                  <c:v>38.409999999999997</c:v>
                </c:pt>
                <c:pt idx="69">
                  <c:v>31.456026029717691</c:v>
                </c:pt>
                <c:pt idx="70">
                  <c:v>18.900801391159622</c:v>
                </c:pt>
                <c:pt idx="71">
                  <c:v>19.578687720575825</c:v>
                </c:pt>
                <c:pt idx="72">
                  <c:v>16.29808603408118</c:v>
                </c:pt>
                <c:pt idx="73">
                  <c:v>20.574440947411851</c:v>
                </c:pt>
                <c:pt idx="74">
                  <c:v>25.345765920496234</c:v>
                </c:pt>
                <c:pt idx="75">
                  <c:v>19.875121066975662</c:v>
                </c:pt>
                <c:pt idx="76">
                  <c:v>12.500281079643351</c:v>
                </c:pt>
                <c:pt idx="83">
                  <c:v>28.857897615179617</c:v>
                </c:pt>
                <c:pt idx="84">
                  <c:v>28.634318252649269</c:v>
                </c:pt>
                <c:pt idx="85">
                  <c:v>22.745714647811702</c:v>
                </c:pt>
                <c:pt idx="86">
                  <c:v>27.93834875759589</c:v>
                </c:pt>
                <c:pt idx="87">
                  <c:v>32.906016972380002</c:v>
                </c:pt>
                <c:pt idx="88">
                  <c:v>28.923297388138479</c:v>
                </c:pt>
                <c:pt idx="89">
                  <c:v>18.204258977945404</c:v>
                </c:pt>
                <c:pt idx="92">
                  <c:v>19.149999999999999</c:v>
                </c:pt>
                <c:pt idx="93">
                  <c:v>17.43</c:v>
                </c:pt>
                <c:pt idx="94">
                  <c:v>16.606669197714425</c:v>
                </c:pt>
                <c:pt idx="95">
                  <c:v>17.707309545654081</c:v>
                </c:pt>
                <c:pt idx="96">
                  <c:v>12.13297633907847</c:v>
                </c:pt>
                <c:pt idx="97">
                  <c:v>10.986978554396543</c:v>
                </c:pt>
                <c:pt idx="98">
                  <c:v>8.6004759756389628</c:v>
                </c:pt>
                <c:pt idx="99">
                  <c:v>12.364147442258984</c:v>
                </c:pt>
                <c:pt idx="100">
                  <c:v>17.959283021694112</c:v>
                </c:pt>
                <c:pt idx="101">
                  <c:v>19.204922395612929</c:v>
                </c:pt>
                <c:pt idx="102">
                  <c:v>14.48332636302294</c:v>
                </c:pt>
                <c:pt idx="104">
                  <c:v>27.549163749247903</c:v>
                </c:pt>
                <c:pt idx="105">
                  <c:v>35.982029063156276</c:v>
                </c:pt>
                <c:pt idx="106">
                  <c:v>31.554366946468352</c:v>
                </c:pt>
                <c:pt idx="107">
                  <c:v>34.090809422448139</c:v>
                </c:pt>
                <c:pt idx="108">
                  <c:v>32.626713378918801</c:v>
                </c:pt>
                <c:pt idx="109">
                  <c:v>27.224230462338863</c:v>
                </c:pt>
                <c:pt idx="110">
                  <c:v>29.791093365628392</c:v>
                </c:pt>
                <c:pt idx="111">
                  <c:v>23.557374879318903</c:v>
                </c:pt>
                <c:pt idx="112">
                  <c:v>27.250576424232033</c:v>
                </c:pt>
                <c:pt idx="113">
                  <c:v>37.218065549690152</c:v>
                </c:pt>
                <c:pt idx="114">
                  <c:v>32.182307794316017</c:v>
                </c:pt>
                <c:pt idx="115">
                  <c:v>20.866750332419887</c:v>
                </c:pt>
                <c:pt idx="118">
                  <c:v>8.8699999999999992</c:v>
                </c:pt>
                <c:pt idx="119">
                  <c:v>7.9</c:v>
                </c:pt>
                <c:pt idx="120">
                  <c:v>8.01</c:v>
                </c:pt>
                <c:pt idx="121">
                  <c:v>8.82</c:v>
                </c:pt>
                <c:pt idx="122">
                  <c:v>6.09</c:v>
                </c:pt>
                <c:pt idx="123">
                  <c:v>5.54</c:v>
                </c:pt>
                <c:pt idx="124">
                  <c:v>4.26</c:v>
                </c:pt>
                <c:pt idx="125">
                  <c:v>9.9807242040185784</c:v>
                </c:pt>
                <c:pt idx="126">
                  <c:v>10.24609251539554</c:v>
                </c:pt>
                <c:pt idx="127">
                  <c:v>8.4298328086702004</c:v>
                </c:pt>
                <c:pt idx="128">
                  <c:v>5.7091361130573137</c:v>
                </c:pt>
              </c:numCache>
            </c:numRef>
          </c:val>
          <c:extLst>
            <c:ext xmlns:c16="http://schemas.microsoft.com/office/drawing/2014/chart" uri="{C3380CC4-5D6E-409C-BE32-E72D297353CC}">
              <c16:uniqueId val="{0000000A-3C7B-4237-800E-3564A6A9EC4C}"/>
            </c:ext>
          </c:extLst>
        </c:ser>
        <c:dLbls>
          <c:showLegendKey val="0"/>
          <c:showVal val="0"/>
          <c:showCatName val="0"/>
          <c:showSerName val="0"/>
          <c:showPercent val="0"/>
          <c:showBubbleSize val="0"/>
        </c:dLbls>
        <c:gapWidth val="30"/>
        <c:overlap val="100"/>
        <c:axId val="433359488"/>
        <c:axId val="433377664"/>
      </c:barChart>
      <c:barChart>
        <c:barDir val="col"/>
        <c:grouping val="stacked"/>
        <c:varyColors val="0"/>
        <c:ser>
          <c:idx val="2"/>
          <c:order val="2"/>
          <c:spPr>
            <a:noFill/>
          </c:spPr>
          <c:invertIfNegative val="0"/>
          <c:errBars>
            <c:errBarType val="both"/>
            <c:errValType val="cust"/>
            <c:noEndCap val="0"/>
            <c:plus>
              <c:numRef>
                <c:f>'Energy and Capacity Value'!$T$29:$T$157</c:f>
                <c:numCache>
                  <c:formatCode>General</c:formatCode>
                  <c:ptCount val="129"/>
                  <c:pt idx="0">
                    <c:v>3.5417181555911981</c:v>
                  </c:pt>
                  <c:pt idx="1">
                    <c:v>7.9866345268515886</c:v>
                  </c:pt>
                  <c:pt idx="2">
                    <c:v>8.1004939319684155</c:v>
                  </c:pt>
                  <c:pt idx="3">
                    <c:v>7.3484451325893474</c:v>
                  </c:pt>
                  <c:pt idx="4">
                    <c:v>5.774312782994599</c:v>
                  </c:pt>
                  <c:pt idx="5">
                    <c:v>5.7956182222207673</c:v>
                  </c:pt>
                  <c:pt idx="6">
                    <c:v>4.3688659481215026</c:v>
                  </c:pt>
                  <c:pt idx="7">
                    <c:v>4.2654053590213366</c:v>
                  </c:pt>
                  <c:pt idx="8">
                    <c:v>3.8074240510773123</c:v>
                  </c:pt>
                  <c:pt idx="9">
                    <c:v>5.8351282549846601</c:v>
                  </c:pt>
                  <c:pt idx="10">
                    <c:v>5.2381556010100141</c:v>
                  </c:pt>
                  <c:pt idx="11">
                    <c:v>7.5917267568776694</c:v>
                  </c:pt>
                  <c:pt idx="13">
                    <c:v>1.4476522710156416</c:v>
                  </c:pt>
                  <c:pt idx="14">
                    <c:v>11.139506986114569</c:v>
                  </c:pt>
                  <c:pt idx="15">
                    <c:v>8.1719295207496288</c:v>
                  </c:pt>
                  <c:pt idx="16">
                    <c:v>10.248111213276296</c:v>
                  </c:pt>
                  <c:pt idx="17">
                    <c:v>11.891419142285528</c:v>
                  </c:pt>
                  <c:pt idx="18">
                    <c:v>13.076118161944713</c:v>
                  </c:pt>
                  <c:pt idx="19">
                    <c:v>8.235264752541255</c:v>
                  </c:pt>
                  <c:pt idx="20">
                    <c:v>5.2538826393217377</c:v>
                  </c:pt>
                  <c:pt idx="21">
                    <c:v>3.7980805808744407</c:v>
                  </c:pt>
                  <c:pt idx="22">
                    <c:v>7.1574305432804834</c:v>
                  </c:pt>
                  <c:pt idx="23">
                    <c:v>5.7011690001770958</c:v>
                  </c:pt>
                  <c:pt idx="24">
                    <c:v>9.7099322625333855</c:v>
                  </c:pt>
                  <c:pt idx="26">
                    <c:v>1.9115804237888128</c:v>
                  </c:pt>
                  <c:pt idx="27">
                    <c:v>10.557616881433503</c:v>
                  </c:pt>
                  <c:pt idx="28">
                    <c:v>10.73683176154762</c:v>
                  </c:pt>
                  <c:pt idx="29">
                    <c:v>8.7626493837022537</c:v>
                  </c:pt>
                  <c:pt idx="30">
                    <c:v>8.1277221588449393</c:v>
                  </c:pt>
                  <c:pt idx="31">
                    <c:v>5.2702577568084052</c:v>
                  </c:pt>
                  <c:pt idx="32">
                    <c:v>3.4077212740465725</c:v>
                  </c:pt>
                  <c:pt idx="33">
                    <c:v>2.8150735074165141</c:v>
                  </c:pt>
                  <c:pt idx="34">
                    <c:v>5.2123016976847296</c:v>
                  </c:pt>
                  <c:pt idx="35">
                    <c:v>6.0386120204690599</c:v>
                  </c:pt>
                  <c:pt idx="36">
                    <c:v>4.7126077509340121</c:v>
                  </c:pt>
                  <c:pt idx="37">
                    <c:v>1.8989040083580306</c:v>
                  </c:pt>
                  <c:pt idx="39">
                    <c:v>1.1890809928315065</c:v>
                  </c:pt>
                  <c:pt idx="40">
                    <c:v>6.1670004087127523</c:v>
                  </c:pt>
                  <c:pt idx="41">
                    <c:v>9.5254019733908706</c:v>
                  </c:pt>
                  <c:pt idx="42">
                    <c:v>9.0446082568037909</c:v>
                  </c:pt>
                  <c:pt idx="43">
                    <c:v>6.5576193686845201</c:v>
                  </c:pt>
                  <c:pt idx="44">
                    <c:v>4.9361344550535406</c:v>
                  </c:pt>
                  <c:pt idx="45">
                    <c:v>6.3424073767866531</c:v>
                  </c:pt>
                  <c:pt idx="46">
                    <c:v>6.5325793640600054</c:v>
                  </c:pt>
                  <c:pt idx="47">
                    <c:v>7.9080227572166848</c:v>
                  </c:pt>
                  <c:pt idx="48">
                    <c:v>6.4557693529256781</c:v>
                  </c:pt>
                  <c:pt idx="49">
                    <c:v>3.3673520098310519</c:v>
                  </c:pt>
                  <c:pt idx="50">
                    <c:v>4.0814375580679467</c:v>
                  </c:pt>
                  <c:pt idx="52">
                    <c:v>6.2175035783336767</c:v>
                  </c:pt>
                  <c:pt idx="53">
                    <c:v>11.130554689554558</c:v>
                  </c:pt>
                  <c:pt idx="54">
                    <c:v>11.099039449700541</c:v>
                  </c:pt>
                  <c:pt idx="55">
                    <c:v>3.4382406575237141</c:v>
                  </c:pt>
                  <c:pt idx="56">
                    <c:v>4.8350404155552411</c:v>
                  </c:pt>
                  <c:pt idx="57">
                    <c:v>3.6027527866610498</c:v>
                  </c:pt>
                  <c:pt idx="58">
                    <c:v>5.4490637434518518</c:v>
                  </c:pt>
                  <c:pt idx="59">
                    <c:v>6.301785875125077</c:v>
                  </c:pt>
                  <c:pt idx="60">
                    <c:v>4.6146542424933514</c:v>
                  </c:pt>
                  <c:pt idx="61">
                    <c:v>8.2787286877187114</c:v>
                  </c:pt>
                  <c:pt idx="62">
                    <c:v>8.130717452133382</c:v>
                  </c:pt>
                  <c:pt idx="63">
                    <c:v>4.7087233600177996</c:v>
                  </c:pt>
                  <c:pt idx="66">
                    <c:v>0</c:v>
                  </c:pt>
                  <c:pt idx="67">
                    <c:v>0</c:v>
                  </c:pt>
                  <c:pt idx="68">
                    <c:v>0</c:v>
                  </c:pt>
                  <c:pt idx="69">
                    <c:v>12.855100625041736</c:v>
                  </c:pt>
                  <c:pt idx="70">
                    <c:v>14.329264754500571</c:v>
                  </c:pt>
                  <c:pt idx="71">
                    <c:v>4.8881241549544683</c:v>
                  </c:pt>
                  <c:pt idx="72">
                    <c:v>4.2385563115635208</c:v>
                  </c:pt>
                  <c:pt idx="73">
                    <c:v>4.5077824566755282</c:v>
                  </c:pt>
                  <c:pt idx="74">
                    <c:v>6.8057417821943673</c:v>
                  </c:pt>
                  <c:pt idx="75">
                    <c:v>5.4979080606595261</c:v>
                  </c:pt>
                  <c:pt idx="76">
                    <c:v>5.5355531127965847</c:v>
                  </c:pt>
                  <c:pt idx="83">
                    <c:v>3.4177487192006879</c:v>
                  </c:pt>
                  <c:pt idx="84">
                    <c:v>3.4070187346440548</c:v>
                  </c:pt>
                  <c:pt idx="85">
                    <c:v>2.2386225643725695</c:v>
                  </c:pt>
                  <c:pt idx="86">
                    <c:v>2.8723091840032851</c:v>
                  </c:pt>
                  <c:pt idx="87">
                    <c:v>4.2804467065664085</c:v>
                  </c:pt>
                  <c:pt idx="88">
                    <c:v>4.3042844354191061</c:v>
                  </c:pt>
                  <c:pt idx="89">
                    <c:v>4.017772716305366</c:v>
                  </c:pt>
                  <c:pt idx="92">
                    <c:v>0</c:v>
                  </c:pt>
                  <c:pt idx="93">
                    <c:v>0</c:v>
                  </c:pt>
                  <c:pt idx="94">
                    <c:v>6.3547938376764037</c:v>
                  </c:pt>
                  <c:pt idx="95">
                    <c:v>6.77098708258697</c:v>
                  </c:pt>
                  <c:pt idx="96">
                    <c:v>12.927330309706797</c:v>
                  </c:pt>
                  <c:pt idx="97">
                    <c:v>3.2338920849802477</c:v>
                  </c:pt>
                  <c:pt idx="98">
                    <c:v>3.6759507106266724</c:v>
                  </c:pt>
                  <c:pt idx="99">
                    <c:v>6.2017043412307231</c:v>
                  </c:pt>
                  <c:pt idx="100">
                    <c:v>4.887594819529042</c:v>
                  </c:pt>
                  <c:pt idx="101">
                    <c:v>3.4928183776634683</c:v>
                  </c:pt>
                  <c:pt idx="102">
                    <c:v>2.7187302698673292</c:v>
                  </c:pt>
                  <c:pt idx="104">
                    <c:v>2.6974797386594176</c:v>
                  </c:pt>
                  <c:pt idx="105">
                    <c:v>4.3264783587961801</c:v>
                  </c:pt>
                  <c:pt idx="106">
                    <c:v>3.7269239333934223</c:v>
                  </c:pt>
                  <c:pt idx="107">
                    <c:v>4.0528168511553559</c:v>
                  </c:pt>
                  <c:pt idx="108">
                    <c:v>8.0246756689925292</c:v>
                  </c:pt>
                  <c:pt idx="109">
                    <c:v>7.2819541676547175</c:v>
                  </c:pt>
                  <c:pt idx="110">
                    <c:v>8.2231829832221166</c:v>
                  </c:pt>
                  <c:pt idx="111">
                    <c:v>6.504962872021494</c:v>
                  </c:pt>
                  <c:pt idx="112">
                    <c:v>7.0088715724033293</c:v>
                  </c:pt>
                  <c:pt idx="113">
                    <c:v>6.0427187230343975</c:v>
                  </c:pt>
                  <c:pt idx="114">
                    <c:v>4.7933593916930448</c:v>
                  </c:pt>
                  <c:pt idx="115">
                    <c:v>6.5493686508910187</c:v>
                  </c:pt>
                  <c:pt idx="118">
                    <c:v>0</c:v>
                  </c:pt>
                  <c:pt idx="119">
                    <c:v>0</c:v>
                  </c:pt>
                  <c:pt idx="120">
                    <c:v>0</c:v>
                  </c:pt>
                  <c:pt idx="121">
                    <c:v>0</c:v>
                  </c:pt>
                  <c:pt idx="122">
                    <c:v>0</c:v>
                  </c:pt>
                  <c:pt idx="123">
                    <c:v>0</c:v>
                  </c:pt>
                  <c:pt idx="124">
                    <c:v>0</c:v>
                  </c:pt>
                  <c:pt idx="125">
                    <c:v>0.92325565986597979</c:v>
                  </c:pt>
                  <c:pt idx="126">
                    <c:v>3.0693564817891357</c:v>
                  </c:pt>
                  <c:pt idx="127">
                    <c:v>4.8964236711338955</c:v>
                  </c:pt>
                  <c:pt idx="128">
                    <c:v>4.3982872933104247</c:v>
                  </c:pt>
                </c:numCache>
              </c:numRef>
            </c:plus>
            <c:minus>
              <c:numRef>
                <c:f>'Energy and Capacity Value'!$S$29:$S$157</c:f>
                <c:numCache>
                  <c:formatCode>General</c:formatCode>
                  <c:ptCount val="129"/>
                  <c:pt idx="0">
                    <c:v>5.8281844408803352E-2</c:v>
                  </c:pt>
                  <c:pt idx="1">
                    <c:v>3.1233654731483966</c:v>
                  </c:pt>
                  <c:pt idx="2">
                    <c:v>6.0375060680315897</c:v>
                  </c:pt>
                  <c:pt idx="3">
                    <c:v>4.6475548674106548</c:v>
                  </c:pt>
                  <c:pt idx="4">
                    <c:v>3.5646872170054067</c:v>
                  </c:pt>
                  <c:pt idx="5">
                    <c:v>3.9983817777792368</c:v>
                  </c:pt>
                  <c:pt idx="6">
                    <c:v>2.9911340518784968</c:v>
                  </c:pt>
                  <c:pt idx="7">
                    <c:v>4.0465946409786682</c:v>
                  </c:pt>
                  <c:pt idx="8">
                    <c:v>6.3285759489226905</c:v>
                  </c:pt>
                  <c:pt idx="9">
                    <c:v>6.5988717450153374</c:v>
                  </c:pt>
                  <c:pt idx="10">
                    <c:v>5.5908443989899794</c:v>
                  </c:pt>
                  <c:pt idx="11">
                    <c:v>4.7622732431223262</c:v>
                  </c:pt>
                  <c:pt idx="13">
                    <c:v>1.0983477289843506</c:v>
                  </c:pt>
                  <c:pt idx="14">
                    <c:v>-1.9375069861145704</c:v>
                  </c:pt>
                  <c:pt idx="15">
                    <c:v>0.84807047925036727</c:v>
                  </c:pt>
                  <c:pt idx="16">
                    <c:v>2.0838887867236977</c:v>
                  </c:pt>
                  <c:pt idx="17">
                    <c:v>-3.3874191422855233</c:v>
                  </c:pt>
                  <c:pt idx="18">
                    <c:v>0.64388183805527177</c:v>
                  </c:pt>
                  <c:pt idx="19">
                    <c:v>1.3287352474587451</c:v>
                  </c:pt>
                  <c:pt idx="20">
                    <c:v>5.5521173606782597</c:v>
                  </c:pt>
                  <c:pt idx="21">
                    <c:v>4.6719194191255582</c:v>
                  </c:pt>
                  <c:pt idx="22">
                    <c:v>3.2515694567195155</c:v>
                  </c:pt>
                  <c:pt idx="23">
                    <c:v>4.5238309998228985</c:v>
                  </c:pt>
                  <c:pt idx="24">
                    <c:v>0.50006773746661537</c:v>
                  </c:pt>
                  <c:pt idx="26">
                    <c:v>4.903419576211185</c:v>
                  </c:pt>
                  <c:pt idx="27">
                    <c:v>9.5003831185664893</c:v>
                  </c:pt>
                  <c:pt idx="28">
                    <c:v>6.8531682384523833</c:v>
                  </c:pt>
                  <c:pt idx="29">
                    <c:v>7.6213506162977538</c:v>
                  </c:pt>
                  <c:pt idx="30">
                    <c:v>6.4032778411550595</c:v>
                  </c:pt>
                  <c:pt idx="31">
                    <c:v>6.1897422431916027</c:v>
                  </c:pt>
                  <c:pt idx="32">
                    <c:v>6.8722787259534286</c:v>
                  </c:pt>
                  <c:pt idx="33">
                    <c:v>4.3529264925834852</c:v>
                  </c:pt>
                  <c:pt idx="34">
                    <c:v>3.4796983023152706</c:v>
                  </c:pt>
                  <c:pt idx="35">
                    <c:v>3.4613879795309472</c:v>
                  </c:pt>
                  <c:pt idx="36">
                    <c:v>3.3773922490659771</c:v>
                  </c:pt>
                  <c:pt idx="37">
                    <c:v>1.7250959916419717</c:v>
                  </c:pt>
                  <c:pt idx="39">
                    <c:v>1.1929190071684914</c:v>
                  </c:pt>
                  <c:pt idx="40">
                    <c:v>-0.4810004087127453</c:v>
                  </c:pt>
                  <c:pt idx="41">
                    <c:v>2.8185980266091306</c:v>
                  </c:pt>
                  <c:pt idx="42">
                    <c:v>4.1333917431962135</c:v>
                  </c:pt>
                  <c:pt idx="43">
                    <c:v>1.6123806313154816</c:v>
                  </c:pt>
                  <c:pt idx="44">
                    <c:v>2.9538655449464599</c:v>
                  </c:pt>
                  <c:pt idx="45">
                    <c:v>4.3995926232133584</c:v>
                  </c:pt>
                  <c:pt idx="46">
                    <c:v>3.5484206359399906</c:v>
                  </c:pt>
                  <c:pt idx="47">
                    <c:v>4.1379772427833146</c:v>
                  </c:pt>
                  <c:pt idx="48">
                    <c:v>4.8202306470743324</c:v>
                  </c:pt>
                  <c:pt idx="49">
                    <c:v>5.372647990168943</c:v>
                  </c:pt>
                  <c:pt idx="50">
                    <c:v>5.4925624419320584</c:v>
                  </c:pt>
                  <c:pt idx="52">
                    <c:v>1.2234964216663187</c:v>
                  </c:pt>
                  <c:pt idx="53">
                    <c:v>0.95844531044544112</c:v>
                  </c:pt>
                  <c:pt idx="54">
                    <c:v>2.8169605502994557</c:v>
                  </c:pt>
                  <c:pt idx="55">
                    <c:v>3.4417593424762813</c:v>
                  </c:pt>
                  <c:pt idx="56">
                    <c:v>5.7109595844447796</c:v>
                  </c:pt>
                  <c:pt idx="57">
                    <c:v>6.0372472133389508</c:v>
                  </c:pt>
                  <c:pt idx="58">
                    <c:v>7.290936256548143</c:v>
                  </c:pt>
                  <c:pt idx="59">
                    <c:v>4.0422141248749242</c:v>
                  </c:pt>
                  <c:pt idx="60">
                    <c:v>4.711345757506642</c:v>
                  </c:pt>
                  <c:pt idx="61">
                    <c:v>4.3272713122812831</c:v>
                  </c:pt>
                  <c:pt idx="62">
                    <c:v>3.3312825478666213</c:v>
                  </c:pt>
                  <c:pt idx="63">
                    <c:v>2.191276639982199</c:v>
                  </c:pt>
                  <c:pt idx="66">
                    <c:v>0</c:v>
                  </c:pt>
                  <c:pt idx="67">
                    <c:v>0</c:v>
                  </c:pt>
                  <c:pt idx="68">
                    <c:v>0</c:v>
                  </c:pt>
                  <c:pt idx="69">
                    <c:v>-0.27110062504173271</c:v>
                  </c:pt>
                  <c:pt idx="70">
                    <c:v>2.1297352454994325</c:v>
                  </c:pt>
                  <c:pt idx="71">
                    <c:v>2.2688758450455282</c:v>
                  </c:pt>
                  <c:pt idx="72">
                    <c:v>1.8714436884364716</c:v>
                  </c:pt>
                  <c:pt idx="73">
                    <c:v>3.8722175433244672</c:v>
                  </c:pt>
                  <c:pt idx="74">
                    <c:v>1.9132582178056339</c:v>
                  </c:pt>
                  <c:pt idx="75">
                    <c:v>3.2640919393404673</c:v>
                  </c:pt>
                  <c:pt idx="76">
                    <c:v>3.4444468872034193</c:v>
                  </c:pt>
                  <c:pt idx="83">
                    <c:v>-0.2197487192006875</c:v>
                  </c:pt>
                  <c:pt idx="84">
                    <c:v>3.0949812653559476</c:v>
                  </c:pt>
                  <c:pt idx="85">
                    <c:v>1.4473774356274305</c:v>
                  </c:pt>
                  <c:pt idx="86">
                    <c:v>2.0316908159967184</c:v>
                  </c:pt>
                  <c:pt idx="87">
                    <c:v>2.9565532934335863</c:v>
                  </c:pt>
                  <c:pt idx="88">
                    <c:v>2.0537155645808838</c:v>
                  </c:pt>
                  <c:pt idx="89">
                    <c:v>1.5922272836946334</c:v>
                  </c:pt>
                  <c:pt idx="92">
                    <c:v>0</c:v>
                  </c:pt>
                  <c:pt idx="93">
                    <c:v>0</c:v>
                  </c:pt>
                  <c:pt idx="94">
                    <c:v>3.60520616232359</c:v>
                  </c:pt>
                  <c:pt idx="95">
                    <c:v>3.3870129174130312</c:v>
                  </c:pt>
                  <c:pt idx="96">
                    <c:v>2.1076696902931999</c:v>
                  </c:pt>
                  <c:pt idx="97">
                    <c:v>1.980107915019758</c:v>
                  </c:pt>
                  <c:pt idx="98">
                    <c:v>1.9280492893733339</c:v>
                  </c:pt>
                  <c:pt idx="99">
                    <c:v>3.6682956587692743</c:v>
                  </c:pt>
                  <c:pt idx="100">
                    <c:v>3.220405180470955</c:v>
                  </c:pt>
                  <c:pt idx="101">
                    <c:v>3.4211816223365332</c:v>
                  </c:pt>
                  <c:pt idx="102">
                    <c:v>1.1032697301326664</c:v>
                  </c:pt>
                  <c:pt idx="104">
                    <c:v>-3.4479738659413783E-2</c:v>
                  </c:pt>
                  <c:pt idx="105">
                    <c:v>1.4715216412038217</c:v>
                  </c:pt>
                  <c:pt idx="106">
                    <c:v>0.18307606660657427</c:v>
                  </c:pt>
                  <c:pt idx="107">
                    <c:v>0.73318314884464542</c:v>
                  </c:pt>
                  <c:pt idx="108">
                    <c:v>1.5113243310074651</c:v>
                  </c:pt>
                  <c:pt idx="109">
                    <c:v>1.9280458323452834</c:v>
                  </c:pt>
                  <c:pt idx="110">
                    <c:v>2.0428170167778816</c:v>
                  </c:pt>
                  <c:pt idx="111">
                    <c:v>14.755037127978504</c:v>
                  </c:pt>
                  <c:pt idx="112">
                    <c:v>13.873128427596669</c:v>
                  </c:pt>
                  <c:pt idx="113">
                    <c:v>10.832281276965603</c:v>
                  </c:pt>
                  <c:pt idx="114">
                    <c:v>8.5616406083069521</c:v>
                  </c:pt>
                  <c:pt idx="115">
                    <c:v>4.6516313491089818</c:v>
                  </c:pt>
                  <c:pt idx="118">
                    <c:v>0</c:v>
                  </c:pt>
                  <c:pt idx="119">
                    <c:v>0</c:v>
                  </c:pt>
                  <c:pt idx="120">
                    <c:v>0</c:v>
                  </c:pt>
                  <c:pt idx="121">
                    <c:v>0</c:v>
                  </c:pt>
                  <c:pt idx="122">
                    <c:v>0</c:v>
                  </c:pt>
                  <c:pt idx="123">
                    <c:v>0</c:v>
                  </c:pt>
                  <c:pt idx="124">
                    <c:v>0</c:v>
                  </c:pt>
                  <c:pt idx="125">
                    <c:v>2.7887443401340164</c:v>
                  </c:pt>
                  <c:pt idx="126">
                    <c:v>1.7806435182108658</c:v>
                  </c:pt>
                  <c:pt idx="127">
                    <c:v>1.2835763288661042</c:v>
                  </c:pt>
                  <c:pt idx="128">
                    <c:v>1.0277127066895773</c:v>
                  </c:pt>
                </c:numCache>
              </c:numRef>
            </c:minus>
            <c:spPr>
              <a:ln w="6350">
                <a:solidFill>
                  <a:schemeClr val="tx1">
                    <a:lumMod val="50000"/>
                    <a:lumOff val="50000"/>
                  </a:schemeClr>
                </a:solidFill>
              </a:ln>
            </c:spPr>
          </c:errBars>
          <c:cat>
            <c:strRef>
              <c:f>'Energy and Capacity Value'!$M$29:$M$157</c:f>
              <c:strCache>
                <c:ptCount val="118"/>
                <c:pt idx="0">
                  <c:v>NEVP</c:v>
                </c:pt>
                <c:pt idx="13">
                  <c:v>LDWP</c:v>
                </c:pt>
                <c:pt idx="26">
                  <c:v>PNM</c:v>
                </c:pt>
                <c:pt idx="39">
                  <c:v>AZPS</c:v>
                </c:pt>
                <c:pt idx="52">
                  <c:v>PSCO</c:v>
                </c:pt>
                <c:pt idx="65">
                  <c:v>PACE</c:v>
                </c:pt>
                <c:pt idx="78">
                  <c:v>IPCO</c:v>
                </c:pt>
                <c:pt idx="91">
                  <c:v>PACW</c:v>
                </c:pt>
                <c:pt idx="104">
                  <c:v>WACM</c:v>
                </c:pt>
                <c:pt idx="117">
                  <c:v>BPAT</c:v>
                </c:pt>
              </c:strCache>
            </c:strRef>
          </c:cat>
          <c:val>
            <c:numRef>
              <c:f>'Energy and Capacity Value'!$P$29:$P$157</c:f>
              <c:numCache>
                <c:formatCode>0.00</c:formatCode>
                <c:ptCount val="129"/>
                <c:pt idx="0">
                  <c:v>48.186281844408803</c:v>
                </c:pt>
                <c:pt idx="1">
                  <c:v>71.018365473148407</c:v>
                </c:pt>
                <c:pt idx="2">
                  <c:v>69.061506068031591</c:v>
                </c:pt>
                <c:pt idx="3">
                  <c:v>54.873554867410654</c:v>
                </c:pt>
                <c:pt idx="4">
                  <c:v>49.236687217005404</c:v>
                </c:pt>
                <c:pt idx="5">
                  <c:v>48.910381777779236</c:v>
                </c:pt>
                <c:pt idx="6">
                  <c:v>45.526134051878493</c:v>
                </c:pt>
                <c:pt idx="7">
                  <c:v>39.380594640978664</c:v>
                </c:pt>
                <c:pt idx="8">
                  <c:v>42.626575948922692</c:v>
                </c:pt>
                <c:pt idx="9">
                  <c:v>49.334871745015334</c:v>
                </c:pt>
                <c:pt idx="10">
                  <c:v>63.623844398989981</c:v>
                </c:pt>
                <c:pt idx="11">
                  <c:v>36.638273243122327</c:v>
                </c:pt>
                <c:pt idx="13">
                  <c:v>66.310347728984354</c:v>
                </c:pt>
                <c:pt idx="14">
                  <c:v>77.492493013885422</c:v>
                </c:pt>
                <c:pt idx="15">
                  <c:v>77.928070479250366</c:v>
                </c:pt>
                <c:pt idx="16">
                  <c:v>61.815888786723697</c:v>
                </c:pt>
                <c:pt idx="17">
                  <c:v>52.070580857714475</c:v>
                </c:pt>
                <c:pt idx="18">
                  <c:v>53.558881838055278</c:v>
                </c:pt>
                <c:pt idx="19">
                  <c:v>53.044735247458746</c:v>
                </c:pt>
                <c:pt idx="20">
                  <c:v>49.136117360678263</c:v>
                </c:pt>
                <c:pt idx="21">
                  <c:v>45.061919419125559</c:v>
                </c:pt>
                <c:pt idx="22">
                  <c:v>52.020569456719514</c:v>
                </c:pt>
                <c:pt idx="23">
                  <c:v>61.628830999822902</c:v>
                </c:pt>
                <c:pt idx="24">
                  <c:v>34.262067737466616</c:v>
                </c:pt>
                <c:pt idx="26">
                  <c:v>50.323419576211187</c:v>
                </c:pt>
                <c:pt idx="27">
                  <c:v>82.216383118566498</c:v>
                </c:pt>
                <c:pt idx="28">
                  <c:v>76.209168238452378</c:v>
                </c:pt>
                <c:pt idx="29">
                  <c:v>62.667350616297753</c:v>
                </c:pt>
                <c:pt idx="30">
                  <c:v>56.672277841155058</c:v>
                </c:pt>
                <c:pt idx="31">
                  <c:v>46.663742243191599</c:v>
                </c:pt>
                <c:pt idx="32">
                  <c:v>55.772278725953427</c:v>
                </c:pt>
                <c:pt idx="33">
                  <c:v>49.732926492583488</c:v>
                </c:pt>
                <c:pt idx="34">
                  <c:v>49.913698302315268</c:v>
                </c:pt>
                <c:pt idx="35">
                  <c:v>59.891387979530947</c:v>
                </c:pt>
                <c:pt idx="36">
                  <c:v>72.557392249065984</c:v>
                </c:pt>
                <c:pt idx="37">
                  <c:v>42.509095991641971</c:v>
                </c:pt>
                <c:pt idx="39">
                  <c:v>46.740919007168493</c:v>
                </c:pt>
                <c:pt idx="40">
                  <c:v>69.820999591287247</c:v>
                </c:pt>
                <c:pt idx="41">
                  <c:v>62.716598026609134</c:v>
                </c:pt>
                <c:pt idx="42">
                  <c:v>51.085391743196212</c:v>
                </c:pt>
                <c:pt idx="43">
                  <c:v>45.712380631315483</c:v>
                </c:pt>
                <c:pt idx="44">
                  <c:v>41.653865544946463</c:v>
                </c:pt>
                <c:pt idx="45">
                  <c:v>51.059592623213355</c:v>
                </c:pt>
                <c:pt idx="46">
                  <c:v>43.044420635939993</c:v>
                </c:pt>
                <c:pt idx="47">
                  <c:v>46.075977242783317</c:v>
                </c:pt>
                <c:pt idx="48">
                  <c:v>58.906230647074331</c:v>
                </c:pt>
                <c:pt idx="49">
                  <c:v>74.540647990168949</c:v>
                </c:pt>
                <c:pt idx="50">
                  <c:v>44.694562441932057</c:v>
                </c:pt>
                <c:pt idx="52">
                  <c:v>58.659496421666319</c:v>
                </c:pt>
                <c:pt idx="53">
                  <c:v>66.211445310445441</c:v>
                </c:pt>
                <c:pt idx="54">
                  <c:v>65.414960550299455</c:v>
                </c:pt>
                <c:pt idx="55">
                  <c:v>59.701759342476286</c:v>
                </c:pt>
                <c:pt idx="56">
                  <c:v>52.934959584444776</c:v>
                </c:pt>
                <c:pt idx="57">
                  <c:v>50.242247213338949</c:v>
                </c:pt>
                <c:pt idx="58">
                  <c:v>54.298936256548146</c:v>
                </c:pt>
                <c:pt idx="59">
                  <c:v>49.336214124874921</c:v>
                </c:pt>
                <c:pt idx="60">
                  <c:v>52.395345757506647</c:v>
                </c:pt>
                <c:pt idx="61">
                  <c:v>73.780271312281286</c:v>
                </c:pt>
                <c:pt idx="62">
                  <c:v>77.401282547866629</c:v>
                </c:pt>
                <c:pt idx="63">
                  <c:v>43.6512766399822</c:v>
                </c:pt>
                <c:pt idx="66">
                  <c:v>76.37</c:v>
                </c:pt>
                <c:pt idx="67">
                  <c:v>78.989999999999995</c:v>
                </c:pt>
                <c:pt idx="68">
                  <c:v>66.33</c:v>
                </c:pt>
                <c:pt idx="69">
                  <c:v>56.918899374958265</c:v>
                </c:pt>
                <c:pt idx="70">
                  <c:v>43.987735245499429</c:v>
                </c:pt>
                <c:pt idx="71">
                  <c:v>48.63387584504553</c:v>
                </c:pt>
                <c:pt idx="72">
                  <c:v>43.046443688436476</c:v>
                </c:pt>
                <c:pt idx="73">
                  <c:v>43.542217543324469</c:v>
                </c:pt>
                <c:pt idx="74">
                  <c:v>55.316258217805633</c:v>
                </c:pt>
                <c:pt idx="75">
                  <c:v>65.412091939340471</c:v>
                </c:pt>
                <c:pt idx="76">
                  <c:v>43.024446887203418</c:v>
                </c:pt>
                <c:pt idx="83">
                  <c:v>60.301251280799313</c:v>
                </c:pt>
                <c:pt idx="84">
                  <c:v>62.181981265355944</c:v>
                </c:pt>
                <c:pt idx="85">
                  <c:v>54.129377435627433</c:v>
                </c:pt>
                <c:pt idx="86">
                  <c:v>53.221690815996716</c:v>
                </c:pt>
                <c:pt idx="87">
                  <c:v>70.169553293433594</c:v>
                </c:pt>
                <c:pt idx="88">
                  <c:v>82.34071556458089</c:v>
                </c:pt>
                <c:pt idx="89">
                  <c:v>57.962227283694631</c:v>
                </c:pt>
                <c:pt idx="92">
                  <c:v>66.69</c:v>
                </c:pt>
                <c:pt idx="93">
                  <c:v>74.290000000000006</c:v>
                </c:pt>
                <c:pt idx="94">
                  <c:v>45.783206162323594</c:v>
                </c:pt>
                <c:pt idx="95">
                  <c:v>39.775012917413029</c:v>
                </c:pt>
                <c:pt idx="96">
                  <c:v>36.125669690293201</c:v>
                </c:pt>
                <c:pt idx="97">
                  <c:v>38.916107915019758</c:v>
                </c:pt>
                <c:pt idx="98">
                  <c:v>36.798049289373331</c:v>
                </c:pt>
                <c:pt idx="99">
                  <c:v>33.241295658769275</c:v>
                </c:pt>
                <c:pt idx="100">
                  <c:v>53.884405180470957</c:v>
                </c:pt>
                <c:pt idx="101">
                  <c:v>68.22918162233654</c:v>
                </c:pt>
                <c:pt idx="102">
                  <c:v>55.01926973013267</c:v>
                </c:pt>
                <c:pt idx="104">
                  <c:v>60.544520261340587</c:v>
                </c:pt>
                <c:pt idx="105">
                  <c:v>70.441521641203821</c:v>
                </c:pt>
                <c:pt idx="106">
                  <c:v>70.419076066606578</c:v>
                </c:pt>
                <c:pt idx="107">
                  <c:v>64.159183148844647</c:v>
                </c:pt>
                <c:pt idx="108">
                  <c:v>58.20432433100747</c:v>
                </c:pt>
                <c:pt idx="109">
                  <c:v>52.218045832345283</c:v>
                </c:pt>
                <c:pt idx="110">
                  <c:v>58.544817016777884</c:v>
                </c:pt>
                <c:pt idx="111">
                  <c:v>51.897037127978507</c:v>
                </c:pt>
                <c:pt idx="112">
                  <c:v>50.871128427596673</c:v>
                </c:pt>
                <c:pt idx="113">
                  <c:v>83.612281276965604</c:v>
                </c:pt>
                <c:pt idx="114">
                  <c:v>70.393640608306953</c:v>
                </c:pt>
                <c:pt idx="115">
                  <c:v>42.24063134910898</c:v>
                </c:pt>
                <c:pt idx="118">
                  <c:v>58.96</c:v>
                </c:pt>
                <c:pt idx="119">
                  <c:v>55.46</c:v>
                </c:pt>
                <c:pt idx="120">
                  <c:v>49.51</c:v>
                </c:pt>
                <c:pt idx="121">
                  <c:v>37.659999999999997</c:v>
                </c:pt>
                <c:pt idx="122">
                  <c:v>37.85</c:v>
                </c:pt>
                <c:pt idx="123">
                  <c:v>37.299999999999997</c:v>
                </c:pt>
                <c:pt idx="124">
                  <c:v>37.51</c:v>
                </c:pt>
                <c:pt idx="125">
                  <c:v>36.516744340134018</c:v>
                </c:pt>
                <c:pt idx="126">
                  <c:v>50.920643518210866</c:v>
                </c:pt>
                <c:pt idx="127">
                  <c:v>57.713576328866104</c:v>
                </c:pt>
                <c:pt idx="128">
                  <c:v>48.21571270668958</c:v>
                </c:pt>
              </c:numCache>
            </c:numRef>
          </c:val>
          <c:extLst>
            <c:ext xmlns:c16="http://schemas.microsoft.com/office/drawing/2014/chart" uri="{C3380CC4-5D6E-409C-BE32-E72D297353CC}">
              <c16:uniqueId val="{0000000B-3C7B-4237-800E-3564A6A9EC4C}"/>
            </c:ext>
          </c:extLst>
        </c:ser>
        <c:dLbls>
          <c:showLegendKey val="0"/>
          <c:showVal val="0"/>
          <c:showCatName val="0"/>
          <c:showSerName val="0"/>
          <c:showPercent val="0"/>
          <c:showBubbleSize val="0"/>
        </c:dLbls>
        <c:gapWidth val="30"/>
        <c:overlap val="100"/>
        <c:axId val="829052680"/>
        <c:axId val="829057272"/>
      </c:barChart>
      <c:catAx>
        <c:axId val="433359488"/>
        <c:scaling>
          <c:orientation val="minMax"/>
        </c:scaling>
        <c:delete val="0"/>
        <c:axPos val="b"/>
        <c:numFmt formatCode="@" sourceLinked="0"/>
        <c:majorTickMark val="out"/>
        <c:minorTickMark val="none"/>
        <c:tickLblPos val="nextTo"/>
        <c:spPr>
          <a:ln w="3175">
            <a:noFill/>
          </a:ln>
        </c:spPr>
        <c:txPr>
          <a:bodyPr rot="1500000" vert="horz"/>
          <a:lstStyle/>
          <a:p>
            <a:pPr>
              <a:defRPr/>
            </a:pPr>
            <a:endParaRPr lang="en-US"/>
          </a:p>
        </c:txPr>
        <c:crossAx val="433377664"/>
        <c:crosses val="autoZero"/>
        <c:auto val="1"/>
        <c:lblAlgn val="ctr"/>
        <c:lblOffset val="0"/>
        <c:tickLblSkip val="1"/>
        <c:tickMarkSkip val="1"/>
        <c:noMultiLvlLbl val="0"/>
      </c:catAx>
      <c:valAx>
        <c:axId val="433377664"/>
        <c:scaling>
          <c:orientation val="minMax"/>
          <c:max val="145"/>
          <c:min val="0"/>
        </c:scaling>
        <c:delete val="0"/>
        <c:axPos val="l"/>
        <c:majorGridlines>
          <c:spPr>
            <a:ln w="3175">
              <a:solidFill>
                <a:schemeClr val="bg1">
                  <a:lumMod val="75000"/>
                </a:schemeClr>
              </a:solidFill>
            </a:ln>
          </c:spPr>
        </c:majorGridlines>
        <c:numFmt formatCode="#,##0" sourceLinked="0"/>
        <c:majorTickMark val="out"/>
        <c:minorTickMark val="none"/>
        <c:tickLblPos val="nextTo"/>
        <c:spPr>
          <a:ln w="3175">
            <a:noFill/>
          </a:ln>
        </c:spPr>
        <c:txPr>
          <a:bodyPr/>
          <a:lstStyle/>
          <a:p>
            <a:pPr>
              <a:defRPr>
                <a:solidFill>
                  <a:schemeClr val="tx1"/>
                </a:solidFill>
              </a:defRPr>
            </a:pPr>
            <a:endParaRPr lang="en-US"/>
          </a:p>
        </c:txPr>
        <c:crossAx val="433359488"/>
        <c:crosses val="autoZero"/>
        <c:crossBetween val="between"/>
        <c:majorUnit val="20"/>
      </c:valAx>
      <c:valAx>
        <c:axId val="829057272"/>
        <c:scaling>
          <c:orientation val="minMax"/>
          <c:max val="145"/>
          <c:min val="0"/>
        </c:scaling>
        <c:delete val="0"/>
        <c:axPos val="r"/>
        <c:numFmt formatCode="0" sourceLinked="0"/>
        <c:majorTickMark val="out"/>
        <c:minorTickMark val="none"/>
        <c:tickLblPos val="none"/>
        <c:spPr>
          <a:ln>
            <a:noFill/>
          </a:ln>
        </c:spPr>
        <c:crossAx val="829052680"/>
        <c:crosses val="max"/>
        <c:crossBetween val="between"/>
      </c:valAx>
      <c:catAx>
        <c:axId val="829052680"/>
        <c:scaling>
          <c:orientation val="minMax"/>
        </c:scaling>
        <c:delete val="1"/>
        <c:axPos val="b"/>
        <c:numFmt formatCode="General" sourceLinked="1"/>
        <c:majorTickMark val="out"/>
        <c:minorTickMark val="none"/>
        <c:tickLblPos val="nextTo"/>
        <c:crossAx val="829057272"/>
        <c:crosses val="autoZero"/>
        <c:auto val="1"/>
        <c:lblAlgn val="ctr"/>
        <c:lblOffset val="100"/>
        <c:noMultiLvlLbl val="0"/>
      </c:catAx>
      <c:spPr>
        <a:ln w="3175">
          <a:noFill/>
        </a:ln>
      </c:spPr>
    </c:plotArea>
    <c:plotVisOnly val="1"/>
    <c:dispBlanksAs val="gap"/>
    <c:showDLblsOverMax val="0"/>
  </c:chart>
  <c:spPr>
    <a:solidFill>
      <a:schemeClr val="bg1"/>
    </a:solidFill>
    <a:ln>
      <a:noFill/>
    </a:ln>
  </c:spPr>
  <c:txPr>
    <a:bodyPr/>
    <a:lstStyle/>
    <a:p>
      <a:pPr>
        <a:defRPr sz="100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userShapes r:id="rId1"/>
</c:chartSpace>
</file>

<file path=xl/charts/chart5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5.6157257489395193E-2"/>
          <c:y val="0.10204684151700236"/>
          <c:w val="0.91708256137100508"/>
          <c:h val="0.73099237595300592"/>
        </c:manualLayout>
      </c:layout>
      <c:barChart>
        <c:barDir val="col"/>
        <c:grouping val="stacked"/>
        <c:varyColors val="0"/>
        <c:ser>
          <c:idx val="0"/>
          <c:order val="0"/>
          <c:spPr>
            <a:solidFill>
              <a:schemeClr val="tx2">
                <a:lumMod val="40000"/>
                <a:lumOff val="60000"/>
              </a:schemeClr>
            </a:solidFill>
            <a:ln>
              <a:noFill/>
            </a:ln>
          </c:spPr>
          <c:invertIfNegative val="0"/>
          <c:cat>
            <c:strRef>
              <c:f>'Energy and Capacity Value'!$X$29:$X$131</c:f>
              <c:strCache>
                <c:ptCount val="92"/>
                <c:pt idx="0">
                  <c:v>CPLE</c:v>
                </c:pt>
                <c:pt idx="13">
                  <c:v>TEC</c:v>
                </c:pt>
                <c:pt idx="26">
                  <c:v>SCEG</c:v>
                </c:pt>
                <c:pt idx="39">
                  <c:v>FPL</c:v>
                </c:pt>
                <c:pt idx="52">
                  <c:v>FPC</c:v>
                </c:pt>
                <c:pt idx="65">
                  <c:v>SOCO</c:v>
                </c:pt>
                <c:pt idx="78">
                  <c:v>DUK</c:v>
                </c:pt>
                <c:pt idx="91">
                  <c:v>TVA</c:v>
                </c:pt>
              </c:strCache>
            </c:strRef>
          </c:cat>
          <c:val>
            <c:numRef>
              <c:f>'Energy and Capacity Value'!$Y$29:$Y$131</c:f>
              <c:numCache>
                <c:formatCode>0.00</c:formatCode>
                <c:ptCount val="103"/>
                <c:pt idx="0">
                  <c:v>46.682438720398835</c:v>
                </c:pt>
                <c:pt idx="1">
                  <c:v>48.990330356309592</c:v>
                </c:pt>
                <c:pt idx="2">
                  <c:v>59.277212828175365</c:v>
                </c:pt>
                <c:pt idx="3">
                  <c:v>41.873790835929896</c:v>
                </c:pt>
                <c:pt idx="4">
                  <c:v>39.38806108683157</c:v>
                </c:pt>
                <c:pt idx="5">
                  <c:v>38.856201737915043</c:v>
                </c:pt>
                <c:pt idx="6">
                  <c:v>43.663572674174958</c:v>
                </c:pt>
                <c:pt idx="7">
                  <c:v>34.376055141147603</c:v>
                </c:pt>
                <c:pt idx="8">
                  <c:v>26.324478241900131</c:v>
                </c:pt>
                <c:pt idx="9">
                  <c:v>45.116215376670802</c:v>
                </c:pt>
                <c:pt idx="10">
                  <c:v>82.970437604079294</c:v>
                </c:pt>
                <c:pt idx="11">
                  <c:v>31.173189599098393</c:v>
                </c:pt>
                <c:pt idx="13">
                  <c:v>40.9</c:v>
                </c:pt>
                <c:pt idx="14">
                  <c:v>45.379202133419348</c:v>
                </c:pt>
                <c:pt idx="15">
                  <c:v>45.233793724041369</c:v>
                </c:pt>
                <c:pt idx="16">
                  <c:v>33.9</c:v>
                </c:pt>
                <c:pt idx="17">
                  <c:v>33.094383786111003</c:v>
                </c:pt>
                <c:pt idx="18">
                  <c:v>29.245460917256054</c:v>
                </c:pt>
                <c:pt idx="19">
                  <c:v>29.67596318497257</c:v>
                </c:pt>
                <c:pt idx="20">
                  <c:v>22.96140372964345</c:v>
                </c:pt>
                <c:pt idx="21">
                  <c:v>17.546710299954601</c:v>
                </c:pt>
                <c:pt idx="22">
                  <c:v>28.979099585279119</c:v>
                </c:pt>
                <c:pt idx="23">
                  <c:v>52.905715474446524</c:v>
                </c:pt>
                <c:pt idx="24">
                  <c:v>19.738232611870174</c:v>
                </c:pt>
                <c:pt idx="31">
                  <c:v>37.89</c:v>
                </c:pt>
                <c:pt idx="32">
                  <c:v>39.509135260539395</c:v>
                </c:pt>
                <c:pt idx="33">
                  <c:v>32.687646526055545</c:v>
                </c:pt>
                <c:pt idx="34">
                  <c:v>26.764315732084267</c:v>
                </c:pt>
                <c:pt idx="35">
                  <c:v>41.9664310210023</c:v>
                </c:pt>
                <c:pt idx="36">
                  <c:v>77.563083032383062</c:v>
                </c:pt>
                <c:pt idx="37">
                  <c:v>32.202140500295492</c:v>
                </c:pt>
                <c:pt idx="39">
                  <c:v>43.508707976642668</c:v>
                </c:pt>
                <c:pt idx="40">
                  <c:v>44.376437584563796</c:v>
                </c:pt>
                <c:pt idx="41">
                  <c:v>51.051559287077502</c:v>
                </c:pt>
                <c:pt idx="42">
                  <c:v>38.035722555302875</c:v>
                </c:pt>
                <c:pt idx="43">
                  <c:v>33.963960873056429</c:v>
                </c:pt>
                <c:pt idx="44">
                  <c:v>34.731207386125561</c:v>
                </c:pt>
                <c:pt idx="45">
                  <c:v>39.546985415197376</c:v>
                </c:pt>
                <c:pt idx="46">
                  <c:v>32.658638925674495</c:v>
                </c:pt>
                <c:pt idx="47">
                  <c:v>26.107182817994229</c:v>
                </c:pt>
                <c:pt idx="48">
                  <c:v>39.592524923811638</c:v>
                </c:pt>
                <c:pt idx="49">
                  <c:v>72.243872987893283</c:v>
                </c:pt>
                <c:pt idx="50">
                  <c:v>30.841618649064792</c:v>
                </c:pt>
                <c:pt idx="52">
                  <c:v>37.556594247610725</c:v>
                </c:pt>
                <c:pt idx="53">
                  <c:v>42.633498174040483</c:v>
                </c:pt>
                <c:pt idx="54">
                  <c:v>51.274793033985311</c:v>
                </c:pt>
                <c:pt idx="55">
                  <c:v>34.92083984717906</c:v>
                </c:pt>
                <c:pt idx="56">
                  <c:v>33.249766911746278</c:v>
                </c:pt>
                <c:pt idx="57">
                  <c:v>36.835362841739247</c:v>
                </c:pt>
                <c:pt idx="58">
                  <c:v>36.083275639533568</c:v>
                </c:pt>
                <c:pt idx="59">
                  <c:v>28.557687415902134</c:v>
                </c:pt>
                <c:pt idx="60">
                  <c:v>20.650360309356053</c:v>
                </c:pt>
                <c:pt idx="61">
                  <c:v>35.917497755840131</c:v>
                </c:pt>
                <c:pt idx="62">
                  <c:v>69.474081943507557</c:v>
                </c:pt>
                <c:pt idx="63">
                  <c:v>22.136098247324433</c:v>
                </c:pt>
                <c:pt idx="66">
                  <c:v>43.54947445255474</c:v>
                </c:pt>
                <c:pt idx="67">
                  <c:v>49.936082278929064</c:v>
                </c:pt>
                <c:pt idx="68">
                  <c:v>36.610828531508375</c:v>
                </c:pt>
                <c:pt idx="69">
                  <c:v>35.806776146650598</c:v>
                </c:pt>
                <c:pt idx="70">
                  <c:v>38.632428059368621</c:v>
                </c:pt>
                <c:pt idx="71">
                  <c:v>40.450081137945553</c:v>
                </c:pt>
                <c:pt idx="72">
                  <c:v>31.412486434044737</c:v>
                </c:pt>
                <c:pt idx="73">
                  <c:v>25.324710831929412</c:v>
                </c:pt>
                <c:pt idx="74">
                  <c:v>41.990029269680434</c:v>
                </c:pt>
                <c:pt idx="75">
                  <c:v>76.62976842451431</c:v>
                </c:pt>
                <c:pt idx="76">
                  <c:v>29.346736686171241</c:v>
                </c:pt>
                <c:pt idx="78">
                  <c:v>47.084341160676452</c:v>
                </c:pt>
                <c:pt idx="79">
                  <c:v>49.103954537976392</c:v>
                </c:pt>
                <c:pt idx="80">
                  <c:v>59.119530327874521</c:v>
                </c:pt>
                <c:pt idx="81">
                  <c:v>41.800609311184928</c:v>
                </c:pt>
                <c:pt idx="82">
                  <c:v>39.409617475633731</c:v>
                </c:pt>
                <c:pt idx="83">
                  <c:v>39.085691326574469</c:v>
                </c:pt>
                <c:pt idx="84">
                  <c:v>43.859840479670432</c:v>
                </c:pt>
                <c:pt idx="85">
                  <c:v>34.443143755804272</c:v>
                </c:pt>
                <c:pt idx="86">
                  <c:v>26.405318544966498</c:v>
                </c:pt>
                <c:pt idx="87">
                  <c:v>45.288531927629521</c:v>
                </c:pt>
                <c:pt idx="88">
                  <c:v>83.435808448297806</c:v>
                </c:pt>
                <c:pt idx="89">
                  <c:v>31.242539621212774</c:v>
                </c:pt>
                <c:pt idx="92">
                  <c:v>43.314162091645372</c:v>
                </c:pt>
                <c:pt idx="93">
                  <c:v>48.619229171942266</c:v>
                </c:pt>
                <c:pt idx="94">
                  <c:v>36.113643856518124</c:v>
                </c:pt>
                <c:pt idx="95">
                  <c:v>36.4787961687245</c:v>
                </c:pt>
                <c:pt idx="96">
                  <c:v>38.398338279236917</c:v>
                </c:pt>
                <c:pt idx="97">
                  <c:v>40.09316685609236</c:v>
                </c:pt>
                <c:pt idx="98">
                  <c:v>32.226133463878917</c:v>
                </c:pt>
                <c:pt idx="99">
                  <c:v>26.522362247827949</c:v>
                </c:pt>
                <c:pt idx="100">
                  <c:v>43.102375022021064</c:v>
                </c:pt>
                <c:pt idx="101">
                  <c:v>80.114382673687061</c:v>
                </c:pt>
                <c:pt idx="102">
                  <c:v>31.152178258328167</c:v>
                </c:pt>
              </c:numCache>
            </c:numRef>
          </c:val>
          <c:extLst>
            <c:ext xmlns:c16="http://schemas.microsoft.com/office/drawing/2014/chart" uri="{C3380CC4-5D6E-409C-BE32-E72D297353CC}">
              <c16:uniqueId val="{00000000-E33D-4D1F-BEAB-E890B7107EF6}"/>
            </c:ext>
          </c:extLst>
        </c:ser>
        <c:ser>
          <c:idx val="1"/>
          <c:order val="1"/>
          <c:spPr>
            <a:solidFill>
              <a:schemeClr val="accent2">
                <a:lumMod val="60000"/>
                <a:lumOff val="40000"/>
              </a:schemeClr>
            </a:solidFill>
            <a:ln w="19050">
              <a:noFill/>
              <a:prstDash val="solid"/>
            </a:ln>
          </c:spPr>
          <c:invertIfNegative val="0"/>
          <c:dPt>
            <c:idx val="10"/>
            <c:invertIfNegative val="0"/>
            <c:bubble3D val="0"/>
            <c:extLst>
              <c:ext xmlns:c16="http://schemas.microsoft.com/office/drawing/2014/chart" uri="{C3380CC4-5D6E-409C-BE32-E72D297353CC}">
                <c16:uniqueId val="{00000001-E33D-4D1F-BEAB-E890B7107EF6}"/>
              </c:ext>
            </c:extLst>
          </c:dPt>
          <c:dPt>
            <c:idx val="11"/>
            <c:invertIfNegative val="0"/>
            <c:bubble3D val="0"/>
            <c:extLst>
              <c:ext xmlns:c16="http://schemas.microsoft.com/office/drawing/2014/chart" uri="{C3380CC4-5D6E-409C-BE32-E72D297353CC}">
                <c16:uniqueId val="{00000002-E33D-4D1F-BEAB-E890B7107EF6}"/>
              </c:ext>
            </c:extLst>
          </c:dPt>
          <c:dPt>
            <c:idx val="20"/>
            <c:invertIfNegative val="0"/>
            <c:bubble3D val="0"/>
            <c:extLst>
              <c:ext xmlns:c16="http://schemas.microsoft.com/office/drawing/2014/chart" uri="{C3380CC4-5D6E-409C-BE32-E72D297353CC}">
                <c16:uniqueId val="{00000003-E33D-4D1F-BEAB-E890B7107EF6}"/>
              </c:ext>
            </c:extLst>
          </c:dPt>
          <c:dPt>
            <c:idx val="30"/>
            <c:invertIfNegative val="0"/>
            <c:bubble3D val="0"/>
            <c:extLst>
              <c:ext xmlns:c16="http://schemas.microsoft.com/office/drawing/2014/chart" uri="{C3380CC4-5D6E-409C-BE32-E72D297353CC}">
                <c16:uniqueId val="{00000004-E33D-4D1F-BEAB-E890B7107EF6}"/>
              </c:ext>
            </c:extLst>
          </c:dPt>
          <c:dPt>
            <c:idx val="40"/>
            <c:invertIfNegative val="0"/>
            <c:bubble3D val="0"/>
            <c:extLst>
              <c:ext xmlns:c16="http://schemas.microsoft.com/office/drawing/2014/chart" uri="{C3380CC4-5D6E-409C-BE32-E72D297353CC}">
                <c16:uniqueId val="{00000005-E33D-4D1F-BEAB-E890B7107EF6}"/>
              </c:ext>
            </c:extLst>
          </c:dPt>
          <c:dPt>
            <c:idx val="50"/>
            <c:invertIfNegative val="0"/>
            <c:bubble3D val="0"/>
            <c:extLst>
              <c:ext xmlns:c16="http://schemas.microsoft.com/office/drawing/2014/chart" uri="{C3380CC4-5D6E-409C-BE32-E72D297353CC}">
                <c16:uniqueId val="{00000006-E33D-4D1F-BEAB-E890B7107EF6}"/>
              </c:ext>
            </c:extLst>
          </c:dPt>
          <c:dPt>
            <c:idx val="51"/>
            <c:invertIfNegative val="0"/>
            <c:bubble3D val="0"/>
            <c:extLst>
              <c:ext xmlns:c16="http://schemas.microsoft.com/office/drawing/2014/chart" uri="{C3380CC4-5D6E-409C-BE32-E72D297353CC}">
                <c16:uniqueId val="{00000007-E33D-4D1F-BEAB-E890B7107EF6}"/>
              </c:ext>
            </c:extLst>
          </c:dPt>
          <c:dPt>
            <c:idx val="60"/>
            <c:invertIfNegative val="0"/>
            <c:bubble3D val="0"/>
            <c:extLst>
              <c:ext xmlns:c16="http://schemas.microsoft.com/office/drawing/2014/chart" uri="{C3380CC4-5D6E-409C-BE32-E72D297353CC}">
                <c16:uniqueId val="{00000008-E33D-4D1F-BEAB-E890B7107EF6}"/>
              </c:ext>
            </c:extLst>
          </c:dPt>
          <c:dPt>
            <c:idx val="70"/>
            <c:invertIfNegative val="0"/>
            <c:bubble3D val="0"/>
            <c:extLst>
              <c:ext xmlns:c16="http://schemas.microsoft.com/office/drawing/2014/chart" uri="{C3380CC4-5D6E-409C-BE32-E72D297353CC}">
                <c16:uniqueId val="{00000009-E33D-4D1F-BEAB-E890B7107EF6}"/>
              </c:ext>
            </c:extLst>
          </c:dPt>
          <c:cat>
            <c:strRef>
              <c:f>'Energy and Capacity Value'!$X$29:$X$131</c:f>
              <c:strCache>
                <c:ptCount val="92"/>
                <c:pt idx="0">
                  <c:v>CPLE</c:v>
                </c:pt>
                <c:pt idx="13">
                  <c:v>TEC</c:v>
                </c:pt>
                <c:pt idx="26">
                  <c:v>SCEG</c:v>
                </c:pt>
                <c:pt idx="39">
                  <c:v>FPL</c:v>
                </c:pt>
                <c:pt idx="52">
                  <c:v>FPC</c:v>
                </c:pt>
                <c:pt idx="65">
                  <c:v>SOCO</c:v>
                </c:pt>
                <c:pt idx="78">
                  <c:v>DUK</c:v>
                </c:pt>
                <c:pt idx="91">
                  <c:v>TVA</c:v>
                </c:pt>
              </c:strCache>
            </c:strRef>
          </c:cat>
          <c:val>
            <c:numRef>
              <c:f>'Energy and Capacity Value'!$Z$29:$Z$131</c:f>
              <c:numCache>
                <c:formatCode>0.00</c:formatCode>
                <c:ptCount val="103"/>
                <c:pt idx="0">
                  <c:v>29.388216313529981</c:v>
                </c:pt>
                <c:pt idx="1">
                  <c:v>24.77267580978614</c:v>
                </c:pt>
                <c:pt idx="2">
                  <c:v>17.632032673308981</c:v>
                </c:pt>
                <c:pt idx="3">
                  <c:v>13.970978969945936</c:v>
                </c:pt>
                <c:pt idx="4">
                  <c:v>14.585124827959199</c:v>
                </c:pt>
                <c:pt idx="5">
                  <c:v>16.644953642963412</c:v>
                </c:pt>
                <c:pt idx="6">
                  <c:v>10.042570068630592</c:v>
                </c:pt>
                <c:pt idx="7">
                  <c:v>8.7867924710713208</c:v>
                </c:pt>
                <c:pt idx="8">
                  <c:v>5.8753155624815125</c:v>
                </c:pt>
                <c:pt idx="9">
                  <c:v>3.7570741512726178</c:v>
                </c:pt>
                <c:pt idx="10">
                  <c:v>7.8575627548682672</c:v>
                </c:pt>
                <c:pt idx="11">
                  <c:v>7.6735468739938142</c:v>
                </c:pt>
                <c:pt idx="13">
                  <c:v>24.48</c:v>
                </c:pt>
                <c:pt idx="14">
                  <c:v>31.462425201688003</c:v>
                </c:pt>
                <c:pt idx="15">
                  <c:v>36.843213318239577</c:v>
                </c:pt>
                <c:pt idx="16">
                  <c:v>38.107368159137387</c:v>
                </c:pt>
                <c:pt idx="17">
                  <c:v>29.516736260516925</c:v>
                </c:pt>
                <c:pt idx="18">
                  <c:v>22.348304297767125</c:v>
                </c:pt>
                <c:pt idx="19">
                  <c:v>28.934953085599723</c:v>
                </c:pt>
                <c:pt idx="20">
                  <c:v>28.081622126311007</c:v>
                </c:pt>
                <c:pt idx="21">
                  <c:v>26.584743829594931</c:v>
                </c:pt>
                <c:pt idx="22">
                  <c:v>19.273466442196444</c:v>
                </c:pt>
                <c:pt idx="23">
                  <c:v>23.78793216306223</c:v>
                </c:pt>
                <c:pt idx="24">
                  <c:v>28.562815517233592</c:v>
                </c:pt>
                <c:pt idx="31">
                  <c:v>26.89</c:v>
                </c:pt>
                <c:pt idx="32">
                  <c:v>11.755718522756419</c:v>
                </c:pt>
                <c:pt idx="33">
                  <c:v>16.63114844563043</c:v>
                </c:pt>
                <c:pt idx="34">
                  <c:v>13.142447324378118</c:v>
                </c:pt>
                <c:pt idx="35">
                  <c:v>7.8920984016813085</c:v>
                </c:pt>
                <c:pt idx="36">
                  <c:v>15.168101338224714</c:v>
                </c:pt>
                <c:pt idx="37">
                  <c:v>16.831114579424405</c:v>
                </c:pt>
                <c:pt idx="39">
                  <c:v>31.761663926526445</c:v>
                </c:pt>
                <c:pt idx="40">
                  <c:v>42.372915171480678</c:v>
                </c:pt>
                <c:pt idx="41">
                  <c:v>49.405065874530564</c:v>
                </c:pt>
                <c:pt idx="42">
                  <c:v>47.810837295844529</c:v>
                </c:pt>
                <c:pt idx="43">
                  <c:v>39.402099423315569</c:v>
                </c:pt>
                <c:pt idx="44">
                  <c:v>25.375098144168422</c:v>
                </c:pt>
                <c:pt idx="45">
                  <c:v>28.956013292121387</c:v>
                </c:pt>
                <c:pt idx="46">
                  <c:v>24.467685083003872</c:v>
                </c:pt>
                <c:pt idx="47">
                  <c:v>28.24920694343173</c:v>
                </c:pt>
                <c:pt idx="48">
                  <c:v>22.306128094884137</c:v>
                </c:pt>
                <c:pt idx="49">
                  <c:v>26.83510451778735</c:v>
                </c:pt>
                <c:pt idx="50">
                  <c:v>26.617534568161247</c:v>
                </c:pt>
                <c:pt idx="52">
                  <c:v>30.285577089229911</c:v>
                </c:pt>
                <c:pt idx="53">
                  <c:v>39.471184093159586</c:v>
                </c:pt>
                <c:pt idx="54">
                  <c:v>47.345680843459604</c:v>
                </c:pt>
                <c:pt idx="55">
                  <c:v>48.234925163927315</c:v>
                </c:pt>
                <c:pt idx="56">
                  <c:v>37.539014151038934</c:v>
                </c:pt>
                <c:pt idx="57">
                  <c:v>26.999205760375446</c:v>
                </c:pt>
                <c:pt idx="58">
                  <c:v>35.726345599267539</c:v>
                </c:pt>
                <c:pt idx="59">
                  <c:v>34.115786789807942</c:v>
                </c:pt>
                <c:pt idx="60">
                  <c:v>32.138361020785958</c:v>
                </c:pt>
                <c:pt idx="61">
                  <c:v>26.502130163512891</c:v>
                </c:pt>
                <c:pt idx="62">
                  <c:v>31.225434024196964</c:v>
                </c:pt>
                <c:pt idx="63">
                  <c:v>40.825186682329246</c:v>
                </c:pt>
                <c:pt idx="66">
                  <c:v>27.774540145985405</c:v>
                </c:pt>
                <c:pt idx="67">
                  <c:v>21.782182524782502</c:v>
                </c:pt>
                <c:pt idx="68">
                  <c:v>25.921336691982329</c:v>
                </c:pt>
                <c:pt idx="69">
                  <c:v>24.282419200907086</c:v>
                </c:pt>
                <c:pt idx="70">
                  <c:v>30.475979053751853</c:v>
                </c:pt>
                <c:pt idx="71">
                  <c:v>20.764689341343448</c:v>
                </c:pt>
                <c:pt idx="72">
                  <c:v>24.794622518297299</c:v>
                </c:pt>
                <c:pt idx="73">
                  <c:v>19.274330568932864</c:v>
                </c:pt>
                <c:pt idx="74">
                  <c:v>13.435079547730568</c:v>
                </c:pt>
                <c:pt idx="75">
                  <c:v>24.930800728866984</c:v>
                </c:pt>
                <c:pt idx="76">
                  <c:v>31.03042528104174</c:v>
                </c:pt>
                <c:pt idx="78">
                  <c:v>33.58200904548255</c:v>
                </c:pt>
                <c:pt idx="79">
                  <c:v>29.178490225740155</c:v>
                </c:pt>
                <c:pt idx="80">
                  <c:v>27.242499510850575</c:v>
                </c:pt>
                <c:pt idx="81">
                  <c:v>29.39471706736035</c:v>
                </c:pt>
                <c:pt idx="82">
                  <c:v>25.508804948094962</c:v>
                </c:pt>
                <c:pt idx="83">
                  <c:v>28.916366646421025</c:v>
                </c:pt>
                <c:pt idx="84">
                  <c:v>18.964906848067859</c:v>
                </c:pt>
                <c:pt idx="85">
                  <c:v>20.092424243927763</c:v>
                </c:pt>
                <c:pt idx="86">
                  <c:v>16.823270310215406</c:v>
                </c:pt>
                <c:pt idx="87">
                  <c:v>12.544695807468182</c:v>
                </c:pt>
                <c:pt idx="88">
                  <c:v>28.695909365210976</c:v>
                </c:pt>
                <c:pt idx="89">
                  <c:v>33.426875656161997</c:v>
                </c:pt>
                <c:pt idx="92">
                  <c:v>27.754752405283469</c:v>
                </c:pt>
                <c:pt idx="93">
                  <c:v>27.670750063307164</c:v>
                </c:pt>
                <c:pt idx="94">
                  <c:v>24.931005680966717</c:v>
                </c:pt>
                <c:pt idx="95">
                  <c:v>19.856824625086109</c:v>
                </c:pt>
                <c:pt idx="96">
                  <c:v>35.588782602541109</c:v>
                </c:pt>
                <c:pt idx="97">
                  <c:v>21.120742921379023</c:v>
                </c:pt>
                <c:pt idx="98">
                  <c:v>24.423668261574008</c:v>
                </c:pt>
                <c:pt idx="99">
                  <c:v>20.112362012029884</c:v>
                </c:pt>
                <c:pt idx="100">
                  <c:v>12.712091721590994</c:v>
                </c:pt>
                <c:pt idx="101">
                  <c:v>27.632917000735542</c:v>
                </c:pt>
                <c:pt idx="102">
                  <c:v>34.547470509259178</c:v>
                </c:pt>
              </c:numCache>
            </c:numRef>
          </c:val>
          <c:extLst>
            <c:ext xmlns:c16="http://schemas.microsoft.com/office/drawing/2014/chart" uri="{C3380CC4-5D6E-409C-BE32-E72D297353CC}">
              <c16:uniqueId val="{0000000A-E33D-4D1F-BEAB-E890B7107EF6}"/>
            </c:ext>
          </c:extLst>
        </c:ser>
        <c:dLbls>
          <c:showLegendKey val="0"/>
          <c:showVal val="0"/>
          <c:showCatName val="0"/>
          <c:showSerName val="0"/>
          <c:showPercent val="0"/>
          <c:showBubbleSize val="0"/>
        </c:dLbls>
        <c:gapWidth val="30"/>
        <c:overlap val="100"/>
        <c:axId val="433359488"/>
        <c:axId val="433377664"/>
      </c:barChart>
      <c:barChart>
        <c:barDir val="col"/>
        <c:grouping val="stacked"/>
        <c:varyColors val="0"/>
        <c:ser>
          <c:idx val="2"/>
          <c:order val="2"/>
          <c:spPr>
            <a:noFill/>
          </c:spPr>
          <c:invertIfNegative val="0"/>
          <c:errBars>
            <c:errBarType val="both"/>
            <c:errValType val="cust"/>
            <c:noEndCap val="0"/>
            <c:plus>
              <c:numRef>
                <c:f>'Energy and Capacity Value'!$AE$29:$AE$131</c:f>
                <c:numCache>
                  <c:formatCode>General</c:formatCode>
                  <c:ptCount val="103"/>
                  <c:pt idx="0">
                    <c:v>2.6373449660711827</c:v>
                  </c:pt>
                  <c:pt idx="1">
                    <c:v>3.5419938339042716</c:v>
                  </c:pt>
                  <c:pt idx="2">
                    <c:v>10.048754498515677</c:v>
                  </c:pt>
                  <c:pt idx="3">
                    <c:v>8.8712301941241876</c:v>
                  </c:pt>
                  <c:pt idx="4">
                    <c:v>5.1818140852092398</c:v>
                  </c:pt>
                  <c:pt idx="5">
                    <c:v>5.4928446191215343</c:v>
                  </c:pt>
                  <c:pt idx="6">
                    <c:v>4.7478572571944397</c:v>
                  </c:pt>
                  <c:pt idx="7">
                    <c:v>4.8671523877810756</c:v>
                  </c:pt>
                  <c:pt idx="8">
                    <c:v>1.7882061956183577</c:v>
                  </c:pt>
                  <c:pt idx="9">
                    <c:v>0.81671047205658454</c:v>
                  </c:pt>
                  <c:pt idx="10">
                    <c:v>3.0419996410524561</c:v>
                  </c:pt>
                  <c:pt idx="11">
                    <c:v>2.5772635269077853</c:v>
                  </c:pt>
                  <c:pt idx="13">
                    <c:v>0</c:v>
                  </c:pt>
                  <c:pt idx="14">
                    <c:v>0.56637266489265414</c:v>
                  </c:pt>
                  <c:pt idx="15">
                    <c:v>0.53499295771904087</c:v>
                  </c:pt>
                  <c:pt idx="16">
                    <c:v>0.61263184086261901</c:v>
                  </c:pt>
                  <c:pt idx="17">
                    <c:v>1.1288799533720848</c:v>
                  </c:pt>
                  <c:pt idx="18">
                    <c:v>1.546234784976825</c:v>
                  </c:pt>
                  <c:pt idx="19">
                    <c:v>1.039083729427702</c:v>
                  </c:pt>
                  <c:pt idx="20">
                    <c:v>0.80997414404553325</c:v>
                  </c:pt>
                  <c:pt idx="21">
                    <c:v>1.3605458704504656</c:v>
                  </c:pt>
                  <c:pt idx="22">
                    <c:v>1.3174339725244337</c:v>
                  </c:pt>
                  <c:pt idx="23">
                    <c:v>2.3743523624912513</c:v>
                  </c:pt>
                  <c:pt idx="24">
                    <c:v>6.4629518708962337</c:v>
                  </c:pt>
                  <c:pt idx="31">
                    <c:v>0</c:v>
                  </c:pt>
                  <c:pt idx="32">
                    <c:v>0.34114621670418899</c:v>
                  </c:pt>
                  <c:pt idx="33">
                    <c:v>6.7012050283140283</c:v>
                  </c:pt>
                  <c:pt idx="34">
                    <c:v>4.7772369435376092</c:v>
                  </c:pt>
                  <c:pt idx="35">
                    <c:v>2.1934705773163898</c:v>
                  </c:pt>
                  <c:pt idx="36">
                    <c:v>3.7808156293922082</c:v>
                  </c:pt>
                  <c:pt idx="37">
                    <c:v>0.81674492028010093</c:v>
                  </c:pt>
                  <c:pt idx="39">
                    <c:v>1.3136280968308824</c:v>
                  </c:pt>
                  <c:pt idx="40">
                    <c:v>0.80364724395555243</c:v>
                  </c:pt>
                  <c:pt idx="41">
                    <c:v>0.59837483839191918</c:v>
                  </c:pt>
                  <c:pt idx="42">
                    <c:v>2.3894401488526</c:v>
                  </c:pt>
                  <c:pt idx="43">
                    <c:v>2.4399397036279993</c:v>
                  </c:pt>
                  <c:pt idx="44">
                    <c:v>9.7936944697060255</c:v>
                  </c:pt>
                  <c:pt idx="45">
                    <c:v>8.7130012926812412</c:v>
                  </c:pt>
                  <c:pt idx="46">
                    <c:v>8.1036759913216372</c:v>
                  </c:pt>
                  <c:pt idx="47">
                    <c:v>3.6736102385740423</c:v>
                  </c:pt>
                  <c:pt idx="48">
                    <c:v>5.1713469813042181</c:v>
                  </c:pt>
                  <c:pt idx="49">
                    <c:v>8.375022494319353</c:v>
                  </c:pt>
                  <c:pt idx="50">
                    <c:v>5.7908467827739685</c:v>
                  </c:pt>
                  <c:pt idx="52">
                    <c:v>0.40782866315937838</c:v>
                  </c:pt>
                  <c:pt idx="53">
                    <c:v>0.27631773279993865</c:v>
                  </c:pt>
                  <c:pt idx="54">
                    <c:v>0.46952612255508086</c:v>
                  </c:pt>
                  <c:pt idx="55">
                    <c:v>0.81423498889363088</c:v>
                  </c:pt>
                  <c:pt idx="56">
                    <c:v>1.269218937214788</c:v>
                  </c:pt>
                  <c:pt idx="57">
                    <c:v>2.8694313978852861</c:v>
                  </c:pt>
                  <c:pt idx="58">
                    <c:v>2.9243787611988949</c:v>
                  </c:pt>
                  <c:pt idx="59">
                    <c:v>0.15152579428993107</c:v>
                  </c:pt>
                  <c:pt idx="60">
                    <c:v>1.382278669857989</c:v>
                  </c:pt>
                  <c:pt idx="61">
                    <c:v>1.2403720806469778</c:v>
                  </c:pt>
                  <c:pt idx="62">
                    <c:v>4.1214840322954842</c:v>
                  </c:pt>
                  <c:pt idx="63">
                    <c:v>6.7647150703463197</c:v>
                  </c:pt>
                  <c:pt idx="66">
                    <c:v>1.2659854014598579</c:v>
                  </c:pt>
                  <c:pt idx="67">
                    <c:v>7.6337351962884554</c:v>
                  </c:pt>
                  <c:pt idx="68">
                    <c:v>8.289834776509295</c:v>
                  </c:pt>
                  <c:pt idx="69">
                    <c:v>2.9288046524423237</c:v>
                  </c:pt>
                  <c:pt idx="70">
                    <c:v>3.3515928868795299</c:v>
                  </c:pt>
                  <c:pt idx="71">
                    <c:v>2.5752295207109839</c:v>
                  </c:pt>
                  <c:pt idx="72">
                    <c:v>3.3968910476579808</c:v>
                  </c:pt>
                  <c:pt idx="73">
                    <c:v>3.0789585991377209</c:v>
                  </c:pt>
                  <c:pt idx="74">
                    <c:v>2.0068911825889941</c:v>
                  </c:pt>
                  <c:pt idx="75">
                    <c:v>5.2214308466186736</c:v>
                  </c:pt>
                  <c:pt idx="76">
                    <c:v>2.750838032787037</c:v>
                  </c:pt>
                  <c:pt idx="78">
                    <c:v>3.9876497938410012</c:v>
                  </c:pt>
                  <c:pt idx="79">
                    <c:v>5.9215552362834671</c:v>
                  </c:pt>
                  <c:pt idx="80">
                    <c:v>6.7839701612749224</c:v>
                  </c:pt>
                  <c:pt idx="81">
                    <c:v>4.9346736214547207</c:v>
                  </c:pt>
                  <c:pt idx="82">
                    <c:v>3.1065775762712917</c:v>
                  </c:pt>
                  <c:pt idx="83">
                    <c:v>4.7879420270045046</c:v>
                  </c:pt>
                  <c:pt idx="84">
                    <c:v>5.3602526722617228</c:v>
                  </c:pt>
                  <c:pt idx="85">
                    <c:v>5.0044320002679612</c:v>
                  </c:pt>
                  <c:pt idx="86">
                    <c:v>2.4864111448180992</c:v>
                  </c:pt>
                  <c:pt idx="87">
                    <c:v>1.6967722649022932</c:v>
                  </c:pt>
                  <c:pt idx="88">
                    <c:v>4.3952821864912011</c:v>
                  </c:pt>
                  <c:pt idx="89">
                    <c:v>3.1895847226252272</c:v>
                  </c:pt>
                  <c:pt idx="92">
                    <c:v>3.7320855030711613</c:v>
                  </c:pt>
                  <c:pt idx="93">
                    <c:v>2.1290207647505639</c:v>
                  </c:pt>
                  <c:pt idx="94">
                    <c:v>0.91535046251515695</c:v>
                  </c:pt>
                  <c:pt idx="95">
                    <c:v>1.0003792061893861</c:v>
                  </c:pt>
                  <c:pt idx="96">
                    <c:v>4.7288791182219825</c:v>
                  </c:pt>
                  <c:pt idx="97">
                    <c:v>8.4280902225286098</c:v>
                  </c:pt>
                  <c:pt idx="98">
                    <c:v>7.8261982745470746</c:v>
                  </c:pt>
                  <c:pt idx="99">
                    <c:v>2.7452757401421763</c:v>
                  </c:pt>
                  <c:pt idx="100">
                    <c:v>2.2445332563879532</c:v>
                  </c:pt>
                  <c:pt idx="101">
                    <c:v>7.078700325577401</c:v>
                  </c:pt>
                  <c:pt idx="102">
                    <c:v>12.856351232412649</c:v>
                  </c:pt>
                </c:numCache>
              </c:numRef>
            </c:plus>
            <c:minus>
              <c:numRef>
                <c:f>'Energy and Capacity Value'!$AD$29:$AD$131</c:f>
                <c:numCache>
                  <c:formatCode>General</c:formatCode>
                  <c:ptCount val="103"/>
                  <c:pt idx="0">
                    <c:v>1.3146550339288154</c:v>
                  </c:pt>
                  <c:pt idx="1">
                    <c:v>1.8030061660957131</c:v>
                  </c:pt>
                  <c:pt idx="2">
                    <c:v>7.7872455014843212</c:v>
                  </c:pt>
                  <c:pt idx="3">
                    <c:v>7.8567698058758211</c:v>
                  </c:pt>
                  <c:pt idx="4">
                    <c:v>5.6931859147907602</c:v>
                  </c:pt>
                  <c:pt idx="5">
                    <c:v>2.9731553808784668</c:v>
                  </c:pt>
                  <c:pt idx="6">
                    <c:v>7.2101427428055587</c:v>
                  </c:pt>
                  <c:pt idx="7">
                    <c:v>5.1728476122189235</c:v>
                  </c:pt>
                  <c:pt idx="8">
                    <c:v>1.9027938043816413</c:v>
                  </c:pt>
                  <c:pt idx="9">
                    <c:v>0.57528952794341848</c:v>
                  </c:pt>
                  <c:pt idx="10">
                    <c:v>1.698000358947553</c:v>
                  </c:pt>
                  <c:pt idx="11">
                    <c:v>1.8787364730922107</c:v>
                  </c:pt>
                  <c:pt idx="13">
                    <c:v>0</c:v>
                  </c:pt>
                  <c:pt idx="14">
                    <c:v>2.017627335107349</c:v>
                  </c:pt>
                  <c:pt idx="15">
                    <c:v>2.1690070422809526</c:v>
                  </c:pt>
                  <c:pt idx="16">
                    <c:v>2.5313681591373864</c:v>
                  </c:pt>
                  <c:pt idx="17">
                    <c:v>2.7061200466279161</c:v>
                  </c:pt>
                  <c:pt idx="18">
                    <c:v>3.5617652150231791</c:v>
                  </c:pt>
                  <c:pt idx="19">
                    <c:v>4.585916270572298</c:v>
                  </c:pt>
                  <c:pt idx="20">
                    <c:v>7.3800258559544716</c:v>
                  </c:pt>
                  <c:pt idx="21">
                    <c:v>5.4234541295495333</c:v>
                  </c:pt>
                  <c:pt idx="22">
                    <c:v>2.6885660274755665</c:v>
                  </c:pt>
                  <c:pt idx="23">
                    <c:v>2.1936476375087466</c:v>
                  </c:pt>
                  <c:pt idx="24">
                    <c:v>10.829048129103768</c:v>
                  </c:pt>
                  <c:pt idx="31">
                    <c:v>0</c:v>
                  </c:pt>
                  <c:pt idx="32">
                    <c:v>0.79185378329581368</c:v>
                  </c:pt>
                  <c:pt idx="33">
                    <c:v>2.9057949716859639</c:v>
                  </c:pt>
                  <c:pt idx="34">
                    <c:v>3.2567630564623897</c:v>
                  </c:pt>
                  <c:pt idx="35">
                    <c:v>1.452529422683611</c:v>
                  </c:pt>
                  <c:pt idx="36">
                    <c:v>1.8451843706077966</c:v>
                  </c:pt>
                  <c:pt idx="37">
                    <c:v>3.3432550797199028</c:v>
                  </c:pt>
                  <c:pt idx="39">
                    <c:v>0.33437190316911369</c:v>
                  </c:pt>
                  <c:pt idx="40">
                    <c:v>0.21235275604446713</c:v>
                  </c:pt>
                  <c:pt idx="41">
                    <c:v>0.16162516160808593</c:v>
                  </c:pt>
                  <c:pt idx="42">
                    <c:v>0.6025598511474044</c:v>
                  </c:pt>
                  <c:pt idx="43">
                    <c:v>0.14406029637198969</c:v>
                  </c:pt>
                  <c:pt idx="44">
                    <c:v>2.1463055302939793</c:v>
                  </c:pt>
                  <c:pt idx="45">
                    <c:v>5.1429987073187533</c:v>
                  </c:pt>
                  <c:pt idx="46">
                    <c:v>4.1163240086783617</c:v>
                  </c:pt>
                  <c:pt idx="47">
                    <c:v>2.5163897614259554</c:v>
                  </c:pt>
                  <c:pt idx="48">
                    <c:v>6.6786530186957762</c:v>
                  </c:pt>
                  <c:pt idx="49">
                    <c:v>7.0929775056806506</c:v>
                  </c:pt>
                  <c:pt idx="50">
                    <c:v>5.2891532172260298</c:v>
                  </c:pt>
                  <c:pt idx="52">
                    <c:v>0.63217133684062787</c:v>
                  </c:pt>
                  <c:pt idx="53">
                    <c:v>0.43568226720006464</c:v>
                  </c:pt>
                  <c:pt idx="54">
                    <c:v>0.73047387744490777</c:v>
                  </c:pt>
                  <c:pt idx="55">
                    <c:v>1.2657650111063674</c:v>
                  </c:pt>
                  <c:pt idx="56">
                    <c:v>4.386781062785218</c:v>
                  </c:pt>
                  <c:pt idx="57">
                    <c:v>3.7105686021147051</c:v>
                  </c:pt>
                  <c:pt idx="58">
                    <c:v>2.2556212388011119</c:v>
                  </c:pt>
                  <c:pt idx="59">
                    <c:v>5.0944742057100711</c:v>
                  </c:pt>
                  <c:pt idx="60">
                    <c:v>2.9867213301420108</c:v>
                  </c:pt>
                  <c:pt idx="61">
                    <c:v>3.7496279193530171</c:v>
                  </c:pt>
                  <c:pt idx="62">
                    <c:v>1.8675159677045201</c:v>
                  </c:pt>
                  <c:pt idx="63">
                    <c:v>4.6182849296536759</c:v>
                  </c:pt>
                  <c:pt idx="66">
                    <c:v>1.2940145985401443</c:v>
                  </c:pt>
                  <c:pt idx="67">
                    <c:v>1.5422648037115465</c:v>
                  </c:pt>
                  <c:pt idx="68">
                    <c:v>3.8301652234906953</c:v>
                  </c:pt>
                  <c:pt idx="69">
                    <c:v>4.1201953475576829</c:v>
                  </c:pt>
                  <c:pt idx="70">
                    <c:v>7.3334071131204794</c:v>
                  </c:pt>
                  <c:pt idx="71">
                    <c:v>4.1067704792890112</c:v>
                  </c:pt>
                  <c:pt idx="72">
                    <c:v>3.4151089523420168</c:v>
                  </c:pt>
                  <c:pt idx="73">
                    <c:v>2.1230414008622773</c:v>
                  </c:pt>
                  <c:pt idx="74">
                    <c:v>2.1671088174109983</c:v>
                  </c:pt>
                  <c:pt idx="75">
                    <c:v>4.8775691533813159</c:v>
                  </c:pt>
                  <c:pt idx="76">
                    <c:v>5.1991619672129659</c:v>
                  </c:pt>
                  <c:pt idx="78">
                    <c:v>5.6423502061589943</c:v>
                  </c:pt>
                  <c:pt idx="79">
                    <c:v>13.274444763716545</c:v>
                  </c:pt>
                  <c:pt idx="80">
                    <c:v>5.3600298387250831</c:v>
                  </c:pt>
                  <c:pt idx="81">
                    <c:v>4.2753263785452731</c:v>
                  </c:pt>
                  <c:pt idx="82">
                    <c:v>4.0454224237286951</c:v>
                  </c:pt>
                  <c:pt idx="83">
                    <c:v>3.1820579729955085</c:v>
                  </c:pt>
                  <c:pt idx="84">
                    <c:v>5.7577473277382794</c:v>
                  </c:pt>
                  <c:pt idx="85">
                    <c:v>3.9755679997320357</c:v>
                  </c:pt>
                  <c:pt idx="86">
                    <c:v>1.5275888551818966</c:v>
                  </c:pt>
                  <c:pt idx="87">
                    <c:v>1.2432277350977046</c:v>
                  </c:pt>
                  <c:pt idx="88">
                    <c:v>3.0457178135088014</c:v>
                  </c:pt>
                  <c:pt idx="89">
                    <c:v>3.9774152773747673</c:v>
                  </c:pt>
                  <c:pt idx="92">
                    <c:v>1.0599144969288403</c:v>
                  </c:pt>
                  <c:pt idx="93">
                    <c:v>0.67897923524942883</c:v>
                  </c:pt>
                  <c:pt idx="94">
                    <c:v>2.6296495374848448</c:v>
                  </c:pt>
                  <c:pt idx="95">
                    <c:v>2.4396207938106116</c:v>
                  </c:pt>
                  <c:pt idx="96">
                    <c:v>10.03112088177803</c:v>
                  </c:pt>
                  <c:pt idx="97">
                    <c:v>10.350909777471387</c:v>
                  </c:pt>
                  <c:pt idx="98">
                    <c:v>10.189801725452924</c:v>
                  </c:pt>
                  <c:pt idx="99">
                    <c:v>6.1847242598578234</c:v>
                  </c:pt>
                  <c:pt idx="100">
                    <c:v>3.0174667436120401</c:v>
                  </c:pt>
                  <c:pt idx="101">
                    <c:v>4.5772996744226049</c:v>
                  </c:pt>
                  <c:pt idx="102">
                    <c:v>2.5946487675873442</c:v>
                  </c:pt>
                </c:numCache>
              </c:numRef>
            </c:minus>
            <c:spPr>
              <a:ln w="6350">
                <a:solidFill>
                  <a:schemeClr val="tx1">
                    <a:lumMod val="50000"/>
                    <a:lumOff val="50000"/>
                  </a:schemeClr>
                </a:solidFill>
              </a:ln>
            </c:spPr>
          </c:errBars>
          <c:val>
            <c:numRef>
              <c:f>'Energy and Capacity Value'!$AA$29:$AA$131</c:f>
              <c:numCache>
                <c:formatCode>0.00</c:formatCode>
                <c:ptCount val="103"/>
                <c:pt idx="0">
                  <c:v>76.070655033928816</c:v>
                </c:pt>
                <c:pt idx="1">
                  <c:v>73.763006166095721</c:v>
                </c:pt>
                <c:pt idx="2">
                  <c:v>76.909245501484321</c:v>
                </c:pt>
                <c:pt idx="3">
                  <c:v>55.844769805875821</c:v>
                </c:pt>
                <c:pt idx="4">
                  <c:v>53.973185914790761</c:v>
                </c:pt>
                <c:pt idx="5">
                  <c:v>55.501155380878465</c:v>
                </c:pt>
                <c:pt idx="6">
                  <c:v>53.706142742805561</c:v>
                </c:pt>
                <c:pt idx="7">
                  <c:v>43.162847612218926</c:v>
                </c:pt>
                <c:pt idx="8">
                  <c:v>32.199793804381642</c:v>
                </c:pt>
                <c:pt idx="9">
                  <c:v>48.873289527943413</c:v>
                </c:pt>
                <c:pt idx="10">
                  <c:v>90.828000358947548</c:v>
                </c:pt>
                <c:pt idx="11">
                  <c:v>38.846736473092207</c:v>
                </c:pt>
                <c:pt idx="13">
                  <c:v>65.38</c:v>
                </c:pt>
                <c:pt idx="14">
                  <c:v>76.841627335107347</c:v>
                </c:pt>
                <c:pt idx="15">
                  <c:v>82.077007042280954</c:v>
                </c:pt>
                <c:pt idx="16">
                  <c:v>72.007368159137386</c:v>
                </c:pt>
                <c:pt idx="17">
                  <c:v>62.611120046627917</c:v>
                </c:pt>
                <c:pt idx="18">
                  <c:v>51.593765215023176</c:v>
                </c:pt>
                <c:pt idx="19">
                  <c:v>58.610916270572297</c:v>
                </c:pt>
                <c:pt idx="20">
                  <c:v>51.043025855954468</c:v>
                </c:pt>
                <c:pt idx="21">
                  <c:v>44.131454129549532</c:v>
                </c:pt>
                <c:pt idx="22">
                  <c:v>48.252566027475567</c:v>
                </c:pt>
                <c:pt idx="23">
                  <c:v>76.693647637508747</c:v>
                </c:pt>
                <c:pt idx="24">
                  <c:v>48.301048129103769</c:v>
                </c:pt>
                <c:pt idx="31">
                  <c:v>64.78</c:v>
                </c:pt>
                <c:pt idx="32">
                  <c:v>51.264853783295813</c:v>
                </c:pt>
                <c:pt idx="33">
                  <c:v>49.318794971685968</c:v>
                </c:pt>
                <c:pt idx="34">
                  <c:v>39.906763056462388</c:v>
                </c:pt>
                <c:pt idx="35">
                  <c:v>49.85852942268361</c:v>
                </c:pt>
                <c:pt idx="36">
                  <c:v>92.731184370607792</c:v>
                </c:pt>
                <c:pt idx="37">
                  <c:v>49.0332550797199</c:v>
                </c:pt>
                <c:pt idx="39">
                  <c:v>75.270371903169121</c:v>
                </c:pt>
                <c:pt idx="40">
                  <c:v>86.749352756044459</c:v>
                </c:pt>
                <c:pt idx="41">
                  <c:v>100.45662516160809</c:v>
                </c:pt>
                <c:pt idx="42">
                  <c:v>85.846559851147404</c:v>
                </c:pt>
                <c:pt idx="43">
                  <c:v>73.366060296371998</c:v>
                </c:pt>
                <c:pt idx="44">
                  <c:v>60.10630553029398</c:v>
                </c:pt>
                <c:pt idx="45">
                  <c:v>68.502998707318753</c:v>
                </c:pt>
                <c:pt idx="46">
                  <c:v>57.126324008678367</c:v>
                </c:pt>
                <c:pt idx="47">
                  <c:v>54.356389761425959</c:v>
                </c:pt>
                <c:pt idx="48">
                  <c:v>61.898653018695775</c:v>
                </c:pt>
                <c:pt idx="49">
                  <c:v>99.078977505680641</c:v>
                </c:pt>
                <c:pt idx="50">
                  <c:v>57.459153217226032</c:v>
                </c:pt>
                <c:pt idx="52">
                  <c:v>67.842171336840622</c:v>
                </c:pt>
                <c:pt idx="53">
                  <c:v>82.104682267200062</c:v>
                </c:pt>
                <c:pt idx="54">
                  <c:v>98.620473877444908</c:v>
                </c:pt>
                <c:pt idx="55">
                  <c:v>83.155765011106368</c:v>
                </c:pt>
                <c:pt idx="56">
                  <c:v>70.788781062785219</c:v>
                </c:pt>
                <c:pt idx="57">
                  <c:v>63.834568602114707</c:v>
                </c:pt>
                <c:pt idx="58">
                  <c:v>71.809621238801114</c:v>
                </c:pt>
                <c:pt idx="59">
                  <c:v>62.673474205710072</c:v>
                </c:pt>
                <c:pt idx="60">
                  <c:v>52.78872133014201</c:v>
                </c:pt>
                <c:pt idx="61">
                  <c:v>62.419627919353019</c:v>
                </c:pt>
                <c:pt idx="62">
                  <c:v>100.69951596770451</c:v>
                </c:pt>
                <c:pt idx="63">
                  <c:v>62.961284929653679</c:v>
                </c:pt>
                <c:pt idx="66">
                  <c:v>71.324014598540145</c:v>
                </c:pt>
                <c:pt idx="67">
                  <c:v>71.718264803711548</c:v>
                </c:pt>
                <c:pt idx="68">
                  <c:v>62.532165223490694</c:v>
                </c:pt>
                <c:pt idx="69">
                  <c:v>60.089195347557684</c:v>
                </c:pt>
                <c:pt idx="70">
                  <c:v>69.108407113120478</c:v>
                </c:pt>
                <c:pt idx="71">
                  <c:v>61.214770479289015</c:v>
                </c:pt>
                <c:pt idx="72">
                  <c:v>56.207108952342018</c:v>
                </c:pt>
                <c:pt idx="73">
                  <c:v>44.599041400862276</c:v>
                </c:pt>
                <c:pt idx="74">
                  <c:v>55.425108817411001</c:v>
                </c:pt>
                <c:pt idx="75">
                  <c:v>101.56056915338132</c:v>
                </c:pt>
                <c:pt idx="76">
                  <c:v>60.377161967212963</c:v>
                </c:pt>
                <c:pt idx="78">
                  <c:v>80.666350206158995</c:v>
                </c:pt>
                <c:pt idx="79">
                  <c:v>78.282444763716541</c:v>
                </c:pt>
                <c:pt idx="80">
                  <c:v>86.362029838725078</c:v>
                </c:pt>
                <c:pt idx="81">
                  <c:v>71.195326378545275</c:v>
                </c:pt>
                <c:pt idx="82">
                  <c:v>64.9184224237287</c:v>
                </c:pt>
                <c:pt idx="83">
                  <c:v>68.002057972995502</c:v>
                </c:pt>
                <c:pt idx="84">
                  <c:v>62.82474732773828</c:v>
                </c:pt>
                <c:pt idx="85">
                  <c:v>54.535567999732038</c:v>
                </c:pt>
                <c:pt idx="86">
                  <c:v>43.228588855181897</c:v>
                </c:pt>
                <c:pt idx="87">
                  <c:v>57.833227735097708</c:v>
                </c:pt>
                <c:pt idx="88">
                  <c:v>112.1317178135088</c:v>
                </c:pt>
                <c:pt idx="89">
                  <c:v>64.669415277374767</c:v>
                </c:pt>
                <c:pt idx="92">
                  <c:v>71.068914496928841</c:v>
                </c:pt>
                <c:pt idx="93">
                  <c:v>76.289979235249433</c:v>
                </c:pt>
                <c:pt idx="94">
                  <c:v>61.044649537484844</c:v>
                </c:pt>
                <c:pt idx="95">
                  <c:v>56.335620793810612</c:v>
                </c:pt>
                <c:pt idx="96">
                  <c:v>73.987120881778026</c:v>
                </c:pt>
                <c:pt idx="97">
                  <c:v>61.213909777471386</c:v>
                </c:pt>
                <c:pt idx="98">
                  <c:v>56.649801725452924</c:v>
                </c:pt>
                <c:pt idx="99">
                  <c:v>46.634724259857826</c:v>
                </c:pt>
                <c:pt idx="100">
                  <c:v>55.814466743612044</c:v>
                </c:pt>
                <c:pt idx="101">
                  <c:v>107.74729967442261</c:v>
                </c:pt>
                <c:pt idx="102">
                  <c:v>65.699648767587348</c:v>
                </c:pt>
              </c:numCache>
            </c:numRef>
          </c:val>
          <c:extLst>
            <c:ext xmlns:c16="http://schemas.microsoft.com/office/drawing/2014/chart" uri="{C3380CC4-5D6E-409C-BE32-E72D297353CC}">
              <c16:uniqueId val="{0000000B-E33D-4D1F-BEAB-E890B7107EF6}"/>
            </c:ext>
          </c:extLst>
        </c:ser>
        <c:dLbls>
          <c:showLegendKey val="0"/>
          <c:showVal val="0"/>
          <c:showCatName val="0"/>
          <c:showSerName val="0"/>
          <c:showPercent val="0"/>
          <c:showBubbleSize val="0"/>
        </c:dLbls>
        <c:gapWidth val="30"/>
        <c:overlap val="100"/>
        <c:axId val="829052680"/>
        <c:axId val="829057272"/>
      </c:barChart>
      <c:catAx>
        <c:axId val="433359488"/>
        <c:scaling>
          <c:orientation val="minMax"/>
        </c:scaling>
        <c:delete val="0"/>
        <c:axPos val="b"/>
        <c:numFmt formatCode="General" sourceLinked="1"/>
        <c:majorTickMark val="out"/>
        <c:minorTickMark val="none"/>
        <c:tickLblPos val="nextTo"/>
        <c:spPr>
          <a:ln w="3175">
            <a:noFill/>
          </a:ln>
        </c:spPr>
        <c:txPr>
          <a:bodyPr rot="1500000" vert="horz"/>
          <a:lstStyle/>
          <a:p>
            <a:pPr>
              <a:defRPr/>
            </a:pPr>
            <a:endParaRPr lang="en-US"/>
          </a:p>
        </c:txPr>
        <c:crossAx val="433377664"/>
        <c:crosses val="autoZero"/>
        <c:auto val="1"/>
        <c:lblAlgn val="ctr"/>
        <c:lblOffset val="0"/>
        <c:tickLblSkip val="1"/>
        <c:tickMarkSkip val="1"/>
        <c:noMultiLvlLbl val="0"/>
      </c:catAx>
      <c:valAx>
        <c:axId val="433377664"/>
        <c:scaling>
          <c:orientation val="minMax"/>
          <c:max val="145"/>
          <c:min val="0"/>
        </c:scaling>
        <c:delete val="0"/>
        <c:axPos val="l"/>
        <c:majorGridlines>
          <c:spPr>
            <a:ln w="3175">
              <a:solidFill>
                <a:schemeClr val="bg1">
                  <a:lumMod val="75000"/>
                </a:schemeClr>
              </a:solidFill>
            </a:ln>
          </c:spPr>
        </c:majorGridlines>
        <c:numFmt formatCode="#,##0" sourceLinked="0"/>
        <c:majorTickMark val="out"/>
        <c:minorTickMark val="none"/>
        <c:tickLblPos val="nextTo"/>
        <c:spPr>
          <a:ln w="3175">
            <a:noFill/>
          </a:ln>
        </c:spPr>
        <c:txPr>
          <a:bodyPr/>
          <a:lstStyle/>
          <a:p>
            <a:pPr>
              <a:defRPr>
                <a:solidFill>
                  <a:schemeClr val="tx1"/>
                </a:solidFill>
              </a:defRPr>
            </a:pPr>
            <a:endParaRPr lang="en-US"/>
          </a:p>
        </c:txPr>
        <c:crossAx val="433359488"/>
        <c:crosses val="autoZero"/>
        <c:crossBetween val="between"/>
        <c:majorUnit val="20"/>
      </c:valAx>
      <c:valAx>
        <c:axId val="829057272"/>
        <c:scaling>
          <c:orientation val="minMax"/>
          <c:max val="145"/>
          <c:min val="0"/>
        </c:scaling>
        <c:delete val="0"/>
        <c:axPos val="r"/>
        <c:numFmt formatCode="0" sourceLinked="0"/>
        <c:majorTickMark val="out"/>
        <c:minorTickMark val="none"/>
        <c:tickLblPos val="none"/>
        <c:spPr>
          <a:ln>
            <a:noFill/>
          </a:ln>
        </c:spPr>
        <c:crossAx val="829052680"/>
        <c:crosses val="max"/>
        <c:crossBetween val="between"/>
      </c:valAx>
      <c:catAx>
        <c:axId val="829052680"/>
        <c:scaling>
          <c:orientation val="minMax"/>
        </c:scaling>
        <c:delete val="1"/>
        <c:axPos val="b"/>
        <c:numFmt formatCode="General" sourceLinked="1"/>
        <c:majorTickMark val="out"/>
        <c:minorTickMark val="none"/>
        <c:tickLblPos val="nextTo"/>
        <c:crossAx val="829057272"/>
        <c:crosses val="autoZero"/>
        <c:auto val="1"/>
        <c:lblAlgn val="ctr"/>
        <c:lblOffset val="100"/>
        <c:noMultiLvlLbl val="0"/>
      </c:catAx>
      <c:spPr>
        <a:ln w="3175">
          <a:noFill/>
        </a:ln>
      </c:spPr>
    </c:plotArea>
    <c:plotVisOnly val="1"/>
    <c:dispBlanksAs val="gap"/>
    <c:showDLblsOverMax val="0"/>
  </c:chart>
  <c:spPr>
    <a:solidFill>
      <a:schemeClr val="bg1"/>
    </a:solidFill>
    <a:ln>
      <a:noFill/>
    </a:ln>
  </c:spPr>
  <c:txPr>
    <a:bodyPr/>
    <a:lstStyle/>
    <a:p>
      <a:pPr>
        <a:defRPr sz="100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userShapes r:id="rId1"/>
</c:chartSpace>
</file>

<file path=xl/charts/chart5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6.259699410540967E-2"/>
          <c:y val="0.10204676563867017"/>
          <c:w val="0.90525050372491322"/>
          <c:h val="0.71143863158507215"/>
        </c:manualLayout>
      </c:layout>
      <c:barChart>
        <c:barDir val="col"/>
        <c:grouping val="stacked"/>
        <c:varyColors val="0"/>
        <c:ser>
          <c:idx val="0"/>
          <c:order val="0"/>
          <c:spPr>
            <a:solidFill>
              <a:schemeClr val="accent1">
                <a:lumMod val="60000"/>
                <a:lumOff val="40000"/>
              </a:schemeClr>
            </a:solidFill>
            <a:ln>
              <a:noFill/>
            </a:ln>
          </c:spPr>
          <c:invertIfNegative val="0"/>
          <c:cat>
            <c:multiLvlStrRef>
              <c:f>'Energy+Capacity Value vs. PPA'!$A$26:$B$141</c:f>
              <c:multiLvlStrCache>
                <c:ptCount val="116"/>
                <c:lvl>
                  <c:pt idx="0">
                    <c:v> </c:v>
                  </c:pt>
                  <c:pt idx="11">
                    <c:v> </c:v>
                  </c:pt>
                  <c:pt idx="13">
                    <c:v> </c:v>
                  </c:pt>
                  <c:pt idx="24">
                    <c:v> </c:v>
                  </c:pt>
                  <c:pt idx="26">
                    <c:v> </c:v>
                  </c:pt>
                  <c:pt idx="37">
                    <c:v> </c:v>
                  </c:pt>
                  <c:pt idx="39">
                    <c:v> </c:v>
                  </c:pt>
                  <c:pt idx="50">
                    <c:v> </c:v>
                  </c:pt>
                  <c:pt idx="52">
                    <c:v> </c:v>
                  </c:pt>
                  <c:pt idx="63">
                    <c:v> </c:v>
                  </c:pt>
                  <c:pt idx="65">
                    <c:v> </c:v>
                  </c:pt>
                  <c:pt idx="76">
                    <c:v> </c:v>
                  </c:pt>
                  <c:pt idx="78">
                    <c:v> </c:v>
                  </c:pt>
                  <c:pt idx="89">
                    <c:v> </c:v>
                  </c:pt>
                  <c:pt idx="91">
                    <c:v> </c:v>
                  </c:pt>
                  <c:pt idx="102">
                    <c:v> </c:v>
                  </c:pt>
                  <c:pt idx="104">
                    <c:v> </c:v>
                  </c:pt>
                  <c:pt idx="115">
                    <c:v> </c:v>
                  </c:pt>
                </c:lvl>
                <c:lvl>
                  <c:pt idx="0">
                    <c:v>2012-23
CAISO</c:v>
                  </c:pt>
                  <c:pt idx="12">
                    <c:v> </c:v>
                  </c:pt>
                  <c:pt idx="13">
                    <c:v>2012-23
ERCOT</c:v>
                  </c:pt>
                  <c:pt idx="25">
                    <c:v> </c:v>
                  </c:pt>
                  <c:pt idx="26">
                    <c:v>2012-23
SPP</c:v>
                  </c:pt>
                  <c:pt idx="38">
                    <c:v> </c:v>
                  </c:pt>
                  <c:pt idx="39">
                    <c:v>2012-23
MISO</c:v>
                  </c:pt>
                  <c:pt idx="51">
                    <c:v> </c:v>
                  </c:pt>
                  <c:pt idx="52">
                    <c:v>2012-23
PJM</c:v>
                  </c:pt>
                  <c:pt idx="65">
                    <c:v>2012-23
NYISO</c:v>
                  </c:pt>
                  <c:pt idx="77">
                    <c:v> </c:v>
                  </c:pt>
                  <c:pt idx="78">
                    <c:v>2012-23
ISO-NE</c:v>
                  </c:pt>
                  <c:pt idx="90">
                    <c:v> </c:v>
                  </c:pt>
                  <c:pt idx="91">
                    <c:v>2012-23
West
(non-ISO)</c:v>
                  </c:pt>
                  <c:pt idx="103">
                    <c:v> </c:v>
                  </c:pt>
                  <c:pt idx="104">
                    <c:v>2012-23
Southeast
(non-ISO)</c:v>
                  </c:pt>
                </c:lvl>
              </c:multiLvlStrCache>
            </c:multiLvlStrRef>
          </c:cat>
          <c:val>
            <c:numRef>
              <c:f>'Energy+Capacity Value vs. PPA'!$F$26:$F$141</c:f>
              <c:numCache>
                <c:formatCode>0.00</c:formatCode>
                <c:ptCount val="116"/>
                <c:pt idx="0">
                  <c:v>40.218348775284511</c:v>
                </c:pt>
                <c:pt idx="1">
                  <c:v>48.755425742400263</c:v>
                </c:pt>
                <c:pt idx="2">
                  <c:v>50.46235363643062</c:v>
                </c:pt>
                <c:pt idx="3">
                  <c:v>30.141839834799061</c:v>
                </c:pt>
                <c:pt idx="4">
                  <c:v>26.537366695954731</c:v>
                </c:pt>
                <c:pt idx="5">
                  <c:v>28.523195598408972</c:v>
                </c:pt>
                <c:pt idx="6">
                  <c:v>29.086998118571533</c:v>
                </c:pt>
                <c:pt idx="7">
                  <c:v>26.363019975770104</c:v>
                </c:pt>
                <c:pt idx="8">
                  <c:v>22.41905920794305</c:v>
                </c:pt>
                <c:pt idx="9">
                  <c:v>30.083395874565667</c:v>
                </c:pt>
                <c:pt idx="10">
                  <c:v>44.852817554633752</c:v>
                </c:pt>
                <c:pt idx="11">
                  <c:v>21.675543931056588</c:v>
                </c:pt>
                <c:pt idx="13">
                  <c:v>42.170362184706363</c:v>
                </c:pt>
                <c:pt idx="14">
                  <c:v>48.56351379958177</c:v>
                </c:pt>
                <c:pt idx="15">
                  <c:v>51.386534362133396</c:v>
                </c:pt>
                <c:pt idx="16">
                  <c:v>37.8946401128673</c:v>
                </c:pt>
                <c:pt idx="17">
                  <c:v>36.464412401094989</c:v>
                </c:pt>
                <c:pt idx="18">
                  <c:v>28.301077362451394</c:v>
                </c:pt>
                <c:pt idx="19">
                  <c:v>40.764557411513564</c:v>
                </c:pt>
                <c:pt idx="20">
                  <c:v>67.5578797182541</c:v>
                </c:pt>
                <c:pt idx="21">
                  <c:v>27.25867538301571</c:v>
                </c:pt>
                <c:pt idx="22">
                  <c:v>88.292196407948992</c:v>
                </c:pt>
                <c:pt idx="23">
                  <c:v>67.723242370434974</c:v>
                </c:pt>
                <c:pt idx="24">
                  <c:v>67.038533556764051</c:v>
                </c:pt>
                <c:pt idx="26">
                  <c:v>36.486558395750691</c:v>
                </c:pt>
                <c:pt idx="27">
                  <c:v>44.502625792974257</c:v>
                </c:pt>
                <c:pt idx="28">
                  <c:v>59.309699382303251</c:v>
                </c:pt>
                <c:pt idx="29">
                  <c:v>36.168648563319984</c:v>
                </c:pt>
                <c:pt idx="30">
                  <c:v>35.08721761269959</c:v>
                </c:pt>
                <c:pt idx="31">
                  <c:v>34.552868478095846</c:v>
                </c:pt>
                <c:pt idx="32">
                  <c:v>33.647389781141847</c:v>
                </c:pt>
                <c:pt idx="33">
                  <c:v>32.277793271285233</c:v>
                </c:pt>
                <c:pt idx="34">
                  <c:v>28.758004338111512</c:v>
                </c:pt>
                <c:pt idx="35">
                  <c:v>52.062259485419339</c:v>
                </c:pt>
                <c:pt idx="36">
                  <c:v>64.899413961028216</c:v>
                </c:pt>
                <c:pt idx="37">
                  <c:v>33.227589896762467</c:v>
                </c:pt>
                <c:pt idx="39">
                  <c:v>47.409447364437789</c:v>
                </c:pt>
                <c:pt idx="40">
                  <c:v>46.624926617513751</c:v>
                </c:pt>
                <c:pt idx="41">
                  <c:v>53.593481248996468</c:v>
                </c:pt>
                <c:pt idx="42">
                  <c:v>41.264469525535297</c:v>
                </c:pt>
                <c:pt idx="43">
                  <c:v>40.062632611065474</c:v>
                </c:pt>
                <c:pt idx="44">
                  <c:v>37.602486386716386</c:v>
                </c:pt>
                <c:pt idx="45">
                  <c:v>38.570418133514124</c:v>
                </c:pt>
                <c:pt idx="46">
                  <c:v>30.043677007903593</c:v>
                </c:pt>
                <c:pt idx="47">
                  <c:v>24.400375817799329</c:v>
                </c:pt>
                <c:pt idx="48">
                  <c:v>43.339816998703313</c:v>
                </c:pt>
                <c:pt idx="49">
                  <c:v>72.790927303666393</c:v>
                </c:pt>
                <c:pt idx="50">
                  <c:v>32.54808881982234</c:v>
                </c:pt>
                <c:pt idx="52">
                  <c:v>52.361554650328799</c:v>
                </c:pt>
                <c:pt idx="53">
                  <c:v>57.687639382435918</c:v>
                </c:pt>
                <c:pt idx="54">
                  <c:v>69.967896717381961</c:v>
                </c:pt>
                <c:pt idx="55">
                  <c:v>46.698174872095926</c:v>
                </c:pt>
                <c:pt idx="56">
                  <c:v>38.537557851762735</c:v>
                </c:pt>
                <c:pt idx="57">
                  <c:v>40.403686408041551</c:v>
                </c:pt>
                <c:pt idx="58">
                  <c:v>47.161210007278989</c:v>
                </c:pt>
                <c:pt idx="59">
                  <c:v>33.89884800936278</c:v>
                </c:pt>
                <c:pt idx="60">
                  <c:v>26.122540440853836</c:v>
                </c:pt>
                <c:pt idx="61">
                  <c:v>44.761892420553984</c:v>
                </c:pt>
                <c:pt idx="62">
                  <c:v>85.402192102306671</c:v>
                </c:pt>
                <c:pt idx="63">
                  <c:v>31.431032479959605</c:v>
                </c:pt>
                <c:pt idx="65">
                  <c:v>77.3826086426253</c:v>
                </c:pt>
                <c:pt idx="66">
                  <c:v>99.834466353909463</c:v>
                </c:pt>
                <c:pt idx="67">
                  <c:v>85.147350671231834</c:v>
                </c:pt>
                <c:pt idx="68">
                  <c:v>57.431099172632962</c:v>
                </c:pt>
                <c:pt idx="69">
                  <c:v>45.599310677298085</c:v>
                </c:pt>
                <c:pt idx="70">
                  <c:v>40.582811814378772</c:v>
                </c:pt>
                <c:pt idx="71">
                  <c:v>47.990882115597238</c:v>
                </c:pt>
                <c:pt idx="72">
                  <c:v>34.566487468797853</c:v>
                </c:pt>
                <c:pt idx="73">
                  <c:v>25.204710159318616</c:v>
                </c:pt>
                <c:pt idx="74">
                  <c:v>43.935664807603672</c:v>
                </c:pt>
                <c:pt idx="75">
                  <c:v>78.666111142286098</c:v>
                </c:pt>
                <c:pt idx="76">
                  <c:v>30.260936319065699</c:v>
                </c:pt>
                <c:pt idx="78">
                  <c:v>54.721289741290541</c:v>
                </c:pt>
                <c:pt idx="79">
                  <c:v>74.6514064625961</c:v>
                </c:pt>
                <c:pt idx="80">
                  <c:v>73.335447157648019</c:v>
                </c:pt>
                <c:pt idx="81">
                  <c:v>48.636643147370911</c:v>
                </c:pt>
                <c:pt idx="82">
                  <c:v>37.61167684192047</c:v>
                </c:pt>
                <c:pt idx="83">
                  <c:v>36.944794625979434</c:v>
                </c:pt>
                <c:pt idx="84">
                  <c:v>46.223644844330835</c:v>
                </c:pt>
                <c:pt idx="85">
                  <c:v>32.200542342527484</c:v>
                </c:pt>
                <c:pt idx="86">
                  <c:v>24.135944546068565</c:v>
                </c:pt>
                <c:pt idx="87">
                  <c:v>42.899605181939101</c:v>
                </c:pt>
                <c:pt idx="88">
                  <c:v>73.938666122139509</c:v>
                </c:pt>
                <c:pt idx="89">
                  <c:v>29.946303310418887</c:v>
                </c:pt>
                <c:pt idx="91">
                  <c:v>28.830263408976595</c:v>
                </c:pt>
                <c:pt idx="92">
                  <c:v>42.467365601435723</c:v>
                </c:pt>
                <c:pt idx="93">
                  <c:v>44.950751116391487</c:v>
                </c:pt>
                <c:pt idx="94">
                  <c:v>30.370105247408489</c:v>
                </c:pt>
                <c:pt idx="95">
                  <c:v>25.317540134744021</c:v>
                </c:pt>
                <c:pt idx="96">
                  <c:v>29.023021309652432</c:v>
                </c:pt>
                <c:pt idx="97">
                  <c:v>31.331810209590643</c:v>
                </c:pt>
                <c:pt idx="98">
                  <c:v>29.039909047439409</c:v>
                </c:pt>
                <c:pt idx="99">
                  <c:v>24.639618080359718</c:v>
                </c:pt>
                <c:pt idx="100">
                  <c:v>31.782822600926778</c:v>
                </c:pt>
                <c:pt idx="101">
                  <c:v>46.974827199419174</c:v>
                </c:pt>
                <c:pt idx="102">
                  <c:v>28.254931328144092</c:v>
                </c:pt>
                <c:pt idx="104">
                  <c:v>43.342268460706315</c:v>
                </c:pt>
                <c:pt idx="105">
                  <c:v>47.064487299968789</c:v>
                </c:pt>
                <c:pt idx="106">
                  <c:v>56.595026610602702</c:v>
                </c:pt>
                <c:pt idx="107">
                  <c:v>40.69994935379426</c:v>
                </c:pt>
                <c:pt idx="108">
                  <c:v>38.528886587936682</c:v>
                </c:pt>
                <c:pt idx="109">
                  <c:v>38.419069598474017</c:v>
                </c:pt>
                <c:pt idx="110">
                  <c:v>41.997263329126341</c:v>
                </c:pt>
                <c:pt idx="111">
                  <c:v>32.762268303685289</c:v>
                </c:pt>
                <c:pt idx="112">
                  <c:v>25.314951956454419</c:v>
                </c:pt>
                <c:pt idx="113">
                  <c:v>41.393301393696106</c:v>
                </c:pt>
                <c:pt idx="114">
                  <c:v>75.896499649012767</c:v>
                </c:pt>
                <c:pt idx="115">
                  <c:v>29.48663667449949</c:v>
                </c:pt>
              </c:numCache>
            </c:numRef>
          </c:val>
          <c:extLst>
            <c:ext xmlns:c16="http://schemas.microsoft.com/office/drawing/2014/chart" uri="{C3380CC4-5D6E-409C-BE32-E72D297353CC}">
              <c16:uniqueId val="{00000000-8CB4-4B8B-AADA-E6AB2F83F646}"/>
            </c:ext>
          </c:extLst>
        </c:ser>
        <c:ser>
          <c:idx val="2"/>
          <c:order val="2"/>
          <c:spPr>
            <a:solidFill>
              <a:schemeClr val="accent2">
                <a:lumMod val="60000"/>
                <a:lumOff val="40000"/>
              </a:schemeClr>
            </a:solidFill>
          </c:spPr>
          <c:invertIfNegative val="0"/>
          <c:cat>
            <c:multiLvlStrRef>
              <c:f>'Energy+Capacity Value vs. PPA'!$A$26:$B$141</c:f>
              <c:multiLvlStrCache>
                <c:ptCount val="116"/>
                <c:lvl>
                  <c:pt idx="0">
                    <c:v> </c:v>
                  </c:pt>
                  <c:pt idx="11">
                    <c:v> </c:v>
                  </c:pt>
                  <c:pt idx="13">
                    <c:v> </c:v>
                  </c:pt>
                  <c:pt idx="24">
                    <c:v> </c:v>
                  </c:pt>
                  <c:pt idx="26">
                    <c:v> </c:v>
                  </c:pt>
                  <c:pt idx="37">
                    <c:v> </c:v>
                  </c:pt>
                  <c:pt idx="39">
                    <c:v> </c:v>
                  </c:pt>
                  <c:pt idx="50">
                    <c:v> </c:v>
                  </c:pt>
                  <c:pt idx="52">
                    <c:v> </c:v>
                  </c:pt>
                  <c:pt idx="63">
                    <c:v> </c:v>
                  </c:pt>
                  <c:pt idx="65">
                    <c:v> </c:v>
                  </c:pt>
                  <c:pt idx="76">
                    <c:v> </c:v>
                  </c:pt>
                  <c:pt idx="78">
                    <c:v> </c:v>
                  </c:pt>
                  <c:pt idx="89">
                    <c:v> </c:v>
                  </c:pt>
                  <c:pt idx="91">
                    <c:v> </c:v>
                  </c:pt>
                  <c:pt idx="102">
                    <c:v> </c:v>
                  </c:pt>
                  <c:pt idx="104">
                    <c:v> </c:v>
                  </c:pt>
                  <c:pt idx="115">
                    <c:v> </c:v>
                  </c:pt>
                </c:lvl>
                <c:lvl>
                  <c:pt idx="0">
                    <c:v>2012-23
CAISO</c:v>
                  </c:pt>
                  <c:pt idx="12">
                    <c:v> </c:v>
                  </c:pt>
                  <c:pt idx="13">
                    <c:v>2012-23
ERCOT</c:v>
                  </c:pt>
                  <c:pt idx="25">
                    <c:v> </c:v>
                  </c:pt>
                  <c:pt idx="26">
                    <c:v>2012-23
SPP</c:v>
                  </c:pt>
                  <c:pt idx="38">
                    <c:v> </c:v>
                  </c:pt>
                  <c:pt idx="39">
                    <c:v>2012-23
MISO</c:v>
                  </c:pt>
                  <c:pt idx="51">
                    <c:v> </c:v>
                  </c:pt>
                  <c:pt idx="52">
                    <c:v>2012-23
PJM</c:v>
                  </c:pt>
                  <c:pt idx="65">
                    <c:v>2012-23
NYISO</c:v>
                  </c:pt>
                  <c:pt idx="77">
                    <c:v> </c:v>
                  </c:pt>
                  <c:pt idx="78">
                    <c:v>2012-23
ISO-NE</c:v>
                  </c:pt>
                  <c:pt idx="90">
                    <c:v> </c:v>
                  </c:pt>
                  <c:pt idx="91">
                    <c:v>2012-23
West
(non-ISO)</c:v>
                  </c:pt>
                  <c:pt idx="103">
                    <c:v> </c:v>
                  </c:pt>
                  <c:pt idx="104">
                    <c:v>2012-23
Southeast
(non-ISO)</c:v>
                  </c:pt>
                </c:lvl>
              </c:multiLvlStrCache>
            </c:multiLvlStrRef>
          </c:cat>
          <c:val>
            <c:numRef>
              <c:f>'Energy+Capacity Value vs. PPA'!$G$26:$G$141</c:f>
              <c:numCache>
                <c:formatCode>0.00</c:formatCode>
                <c:ptCount val="116"/>
                <c:pt idx="0">
                  <c:v>19.257331805096115</c:v>
                </c:pt>
                <c:pt idx="1">
                  <c:v>18.754917364287493</c:v>
                </c:pt>
                <c:pt idx="2">
                  <c:v>18.508211099931607</c:v>
                </c:pt>
                <c:pt idx="3">
                  <c:v>13.481378402072785</c:v>
                </c:pt>
                <c:pt idx="4">
                  <c:v>10.375196110743858</c:v>
                </c:pt>
                <c:pt idx="5">
                  <c:v>10.195008640062433</c:v>
                </c:pt>
                <c:pt idx="6">
                  <c:v>5.469383357100857</c:v>
                </c:pt>
                <c:pt idx="7">
                  <c:v>6.6203531513114289</c:v>
                </c:pt>
                <c:pt idx="8">
                  <c:v>7.7076999157412933</c:v>
                </c:pt>
                <c:pt idx="9">
                  <c:v>8.2997894582510519</c:v>
                </c:pt>
                <c:pt idx="10">
                  <c:v>9.5075515633799732</c:v>
                </c:pt>
                <c:pt idx="11">
                  <c:v>5.2515471737666237</c:v>
                </c:pt>
                <c:pt idx="13">
                  <c:v>0</c:v>
                </c:pt>
                <c:pt idx="14">
                  <c:v>0</c:v>
                </c:pt>
                <c:pt idx="15">
                  <c:v>0</c:v>
                </c:pt>
                <c:pt idx="16">
                  <c:v>0</c:v>
                </c:pt>
                <c:pt idx="17">
                  <c:v>0</c:v>
                </c:pt>
                <c:pt idx="18">
                  <c:v>0</c:v>
                </c:pt>
                <c:pt idx="19">
                  <c:v>0</c:v>
                </c:pt>
                <c:pt idx="20">
                  <c:v>0</c:v>
                </c:pt>
                <c:pt idx="21">
                  <c:v>0</c:v>
                </c:pt>
                <c:pt idx="22">
                  <c:v>0</c:v>
                </c:pt>
                <c:pt idx="23">
                  <c:v>0</c:v>
                </c:pt>
                <c:pt idx="24">
                  <c:v>0</c:v>
                </c:pt>
                <c:pt idx="26">
                  <c:v>32.326311810755868</c:v>
                </c:pt>
                <c:pt idx="27">
                  <c:v>53.673463581803453</c:v>
                </c:pt>
                <c:pt idx="28">
                  <c:v>37.319368677775451</c:v>
                </c:pt>
                <c:pt idx="29">
                  <c:v>32.427402106331826</c:v>
                </c:pt>
                <c:pt idx="30">
                  <c:v>44.197092402798567</c:v>
                </c:pt>
                <c:pt idx="31">
                  <c:v>32.318104435713607</c:v>
                </c:pt>
                <c:pt idx="32">
                  <c:v>30.457873836190704</c:v>
                </c:pt>
                <c:pt idx="33">
                  <c:v>31.841760648769522</c:v>
                </c:pt>
                <c:pt idx="34">
                  <c:v>32.962733071462218</c:v>
                </c:pt>
                <c:pt idx="35">
                  <c:v>28.399414978727805</c:v>
                </c:pt>
                <c:pt idx="36">
                  <c:v>27.229486301937321</c:v>
                </c:pt>
                <c:pt idx="37">
                  <c:v>24.936617773068733</c:v>
                </c:pt>
                <c:pt idx="39">
                  <c:v>0.02</c:v>
                </c:pt>
                <c:pt idx="40">
                  <c:v>9.5378763945023204E-2</c:v>
                </c:pt>
                <c:pt idx="41">
                  <c:v>1.5376521379301422</c:v>
                </c:pt>
                <c:pt idx="42">
                  <c:v>1.3064034946291543</c:v>
                </c:pt>
                <c:pt idx="43">
                  <c:v>6.5707288526955754</c:v>
                </c:pt>
                <c:pt idx="44">
                  <c:v>2.9410222122024772</c:v>
                </c:pt>
                <c:pt idx="45">
                  <c:v>0.48975092905641238</c:v>
                </c:pt>
                <c:pt idx="46">
                  <c:v>0.74735954550410932</c:v>
                </c:pt>
                <c:pt idx="47">
                  <c:v>2.0939844582520002</c:v>
                </c:pt>
                <c:pt idx="48">
                  <c:v>2.2502870119739233</c:v>
                </c:pt>
                <c:pt idx="49">
                  <c:v>17.446778500359301</c:v>
                </c:pt>
                <c:pt idx="50">
                  <c:v>13.570959012122939</c:v>
                </c:pt>
                <c:pt idx="52">
                  <c:v>17.944088010709084</c:v>
                </c:pt>
                <c:pt idx="53">
                  <c:v>24.171569642969907</c:v>
                </c:pt>
                <c:pt idx="54">
                  <c:v>24.007606541401984</c:v>
                </c:pt>
                <c:pt idx="55">
                  <c:v>21.866798956231051</c:v>
                </c:pt>
                <c:pt idx="56">
                  <c:v>18.109329126861308</c:v>
                </c:pt>
                <c:pt idx="57">
                  <c:v>17.710341340877672</c:v>
                </c:pt>
                <c:pt idx="58">
                  <c:v>23.352118528520911</c:v>
                </c:pt>
                <c:pt idx="59">
                  <c:v>18.207010168470458</c:v>
                </c:pt>
                <c:pt idx="60">
                  <c:v>15.041152679897461</c:v>
                </c:pt>
                <c:pt idx="61">
                  <c:v>16.480859132133826</c:v>
                </c:pt>
                <c:pt idx="62">
                  <c:v>12.104810635197348</c:v>
                </c:pt>
                <c:pt idx="63">
                  <c:v>4.6916996195559033</c:v>
                </c:pt>
                <c:pt idx="65">
                  <c:v>3.4369098407787755</c:v>
                </c:pt>
                <c:pt idx="66">
                  <c:v>18.173066427896554</c:v>
                </c:pt>
                <c:pt idx="67">
                  <c:v>14.753718601131419</c:v>
                </c:pt>
                <c:pt idx="68">
                  <c:v>12.375145719437338</c:v>
                </c:pt>
                <c:pt idx="69">
                  <c:v>10.265905120750041</c:v>
                </c:pt>
                <c:pt idx="70">
                  <c:v>12.544668721634469</c:v>
                </c:pt>
                <c:pt idx="71">
                  <c:v>10.125387547742312</c:v>
                </c:pt>
                <c:pt idx="72">
                  <c:v>7.0281612552902759</c:v>
                </c:pt>
                <c:pt idx="73">
                  <c:v>7.8757463309317215</c:v>
                </c:pt>
                <c:pt idx="74">
                  <c:v>9.1553611671219919</c:v>
                </c:pt>
                <c:pt idx="75">
                  <c:v>6.859281789184422</c:v>
                </c:pt>
                <c:pt idx="76">
                  <c:v>10.694461962815591</c:v>
                </c:pt>
                <c:pt idx="78">
                  <c:v>4.8827753088731116</c:v>
                </c:pt>
                <c:pt idx="79">
                  <c:v>4.3924421182218873</c:v>
                </c:pt>
                <c:pt idx="80">
                  <c:v>4.6876937331335453</c:v>
                </c:pt>
                <c:pt idx="81">
                  <c:v>5.0876332097389465</c:v>
                </c:pt>
                <c:pt idx="82">
                  <c:v>5.1970387662850168</c:v>
                </c:pt>
                <c:pt idx="83">
                  <c:v>9.4268947705724866</c:v>
                </c:pt>
                <c:pt idx="84">
                  <c:v>16.320153085740721</c:v>
                </c:pt>
                <c:pt idx="85">
                  <c:v>13.603882543460193</c:v>
                </c:pt>
                <c:pt idx="86">
                  <c:v>8.9143736111702037</c:v>
                </c:pt>
                <c:pt idx="87">
                  <c:v>7.4031781747665759</c:v>
                </c:pt>
                <c:pt idx="88">
                  <c:v>5.4654286395606375</c:v>
                </c:pt>
                <c:pt idx="89">
                  <c:v>3.7899346433784178</c:v>
                </c:pt>
                <c:pt idx="91">
                  <c:v>23.485580921439933</c:v>
                </c:pt>
                <c:pt idx="92">
                  <c:v>27.638834056108458</c:v>
                </c:pt>
                <c:pt idx="93">
                  <c:v>20.522643703353562</c:v>
                </c:pt>
                <c:pt idx="94">
                  <c:v>23.431238034740179</c:v>
                </c:pt>
                <c:pt idx="95">
                  <c:v>24.618557925653576</c:v>
                </c:pt>
                <c:pt idx="96">
                  <c:v>18.771342986561713</c:v>
                </c:pt>
                <c:pt idx="97">
                  <c:v>19.176328936430341</c:v>
                </c:pt>
                <c:pt idx="98">
                  <c:v>15.611695524550004</c:v>
                </c:pt>
                <c:pt idx="99">
                  <c:v>20.443658713912011</c:v>
                </c:pt>
                <c:pt idx="100">
                  <c:v>25.02996556539393</c:v>
                </c:pt>
                <c:pt idx="101">
                  <c:v>20.737725215280491</c:v>
                </c:pt>
                <c:pt idx="102">
                  <c:v>13.40923365243196</c:v>
                </c:pt>
                <c:pt idx="104">
                  <c:v>31.544699613313981</c:v>
                </c:pt>
                <c:pt idx="105">
                  <c:v>30.659656860532341</c:v>
                </c:pt>
                <c:pt idx="106">
                  <c:v>24.829845326816304</c:v>
                </c:pt>
                <c:pt idx="107">
                  <c:v>22.816106573065223</c:v>
                </c:pt>
                <c:pt idx="108">
                  <c:v>21.37934876380557</c:v>
                </c:pt>
                <c:pt idx="109">
                  <c:v>25.843911358371951</c:v>
                </c:pt>
                <c:pt idx="110">
                  <c:v>17.207033991223071</c:v>
                </c:pt>
                <c:pt idx="111">
                  <c:v>19.20593446139042</c:v>
                </c:pt>
                <c:pt idx="112">
                  <c:v>17.531019223161508</c:v>
                </c:pt>
                <c:pt idx="113">
                  <c:v>13.816280111516862</c:v>
                </c:pt>
                <c:pt idx="114">
                  <c:v>22.592748507104524</c:v>
                </c:pt>
                <c:pt idx="115">
                  <c:v>26.3367371189489</c:v>
                </c:pt>
              </c:numCache>
            </c:numRef>
          </c:val>
          <c:extLst>
            <c:ext xmlns:c16="http://schemas.microsoft.com/office/drawing/2014/chart" uri="{C3380CC4-5D6E-409C-BE32-E72D297353CC}">
              <c16:uniqueId val="{00000001-8CB4-4B8B-AADA-E6AB2F83F646}"/>
            </c:ext>
          </c:extLst>
        </c:ser>
        <c:dLbls>
          <c:showLegendKey val="0"/>
          <c:showVal val="0"/>
          <c:showCatName val="0"/>
          <c:showSerName val="0"/>
          <c:showPercent val="0"/>
          <c:showBubbleSize val="0"/>
        </c:dLbls>
        <c:gapWidth val="30"/>
        <c:overlap val="100"/>
        <c:axId val="590213552"/>
        <c:axId val="590218648"/>
      </c:barChart>
      <c:lineChart>
        <c:grouping val="standard"/>
        <c:varyColors val="0"/>
        <c:ser>
          <c:idx val="1"/>
          <c:order val="1"/>
          <c:spPr>
            <a:ln w="19050">
              <a:noFill/>
              <a:prstDash val="solid"/>
            </a:ln>
          </c:spPr>
          <c:marker>
            <c:symbol val="circle"/>
            <c:size val="6"/>
            <c:spPr>
              <a:solidFill>
                <a:schemeClr val="accent3">
                  <a:lumMod val="75000"/>
                </a:schemeClr>
              </a:solidFill>
              <a:ln w="3175">
                <a:solidFill>
                  <a:schemeClr val="tx1">
                    <a:lumMod val="85000"/>
                    <a:lumOff val="15000"/>
                  </a:schemeClr>
                </a:solidFill>
              </a:ln>
            </c:spPr>
          </c:marker>
          <c:dPt>
            <c:idx val="10"/>
            <c:bubble3D val="0"/>
            <c:extLst>
              <c:ext xmlns:c16="http://schemas.microsoft.com/office/drawing/2014/chart" uri="{C3380CC4-5D6E-409C-BE32-E72D297353CC}">
                <c16:uniqueId val="{00000002-8CB4-4B8B-AADA-E6AB2F83F646}"/>
              </c:ext>
            </c:extLst>
          </c:dPt>
          <c:dPt>
            <c:idx val="11"/>
            <c:bubble3D val="0"/>
            <c:extLst>
              <c:ext xmlns:c16="http://schemas.microsoft.com/office/drawing/2014/chart" uri="{C3380CC4-5D6E-409C-BE32-E72D297353CC}">
                <c16:uniqueId val="{00000003-8CB4-4B8B-AADA-E6AB2F83F646}"/>
              </c:ext>
            </c:extLst>
          </c:dPt>
          <c:dPt>
            <c:idx val="20"/>
            <c:bubble3D val="0"/>
            <c:extLst>
              <c:ext xmlns:c16="http://schemas.microsoft.com/office/drawing/2014/chart" uri="{C3380CC4-5D6E-409C-BE32-E72D297353CC}">
                <c16:uniqueId val="{00000004-8CB4-4B8B-AADA-E6AB2F83F646}"/>
              </c:ext>
            </c:extLst>
          </c:dPt>
          <c:dPt>
            <c:idx val="30"/>
            <c:bubble3D val="0"/>
            <c:extLst>
              <c:ext xmlns:c16="http://schemas.microsoft.com/office/drawing/2014/chart" uri="{C3380CC4-5D6E-409C-BE32-E72D297353CC}">
                <c16:uniqueId val="{00000005-8CB4-4B8B-AADA-E6AB2F83F646}"/>
              </c:ext>
            </c:extLst>
          </c:dPt>
          <c:dPt>
            <c:idx val="40"/>
            <c:bubble3D val="0"/>
            <c:extLst>
              <c:ext xmlns:c16="http://schemas.microsoft.com/office/drawing/2014/chart" uri="{C3380CC4-5D6E-409C-BE32-E72D297353CC}">
                <c16:uniqueId val="{00000006-8CB4-4B8B-AADA-E6AB2F83F646}"/>
              </c:ext>
            </c:extLst>
          </c:dPt>
          <c:dPt>
            <c:idx val="50"/>
            <c:bubble3D val="0"/>
            <c:extLst>
              <c:ext xmlns:c16="http://schemas.microsoft.com/office/drawing/2014/chart" uri="{C3380CC4-5D6E-409C-BE32-E72D297353CC}">
                <c16:uniqueId val="{00000007-8CB4-4B8B-AADA-E6AB2F83F646}"/>
              </c:ext>
            </c:extLst>
          </c:dPt>
          <c:dPt>
            <c:idx val="51"/>
            <c:bubble3D val="0"/>
            <c:extLst>
              <c:ext xmlns:c16="http://schemas.microsoft.com/office/drawing/2014/chart" uri="{C3380CC4-5D6E-409C-BE32-E72D297353CC}">
                <c16:uniqueId val="{00000008-8CB4-4B8B-AADA-E6AB2F83F646}"/>
              </c:ext>
            </c:extLst>
          </c:dPt>
          <c:dPt>
            <c:idx val="70"/>
            <c:bubble3D val="0"/>
            <c:extLst>
              <c:ext xmlns:c16="http://schemas.microsoft.com/office/drawing/2014/chart" uri="{C3380CC4-5D6E-409C-BE32-E72D297353CC}">
                <c16:uniqueId val="{00000009-8CB4-4B8B-AADA-E6AB2F83F646}"/>
              </c:ext>
            </c:extLst>
          </c:dPt>
          <c:cat>
            <c:strRef>
              <c:f>'Energy+Capacity Value vs. PPA'!$B$26:$B$141</c:f>
              <c:strCache>
                <c:ptCount val="116"/>
                <c:pt idx="0">
                  <c:v> </c:v>
                </c:pt>
                <c:pt idx="11">
                  <c:v> </c:v>
                </c:pt>
                <c:pt idx="13">
                  <c:v> </c:v>
                </c:pt>
                <c:pt idx="24">
                  <c:v> </c:v>
                </c:pt>
                <c:pt idx="26">
                  <c:v> </c:v>
                </c:pt>
                <c:pt idx="37">
                  <c:v> </c:v>
                </c:pt>
                <c:pt idx="39">
                  <c:v> </c:v>
                </c:pt>
                <c:pt idx="50">
                  <c:v> </c:v>
                </c:pt>
                <c:pt idx="52">
                  <c:v> </c:v>
                </c:pt>
                <c:pt idx="63">
                  <c:v> </c:v>
                </c:pt>
                <c:pt idx="65">
                  <c:v> </c:v>
                </c:pt>
                <c:pt idx="76">
                  <c:v> </c:v>
                </c:pt>
                <c:pt idx="78">
                  <c:v> </c:v>
                </c:pt>
                <c:pt idx="89">
                  <c:v> </c:v>
                </c:pt>
                <c:pt idx="91">
                  <c:v> </c:v>
                </c:pt>
                <c:pt idx="102">
                  <c:v> </c:v>
                </c:pt>
                <c:pt idx="104">
                  <c:v> </c:v>
                </c:pt>
                <c:pt idx="115">
                  <c:v> </c:v>
                </c:pt>
              </c:strCache>
            </c:strRef>
          </c:cat>
          <c:val>
            <c:numRef>
              <c:f>'Energy+Capacity Value vs. PPA'!$C$26:$C$141</c:f>
              <c:numCache>
                <c:formatCode>0.00</c:formatCode>
                <c:ptCount val="116"/>
                <c:pt idx="0">
                  <c:v>98.315466821621428</c:v>
                </c:pt>
                <c:pt idx="1">
                  <c:v>73.445885290824577</c:v>
                </c:pt>
                <c:pt idx="2">
                  <c:v>60.20471050475556</c:v>
                </c:pt>
                <c:pt idx="3">
                  <c:v>52.604483513798222</c:v>
                </c:pt>
                <c:pt idx="4">
                  <c:v>37.502431103688131</c:v>
                </c:pt>
                <c:pt idx="5">
                  <c:v>36.679522480880919</c:v>
                </c:pt>
                <c:pt idx="6">
                  <c:v>31.979587948019731</c:v>
                </c:pt>
                <c:pt idx="7">
                  <c:v>20.616557990359663</c:v>
                </c:pt>
                <c:pt idx="8">
                  <c:v>23.462936374813367</c:v>
                </c:pt>
                <c:pt idx="9">
                  <c:v>22.234038364892726</c:v>
                </c:pt>
                <c:pt idx="10">
                  <c:v>27.010735701499566</c:v>
                </c:pt>
                <c:pt idx="16">
                  <c:v>38.268914188930744</c:v>
                </c:pt>
                <c:pt idx="18">
                  <c:v>23.251703722365349</c:v>
                </c:pt>
                <c:pt idx="29">
                  <c:v>41.867702678797663</c:v>
                </c:pt>
                <c:pt idx="42">
                  <c:v>55.908340305219973</c:v>
                </c:pt>
                <c:pt idx="44">
                  <c:v>33.001376610436765</c:v>
                </c:pt>
                <c:pt idx="45">
                  <c:v>36.700039682844313</c:v>
                </c:pt>
                <c:pt idx="46">
                  <c:v>39.910710767688954</c:v>
                </c:pt>
                <c:pt idx="47">
                  <c:v>27.014586911717924</c:v>
                </c:pt>
                <c:pt idx="48">
                  <c:v>38.273251228935521</c:v>
                </c:pt>
                <c:pt idx="56">
                  <c:v>48.381911330726638</c:v>
                </c:pt>
                <c:pt idx="57">
                  <c:v>88.326666220713733</c:v>
                </c:pt>
                <c:pt idx="58">
                  <c:v>33.273048337592016</c:v>
                </c:pt>
                <c:pt idx="59">
                  <c:v>31.661522928588433</c:v>
                </c:pt>
                <c:pt idx="60">
                  <c:v>30.910510585073695</c:v>
                </c:pt>
                <c:pt idx="62">
                  <c:v>43.825027878025985</c:v>
                </c:pt>
                <c:pt idx="74">
                  <c:v>42.400327303697452</c:v>
                </c:pt>
                <c:pt idx="83">
                  <c:v>79.392521485610189</c:v>
                </c:pt>
                <c:pt idx="91">
                  <c:v>90.602764562217573</c:v>
                </c:pt>
                <c:pt idx="92">
                  <c:v>68.504696620862077</c:v>
                </c:pt>
                <c:pt idx="93">
                  <c:v>61.205955384743973</c:v>
                </c:pt>
                <c:pt idx="94">
                  <c:v>45.970738306193304</c:v>
                </c:pt>
                <c:pt idx="95">
                  <c:v>35.461134202365869</c:v>
                </c:pt>
                <c:pt idx="96">
                  <c:v>31.107478099515063</c:v>
                </c:pt>
                <c:pt idx="97">
                  <c:v>22.674775482248108</c:v>
                </c:pt>
                <c:pt idx="98">
                  <c:v>20.784234794395374</c:v>
                </c:pt>
                <c:pt idx="99">
                  <c:v>20.992705388069751</c:v>
                </c:pt>
                <c:pt idx="100">
                  <c:v>19.379703024500117</c:v>
                </c:pt>
                <c:pt idx="101">
                  <c:v>26.775180124975066</c:v>
                </c:pt>
                <c:pt idx="102">
                  <c:v>27.495226287815019</c:v>
                </c:pt>
                <c:pt idx="106">
                  <c:v>62.377674274622059</c:v>
                </c:pt>
                <c:pt idx="107">
                  <c:v>52.225744001716812</c:v>
                </c:pt>
                <c:pt idx="108">
                  <c:v>50.042838056116281</c:v>
                </c:pt>
                <c:pt idx="109">
                  <c:v>30.1041660234897</c:v>
                </c:pt>
                <c:pt idx="110">
                  <c:v>27.864257555252109</c:v>
                </c:pt>
                <c:pt idx="111">
                  <c:v>22.573513370763354</c:v>
                </c:pt>
                <c:pt idx="112">
                  <c:v>25.355932362488588</c:v>
                </c:pt>
              </c:numCache>
            </c:numRef>
          </c:val>
          <c:smooth val="0"/>
          <c:extLst>
            <c:ext xmlns:c16="http://schemas.microsoft.com/office/drawing/2014/chart" uri="{C3380CC4-5D6E-409C-BE32-E72D297353CC}">
              <c16:uniqueId val="{0000000A-8CB4-4B8B-AADA-E6AB2F83F646}"/>
            </c:ext>
          </c:extLst>
        </c:ser>
        <c:ser>
          <c:idx val="3"/>
          <c:order val="3"/>
          <c:tx>
            <c:v>Level 10</c:v>
          </c:tx>
          <c:spPr>
            <a:ln w="28575">
              <a:noFill/>
            </a:ln>
          </c:spPr>
          <c:marker>
            <c:symbol val="square"/>
            <c:size val="5"/>
            <c:spPr>
              <a:solidFill>
                <a:srgbClr val="FFC000"/>
              </a:solidFill>
              <a:ln>
                <a:solidFill>
                  <a:schemeClr val="tx1"/>
                </a:solidFill>
              </a:ln>
            </c:spPr>
          </c:marker>
          <c:val>
            <c:numRef>
              <c:f>'Energy+Capacity Value vs. PPA'!$D$26:$D$141</c:f>
              <c:numCache>
                <c:formatCode>0.00</c:formatCode>
                <c:ptCount val="116"/>
                <c:pt idx="7">
                  <c:v>23.27384410507991</c:v>
                </c:pt>
                <c:pt idx="8">
                  <c:v>23.196062019069416</c:v>
                </c:pt>
                <c:pt idx="9">
                  <c:v>26.207060689433394</c:v>
                </c:pt>
                <c:pt idx="10">
                  <c:v>31.062531752718833</c:v>
                </c:pt>
                <c:pt idx="11">
                  <c:v>38.849617072893402</c:v>
                </c:pt>
                <c:pt idx="20">
                  <c:v>23.688577176134789</c:v>
                </c:pt>
                <c:pt idx="21">
                  <c:v>24.023648329637638</c:v>
                </c:pt>
                <c:pt idx="22">
                  <c:v>25.265352110759633</c:v>
                </c:pt>
                <c:pt idx="23">
                  <c:v>32.520340102124408</c:v>
                </c:pt>
                <c:pt idx="24">
                  <c:v>40.009863639345198</c:v>
                </c:pt>
                <c:pt idx="33">
                  <c:v>24.054518121183214</c:v>
                </c:pt>
                <c:pt idx="34">
                  <c:v>26.128082090796838</c:v>
                </c:pt>
                <c:pt idx="35">
                  <c:v>30.08873751372283</c:v>
                </c:pt>
                <c:pt idx="36">
                  <c:v>39.622483342818249</c:v>
                </c:pt>
                <c:pt idx="37">
                  <c:v>41.799582350544945</c:v>
                </c:pt>
                <c:pt idx="46">
                  <c:v>31.007396077103316</c:v>
                </c:pt>
                <c:pt idx="47">
                  <c:v>30.005915088887956</c:v>
                </c:pt>
                <c:pt idx="48">
                  <c:v>32.385587705610071</c:v>
                </c:pt>
                <c:pt idx="49">
                  <c:v>42.258769010002794</c:v>
                </c:pt>
                <c:pt idx="50">
                  <c:v>50.756949037480901</c:v>
                </c:pt>
                <c:pt idx="59">
                  <c:v>33.154249621387407</c:v>
                </c:pt>
                <c:pt idx="60">
                  <c:v>34.072910672251808</c:v>
                </c:pt>
                <c:pt idx="61">
                  <c:v>35.026965426280391</c:v>
                </c:pt>
                <c:pt idx="62">
                  <c:v>46.874145388579336</c:v>
                </c:pt>
                <c:pt idx="63">
                  <c:v>60.789024264230441</c:v>
                </c:pt>
                <c:pt idx="74">
                  <c:v>69.824245833372061</c:v>
                </c:pt>
                <c:pt idx="75">
                  <c:v>63.695010958643678</c:v>
                </c:pt>
                <c:pt idx="76">
                  <c:v>72.81698677920518</c:v>
                </c:pt>
                <c:pt idx="89">
                  <c:v>78.256327960302443</c:v>
                </c:pt>
              </c:numCache>
            </c:numRef>
          </c:val>
          <c:smooth val="0"/>
          <c:extLst>
            <c:ext xmlns:c16="http://schemas.microsoft.com/office/drawing/2014/chart" uri="{C3380CC4-5D6E-409C-BE32-E72D297353CC}">
              <c16:uniqueId val="{0000000B-8CB4-4B8B-AADA-E6AB2F83F646}"/>
            </c:ext>
          </c:extLst>
        </c:ser>
        <c:ser>
          <c:idx val="4"/>
          <c:order val="4"/>
          <c:tx>
            <c:v>Trio</c:v>
          </c:tx>
          <c:spPr>
            <a:ln w="28575">
              <a:noFill/>
            </a:ln>
          </c:spPr>
          <c:marker>
            <c:symbol val="diamond"/>
            <c:size val="6"/>
            <c:spPr>
              <a:solidFill>
                <a:srgbClr val="808080"/>
              </a:solidFill>
              <a:ln>
                <a:solidFill>
                  <a:schemeClr val="tx1"/>
                </a:solidFill>
              </a:ln>
            </c:spPr>
          </c:marker>
          <c:val>
            <c:numRef>
              <c:f>'Energy+Capacity Value vs. PPA'!$E$26:$E$141</c:f>
              <c:numCache>
                <c:formatCode>0.00</c:formatCode>
                <c:ptCount val="116"/>
                <c:pt idx="9">
                  <c:v>25.496646961045503</c:v>
                </c:pt>
                <c:pt idx="10">
                  <c:v>32.98475457240896</c:v>
                </c:pt>
                <c:pt idx="11">
                  <c:v>36.278107531161382</c:v>
                </c:pt>
                <c:pt idx="22">
                  <c:v>26.99307966182052</c:v>
                </c:pt>
                <c:pt idx="23">
                  <c:v>35.748587029712482</c:v>
                </c:pt>
                <c:pt idx="24">
                  <c:v>43.782332096735303</c:v>
                </c:pt>
                <c:pt idx="35">
                  <c:v>34.035143752510841</c:v>
                </c:pt>
                <c:pt idx="36">
                  <c:v>44.67440660493854</c:v>
                </c:pt>
                <c:pt idx="37">
                  <c:v>45.73406572345052</c:v>
                </c:pt>
                <c:pt idx="48">
                  <c:v>33.66393564069071</c:v>
                </c:pt>
                <c:pt idx="49">
                  <c:v>44.651752240534449</c:v>
                </c:pt>
                <c:pt idx="50">
                  <c:v>51.719467842278632</c:v>
                </c:pt>
                <c:pt idx="61">
                  <c:v>36.076788367521715</c:v>
                </c:pt>
                <c:pt idx="62">
                  <c:v>49.658366773846502</c:v>
                </c:pt>
                <c:pt idx="63">
                  <c:v>62.011071579061465</c:v>
                </c:pt>
              </c:numCache>
            </c:numRef>
          </c:val>
          <c:smooth val="0"/>
          <c:extLst>
            <c:ext xmlns:c16="http://schemas.microsoft.com/office/drawing/2014/chart" uri="{C3380CC4-5D6E-409C-BE32-E72D297353CC}">
              <c16:uniqueId val="{00000009-2AD3-4C90-98CC-BDB4907589F9}"/>
            </c:ext>
          </c:extLst>
        </c:ser>
        <c:dLbls>
          <c:showLegendKey val="0"/>
          <c:showVal val="0"/>
          <c:showCatName val="0"/>
          <c:showSerName val="0"/>
          <c:showPercent val="0"/>
          <c:showBubbleSize val="0"/>
        </c:dLbls>
        <c:marker val="1"/>
        <c:smooth val="0"/>
        <c:axId val="590213552"/>
        <c:axId val="590218648"/>
      </c:lineChart>
      <c:catAx>
        <c:axId val="590213552"/>
        <c:scaling>
          <c:orientation val="minMax"/>
        </c:scaling>
        <c:delete val="0"/>
        <c:axPos val="b"/>
        <c:numFmt formatCode="General" sourceLinked="1"/>
        <c:majorTickMark val="out"/>
        <c:minorTickMark val="none"/>
        <c:tickLblPos val="nextTo"/>
        <c:spPr>
          <a:ln w="3175">
            <a:noFill/>
          </a:ln>
        </c:spPr>
        <c:txPr>
          <a:bodyPr rot="-5400000" vert="horz"/>
          <a:lstStyle/>
          <a:p>
            <a:pPr>
              <a:defRPr b="0">
                <a:solidFill>
                  <a:schemeClr val="tx1"/>
                </a:solidFill>
              </a:defRPr>
            </a:pPr>
            <a:endParaRPr lang="en-US"/>
          </a:p>
        </c:txPr>
        <c:crossAx val="590218648"/>
        <c:crosses val="autoZero"/>
        <c:auto val="1"/>
        <c:lblAlgn val="ctr"/>
        <c:lblOffset val="0"/>
        <c:tickLblSkip val="1"/>
        <c:tickMarkSkip val="1"/>
        <c:noMultiLvlLbl val="0"/>
      </c:catAx>
      <c:valAx>
        <c:axId val="590218648"/>
        <c:scaling>
          <c:orientation val="minMax"/>
          <c:max val="121"/>
          <c:min val="0"/>
        </c:scaling>
        <c:delete val="0"/>
        <c:axPos val="l"/>
        <c:majorGridlines>
          <c:spPr>
            <a:ln w="3175">
              <a:solidFill>
                <a:schemeClr val="bg1">
                  <a:lumMod val="75000"/>
                </a:schemeClr>
              </a:solidFill>
            </a:ln>
          </c:spPr>
        </c:majorGridlines>
        <c:numFmt formatCode="General" sourceLinked="0"/>
        <c:majorTickMark val="out"/>
        <c:minorTickMark val="none"/>
        <c:tickLblPos val="nextTo"/>
        <c:spPr>
          <a:ln w="3175">
            <a:noFill/>
          </a:ln>
        </c:spPr>
        <c:txPr>
          <a:bodyPr/>
          <a:lstStyle/>
          <a:p>
            <a:pPr>
              <a:defRPr b="0">
                <a:solidFill>
                  <a:schemeClr val="tx1"/>
                </a:solidFill>
              </a:defRPr>
            </a:pPr>
            <a:endParaRPr lang="en-US"/>
          </a:p>
        </c:txPr>
        <c:crossAx val="590213552"/>
        <c:crosses val="autoZero"/>
        <c:crossBetween val="between"/>
      </c:valAx>
      <c:spPr>
        <a:ln w="3175">
          <a:noFill/>
        </a:ln>
      </c:spPr>
    </c:plotArea>
    <c:plotVisOnly val="1"/>
    <c:dispBlanksAs val="gap"/>
    <c:showDLblsOverMax val="0"/>
  </c:chart>
  <c:spPr>
    <a:solidFill>
      <a:schemeClr val="bg1"/>
    </a:solidFill>
    <a:ln>
      <a:noFill/>
    </a:ln>
  </c:spPr>
  <c:txPr>
    <a:bodyPr/>
    <a:lstStyle/>
    <a:p>
      <a:pPr>
        <a:defRPr sz="100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userShapes r:id="rId1"/>
</c:chartSpace>
</file>

<file path=xl/charts/chart5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7.0249512080220747E-2"/>
          <c:y val="6.4167925978949603E-2"/>
          <c:w val="0.8654004307153913"/>
          <c:h val="0.78041504281661767"/>
        </c:manualLayout>
      </c:layout>
      <c:barChart>
        <c:barDir val="col"/>
        <c:grouping val="clustered"/>
        <c:varyColors val="0"/>
        <c:ser>
          <c:idx val="0"/>
          <c:order val="0"/>
          <c:spPr>
            <a:solidFill>
              <a:schemeClr val="accent6"/>
            </a:solidFill>
            <a:ln>
              <a:noFill/>
            </a:ln>
          </c:spPr>
          <c:invertIfNegative val="0"/>
          <c:cat>
            <c:strRef>
              <c:f>'Value Factor vs. Penetration'!$H$29:$H$155</c:f>
              <c:strCache>
                <c:ptCount val="118"/>
                <c:pt idx="0">
                  <c:v>NEVP</c:v>
                </c:pt>
                <c:pt idx="13">
                  <c:v>LDWP</c:v>
                </c:pt>
                <c:pt idx="26">
                  <c:v>PNM</c:v>
                </c:pt>
                <c:pt idx="39">
                  <c:v>AZPS</c:v>
                </c:pt>
                <c:pt idx="52">
                  <c:v>PSCO</c:v>
                </c:pt>
                <c:pt idx="65">
                  <c:v>PACE</c:v>
                </c:pt>
                <c:pt idx="78">
                  <c:v>IPCO</c:v>
                </c:pt>
                <c:pt idx="91">
                  <c:v>PACW</c:v>
                </c:pt>
                <c:pt idx="104">
                  <c:v>WACM</c:v>
                </c:pt>
                <c:pt idx="117">
                  <c:v>BPAT</c:v>
                </c:pt>
              </c:strCache>
            </c:strRef>
          </c:cat>
          <c:val>
            <c:numRef>
              <c:f>'Value Factor vs. Penetration'!$J$29:$J$155</c:f>
              <c:numCache>
                <c:formatCode>0.0%</c:formatCode>
                <c:ptCount val="127"/>
                <c:pt idx="0">
                  <c:v>1.1947984953860458</c:v>
                </c:pt>
                <c:pt idx="1">
                  <c:v>1.1571319751868847</c:v>
                </c:pt>
                <c:pt idx="2">
                  <c:v>1.0407424801861229</c:v>
                </c:pt>
                <c:pt idx="3">
                  <c:v>1.0451709526442761</c:v>
                </c:pt>
                <c:pt idx="4">
                  <c:v>1.0415731768069765</c:v>
                </c:pt>
                <c:pt idx="5">
                  <c:v>0.87726349182159469</c:v>
                </c:pt>
                <c:pt idx="6">
                  <c:v>0.82120001028655354</c:v>
                </c:pt>
                <c:pt idx="7">
                  <c:v>0.77859598673866492</c:v>
                </c:pt>
                <c:pt idx="8">
                  <c:v>0.82139636562636298</c:v>
                </c:pt>
                <c:pt idx="9">
                  <c:v>0.84100486651123041</c:v>
                </c:pt>
                <c:pt idx="10">
                  <c:v>0.71221351386526299</c:v>
                </c:pt>
                <c:pt idx="11">
                  <c:v>0.62131308190826839</c:v>
                </c:pt>
                <c:pt idx="13">
                  <c:v>1.4955333794606578</c:v>
                </c:pt>
                <c:pt idx="14">
                  <c:v>1.263489505057543</c:v>
                </c:pt>
                <c:pt idx="15">
                  <c:v>1.1873510654717894</c:v>
                </c:pt>
                <c:pt idx="16">
                  <c:v>1.2346088071591352</c:v>
                </c:pt>
                <c:pt idx="17">
                  <c:v>1.1087463423639885</c:v>
                </c:pt>
                <c:pt idx="18">
                  <c:v>0.96465446939576371</c:v>
                </c:pt>
                <c:pt idx="19">
                  <c:v>0.94080314873204474</c:v>
                </c:pt>
                <c:pt idx="20">
                  <c:v>0.96495427572739789</c:v>
                </c:pt>
                <c:pt idx="21">
                  <c:v>0.86861078921506607</c:v>
                </c:pt>
                <c:pt idx="22">
                  <c:v>0.79631462910341921</c:v>
                </c:pt>
                <c:pt idx="23">
                  <c:v>0.65854200903188165</c:v>
                </c:pt>
                <c:pt idx="24">
                  <c:v>0.54778392475895488</c:v>
                </c:pt>
                <c:pt idx="26">
                  <c:v>1.2675403543083381</c:v>
                </c:pt>
                <c:pt idx="27">
                  <c:v>1.2603518102752471</c:v>
                </c:pt>
                <c:pt idx="28">
                  <c:v>1.0948007977780811</c:v>
                </c:pt>
                <c:pt idx="29">
                  <c:v>1.1833611359907354</c:v>
                </c:pt>
                <c:pt idx="30">
                  <c:v>1.188338417544035</c:v>
                </c:pt>
                <c:pt idx="31">
                  <c:v>1.0271788517517788</c:v>
                </c:pt>
                <c:pt idx="32">
                  <c:v>1.0034369250550719</c:v>
                </c:pt>
                <c:pt idx="33">
                  <c:v>0.96171295701797221</c:v>
                </c:pt>
                <c:pt idx="34">
                  <c:v>1.1100703869539477</c:v>
                </c:pt>
                <c:pt idx="35">
                  <c:v>1.0477494935267389</c:v>
                </c:pt>
                <c:pt idx="36">
                  <c:v>0.81493448662400803</c:v>
                </c:pt>
                <c:pt idx="37">
                  <c:v>0.7158440650097454</c:v>
                </c:pt>
                <c:pt idx="39">
                  <c:v>1.1972202481252778</c:v>
                </c:pt>
                <c:pt idx="40">
                  <c:v>1.167867185577238</c:v>
                </c:pt>
                <c:pt idx="41">
                  <c:v>0.98313393179631314</c:v>
                </c:pt>
                <c:pt idx="42">
                  <c:v>0.99566698491707095</c:v>
                </c:pt>
                <c:pt idx="43">
                  <c:v>0.99056943168452705</c:v>
                </c:pt>
                <c:pt idx="44">
                  <c:v>0.93788833441393737</c:v>
                </c:pt>
                <c:pt idx="45">
                  <c:v>0.93129007766594984</c:v>
                </c:pt>
                <c:pt idx="46">
                  <c:v>0.86389891024777377</c:v>
                </c:pt>
                <c:pt idx="47">
                  <c:v>1.0566777930583675</c:v>
                </c:pt>
                <c:pt idx="48">
                  <c:v>1.0440750145297881</c:v>
                </c:pt>
                <c:pt idx="49">
                  <c:v>0.83994927508827277</c:v>
                </c:pt>
                <c:pt idx="50">
                  <c:v>0.75936661197813049</c:v>
                </c:pt>
                <c:pt idx="52">
                  <c:v>1.5170774273721042</c:v>
                </c:pt>
                <c:pt idx="53">
                  <c:v>1.5217715184936202</c:v>
                </c:pt>
                <c:pt idx="54">
                  <c:v>1.513568054752189</c:v>
                </c:pt>
                <c:pt idx="55">
                  <c:v>1.5859692980379354</c:v>
                </c:pt>
                <c:pt idx="56">
                  <c:v>1.6326002928176173</c:v>
                </c:pt>
                <c:pt idx="57">
                  <c:v>1.7812391921603563</c:v>
                </c:pt>
                <c:pt idx="58">
                  <c:v>1.4744744216992889</c:v>
                </c:pt>
                <c:pt idx="59">
                  <c:v>1.6310550041825604</c:v>
                </c:pt>
                <c:pt idx="60">
                  <c:v>1.8245588063243401</c:v>
                </c:pt>
                <c:pt idx="61">
                  <c:v>1.5107592233257843</c:v>
                </c:pt>
                <c:pt idx="62">
                  <c:v>1.8781313575123999</c:v>
                </c:pt>
                <c:pt idx="63">
                  <c:v>1.928211716432322</c:v>
                </c:pt>
                <c:pt idx="66">
                  <c:v>1.4651050861032549</c:v>
                </c:pt>
                <c:pt idx="67">
                  <c:v>1.3874501943082262</c:v>
                </c:pt>
                <c:pt idx="68">
                  <c:v>1.6106380173381647</c:v>
                </c:pt>
                <c:pt idx="69">
                  <c:v>1.2967125834093443</c:v>
                </c:pt>
                <c:pt idx="70">
                  <c:v>1.0439643323215413</c:v>
                </c:pt>
                <c:pt idx="71">
                  <c:v>1.0118143123145986</c:v>
                </c:pt>
                <c:pt idx="72">
                  <c:v>0.93616252309726555</c:v>
                </c:pt>
                <c:pt idx="73">
                  <c:v>1.0905933058020396</c:v>
                </c:pt>
                <c:pt idx="74">
                  <c:v>1.0292385644119249</c:v>
                </c:pt>
                <c:pt idx="75">
                  <c:v>0.85331405943320793</c:v>
                </c:pt>
                <c:pt idx="76">
                  <c:v>0.75285284270263564</c:v>
                </c:pt>
                <c:pt idx="83">
                  <c:v>1.2982634119046992</c:v>
                </c:pt>
                <c:pt idx="84">
                  <c:v>1.2347047756089244</c:v>
                </c:pt>
                <c:pt idx="85">
                  <c:v>1.1417672450100165</c:v>
                </c:pt>
                <c:pt idx="86">
                  <c:v>1.314405462269562</c:v>
                </c:pt>
                <c:pt idx="87">
                  <c:v>1.2206775639665572</c:v>
                </c:pt>
                <c:pt idx="88">
                  <c:v>0.99066569238553781</c:v>
                </c:pt>
                <c:pt idx="89">
                  <c:v>0.93308729009560765</c:v>
                </c:pt>
                <c:pt idx="92">
                  <c:v>1.0823256224098805</c:v>
                </c:pt>
                <c:pt idx="93">
                  <c:v>1.0842893639721634</c:v>
                </c:pt>
                <c:pt idx="94">
                  <c:v>1.087882270814035</c:v>
                </c:pt>
                <c:pt idx="95">
                  <c:v>1.0771762500515822</c:v>
                </c:pt>
                <c:pt idx="96">
                  <c:v>0.97538744329842941</c:v>
                </c:pt>
                <c:pt idx="97">
                  <c:v>0.88995177937991676</c:v>
                </c:pt>
                <c:pt idx="98">
                  <c:v>0.8220428823087641</c:v>
                </c:pt>
                <c:pt idx="99">
                  <c:v>0.88256919781558629</c:v>
                </c:pt>
                <c:pt idx="100">
                  <c:v>0.97660334232174961</c:v>
                </c:pt>
                <c:pt idx="101">
                  <c:v>0.86443532080007224</c:v>
                </c:pt>
                <c:pt idx="102">
                  <c:v>0.86707720530086785</c:v>
                </c:pt>
                <c:pt idx="104">
                  <c:v>1.565828734350114</c:v>
                </c:pt>
                <c:pt idx="105">
                  <c:v>1.6189935267282989</c:v>
                </c:pt>
                <c:pt idx="106">
                  <c:v>1.5702753108278269</c:v>
                </c:pt>
                <c:pt idx="107">
                  <c:v>1.3024055703683637</c:v>
                </c:pt>
                <c:pt idx="108">
                  <c:v>1.2337600270418836</c:v>
                </c:pt>
                <c:pt idx="109">
                  <c:v>1.1496952678621641</c:v>
                </c:pt>
                <c:pt idx="110">
                  <c:v>1.1545519772612622</c:v>
                </c:pt>
                <c:pt idx="111">
                  <c:v>1.0828807881438289</c:v>
                </c:pt>
                <c:pt idx="112">
                  <c:v>1.1673786298810633</c:v>
                </c:pt>
                <c:pt idx="113">
                  <c:v>1.4041945830108433</c:v>
                </c:pt>
                <c:pt idx="114">
                  <c:v>1.4166485935305781</c:v>
                </c:pt>
                <c:pt idx="115">
                  <c:v>1.332401652597611</c:v>
                </c:pt>
                <c:pt idx="118">
                  <c:v>0.95126106739635719</c:v>
                </c:pt>
                <c:pt idx="119">
                  <c:v>0.87521153217791592</c:v>
                </c:pt>
                <c:pt idx="120">
                  <c:v>0.92441584756867123</c:v>
                </c:pt>
                <c:pt idx="121">
                  <c:v>0.80271825934360153</c:v>
                </c:pt>
                <c:pt idx="122">
                  <c:v>0.8122678987827312</c:v>
                </c:pt>
                <c:pt idx="123">
                  <c:v>0.71693738403739393</c:v>
                </c:pt>
                <c:pt idx="124">
                  <c:v>0.72595018687479629</c:v>
                </c:pt>
                <c:pt idx="125">
                  <c:v>0.83126882164415805</c:v>
                </c:pt>
                <c:pt idx="126">
                  <c:v>0.8060925718027343</c:v>
                </c:pt>
              </c:numCache>
            </c:numRef>
          </c:val>
          <c:extLst>
            <c:ext xmlns:c16="http://schemas.microsoft.com/office/drawing/2014/chart" uri="{C3380CC4-5D6E-409C-BE32-E72D297353CC}">
              <c16:uniqueId val="{00000000-AB8A-4C3D-8CDB-F3473B2791B9}"/>
            </c:ext>
          </c:extLst>
        </c:ser>
        <c:dLbls>
          <c:showLegendKey val="0"/>
          <c:showVal val="0"/>
          <c:showCatName val="0"/>
          <c:showSerName val="0"/>
          <c:showPercent val="0"/>
          <c:showBubbleSize val="0"/>
        </c:dLbls>
        <c:gapWidth val="40"/>
        <c:axId val="433359488"/>
        <c:axId val="433377664"/>
      </c:barChart>
      <c:lineChart>
        <c:grouping val="standard"/>
        <c:varyColors val="0"/>
        <c:ser>
          <c:idx val="1"/>
          <c:order val="1"/>
          <c:spPr>
            <a:ln w="19050">
              <a:noFill/>
              <a:prstDash val="solid"/>
            </a:ln>
          </c:spPr>
          <c:marker>
            <c:symbol val="circle"/>
            <c:size val="5"/>
            <c:spPr>
              <a:solidFill>
                <a:schemeClr val="tx2"/>
              </a:solidFill>
              <a:ln>
                <a:noFill/>
              </a:ln>
            </c:spPr>
          </c:marker>
          <c:dPt>
            <c:idx val="10"/>
            <c:bubble3D val="0"/>
            <c:extLst>
              <c:ext xmlns:c16="http://schemas.microsoft.com/office/drawing/2014/chart" uri="{C3380CC4-5D6E-409C-BE32-E72D297353CC}">
                <c16:uniqueId val="{00000001-AB8A-4C3D-8CDB-F3473B2791B9}"/>
              </c:ext>
            </c:extLst>
          </c:dPt>
          <c:dPt>
            <c:idx val="11"/>
            <c:bubble3D val="0"/>
            <c:extLst>
              <c:ext xmlns:c16="http://schemas.microsoft.com/office/drawing/2014/chart" uri="{C3380CC4-5D6E-409C-BE32-E72D297353CC}">
                <c16:uniqueId val="{00000002-AB8A-4C3D-8CDB-F3473B2791B9}"/>
              </c:ext>
            </c:extLst>
          </c:dPt>
          <c:dPt>
            <c:idx val="20"/>
            <c:bubble3D val="0"/>
            <c:extLst>
              <c:ext xmlns:c16="http://schemas.microsoft.com/office/drawing/2014/chart" uri="{C3380CC4-5D6E-409C-BE32-E72D297353CC}">
                <c16:uniqueId val="{00000003-AB8A-4C3D-8CDB-F3473B2791B9}"/>
              </c:ext>
            </c:extLst>
          </c:dPt>
          <c:dPt>
            <c:idx val="30"/>
            <c:bubble3D val="0"/>
            <c:extLst>
              <c:ext xmlns:c16="http://schemas.microsoft.com/office/drawing/2014/chart" uri="{C3380CC4-5D6E-409C-BE32-E72D297353CC}">
                <c16:uniqueId val="{00000004-AB8A-4C3D-8CDB-F3473B2791B9}"/>
              </c:ext>
            </c:extLst>
          </c:dPt>
          <c:dPt>
            <c:idx val="40"/>
            <c:bubble3D val="0"/>
            <c:extLst>
              <c:ext xmlns:c16="http://schemas.microsoft.com/office/drawing/2014/chart" uri="{C3380CC4-5D6E-409C-BE32-E72D297353CC}">
                <c16:uniqueId val="{00000005-AB8A-4C3D-8CDB-F3473B2791B9}"/>
              </c:ext>
            </c:extLst>
          </c:dPt>
          <c:dPt>
            <c:idx val="50"/>
            <c:bubble3D val="0"/>
            <c:extLst>
              <c:ext xmlns:c16="http://schemas.microsoft.com/office/drawing/2014/chart" uri="{C3380CC4-5D6E-409C-BE32-E72D297353CC}">
                <c16:uniqueId val="{00000006-AB8A-4C3D-8CDB-F3473B2791B9}"/>
              </c:ext>
            </c:extLst>
          </c:dPt>
          <c:dPt>
            <c:idx val="51"/>
            <c:bubble3D val="0"/>
            <c:extLst>
              <c:ext xmlns:c16="http://schemas.microsoft.com/office/drawing/2014/chart" uri="{C3380CC4-5D6E-409C-BE32-E72D297353CC}">
                <c16:uniqueId val="{00000007-AB8A-4C3D-8CDB-F3473B2791B9}"/>
              </c:ext>
            </c:extLst>
          </c:dPt>
          <c:dPt>
            <c:idx val="60"/>
            <c:bubble3D val="0"/>
            <c:extLst>
              <c:ext xmlns:c16="http://schemas.microsoft.com/office/drawing/2014/chart" uri="{C3380CC4-5D6E-409C-BE32-E72D297353CC}">
                <c16:uniqueId val="{00000008-AB8A-4C3D-8CDB-F3473B2791B9}"/>
              </c:ext>
            </c:extLst>
          </c:dPt>
          <c:dPt>
            <c:idx val="70"/>
            <c:bubble3D val="0"/>
            <c:extLst>
              <c:ext xmlns:c16="http://schemas.microsoft.com/office/drawing/2014/chart" uri="{C3380CC4-5D6E-409C-BE32-E72D297353CC}">
                <c16:uniqueId val="{00000009-AB8A-4C3D-8CDB-F3473B2791B9}"/>
              </c:ext>
            </c:extLst>
          </c:dPt>
          <c:cat>
            <c:multiLvlStrRef>
              <c:f>'Value Factor vs. Penetration'!$G$29:$H$155</c:f>
              <c:multiLvlStrCache>
                <c:ptCount val="118"/>
                <c:lvl>
                  <c:pt idx="0">
                    <c:v>NEVP</c:v>
                  </c:pt>
                  <c:pt idx="13">
                    <c:v>LDWP</c:v>
                  </c:pt>
                  <c:pt idx="26">
                    <c:v>PNM</c:v>
                  </c:pt>
                  <c:pt idx="39">
                    <c:v>AZPS</c:v>
                  </c:pt>
                  <c:pt idx="52">
                    <c:v>PSCO</c:v>
                  </c:pt>
                  <c:pt idx="65">
                    <c:v>PACE</c:v>
                  </c:pt>
                  <c:pt idx="78">
                    <c:v>IPCO</c:v>
                  </c:pt>
                  <c:pt idx="91">
                    <c:v>PACW</c:v>
                  </c:pt>
                  <c:pt idx="104">
                    <c:v>WACM</c:v>
                  </c:pt>
                  <c:pt idx="117">
                    <c:v>BPAT</c:v>
                  </c:pt>
                </c:lvl>
                <c:lvl>
                  <c:pt idx="0">
                    <c:v>NEVP</c:v>
                  </c:pt>
                  <c:pt idx="13">
                    <c:v>LDWP</c:v>
                  </c:pt>
                  <c:pt idx="26">
                    <c:v>PNM</c:v>
                  </c:pt>
                  <c:pt idx="39">
                    <c:v>AZPS</c:v>
                  </c:pt>
                  <c:pt idx="52">
                    <c:v>PSCO</c:v>
                  </c:pt>
                  <c:pt idx="65">
                    <c:v>PACE</c:v>
                  </c:pt>
                  <c:pt idx="78">
                    <c:v>IPCO</c:v>
                  </c:pt>
                  <c:pt idx="91">
                    <c:v>PACW</c:v>
                  </c:pt>
                  <c:pt idx="104">
                    <c:v>WACM</c:v>
                  </c:pt>
                  <c:pt idx="117">
                    <c:v>BPAT</c:v>
                  </c:pt>
                </c:lvl>
              </c:multiLvlStrCache>
            </c:multiLvlStrRef>
          </c:cat>
          <c:val>
            <c:numRef>
              <c:f>'Value Factor vs. Penetration'!$I$29:$I$155</c:f>
              <c:numCache>
                <c:formatCode>0.0%</c:formatCode>
                <c:ptCount val="127"/>
                <c:pt idx="0">
                  <c:v>1.0184943012838199E-2</c:v>
                </c:pt>
                <c:pt idx="1">
                  <c:v>1.3832388971498299E-2</c:v>
                </c:pt>
                <c:pt idx="2">
                  <c:v>1.7665170116910999E-2</c:v>
                </c:pt>
                <c:pt idx="3">
                  <c:v>2.1953049632932001E-2</c:v>
                </c:pt>
                <c:pt idx="4">
                  <c:v>3.8202877363635299E-2</c:v>
                </c:pt>
                <c:pt idx="5">
                  <c:v>7.5818813242742394E-2</c:v>
                </c:pt>
                <c:pt idx="6">
                  <c:v>8.5755672512943207E-2</c:v>
                </c:pt>
                <c:pt idx="7">
                  <c:v>9.8401609021889505E-2</c:v>
                </c:pt>
                <c:pt idx="8">
                  <c:v>0.115737364773402</c:v>
                </c:pt>
                <c:pt idx="9">
                  <c:v>0.14286266966382119</c:v>
                </c:pt>
                <c:pt idx="10">
                  <c:v>0.1753727677056926</c:v>
                </c:pt>
                <c:pt idx="11">
                  <c:v>0.1994869525228489</c:v>
                </c:pt>
                <c:pt idx="13">
                  <c:v>4.2552145109276997E-3</c:v>
                </c:pt>
                <c:pt idx="14">
                  <c:v>8.1253952395004998E-3</c:v>
                </c:pt>
                <c:pt idx="15">
                  <c:v>9.0805019215517008E-3</c:v>
                </c:pt>
                <c:pt idx="16">
                  <c:v>2.9352381625910799E-2</c:v>
                </c:pt>
                <c:pt idx="17">
                  <c:v>4.2536270675929799E-2</c:v>
                </c:pt>
                <c:pt idx="18">
                  <c:v>8.0481713101454799E-2</c:v>
                </c:pt>
                <c:pt idx="19">
                  <c:v>9.7557769095929198E-2</c:v>
                </c:pt>
                <c:pt idx="20">
                  <c:v>0.1079405393341374</c:v>
                </c:pt>
                <c:pt idx="21">
                  <c:v>0.12009356089099719</c:v>
                </c:pt>
                <c:pt idx="22">
                  <c:v>0.1264605672194524</c:v>
                </c:pt>
                <c:pt idx="23">
                  <c:v>0.13336258576443349</c:v>
                </c:pt>
                <c:pt idx="24">
                  <c:v>0.1427594694216178</c:v>
                </c:pt>
                <c:pt idx="26">
                  <c:v>6.1194360145325E-3</c:v>
                </c:pt>
                <c:pt idx="27">
                  <c:v>1.0789099176674E-2</c:v>
                </c:pt>
                <c:pt idx="28">
                  <c:v>2.04946586640661E-2</c:v>
                </c:pt>
                <c:pt idx="29">
                  <c:v>2.7308233792400001E-2</c:v>
                </c:pt>
                <c:pt idx="30">
                  <c:v>3.9775005319798301E-2</c:v>
                </c:pt>
                <c:pt idx="31">
                  <c:v>5.3664299307472497E-2</c:v>
                </c:pt>
                <c:pt idx="32">
                  <c:v>6.8206735527339801E-2</c:v>
                </c:pt>
                <c:pt idx="33">
                  <c:v>5.4449392706639399E-2</c:v>
                </c:pt>
                <c:pt idx="34">
                  <c:v>8.1442186681348602E-2</c:v>
                </c:pt>
                <c:pt idx="35">
                  <c:v>8.9003106632219997E-2</c:v>
                </c:pt>
                <c:pt idx="36">
                  <c:v>0.10335935191934439</c:v>
                </c:pt>
                <c:pt idx="37">
                  <c:v>0.1232605414767728</c:v>
                </c:pt>
                <c:pt idx="39">
                  <c:v>1.6846796404219402E-2</c:v>
                </c:pt>
                <c:pt idx="40">
                  <c:v>3.7248538854414599E-2</c:v>
                </c:pt>
                <c:pt idx="41">
                  <c:v>7.1933529968619306E-2</c:v>
                </c:pt>
                <c:pt idx="42">
                  <c:v>7.6628843530920199E-2</c:v>
                </c:pt>
                <c:pt idx="43">
                  <c:v>8.5141947131008297E-2</c:v>
                </c:pt>
                <c:pt idx="44">
                  <c:v>9.3010534866765193E-2</c:v>
                </c:pt>
                <c:pt idx="45">
                  <c:v>0.10105146472181389</c:v>
                </c:pt>
                <c:pt idx="46">
                  <c:v>0.1106612239643894</c:v>
                </c:pt>
                <c:pt idx="47">
                  <c:v>0.1133999209883693</c:v>
                </c:pt>
                <c:pt idx="48">
                  <c:v>0.1165934655053151</c:v>
                </c:pt>
                <c:pt idx="49">
                  <c:v>0.1215666457917724</c:v>
                </c:pt>
                <c:pt idx="50">
                  <c:v>0.12319200080046649</c:v>
                </c:pt>
                <c:pt idx="52">
                  <c:v>9.8339818303694003E-3</c:v>
                </c:pt>
                <c:pt idx="53">
                  <c:v>1.1439281419633299E-2</c:v>
                </c:pt>
                <c:pt idx="54">
                  <c:v>1.30300621232598E-2</c:v>
                </c:pt>
                <c:pt idx="55">
                  <c:v>1.2182592141197299E-2</c:v>
                </c:pt>
                <c:pt idx="56">
                  <c:v>1.8767186780968399E-2</c:v>
                </c:pt>
                <c:pt idx="57">
                  <c:v>2.7978084465593099E-2</c:v>
                </c:pt>
                <c:pt idx="58">
                  <c:v>3.1681924337063599E-2</c:v>
                </c:pt>
                <c:pt idx="59">
                  <c:v>3.38305147950674E-2</c:v>
                </c:pt>
                <c:pt idx="60">
                  <c:v>3.5041002326828802E-2</c:v>
                </c:pt>
                <c:pt idx="61">
                  <c:v>4.4312896382853399E-2</c:v>
                </c:pt>
                <c:pt idx="62">
                  <c:v>6.6680633848804599E-2</c:v>
                </c:pt>
                <c:pt idx="63">
                  <c:v>0.1035517583438738</c:v>
                </c:pt>
                <c:pt idx="65">
                  <c:v>4.698315397138E-4</c:v>
                </c:pt>
                <c:pt idx="66">
                  <c:v>6.5882254077150005E-4</c:v>
                </c:pt>
                <c:pt idx="67">
                  <c:v>1.3521922459096001E-3</c:v>
                </c:pt>
                <c:pt idx="68">
                  <c:v>1.9322464991265E-3</c:v>
                </c:pt>
                <c:pt idx="69">
                  <c:v>1.7706767175202101E-2</c:v>
                </c:pt>
                <c:pt idx="70">
                  <c:v>3.6154007264627898E-2</c:v>
                </c:pt>
                <c:pt idx="71">
                  <c:v>3.76243966310085E-2</c:v>
                </c:pt>
                <c:pt idx="72">
                  <c:v>6.7180696051450398E-2</c:v>
                </c:pt>
                <c:pt idx="73">
                  <c:v>6.9442432106153099E-2</c:v>
                </c:pt>
                <c:pt idx="74">
                  <c:v>8.5612205123412805E-2</c:v>
                </c:pt>
                <c:pt idx="75">
                  <c:v>9.6539874964545594E-2</c:v>
                </c:pt>
                <c:pt idx="76">
                  <c:v>0.10201917343706141</c:v>
                </c:pt>
                <c:pt idx="78">
                  <c:v>7.9534100366162414E-6</c:v>
                </c:pt>
                <c:pt idx="79">
                  <c:v>8.0657017384250656E-6</c:v>
                </c:pt>
                <c:pt idx="80">
                  <c:v>1.7828142930359999E-4</c:v>
                </c:pt>
                <c:pt idx="81">
                  <c:v>3.187671777226E-4</c:v>
                </c:pt>
                <c:pt idx="82">
                  <c:v>2.1320934702824998E-3</c:v>
                </c:pt>
                <c:pt idx="83">
                  <c:v>3.4943599597632102E-2</c:v>
                </c:pt>
                <c:pt idx="84">
                  <c:v>3.9645657286010598E-2</c:v>
                </c:pt>
                <c:pt idx="85">
                  <c:v>4.1780365832864701E-2</c:v>
                </c:pt>
                <c:pt idx="86">
                  <c:v>4.7438748970903499E-2</c:v>
                </c:pt>
                <c:pt idx="87">
                  <c:v>4.7818291216547397E-2</c:v>
                </c:pt>
                <c:pt idx="88">
                  <c:v>4.7617260056416297E-2</c:v>
                </c:pt>
                <c:pt idx="89">
                  <c:v>6.6955704372947095E-2</c:v>
                </c:pt>
                <c:pt idx="91">
                  <c:v>1.2443551683604537E-5</c:v>
                </c:pt>
                <c:pt idx="92">
                  <c:v>2.3167507865780001E-4</c:v>
                </c:pt>
                <c:pt idx="93">
                  <c:v>4.3153288542939998E-4</c:v>
                </c:pt>
                <c:pt idx="94">
                  <c:v>5.0713198737070003E-4</c:v>
                </c:pt>
                <c:pt idx="95">
                  <c:v>1.3794408206601E-3</c:v>
                </c:pt>
                <c:pt idx="96">
                  <c:v>5.0178096296096004E-3</c:v>
                </c:pt>
                <c:pt idx="97">
                  <c:v>2.01393723937183E-2</c:v>
                </c:pt>
                <c:pt idx="98">
                  <c:v>2.5672202808374699E-2</c:v>
                </c:pt>
                <c:pt idx="99">
                  <c:v>3.3823606282706399E-2</c:v>
                </c:pt>
                <c:pt idx="100">
                  <c:v>4.3569396622652697E-2</c:v>
                </c:pt>
                <c:pt idx="101">
                  <c:v>4.4103545242888502E-2</c:v>
                </c:pt>
                <c:pt idx="102">
                  <c:v>4.0725741576721798E-2</c:v>
                </c:pt>
                <c:pt idx="104">
                  <c:v>2.0870450161566E-3</c:v>
                </c:pt>
                <c:pt idx="105">
                  <c:v>2.1195543547188E-3</c:v>
                </c:pt>
                <c:pt idx="106">
                  <c:v>2.2144116387850001E-3</c:v>
                </c:pt>
                <c:pt idx="107">
                  <c:v>2.4033646906671999E-3</c:v>
                </c:pt>
                <c:pt idx="108">
                  <c:v>3.2822424633998002E-3</c:v>
                </c:pt>
                <c:pt idx="109">
                  <c:v>4.2999369599412002E-3</c:v>
                </c:pt>
                <c:pt idx="110">
                  <c:v>4.9012612233067E-3</c:v>
                </c:pt>
                <c:pt idx="111">
                  <c:v>1.40183632601445E-2</c:v>
                </c:pt>
                <c:pt idx="112">
                  <c:v>2.7538662785267599E-2</c:v>
                </c:pt>
                <c:pt idx="113">
                  <c:v>3.1386638352681101E-2</c:v>
                </c:pt>
                <c:pt idx="114">
                  <c:v>2.89210415227464E-2</c:v>
                </c:pt>
                <c:pt idx="115">
                  <c:v>2.7073039140983801E-2</c:v>
                </c:pt>
                <c:pt idx="117">
                  <c:v>1.4491707315361E-3</c:v>
                </c:pt>
                <c:pt idx="118">
                  <c:v>2.1558250635063999E-3</c:v>
                </c:pt>
                <c:pt idx="119">
                  <c:v>3.0260232100976E-3</c:v>
                </c:pt>
                <c:pt idx="120">
                  <c:v>3.9211487937756999E-3</c:v>
                </c:pt>
                <c:pt idx="121">
                  <c:v>5.3647986465516001E-3</c:v>
                </c:pt>
                <c:pt idx="122">
                  <c:v>6.5757126351019997E-3</c:v>
                </c:pt>
                <c:pt idx="123">
                  <c:v>8.2185134699903004E-3</c:v>
                </c:pt>
                <c:pt idx="124">
                  <c:v>9.6461917806824997E-3</c:v>
                </c:pt>
                <c:pt idx="125">
                  <c:v>1.3604729279155001E-2</c:v>
                </c:pt>
                <c:pt idx="126">
                  <c:v>1.6752803960313999E-2</c:v>
                </c:pt>
              </c:numCache>
            </c:numRef>
          </c:val>
          <c:smooth val="0"/>
          <c:extLst>
            <c:ext xmlns:c16="http://schemas.microsoft.com/office/drawing/2014/chart" uri="{C3380CC4-5D6E-409C-BE32-E72D297353CC}">
              <c16:uniqueId val="{0000000A-AB8A-4C3D-8CDB-F3473B2791B9}"/>
            </c:ext>
          </c:extLst>
        </c:ser>
        <c:dLbls>
          <c:showLegendKey val="0"/>
          <c:showVal val="0"/>
          <c:showCatName val="0"/>
          <c:showSerName val="0"/>
          <c:showPercent val="0"/>
          <c:showBubbleSize val="0"/>
        </c:dLbls>
        <c:marker val="1"/>
        <c:smooth val="0"/>
        <c:axId val="433385472"/>
        <c:axId val="433379200"/>
      </c:lineChart>
      <c:catAx>
        <c:axId val="433359488"/>
        <c:scaling>
          <c:orientation val="minMax"/>
        </c:scaling>
        <c:delete val="0"/>
        <c:axPos val="b"/>
        <c:numFmt formatCode="General" sourceLinked="1"/>
        <c:majorTickMark val="out"/>
        <c:minorTickMark val="none"/>
        <c:tickLblPos val="nextTo"/>
        <c:spPr>
          <a:ln w="3175">
            <a:noFill/>
          </a:ln>
        </c:spPr>
        <c:txPr>
          <a:bodyPr rot="1500000" vert="horz"/>
          <a:lstStyle/>
          <a:p>
            <a:pPr>
              <a:defRPr/>
            </a:pPr>
            <a:endParaRPr lang="en-US"/>
          </a:p>
        </c:txPr>
        <c:crossAx val="433377664"/>
        <c:crosses val="autoZero"/>
        <c:auto val="1"/>
        <c:lblAlgn val="ctr"/>
        <c:lblOffset val="0"/>
        <c:tickLblSkip val="1"/>
        <c:tickMarkSkip val="1"/>
        <c:noMultiLvlLbl val="0"/>
      </c:catAx>
      <c:valAx>
        <c:axId val="433377664"/>
        <c:scaling>
          <c:orientation val="minMax"/>
          <c:max val="2.2999999999999998"/>
          <c:min val="0"/>
        </c:scaling>
        <c:delete val="0"/>
        <c:axPos val="l"/>
        <c:majorGridlines>
          <c:spPr>
            <a:ln w="3175">
              <a:solidFill>
                <a:schemeClr val="bg1">
                  <a:lumMod val="75000"/>
                </a:schemeClr>
              </a:solidFill>
            </a:ln>
          </c:spPr>
        </c:majorGridlines>
        <c:numFmt formatCode="0%" sourceLinked="0"/>
        <c:majorTickMark val="out"/>
        <c:minorTickMark val="none"/>
        <c:tickLblPos val="nextTo"/>
        <c:spPr>
          <a:ln w="3175">
            <a:noFill/>
          </a:ln>
        </c:spPr>
        <c:txPr>
          <a:bodyPr/>
          <a:lstStyle/>
          <a:p>
            <a:pPr>
              <a:defRPr>
                <a:solidFill>
                  <a:schemeClr val="accent6">
                    <a:lumMod val="75000"/>
                  </a:schemeClr>
                </a:solidFill>
              </a:defRPr>
            </a:pPr>
            <a:endParaRPr lang="en-US"/>
          </a:p>
        </c:txPr>
        <c:crossAx val="433359488"/>
        <c:crosses val="autoZero"/>
        <c:crossBetween val="between"/>
        <c:majorUnit val="0.5"/>
      </c:valAx>
      <c:valAx>
        <c:axId val="433379200"/>
        <c:scaling>
          <c:orientation val="minMax"/>
          <c:max val="0.32000000000000006"/>
          <c:min val="0"/>
        </c:scaling>
        <c:delete val="0"/>
        <c:axPos val="r"/>
        <c:numFmt formatCode="0%" sourceLinked="0"/>
        <c:majorTickMark val="out"/>
        <c:minorTickMark val="none"/>
        <c:tickLblPos val="nextTo"/>
        <c:spPr>
          <a:ln w="3175">
            <a:noFill/>
          </a:ln>
        </c:spPr>
        <c:txPr>
          <a:bodyPr/>
          <a:lstStyle/>
          <a:p>
            <a:pPr>
              <a:defRPr>
                <a:solidFill>
                  <a:schemeClr val="tx2"/>
                </a:solidFill>
              </a:defRPr>
            </a:pPr>
            <a:endParaRPr lang="en-US"/>
          </a:p>
        </c:txPr>
        <c:crossAx val="433385472"/>
        <c:crosses val="max"/>
        <c:crossBetween val="between"/>
        <c:majorUnit val="7.0000000000000007E-2"/>
        <c:minorUnit val="2.5000000000000005E-2"/>
      </c:valAx>
      <c:catAx>
        <c:axId val="433385472"/>
        <c:scaling>
          <c:orientation val="minMax"/>
        </c:scaling>
        <c:delete val="1"/>
        <c:axPos val="b"/>
        <c:numFmt formatCode="General" sourceLinked="1"/>
        <c:majorTickMark val="out"/>
        <c:minorTickMark val="none"/>
        <c:tickLblPos val="nextTo"/>
        <c:crossAx val="433379200"/>
        <c:crosses val="autoZero"/>
        <c:auto val="1"/>
        <c:lblAlgn val="ctr"/>
        <c:lblOffset val="100"/>
        <c:noMultiLvlLbl val="0"/>
      </c:catAx>
      <c:spPr>
        <a:ln w="3175">
          <a:noFill/>
        </a:ln>
      </c:spPr>
    </c:plotArea>
    <c:plotVisOnly val="1"/>
    <c:dispBlanksAs val="gap"/>
    <c:showDLblsOverMax val="0"/>
  </c:chart>
  <c:spPr>
    <a:solidFill>
      <a:schemeClr val="bg1"/>
    </a:solidFill>
    <a:ln>
      <a:noFill/>
    </a:ln>
  </c:spPr>
  <c:txPr>
    <a:bodyPr/>
    <a:lstStyle/>
    <a:p>
      <a:pPr>
        <a:defRPr sz="100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userShapes r:id="rId1"/>
</c:chartSpace>
</file>

<file path=xl/charts/chart6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7.0249512080220747E-2"/>
          <c:y val="7.258543439645801E-2"/>
          <c:w val="0.8654004307153913"/>
          <c:h val="0.75937127177284658"/>
        </c:manualLayout>
      </c:layout>
      <c:barChart>
        <c:barDir val="col"/>
        <c:grouping val="clustered"/>
        <c:varyColors val="0"/>
        <c:ser>
          <c:idx val="0"/>
          <c:order val="0"/>
          <c:spPr>
            <a:solidFill>
              <a:schemeClr val="accent6"/>
            </a:solidFill>
            <a:ln>
              <a:noFill/>
            </a:ln>
          </c:spPr>
          <c:invertIfNegative val="0"/>
          <c:cat>
            <c:strRef>
              <c:f>'Value Factor vs. Penetration'!$B$29:$B$118</c:f>
              <c:strCache>
                <c:ptCount val="79"/>
                <c:pt idx="0">
                  <c:v>CAISO</c:v>
                </c:pt>
                <c:pt idx="13">
                  <c:v>ISONE</c:v>
                </c:pt>
                <c:pt idx="26">
                  <c:v>ERCOT</c:v>
                </c:pt>
                <c:pt idx="39">
                  <c:v>NYISO</c:v>
                </c:pt>
                <c:pt idx="52">
                  <c:v>PJM</c:v>
                </c:pt>
                <c:pt idx="65">
                  <c:v>MISO</c:v>
                </c:pt>
                <c:pt idx="78">
                  <c:v>SPP</c:v>
                </c:pt>
              </c:strCache>
            </c:strRef>
          </c:cat>
          <c:val>
            <c:numRef>
              <c:f>'Value Factor vs. Penetration'!$D$29:$D$118</c:f>
              <c:numCache>
                <c:formatCode>0.0%</c:formatCode>
                <c:ptCount val="90"/>
                <c:pt idx="0">
                  <c:v>1.228115851434737</c:v>
                </c:pt>
                <c:pt idx="1">
                  <c:v>1.1326705089968141</c:v>
                </c:pt>
                <c:pt idx="2">
                  <c:v>1.0363549987863998</c:v>
                </c:pt>
                <c:pt idx="3">
                  <c:v>0.90335640412868479</c:v>
                </c:pt>
                <c:pt idx="4">
                  <c:v>0.85265153660350146</c:v>
                </c:pt>
                <c:pt idx="5">
                  <c:v>0.86758400079852815</c:v>
                </c:pt>
                <c:pt idx="6">
                  <c:v>0.68990248829524536</c:v>
                </c:pt>
                <c:pt idx="7">
                  <c:v>0.65477709014974683</c:v>
                </c:pt>
                <c:pt idx="8">
                  <c:v>0.64108267775007999</c:v>
                </c:pt>
                <c:pt idx="9">
                  <c:v>0.59716924630589974</c:v>
                </c:pt>
                <c:pt idx="10">
                  <c:v>0.53781801078494651</c:v>
                </c:pt>
                <c:pt idx="11">
                  <c:v>0.37916331461247094</c:v>
                </c:pt>
                <c:pt idx="13">
                  <c:v>1.1199529468959921</c:v>
                </c:pt>
                <c:pt idx="14">
                  <c:v>1.0329854109213532</c:v>
                </c:pt>
                <c:pt idx="15">
                  <c:v>0.92689494662492133</c:v>
                </c:pt>
                <c:pt idx="16">
                  <c:v>0.94994570971346348</c:v>
                </c:pt>
                <c:pt idx="17">
                  <c:v>1.0074659383846567</c:v>
                </c:pt>
                <c:pt idx="18">
                  <c:v>0.90168167962454904</c:v>
                </c:pt>
                <c:pt idx="19">
                  <c:v>0.9337291250304498</c:v>
                </c:pt>
                <c:pt idx="20">
                  <c:v>0.92197673141921777</c:v>
                </c:pt>
                <c:pt idx="21">
                  <c:v>0.90767690778591237</c:v>
                </c:pt>
                <c:pt idx="22">
                  <c:v>0.88905004185722369</c:v>
                </c:pt>
                <c:pt idx="23">
                  <c:v>0.85408493392391316</c:v>
                </c:pt>
                <c:pt idx="24">
                  <c:v>0.86246271032412447</c:v>
                </c:pt>
                <c:pt idx="26">
                  <c:v>1.2324510713556371</c:v>
                </c:pt>
                <c:pt idx="27">
                  <c:v>1.1918472377429308</c:v>
                </c:pt>
                <c:pt idx="28">
                  <c:v>1.0724445797936344</c:v>
                </c:pt>
                <c:pt idx="29">
                  <c:v>1.1843947325382467</c:v>
                </c:pt>
                <c:pt idx="30">
                  <c:v>1.3083504424861738</c:v>
                </c:pt>
                <c:pt idx="31">
                  <c:v>0.88897075298488026</c:v>
                </c:pt>
                <c:pt idx="32">
                  <c:v>1.0277239914087397</c:v>
                </c:pt>
                <c:pt idx="33">
                  <c:v>1.2448944533102346</c:v>
                </c:pt>
                <c:pt idx="34">
                  <c:v>0.9530244084409889</c:v>
                </c:pt>
                <c:pt idx="35">
                  <c:v>0.36201515274680363</c:v>
                </c:pt>
                <c:pt idx="36">
                  <c:v>0.94078361883424988</c:v>
                </c:pt>
                <c:pt idx="37">
                  <c:v>1.3200465713788934</c:v>
                </c:pt>
                <c:pt idx="39">
                  <c:v>1.4889895687085772</c:v>
                </c:pt>
                <c:pt idx="40">
                  <c:v>1.611916463038231</c:v>
                </c:pt>
                <c:pt idx="41">
                  <c:v>1.2309635841938964</c:v>
                </c:pt>
                <c:pt idx="42">
                  <c:v>1.2796110032190893</c:v>
                </c:pt>
                <c:pt idx="43">
                  <c:v>1.3554997281892072</c:v>
                </c:pt>
                <c:pt idx="44">
                  <c:v>1.23712161519524</c:v>
                </c:pt>
                <c:pt idx="45">
                  <c:v>1.1428808022359505</c:v>
                </c:pt>
                <c:pt idx="46">
                  <c:v>1.1433354094905086</c:v>
                </c:pt>
                <c:pt idx="47">
                  <c:v>1.0457782903265702</c:v>
                </c:pt>
                <c:pt idx="48">
                  <c:v>1.106718334103117</c:v>
                </c:pt>
                <c:pt idx="49">
                  <c:v>1.0192760360858564</c:v>
                </c:pt>
                <c:pt idx="50">
                  <c:v>1.0181436779959583</c:v>
                </c:pt>
                <c:pt idx="52">
                  <c:v>1.4890906069020837</c:v>
                </c:pt>
                <c:pt idx="53">
                  <c:v>1.6134374604770387</c:v>
                </c:pt>
                <c:pt idx="54">
                  <c:v>1.4295874822362922</c:v>
                </c:pt>
                <c:pt idx="55">
                  <c:v>1.401880606910858</c:v>
                </c:pt>
                <c:pt idx="56">
                  <c:v>1.4174327005966407</c:v>
                </c:pt>
                <c:pt idx="57">
                  <c:v>1.4133758108248442</c:v>
                </c:pt>
                <c:pt idx="58">
                  <c:v>1.4184032361078773</c:v>
                </c:pt>
                <c:pt idx="59">
                  <c:v>1.4042819959325779</c:v>
                </c:pt>
                <c:pt idx="60">
                  <c:v>1.4132178030926765</c:v>
                </c:pt>
                <c:pt idx="61">
                  <c:v>1.268729732895272</c:v>
                </c:pt>
                <c:pt idx="62">
                  <c:v>1.2411650205506599</c:v>
                </c:pt>
                <c:pt idx="63">
                  <c:v>1.160265674411086</c:v>
                </c:pt>
                <c:pt idx="65">
                  <c:v>1.4015570991018229</c:v>
                </c:pt>
                <c:pt idx="66">
                  <c:v>1.2166496104804654</c:v>
                </c:pt>
                <c:pt idx="67">
                  <c:v>1.1986607711849984</c:v>
                </c:pt>
                <c:pt idx="68">
                  <c:v>1.3329707527465775</c:v>
                </c:pt>
                <c:pt idx="69">
                  <c:v>1.4507118056809876</c:v>
                </c:pt>
                <c:pt idx="70">
                  <c:v>1.2017906520341759</c:v>
                </c:pt>
                <c:pt idx="71">
                  <c:v>1.1039511864177152</c:v>
                </c:pt>
                <c:pt idx="72">
                  <c:v>1.075211132612067</c:v>
                </c:pt>
                <c:pt idx="73">
                  <c:v>1.1067809240427569</c:v>
                </c:pt>
                <c:pt idx="74">
                  <c:v>1.1421079920090011</c:v>
                </c:pt>
                <c:pt idx="75">
                  <c:v>1.3949815575316959</c:v>
                </c:pt>
                <c:pt idx="76">
                  <c:v>1.4602848760054776</c:v>
                </c:pt>
                <c:pt idx="78">
                  <c:v>1.6866010728465304</c:v>
                </c:pt>
                <c:pt idx="79">
                  <c:v>1.8317171001544388</c:v>
                </c:pt>
                <c:pt idx="80">
                  <c:v>1.7543257585405427</c:v>
                </c:pt>
                <c:pt idx="81">
                  <c:v>1.6951925730274093</c:v>
                </c:pt>
                <c:pt idx="82">
                  <c:v>2.0137731637307339</c:v>
                </c:pt>
                <c:pt idx="83">
                  <c:v>1.704727803564611</c:v>
                </c:pt>
                <c:pt idx="84">
                  <c:v>1.5298625283966205</c:v>
                </c:pt>
                <c:pt idx="85">
                  <c:v>1.7570584922678036</c:v>
                </c:pt>
                <c:pt idx="86">
                  <c:v>1.8995515621543315</c:v>
                </c:pt>
                <c:pt idx="87">
                  <c:v>1.4121127980289374</c:v>
                </c:pt>
                <c:pt idx="88">
                  <c:v>1.6593209287102346</c:v>
                </c:pt>
                <c:pt idx="89">
                  <c:v>1.6699136664899266</c:v>
                </c:pt>
              </c:numCache>
            </c:numRef>
          </c:val>
          <c:extLst>
            <c:ext xmlns:c16="http://schemas.microsoft.com/office/drawing/2014/chart" uri="{C3380CC4-5D6E-409C-BE32-E72D297353CC}">
              <c16:uniqueId val="{00000000-D3D2-434C-80A2-DCEEEF283DBE}"/>
            </c:ext>
          </c:extLst>
        </c:ser>
        <c:dLbls>
          <c:showLegendKey val="0"/>
          <c:showVal val="0"/>
          <c:showCatName val="0"/>
          <c:showSerName val="0"/>
          <c:showPercent val="0"/>
          <c:showBubbleSize val="0"/>
        </c:dLbls>
        <c:gapWidth val="40"/>
        <c:axId val="433359488"/>
        <c:axId val="433377664"/>
      </c:barChart>
      <c:lineChart>
        <c:grouping val="standard"/>
        <c:varyColors val="0"/>
        <c:ser>
          <c:idx val="1"/>
          <c:order val="1"/>
          <c:spPr>
            <a:ln w="19050">
              <a:noFill/>
              <a:prstDash val="solid"/>
            </a:ln>
          </c:spPr>
          <c:marker>
            <c:symbol val="circle"/>
            <c:size val="5"/>
            <c:spPr>
              <a:solidFill>
                <a:schemeClr val="tx2"/>
              </a:solidFill>
              <a:ln>
                <a:noFill/>
              </a:ln>
            </c:spPr>
          </c:marker>
          <c:dPt>
            <c:idx val="10"/>
            <c:bubble3D val="0"/>
            <c:extLst>
              <c:ext xmlns:c16="http://schemas.microsoft.com/office/drawing/2014/chart" uri="{C3380CC4-5D6E-409C-BE32-E72D297353CC}">
                <c16:uniqueId val="{00000001-D3D2-434C-80A2-DCEEEF283DBE}"/>
              </c:ext>
            </c:extLst>
          </c:dPt>
          <c:dPt>
            <c:idx val="11"/>
            <c:bubble3D val="0"/>
            <c:extLst>
              <c:ext xmlns:c16="http://schemas.microsoft.com/office/drawing/2014/chart" uri="{C3380CC4-5D6E-409C-BE32-E72D297353CC}">
                <c16:uniqueId val="{00000002-D3D2-434C-80A2-DCEEEF283DBE}"/>
              </c:ext>
            </c:extLst>
          </c:dPt>
          <c:dPt>
            <c:idx val="20"/>
            <c:bubble3D val="0"/>
            <c:extLst>
              <c:ext xmlns:c16="http://schemas.microsoft.com/office/drawing/2014/chart" uri="{C3380CC4-5D6E-409C-BE32-E72D297353CC}">
                <c16:uniqueId val="{00000003-D3D2-434C-80A2-DCEEEF283DBE}"/>
              </c:ext>
            </c:extLst>
          </c:dPt>
          <c:dPt>
            <c:idx val="30"/>
            <c:bubble3D val="0"/>
            <c:extLst>
              <c:ext xmlns:c16="http://schemas.microsoft.com/office/drawing/2014/chart" uri="{C3380CC4-5D6E-409C-BE32-E72D297353CC}">
                <c16:uniqueId val="{00000004-D3D2-434C-80A2-DCEEEF283DBE}"/>
              </c:ext>
            </c:extLst>
          </c:dPt>
          <c:dPt>
            <c:idx val="40"/>
            <c:bubble3D val="0"/>
            <c:extLst>
              <c:ext xmlns:c16="http://schemas.microsoft.com/office/drawing/2014/chart" uri="{C3380CC4-5D6E-409C-BE32-E72D297353CC}">
                <c16:uniqueId val="{00000005-D3D2-434C-80A2-DCEEEF283DBE}"/>
              </c:ext>
            </c:extLst>
          </c:dPt>
          <c:dPt>
            <c:idx val="50"/>
            <c:bubble3D val="0"/>
            <c:extLst>
              <c:ext xmlns:c16="http://schemas.microsoft.com/office/drawing/2014/chart" uri="{C3380CC4-5D6E-409C-BE32-E72D297353CC}">
                <c16:uniqueId val="{00000006-D3D2-434C-80A2-DCEEEF283DBE}"/>
              </c:ext>
            </c:extLst>
          </c:dPt>
          <c:dPt>
            <c:idx val="51"/>
            <c:bubble3D val="0"/>
            <c:extLst>
              <c:ext xmlns:c16="http://schemas.microsoft.com/office/drawing/2014/chart" uri="{C3380CC4-5D6E-409C-BE32-E72D297353CC}">
                <c16:uniqueId val="{00000007-D3D2-434C-80A2-DCEEEF283DBE}"/>
              </c:ext>
            </c:extLst>
          </c:dPt>
          <c:dPt>
            <c:idx val="60"/>
            <c:bubble3D val="0"/>
            <c:extLst>
              <c:ext xmlns:c16="http://schemas.microsoft.com/office/drawing/2014/chart" uri="{C3380CC4-5D6E-409C-BE32-E72D297353CC}">
                <c16:uniqueId val="{00000008-D3D2-434C-80A2-DCEEEF283DBE}"/>
              </c:ext>
            </c:extLst>
          </c:dPt>
          <c:dPt>
            <c:idx val="70"/>
            <c:bubble3D val="0"/>
            <c:extLst>
              <c:ext xmlns:c16="http://schemas.microsoft.com/office/drawing/2014/chart" uri="{C3380CC4-5D6E-409C-BE32-E72D297353CC}">
                <c16:uniqueId val="{00000009-D3D2-434C-80A2-DCEEEF283DBE}"/>
              </c:ext>
            </c:extLst>
          </c:dPt>
          <c:cat>
            <c:multiLvlStrRef>
              <c:f>'Value Factor vs. Penetration'!$A$29:$B$118</c:f>
              <c:multiLvlStrCache>
                <c:ptCount val="79"/>
                <c:lvl>
                  <c:pt idx="0">
                    <c:v>CAISO</c:v>
                  </c:pt>
                  <c:pt idx="13">
                    <c:v>ISONE</c:v>
                  </c:pt>
                  <c:pt idx="26">
                    <c:v>ERCOT</c:v>
                  </c:pt>
                  <c:pt idx="39">
                    <c:v>NYISO</c:v>
                  </c:pt>
                  <c:pt idx="52">
                    <c:v>PJM</c:v>
                  </c:pt>
                  <c:pt idx="65">
                    <c:v>MISO</c:v>
                  </c:pt>
                  <c:pt idx="78">
                    <c:v>SPP</c:v>
                  </c:pt>
                </c:lvl>
                <c:lvl>
                  <c:pt idx="0">
                    <c:v>CAISO</c:v>
                  </c:pt>
                  <c:pt idx="13">
                    <c:v>ISONE</c:v>
                  </c:pt>
                  <c:pt idx="26">
                    <c:v>ERCOT</c:v>
                  </c:pt>
                  <c:pt idx="39">
                    <c:v>NYISO</c:v>
                  </c:pt>
                  <c:pt idx="52">
                    <c:v>PJM</c:v>
                  </c:pt>
                  <c:pt idx="65">
                    <c:v>MISO</c:v>
                  </c:pt>
                  <c:pt idx="78">
                    <c:v>SPP</c:v>
                  </c:pt>
                </c:lvl>
              </c:multiLvlStrCache>
            </c:multiLvlStrRef>
          </c:cat>
          <c:val>
            <c:numRef>
              <c:f>'Value Factor vs. Penetration'!$C$29:$C$118</c:f>
              <c:numCache>
                <c:formatCode>0.0%</c:formatCode>
                <c:ptCount val="90"/>
                <c:pt idx="0">
                  <c:v>1.53570287555806E-2</c:v>
                </c:pt>
                <c:pt idx="1">
                  <c:v>2.7956097978303202E-2</c:v>
                </c:pt>
                <c:pt idx="2">
                  <c:v>6.3996401673245398E-2</c:v>
                </c:pt>
                <c:pt idx="3">
                  <c:v>9.3397974802662098E-2</c:v>
                </c:pt>
                <c:pt idx="4">
                  <c:v>0.120640603343738</c:v>
                </c:pt>
                <c:pt idx="5">
                  <c:v>0.1497367960154998</c:v>
                </c:pt>
                <c:pt idx="6">
                  <c:v>0.16889330551276749</c:v>
                </c:pt>
                <c:pt idx="7">
                  <c:v>0.18409912650055979</c:v>
                </c:pt>
                <c:pt idx="8">
                  <c:v>0.20260485450503241</c:v>
                </c:pt>
                <c:pt idx="9">
                  <c:v>0.22536355954833601</c:v>
                </c:pt>
                <c:pt idx="10">
                  <c:v>0.24959461917037259</c:v>
                </c:pt>
                <c:pt idx="11">
                  <c:v>0.27441589782102038</c:v>
                </c:pt>
                <c:pt idx="13">
                  <c:v>2.0199116195932002E-3</c:v>
                </c:pt>
                <c:pt idx="14">
                  <c:v>4.5344248379673999E-3</c:v>
                </c:pt>
                <c:pt idx="15">
                  <c:v>9.900160161056E-3</c:v>
                </c:pt>
                <c:pt idx="16">
                  <c:v>1.4111444786059401E-2</c:v>
                </c:pt>
                <c:pt idx="17">
                  <c:v>1.99096308356763E-2</c:v>
                </c:pt>
                <c:pt idx="18">
                  <c:v>2.6696649607334099E-2</c:v>
                </c:pt>
                <c:pt idx="19">
                  <c:v>3.4747290090727002E-2</c:v>
                </c:pt>
                <c:pt idx="20">
                  <c:v>4.1564854565965002E-2</c:v>
                </c:pt>
                <c:pt idx="21">
                  <c:v>4.9754879717373898E-2</c:v>
                </c:pt>
                <c:pt idx="22">
                  <c:v>5.6497547000672603E-2</c:v>
                </c:pt>
                <c:pt idx="23">
                  <c:v>7.5755669874290901E-2</c:v>
                </c:pt>
                <c:pt idx="24">
                  <c:v>8.5786135802025903E-2</c:v>
                </c:pt>
                <c:pt idx="26">
                  <c:v>5.1849663904919997E-4</c:v>
                </c:pt>
                <c:pt idx="27">
                  <c:v>6.9029717492809998E-4</c:v>
                </c:pt>
                <c:pt idx="28">
                  <c:v>1.3015988483318999E-3</c:v>
                </c:pt>
                <c:pt idx="29">
                  <c:v>1.7369777428673E-3</c:v>
                </c:pt>
                <c:pt idx="30">
                  <c:v>2.8849331671687E-3</c:v>
                </c:pt>
                <c:pt idx="31">
                  <c:v>7.1994166574081003E-3</c:v>
                </c:pt>
                <c:pt idx="32">
                  <c:v>9.9488631030767993E-3</c:v>
                </c:pt>
                <c:pt idx="33">
                  <c:v>1.3289317408303801E-2</c:v>
                </c:pt>
                <c:pt idx="34">
                  <c:v>2.4606694392059699E-2</c:v>
                </c:pt>
                <c:pt idx="35">
                  <c:v>4.4707199029487797E-2</c:v>
                </c:pt>
                <c:pt idx="36">
                  <c:v>6.0211338009213203E-2</c:v>
                </c:pt>
                <c:pt idx="37">
                  <c:v>7.1074465960785593E-2</c:v>
                </c:pt>
                <c:pt idx="39">
                  <c:v>1.1115087062101999E-3</c:v>
                </c:pt>
                <c:pt idx="40">
                  <c:v>1.5750512173581001E-3</c:v>
                </c:pt>
                <c:pt idx="41">
                  <c:v>2.6529175290491E-3</c:v>
                </c:pt>
                <c:pt idx="42">
                  <c:v>4.2371285688136999E-3</c:v>
                </c:pt>
                <c:pt idx="43">
                  <c:v>6.3405427588337998E-3</c:v>
                </c:pt>
                <c:pt idx="44">
                  <c:v>8.6911590816179003E-3</c:v>
                </c:pt>
                <c:pt idx="45">
                  <c:v>1.1205850521145999E-2</c:v>
                </c:pt>
                <c:pt idx="46">
                  <c:v>1.5282583694868301E-2</c:v>
                </c:pt>
                <c:pt idx="47">
                  <c:v>2.1386508243526298E-2</c:v>
                </c:pt>
                <c:pt idx="48">
                  <c:v>2.65191211866878E-2</c:v>
                </c:pt>
                <c:pt idx="49">
                  <c:v>3.5556570073170798E-2</c:v>
                </c:pt>
                <c:pt idx="50">
                  <c:v>4.2463727052131001E-2</c:v>
                </c:pt>
                <c:pt idx="52">
                  <c:v>2.2379635485466E-3</c:v>
                </c:pt>
                <c:pt idx="53">
                  <c:v>3.1654320468221002E-3</c:v>
                </c:pt>
                <c:pt idx="54">
                  <c:v>3.9173839298108004E-3</c:v>
                </c:pt>
                <c:pt idx="55">
                  <c:v>4.6171317339701E-3</c:v>
                </c:pt>
                <c:pt idx="56">
                  <c:v>5.9576828975367998E-3</c:v>
                </c:pt>
                <c:pt idx="57">
                  <c:v>7.8997830162424992E-3</c:v>
                </c:pt>
                <c:pt idx="58">
                  <c:v>9.4112163010158997E-3</c:v>
                </c:pt>
                <c:pt idx="59">
                  <c:v>1.1779099301232899E-2</c:v>
                </c:pt>
                <c:pt idx="60">
                  <c:v>1.4795920928014E-2</c:v>
                </c:pt>
                <c:pt idx="61">
                  <c:v>2.0115245445274401E-2</c:v>
                </c:pt>
                <c:pt idx="62">
                  <c:v>2.4500155021346399E-2</c:v>
                </c:pt>
                <c:pt idx="63">
                  <c:v>2.96565286442626E-2</c:v>
                </c:pt>
                <c:pt idx="65">
                  <c:v>1.014387968117E-4</c:v>
                </c:pt>
                <c:pt idx="66">
                  <c:v>2.1775544828649999E-4</c:v>
                </c:pt>
                <c:pt idx="67">
                  <c:v>5.7133690666039995E-4</c:v>
                </c:pt>
                <c:pt idx="68">
                  <c:v>8.1451158172570002E-4</c:v>
                </c:pt>
                <c:pt idx="69">
                  <c:v>1.1002755248035001E-3</c:v>
                </c:pt>
                <c:pt idx="70">
                  <c:v>2.3966854084017E-3</c:v>
                </c:pt>
                <c:pt idx="71">
                  <c:v>3.7793187865198001E-3</c:v>
                </c:pt>
                <c:pt idx="72">
                  <c:v>4.5078463906320001E-3</c:v>
                </c:pt>
                <c:pt idx="73">
                  <c:v>6.2156684528244001E-3</c:v>
                </c:pt>
                <c:pt idx="74">
                  <c:v>9.0890325176852006E-3</c:v>
                </c:pt>
                <c:pt idx="75">
                  <c:v>1.3277025640573099E-2</c:v>
                </c:pt>
                <c:pt idx="76">
                  <c:v>1.8162914089631801E-2</c:v>
                </c:pt>
                <c:pt idx="78">
                  <c:v>5.7306521650080002E-4</c:v>
                </c:pt>
                <c:pt idx="79">
                  <c:v>6.5225875287240002E-4</c:v>
                </c:pt>
                <c:pt idx="80">
                  <c:v>9.1580950451729997E-4</c:v>
                </c:pt>
                <c:pt idx="81">
                  <c:v>9.9744181711849999E-4</c:v>
                </c:pt>
                <c:pt idx="82">
                  <c:v>1.2809237451019001E-3</c:v>
                </c:pt>
                <c:pt idx="83">
                  <c:v>3.0896106227205999E-3</c:v>
                </c:pt>
                <c:pt idx="84">
                  <c:v>3.5586584403587999E-3</c:v>
                </c:pt>
                <c:pt idx="85">
                  <c:v>3.7003085431012999E-3</c:v>
                </c:pt>
                <c:pt idx="86">
                  <c:v>4.6668169285382999E-3</c:v>
                </c:pt>
                <c:pt idx="87">
                  <c:v>5.3220973548252998E-3</c:v>
                </c:pt>
                <c:pt idx="88">
                  <c:v>5.6764657672178E-3</c:v>
                </c:pt>
                <c:pt idx="89">
                  <c:v>7.3063360179020003E-3</c:v>
                </c:pt>
              </c:numCache>
            </c:numRef>
          </c:val>
          <c:smooth val="0"/>
          <c:extLst>
            <c:ext xmlns:c16="http://schemas.microsoft.com/office/drawing/2014/chart" uri="{C3380CC4-5D6E-409C-BE32-E72D297353CC}">
              <c16:uniqueId val="{0000000A-D3D2-434C-80A2-DCEEEF283DBE}"/>
            </c:ext>
          </c:extLst>
        </c:ser>
        <c:dLbls>
          <c:showLegendKey val="0"/>
          <c:showVal val="0"/>
          <c:showCatName val="0"/>
          <c:showSerName val="0"/>
          <c:showPercent val="0"/>
          <c:showBubbleSize val="0"/>
        </c:dLbls>
        <c:marker val="1"/>
        <c:smooth val="0"/>
        <c:axId val="433385472"/>
        <c:axId val="433379200"/>
      </c:lineChart>
      <c:catAx>
        <c:axId val="433359488"/>
        <c:scaling>
          <c:orientation val="minMax"/>
        </c:scaling>
        <c:delete val="0"/>
        <c:axPos val="b"/>
        <c:numFmt formatCode="General" sourceLinked="1"/>
        <c:majorTickMark val="out"/>
        <c:minorTickMark val="none"/>
        <c:tickLblPos val="nextTo"/>
        <c:spPr>
          <a:ln w="3175">
            <a:noFill/>
          </a:ln>
        </c:spPr>
        <c:txPr>
          <a:bodyPr rot="1500000" vert="horz"/>
          <a:lstStyle/>
          <a:p>
            <a:pPr>
              <a:defRPr/>
            </a:pPr>
            <a:endParaRPr lang="en-US"/>
          </a:p>
        </c:txPr>
        <c:crossAx val="433377664"/>
        <c:crosses val="autoZero"/>
        <c:auto val="1"/>
        <c:lblAlgn val="ctr"/>
        <c:lblOffset val="0"/>
        <c:tickLblSkip val="1"/>
        <c:tickMarkSkip val="1"/>
        <c:noMultiLvlLbl val="0"/>
      </c:catAx>
      <c:valAx>
        <c:axId val="433377664"/>
        <c:scaling>
          <c:orientation val="minMax"/>
          <c:max val="2.2999999999999998"/>
          <c:min val="0"/>
        </c:scaling>
        <c:delete val="0"/>
        <c:axPos val="l"/>
        <c:majorGridlines>
          <c:spPr>
            <a:ln w="3175">
              <a:solidFill>
                <a:schemeClr val="bg1">
                  <a:lumMod val="75000"/>
                </a:schemeClr>
              </a:solidFill>
            </a:ln>
          </c:spPr>
        </c:majorGridlines>
        <c:numFmt formatCode="0%" sourceLinked="0"/>
        <c:majorTickMark val="out"/>
        <c:minorTickMark val="none"/>
        <c:tickLblPos val="nextTo"/>
        <c:spPr>
          <a:ln w="3175">
            <a:noFill/>
          </a:ln>
        </c:spPr>
        <c:txPr>
          <a:bodyPr/>
          <a:lstStyle/>
          <a:p>
            <a:pPr>
              <a:defRPr>
                <a:solidFill>
                  <a:schemeClr val="accent6">
                    <a:lumMod val="75000"/>
                  </a:schemeClr>
                </a:solidFill>
              </a:defRPr>
            </a:pPr>
            <a:endParaRPr lang="en-US"/>
          </a:p>
        </c:txPr>
        <c:crossAx val="433359488"/>
        <c:crosses val="autoZero"/>
        <c:crossBetween val="between"/>
        <c:majorUnit val="0.5"/>
      </c:valAx>
      <c:valAx>
        <c:axId val="433379200"/>
        <c:scaling>
          <c:orientation val="minMax"/>
          <c:max val="0.32000000000000006"/>
          <c:min val="0"/>
        </c:scaling>
        <c:delete val="0"/>
        <c:axPos val="r"/>
        <c:numFmt formatCode="0%" sourceLinked="0"/>
        <c:majorTickMark val="out"/>
        <c:minorTickMark val="none"/>
        <c:tickLblPos val="nextTo"/>
        <c:spPr>
          <a:ln w="3175">
            <a:noFill/>
          </a:ln>
        </c:spPr>
        <c:txPr>
          <a:bodyPr/>
          <a:lstStyle/>
          <a:p>
            <a:pPr>
              <a:defRPr>
                <a:solidFill>
                  <a:schemeClr val="tx2"/>
                </a:solidFill>
              </a:defRPr>
            </a:pPr>
            <a:endParaRPr lang="en-US"/>
          </a:p>
        </c:txPr>
        <c:crossAx val="433385472"/>
        <c:crosses val="max"/>
        <c:crossBetween val="between"/>
        <c:majorUnit val="7.0000000000000007E-2"/>
        <c:minorUnit val="3.0000000000000006E-2"/>
      </c:valAx>
      <c:catAx>
        <c:axId val="433385472"/>
        <c:scaling>
          <c:orientation val="minMax"/>
        </c:scaling>
        <c:delete val="1"/>
        <c:axPos val="b"/>
        <c:numFmt formatCode="General" sourceLinked="1"/>
        <c:majorTickMark val="out"/>
        <c:minorTickMark val="none"/>
        <c:tickLblPos val="nextTo"/>
        <c:crossAx val="433379200"/>
        <c:crosses val="autoZero"/>
        <c:auto val="1"/>
        <c:lblAlgn val="ctr"/>
        <c:lblOffset val="100"/>
        <c:noMultiLvlLbl val="0"/>
      </c:catAx>
      <c:spPr>
        <a:ln w="3175">
          <a:noFill/>
        </a:ln>
      </c:spPr>
    </c:plotArea>
    <c:plotVisOnly val="1"/>
    <c:dispBlanksAs val="gap"/>
    <c:showDLblsOverMax val="0"/>
  </c:chart>
  <c:spPr>
    <a:solidFill>
      <a:schemeClr val="bg1"/>
    </a:solidFill>
    <a:ln>
      <a:noFill/>
    </a:ln>
  </c:spPr>
  <c:txPr>
    <a:bodyPr/>
    <a:lstStyle/>
    <a:p>
      <a:pPr>
        <a:defRPr sz="100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userShapes r:id="rId1"/>
</c:chartSpace>
</file>

<file path=xl/charts/chart6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7.0249512080220747E-2"/>
          <c:y val="8.5211697022720648E-2"/>
          <c:w val="0.8654004307153913"/>
          <c:h val="0.740552506694239"/>
        </c:manualLayout>
      </c:layout>
      <c:barChart>
        <c:barDir val="col"/>
        <c:grouping val="clustered"/>
        <c:varyColors val="0"/>
        <c:ser>
          <c:idx val="0"/>
          <c:order val="0"/>
          <c:spPr>
            <a:solidFill>
              <a:schemeClr val="accent6"/>
            </a:solidFill>
            <a:ln>
              <a:noFill/>
            </a:ln>
          </c:spPr>
          <c:invertIfNegative val="0"/>
          <c:cat>
            <c:strRef>
              <c:f>'Value Factor vs. Penetration'!$N$29:$N$131</c:f>
              <c:strCache>
                <c:ptCount val="92"/>
                <c:pt idx="0">
                  <c:v>CPLE</c:v>
                </c:pt>
                <c:pt idx="13">
                  <c:v>TEC</c:v>
                </c:pt>
                <c:pt idx="26">
                  <c:v>SCEG</c:v>
                </c:pt>
                <c:pt idx="39">
                  <c:v>FPL</c:v>
                </c:pt>
                <c:pt idx="52">
                  <c:v>FPC</c:v>
                </c:pt>
                <c:pt idx="65">
                  <c:v>SOCO</c:v>
                </c:pt>
                <c:pt idx="78">
                  <c:v>DUK</c:v>
                </c:pt>
                <c:pt idx="91">
                  <c:v>TVA</c:v>
                </c:pt>
              </c:strCache>
            </c:strRef>
          </c:cat>
          <c:val>
            <c:numRef>
              <c:f>'Value Factor vs. Penetration'!$P$29:$P$131</c:f>
              <c:numCache>
                <c:formatCode>0.0%</c:formatCode>
                <c:ptCount val="103"/>
                <c:pt idx="0">
                  <c:v>1.4547233032331985</c:v>
                </c:pt>
                <c:pt idx="1">
                  <c:v>1.3822916592987002</c:v>
                </c:pt>
                <c:pt idx="2">
                  <c:v>1.1691709586879724</c:v>
                </c:pt>
                <c:pt idx="3">
                  <c:v>1.1278346233137309</c:v>
                </c:pt>
                <c:pt idx="4">
                  <c:v>1.2435139473916381</c:v>
                </c:pt>
                <c:pt idx="5">
                  <c:v>1.2337260007391324</c:v>
                </c:pt>
                <c:pt idx="6">
                  <c:v>1.1235773302129792</c:v>
                </c:pt>
                <c:pt idx="7">
                  <c:v>1.0728414430170616</c:v>
                </c:pt>
                <c:pt idx="8">
                  <c:v>1.0393019309962184</c:v>
                </c:pt>
                <c:pt idx="9">
                  <c:v>1.0072596468605206</c:v>
                </c:pt>
                <c:pt idx="10">
                  <c:v>1.0545389803345657</c:v>
                </c:pt>
                <c:pt idx="11">
                  <c:v>0.89435471196239258</c:v>
                </c:pt>
                <c:pt idx="13">
                  <c:v>1.2866853907406195</c:v>
                </c:pt>
                <c:pt idx="14">
                  <c:v>1.3407643837149745</c:v>
                </c:pt>
                <c:pt idx="15">
                  <c:v>1.3711984928430647</c:v>
                </c:pt>
                <c:pt idx="16">
                  <c:v>1.4410826562486296</c:v>
                </c:pt>
                <c:pt idx="17">
                  <c:v>1.3576880084318024</c:v>
                </c:pt>
                <c:pt idx="18">
                  <c:v>1.3256365410684223</c:v>
                </c:pt>
                <c:pt idx="19">
                  <c:v>1.3600032257849801</c:v>
                </c:pt>
                <c:pt idx="20">
                  <c:v>1.4578068534408488</c:v>
                </c:pt>
                <c:pt idx="21">
                  <c:v>1.4705555826735301</c:v>
                </c:pt>
                <c:pt idx="22">
                  <c:v>1.1940228531863164</c:v>
                </c:pt>
                <c:pt idx="23">
                  <c:v>1.1891660939635702</c:v>
                </c:pt>
                <c:pt idx="24">
                  <c:v>1.3645578613931053</c:v>
                </c:pt>
                <c:pt idx="31">
                  <c:v>1.4612683549067151</c:v>
                </c:pt>
                <c:pt idx="32">
                  <c:v>1.1604262469259508</c:v>
                </c:pt>
                <c:pt idx="33">
                  <c:v>1.2610554657662663</c:v>
                </c:pt>
                <c:pt idx="34">
                  <c:v>1.2648196940083472</c:v>
                </c:pt>
                <c:pt idx="35">
                  <c:v>1.0936971408323779</c:v>
                </c:pt>
                <c:pt idx="36">
                  <c:v>1.1607027562349672</c:v>
                </c:pt>
                <c:pt idx="37">
                  <c:v>1.133470598748423</c:v>
                </c:pt>
                <c:pt idx="39">
                  <c:v>1.5927155436324452</c:v>
                </c:pt>
                <c:pt idx="40">
                  <c:v>1.6227676799413659</c:v>
                </c:pt>
                <c:pt idx="41">
                  <c:v>1.6242954264413942</c:v>
                </c:pt>
                <c:pt idx="42">
                  <c:v>1.6051061277703034</c:v>
                </c:pt>
                <c:pt idx="43">
                  <c:v>1.5237250226674894</c:v>
                </c:pt>
                <c:pt idx="44">
                  <c:v>1.3269154237580207</c:v>
                </c:pt>
                <c:pt idx="45">
                  <c:v>1.2638660234470576</c:v>
                </c:pt>
                <c:pt idx="46">
                  <c:v>1.2708195090239034</c:v>
                </c:pt>
                <c:pt idx="47">
                  <c:v>1.420411645441745</c:v>
                </c:pt>
                <c:pt idx="48">
                  <c:v>1.2136425440932357</c:v>
                </c:pt>
                <c:pt idx="49">
                  <c:v>1.1739354183118338</c:v>
                </c:pt>
                <c:pt idx="50">
                  <c:v>1.2307232436528017</c:v>
                </c:pt>
                <c:pt idx="52">
                  <c:v>1.5238607540535114</c:v>
                </c:pt>
                <c:pt idx="53">
                  <c:v>1.5420123757275555</c:v>
                </c:pt>
                <c:pt idx="54">
                  <c:v>1.5687761490329148</c:v>
                </c:pt>
                <c:pt idx="55">
                  <c:v>1.7006285597929121</c:v>
                </c:pt>
                <c:pt idx="56">
                  <c:v>1.6191771356917239</c:v>
                </c:pt>
                <c:pt idx="57">
                  <c:v>1.4412198564402814</c:v>
                </c:pt>
                <c:pt idx="58">
                  <c:v>1.5098201519154937</c:v>
                </c:pt>
                <c:pt idx="59">
                  <c:v>1.6598365623060642</c:v>
                </c:pt>
                <c:pt idx="60">
                  <c:v>1.7091596051625151</c:v>
                </c:pt>
                <c:pt idx="61">
                  <c:v>1.3789115320067611</c:v>
                </c:pt>
                <c:pt idx="62">
                  <c:v>1.3134570622383492</c:v>
                </c:pt>
                <c:pt idx="63">
                  <c:v>1.672993145775993</c:v>
                </c:pt>
                <c:pt idx="66">
                  <c:v>1.4435951359730621</c:v>
                </c:pt>
                <c:pt idx="67">
                  <c:v>1.2176035031899335</c:v>
                </c:pt>
                <c:pt idx="68">
                  <c:v>1.4046127995921138</c:v>
                </c:pt>
                <c:pt idx="69">
                  <c:v>1.4780006862048634</c:v>
                </c:pt>
                <c:pt idx="70">
                  <c:v>1.5529405469766802</c:v>
                </c:pt>
                <c:pt idx="71">
                  <c:v>1.3814050066260763</c:v>
                </c:pt>
                <c:pt idx="72">
                  <c:v>1.473794611763412</c:v>
                </c:pt>
                <c:pt idx="73">
                  <c:v>1.4529930559940043</c:v>
                </c:pt>
                <c:pt idx="74">
                  <c:v>1.214933312911433</c:v>
                </c:pt>
                <c:pt idx="75">
                  <c:v>1.3148512403226995</c:v>
                </c:pt>
                <c:pt idx="76">
                  <c:v>1.4896587133247428</c:v>
                </c:pt>
                <c:pt idx="78">
                  <c:v>1.5426082420261893</c:v>
                </c:pt>
                <c:pt idx="79">
                  <c:v>1.4669842796636674</c:v>
                </c:pt>
                <c:pt idx="80">
                  <c:v>1.3128717693483645</c:v>
                </c:pt>
                <c:pt idx="81">
                  <c:v>1.4378527190096175</c:v>
                </c:pt>
                <c:pt idx="82">
                  <c:v>1.4956864664986613</c:v>
                </c:pt>
                <c:pt idx="83">
                  <c:v>1.5116064962849152</c:v>
                </c:pt>
                <c:pt idx="84">
                  <c:v>1.3143461486677175</c:v>
                </c:pt>
                <c:pt idx="85">
                  <c:v>1.3555180138769303</c:v>
                </c:pt>
                <c:pt idx="86">
                  <c:v>1.3952746450605704</c:v>
                </c:pt>
                <c:pt idx="87">
                  <c:v>1.1919205174833229</c:v>
                </c:pt>
                <c:pt idx="88">
                  <c:v>1.3018812139308777</c:v>
                </c:pt>
                <c:pt idx="89">
                  <c:v>1.4888611380066592</c:v>
                </c:pt>
                <c:pt idx="92">
                  <c:v>1.4420949890380967</c:v>
                </c:pt>
                <c:pt idx="93">
                  <c:v>1.3350979058095913</c:v>
                </c:pt>
                <c:pt idx="94">
                  <c:v>1.3897051547797103</c:v>
                </c:pt>
                <c:pt idx="95">
                  <c:v>1.3816497469464162</c:v>
                </c:pt>
                <c:pt idx="96">
                  <c:v>1.6799066081808705</c:v>
                </c:pt>
                <c:pt idx="97">
                  <c:v>1.4015910772561304</c:v>
                </c:pt>
                <c:pt idx="98">
                  <c:v>1.4745134686246995</c:v>
                </c:pt>
                <c:pt idx="99">
                  <c:v>1.5033360396072342</c:v>
                </c:pt>
                <c:pt idx="100">
                  <c:v>1.2193384287612796</c:v>
                </c:pt>
                <c:pt idx="101">
                  <c:v>1.3615563615636828</c:v>
                </c:pt>
                <c:pt idx="102">
                  <c:v>1.5616609528625385</c:v>
                </c:pt>
              </c:numCache>
            </c:numRef>
          </c:val>
          <c:extLst>
            <c:ext xmlns:c16="http://schemas.microsoft.com/office/drawing/2014/chart" uri="{C3380CC4-5D6E-409C-BE32-E72D297353CC}">
              <c16:uniqueId val="{00000000-C8C9-4220-99CD-FC6EA56E3806}"/>
            </c:ext>
          </c:extLst>
        </c:ser>
        <c:dLbls>
          <c:showLegendKey val="0"/>
          <c:showVal val="0"/>
          <c:showCatName val="0"/>
          <c:showSerName val="0"/>
          <c:showPercent val="0"/>
          <c:showBubbleSize val="0"/>
        </c:dLbls>
        <c:gapWidth val="40"/>
        <c:axId val="433359488"/>
        <c:axId val="433377664"/>
      </c:barChart>
      <c:lineChart>
        <c:grouping val="standard"/>
        <c:varyColors val="0"/>
        <c:ser>
          <c:idx val="1"/>
          <c:order val="1"/>
          <c:spPr>
            <a:ln w="19050">
              <a:noFill/>
              <a:prstDash val="solid"/>
            </a:ln>
          </c:spPr>
          <c:marker>
            <c:symbol val="circle"/>
            <c:size val="5"/>
            <c:spPr>
              <a:solidFill>
                <a:schemeClr val="tx2"/>
              </a:solidFill>
              <a:ln>
                <a:noFill/>
              </a:ln>
            </c:spPr>
          </c:marker>
          <c:dPt>
            <c:idx val="10"/>
            <c:bubble3D val="0"/>
            <c:extLst>
              <c:ext xmlns:c16="http://schemas.microsoft.com/office/drawing/2014/chart" uri="{C3380CC4-5D6E-409C-BE32-E72D297353CC}">
                <c16:uniqueId val="{00000001-C8C9-4220-99CD-FC6EA56E3806}"/>
              </c:ext>
            </c:extLst>
          </c:dPt>
          <c:dPt>
            <c:idx val="11"/>
            <c:bubble3D val="0"/>
            <c:extLst>
              <c:ext xmlns:c16="http://schemas.microsoft.com/office/drawing/2014/chart" uri="{C3380CC4-5D6E-409C-BE32-E72D297353CC}">
                <c16:uniqueId val="{00000002-C8C9-4220-99CD-FC6EA56E3806}"/>
              </c:ext>
            </c:extLst>
          </c:dPt>
          <c:dPt>
            <c:idx val="20"/>
            <c:bubble3D val="0"/>
            <c:extLst>
              <c:ext xmlns:c16="http://schemas.microsoft.com/office/drawing/2014/chart" uri="{C3380CC4-5D6E-409C-BE32-E72D297353CC}">
                <c16:uniqueId val="{00000003-C8C9-4220-99CD-FC6EA56E3806}"/>
              </c:ext>
            </c:extLst>
          </c:dPt>
          <c:dPt>
            <c:idx val="30"/>
            <c:bubble3D val="0"/>
            <c:extLst>
              <c:ext xmlns:c16="http://schemas.microsoft.com/office/drawing/2014/chart" uri="{C3380CC4-5D6E-409C-BE32-E72D297353CC}">
                <c16:uniqueId val="{00000004-C8C9-4220-99CD-FC6EA56E3806}"/>
              </c:ext>
            </c:extLst>
          </c:dPt>
          <c:dPt>
            <c:idx val="40"/>
            <c:bubble3D val="0"/>
            <c:extLst>
              <c:ext xmlns:c16="http://schemas.microsoft.com/office/drawing/2014/chart" uri="{C3380CC4-5D6E-409C-BE32-E72D297353CC}">
                <c16:uniqueId val="{00000005-C8C9-4220-99CD-FC6EA56E3806}"/>
              </c:ext>
            </c:extLst>
          </c:dPt>
          <c:dPt>
            <c:idx val="50"/>
            <c:bubble3D val="0"/>
            <c:extLst>
              <c:ext xmlns:c16="http://schemas.microsoft.com/office/drawing/2014/chart" uri="{C3380CC4-5D6E-409C-BE32-E72D297353CC}">
                <c16:uniqueId val="{00000006-C8C9-4220-99CD-FC6EA56E3806}"/>
              </c:ext>
            </c:extLst>
          </c:dPt>
          <c:dPt>
            <c:idx val="51"/>
            <c:bubble3D val="0"/>
            <c:extLst>
              <c:ext xmlns:c16="http://schemas.microsoft.com/office/drawing/2014/chart" uri="{C3380CC4-5D6E-409C-BE32-E72D297353CC}">
                <c16:uniqueId val="{00000007-C8C9-4220-99CD-FC6EA56E3806}"/>
              </c:ext>
            </c:extLst>
          </c:dPt>
          <c:dPt>
            <c:idx val="60"/>
            <c:bubble3D val="0"/>
            <c:extLst>
              <c:ext xmlns:c16="http://schemas.microsoft.com/office/drawing/2014/chart" uri="{C3380CC4-5D6E-409C-BE32-E72D297353CC}">
                <c16:uniqueId val="{00000008-C8C9-4220-99CD-FC6EA56E3806}"/>
              </c:ext>
            </c:extLst>
          </c:dPt>
          <c:dPt>
            <c:idx val="70"/>
            <c:bubble3D val="0"/>
            <c:extLst>
              <c:ext xmlns:c16="http://schemas.microsoft.com/office/drawing/2014/chart" uri="{C3380CC4-5D6E-409C-BE32-E72D297353CC}">
                <c16:uniqueId val="{00000009-C8C9-4220-99CD-FC6EA56E3806}"/>
              </c:ext>
            </c:extLst>
          </c:dPt>
          <c:cat>
            <c:multiLvlStrRef>
              <c:f>'Value Factor vs. Penetration'!#REF!</c:f>
            </c:multiLvlStrRef>
          </c:cat>
          <c:val>
            <c:numRef>
              <c:f>'Value Factor vs. Penetration'!$O$29:$O$131</c:f>
              <c:numCache>
                <c:formatCode>0.0%</c:formatCode>
                <c:ptCount val="103"/>
                <c:pt idx="0">
                  <c:v>1.9810170420878999E-3</c:v>
                </c:pt>
                <c:pt idx="1">
                  <c:v>3.6413349325605002E-3</c:v>
                </c:pt>
                <c:pt idx="2">
                  <c:v>7.2592577293868E-3</c:v>
                </c:pt>
                <c:pt idx="3">
                  <c:v>1.19909204618644E-2</c:v>
                </c:pt>
                <c:pt idx="4">
                  <c:v>2.1188448115227299E-2</c:v>
                </c:pt>
                <c:pt idx="5">
                  <c:v>3.48530576392043E-2</c:v>
                </c:pt>
                <c:pt idx="6">
                  <c:v>4.54207124791575E-2</c:v>
                </c:pt>
                <c:pt idx="7">
                  <c:v>6.0948112236342403E-2</c:v>
                </c:pt>
                <c:pt idx="8">
                  <c:v>6.7888439960476193E-2</c:v>
                </c:pt>
                <c:pt idx="9">
                  <c:v>7.2933416131693296E-2</c:v>
                </c:pt>
                <c:pt idx="10">
                  <c:v>8.2266139880831299E-2</c:v>
                </c:pt>
                <c:pt idx="11">
                  <c:v>9.5809400506265796E-2</c:v>
                </c:pt>
                <c:pt idx="13">
                  <c:v>6.0129708146739998E-4</c:v>
                </c:pt>
                <c:pt idx="14">
                  <c:v>1.1710472638796E-3</c:v>
                </c:pt>
                <c:pt idx="15">
                  <c:v>1.2792433923724E-3</c:v>
                </c:pt>
                <c:pt idx="16">
                  <c:v>1.3293665394234001E-3</c:v>
                </c:pt>
                <c:pt idx="17">
                  <c:v>1.6196244276076E-3</c:v>
                </c:pt>
                <c:pt idx="18">
                  <c:v>4.0413502964955E-3</c:v>
                </c:pt>
                <c:pt idx="19">
                  <c:v>8.3116862737785003E-3</c:v>
                </c:pt>
                <c:pt idx="20">
                  <c:v>4.5384942301190799E-2</c:v>
                </c:pt>
                <c:pt idx="21">
                  <c:v>6.3183868351887301E-2</c:v>
                </c:pt>
                <c:pt idx="22">
                  <c:v>7.7154359207574297E-2</c:v>
                </c:pt>
                <c:pt idx="23">
                  <c:v>9.8899424645704795E-2</c:v>
                </c:pt>
                <c:pt idx="24">
                  <c:v>9.4073222695999895E-2</c:v>
                </c:pt>
                <c:pt idx="26">
                  <c:v>3.7437705732255208E-6</c:v>
                </c:pt>
                <c:pt idx="27">
                  <c:v>7.917204298222947E-6</c:v>
                </c:pt>
                <c:pt idx="28">
                  <c:v>4.7097939196637149E-5</c:v>
                </c:pt>
                <c:pt idx="29">
                  <c:v>1.12021483085E-4</c:v>
                </c:pt>
                <c:pt idx="30">
                  <c:v>6.8624653564160003E-4</c:v>
                </c:pt>
                <c:pt idx="31">
                  <c:v>4.7959982259815999E-3</c:v>
                </c:pt>
                <c:pt idx="32">
                  <c:v>2.6797807863128201E-2</c:v>
                </c:pt>
                <c:pt idx="33">
                  <c:v>4.0608333829301603E-2</c:v>
                </c:pt>
                <c:pt idx="34">
                  <c:v>7.9350681813851603E-2</c:v>
                </c:pt>
                <c:pt idx="35">
                  <c:v>9.3069346433334393E-2</c:v>
                </c:pt>
                <c:pt idx="36">
                  <c:v>9.8607948041012194E-2</c:v>
                </c:pt>
                <c:pt idx="37">
                  <c:v>9.0866997306609895E-2</c:v>
                </c:pt>
                <c:pt idx="39">
                  <c:v>8.2233425352749997E-4</c:v>
                </c:pt>
                <c:pt idx="40">
                  <c:v>9.1792821455919998E-4</c:v>
                </c:pt>
                <c:pt idx="41">
                  <c:v>1.0042385467153999E-3</c:v>
                </c:pt>
                <c:pt idx="42">
                  <c:v>1.0926010870023E-3</c:v>
                </c:pt>
                <c:pt idx="43">
                  <c:v>1.2811264136938E-3</c:v>
                </c:pt>
                <c:pt idx="44">
                  <c:v>5.6214349753959001E-3</c:v>
                </c:pt>
                <c:pt idx="45">
                  <c:v>1.5706269180648401E-2</c:v>
                </c:pt>
                <c:pt idx="46">
                  <c:v>2.0077850516169199E-2</c:v>
                </c:pt>
                <c:pt idx="47">
                  <c:v>3.0342461136262398E-2</c:v>
                </c:pt>
                <c:pt idx="48">
                  <c:v>4.6139103470882299E-2</c:v>
                </c:pt>
                <c:pt idx="49">
                  <c:v>5.6566742622564198E-2</c:v>
                </c:pt>
                <c:pt idx="50">
                  <c:v>7.3036666531774805E-2</c:v>
                </c:pt>
                <c:pt idx="52">
                  <c:v>9.7463726965180001E-4</c:v>
                </c:pt>
                <c:pt idx="53">
                  <c:v>1.1344678879142999E-3</c:v>
                </c:pt>
                <c:pt idx="54">
                  <c:v>1.3090120683214E-3</c:v>
                </c:pt>
                <c:pt idx="55">
                  <c:v>1.6075858682645999E-3</c:v>
                </c:pt>
                <c:pt idx="56">
                  <c:v>2.4906411776762999E-3</c:v>
                </c:pt>
                <c:pt idx="57">
                  <c:v>3.5390080111597998E-3</c:v>
                </c:pt>
                <c:pt idx="58">
                  <c:v>5.0063375228020998E-3</c:v>
                </c:pt>
                <c:pt idx="59">
                  <c:v>1.16269416418471E-2</c:v>
                </c:pt>
                <c:pt idx="60">
                  <c:v>2.4096930716009799E-2</c:v>
                </c:pt>
                <c:pt idx="61">
                  <c:v>3.4387552016258198E-2</c:v>
                </c:pt>
                <c:pt idx="62">
                  <c:v>4.7006303929606301E-2</c:v>
                </c:pt>
                <c:pt idx="63">
                  <c:v>6.11387862653388E-2</c:v>
                </c:pt>
                <c:pt idx="65">
                  <c:v>1.2839957128810001E-4</c:v>
                </c:pt>
                <c:pt idx="66">
                  <c:v>2.121649014692E-4</c:v>
                </c:pt>
                <c:pt idx="67">
                  <c:v>9.8065154373320009E-4</c:v>
                </c:pt>
                <c:pt idx="68">
                  <c:v>1.2542729584078E-3</c:v>
                </c:pt>
                <c:pt idx="69">
                  <c:v>4.2866203392588004E-3</c:v>
                </c:pt>
                <c:pt idx="70">
                  <c:v>1.04889440732548E-2</c:v>
                </c:pt>
                <c:pt idx="71">
                  <c:v>1.30394602647513E-2</c:v>
                </c:pt>
                <c:pt idx="72">
                  <c:v>1.2793139562819999E-2</c:v>
                </c:pt>
                <c:pt idx="73">
                  <c:v>2.13054254684002E-2</c:v>
                </c:pt>
                <c:pt idx="74">
                  <c:v>2.6066473504042301E-2</c:v>
                </c:pt>
                <c:pt idx="75">
                  <c:v>3.5547130543110698E-2</c:v>
                </c:pt>
                <c:pt idx="76">
                  <c:v>4.2211304207069603E-2</c:v>
                </c:pt>
                <c:pt idx="78">
                  <c:v>4.6937156615750001E-4</c:v>
                </c:pt>
                <c:pt idx="79">
                  <c:v>1.5034950017990001E-3</c:v>
                </c:pt>
                <c:pt idx="80">
                  <c:v>3.1764776723914E-3</c:v>
                </c:pt>
                <c:pt idx="81">
                  <c:v>5.2208347327096002E-3</c:v>
                </c:pt>
                <c:pt idx="82">
                  <c:v>1.35790167514151E-2</c:v>
                </c:pt>
                <c:pt idx="83">
                  <c:v>2.0009274883815601E-2</c:v>
                </c:pt>
                <c:pt idx="84">
                  <c:v>2.2121886837678999E-2</c:v>
                </c:pt>
                <c:pt idx="85">
                  <c:v>2.4479729914109401E-2</c:v>
                </c:pt>
                <c:pt idx="86">
                  <c:v>2.5987417465954201E-2</c:v>
                </c:pt>
                <c:pt idx="87">
                  <c:v>3.0106753441230601E-2</c:v>
                </c:pt>
                <c:pt idx="88">
                  <c:v>3.6040172871341897E-2</c:v>
                </c:pt>
                <c:pt idx="89">
                  <c:v>3.9671526726527399E-2</c:v>
                </c:pt>
                <c:pt idx="91">
                  <c:v>3.1286980840568005E-5</c:v>
                </c:pt>
                <c:pt idx="92">
                  <c:v>1.132021167347E-4</c:v>
                </c:pt>
                <c:pt idx="93">
                  <c:v>1.4276531434950001E-4</c:v>
                </c:pt>
                <c:pt idx="94">
                  <c:v>4.2700845808300001E-4</c:v>
                </c:pt>
                <c:pt idx="95">
                  <c:v>6.0163464534010002E-4</c:v>
                </c:pt>
                <c:pt idx="96">
                  <c:v>1.3490345820199999E-3</c:v>
                </c:pt>
                <c:pt idx="97">
                  <c:v>1.8163397012756E-3</c:v>
                </c:pt>
                <c:pt idx="98">
                  <c:v>3.3447685502718E-3</c:v>
                </c:pt>
                <c:pt idx="99">
                  <c:v>3.3658693695383999E-3</c:v>
                </c:pt>
                <c:pt idx="100">
                  <c:v>4.5185079684478997E-3</c:v>
                </c:pt>
                <c:pt idx="101">
                  <c:v>8.2692536294718001E-3</c:v>
                </c:pt>
                <c:pt idx="102">
                  <c:v>1.0458389295970901E-2</c:v>
                </c:pt>
              </c:numCache>
            </c:numRef>
          </c:val>
          <c:smooth val="0"/>
          <c:extLst>
            <c:ext xmlns:c16="http://schemas.microsoft.com/office/drawing/2014/chart" uri="{C3380CC4-5D6E-409C-BE32-E72D297353CC}">
              <c16:uniqueId val="{0000000A-C8C9-4220-99CD-FC6EA56E3806}"/>
            </c:ext>
          </c:extLst>
        </c:ser>
        <c:dLbls>
          <c:showLegendKey val="0"/>
          <c:showVal val="0"/>
          <c:showCatName val="0"/>
          <c:showSerName val="0"/>
          <c:showPercent val="0"/>
          <c:showBubbleSize val="0"/>
        </c:dLbls>
        <c:marker val="1"/>
        <c:smooth val="0"/>
        <c:axId val="433385472"/>
        <c:axId val="433379200"/>
      </c:lineChart>
      <c:catAx>
        <c:axId val="433359488"/>
        <c:scaling>
          <c:orientation val="minMax"/>
        </c:scaling>
        <c:delete val="0"/>
        <c:axPos val="b"/>
        <c:numFmt formatCode="General" sourceLinked="1"/>
        <c:majorTickMark val="out"/>
        <c:minorTickMark val="none"/>
        <c:tickLblPos val="nextTo"/>
        <c:spPr>
          <a:ln w="3175">
            <a:noFill/>
          </a:ln>
        </c:spPr>
        <c:txPr>
          <a:bodyPr rot="1500000" vert="horz" anchor="ctr" anchorCtr="0"/>
          <a:lstStyle/>
          <a:p>
            <a:pPr>
              <a:defRPr sz="900"/>
            </a:pPr>
            <a:endParaRPr lang="en-US"/>
          </a:p>
        </c:txPr>
        <c:crossAx val="433377664"/>
        <c:crosses val="autoZero"/>
        <c:auto val="1"/>
        <c:lblAlgn val="ctr"/>
        <c:lblOffset val="0"/>
        <c:tickLblSkip val="1"/>
        <c:tickMarkSkip val="1"/>
        <c:noMultiLvlLbl val="0"/>
      </c:catAx>
      <c:valAx>
        <c:axId val="433377664"/>
        <c:scaling>
          <c:orientation val="minMax"/>
          <c:max val="2.2999999999999998"/>
          <c:min val="0"/>
        </c:scaling>
        <c:delete val="0"/>
        <c:axPos val="l"/>
        <c:majorGridlines>
          <c:spPr>
            <a:ln w="3175">
              <a:solidFill>
                <a:schemeClr val="bg1">
                  <a:lumMod val="75000"/>
                </a:schemeClr>
              </a:solidFill>
            </a:ln>
          </c:spPr>
        </c:majorGridlines>
        <c:numFmt formatCode="0%" sourceLinked="0"/>
        <c:majorTickMark val="out"/>
        <c:minorTickMark val="none"/>
        <c:tickLblPos val="nextTo"/>
        <c:spPr>
          <a:ln w="3175">
            <a:noFill/>
          </a:ln>
        </c:spPr>
        <c:txPr>
          <a:bodyPr/>
          <a:lstStyle/>
          <a:p>
            <a:pPr>
              <a:defRPr>
                <a:solidFill>
                  <a:schemeClr val="accent6">
                    <a:lumMod val="75000"/>
                  </a:schemeClr>
                </a:solidFill>
              </a:defRPr>
            </a:pPr>
            <a:endParaRPr lang="en-US"/>
          </a:p>
        </c:txPr>
        <c:crossAx val="433359488"/>
        <c:crosses val="autoZero"/>
        <c:crossBetween val="between"/>
        <c:majorUnit val="0.5"/>
      </c:valAx>
      <c:valAx>
        <c:axId val="433379200"/>
        <c:scaling>
          <c:orientation val="minMax"/>
          <c:max val="0.32000000000000006"/>
          <c:min val="0"/>
        </c:scaling>
        <c:delete val="0"/>
        <c:axPos val="r"/>
        <c:numFmt formatCode="0%" sourceLinked="0"/>
        <c:majorTickMark val="out"/>
        <c:minorTickMark val="none"/>
        <c:tickLblPos val="nextTo"/>
        <c:spPr>
          <a:ln w="3175">
            <a:noFill/>
          </a:ln>
        </c:spPr>
        <c:txPr>
          <a:bodyPr/>
          <a:lstStyle/>
          <a:p>
            <a:pPr>
              <a:defRPr>
                <a:solidFill>
                  <a:schemeClr val="tx2"/>
                </a:solidFill>
              </a:defRPr>
            </a:pPr>
            <a:endParaRPr lang="en-US"/>
          </a:p>
        </c:txPr>
        <c:crossAx val="433385472"/>
        <c:crosses val="max"/>
        <c:crossBetween val="between"/>
        <c:majorUnit val="7.0000000000000007E-2"/>
        <c:minorUnit val="2.5000000000000005E-2"/>
      </c:valAx>
      <c:catAx>
        <c:axId val="433385472"/>
        <c:scaling>
          <c:orientation val="minMax"/>
        </c:scaling>
        <c:delete val="1"/>
        <c:axPos val="b"/>
        <c:numFmt formatCode="General" sourceLinked="1"/>
        <c:majorTickMark val="out"/>
        <c:minorTickMark val="none"/>
        <c:tickLblPos val="nextTo"/>
        <c:crossAx val="433379200"/>
        <c:crosses val="autoZero"/>
        <c:auto val="1"/>
        <c:lblAlgn val="ctr"/>
        <c:lblOffset val="100"/>
        <c:noMultiLvlLbl val="0"/>
      </c:catAx>
      <c:spPr>
        <a:ln w="3175">
          <a:noFill/>
        </a:ln>
      </c:spPr>
    </c:plotArea>
    <c:plotVisOnly val="1"/>
    <c:dispBlanksAs val="gap"/>
    <c:showDLblsOverMax val="0"/>
  </c:chart>
  <c:spPr>
    <a:solidFill>
      <a:schemeClr val="bg1"/>
    </a:solidFill>
    <a:ln>
      <a:noFill/>
    </a:ln>
  </c:spPr>
  <c:txPr>
    <a:bodyPr/>
    <a:lstStyle/>
    <a:p>
      <a:pPr>
        <a:defRPr sz="100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userShapes r:id="rId1"/>
</c:chartSpace>
</file>

<file path=xl/charts/chart6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6.22027054310519E-2"/>
          <c:y val="0.12962962962963001"/>
          <c:w val="0.89952654956591904"/>
          <c:h val="0.73453193350831203"/>
        </c:manualLayout>
      </c:layout>
      <c:scatterChart>
        <c:scatterStyle val="lineMarker"/>
        <c:varyColors val="0"/>
        <c:ser>
          <c:idx val="0"/>
          <c:order val="0"/>
          <c:tx>
            <c:strRef>
              <c:f>'Value Factor vs. Penetration'!$A$29</c:f>
              <c:strCache>
                <c:ptCount val="1"/>
                <c:pt idx="0">
                  <c:v>CAISO</c:v>
                </c:pt>
              </c:strCache>
            </c:strRef>
          </c:tx>
          <c:spPr>
            <a:ln w="22225" cap="rnd">
              <a:solidFill>
                <a:schemeClr val="accent3"/>
              </a:solidFill>
              <a:round/>
            </a:ln>
            <a:effectLst/>
          </c:spPr>
          <c:marker>
            <c:symbol val="circle"/>
            <c:size val="6"/>
            <c:spPr>
              <a:solidFill>
                <a:schemeClr val="accent3"/>
              </a:solidFill>
              <a:ln w="9525">
                <a:solidFill>
                  <a:schemeClr val="accent3"/>
                </a:solidFill>
              </a:ln>
              <a:effectLst/>
            </c:spPr>
          </c:marker>
          <c:xVal>
            <c:numRef>
              <c:f>'Value Factor vs. Penetration'!$C$29:$C$40</c:f>
              <c:numCache>
                <c:formatCode>0.0%</c:formatCode>
                <c:ptCount val="12"/>
                <c:pt idx="0">
                  <c:v>1.53570287555806E-2</c:v>
                </c:pt>
                <c:pt idx="1">
                  <c:v>2.7956097978303202E-2</c:v>
                </c:pt>
                <c:pt idx="2">
                  <c:v>6.3996401673245398E-2</c:v>
                </c:pt>
                <c:pt idx="3">
                  <c:v>9.3397974802662098E-2</c:v>
                </c:pt>
                <c:pt idx="4">
                  <c:v>0.120640603343738</c:v>
                </c:pt>
                <c:pt idx="5">
                  <c:v>0.1497367960154998</c:v>
                </c:pt>
                <c:pt idx="6">
                  <c:v>0.16889330551276749</c:v>
                </c:pt>
                <c:pt idx="7">
                  <c:v>0.18409912650055979</c:v>
                </c:pt>
                <c:pt idx="8">
                  <c:v>0.20260485450503241</c:v>
                </c:pt>
                <c:pt idx="9">
                  <c:v>0.22536355954833601</c:v>
                </c:pt>
                <c:pt idx="10">
                  <c:v>0.24959461917037259</c:v>
                </c:pt>
                <c:pt idx="11">
                  <c:v>0.27441589782102038</c:v>
                </c:pt>
              </c:numCache>
            </c:numRef>
          </c:xVal>
          <c:yVal>
            <c:numRef>
              <c:f>'Value Factor vs. Penetration'!$D$29:$D$40</c:f>
              <c:numCache>
                <c:formatCode>0.0%</c:formatCode>
                <c:ptCount val="12"/>
                <c:pt idx="0">
                  <c:v>1.228115851434737</c:v>
                </c:pt>
                <c:pt idx="1">
                  <c:v>1.1326705089968141</c:v>
                </c:pt>
                <c:pt idx="2">
                  <c:v>1.0363549987863998</c:v>
                </c:pt>
                <c:pt idx="3">
                  <c:v>0.90335640412868479</c:v>
                </c:pt>
                <c:pt idx="4">
                  <c:v>0.85265153660350146</c:v>
                </c:pt>
                <c:pt idx="5">
                  <c:v>0.86758400079852815</c:v>
                </c:pt>
                <c:pt idx="6">
                  <c:v>0.68990248829524536</c:v>
                </c:pt>
                <c:pt idx="7">
                  <c:v>0.65477709014974683</c:v>
                </c:pt>
                <c:pt idx="8">
                  <c:v>0.64108267775007999</c:v>
                </c:pt>
                <c:pt idx="9">
                  <c:v>0.59716924630589974</c:v>
                </c:pt>
                <c:pt idx="10">
                  <c:v>0.53781801078494651</c:v>
                </c:pt>
                <c:pt idx="11">
                  <c:v>0.37916331461247094</c:v>
                </c:pt>
              </c:numCache>
            </c:numRef>
          </c:yVal>
          <c:smooth val="0"/>
          <c:extLst>
            <c:ext xmlns:c16="http://schemas.microsoft.com/office/drawing/2014/chart" uri="{C3380CC4-5D6E-409C-BE32-E72D297353CC}">
              <c16:uniqueId val="{00000000-D27F-4A57-AC98-9C749D8C492A}"/>
            </c:ext>
          </c:extLst>
        </c:ser>
        <c:ser>
          <c:idx val="1"/>
          <c:order val="1"/>
          <c:tx>
            <c:strRef>
              <c:f>'Value Factor vs. Penetration'!$A$42</c:f>
              <c:strCache>
                <c:ptCount val="1"/>
                <c:pt idx="0">
                  <c:v>ISONE</c:v>
                </c:pt>
              </c:strCache>
            </c:strRef>
          </c:tx>
          <c:spPr>
            <a:ln w="22225" cap="rnd">
              <a:solidFill>
                <a:schemeClr val="accent4">
                  <a:lumMod val="75000"/>
                </a:schemeClr>
              </a:solidFill>
              <a:round/>
            </a:ln>
            <a:effectLst/>
          </c:spPr>
          <c:marker>
            <c:symbol val="circle"/>
            <c:size val="6"/>
            <c:spPr>
              <a:solidFill>
                <a:schemeClr val="accent4">
                  <a:lumMod val="75000"/>
                </a:schemeClr>
              </a:solidFill>
              <a:ln w="9525">
                <a:solidFill>
                  <a:schemeClr val="accent4">
                    <a:lumMod val="75000"/>
                  </a:schemeClr>
                </a:solidFill>
              </a:ln>
              <a:effectLst/>
            </c:spPr>
          </c:marker>
          <c:xVal>
            <c:numRef>
              <c:f>'Value Factor vs. Penetration'!$C$42:$C$53</c:f>
              <c:numCache>
                <c:formatCode>0.0%</c:formatCode>
                <c:ptCount val="12"/>
                <c:pt idx="0">
                  <c:v>2.0199116195932002E-3</c:v>
                </c:pt>
                <c:pt idx="1">
                  <c:v>4.5344248379673999E-3</c:v>
                </c:pt>
                <c:pt idx="2">
                  <c:v>9.900160161056E-3</c:v>
                </c:pt>
                <c:pt idx="3">
                  <c:v>1.4111444786059401E-2</c:v>
                </c:pt>
                <c:pt idx="4">
                  <c:v>1.99096308356763E-2</c:v>
                </c:pt>
                <c:pt idx="5">
                  <c:v>2.6696649607334099E-2</c:v>
                </c:pt>
                <c:pt idx="6">
                  <c:v>3.4747290090727002E-2</c:v>
                </c:pt>
                <c:pt idx="7">
                  <c:v>4.1564854565965002E-2</c:v>
                </c:pt>
                <c:pt idx="8">
                  <c:v>4.9754879717373898E-2</c:v>
                </c:pt>
                <c:pt idx="9">
                  <c:v>5.6497547000672603E-2</c:v>
                </c:pt>
                <c:pt idx="10">
                  <c:v>7.5755669874290901E-2</c:v>
                </c:pt>
                <c:pt idx="11">
                  <c:v>8.5786135802025903E-2</c:v>
                </c:pt>
              </c:numCache>
            </c:numRef>
          </c:xVal>
          <c:yVal>
            <c:numRef>
              <c:f>'Value Factor vs. Penetration'!$D$42:$D$53</c:f>
              <c:numCache>
                <c:formatCode>0.0%</c:formatCode>
                <c:ptCount val="12"/>
                <c:pt idx="0">
                  <c:v>1.1199529468959921</c:v>
                </c:pt>
                <c:pt idx="1">
                  <c:v>1.0329854109213532</c:v>
                </c:pt>
                <c:pt idx="2">
                  <c:v>0.92689494662492133</c:v>
                </c:pt>
                <c:pt idx="3">
                  <c:v>0.94994570971346348</c:v>
                </c:pt>
                <c:pt idx="4">
                  <c:v>1.0074659383846567</c:v>
                </c:pt>
                <c:pt idx="5">
                  <c:v>0.90168167962454904</c:v>
                </c:pt>
                <c:pt idx="6">
                  <c:v>0.9337291250304498</c:v>
                </c:pt>
                <c:pt idx="7">
                  <c:v>0.92197673141921777</c:v>
                </c:pt>
                <c:pt idx="8">
                  <c:v>0.90767690778591237</c:v>
                </c:pt>
                <c:pt idx="9">
                  <c:v>0.88905004185722369</c:v>
                </c:pt>
                <c:pt idx="10">
                  <c:v>0.85408493392391316</c:v>
                </c:pt>
                <c:pt idx="11">
                  <c:v>0.86246271032412447</c:v>
                </c:pt>
              </c:numCache>
            </c:numRef>
          </c:yVal>
          <c:smooth val="0"/>
          <c:extLst>
            <c:ext xmlns:c16="http://schemas.microsoft.com/office/drawing/2014/chart" uri="{C3380CC4-5D6E-409C-BE32-E72D297353CC}">
              <c16:uniqueId val="{00000001-D27F-4A57-AC98-9C749D8C492A}"/>
            </c:ext>
          </c:extLst>
        </c:ser>
        <c:ser>
          <c:idx val="2"/>
          <c:order val="2"/>
          <c:tx>
            <c:strRef>
              <c:f>'Value Factor vs. Penetration'!$A$55</c:f>
              <c:strCache>
                <c:ptCount val="1"/>
                <c:pt idx="0">
                  <c:v>ERCOT</c:v>
                </c:pt>
              </c:strCache>
            </c:strRef>
          </c:tx>
          <c:spPr>
            <a:ln w="25400" cap="rnd">
              <a:solidFill>
                <a:srgbClr val="C00000"/>
              </a:solidFill>
              <a:round/>
            </a:ln>
            <a:effectLst/>
          </c:spPr>
          <c:marker>
            <c:symbol val="circle"/>
            <c:size val="7"/>
            <c:spPr>
              <a:solidFill>
                <a:srgbClr val="C00000"/>
              </a:solidFill>
              <a:ln w="9525">
                <a:solidFill>
                  <a:srgbClr val="C00000"/>
                </a:solidFill>
              </a:ln>
              <a:effectLst/>
            </c:spPr>
          </c:marker>
          <c:xVal>
            <c:numRef>
              <c:f>'Value Factor vs. Penetration'!$C$55:$C$66</c:f>
              <c:numCache>
                <c:formatCode>0.0%</c:formatCode>
                <c:ptCount val="12"/>
                <c:pt idx="0">
                  <c:v>5.1849663904919997E-4</c:v>
                </c:pt>
                <c:pt idx="1">
                  <c:v>6.9029717492809998E-4</c:v>
                </c:pt>
                <c:pt idx="2">
                  <c:v>1.3015988483318999E-3</c:v>
                </c:pt>
                <c:pt idx="3">
                  <c:v>1.7369777428673E-3</c:v>
                </c:pt>
                <c:pt idx="4">
                  <c:v>2.8849331671687E-3</c:v>
                </c:pt>
                <c:pt idx="5">
                  <c:v>7.1994166574081003E-3</c:v>
                </c:pt>
                <c:pt idx="6">
                  <c:v>9.9488631030767993E-3</c:v>
                </c:pt>
                <c:pt idx="7">
                  <c:v>1.3289317408303801E-2</c:v>
                </c:pt>
                <c:pt idx="8">
                  <c:v>2.4606694392059699E-2</c:v>
                </c:pt>
                <c:pt idx="9">
                  <c:v>4.4707199029487797E-2</c:v>
                </c:pt>
                <c:pt idx="10">
                  <c:v>6.0211338009213203E-2</c:v>
                </c:pt>
                <c:pt idx="11">
                  <c:v>7.1074465960785593E-2</c:v>
                </c:pt>
              </c:numCache>
            </c:numRef>
          </c:xVal>
          <c:yVal>
            <c:numRef>
              <c:f>'Value Factor vs. Penetration'!$D$55:$D$66</c:f>
              <c:numCache>
                <c:formatCode>0.0%</c:formatCode>
                <c:ptCount val="12"/>
                <c:pt idx="0">
                  <c:v>1.2324510713556371</c:v>
                </c:pt>
                <c:pt idx="1">
                  <c:v>1.1918472377429308</c:v>
                </c:pt>
                <c:pt idx="2">
                  <c:v>1.0724445797936344</c:v>
                </c:pt>
                <c:pt idx="3">
                  <c:v>1.1843947325382467</c:v>
                </c:pt>
                <c:pt idx="4">
                  <c:v>1.3083504424861738</c:v>
                </c:pt>
                <c:pt idx="5">
                  <c:v>0.88897075298488026</c:v>
                </c:pt>
                <c:pt idx="6">
                  <c:v>1.0277239914087397</c:v>
                </c:pt>
                <c:pt idx="7">
                  <c:v>1.2448944533102346</c:v>
                </c:pt>
                <c:pt idx="8">
                  <c:v>0.9530244084409889</c:v>
                </c:pt>
                <c:pt idx="9">
                  <c:v>0.36201515274680363</c:v>
                </c:pt>
                <c:pt idx="10">
                  <c:v>0.94078361883424988</c:v>
                </c:pt>
                <c:pt idx="11">
                  <c:v>1.3200465713788934</c:v>
                </c:pt>
              </c:numCache>
            </c:numRef>
          </c:yVal>
          <c:smooth val="0"/>
          <c:extLst>
            <c:ext xmlns:c16="http://schemas.microsoft.com/office/drawing/2014/chart" uri="{C3380CC4-5D6E-409C-BE32-E72D297353CC}">
              <c16:uniqueId val="{00000002-D27F-4A57-AC98-9C749D8C492A}"/>
            </c:ext>
          </c:extLst>
        </c:ser>
        <c:ser>
          <c:idx val="3"/>
          <c:order val="3"/>
          <c:tx>
            <c:strRef>
              <c:f>'Value Factor vs. Penetration'!$A$68</c:f>
              <c:strCache>
                <c:ptCount val="1"/>
                <c:pt idx="0">
                  <c:v>NYISO</c:v>
                </c:pt>
              </c:strCache>
            </c:strRef>
          </c:tx>
          <c:spPr>
            <a:ln w="19050" cap="rnd">
              <a:solidFill>
                <a:schemeClr val="accent5">
                  <a:lumMod val="60000"/>
                  <a:lumOff val="40000"/>
                </a:schemeClr>
              </a:solidFill>
              <a:round/>
            </a:ln>
            <a:effectLst/>
          </c:spPr>
          <c:marker>
            <c:symbol val="circle"/>
            <c:size val="5"/>
            <c:spPr>
              <a:solidFill>
                <a:schemeClr val="accent5">
                  <a:lumMod val="60000"/>
                  <a:lumOff val="40000"/>
                </a:schemeClr>
              </a:solidFill>
              <a:ln w="9525">
                <a:solidFill>
                  <a:schemeClr val="accent5">
                    <a:lumMod val="60000"/>
                    <a:lumOff val="40000"/>
                  </a:schemeClr>
                </a:solidFill>
              </a:ln>
              <a:effectLst/>
            </c:spPr>
          </c:marker>
          <c:xVal>
            <c:numRef>
              <c:f>'Value Factor vs. Penetration'!$C$68:$C$79</c:f>
              <c:numCache>
                <c:formatCode>0.0%</c:formatCode>
                <c:ptCount val="12"/>
                <c:pt idx="0">
                  <c:v>1.1115087062101999E-3</c:v>
                </c:pt>
                <c:pt idx="1">
                  <c:v>1.5750512173581001E-3</c:v>
                </c:pt>
                <c:pt idx="2">
                  <c:v>2.6529175290491E-3</c:v>
                </c:pt>
                <c:pt idx="3">
                  <c:v>4.2371285688136999E-3</c:v>
                </c:pt>
                <c:pt idx="4">
                  <c:v>6.3405427588337998E-3</c:v>
                </c:pt>
                <c:pt idx="5">
                  <c:v>8.6911590816179003E-3</c:v>
                </c:pt>
                <c:pt idx="6">
                  <c:v>1.1205850521145999E-2</c:v>
                </c:pt>
                <c:pt idx="7">
                  <c:v>1.5282583694868301E-2</c:v>
                </c:pt>
                <c:pt idx="8">
                  <c:v>2.1386508243526298E-2</c:v>
                </c:pt>
                <c:pt idx="9">
                  <c:v>2.65191211866878E-2</c:v>
                </c:pt>
                <c:pt idx="10">
                  <c:v>3.5556570073170798E-2</c:v>
                </c:pt>
                <c:pt idx="11">
                  <c:v>4.2463727052131001E-2</c:v>
                </c:pt>
              </c:numCache>
            </c:numRef>
          </c:xVal>
          <c:yVal>
            <c:numRef>
              <c:f>'Value Factor vs. Penetration'!$D$68:$D$79</c:f>
              <c:numCache>
                <c:formatCode>0.0%</c:formatCode>
                <c:ptCount val="12"/>
                <c:pt idx="0">
                  <c:v>1.4889895687085772</c:v>
                </c:pt>
                <c:pt idx="1">
                  <c:v>1.611916463038231</c:v>
                </c:pt>
                <c:pt idx="2">
                  <c:v>1.2309635841938964</c:v>
                </c:pt>
                <c:pt idx="3">
                  <c:v>1.2796110032190893</c:v>
                </c:pt>
                <c:pt idx="4">
                  <c:v>1.3554997281892072</c:v>
                </c:pt>
                <c:pt idx="5">
                  <c:v>1.23712161519524</c:v>
                </c:pt>
                <c:pt idx="6">
                  <c:v>1.1428808022359505</c:v>
                </c:pt>
                <c:pt idx="7">
                  <c:v>1.1433354094905086</c:v>
                </c:pt>
                <c:pt idx="8">
                  <c:v>1.0457782903265702</c:v>
                </c:pt>
                <c:pt idx="9">
                  <c:v>1.106718334103117</c:v>
                </c:pt>
                <c:pt idx="10">
                  <c:v>1.0192760360858564</c:v>
                </c:pt>
                <c:pt idx="11">
                  <c:v>1.0181436779959583</c:v>
                </c:pt>
              </c:numCache>
            </c:numRef>
          </c:yVal>
          <c:smooth val="0"/>
          <c:extLst>
            <c:ext xmlns:c16="http://schemas.microsoft.com/office/drawing/2014/chart" uri="{C3380CC4-5D6E-409C-BE32-E72D297353CC}">
              <c16:uniqueId val="{00000003-D27F-4A57-AC98-9C749D8C492A}"/>
            </c:ext>
          </c:extLst>
        </c:ser>
        <c:ser>
          <c:idx val="4"/>
          <c:order val="4"/>
          <c:tx>
            <c:strRef>
              <c:f>'Value Factor vs. Penetration'!$A$81</c:f>
              <c:strCache>
                <c:ptCount val="1"/>
                <c:pt idx="0">
                  <c:v>PJM</c:v>
                </c:pt>
              </c:strCache>
            </c:strRef>
          </c:tx>
          <c:spPr>
            <a:ln w="19050" cap="rnd">
              <a:solidFill>
                <a:schemeClr val="accent6">
                  <a:lumMod val="60000"/>
                  <a:lumOff val="40000"/>
                </a:schemeClr>
              </a:solidFill>
              <a:round/>
            </a:ln>
            <a:effectLst/>
          </c:spPr>
          <c:marker>
            <c:symbol val="circle"/>
            <c:size val="5"/>
            <c:spPr>
              <a:solidFill>
                <a:schemeClr val="accent6">
                  <a:lumMod val="60000"/>
                  <a:lumOff val="40000"/>
                </a:schemeClr>
              </a:solidFill>
              <a:ln w="9525">
                <a:solidFill>
                  <a:schemeClr val="accent6">
                    <a:lumMod val="60000"/>
                    <a:lumOff val="40000"/>
                  </a:schemeClr>
                </a:solidFill>
              </a:ln>
              <a:effectLst/>
            </c:spPr>
          </c:marker>
          <c:xVal>
            <c:numRef>
              <c:f>'Value Factor vs. Penetration'!$C$81:$C$92</c:f>
              <c:numCache>
                <c:formatCode>0.0%</c:formatCode>
                <c:ptCount val="12"/>
                <c:pt idx="0">
                  <c:v>2.2379635485466E-3</c:v>
                </c:pt>
                <c:pt idx="1">
                  <c:v>3.1654320468221002E-3</c:v>
                </c:pt>
                <c:pt idx="2">
                  <c:v>3.9173839298108004E-3</c:v>
                </c:pt>
                <c:pt idx="3">
                  <c:v>4.6171317339701E-3</c:v>
                </c:pt>
                <c:pt idx="4">
                  <c:v>5.9576828975367998E-3</c:v>
                </c:pt>
                <c:pt idx="5">
                  <c:v>7.8997830162424992E-3</c:v>
                </c:pt>
                <c:pt idx="6">
                  <c:v>9.4112163010158997E-3</c:v>
                </c:pt>
                <c:pt idx="7">
                  <c:v>1.1779099301232899E-2</c:v>
                </c:pt>
                <c:pt idx="8">
                  <c:v>1.4795920928014E-2</c:v>
                </c:pt>
                <c:pt idx="9">
                  <c:v>2.0115245445274401E-2</c:v>
                </c:pt>
                <c:pt idx="10">
                  <c:v>2.4500155021346399E-2</c:v>
                </c:pt>
                <c:pt idx="11">
                  <c:v>2.96565286442626E-2</c:v>
                </c:pt>
              </c:numCache>
            </c:numRef>
          </c:xVal>
          <c:yVal>
            <c:numRef>
              <c:f>'Value Factor vs. Penetration'!$D$81:$D$92</c:f>
              <c:numCache>
                <c:formatCode>0.0%</c:formatCode>
                <c:ptCount val="12"/>
                <c:pt idx="0">
                  <c:v>1.4890906069020837</c:v>
                </c:pt>
                <c:pt idx="1">
                  <c:v>1.6134374604770387</c:v>
                </c:pt>
                <c:pt idx="2">
                  <c:v>1.4295874822362922</c:v>
                </c:pt>
                <c:pt idx="3">
                  <c:v>1.401880606910858</c:v>
                </c:pt>
                <c:pt idx="4">
                  <c:v>1.4174327005966407</c:v>
                </c:pt>
                <c:pt idx="5">
                  <c:v>1.4133758108248442</c:v>
                </c:pt>
                <c:pt idx="6">
                  <c:v>1.4184032361078773</c:v>
                </c:pt>
                <c:pt idx="7">
                  <c:v>1.4042819959325779</c:v>
                </c:pt>
                <c:pt idx="8">
                  <c:v>1.4132178030926765</c:v>
                </c:pt>
                <c:pt idx="9">
                  <c:v>1.268729732895272</c:v>
                </c:pt>
                <c:pt idx="10">
                  <c:v>1.2411650205506599</c:v>
                </c:pt>
                <c:pt idx="11">
                  <c:v>1.160265674411086</c:v>
                </c:pt>
              </c:numCache>
            </c:numRef>
          </c:yVal>
          <c:smooth val="0"/>
          <c:extLst>
            <c:ext xmlns:c16="http://schemas.microsoft.com/office/drawing/2014/chart" uri="{C3380CC4-5D6E-409C-BE32-E72D297353CC}">
              <c16:uniqueId val="{00000004-D27F-4A57-AC98-9C749D8C492A}"/>
            </c:ext>
          </c:extLst>
        </c:ser>
        <c:ser>
          <c:idx val="5"/>
          <c:order val="5"/>
          <c:tx>
            <c:strRef>
              <c:f>'Value Factor vs. Penetration'!$A$94</c:f>
              <c:strCache>
                <c:ptCount val="1"/>
                <c:pt idx="0">
                  <c:v>MISO</c:v>
                </c:pt>
              </c:strCache>
            </c:strRef>
          </c:tx>
          <c:spPr>
            <a:ln w="22225" cap="rnd">
              <a:solidFill>
                <a:schemeClr val="accent1">
                  <a:lumMod val="60000"/>
                  <a:lumOff val="40000"/>
                </a:schemeClr>
              </a:solidFill>
              <a:round/>
            </a:ln>
            <a:effectLst/>
          </c:spPr>
          <c:marker>
            <c:symbol val="circle"/>
            <c:size val="6"/>
            <c:spPr>
              <a:solidFill>
                <a:schemeClr val="accent1">
                  <a:lumMod val="60000"/>
                  <a:lumOff val="40000"/>
                </a:schemeClr>
              </a:solidFill>
              <a:ln w="9525">
                <a:solidFill>
                  <a:schemeClr val="accent1">
                    <a:lumMod val="60000"/>
                    <a:lumOff val="40000"/>
                  </a:schemeClr>
                </a:solidFill>
              </a:ln>
              <a:effectLst/>
            </c:spPr>
          </c:marker>
          <c:xVal>
            <c:numRef>
              <c:f>'Value Factor vs. Penetration'!$C$94:$C$105</c:f>
              <c:numCache>
                <c:formatCode>0.0%</c:formatCode>
                <c:ptCount val="12"/>
                <c:pt idx="0">
                  <c:v>1.014387968117E-4</c:v>
                </c:pt>
                <c:pt idx="1">
                  <c:v>2.1775544828649999E-4</c:v>
                </c:pt>
                <c:pt idx="2">
                  <c:v>5.7133690666039995E-4</c:v>
                </c:pt>
                <c:pt idx="3">
                  <c:v>8.1451158172570002E-4</c:v>
                </c:pt>
                <c:pt idx="4">
                  <c:v>1.1002755248035001E-3</c:v>
                </c:pt>
                <c:pt idx="5">
                  <c:v>2.3966854084017E-3</c:v>
                </c:pt>
                <c:pt idx="6">
                  <c:v>3.7793187865198001E-3</c:v>
                </c:pt>
                <c:pt idx="7">
                  <c:v>4.5078463906320001E-3</c:v>
                </c:pt>
                <c:pt idx="8">
                  <c:v>6.2156684528244001E-3</c:v>
                </c:pt>
                <c:pt idx="9">
                  <c:v>9.0890325176852006E-3</c:v>
                </c:pt>
                <c:pt idx="10">
                  <c:v>1.3277025640573099E-2</c:v>
                </c:pt>
                <c:pt idx="11">
                  <c:v>1.8162914089631801E-2</c:v>
                </c:pt>
              </c:numCache>
            </c:numRef>
          </c:xVal>
          <c:yVal>
            <c:numRef>
              <c:f>'Value Factor vs. Penetration'!$D$94:$D$105</c:f>
              <c:numCache>
                <c:formatCode>0.0%</c:formatCode>
                <c:ptCount val="12"/>
                <c:pt idx="0">
                  <c:v>1.4015570991018229</c:v>
                </c:pt>
                <c:pt idx="1">
                  <c:v>1.2166496104804654</c:v>
                </c:pt>
                <c:pt idx="2">
                  <c:v>1.1986607711849984</c:v>
                </c:pt>
                <c:pt idx="3">
                  <c:v>1.3329707527465775</c:v>
                </c:pt>
                <c:pt idx="4">
                  <c:v>1.4507118056809876</c:v>
                </c:pt>
                <c:pt idx="5">
                  <c:v>1.2017906520341759</c:v>
                </c:pt>
                <c:pt idx="6">
                  <c:v>1.1039511864177152</c:v>
                </c:pt>
                <c:pt idx="7">
                  <c:v>1.075211132612067</c:v>
                </c:pt>
                <c:pt idx="8">
                  <c:v>1.1067809240427569</c:v>
                </c:pt>
                <c:pt idx="9">
                  <c:v>1.1421079920090011</c:v>
                </c:pt>
                <c:pt idx="10">
                  <c:v>1.3949815575316959</c:v>
                </c:pt>
                <c:pt idx="11">
                  <c:v>1.4602848760054776</c:v>
                </c:pt>
              </c:numCache>
            </c:numRef>
          </c:yVal>
          <c:smooth val="0"/>
          <c:extLst>
            <c:ext xmlns:c16="http://schemas.microsoft.com/office/drawing/2014/chart" uri="{C3380CC4-5D6E-409C-BE32-E72D297353CC}">
              <c16:uniqueId val="{00000005-D27F-4A57-AC98-9C749D8C492A}"/>
            </c:ext>
          </c:extLst>
        </c:ser>
        <c:ser>
          <c:idx val="6"/>
          <c:order val="6"/>
          <c:tx>
            <c:strRef>
              <c:f>'Value Factor vs. Penetration'!$A$107</c:f>
              <c:strCache>
                <c:ptCount val="1"/>
                <c:pt idx="0">
                  <c:v>SPP</c:v>
                </c:pt>
              </c:strCache>
            </c:strRef>
          </c:tx>
          <c:spPr>
            <a:ln w="25400" cap="rnd">
              <a:solidFill>
                <a:schemeClr val="tx1">
                  <a:lumMod val="65000"/>
                  <a:lumOff val="35000"/>
                </a:schemeClr>
              </a:solidFill>
              <a:round/>
            </a:ln>
            <a:effectLst/>
          </c:spPr>
          <c:marker>
            <c:symbol val="circle"/>
            <c:size val="7"/>
            <c:spPr>
              <a:solidFill>
                <a:schemeClr val="tx1">
                  <a:lumMod val="65000"/>
                  <a:lumOff val="35000"/>
                </a:schemeClr>
              </a:solidFill>
              <a:ln w="9525">
                <a:solidFill>
                  <a:schemeClr val="tx1">
                    <a:lumMod val="65000"/>
                    <a:lumOff val="35000"/>
                  </a:schemeClr>
                </a:solidFill>
              </a:ln>
              <a:effectLst/>
            </c:spPr>
          </c:marker>
          <c:xVal>
            <c:numRef>
              <c:f>'Value Factor vs. Penetration'!$C$107:$C$118</c:f>
              <c:numCache>
                <c:formatCode>0.0%</c:formatCode>
                <c:ptCount val="12"/>
                <c:pt idx="0">
                  <c:v>5.7306521650080002E-4</c:v>
                </c:pt>
                <c:pt idx="1">
                  <c:v>6.5225875287240002E-4</c:v>
                </c:pt>
                <c:pt idx="2">
                  <c:v>9.1580950451729997E-4</c:v>
                </c:pt>
                <c:pt idx="3">
                  <c:v>9.9744181711849999E-4</c:v>
                </c:pt>
                <c:pt idx="4">
                  <c:v>1.2809237451019001E-3</c:v>
                </c:pt>
                <c:pt idx="5">
                  <c:v>3.0896106227205999E-3</c:v>
                </c:pt>
                <c:pt idx="6">
                  <c:v>3.5586584403587999E-3</c:v>
                </c:pt>
                <c:pt idx="7">
                  <c:v>3.7003085431012999E-3</c:v>
                </c:pt>
                <c:pt idx="8">
                  <c:v>4.6668169285382999E-3</c:v>
                </c:pt>
                <c:pt idx="9">
                  <c:v>5.3220973548252998E-3</c:v>
                </c:pt>
                <c:pt idx="10">
                  <c:v>5.6764657672178E-3</c:v>
                </c:pt>
                <c:pt idx="11">
                  <c:v>7.3063360179020003E-3</c:v>
                </c:pt>
              </c:numCache>
            </c:numRef>
          </c:xVal>
          <c:yVal>
            <c:numRef>
              <c:f>'Value Factor vs. Penetration'!$D$107:$D$118</c:f>
              <c:numCache>
                <c:formatCode>0.0%</c:formatCode>
                <c:ptCount val="12"/>
                <c:pt idx="0">
                  <c:v>1.6866010728465304</c:v>
                </c:pt>
                <c:pt idx="1">
                  <c:v>1.8317171001544388</c:v>
                </c:pt>
                <c:pt idx="2">
                  <c:v>1.7543257585405427</c:v>
                </c:pt>
                <c:pt idx="3">
                  <c:v>1.6951925730274093</c:v>
                </c:pt>
                <c:pt idx="4">
                  <c:v>2.0137731637307339</c:v>
                </c:pt>
                <c:pt idx="5">
                  <c:v>1.704727803564611</c:v>
                </c:pt>
                <c:pt idx="6">
                  <c:v>1.5298625283966205</c:v>
                </c:pt>
                <c:pt idx="7">
                  <c:v>1.7570584922678036</c:v>
                </c:pt>
                <c:pt idx="8">
                  <c:v>1.8995515621543315</c:v>
                </c:pt>
                <c:pt idx="9">
                  <c:v>1.4121127980289374</c:v>
                </c:pt>
                <c:pt idx="10">
                  <c:v>1.6593209287102346</c:v>
                </c:pt>
                <c:pt idx="11">
                  <c:v>1.6699136664899266</c:v>
                </c:pt>
              </c:numCache>
            </c:numRef>
          </c:yVal>
          <c:smooth val="0"/>
          <c:extLst>
            <c:ext xmlns:c16="http://schemas.microsoft.com/office/drawing/2014/chart" uri="{C3380CC4-5D6E-409C-BE32-E72D297353CC}">
              <c16:uniqueId val="{00000006-D27F-4A57-AC98-9C749D8C492A}"/>
            </c:ext>
          </c:extLst>
        </c:ser>
        <c:dLbls>
          <c:showLegendKey val="0"/>
          <c:showVal val="0"/>
          <c:showCatName val="0"/>
          <c:showSerName val="0"/>
          <c:showPercent val="0"/>
          <c:showBubbleSize val="0"/>
        </c:dLbls>
        <c:axId val="2079200104"/>
        <c:axId val="2079208680"/>
      </c:scatterChart>
      <c:valAx>
        <c:axId val="2079200104"/>
        <c:scaling>
          <c:orientation val="minMax"/>
          <c:max val="0.28000000000000003"/>
        </c:scaling>
        <c:delete val="0"/>
        <c:axPos val="b"/>
        <c:title>
          <c:tx>
            <c:rich>
              <a:bodyPr rot="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r>
                  <a:rPr lang="en-US">
                    <a:solidFill>
                      <a:sysClr val="windowText" lastClr="000000"/>
                    </a:solidFill>
                  </a:rPr>
                  <a:t>Solar Market Share</a:t>
                </a:r>
              </a:p>
            </c:rich>
          </c:tx>
          <c:layout>
            <c:manualLayout>
              <c:xMode val="edge"/>
              <c:yMode val="edge"/>
              <c:x val="0.42788478363281501"/>
              <c:y val="0.93841457317835297"/>
            </c:manualLayout>
          </c:layout>
          <c:overlay val="0"/>
          <c:spPr>
            <a:noFill/>
            <a:ln>
              <a:noFill/>
            </a:ln>
            <a:effectLst/>
          </c:spPr>
          <c:txPr>
            <a:bodyPr rot="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title>
        <c:numFmt formatCode="0%" sourceLinked="0"/>
        <c:majorTickMark val="none"/>
        <c:minorTickMark val="none"/>
        <c:tickLblPos val="nextTo"/>
        <c:spPr>
          <a:noFill/>
          <a:ln w="9525" cap="flat" cmpd="sng" algn="ctr">
            <a:noFill/>
            <a:round/>
          </a:ln>
          <a:effectLst/>
        </c:spPr>
        <c:txPr>
          <a:bodyPr rot="-6000000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2079208680"/>
        <c:crosses val="autoZero"/>
        <c:crossBetween val="midCat"/>
        <c:majorUnit val="2.0000000000000004E-2"/>
      </c:valAx>
      <c:valAx>
        <c:axId val="2079208680"/>
        <c:scaling>
          <c:orientation val="minMax"/>
          <c:max val="2.0499999999999998"/>
          <c:min val="0"/>
        </c:scaling>
        <c:delete val="0"/>
        <c:axPos val="l"/>
        <c:majorGridlines>
          <c:spPr>
            <a:ln w="3175" cap="flat" cmpd="sng" algn="ctr">
              <a:solidFill>
                <a:schemeClr val="bg1">
                  <a:lumMod val="75000"/>
                </a:schemeClr>
              </a:solidFill>
              <a:round/>
            </a:ln>
            <a:effectLst/>
          </c:spPr>
        </c:majorGridlines>
        <c:title>
          <c:tx>
            <c:rich>
              <a:bodyPr rot="0" spcFirstLastPara="1" vertOverflow="ellipsis"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r>
                  <a:rPr lang="en-US">
                    <a:solidFill>
                      <a:sysClr val="windowText" lastClr="000000"/>
                    </a:solidFill>
                  </a:rPr>
                  <a:t>Solar Value Factor</a:t>
                </a:r>
              </a:p>
            </c:rich>
          </c:tx>
          <c:layout>
            <c:manualLayout>
              <c:xMode val="edge"/>
              <c:yMode val="edge"/>
              <c:x val="5.9829059829059799E-3"/>
              <c:y val="2.25453068366454E-2"/>
            </c:manualLayout>
          </c:layout>
          <c:overlay val="0"/>
          <c:spPr>
            <a:noFill/>
            <a:ln>
              <a:noFill/>
            </a:ln>
            <a:effectLst/>
          </c:spPr>
          <c:txPr>
            <a:bodyPr rot="0" spcFirstLastPara="1" vertOverflow="ellipsis"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title>
        <c:numFmt formatCode="0%" sourceLinked="0"/>
        <c:majorTickMark val="none"/>
        <c:minorTickMark val="none"/>
        <c:tickLblPos val="nextTo"/>
        <c:spPr>
          <a:noFill/>
          <a:ln w="9525" cap="flat" cmpd="sng" algn="ctr">
            <a:noFill/>
            <a:round/>
          </a:ln>
          <a:effectLst/>
        </c:spPr>
        <c:txPr>
          <a:bodyPr rot="-6000000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2079200104"/>
        <c:crosses val="autoZero"/>
        <c:crossBetween val="midCat"/>
      </c:valAx>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6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000" b="1" i="0" u="none" strike="noStrike" kern="1200" spc="0" baseline="0">
                <a:solidFill>
                  <a:sysClr val="windowText" lastClr="000000"/>
                </a:solidFill>
                <a:latin typeface="Arial" panose="020B0604020202020204" pitchFamily="34" charset="0"/>
                <a:ea typeface="+mn-ea"/>
                <a:cs typeface="Arial" panose="020B0604020202020204" pitchFamily="34" charset="0"/>
              </a:defRPr>
            </a:pPr>
            <a:r>
              <a:rPr lang="en-US" sz="1000" b="1">
                <a:solidFill>
                  <a:sysClr val="windowText" lastClr="000000"/>
                </a:solidFill>
              </a:rPr>
              <a:t>Wholesale Market Value in 2023 (2023 $/MWh)</a:t>
            </a:r>
          </a:p>
        </c:rich>
      </c:tx>
      <c:layout>
        <c:manualLayout>
          <c:xMode val="edge"/>
          <c:yMode val="edge"/>
          <c:x val="2.3336025304529617E-4"/>
          <c:y val="1.8184055118110238E-2"/>
        </c:manualLayout>
      </c:layout>
      <c:overlay val="0"/>
      <c:spPr>
        <a:noFill/>
        <a:ln>
          <a:noFill/>
        </a:ln>
        <a:effectLst/>
      </c:spPr>
      <c:txPr>
        <a:bodyPr rot="0" spcFirstLastPara="1" vertOverflow="ellipsis" vert="horz" wrap="square" anchor="ctr" anchorCtr="1"/>
        <a:lstStyle/>
        <a:p>
          <a:pPr>
            <a:defRPr sz="1000" b="1" i="0" u="none" strike="noStrike" kern="1200" spc="0" baseline="0">
              <a:solidFill>
                <a:sysClr val="windowText" lastClr="000000"/>
              </a:solidFill>
              <a:latin typeface="Arial" panose="020B0604020202020204" pitchFamily="34" charset="0"/>
              <a:ea typeface="+mn-ea"/>
              <a:cs typeface="Arial" panose="020B0604020202020204" pitchFamily="34" charset="0"/>
            </a:defRPr>
          </a:pPr>
          <a:endParaRPr lang="en-US"/>
        </a:p>
      </c:txPr>
    </c:title>
    <c:autoTitleDeleted val="0"/>
    <c:plotArea>
      <c:layout>
        <c:manualLayout>
          <c:layoutTarget val="inner"/>
          <c:xMode val="edge"/>
          <c:yMode val="edge"/>
          <c:x val="5.1816407564439101E-2"/>
          <c:y val="2.976190476190476E-2"/>
          <c:w val="0.92467931893128696"/>
          <c:h val="0.79570524995850933"/>
        </c:manualLayout>
      </c:layout>
      <c:barChart>
        <c:barDir val="col"/>
        <c:grouping val="stacked"/>
        <c:varyColors val="0"/>
        <c:ser>
          <c:idx val="0"/>
          <c:order val="0"/>
          <c:tx>
            <c:strRef>
              <c:f>'Value Difference vs. Flat Block'!$A$43</c:f>
              <c:strCache>
                <c:ptCount val="1"/>
                <c:pt idx="0">
                  <c:v>energy value</c:v>
                </c:pt>
              </c:strCache>
            </c:strRef>
          </c:tx>
          <c:spPr>
            <a:solidFill>
              <a:schemeClr val="accent1"/>
            </a:solidFill>
            <a:ln>
              <a:noFill/>
            </a:ln>
            <a:effectLst/>
          </c:spPr>
          <c:invertIfNegative val="0"/>
          <c:cat>
            <c:strRef>
              <c:f>'Value Difference vs. Flat Block'!$B$42:$E$42</c:f>
              <c:strCache>
                <c:ptCount val="4"/>
                <c:pt idx="0">
                  <c:v>Flat block
 at all nodes</c:v>
                </c:pt>
                <c:pt idx="1">
                  <c:v>Flat block 
at solar nodes</c:v>
                </c:pt>
                <c:pt idx="2">
                  <c:v>Flat block
at solar nodes 
(with curtailment)</c:v>
                </c:pt>
                <c:pt idx="3">
                  <c:v>Solar profile
 at solar nodes</c:v>
                </c:pt>
              </c:strCache>
            </c:strRef>
          </c:cat>
          <c:val>
            <c:numRef>
              <c:f>'Value Difference vs. Flat Block'!$B$43:$E$43</c:f>
              <c:numCache>
                <c:formatCode>0.0</c:formatCode>
                <c:ptCount val="4"/>
                <c:pt idx="0">
                  <c:v>42.516569170973256</c:v>
                </c:pt>
                <c:pt idx="1">
                  <c:v>46.074729468519259</c:v>
                </c:pt>
                <c:pt idx="2">
                  <c:v>44.162173112208812</c:v>
                </c:pt>
                <c:pt idx="3">
                  <c:v>36.553338606117414</c:v>
                </c:pt>
              </c:numCache>
            </c:numRef>
          </c:val>
          <c:extLst>
            <c:ext xmlns:c16="http://schemas.microsoft.com/office/drawing/2014/chart" uri="{C3380CC4-5D6E-409C-BE32-E72D297353CC}">
              <c16:uniqueId val="{00000000-383D-410A-BF73-480CFF742BF4}"/>
            </c:ext>
          </c:extLst>
        </c:ser>
        <c:ser>
          <c:idx val="1"/>
          <c:order val="1"/>
          <c:tx>
            <c:strRef>
              <c:f>'Value Difference vs. Flat Block'!$A$44</c:f>
              <c:strCache>
                <c:ptCount val="1"/>
                <c:pt idx="0">
                  <c:v>capacity value</c:v>
                </c:pt>
              </c:strCache>
            </c:strRef>
          </c:tx>
          <c:spPr>
            <a:solidFill>
              <a:srgbClr val="C00000"/>
            </a:solidFill>
            <a:ln>
              <a:noFill/>
            </a:ln>
            <a:effectLst/>
          </c:spPr>
          <c:invertIfNegative val="0"/>
          <c:cat>
            <c:strRef>
              <c:f>'Value Difference vs. Flat Block'!$B$42:$E$42</c:f>
              <c:strCache>
                <c:ptCount val="4"/>
                <c:pt idx="0">
                  <c:v>Flat block
 at all nodes</c:v>
                </c:pt>
                <c:pt idx="1">
                  <c:v>Flat block 
at solar nodes</c:v>
                </c:pt>
                <c:pt idx="2">
                  <c:v>Flat block
at solar nodes 
(with curtailment)</c:v>
                </c:pt>
                <c:pt idx="3">
                  <c:v>Solar profile
 at solar nodes</c:v>
                </c:pt>
              </c:strCache>
            </c:strRef>
          </c:cat>
          <c:val>
            <c:numRef>
              <c:f>'Value Difference vs. Flat Block'!$B$44:$E$44</c:f>
              <c:numCache>
                <c:formatCode>0.0</c:formatCode>
                <c:ptCount val="4"/>
                <c:pt idx="0">
                  <c:v>7.349277652443706</c:v>
                </c:pt>
                <c:pt idx="1">
                  <c:v>11.379379214899068</c:v>
                </c:pt>
                <c:pt idx="2">
                  <c:v>11.379379214899068</c:v>
                </c:pt>
                <c:pt idx="3">
                  <c:v>4.8095519592504088</c:v>
                </c:pt>
              </c:numCache>
            </c:numRef>
          </c:val>
          <c:extLst>
            <c:ext xmlns:c16="http://schemas.microsoft.com/office/drawing/2014/chart" uri="{C3380CC4-5D6E-409C-BE32-E72D297353CC}">
              <c16:uniqueId val="{00000001-383D-410A-BF73-480CFF742BF4}"/>
            </c:ext>
          </c:extLst>
        </c:ser>
        <c:dLbls>
          <c:showLegendKey val="0"/>
          <c:showVal val="0"/>
          <c:showCatName val="0"/>
          <c:showSerName val="0"/>
          <c:showPercent val="0"/>
          <c:showBubbleSize val="0"/>
        </c:dLbls>
        <c:gapWidth val="150"/>
        <c:overlap val="100"/>
        <c:axId val="2112501352"/>
        <c:axId val="2112504936"/>
      </c:barChart>
      <c:catAx>
        <c:axId val="2112501352"/>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000" b="1"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2112504936"/>
        <c:crosses val="autoZero"/>
        <c:auto val="1"/>
        <c:lblAlgn val="ctr"/>
        <c:lblOffset val="100"/>
        <c:noMultiLvlLbl val="0"/>
      </c:catAx>
      <c:valAx>
        <c:axId val="2112504936"/>
        <c:scaling>
          <c:orientation val="minMax"/>
          <c:max val="65"/>
          <c:min val="0"/>
        </c:scaling>
        <c:delete val="0"/>
        <c:axPos val="l"/>
        <c:majorGridlines>
          <c:spPr>
            <a:ln w="3175" cap="flat" cmpd="sng" algn="ctr">
              <a:solidFill>
                <a:schemeClr val="bg1">
                  <a:lumMod val="75000"/>
                </a:schemeClr>
              </a:solidFill>
              <a:round/>
            </a:ln>
            <a:effectLst/>
          </c:spPr>
        </c:maj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2112501352"/>
        <c:crosses val="autoZero"/>
        <c:crossBetween val="between"/>
        <c:majorUnit val="10"/>
      </c:valAx>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userShapes r:id="rId3"/>
</c:chartSpace>
</file>

<file path=xl/charts/chart6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8043980079413149"/>
          <c:y val="9.0121634101292897E-2"/>
          <c:w val="0.796055925701595"/>
          <c:h val="0.77128475260036944"/>
        </c:manualLayout>
      </c:layout>
      <c:barChart>
        <c:barDir val="col"/>
        <c:grouping val="stacked"/>
        <c:varyColors val="0"/>
        <c:ser>
          <c:idx val="0"/>
          <c:order val="0"/>
          <c:tx>
            <c:strRef>
              <c:f>'Value Difference vs. Flat Block'!$D$75</c:f>
              <c:strCache>
                <c:ptCount val="1"/>
                <c:pt idx="0">
                  <c:v>Location</c:v>
                </c:pt>
              </c:strCache>
            </c:strRef>
          </c:tx>
          <c:spPr>
            <a:solidFill>
              <a:schemeClr val="bg1">
                <a:lumMod val="75000"/>
              </a:schemeClr>
            </a:solidFill>
            <a:ln>
              <a:noFill/>
            </a:ln>
            <a:effectLst/>
          </c:spPr>
          <c:invertIfNegative val="0"/>
          <c:cat>
            <c:multiLvlStrRef>
              <c:f>'Value Difference vs. Flat Block'!$A$76:$B$82</c:f>
              <c:multiLvlStrCache>
                <c:ptCount val="7"/>
                <c:lvl>
                  <c:pt idx="0">
                    <c:v> $71 </c:v>
                  </c:pt>
                  <c:pt idx="1">
                    <c:v> $39 </c:v>
                  </c:pt>
                  <c:pt idx="2">
                    <c:v> $40 </c:v>
                  </c:pt>
                  <c:pt idx="3">
                    <c:v> $31 </c:v>
                  </c:pt>
                  <c:pt idx="4">
                    <c:v> $51 </c:v>
                  </c:pt>
                  <c:pt idx="5">
                    <c:v> $32 </c:v>
                  </c:pt>
                  <c:pt idx="6">
                    <c:v> $35 </c:v>
                  </c:pt>
                </c:lvl>
                <c:lvl>
                  <c:pt idx="0">
                    <c:v>CAISO</c:v>
                  </c:pt>
                  <c:pt idx="1">
                    <c:v>ISONE</c:v>
                  </c:pt>
                  <c:pt idx="2">
                    <c:v>NYISO</c:v>
                  </c:pt>
                  <c:pt idx="3">
                    <c:v>PJM</c:v>
                  </c:pt>
                  <c:pt idx="4">
                    <c:v>ERCOT</c:v>
                  </c:pt>
                  <c:pt idx="5">
                    <c:v>MISO</c:v>
                  </c:pt>
                  <c:pt idx="6">
                    <c:v>SPP</c:v>
                  </c:pt>
                </c:lvl>
              </c:multiLvlStrCache>
            </c:multiLvlStrRef>
          </c:cat>
          <c:val>
            <c:numRef>
              <c:f>'Value Difference vs. Flat Block'!$D$76:$D$82</c:f>
              <c:numCache>
                <c:formatCode>0%</c:formatCode>
                <c:ptCount val="7"/>
                <c:pt idx="0">
                  <c:v>-6.1130804720102967E-2</c:v>
                </c:pt>
                <c:pt idx="1">
                  <c:v>3.2927712678433915E-3</c:v>
                </c:pt>
                <c:pt idx="2">
                  <c:v>-0.11447571548859781</c:v>
                </c:pt>
                <c:pt idx="3">
                  <c:v>4.317198102424382E-2</c:v>
                </c:pt>
                <c:pt idx="4">
                  <c:v>4.7390366695226865E-2</c:v>
                </c:pt>
                <c:pt idx="5">
                  <c:v>1.4944837538745851E-2</c:v>
                </c:pt>
                <c:pt idx="6">
                  <c:v>-5.4894673028043683E-2</c:v>
                </c:pt>
              </c:numCache>
            </c:numRef>
          </c:val>
          <c:extLst>
            <c:ext xmlns:c16="http://schemas.microsoft.com/office/drawing/2014/chart" uri="{C3380CC4-5D6E-409C-BE32-E72D297353CC}">
              <c16:uniqueId val="{00000000-D584-4430-851B-FA06ACDD68A7}"/>
            </c:ext>
          </c:extLst>
        </c:ser>
        <c:ser>
          <c:idx val="1"/>
          <c:order val="1"/>
          <c:tx>
            <c:strRef>
              <c:f>'Value Difference vs. Flat Block'!$E$75</c:f>
              <c:strCache>
                <c:ptCount val="1"/>
                <c:pt idx="0">
                  <c:v>Curtailment</c:v>
                </c:pt>
              </c:strCache>
            </c:strRef>
          </c:tx>
          <c:spPr>
            <a:solidFill>
              <a:srgbClr val="002060"/>
            </a:solidFill>
            <a:ln>
              <a:noFill/>
            </a:ln>
            <a:effectLst/>
          </c:spPr>
          <c:invertIfNegative val="0"/>
          <c:cat>
            <c:multiLvlStrRef>
              <c:f>'Value Difference vs. Flat Block'!$A$76:$B$82</c:f>
              <c:multiLvlStrCache>
                <c:ptCount val="7"/>
                <c:lvl>
                  <c:pt idx="0">
                    <c:v> $71 </c:v>
                  </c:pt>
                  <c:pt idx="1">
                    <c:v> $39 </c:v>
                  </c:pt>
                  <c:pt idx="2">
                    <c:v> $40 </c:v>
                  </c:pt>
                  <c:pt idx="3">
                    <c:v> $31 </c:v>
                  </c:pt>
                  <c:pt idx="4">
                    <c:v> $51 </c:v>
                  </c:pt>
                  <c:pt idx="5">
                    <c:v> $32 </c:v>
                  </c:pt>
                  <c:pt idx="6">
                    <c:v> $35 </c:v>
                  </c:pt>
                </c:lvl>
                <c:lvl>
                  <c:pt idx="0">
                    <c:v>CAISO</c:v>
                  </c:pt>
                  <c:pt idx="1">
                    <c:v>ISONE</c:v>
                  </c:pt>
                  <c:pt idx="2">
                    <c:v>NYISO</c:v>
                  </c:pt>
                  <c:pt idx="3">
                    <c:v>PJM</c:v>
                  </c:pt>
                  <c:pt idx="4">
                    <c:v>ERCOT</c:v>
                  </c:pt>
                  <c:pt idx="5">
                    <c:v>MISO</c:v>
                  </c:pt>
                  <c:pt idx="6">
                    <c:v>SPP</c:v>
                  </c:pt>
                </c:lvl>
              </c:multiLvlStrCache>
            </c:multiLvlStrRef>
          </c:cat>
          <c:val>
            <c:numRef>
              <c:f>'Value Difference vs. Flat Block'!$E$76:$E$82</c:f>
              <c:numCache>
                <c:formatCode>0%</c:formatCode>
                <c:ptCount val="7"/>
                <c:pt idx="0">
                  <c:v>-2.9949181587671691E-2</c:v>
                </c:pt>
                <c:pt idx="1">
                  <c:v>0</c:v>
                </c:pt>
                <c:pt idx="2">
                  <c:v>0</c:v>
                </c:pt>
                <c:pt idx="3">
                  <c:v>2.2822701899551176E-16</c:v>
                </c:pt>
                <c:pt idx="4">
                  <c:v>-7.2622514953368508E-2</c:v>
                </c:pt>
                <c:pt idx="5">
                  <c:v>0</c:v>
                </c:pt>
                <c:pt idx="6">
                  <c:v>0</c:v>
                </c:pt>
              </c:numCache>
            </c:numRef>
          </c:val>
          <c:extLst>
            <c:ext xmlns:c16="http://schemas.microsoft.com/office/drawing/2014/chart" uri="{C3380CC4-5D6E-409C-BE32-E72D297353CC}">
              <c16:uniqueId val="{00000001-D584-4430-851B-FA06ACDD68A7}"/>
            </c:ext>
          </c:extLst>
        </c:ser>
        <c:ser>
          <c:idx val="2"/>
          <c:order val="2"/>
          <c:tx>
            <c:strRef>
              <c:f>'Value Difference vs. Flat Block'!$F$75</c:f>
              <c:strCache>
                <c:ptCount val="1"/>
                <c:pt idx="0">
                  <c:v>Profile</c:v>
                </c:pt>
              </c:strCache>
            </c:strRef>
          </c:tx>
          <c:spPr>
            <a:solidFill>
              <a:srgbClr val="FFC000"/>
            </a:solidFill>
            <a:ln>
              <a:noFill/>
            </a:ln>
            <a:effectLst/>
          </c:spPr>
          <c:invertIfNegative val="0"/>
          <c:cat>
            <c:multiLvlStrRef>
              <c:f>'Value Difference vs. Flat Block'!$A$76:$B$82</c:f>
              <c:multiLvlStrCache>
                <c:ptCount val="7"/>
                <c:lvl>
                  <c:pt idx="0">
                    <c:v> $71 </c:v>
                  </c:pt>
                  <c:pt idx="1">
                    <c:v> $39 </c:v>
                  </c:pt>
                  <c:pt idx="2">
                    <c:v> $40 </c:v>
                  </c:pt>
                  <c:pt idx="3">
                    <c:v> $31 </c:v>
                  </c:pt>
                  <c:pt idx="4">
                    <c:v> $51 </c:v>
                  </c:pt>
                  <c:pt idx="5">
                    <c:v> $32 </c:v>
                  </c:pt>
                  <c:pt idx="6">
                    <c:v> $35 </c:v>
                  </c:pt>
                </c:lvl>
                <c:lvl>
                  <c:pt idx="0">
                    <c:v>CAISO</c:v>
                  </c:pt>
                  <c:pt idx="1">
                    <c:v>ISONE</c:v>
                  </c:pt>
                  <c:pt idx="2">
                    <c:v>NYISO</c:v>
                  </c:pt>
                  <c:pt idx="3">
                    <c:v>PJM</c:v>
                  </c:pt>
                  <c:pt idx="4">
                    <c:v>ERCOT</c:v>
                  </c:pt>
                  <c:pt idx="5">
                    <c:v>MISO</c:v>
                  </c:pt>
                  <c:pt idx="6">
                    <c:v>SPP</c:v>
                  </c:pt>
                </c:lvl>
              </c:multiLvlStrCache>
            </c:multiLvlStrRef>
          </c:cat>
          <c:val>
            <c:numRef>
              <c:f>'Value Difference vs. Flat Block'!$F$76:$F$82</c:f>
              <c:numCache>
                <c:formatCode>0%</c:formatCode>
                <c:ptCount val="7"/>
                <c:pt idx="0">
                  <c:v>-0.52975669907975442</c:v>
                </c:pt>
                <c:pt idx="1">
                  <c:v>-0.14083006094371889</c:v>
                </c:pt>
                <c:pt idx="2">
                  <c:v>0.1326193934845562</c:v>
                </c:pt>
                <c:pt idx="3">
                  <c:v>0.1170936933868419</c:v>
                </c:pt>
                <c:pt idx="4">
                  <c:v>0.34527871963703499</c:v>
                </c:pt>
                <c:pt idx="5">
                  <c:v>0.44534003846673176</c:v>
                </c:pt>
                <c:pt idx="6">
                  <c:v>0.7248083395179703</c:v>
                </c:pt>
              </c:numCache>
            </c:numRef>
          </c:val>
          <c:extLst>
            <c:ext xmlns:c16="http://schemas.microsoft.com/office/drawing/2014/chart" uri="{C3380CC4-5D6E-409C-BE32-E72D297353CC}">
              <c16:uniqueId val="{00000002-D584-4430-851B-FA06ACDD68A7}"/>
            </c:ext>
          </c:extLst>
        </c:ser>
        <c:dLbls>
          <c:showLegendKey val="0"/>
          <c:showVal val="0"/>
          <c:showCatName val="0"/>
          <c:showSerName val="0"/>
          <c:showPercent val="0"/>
          <c:showBubbleSize val="0"/>
        </c:dLbls>
        <c:gapWidth val="150"/>
        <c:overlap val="100"/>
        <c:axId val="556419296"/>
        <c:axId val="556420280"/>
      </c:barChart>
      <c:catAx>
        <c:axId val="556419296"/>
        <c:scaling>
          <c:orientation val="minMax"/>
        </c:scaling>
        <c:delete val="0"/>
        <c:axPos val="b"/>
        <c:numFmt formatCode="General" sourceLinked="1"/>
        <c:majorTickMark val="none"/>
        <c:minorTickMark val="none"/>
        <c:tickLblPos val="low"/>
        <c:spPr>
          <a:noFill/>
          <a:ln w="3175" cap="flat" cmpd="sng" algn="ctr">
            <a:noFill/>
            <a:round/>
          </a:ln>
          <a:effectLst/>
        </c:spPr>
        <c:txPr>
          <a:bodyPr rot="-60000000" spcFirstLastPara="1" vertOverflow="ellipsis" vert="horz" wrap="square" anchor="t" anchorCtr="0"/>
          <a:lstStyle/>
          <a:p>
            <a:pPr>
              <a:defRPr sz="1000" b="1"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556420280"/>
        <c:crosses val="autoZero"/>
        <c:auto val="1"/>
        <c:lblAlgn val="ctr"/>
        <c:lblOffset val="100"/>
        <c:noMultiLvlLbl val="0"/>
      </c:catAx>
      <c:valAx>
        <c:axId val="556420280"/>
        <c:scaling>
          <c:orientation val="minMax"/>
          <c:max val="0.5"/>
          <c:min val="-0.75000000000000011"/>
        </c:scaling>
        <c:delete val="0"/>
        <c:axPos val="l"/>
        <c:majorGridlines>
          <c:spPr>
            <a:ln w="3175" cap="flat" cmpd="sng" algn="ctr">
              <a:solidFill>
                <a:schemeClr val="bg1">
                  <a:lumMod val="7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1000" b="1"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556419296"/>
        <c:crosses val="autoZero"/>
        <c:crossBetween val="between"/>
        <c:majorUnit val="0.25"/>
      </c:valAx>
      <c:spPr>
        <a:noFill/>
        <a:ln>
          <a:noFill/>
        </a:ln>
        <a:effectLst/>
      </c:spPr>
    </c:plotArea>
    <c:legend>
      <c:legendPos val="b"/>
      <c:layout>
        <c:manualLayout>
          <c:xMode val="edge"/>
          <c:yMode val="edge"/>
          <c:x val="0.80457385922359093"/>
          <c:y val="0.69849951243819552"/>
          <c:w val="0.17076687529443438"/>
          <c:h val="0.15700664258211583"/>
        </c:manualLayout>
      </c:layout>
      <c:overlay val="0"/>
      <c:spPr>
        <a:solidFill>
          <a:sysClr val="window" lastClr="FFFFFF"/>
        </a:solidFill>
        <a:ln w="3175">
          <a:solidFill>
            <a:schemeClr val="bg1">
              <a:lumMod val="75000"/>
            </a:schemeClr>
          </a:solidFill>
        </a:ln>
        <a:effectLst/>
      </c:spPr>
      <c:txPr>
        <a:bodyPr rot="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legend>
    <c:plotVisOnly val="1"/>
    <c:dispBlanksAs val="gap"/>
    <c:showDLblsOverMax val="0"/>
  </c:chart>
  <c:spPr>
    <a:solidFill>
      <a:schemeClr val="bg1"/>
    </a:solidFill>
    <a:ln w="9525" cap="flat" cmpd="sng" algn="ctr">
      <a:noFill/>
      <a:round/>
    </a:ln>
    <a:effectLst/>
  </c:spPr>
  <c:txPr>
    <a:bodyPr/>
    <a:lstStyle/>
    <a:p>
      <a:pPr>
        <a:defRPr/>
      </a:pPr>
      <a:endParaRPr lang="en-US"/>
    </a:p>
  </c:txPr>
  <c:printSettings>
    <c:headerFooter/>
    <c:pageMargins b="0.75" l="0.7" r="0.7" t="0.75" header="0.3" footer="0.3"/>
    <c:pageSetup/>
  </c:printSettings>
  <c:userShapes r:id="rId3"/>
</c:chartSpace>
</file>

<file path=xl/charts/chart6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6.8700345041139518E-2"/>
          <c:y val="0.1009229029298167"/>
          <c:w val="0.90217577884681799"/>
          <c:h val="0.76692007249093863"/>
        </c:manualLayout>
      </c:layout>
      <c:barChart>
        <c:barDir val="col"/>
        <c:grouping val="stacked"/>
        <c:varyColors val="0"/>
        <c:ser>
          <c:idx val="0"/>
          <c:order val="0"/>
          <c:tx>
            <c:v> Entered queues in an earlier year</c:v>
          </c:tx>
          <c:spPr>
            <a:solidFill>
              <a:schemeClr val="accent1">
                <a:lumMod val="75000"/>
              </a:schemeClr>
            </a:solidFill>
            <a:ln w="6350">
              <a:noFill/>
            </a:ln>
            <a:effectLst/>
          </c:spPr>
          <c:invertIfNegative val="0"/>
          <c:cat>
            <c:multiLvlStrRef>
              <c:f>'All Capacity in Queues'!$A$27:$B$102</c:f>
              <c:multiLvlStrCache>
                <c:ptCount val="73"/>
                <c:lvl>
                  <c:pt idx="3">
                    <c:v>2014-</c:v>
                  </c:pt>
                  <c:pt idx="6">
                    <c:v>   2023</c:v>
                  </c:pt>
                  <c:pt idx="14">
                    <c:v>2014-</c:v>
                  </c:pt>
                  <c:pt idx="17">
                    <c:v>   2023</c:v>
                  </c:pt>
                  <c:pt idx="25">
                    <c:v>2014-</c:v>
                  </c:pt>
                  <c:pt idx="28">
                    <c:v>   2023</c:v>
                  </c:pt>
                  <c:pt idx="36">
                    <c:v>2014-</c:v>
                  </c:pt>
                  <c:pt idx="39">
                    <c:v>   2023</c:v>
                  </c:pt>
                  <c:pt idx="47">
                    <c:v>2014-</c:v>
                  </c:pt>
                  <c:pt idx="50">
                    <c:v>   2023</c:v>
                  </c:pt>
                  <c:pt idx="58">
                    <c:v>2014-</c:v>
                  </c:pt>
                  <c:pt idx="61">
                    <c:v>   2023</c:v>
                  </c:pt>
                  <c:pt idx="69">
                    <c:v>2014-</c:v>
                  </c:pt>
                  <c:pt idx="72">
                    <c:v>   2023</c:v>
                  </c:pt>
                </c:lvl>
                <c:lvl>
                  <c:pt idx="0">
                    <c:v>Solar</c:v>
                  </c:pt>
                  <c:pt idx="10">
                    <c:v> </c:v>
                  </c:pt>
                  <c:pt idx="11">
                    <c:v>Storage</c:v>
                  </c:pt>
                  <c:pt idx="21">
                    <c:v> </c:v>
                  </c:pt>
                  <c:pt idx="22">
                    <c:v>Wind</c:v>
                  </c:pt>
                  <c:pt idx="32">
                    <c:v> </c:v>
                  </c:pt>
                  <c:pt idx="33">
                    <c:v>Gas</c:v>
                  </c:pt>
                  <c:pt idx="43">
                    <c:v> </c:v>
                  </c:pt>
                  <c:pt idx="44">
                    <c:v>Other</c:v>
                  </c:pt>
                  <c:pt idx="54">
                    <c:v> </c:v>
                  </c:pt>
                  <c:pt idx="55">
                    <c:v>Nuclear</c:v>
                  </c:pt>
                  <c:pt idx="65">
                    <c:v> </c:v>
                  </c:pt>
                  <c:pt idx="66">
                    <c:v>     Coal</c:v>
                  </c:pt>
                </c:lvl>
              </c:multiLvlStrCache>
            </c:multiLvlStrRef>
          </c:cat>
          <c:val>
            <c:numRef>
              <c:f>'All Capacity in Queues'!$D$27:$D$102</c:f>
              <c:numCache>
                <c:formatCode>_(* #,##0.0_);_(* \(#,##0.0\);_(* "-"??_);_(@_)</c:formatCode>
                <c:ptCount val="76"/>
                <c:pt idx="0">
                  <c:v>25.052419999999998</c:v>
                </c:pt>
                <c:pt idx="1">
                  <c:v>33.055120000000002</c:v>
                </c:pt>
                <c:pt idx="2">
                  <c:v>36.977478000000005</c:v>
                </c:pt>
                <c:pt idx="3">
                  <c:v>83.578314000762887</c:v>
                </c:pt>
                <c:pt idx="4">
                  <c:v>138.19843750059999</c:v>
                </c:pt>
                <c:pt idx="5">
                  <c:v>155.49879600068664</c:v>
                </c:pt>
                <c:pt idx="6">
                  <c:v>195.56078259999998</c:v>
                </c:pt>
                <c:pt idx="7">
                  <c:v>263.74247699999995</c:v>
                </c:pt>
                <c:pt idx="8">
                  <c:v>332.339</c:v>
                </c:pt>
                <c:pt idx="9">
                  <c:v>436.30160000000001</c:v>
                </c:pt>
                <c:pt idx="11">
                  <c:v>0</c:v>
                </c:pt>
                <c:pt idx="12">
                  <c:v>1.7607400000000002</c:v>
                </c:pt>
                <c:pt idx="13">
                  <c:v>5.1003499999999997</c:v>
                </c:pt>
                <c:pt idx="14">
                  <c:v>10.055929998245238</c:v>
                </c:pt>
                <c:pt idx="15">
                  <c:v>9.4105299999999978</c:v>
                </c:pt>
                <c:pt idx="16">
                  <c:v>18.066952999999998</c:v>
                </c:pt>
                <c:pt idx="17">
                  <c:v>42.235150000000004</c:v>
                </c:pt>
                <c:pt idx="18">
                  <c:v>79.901769999999971</c:v>
                </c:pt>
                <c:pt idx="19">
                  <c:v>196.68379999999999</c:v>
                </c:pt>
                <c:pt idx="20">
                  <c:v>276.12880000000001</c:v>
                </c:pt>
                <c:pt idx="22">
                  <c:v>66.673449999999988</c:v>
                </c:pt>
                <c:pt idx="23">
                  <c:v>65.027285000000006</c:v>
                </c:pt>
                <c:pt idx="24">
                  <c:v>74.751290000000026</c:v>
                </c:pt>
                <c:pt idx="25">
                  <c:v>98.726169967241276</c:v>
                </c:pt>
                <c:pt idx="26">
                  <c:v>138.14305501430005</c:v>
                </c:pt>
                <c:pt idx="27">
                  <c:v>158.94881399866483</c:v>
                </c:pt>
                <c:pt idx="28">
                  <c:v>151.41452000000004</c:v>
                </c:pt>
                <c:pt idx="29">
                  <c:v>166.68929999999995</c:v>
                </c:pt>
                <c:pt idx="30">
                  <c:v>196.2569</c:v>
                </c:pt>
                <c:pt idx="31">
                  <c:v>236.63409999999999</c:v>
                </c:pt>
                <c:pt idx="33">
                  <c:v>79.966380000000015</c:v>
                </c:pt>
                <c:pt idx="34">
                  <c:v>105.11961200000003</c:v>
                </c:pt>
                <c:pt idx="35">
                  <c:v>93.619381999999987</c:v>
                </c:pt>
                <c:pt idx="36">
                  <c:v>74.770107979254732</c:v>
                </c:pt>
                <c:pt idx="37">
                  <c:v>58.247327004509984</c:v>
                </c:pt>
                <c:pt idx="38">
                  <c:v>48.279304003906262</c:v>
                </c:pt>
                <c:pt idx="39">
                  <c:v>48.038199999999989</c:v>
                </c:pt>
                <c:pt idx="40">
                  <c:v>61.367900000000006</c:v>
                </c:pt>
                <c:pt idx="41">
                  <c:v>50.814599999999999</c:v>
                </c:pt>
                <c:pt idx="42">
                  <c:v>47.787100000000002</c:v>
                </c:pt>
                <c:pt idx="44">
                  <c:v>18.349089999999997</c:v>
                </c:pt>
                <c:pt idx="45">
                  <c:v>9.3648859999999967</c:v>
                </c:pt>
                <c:pt idx="46">
                  <c:v>6.0331400000000004</c:v>
                </c:pt>
                <c:pt idx="47">
                  <c:v>3.9890000014305107</c:v>
                </c:pt>
                <c:pt idx="48">
                  <c:v>3.6219840007000008</c:v>
                </c:pt>
                <c:pt idx="49">
                  <c:v>4.1022789999046321</c:v>
                </c:pt>
                <c:pt idx="50">
                  <c:v>5.5561299999999996</c:v>
                </c:pt>
                <c:pt idx="51">
                  <c:v>8.3294099999999993</c:v>
                </c:pt>
                <c:pt idx="52">
                  <c:v>8.0958600000000001</c:v>
                </c:pt>
                <c:pt idx="53">
                  <c:v>9.3206000000000007</c:v>
                </c:pt>
                <c:pt idx="55">
                  <c:v>7.0210000000000008</c:v>
                </c:pt>
                <c:pt idx="56">
                  <c:v>10.817</c:v>
                </c:pt>
                <c:pt idx="57">
                  <c:v>5.3919999999999995</c:v>
                </c:pt>
                <c:pt idx="58">
                  <c:v>5.4397000000000002</c:v>
                </c:pt>
                <c:pt idx="59">
                  <c:v>5.4422999999999995</c:v>
                </c:pt>
                <c:pt idx="60">
                  <c:v>6.1255000000000006</c:v>
                </c:pt>
                <c:pt idx="61">
                  <c:v>6.1243000000000007</c:v>
                </c:pt>
                <c:pt idx="62">
                  <c:v>6.3093000000000004</c:v>
                </c:pt>
                <c:pt idx="63">
                  <c:v>5.9569999999999999</c:v>
                </c:pt>
                <c:pt idx="64">
                  <c:v>6.4</c:v>
                </c:pt>
                <c:pt idx="66">
                  <c:v>1.7830000000000001</c:v>
                </c:pt>
                <c:pt idx="67">
                  <c:v>3.169</c:v>
                </c:pt>
                <c:pt idx="68">
                  <c:v>0.84499999999999997</c:v>
                </c:pt>
                <c:pt idx="69">
                  <c:v>0.17899999999999999</c:v>
                </c:pt>
                <c:pt idx="70">
                  <c:v>8.2999999999999963E-2</c:v>
                </c:pt>
                <c:pt idx="71">
                  <c:v>3.9000000000000007E-2</c:v>
                </c:pt>
                <c:pt idx="72">
                  <c:v>0.13069999999999998</c:v>
                </c:pt>
                <c:pt idx="73">
                  <c:v>0.94299999999999995</c:v>
                </c:pt>
                <c:pt idx="74">
                  <c:v>1.4857</c:v>
                </c:pt>
                <c:pt idx="75">
                  <c:v>0.1487</c:v>
                </c:pt>
              </c:numCache>
            </c:numRef>
          </c:val>
          <c:extLst>
            <c:ext xmlns:c16="http://schemas.microsoft.com/office/drawing/2014/chart" uri="{C3380CC4-5D6E-409C-BE32-E72D297353CC}">
              <c16:uniqueId val="{00000000-3877-47D7-906D-F872380B4B5D}"/>
            </c:ext>
          </c:extLst>
        </c:ser>
        <c:ser>
          <c:idx val="2"/>
          <c:order val="1"/>
          <c:tx>
            <c:v> Hybrid Prior</c:v>
          </c:tx>
          <c:spPr>
            <a:pattFill prst="wdUpDiag">
              <a:fgClr>
                <a:schemeClr val="bg1"/>
              </a:fgClr>
              <a:bgClr>
                <a:schemeClr val="accent1">
                  <a:lumMod val="75000"/>
                </a:schemeClr>
              </a:bgClr>
            </a:pattFill>
            <a:ln w="6350">
              <a:noFill/>
            </a:ln>
          </c:spPr>
          <c:invertIfNegative val="0"/>
          <c:cat>
            <c:multiLvlStrRef>
              <c:f>'All Capacity in Queues'!$A$27:$B$102</c:f>
              <c:multiLvlStrCache>
                <c:ptCount val="73"/>
                <c:lvl>
                  <c:pt idx="3">
                    <c:v>2014-</c:v>
                  </c:pt>
                  <c:pt idx="6">
                    <c:v>   2023</c:v>
                  </c:pt>
                  <c:pt idx="14">
                    <c:v>2014-</c:v>
                  </c:pt>
                  <c:pt idx="17">
                    <c:v>   2023</c:v>
                  </c:pt>
                  <c:pt idx="25">
                    <c:v>2014-</c:v>
                  </c:pt>
                  <c:pt idx="28">
                    <c:v>   2023</c:v>
                  </c:pt>
                  <c:pt idx="36">
                    <c:v>2014-</c:v>
                  </c:pt>
                  <c:pt idx="39">
                    <c:v>   2023</c:v>
                  </c:pt>
                  <c:pt idx="47">
                    <c:v>2014-</c:v>
                  </c:pt>
                  <c:pt idx="50">
                    <c:v>   2023</c:v>
                  </c:pt>
                  <c:pt idx="58">
                    <c:v>2014-</c:v>
                  </c:pt>
                  <c:pt idx="61">
                    <c:v>   2023</c:v>
                  </c:pt>
                  <c:pt idx="69">
                    <c:v>2014-</c:v>
                  </c:pt>
                  <c:pt idx="72">
                    <c:v>   2023</c:v>
                  </c:pt>
                </c:lvl>
                <c:lvl>
                  <c:pt idx="0">
                    <c:v>Solar</c:v>
                  </c:pt>
                  <c:pt idx="10">
                    <c:v> </c:v>
                  </c:pt>
                  <c:pt idx="11">
                    <c:v>Storage</c:v>
                  </c:pt>
                  <c:pt idx="21">
                    <c:v> </c:v>
                  </c:pt>
                  <c:pt idx="22">
                    <c:v>Wind</c:v>
                  </c:pt>
                  <c:pt idx="32">
                    <c:v> </c:v>
                  </c:pt>
                  <c:pt idx="33">
                    <c:v>Gas</c:v>
                  </c:pt>
                  <c:pt idx="43">
                    <c:v> </c:v>
                  </c:pt>
                  <c:pt idx="44">
                    <c:v>Other</c:v>
                  </c:pt>
                  <c:pt idx="54">
                    <c:v> </c:v>
                  </c:pt>
                  <c:pt idx="55">
                    <c:v>Nuclear</c:v>
                  </c:pt>
                  <c:pt idx="65">
                    <c:v> </c:v>
                  </c:pt>
                  <c:pt idx="66">
                    <c:v>     Coal</c:v>
                  </c:pt>
                </c:lvl>
              </c:multiLvlStrCache>
            </c:multiLvlStrRef>
          </c:cat>
          <c:val>
            <c:numRef>
              <c:f>'All Capacity in Queues'!$E$27:$E$102</c:f>
              <c:numCache>
                <c:formatCode>_(* #,##0.0_);_(* \(#,##0.0\);_(* "-"??_);_(@_)</c:formatCode>
                <c:ptCount val="76"/>
                <c:pt idx="0">
                  <c:v>0</c:v>
                </c:pt>
                <c:pt idx="1">
                  <c:v>0</c:v>
                </c:pt>
                <c:pt idx="2">
                  <c:v>0</c:v>
                </c:pt>
                <c:pt idx="3">
                  <c:v>0</c:v>
                </c:pt>
                <c:pt idx="4">
                  <c:v>11.556250000000006</c:v>
                </c:pt>
                <c:pt idx="5">
                  <c:v>43.000118000000008</c:v>
                </c:pt>
                <c:pt idx="6">
                  <c:v>95.964299999999994</c:v>
                </c:pt>
                <c:pt idx="7">
                  <c:v>145.99260000000001</c:v>
                </c:pt>
                <c:pt idx="8">
                  <c:v>264.084</c:v>
                </c:pt>
                <c:pt idx="9">
                  <c:v>336.12400000000002</c:v>
                </c:pt>
                <c:pt idx="17">
                  <c:v>67.13191599999999</c:v>
                </c:pt>
                <c:pt idx="18">
                  <c:v>100.5197</c:v>
                </c:pt>
                <c:pt idx="19">
                  <c:v>203.20509999999999</c:v>
                </c:pt>
                <c:pt idx="20">
                  <c:v>297.89839999999998</c:v>
                </c:pt>
                <c:pt idx="22">
                  <c:v>0</c:v>
                </c:pt>
                <c:pt idx="23">
                  <c:v>0</c:v>
                </c:pt>
                <c:pt idx="24">
                  <c:v>0</c:v>
                </c:pt>
                <c:pt idx="25">
                  <c:v>0</c:v>
                </c:pt>
                <c:pt idx="26">
                  <c:v>2.1899899951999999</c:v>
                </c:pt>
                <c:pt idx="27">
                  <c:v>2.3704999999999998</c:v>
                </c:pt>
                <c:pt idx="28">
                  <c:v>2.952</c:v>
                </c:pt>
                <c:pt idx="29">
                  <c:v>7.8380000000000001</c:v>
                </c:pt>
                <c:pt idx="30">
                  <c:v>14.081</c:v>
                </c:pt>
                <c:pt idx="31">
                  <c:v>21.593</c:v>
                </c:pt>
                <c:pt idx="33">
                  <c:v>0</c:v>
                </c:pt>
                <c:pt idx="34">
                  <c:v>0</c:v>
                </c:pt>
                <c:pt idx="35">
                  <c:v>0</c:v>
                </c:pt>
                <c:pt idx="36">
                  <c:v>0</c:v>
                </c:pt>
                <c:pt idx="37">
                  <c:v>0.10599999999999998</c:v>
                </c:pt>
                <c:pt idx="38">
                  <c:v>0.3488</c:v>
                </c:pt>
                <c:pt idx="39">
                  <c:v>1.1889999999999996</c:v>
                </c:pt>
                <c:pt idx="40">
                  <c:v>2.153</c:v>
                </c:pt>
                <c:pt idx="41">
                  <c:v>0.4284</c:v>
                </c:pt>
                <c:pt idx="42">
                  <c:v>4.2942</c:v>
                </c:pt>
                <c:pt idx="50">
                  <c:v>6.7199999999999996E-2</c:v>
                </c:pt>
                <c:pt idx="51">
                  <c:v>3.9849999999999999</c:v>
                </c:pt>
                <c:pt idx="52">
                  <c:v>3.1989999999999998</c:v>
                </c:pt>
                <c:pt idx="53">
                  <c:v>6.6749999999999998</c:v>
                </c:pt>
                <c:pt idx="61">
                  <c:v>0</c:v>
                </c:pt>
                <c:pt idx="62">
                  <c:v>0</c:v>
                </c:pt>
                <c:pt idx="72">
                  <c:v>0</c:v>
                </c:pt>
                <c:pt idx="73">
                  <c:v>0</c:v>
                </c:pt>
              </c:numCache>
            </c:numRef>
          </c:val>
          <c:extLst>
            <c:ext xmlns:c16="http://schemas.microsoft.com/office/drawing/2014/chart" uri="{C3380CC4-5D6E-409C-BE32-E72D297353CC}">
              <c16:uniqueId val="{00000001-3877-47D7-906D-F872380B4B5D}"/>
            </c:ext>
          </c:extLst>
        </c:ser>
        <c:ser>
          <c:idx val="1"/>
          <c:order val="2"/>
          <c:tx>
            <c:v> Entered queues in the year shown</c:v>
          </c:tx>
          <c:spPr>
            <a:solidFill>
              <a:schemeClr val="accent3"/>
            </a:solidFill>
            <a:ln w="6350">
              <a:noFill/>
            </a:ln>
            <a:effectLst/>
          </c:spPr>
          <c:invertIfNegative val="0"/>
          <c:cat>
            <c:multiLvlStrRef>
              <c:f>'All Capacity in Queues'!$A$27:$B$102</c:f>
              <c:multiLvlStrCache>
                <c:ptCount val="73"/>
                <c:lvl>
                  <c:pt idx="3">
                    <c:v>2014-</c:v>
                  </c:pt>
                  <c:pt idx="6">
                    <c:v>   2023</c:v>
                  </c:pt>
                  <c:pt idx="14">
                    <c:v>2014-</c:v>
                  </c:pt>
                  <c:pt idx="17">
                    <c:v>   2023</c:v>
                  </c:pt>
                  <c:pt idx="25">
                    <c:v>2014-</c:v>
                  </c:pt>
                  <c:pt idx="28">
                    <c:v>   2023</c:v>
                  </c:pt>
                  <c:pt idx="36">
                    <c:v>2014-</c:v>
                  </c:pt>
                  <c:pt idx="39">
                    <c:v>   2023</c:v>
                  </c:pt>
                  <c:pt idx="47">
                    <c:v>2014-</c:v>
                  </c:pt>
                  <c:pt idx="50">
                    <c:v>   2023</c:v>
                  </c:pt>
                  <c:pt idx="58">
                    <c:v>2014-</c:v>
                  </c:pt>
                  <c:pt idx="61">
                    <c:v>   2023</c:v>
                  </c:pt>
                  <c:pt idx="69">
                    <c:v>2014-</c:v>
                  </c:pt>
                  <c:pt idx="72">
                    <c:v>   2023</c:v>
                  </c:pt>
                </c:lvl>
                <c:lvl>
                  <c:pt idx="0">
                    <c:v>Solar</c:v>
                  </c:pt>
                  <c:pt idx="10">
                    <c:v> </c:v>
                  </c:pt>
                  <c:pt idx="11">
                    <c:v>Storage</c:v>
                  </c:pt>
                  <c:pt idx="21">
                    <c:v> </c:v>
                  </c:pt>
                  <c:pt idx="22">
                    <c:v>Wind</c:v>
                  </c:pt>
                  <c:pt idx="32">
                    <c:v> </c:v>
                  </c:pt>
                  <c:pt idx="33">
                    <c:v>Gas</c:v>
                  </c:pt>
                  <c:pt idx="43">
                    <c:v> </c:v>
                  </c:pt>
                  <c:pt idx="44">
                    <c:v>Other</c:v>
                  </c:pt>
                  <c:pt idx="54">
                    <c:v> </c:v>
                  </c:pt>
                  <c:pt idx="55">
                    <c:v>Nuclear</c:v>
                  </c:pt>
                  <c:pt idx="65">
                    <c:v> </c:v>
                  </c:pt>
                  <c:pt idx="66">
                    <c:v>     Coal</c:v>
                  </c:pt>
                </c:lvl>
              </c:multiLvlStrCache>
            </c:multiLvlStrRef>
          </c:cat>
          <c:val>
            <c:numRef>
              <c:f>'All Capacity in Queues'!$F$27:$F$102</c:f>
              <c:numCache>
                <c:formatCode>_(* #,##0.0_);_(* \(#,##0.0\);_(* "-"??_);_(@_)</c:formatCode>
                <c:ptCount val="76"/>
                <c:pt idx="0">
                  <c:v>19.511700000000005</c:v>
                </c:pt>
                <c:pt idx="1">
                  <c:v>23.763491999999999</c:v>
                </c:pt>
                <c:pt idx="2">
                  <c:v>83.332539199999999</c:v>
                </c:pt>
                <c:pt idx="3">
                  <c:v>104.93103424954224</c:v>
                </c:pt>
                <c:pt idx="4">
                  <c:v>115.54464499760003</c:v>
                </c:pt>
                <c:pt idx="5">
                  <c:v>109.78472499961855</c:v>
                </c:pt>
                <c:pt idx="6">
                  <c:v>107.6153274</c:v>
                </c:pt>
                <c:pt idx="7">
                  <c:v>126.33679299999999</c:v>
                </c:pt>
                <c:pt idx="8">
                  <c:v>158.41419999999999</c:v>
                </c:pt>
                <c:pt idx="9">
                  <c:v>77.204300000000003</c:v>
                </c:pt>
                <c:pt idx="11">
                  <c:v>0</c:v>
                </c:pt>
                <c:pt idx="12">
                  <c:v>5.5423999999999998</c:v>
                </c:pt>
                <c:pt idx="13">
                  <c:v>6.6378149999999989</c:v>
                </c:pt>
                <c:pt idx="14">
                  <c:v>8.8264249991607659</c:v>
                </c:pt>
                <c:pt idx="15">
                  <c:v>19.623394304529999</c:v>
                </c:pt>
                <c:pt idx="16">
                  <c:v>37.336366000000005</c:v>
                </c:pt>
                <c:pt idx="17">
                  <c:v>50.997</c:v>
                </c:pt>
                <c:pt idx="18">
                  <c:v>139.96168</c:v>
                </c:pt>
                <c:pt idx="19">
                  <c:v>128.25700000000001</c:v>
                </c:pt>
                <c:pt idx="20">
                  <c:v>226.8475</c:v>
                </c:pt>
                <c:pt idx="22">
                  <c:v>29.202450000000002</c:v>
                </c:pt>
                <c:pt idx="23">
                  <c:v>44.562559999999998</c:v>
                </c:pt>
                <c:pt idx="24">
                  <c:v>66.924159999999986</c:v>
                </c:pt>
                <c:pt idx="25">
                  <c:v>81.44831500324247</c:v>
                </c:pt>
                <c:pt idx="26">
                  <c:v>91.001744948899997</c:v>
                </c:pt>
                <c:pt idx="27">
                  <c:v>55.640010000000004</c:v>
                </c:pt>
                <c:pt idx="28">
                  <c:v>44.4953</c:v>
                </c:pt>
                <c:pt idx="29">
                  <c:v>63.858720000000005</c:v>
                </c:pt>
                <c:pt idx="30">
                  <c:v>79.519599999999997</c:v>
                </c:pt>
                <c:pt idx="31">
                  <c:v>80.384200000000007</c:v>
                </c:pt>
                <c:pt idx="33">
                  <c:v>65.174700000000001</c:v>
                </c:pt>
                <c:pt idx="34">
                  <c:v>58.229665999999995</c:v>
                </c:pt>
                <c:pt idx="35">
                  <c:v>39.756319000000005</c:v>
                </c:pt>
                <c:pt idx="36">
                  <c:v>36.100360000000002</c:v>
                </c:pt>
                <c:pt idx="37">
                  <c:v>27.420940002399998</c:v>
                </c:pt>
                <c:pt idx="38">
                  <c:v>28.447029998817445</c:v>
                </c:pt>
                <c:pt idx="39">
                  <c:v>21.790800000000001</c:v>
                </c:pt>
                <c:pt idx="40">
                  <c:v>11.207600000000001</c:v>
                </c:pt>
                <c:pt idx="41">
                  <c:v>17.670000000000002</c:v>
                </c:pt>
                <c:pt idx="42">
                  <c:v>21.5839</c:v>
                </c:pt>
                <c:pt idx="44">
                  <c:v>7.0573000000000006</c:v>
                </c:pt>
                <c:pt idx="45">
                  <c:v>3.796967</c:v>
                </c:pt>
                <c:pt idx="46">
                  <c:v>4.4390899999999993</c:v>
                </c:pt>
                <c:pt idx="47">
                  <c:v>2.2444600000000001</c:v>
                </c:pt>
                <c:pt idx="48">
                  <c:v>2.9674510000200001</c:v>
                </c:pt>
                <c:pt idx="49">
                  <c:v>0.54540100000000002</c:v>
                </c:pt>
                <c:pt idx="50">
                  <c:v>0.68730000000000002</c:v>
                </c:pt>
                <c:pt idx="51">
                  <c:v>2.1670000000000003</c:v>
                </c:pt>
                <c:pt idx="52">
                  <c:v>1.2281</c:v>
                </c:pt>
                <c:pt idx="53">
                  <c:v>3.5215000000000001</c:v>
                </c:pt>
                <c:pt idx="55">
                  <c:v>4.2050000000000001</c:v>
                </c:pt>
                <c:pt idx="56">
                  <c:v>0</c:v>
                </c:pt>
                <c:pt idx="57">
                  <c:v>0.95220000000000005</c:v>
                </c:pt>
                <c:pt idx="58">
                  <c:v>8.0599999999999991E-2</c:v>
                </c:pt>
                <c:pt idx="59">
                  <c:v>0.70610000000000006</c:v>
                </c:pt>
                <c:pt idx="60">
                  <c:v>0.05</c:v>
                </c:pt>
                <c:pt idx="61">
                  <c:v>0.185</c:v>
                </c:pt>
                <c:pt idx="62">
                  <c:v>1.4999999999999999E-2</c:v>
                </c:pt>
                <c:pt idx="63">
                  <c:v>0.5</c:v>
                </c:pt>
                <c:pt idx="64">
                  <c:v>3.59</c:v>
                </c:pt>
                <c:pt idx="66">
                  <c:v>1.8368</c:v>
                </c:pt>
                <c:pt idx="67">
                  <c:v>0.49199999999999999</c:v>
                </c:pt>
                <c:pt idx="68">
                  <c:v>0.03</c:v>
                </c:pt>
                <c:pt idx="69">
                  <c:v>1.4E-2</c:v>
                </c:pt>
                <c:pt idx="70">
                  <c:v>0.73599999999999999</c:v>
                </c:pt>
                <c:pt idx="71">
                  <c:v>1.0999999999999999E-2</c:v>
                </c:pt>
                <c:pt idx="72">
                  <c:v>0</c:v>
                </c:pt>
                <c:pt idx="73">
                  <c:v>0</c:v>
                </c:pt>
                <c:pt idx="75">
                  <c:v>5.7000000000000002E-2</c:v>
                </c:pt>
              </c:numCache>
            </c:numRef>
          </c:val>
          <c:extLst>
            <c:ext xmlns:c16="http://schemas.microsoft.com/office/drawing/2014/chart" uri="{C3380CC4-5D6E-409C-BE32-E72D297353CC}">
              <c16:uniqueId val="{00000002-3877-47D7-906D-F872380B4B5D}"/>
            </c:ext>
          </c:extLst>
        </c:ser>
        <c:ser>
          <c:idx val="3"/>
          <c:order val="3"/>
          <c:tx>
            <c:v> Hybrid New</c:v>
          </c:tx>
          <c:spPr>
            <a:pattFill prst="wdDnDiag">
              <a:fgClr>
                <a:schemeClr val="bg1"/>
              </a:fgClr>
              <a:bgClr>
                <a:schemeClr val="accent3"/>
              </a:bgClr>
            </a:pattFill>
            <a:ln w="6350">
              <a:noFill/>
            </a:ln>
          </c:spPr>
          <c:invertIfNegative val="0"/>
          <c:cat>
            <c:multiLvlStrRef>
              <c:f>'All Capacity in Queues'!$A$27:$B$102</c:f>
              <c:multiLvlStrCache>
                <c:ptCount val="73"/>
                <c:lvl>
                  <c:pt idx="3">
                    <c:v>2014-</c:v>
                  </c:pt>
                  <c:pt idx="6">
                    <c:v>   2023</c:v>
                  </c:pt>
                  <c:pt idx="14">
                    <c:v>2014-</c:v>
                  </c:pt>
                  <c:pt idx="17">
                    <c:v>   2023</c:v>
                  </c:pt>
                  <c:pt idx="25">
                    <c:v>2014-</c:v>
                  </c:pt>
                  <c:pt idx="28">
                    <c:v>   2023</c:v>
                  </c:pt>
                  <c:pt idx="36">
                    <c:v>2014-</c:v>
                  </c:pt>
                  <c:pt idx="39">
                    <c:v>   2023</c:v>
                  </c:pt>
                  <c:pt idx="47">
                    <c:v>2014-</c:v>
                  </c:pt>
                  <c:pt idx="50">
                    <c:v>   2023</c:v>
                  </c:pt>
                  <c:pt idx="58">
                    <c:v>2014-</c:v>
                  </c:pt>
                  <c:pt idx="61">
                    <c:v>   2023</c:v>
                  </c:pt>
                  <c:pt idx="69">
                    <c:v>2014-</c:v>
                  </c:pt>
                  <c:pt idx="72">
                    <c:v>   2023</c:v>
                  </c:pt>
                </c:lvl>
                <c:lvl>
                  <c:pt idx="0">
                    <c:v>Solar</c:v>
                  </c:pt>
                  <c:pt idx="10">
                    <c:v> </c:v>
                  </c:pt>
                  <c:pt idx="11">
                    <c:v>Storage</c:v>
                  </c:pt>
                  <c:pt idx="21">
                    <c:v> </c:v>
                  </c:pt>
                  <c:pt idx="22">
                    <c:v>Wind</c:v>
                  </c:pt>
                  <c:pt idx="32">
                    <c:v> </c:v>
                  </c:pt>
                  <c:pt idx="33">
                    <c:v>Gas</c:v>
                  </c:pt>
                  <c:pt idx="43">
                    <c:v> </c:v>
                  </c:pt>
                  <c:pt idx="44">
                    <c:v>Other</c:v>
                  </c:pt>
                  <c:pt idx="54">
                    <c:v> </c:v>
                  </c:pt>
                  <c:pt idx="55">
                    <c:v>Nuclear</c:v>
                  </c:pt>
                  <c:pt idx="65">
                    <c:v> </c:v>
                  </c:pt>
                  <c:pt idx="66">
                    <c:v>     Coal</c:v>
                  </c:pt>
                </c:lvl>
              </c:multiLvlStrCache>
            </c:multiLvlStrRef>
          </c:cat>
          <c:val>
            <c:numRef>
              <c:f>'All Capacity in Queues'!$G$27:$G$102</c:f>
              <c:numCache>
                <c:formatCode>_(* #,##0.0_);_(* \(#,##0.0\);_(* "-"??_);_(@_)</c:formatCode>
                <c:ptCount val="76"/>
                <c:pt idx="0">
                  <c:v>0</c:v>
                </c:pt>
                <c:pt idx="1">
                  <c:v>0</c:v>
                </c:pt>
                <c:pt idx="2">
                  <c:v>0</c:v>
                </c:pt>
                <c:pt idx="3">
                  <c:v>0</c:v>
                </c:pt>
                <c:pt idx="4">
                  <c:v>17.666709999999998</c:v>
                </c:pt>
                <c:pt idx="5">
                  <c:v>58.583096399999995</c:v>
                </c:pt>
                <c:pt idx="6">
                  <c:v>63.304299999999998</c:v>
                </c:pt>
                <c:pt idx="7">
                  <c:v>138.1858</c:v>
                </c:pt>
                <c:pt idx="8">
                  <c:v>192.3991</c:v>
                </c:pt>
                <c:pt idx="9">
                  <c:v>234.988</c:v>
                </c:pt>
                <c:pt idx="17">
                  <c:v>44.598475000000001</c:v>
                </c:pt>
                <c:pt idx="18">
                  <c:v>105.91038999999998</c:v>
                </c:pt>
                <c:pt idx="19">
                  <c:v>154.46190000000001</c:v>
                </c:pt>
                <c:pt idx="20">
                  <c:v>227.07740000000001</c:v>
                </c:pt>
                <c:pt idx="22">
                  <c:v>0</c:v>
                </c:pt>
                <c:pt idx="23">
                  <c:v>0</c:v>
                </c:pt>
                <c:pt idx="24">
                  <c:v>0</c:v>
                </c:pt>
                <c:pt idx="25">
                  <c:v>0</c:v>
                </c:pt>
                <c:pt idx="26">
                  <c:v>0.82840001220000004</c:v>
                </c:pt>
                <c:pt idx="27">
                  <c:v>8.5428999999999995</c:v>
                </c:pt>
                <c:pt idx="28">
                  <c:v>10.277000000000001</c:v>
                </c:pt>
                <c:pt idx="29">
                  <c:v>11.566000000000001</c:v>
                </c:pt>
                <c:pt idx="30">
                  <c:v>10.292999999999999</c:v>
                </c:pt>
                <c:pt idx="31">
                  <c:v>26.15</c:v>
                </c:pt>
                <c:pt idx="33">
                  <c:v>0</c:v>
                </c:pt>
                <c:pt idx="34">
                  <c:v>0</c:v>
                </c:pt>
                <c:pt idx="35">
                  <c:v>0</c:v>
                </c:pt>
                <c:pt idx="36">
                  <c:v>0</c:v>
                </c:pt>
                <c:pt idx="37">
                  <c:v>0.23845</c:v>
                </c:pt>
                <c:pt idx="38">
                  <c:v>0.13150000000000001</c:v>
                </c:pt>
                <c:pt idx="39">
                  <c:v>2.972</c:v>
                </c:pt>
                <c:pt idx="40">
                  <c:v>0.31939999999999996</c:v>
                </c:pt>
                <c:pt idx="41">
                  <c:v>13.407</c:v>
                </c:pt>
                <c:pt idx="42">
                  <c:v>5.5250000000000004</c:v>
                </c:pt>
                <c:pt idx="50">
                  <c:v>1.629229</c:v>
                </c:pt>
                <c:pt idx="51">
                  <c:v>2.21</c:v>
                </c:pt>
                <c:pt idx="52">
                  <c:v>2.8690000000000002</c:v>
                </c:pt>
                <c:pt idx="53">
                  <c:v>0</c:v>
                </c:pt>
                <c:pt idx="61">
                  <c:v>0</c:v>
                </c:pt>
                <c:pt idx="62">
                  <c:v>0</c:v>
                </c:pt>
                <c:pt idx="72">
                  <c:v>0</c:v>
                </c:pt>
                <c:pt idx="73">
                  <c:v>0</c:v>
                </c:pt>
              </c:numCache>
            </c:numRef>
          </c:val>
          <c:extLst>
            <c:ext xmlns:c16="http://schemas.microsoft.com/office/drawing/2014/chart" uri="{C3380CC4-5D6E-409C-BE32-E72D297353CC}">
              <c16:uniqueId val="{00000003-3877-47D7-906D-F872380B4B5D}"/>
            </c:ext>
          </c:extLst>
        </c:ser>
        <c:dLbls>
          <c:showLegendKey val="0"/>
          <c:showVal val="0"/>
          <c:showCatName val="0"/>
          <c:showSerName val="0"/>
          <c:showPercent val="0"/>
          <c:showBubbleSize val="0"/>
        </c:dLbls>
        <c:gapWidth val="16"/>
        <c:overlap val="100"/>
        <c:axId val="590222176"/>
        <c:axId val="590222568"/>
      </c:barChart>
      <c:catAx>
        <c:axId val="590222176"/>
        <c:scaling>
          <c:orientation val="minMax"/>
        </c:scaling>
        <c:delete val="0"/>
        <c:axPos val="b"/>
        <c:numFmt formatCode="General" sourceLinked="0"/>
        <c:majorTickMark val="out"/>
        <c:minorTickMark val="none"/>
        <c:tickLblPos val="low"/>
        <c:spPr>
          <a:noFill/>
          <a:ln w="3175" cap="flat" cmpd="sng" algn="ctr">
            <a:noFill/>
            <a:prstDash val="solid"/>
            <a:round/>
          </a:ln>
          <a:effectLst/>
        </c:spPr>
        <c:txPr>
          <a:bodyPr rot="0" vert="horz"/>
          <a:lstStyle/>
          <a:p>
            <a:pPr>
              <a:defRPr b="0"/>
            </a:pPr>
            <a:endParaRPr lang="en-US"/>
          </a:p>
        </c:txPr>
        <c:crossAx val="590222568"/>
        <c:crosses val="autoZero"/>
        <c:auto val="1"/>
        <c:lblAlgn val="ctr"/>
        <c:lblOffset val="0"/>
        <c:tickLblSkip val="1"/>
        <c:tickMarkSkip val="1"/>
        <c:noMultiLvlLbl val="0"/>
      </c:catAx>
      <c:valAx>
        <c:axId val="590222568"/>
        <c:scaling>
          <c:orientation val="minMax"/>
          <c:min val="0"/>
        </c:scaling>
        <c:delete val="0"/>
        <c:axPos val="l"/>
        <c:majorGridlines>
          <c:spPr>
            <a:ln w="3175" cap="flat" cmpd="sng" algn="ctr">
              <a:solidFill>
                <a:srgbClr val="808080"/>
              </a:solidFill>
              <a:prstDash val="solid"/>
              <a:round/>
            </a:ln>
            <a:effectLst/>
          </c:spPr>
        </c:majorGridlines>
        <c:numFmt formatCode="#,##0" sourceLinked="0"/>
        <c:majorTickMark val="out"/>
        <c:minorTickMark val="none"/>
        <c:tickLblPos val="nextTo"/>
        <c:spPr>
          <a:noFill/>
          <a:ln w="3175" cap="flat" cmpd="sng" algn="ctr">
            <a:solidFill>
              <a:srgbClr val="808080"/>
            </a:solidFill>
            <a:prstDash val="solid"/>
            <a:round/>
          </a:ln>
          <a:effectLst/>
        </c:spPr>
        <c:txPr>
          <a:bodyPr rot="-60000000" vert="horz"/>
          <a:lstStyle/>
          <a:p>
            <a:pPr>
              <a:defRPr b="0">
                <a:solidFill>
                  <a:sysClr val="windowText" lastClr="000000"/>
                </a:solidFill>
              </a:defRPr>
            </a:pPr>
            <a:endParaRPr lang="en-US"/>
          </a:p>
        </c:txPr>
        <c:crossAx val="590222176"/>
        <c:crosses val="autoZero"/>
        <c:crossBetween val="midCat"/>
        <c:majorUnit val="200"/>
      </c:valAx>
      <c:spPr>
        <a:noFill/>
        <a:ln>
          <a:noFill/>
        </a:ln>
        <a:effectLst/>
      </c:spPr>
    </c:plotArea>
    <c:legend>
      <c:legendPos val="r"/>
      <c:legendEntry>
        <c:idx val="0"/>
        <c:delete val="1"/>
      </c:legendEntry>
      <c:legendEntry>
        <c:idx val="2"/>
        <c:delete val="1"/>
      </c:legendEntry>
      <c:layout>
        <c:manualLayout>
          <c:xMode val="edge"/>
          <c:yMode val="edge"/>
          <c:x val="0.52820701338826248"/>
          <c:y val="0.35202495947051998"/>
          <c:w val="0.38853807562811038"/>
          <c:h val="0.13490710274055442"/>
        </c:manualLayout>
      </c:layout>
      <c:overlay val="0"/>
      <c:spPr>
        <a:noFill/>
        <a:ln w="3175">
          <a:noFill/>
        </a:ln>
      </c:spPr>
      <c:txPr>
        <a:bodyPr/>
        <a:lstStyle/>
        <a:p>
          <a:pPr>
            <a:defRPr sz="1000"/>
          </a:pPr>
          <a:endParaRPr lang="en-US"/>
        </a:p>
      </c:txPr>
    </c:legend>
    <c:plotVisOnly val="1"/>
    <c:dispBlanksAs val="gap"/>
    <c:showDLblsOverMax val="0"/>
  </c:chart>
  <c:spPr>
    <a:solidFill>
      <a:schemeClr val="bg1"/>
    </a:solidFill>
    <a:ln w="9525" cap="flat" cmpd="sng" algn="ctr">
      <a:noFill/>
      <a:prstDash val="solid"/>
      <a:round/>
    </a:ln>
    <a:effectLst/>
  </c:spPr>
  <c:txPr>
    <a:bodyPr/>
    <a:lstStyle/>
    <a:p>
      <a:pPr>
        <a:defRPr sz="1000" b="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userShapes r:id="rId1"/>
</c:chartSpace>
</file>

<file path=xl/charts/chart6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6.8700345041139518E-2"/>
          <c:y val="0.1009229029298167"/>
          <c:w val="0.9120160997603971"/>
          <c:h val="0.7079976271905406"/>
        </c:manualLayout>
      </c:layout>
      <c:barChart>
        <c:barDir val="col"/>
        <c:grouping val="stacked"/>
        <c:varyColors val="0"/>
        <c:ser>
          <c:idx val="0"/>
          <c:order val="0"/>
          <c:tx>
            <c:v> Entered queues in an earlier year</c:v>
          </c:tx>
          <c:spPr>
            <a:solidFill>
              <a:schemeClr val="accent1">
                <a:lumMod val="75000"/>
              </a:schemeClr>
            </a:solidFill>
            <a:ln w="6350">
              <a:noFill/>
            </a:ln>
            <a:effectLst/>
          </c:spPr>
          <c:invertIfNegative val="0"/>
          <c:cat>
            <c:multiLvlStrRef>
              <c:f>'Solar GW in Queues by Region'!$A$27:$B$124</c:f>
              <c:multiLvlStrCache>
                <c:ptCount val="96"/>
                <c:lvl>
                  <c:pt idx="4">
                    <c:v>2014-</c:v>
                  </c:pt>
                  <c:pt idx="7">
                    <c:v>  23</c:v>
                  </c:pt>
                  <c:pt idx="15">
                    <c:v>2014-</c:v>
                  </c:pt>
                  <c:pt idx="18">
                    <c:v>  23</c:v>
                  </c:pt>
                  <c:pt idx="26">
                    <c:v>2014-</c:v>
                  </c:pt>
                  <c:pt idx="29">
                    <c:v>  23</c:v>
                  </c:pt>
                  <c:pt idx="37">
                    <c:v>2014-</c:v>
                  </c:pt>
                  <c:pt idx="40">
                    <c:v>  23</c:v>
                  </c:pt>
                  <c:pt idx="48">
                    <c:v>2014-</c:v>
                  </c:pt>
                  <c:pt idx="51">
                    <c:v>  23</c:v>
                  </c:pt>
                  <c:pt idx="59">
                    <c:v>2014-</c:v>
                  </c:pt>
                  <c:pt idx="62">
                    <c:v>  23</c:v>
                  </c:pt>
                  <c:pt idx="70">
                    <c:v>2014-</c:v>
                  </c:pt>
                  <c:pt idx="73">
                    <c:v>  23</c:v>
                  </c:pt>
                  <c:pt idx="81">
                    <c:v>2014-</c:v>
                  </c:pt>
                  <c:pt idx="84">
                    <c:v>  23</c:v>
                  </c:pt>
                  <c:pt idx="92">
                    <c:v>2014-</c:v>
                  </c:pt>
                  <c:pt idx="95">
                    <c:v>  23</c:v>
                  </c:pt>
                </c:lvl>
                <c:lvl>
                  <c:pt idx="0">
                    <c:v> West
(non-ISO)</c:v>
                  </c:pt>
                  <c:pt idx="10">
                    <c:v> </c:v>
                  </c:pt>
                  <c:pt idx="11">
                    <c:v> MISO</c:v>
                  </c:pt>
                  <c:pt idx="22">
                    <c:v>CAISO</c:v>
                  </c:pt>
                  <c:pt idx="32">
                    <c:v> </c:v>
                  </c:pt>
                  <c:pt idx="33">
                    <c:v>PJM</c:v>
                  </c:pt>
                  <c:pt idx="43">
                    <c:v> </c:v>
                  </c:pt>
                  <c:pt idx="44">
                    <c:v>   ERCOT  </c:v>
                  </c:pt>
                  <c:pt idx="54">
                    <c:v> </c:v>
                  </c:pt>
                  <c:pt idx="55">
                    <c:v>Southeast
(non-ISO) </c:v>
                  </c:pt>
                  <c:pt idx="65">
                    <c:v> </c:v>
                  </c:pt>
                  <c:pt idx="66">
                    <c:v> SPP</c:v>
                  </c:pt>
                  <c:pt idx="76">
                    <c:v> </c:v>
                  </c:pt>
                  <c:pt idx="77">
                    <c:v> NYISO</c:v>
                  </c:pt>
                  <c:pt idx="87">
                    <c:v> </c:v>
                  </c:pt>
                  <c:pt idx="88">
                    <c:v>  ISO-NE</c:v>
                  </c:pt>
                </c:lvl>
              </c:multiLvlStrCache>
            </c:multiLvlStrRef>
          </c:cat>
          <c:val>
            <c:numRef>
              <c:f>'Solar GW in Queues by Region'!$D$27:$D$124</c:f>
              <c:numCache>
                <c:formatCode>_(* #,##0.0_);_(* \(#,##0.0\);_(* "-"??_);_(@_)</c:formatCode>
                <c:ptCount val="98"/>
                <c:pt idx="0">
                  <c:v>9.8278999999999979</c:v>
                </c:pt>
                <c:pt idx="1">
                  <c:v>10.299060000000001</c:v>
                </c:pt>
                <c:pt idx="2">
                  <c:v>5.6327300000000022</c:v>
                </c:pt>
                <c:pt idx="3">
                  <c:v>20.801429999999996</c:v>
                </c:pt>
                <c:pt idx="4">
                  <c:v>37.323746</c:v>
                </c:pt>
                <c:pt idx="5">
                  <c:v>26.839759999999995</c:v>
                </c:pt>
                <c:pt idx="6">
                  <c:v>23.302889999999998</c:v>
                </c:pt>
                <c:pt idx="7">
                  <c:v>19.447449999999996</c:v>
                </c:pt>
                <c:pt idx="8">
                  <c:v>30.983650000000001</c:v>
                </c:pt>
                <c:pt idx="9">
                  <c:v>34.4876</c:v>
                </c:pt>
                <c:pt idx="11">
                  <c:v>6.0000000000000053E-2</c:v>
                </c:pt>
                <c:pt idx="12">
                  <c:v>0.91402999999999968</c:v>
                </c:pt>
                <c:pt idx="13">
                  <c:v>1.4083099999999975</c:v>
                </c:pt>
                <c:pt idx="14">
                  <c:v>3.8923500000000004</c:v>
                </c:pt>
                <c:pt idx="15">
                  <c:v>12.02026</c:v>
                </c:pt>
                <c:pt idx="16">
                  <c:v>18.703589999999984</c:v>
                </c:pt>
                <c:pt idx="17">
                  <c:v>28.116800000000005</c:v>
                </c:pt>
                <c:pt idx="18">
                  <c:v>51.302800000000005</c:v>
                </c:pt>
                <c:pt idx="19">
                  <c:v>60.126800000000003</c:v>
                </c:pt>
                <c:pt idx="20">
                  <c:v>150.6438</c:v>
                </c:pt>
                <c:pt idx="22">
                  <c:v>11.008920000000002</c:v>
                </c:pt>
                <c:pt idx="23">
                  <c:v>11.213880000000005</c:v>
                </c:pt>
                <c:pt idx="24">
                  <c:v>15.492759999999997</c:v>
                </c:pt>
                <c:pt idx="25">
                  <c:v>21.104638999999999</c:v>
                </c:pt>
                <c:pt idx="26">
                  <c:v>17.161721499999992</c:v>
                </c:pt>
                <c:pt idx="27">
                  <c:v>13.861140000000002</c:v>
                </c:pt>
                <c:pt idx="28">
                  <c:v>5.41</c:v>
                </c:pt>
                <c:pt idx="29">
                  <c:v>2.976</c:v>
                </c:pt>
                <c:pt idx="30">
                  <c:v>1.75</c:v>
                </c:pt>
                <c:pt idx="31">
                  <c:v>1.4359999999999999</c:v>
                </c:pt>
                <c:pt idx="33">
                  <c:v>0.87009999999999987</c:v>
                </c:pt>
                <c:pt idx="34">
                  <c:v>1.7731500000000002</c:v>
                </c:pt>
                <c:pt idx="35">
                  <c:v>1.7650999999999968</c:v>
                </c:pt>
                <c:pt idx="36">
                  <c:v>8.5553399999999957</c:v>
                </c:pt>
                <c:pt idx="37">
                  <c:v>13.897735000000004</c:v>
                </c:pt>
                <c:pt idx="38">
                  <c:v>22.312595000000034</c:v>
                </c:pt>
                <c:pt idx="39">
                  <c:v>37.407850000000003</c:v>
                </c:pt>
                <c:pt idx="40">
                  <c:v>70.212500000000006</c:v>
                </c:pt>
                <c:pt idx="41">
                  <c:v>110.9153</c:v>
                </c:pt>
                <c:pt idx="42">
                  <c:v>112.68170000000001</c:v>
                </c:pt>
                <c:pt idx="44">
                  <c:v>2.0469999999999997</c:v>
                </c:pt>
                <c:pt idx="45">
                  <c:v>6.1260000000000003</c:v>
                </c:pt>
                <c:pt idx="46">
                  <c:v>8.7430000000000003</c:v>
                </c:pt>
                <c:pt idx="47">
                  <c:v>13.290000000000001</c:v>
                </c:pt>
                <c:pt idx="48">
                  <c:v>24.151429999999991</c:v>
                </c:pt>
                <c:pt idx="49">
                  <c:v>22.298059999999978</c:v>
                </c:pt>
                <c:pt idx="50">
                  <c:v>37.166199999999996</c:v>
                </c:pt>
                <c:pt idx="51">
                  <c:v>45.567999999999998</c:v>
                </c:pt>
                <c:pt idx="52">
                  <c:v>52.313400000000001</c:v>
                </c:pt>
                <c:pt idx="53">
                  <c:v>50.811399999999999</c:v>
                </c:pt>
                <c:pt idx="55">
                  <c:v>1.2074999999999996</c:v>
                </c:pt>
                <c:pt idx="56">
                  <c:v>2.3336000000000001</c:v>
                </c:pt>
                <c:pt idx="57">
                  <c:v>2.1774079999999998</c:v>
                </c:pt>
                <c:pt idx="58">
                  <c:v>12.224055000000003</c:v>
                </c:pt>
                <c:pt idx="59">
                  <c:v>17.278890000000001</c:v>
                </c:pt>
                <c:pt idx="60">
                  <c:v>26.693904000000011</c:v>
                </c:pt>
                <c:pt idx="61">
                  <c:v>33.488342599999996</c:v>
                </c:pt>
                <c:pt idx="62">
                  <c:v>35.745727000000002</c:v>
                </c:pt>
                <c:pt idx="63">
                  <c:v>30.340630000000001</c:v>
                </c:pt>
                <c:pt idx="64">
                  <c:v>38.651600000000002</c:v>
                </c:pt>
                <c:pt idx="66">
                  <c:v>2.5000000000000133E-2</c:v>
                </c:pt>
                <c:pt idx="67">
                  <c:v>0.36040000000000005</c:v>
                </c:pt>
                <c:pt idx="68">
                  <c:v>1.2791999999999972</c:v>
                </c:pt>
                <c:pt idx="69">
                  <c:v>2.4672999999999998</c:v>
                </c:pt>
                <c:pt idx="70">
                  <c:v>13.696074999999999</c:v>
                </c:pt>
                <c:pt idx="71">
                  <c:v>19.390166999999995</c:v>
                </c:pt>
                <c:pt idx="72">
                  <c:v>20.055799999999998</c:v>
                </c:pt>
                <c:pt idx="73">
                  <c:v>24.75</c:v>
                </c:pt>
                <c:pt idx="74">
                  <c:v>30.036999999999999</c:v>
                </c:pt>
                <c:pt idx="75">
                  <c:v>29.99</c:v>
                </c:pt>
                <c:pt idx="77">
                  <c:v>0</c:v>
                </c:pt>
                <c:pt idx="78">
                  <c:v>2.4999999999999994E-2</c:v>
                </c:pt>
                <c:pt idx="79">
                  <c:v>0.15300000000000002</c:v>
                </c:pt>
                <c:pt idx="80">
                  <c:v>0.59899999999999998</c:v>
                </c:pt>
                <c:pt idx="81">
                  <c:v>1.5698000000000003</c:v>
                </c:pt>
                <c:pt idx="82">
                  <c:v>4.3372999999999982</c:v>
                </c:pt>
                <c:pt idx="83">
                  <c:v>8.2460000000000004</c:v>
                </c:pt>
                <c:pt idx="84">
                  <c:v>11.337</c:v>
                </c:pt>
                <c:pt idx="85">
                  <c:v>12.919</c:v>
                </c:pt>
                <c:pt idx="86">
                  <c:v>13.9544</c:v>
                </c:pt>
                <c:pt idx="88">
                  <c:v>6.0000000000000001E-3</c:v>
                </c:pt>
                <c:pt idx="89">
                  <c:v>1.0000000000000009E-2</c:v>
                </c:pt>
                <c:pt idx="90">
                  <c:v>0.32596999999999987</c:v>
                </c:pt>
                <c:pt idx="91">
                  <c:v>0.64420000076293937</c:v>
                </c:pt>
                <c:pt idx="92">
                  <c:v>1.0987800005999999</c:v>
                </c:pt>
                <c:pt idx="93">
                  <c:v>1.0622800006866455</c:v>
                </c:pt>
                <c:pt idx="94">
                  <c:v>2.3669000000000002</c:v>
                </c:pt>
                <c:pt idx="95">
                  <c:v>2.4029999999999996</c:v>
                </c:pt>
                <c:pt idx="96">
                  <c:v>2.9531999999999998</c:v>
                </c:pt>
                <c:pt idx="97">
                  <c:v>3.6450999999999998</c:v>
                </c:pt>
              </c:numCache>
            </c:numRef>
          </c:val>
          <c:extLst>
            <c:ext xmlns:c16="http://schemas.microsoft.com/office/drawing/2014/chart" uri="{C3380CC4-5D6E-409C-BE32-E72D297353CC}">
              <c16:uniqueId val="{00000000-843C-4B37-808C-D9AC5625EF20}"/>
            </c:ext>
          </c:extLst>
        </c:ser>
        <c:ser>
          <c:idx val="2"/>
          <c:order val="1"/>
          <c:tx>
            <c:v> Hybrid Prior</c:v>
          </c:tx>
          <c:spPr>
            <a:pattFill prst="wdUpDiag">
              <a:fgClr>
                <a:schemeClr val="bg1"/>
              </a:fgClr>
              <a:bgClr>
                <a:schemeClr val="accent1">
                  <a:lumMod val="75000"/>
                </a:schemeClr>
              </a:bgClr>
            </a:pattFill>
            <a:ln w="6350">
              <a:noFill/>
            </a:ln>
          </c:spPr>
          <c:invertIfNegative val="0"/>
          <c:cat>
            <c:multiLvlStrRef>
              <c:f>'Solar GW in Queues by Region'!$A$27:$B$124</c:f>
              <c:multiLvlStrCache>
                <c:ptCount val="96"/>
                <c:lvl>
                  <c:pt idx="4">
                    <c:v>2014-</c:v>
                  </c:pt>
                  <c:pt idx="7">
                    <c:v>  23</c:v>
                  </c:pt>
                  <c:pt idx="15">
                    <c:v>2014-</c:v>
                  </c:pt>
                  <c:pt idx="18">
                    <c:v>  23</c:v>
                  </c:pt>
                  <c:pt idx="26">
                    <c:v>2014-</c:v>
                  </c:pt>
                  <c:pt idx="29">
                    <c:v>  23</c:v>
                  </c:pt>
                  <c:pt idx="37">
                    <c:v>2014-</c:v>
                  </c:pt>
                  <c:pt idx="40">
                    <c:v>  23</c:v>
                  </c:pt>
                  <c:pt idx="48">
                    <c:v>2014-</c:v>
                  </c:pt>
                  <c:pt idx="51">
                    <c:v>  23</c:v>
                  </c:pt>
                  <c:pt idx="59">
                    <c:v>2014-</c:v>
                  </c:pt>
                  <c:pt idx="62">
                    <c:v>  23</c:v>
                  </c:pt>
                  <c:pt idx="70">
                    <c:v>2014-</c:v>
                  </c:pt>
                  <c:pt idx="73">
                    <c:v>  23</c:v>
                  </c:pt>
                  <c:pt idx="81">
                    <c:v>2014-</c:v>
                  </c:pt>
                  <c:pt idx="84">
                    <c:v>  23</c:v>
                  </c:pt>
                  <c:pt idx="92">
                    <c:v>2014-</c:v>
                  </c:pt>
                  <c:pt idx="95">
                    <c:v>  23</c:v>
                  </c:pt>
                </c:lvl>
                <c:lvl>
                  <c:pt idx="0">
                    <c:v> West
(non-ISO)</c:v>
                  </c:pt>
                  <c:pt idx="10">
                    <c:v> </c:v>
                  </c:pt>
                  <c:pt idx="11">
                    <c:v> MISO</c:v>
                  </c:pt>
                  <c:pt idx="22">
                    <c:v>CAISO</c:v>
                  </c:pt>
                  <c:pt idx="32">
                    <c:v> </c:v>
                  </c:pt>
                  <c:pt idx="33">
                    <c:v>PJM</c:v>
                  </c:pt>
                  <c:pt idx="43">
                    <c:v> </c:v>
                  </c:pt>
                  <c:pt idx="44">
                    <c:v>   ERCOT  </c:v>
                  </c:pt>
                  <c:pt idx="54">
                    <c:v> </c:v>
                  </c:pt>
                  <c:pt idx="55">
                    <c:v>Southeast
(non-ISO) </c:v>
                  </c:pt>
                  <c:pt idx="65">
                    <c:v> </c:v>
                  </c:pt>
                  <c:pt idx="66">
                    <c:v> SPP</c:v>
                  </c:pt>
                  <c:pt idx="76">
                    <c:v> </c:v>
                  </c:pt>
                  <c:pt idx="77">
                    <c:v> NYISO</c:v>
                  </c:pt>
                  <c:pt idx="87">
                    <c:v> </c:v>
                  </c:pt>
                  <c:pt idx="88">
                    <c:v>  ISO-NE</c:v>
                  </c:pt>
                </c:lvl>
              </c:multiLvlStrCache>
            </c:multiLvlStrRef>
          </c:cat>
          <c:val>
            <c:numRef>
              <c:f>'Solar GW in Queues by Region'!$E$27:$E$124</c:f>
              <c:numCache>
                <c:formatCode>_(* #,##0.0_);_(* \(#,##0.0\);_(* "-"??_);_(@_)</c:formatCode>
                <c:ptCount val="98"/>
                <c:pt idx="0">
                  <c:v>0</c:v>
                </c:pt>
                <c:pt idx="1">
                  <c:v>0</c:v>
                </c:pt>
                <c:pt idx="2">
                  <c:v>0</c:v>
                </c:pt>
                <c:pt idx="3">
                  <c:v>0</c:v>
                </c:pt>
                <c:pt idx="4">
                  <c:v>0</c:v>
                </c:pt>
                <c:pt idx="5">
                  <c:v>18.268000000000004</c:v>
                </c:pt>
                <c:pt idx="6">
                  <c:v>35.447900000000004</c:v>
                </c:pt>
                <c:pt idx="7">
                  <c:v>50.220999999999997</c:v>
                </c:pt>
                <c:pt idx="8">
                  <c:v>99.734999999999999</c:v>
                </c:pt>
                <c:pt idx="9">
                  <c:v>129.00800000000001</c:v>
                </c:pt>
                <c:pt idx="11">
                  <c:v>0</c:v>
                </c:pt>
                <c:pt idx="12">
                  <c:v>0</c:v>
                </c:pt>
                <c:pt idx="13">
                  <c:v>0</c:v>
                </c:pt>
                <c:pt idx="14">
                  <c:v>0</c:v>
                </c:pt>
                <c:pt idx="15">
                  <c:v>0.34999999999999987</c:v>
                </c:pt>
                <c:pt idx="16">
                  <c:v>2.1499999999999995</c:v>
                </c:pt>
                <c:pt idx="17">
                  <c:v>6.9570000000000078</c:v>
                </c:pt>
                <c:pt idx="18">
                  <c:v>12.523999999999999</c:v>
                </c:pt>
                <c:pt idx="19">
                  <c:v>21.419</c:v>
                </c:pt>
                <c:pt idx="20">
                  <c:v>37.378999999999998</c:v>
                </c:pt>
                <c:pt idx="22">
                  <c:v>0</c:v>
                </c:pt>
                <c:pt idx="23">
                  <c:v>0</c:v>
                </c:pt>
                <c:pt idx="24">
                  <c:v>0</c:v>
                </c:pt>
                <c:pt idx="25">
                  <c:v>0</c:v>
                </c:pt>
                <c:pt idx="26">
                  <c:v>8.5340499999999988</c:v>
                </c:pt>
                <c:pt idx="27">
                  <c:v>12.471318000000004</c:v>
                </c:pt>
                <c:pt idx="28">
                  <c:v>25.800999999999998</c:v>
                </c:pt>
                <c:pt idx="29">
                  <c:v>33.72</c:v>
                </c:pt>
                <c:pt idx="30">
                  <c:v>62.534999999999997</c:v>
                </c:pt>
                <c:pt idx="31">
                  <c:v>58.887999999999998</c:v>
                </c:pt>
                <c:pt idx="33">
                  <c:v>0</c:v>
                </c:pt>
                <c:pt idx="34">
                  <c:v>0</c:v>
                </c:pt>
                <c:pt idx="35">
                  <c:v>0</c:v>
                </c:pt>
                <c:pt idx="36">
                  <c:v>0</c:v>
                </c:pt>
                <c:pt idx="37">
                  <c:v>0.10000000000000009</c:v>
                </c:pt>
                <c:pt idx="38">
                  <c:v>1.9577999999999998</c:v>
                </c:pt>
                <c:pt idx="39">
                  <c:v>9.3810000000000002</c:v>
                </c:pt>
                <c:pt idx="40">
                  <c:v>16.976200000000002</c:v>
                </c:pt>
                <c:pt idx="41">
                  <c:v>30.561700000000002</c:v>
                </c:pt>
                <c:pt idx="42">
                  <c:v>34.626399999999997</c:v>
                </c:pt>
                <c:pt idx="44">
                  <c:v>0</c:v>
                </c:pt>
                <c:pt idx="45">
                  <c:v>0</c:v>
                </c:pt>
                <c:pt idx="46">
                  <c:v>0</c:v>
                </c:pt>
                <c:pt idx="47">
                  <c:v>0</c:v>
                </c:pt>
                <c:pt idx="48">
                  <c:v>0.40200000000000014</c:v>
                </c:pt>
                <c:pt idx="49">
                  <c:v>2.8961000000000006</c:v>
                </c:pt>
                <c:pt idx="50">
                  <c:v>9.6300000000000026</c:v>
                </c:pt>
                <c:pt idx="51">
                  <c:v>17</c:v>
                </c:pt>
                <c:pt idx="52">
                  <c:v>32.912999999999997</c:v>
                </c:pt>
                <c:pt idx="53">
                  <c:v>44.988999999999997</c:v>
                </c:pt>
                <c:pt idx="55">
                  <c:v>0</c:v>
                </c:pt>
                <c:pt idx="56">
                  <c:v>0</c:v>
                </c:pt>
                <c:pt idx="57">
                  <c:v>0</c:v>
                </c:pt>
                <c:pt idx="58">
                  <c:v>0</c:v>
                </c:pt>
                <c:pt idx="59">
                  <c:v>0</c:v>
                </c:pt>
                <c:pt idx="60">
                  <c:v>0.43800000000000017</c:v>
                </c:pt>
                <c:pt idx="61">
                  <c:v>2.1340000000000003</c:v>
                </c:pt>
                <c:pt idx="62">
                  <c:v>6.9729999999999999</c:v>
                </c:pt>
                <c:pt idx="63">
                  <c:v>5.91</c:v>
                </c:pt>
                <c:pt idx="64">
                  <c:v>21.731000000000002</c:v>
                </c:pt>
                <c:pt idx="66">
                  <c:v>0</c:v>
                </c:pt>
                <c:pt idx="67">
                  <c:v>0</c:v>
                </c:pt>
                <c:pt idx="68">
                  <c:v>0</c:v>
                </c:pt>
                <c:pt idx="69">
                  <c:v>0</c:v>
                </c:pt>
                <c:pt idx="70">
                  <c:v>2.1701999999999999</c:v>
                </c:pt>
                <c:pt idx="71">
                  <c:v>4.9269000000000016</c:v>
                </c:pt>
                <c:pt idx="72">
                  <c:v>6.1080000000000005</c:v>
                </c:pt>
                <c:pt idx="73">
                  <c:v>7.8550000000000004</c:v>
                </c:pt>
                <c:pt idx="74">
                  <c:v>7.6779999999999999</c:v>
                </c:pt>
                <c:pt idx="75">
                  <c:v>3.9390000000000001</c:v>
                </c:pt>
                <c:pt idx="77">
                  <c:v>0</c:v>
                </c:pt>
                <c:pt idx="78">
                  <c:v>0</c:v>
                </c:pt>
                <c:pt idx="79">
                  <c:v>0</c:v>
                </c:pt>
                <c:pt idx="80">
                  <c:v>0</c:v>
                </c:pt>
                <c:pt idx="81">
                  <c:v>0</c:v>
                </c:pt>
                <c:pt idx="82">
                  <c:v>0.17700000000000005</c:v>
                </c:pt>
                <c:pt idx="83">
                  <c:v>0.49000000000000021</c:v>
                </c:pt>
                <c:pt idx="84">
                  <c:v>0.27</c:v>
                </c:pt>
                <c:pt idx="85">
                  <c:v>2.3239999999999998</c:v>
                </c:pt>
                <c:pt idx="86">
                  <c:v>3.6892999999999998</c:v>
                </c:pt>
                <c:pt idx="88">
                  <c:v>0</c:v>
                </c:pt>
                <c:pt idx="89">
                  <c:v>0</c:v>
                </c:pt>
                <c:pt idx="90">
                  <c:v>0</c:v>
                </c:pt>
                <c:pt idx="91">
                  <c:v>0</c:v>
                </c:pt>
                <c:pt idx="92">
                  <c:v>0</c:v>
                </c:pt>
                <c:pt idx="93">
                  <c:v>0</c:v>
                </c:pt>
                <c:pt idx="94">
                  <c:v>1.5400000000000524E-2</c:v>
                </c:pt>
                <c:pt idx="95">
                  <c:v>0.45339999999999997</c:v>
                </c:pt>
                <c:pt idx="96">
                  <c:v>1.0085999999999999</c:v>
                </c:pt>
                <c:pt idx="97">
                  <c:v>1.8742000000000001</c:v>
                </c:pt>
              </c:numCache>
            </c:numRef>
          </c:val>
          <c:extLst>
            <c:ext xmlns:c16="http://schemas.microsoft.com/office/drawing/2014/chart" uri="{C3380CC4-5D6E-409C-BE32-E72D297353CC}">
              <c16:uniqueId val="{00000001-843C-4B37-808C-D9AC5625EF20}"/>
            </c:ext>
          </c:extLst>
        </c:ser>
        <c:ser>
          <c:idx val="1"/>
          <c:order val="2"/>
          <c:tx>
            <c:v> Entered queues in the year shown</c:v>
          </c:tx>
          <c:spPr>
            <a:solidFill>
              <a:schemeClr val="accent3"/>
            </a:solidFill>
            <a:ln w="6350">
              <a:noFill/>
            </a:ln>
            <a:effectLst/>
          </c:spPr>
          <c:invertIfNegative val="0"/>
          <c:cat>
            <c:multiLvlStrRef>
              <c:f>'Solar GW in Queues by Region'!$A$27:$B$124</c:f>
              <c:multiLvlStrCache>
                <c:ptCount val="96"/>
                <c:lvl>
                  <c:pt idx="4">
                    <c:v>2014-</c:v>
                  </c:pt>
                  <c:pt idx="7">
                    <c:v>  23</c:v>
                  </c:pt>
                  <c:pt idx="15">
                    <c:v>2014-</c:v>
                  </c:pt>
                  <c:pt idx="18">
                    <c:v>  23</c:v>
                  </c:pt>
                  <c:pt idx="26">
                    <c:v>2014-</c:v>
                  </c:pt>
                  <c:pt idx="29">
                    <c:v>  23</c:v>
                  </c:pt>
                  <c:pt idx="37">
                    <c:v>2014-</c:v>
                  </c:pt>
                  <c:pt idx="40">
                    <c:v>  23</c:v>
                  </c:pt>
                  <c:pt idx="48">
                    <c:v>2014-</c:v>
                  </c:pt>
                  <c:pt idx="51">
                    <c:v>  23</c:v>
                  </c:pt>
                  <c:pt idx="59">
                    <c:v>2014-</c:v>
                  </c:pt>
                  <c:pt idx="62">
                    <c:v>  23</c:v>
                  </c:pt>
                  <c:pt idx="70">
                    <c:v>2014-</c:v>
                  </c:pt>
                  <c:pt idx="73">
                    <c:v>  23</c:v>
                  </c:pt>
                  <c:pt idx="81">
                    <c:v>2014-</c:v>
                  </c:pt>
                  <c:pt idx="84">
                    <c:v>  23</c:v>
                  </c:pt>
                  <c:pt idx="92">
                    <c:v>2014-</c:v>
                  </c:pt>
                  <c:pt idx="95">
                    <c:v>  23</c:v>
                  </c:pt>
                </c:lvl>
                <c:lvl>
                  <c:pt idx="0">
                    <c:v> West
(non-ISO)</c:v>
                  </c:pt>
                  <c:pt idx="10">
                    <c:v> </c:v>
                  </c:pt>
                  <c:pt idx="11">
                    <c:v> MISO</c:v>
                  </c:pt>
                  <c:pt idx="22">
                    <c:v>CAISO</c:v>
                  </c:pt>
                  <c:pt idx="32">
                    <c:v> </c:v>
                  </c:pt>
                  <c:pt idx="33">
                    <c:v>PJM</c:v>
                  </c:pt>
                  <c:pt idx="43">
                    <c:v> </c:v>
                  </c:pt>
                  <c:pt idx="44">
                    <c:v>   ERCOT  </c:v>
                  </c:pt>
                  <c:pt idx="54">
                    <c:v> </c:v>
                  </c:pt>
                  <c:pt idx="55">
                    <c:v>Southeast
(non-ISO) </c:v>
                  </c:pt>
                  <c:pt idx="65">
                    <c:v> </c:v>
                  </c:pt>
                  <c:pt idx="66">
                    <c:v> SPP</c:v>
                  </c:pt>
                  <c:pt idx="76">
                    <c:v> </c:v>
                  </c:pt>
                  <c:pt idx="77">
                    <c:v> NYISO</c:v>
                  </c:pt>
                  <c:pt idx="87">
                    <c:v> </c:v>
                  </c:pt>
                  <c:pt idx="88">
                    <c:v>  ISO-NE</c:v>
                  </c:pt>
                </c:lvl>
              </c:multiLvlStrCache>
            </c:multiLvlStrRef>
          </c:cat>
          <c:val>
            <c:numRef>
              <c:f>'Solar GW in Queues by Region'!$F$27:$F$124</c:f>
              <c:numCache>
                <c:formatCode>_(* #,##0.0_);_(* \(#,##0.0\);_(* "-"??_);_(@_)</c:formatCode>
                <c:ptCount val="98"/>
                <c:pt idx="0">
                  <c:v>4.4916999999999998</c:v>
                </c:pt>
                <c:pt idx="1">
                  <c:v>4.4292319999999998</c:v>
                </c:pt>
                <c:pt idx="2">
                  <c:v>19.095647</c:v>
                </c:pt>
                <c:pt idx="3">
                  <c:v>24.722404250000004</c:v>
                </c:pt>
                <c:pt idx="4">
                  <c:v>36.558958000000004</c:v>
                </c:pt>
                <c:pt idx="5">
                  <c:v>10.670249999999999</c:v>
                </c:pt>
                <c:pt idx="6">
                  <c:v>5.7110500000000002</c:v>
                </c:pt>
                <c:pt idx="7">
                  <c:v>14.9033</c:v>
                </c:pt>
                <c:pt idx="8">
                  <c:v>16.511700000000001</c:v>
                </c:pt>
                <c:pt idx="9">
                  <c:v>17.281500000000001</c:v>
                </c:pt>
                <c:pt idx="11">
                  <c:v>1.3184</c:v>
                </c:pt>
                <c:pt idx="12">
                  <c:v>1.57542</c:v>
                </c:pt>
                <c:pt idx="13">
                  <c:v>7.7725</c:v>
                </c:pt>
                <c:pt idx="14">
                  <c:v>11.070209999999999</c:v>
                </c:pt>
                <c:pt idx="15">
                  <c:v>20.562370000000001</c:v>
                </c:pt>
                <c:pt idx="16">
                  <c:v>23.186160000000001</c:v>
                </c:pt>
                <c:pt idx="17">
                  <c:v>24.53</c:v>
                </c:pt>
                <c:pt idx="18">
                  <c:v>30.869</c:v>
                </c:pt>
                <c:pt idx="19">
                  <c:v>80.259</c:v>
                </c:pt>
                <c:pt idx="20">
                  <c:v>1.089</c:v>
                </c:pt>
                <c:pt idx="22">
                  <c:v>3.0139999999999998</c:v>
                </c:pt>
                <c:pt idx="23">
                  <c:v>7.9109999999999996</c:v>
                </c:pt>
                <c:pt idx="24">
                  <c:v>16.055917200000003</c:v>
                </c:pt>
                <c:pt idx="25">
                  <c:v>10.5703</c:v>
                </c:pt>
                <c:pt idx="26">
                  <c:v>2.577</c:v>
                </c:pt>
                <c:pt idx="27">
                  <c:v>0.78807500000000008</c:v>
                </c:pt>
                <c:pt idx="28">
                  <c:v>5.0000000000000001E-3</c:v>
                </c:pt>
                <c:pt idx="29">
                  <c:v>0.4</c:v>
                </c:pt>
                <c:pt idx="30">
                  <c:v>0</c:v>
                </c:pt>
                <c:pt idx="31">
                  <c:v>2.2349999999999999</c:v>
                </c:pt>
                <c:pt idx="33">
                  <c:v>1.5619000000000001</c:v>
                </c:pt>
                <c:pt idx="34">
                  <c:v>1.6970999999999998</c:v>
                </c:pt>
                <c:pt idx="35">
                  <c:v>12.945899999999998</c:v>
                </c:pt>
                <c:pt idx="36">
                  <c:v>10.153445</c:v>
                </c:pt>
                <c:pt idx="37">
                  <c:v>14.028460000000003</c:v>
                </c:pt>
                <c:pt idx="38">
                  <c:v>24.613499999999991</c:v>
                </c:pt>
                <c:pt idx="39">
                  <c:v>34.487569999999998</c:v>
                </c:pt>
                <c:pt idx="40">
                  <c:v>45.574100000000001</c:v>
                </c:pt>
                <c:pt idx="41">
                  <c:v>13.4625</c:v>
                </c:pt>
                <c:pt idx="42">
                  <c:v>1.0640000000000001</c:v>
                </c:pt>
                <c:pt idx="44">
                  <c:v>4.3780000000000001</c:v>
                </c:pt>
                <c:pt idx="45">
                  <c:v>2.383</c:v>
                </c:pt>
                <c:pt idx="46">
                  <c:v>4.9809999999999999</c:v>
                </c:pt>
                <c:pt idx="47">
                  <c:v>10.833</c:v>
                </c:pt>
                <c:pt idx="48">
                  <c:v>9.180100000000003</c:v>
                </c:pt>
                <c:pt idx="49">
                  <c:v>24.183510000000005</c:v>
                </c:pt>
                <c:pt idx="50">
                  <c:v>14.500999999999999</c:v>
                </c:pt>
                <c:pt idx="51">
                  <c:v>12.92</c:v>
                </c:pt>
                <c:pt idx="52">
                  <c:v>10.978</c:v>
                </c:pt>
                <c:pt idx="53">
                  <c:v>11.6258</c:v>
                </c:pt>
                <c:pt idx="55">
                  <c:v>3.423</c:v>
                </c:pt>
                <c:pt idx="56">
                  <c:v>3.68066</c:v>
                </c:pt>
                <c:pt idx="57">
                  <c:v>19.007974999999998</c:v>
                </c:pt>
                <c:pt idx="58">
                  <c:v>21.304395000000003</c:v>
                </c:pt>
                <c:pt idx="59">
                  <c:v>22.081165000000002</c:v>
                </c:pt>
                <c:pt idx="60">
                  <c:v>17.630279999999999</c:v>
                </c:pt>
                <c:pt idx="61">
                  <c:v>16.016907399999997</c:v>
                </c:pt>
                <c:pt idx="62">
                  <c:v>5.5171929999999998</c:v>
                </c:pt>
                <c:pt idx="63">
                  <c:v>21.600999999999999</c:v>
                </c:pt>
                <c:pt idx="64">
                  <c:v>24.7438</c:v>
                </c:pt>
                <c:pt idx="66">
                  <c:v>1.1144000000000001</c:v>
                </c:pt>
                <c:pt idx="67">
                  <c:v>1.5380799999999999</c:v>
                </c:pt>
                <c:pt idx="68">
                  <c:v>2.4945999999999997</c:v>
                </c:pt>
                <c:pt idx="69">
                  <c:v>14.579999999999989</c:v>
                </c:pt>
                <c:pt idx="70">
                  <c:v>7.2839919999999996</c:v>
                </c:pt>
                <c:pt idx="71">
                  <c:v>2.8817999999999997</c:v>
                </c:pt>
                <c:pt idx="72">
                  <c:v>7.7949999999999999</c:v>
                </c:pt>
                <c:pt idx="73">
                  <c:v>10.159000000000001</c:v>
                </c:pt>
                <c:pt idx="74">
                  <c:v>12.087</c:v>
                </c:pt>
                <c:pt idx="75">
                  <c:v>17.023</c:v>
                </c:pt>
                <c:pt idx="77">
                  <c:v>0.21030000000000001</c:v>
                </c:pt>
                <c:pt idx="78">
                  <c:v>0.128</c:v>
                </c:pt>
                <c:pt idx="79">
                  <c:v>0.59</c:v>
                </c:pt>
                <c:pt idx="80">
                  <c:v>1.3748000000000002</c:v>
                </c:pt>
                <c:pt idx="81">
                  <c:v>2.5867</c:v>
                </c:pt>
                <c:pt idx="82">
                  <c:v>5.1922499999999987</c:v>
                </c:pt>
                <c:pt idx="83">
                  <c:v>3.4329999999999998</c:v>
                </c:pt>
                <c:pt idx="84">
                  <c:v>5.0119999999999996</c:v>
                </c:pt>
                <c:pt idx="85">
                  <c:v>2.3559999999999999</c:v>
                </c:pt>
                <c:pt idx="86">
                  <c:v>1.2532000000000001</c:v>
                </c:pt>
                <c:pt idx="88">
                  <c:v>0</c:v>
                </c:pt>
                <c:pt idx="89">
                  <c:v>0.42099999999999999</c:v>
                </c:pt>
                <c:pt idx="90">
                  <c:v>0.38900000000000001</c:v>
                </c:pt>
                <c:pt idx="91">
                  <c:v>0.32247999954223633</c:v>
                </c:pt>
                <c:pt idx="92">
                  <c:v>0.68589999759999998</c:v>
                </c:pt>
                <c:pt idx="93">
                  <c:v>0.63889999961853028</c:v>
                </c:pt>
                <c:pt idx="94">
                  <c:v>1.1357999999999999</c:v>
                </c:pt>
                <c:pt idx="95">
                  <c:v>0.98220000000000007</c:v>
                </c:pt>
                <c:pt idx="96">
                  <c:v>1.159</c:v>
                </c:pt>
                <c:pt idx="97">
                  <c:v>0.88900000000000001</c:v>
                </c:pt>
              </c:numCache>
            </c:numRef>
          </c:val>
          <c:extLst>
            <c:ext xmlns:c16="http://schemas.microsoft.com/office/drawing/2014/chart" uri="{C3380CC4-5D6E-409C-BE32-E72D297353CC}">
              <c16:uniqueId val="{00000002-843C-4B37-808C-D9AC5625EF20}"/>
            </c:ext>
          </c:extLst>
        </c:ser>
        <c:ser>
          <c:idx val="3"/>
          <c:order val="3"/>
          <c:tx>
            <c:v> Hybrid New</c:v>
          </c:tx>
          <c:spPr>
            <a:pattFill prst="wdDnDiag">
              <a:fgClr>
                <a:schemeClr val="bg1"/>
              </a:fgClr>
              <a:bgClr>
                <a:schemeClr val="accent3"/>
              </a:bgClr>
            </a:pattFill>
            <a:ln w="6350">
              <a:noFill/>
            </a:ln>
          </c:spPr>
          <c:invertIfNegative val="0"/>
          <c:cat>
            <c:multiLvlStrRef>
              <c:f>'Solar GW in Queues by Region'!$A$27:$B$124</c:f>
              <c:multiLvlStrCache>
                <c:ptCount val="96"/>
                <c:lvl>
                  <c:pt idx="4">
                    <c:v>2014-</c:v>
                  </c:pt>
                  <c:pt idx="7">
                    <c:v>  23</c:v>
                  </c:pt>
                  <c:pt idx="15">
                    <c:v>2014-</c:v>
                  </c:pt>
                  <c:pt idx="18">
                    <c:v>  23</c:v>
                  </c:pt>
                  <c:pt idx="26">
                    <c:v>2014-</c:v>
                  </c:pt>
                  <c:pt idx="29">
                    <c:v>  23</c:v>
                  </c:pt>
                  <c:pt idx="37">
                    <c:v>2014-</c:v>
                  </c:pt>
                  <c:pt idx="40">
                    <c:v>  23</c:v>
                  </c:pt>
                  <c:pt idx="48">
                    <c:v>2014-</c:v>
                  </c:pt>
                  <c:pt idx="51">
                    <c:v>  23</c:v>
                  </c:pt>
                  <c:pt idx="59">
                    <c:v>2014-</c:v>
                  </c:pt>
                  <c:pt idx="62">
                    <c:v>  23</c:v>
                  </c:pt>
                  <c:pt idx="70">
                    <c:v>2014-</c:v>
                  </c:pt>
                  <c:pt idx="73">
                    <c:v>  23</c:v>
                  </c:pt>
                  <c:pt idx="81">
                    <c:v>2014-</c:v>
                  </c:pt>
                  <c:pt idx="84">
                    <c:v>  23</c:v>
                  </c:pt>
                  <c:pt idx="92">
                    <c:v>2014-</c:v>
                  </c:pt>
                  <c:pt idx="95">
                    <c:v>  23</c:v>
                  </c:pt>
                </c:lvl>
                <c:lvl>
                  <c:pt idx="0">
                    <c:v> West
(non-ISO)</c:v>
                  </c:pt>
                  <c:pt idx="10">
                    <c:v> </c:v>
                  </c:pt>
                  <c:pt idx="11">
                    <c:v> MISO</c:v>
                  </c:pt>
                  <c:pt idx="22">
                    <c:v>CAISO</c:v>
                  </c:pt>
                  <c:pt idx="32">
                    <c:v> </c:v>
                  </c:pt>
                  <c:pt idx="33">
                    <c:v>PJM</c:v>
                  </c:pt>
                  <c:pt idx="43">
                    <c:v> </c:v>
                  </c:pt>
                  <c:pt idx="44">
                    <c:v>   ERCOT  </c:v>
                  </c:pt>
                  <c:pt idx="54">
                    <c:v> </c:v>
                  </c:pt>
                  <c:pt idx="55">
                    <c:v>Southeast
(non-ISO) </c:v>
                  </c:pt>
                  <c:pt idx="65">
                    <c:v> </c:v>
                  </c:pt>
                  <c:pt idx="66">
                    <c:v> SPP</c:v>
                  </c:pt>
                  <c:pt idx="76">
                    <c:v> </c:v>
                  </c:pt>
                  <c:pt idx="77">
                    <c:v> NYISO</c:v>
                  </c:pt>
                  <c:pt idx="87">
                    <c:v> </c:v>
                  </c:pt>
                  <c:pt idx="88">
                    <c:v>  ISO-NE</c:v>
                  </c:pt>
                </c:lvl>
              </c:multiLvlStrCache>
            </c:multiLvlStrRef>
          </c:cat>
          <c:val>
            <c:numRef>
              <c:f>'Solar GW in Queues by Region'!$G$27:$G$124</c:f>
              <c:numCache>
                <c:formatCode>_(* #,##0.0_);_(* \(#,##0.0\);_(* "-"??_);_(@_)</c:formatCode>
                <c:ptCount val="98"/>
                <c:pt idx="0">
                  <c:v>0</c:v>
                </c:pt>
                <c:pt idx="1">
                  <c:v>0</c:v>
                </c:pt>
                <c:pt idx="2">
                  <c:v>0</c:v>
                </c:pt>
                <c:pt idx="3">
                  <c:v>0</c:v>
                </c:pt>
                <c:pt idx="4">
                  <c:v>0</c:v>
                </c:pt>
                <c:pt idx="5">
                  <c:v>19.2895</c:v>
                </c:pt>
                <c:pt idx="6">
                  <c:v>23.263000000000005</c:v>
                </c:pt>
                <c:pt idx="7">
                  <c:v>52.957000000000001</c:v>
                </c:pt>
                <c:pt idx="8">
                  <c:v>106.49</c:v>
                </c:pt>
                <c:pt idx="9">
                  <c:v>96.933599999999998</c:v>
                </c:pt>
                <c:pt idx="11">
                  <c:v>0</c:v>
                </c:pt>
                <c:pt idx="12">
                  <c:v>0</c:v>
                </c:pt>
                <c:pt idx="13">
                  <c:v>0</c:v>
                </c:pt>
                <c:pt idx="14">
                  <c:v>0</c:v>
                </c:pt>
                <c:pt idx="15">
                  <c:v>1.45</c:v>
                </c:pt>
                <c:pt idx="16">
                  <c:v>6.3867000000000003</c:v>
                </c:pt>
                <c:pt idx="17">
                  <c:v>4.4869999999999983</c:v>
                </c:pt>
                <c:pt idx="18">
                  <c:v>17.629000000000001</c:v>
                </c:pt>
                <c:pt idx="19">
                  <c:v>52.061</c:v>
                </c:pt>
                <c:pt idx="20">
                  <c:v>3.3000000000000002E-2</c:v>
                </c:pt>
                <c:pt idx="22">
                  <c:v>0</c:v>
                </c:pt>
                <c:pt idx="23">
                  <c:v>0</c:v>
                </c:pt>
                <c:pt idx="24">
                  <c:v>0</c:v>
                </c:pt>
                <c:pt idx="25">
                  <c:v>0</c:v>
                </c:pt>
                <c:pt idx="26">
                  <c:v>9.0599100000000004</c:v>
                </c:pt>
                <c:pt idx="27">
                  <c:v>16.743916400000003</c:v>
                </c:pt>
                <c:pt idx="28">
                  <c:v>16.091000000000001</c:v>
                </c:pt>
                <c:pt idx="29">
                  <c:v>37.095999999999997</c:v>
                </c:pt>
                <c:pt idx="30">
                  <c:v>0</c:v>
                </c:pt>
                <c:pt idx="31">
                  <c:v>99.438999999999993</c:v>
                </c:pt>
                <c:pt idx="33">
                  <c:v>0</c:v>
                </c:pt>
                <c:pt idx="34">
                  <c:v>0</c:v>
                </c:pt>
                <c:pt idx="35">
                  <c:v>0</c:v>
                </c:pt>
                <c:pt idx="36">
                  <c:v>0</c:v>
                </c:pt>
                <c:pt idx="37">
                  <c:v>2.3289</c:v>
                </c:pt>
                <c:pt idx="38">
                  <c:v>7.9233000000000002</c:v>
                </c:pt>
                <c:pt idx="39">
                  <c:v>7.8466999999999913</c:v>
                </c:pt>
                <c:pt idx="40">
                  <c:v>14.622999999999999</c:v>
                </c:pt>
                <c:pt idx="41">
                  <c:v>9.2919999999999998</c:v>
                </c:pt>
                <c:pt idx="42">
                  <c:v>1.667</c:v>
                </c:pt>
                <c:pt idx="44">
                  <c:v>0</c:v>
                </c:pt>
                <c:pt idx="45">
                  <c:v>0</c:v>
                </c:pt>
                <c:pt idx="46">
                  <c:v>0</c:v>
                </c:pt>
                <c:pt idx="47">
                  <c:v>0</c:v>
                </c:pt>
                <c:pt idx="48">
                  <c:v>2.6619000000000002</c:v>
                </c:pt>
                <c:pt idx="49">
                  <c:v>4.1540599999999994</c:v>
                </c:pt>
                <c:pt idx="50">
                  <c:v>3.8119999999999994</c:v>
                </c:pt>
                <c:pt idx="51">
                  <c:v>5.08</c:v>
                </c:pt>
                <c:pt idx="52">
                  <c:v>12.398</c:v>
                </c:pt>
                <c:pt idx="53">
                  <c:v>13.946</c:v>
                </c:pt>
                <c:pt idx="55">
                  <c:v>0</c:v>
                </c:pt>
                <c:pt idx="56">
                  <c:v>0</c:v>
                </c:pt>
                <c:pt idx="57">
                  <c:v>0</c:v>
                </c:pt>
                <c:pt idx="58">
                  <c:v>0</c:v>
                </c:pt>
                <c:pt idx="59">
                  <c:v>0</c:v>
                </c:pt>
                <c:pt idx="60">
                  <c:v>2.2456199999999997</c:v>
                </c:pt>
                <c:pt idx="61">
                  <c:v>5.4480000000000004</c:v>
                </c:pt>
                <c:pt idx="62">
                  <c:v>9.4559999999999995</c:v>
                </c:pt>
                <c:pt idx="63">
                  <c:v>8.1310000000000002</c:v>
                </c:pt>
                <c:pt idx="64">
                  <c:v>12.106999999999999</c:v>
                </c:pt>
                <c:pt idx="66">
                  <c:v>0</c:v>
                </c:pt>
                <c:pt idx="67">
                  <c:v>0</c:v>
                </c:pt>
                <c:pt idx="68">
                  <c:v>0</c:v>
                </c:pt>
                <c:pt idx="69">
                  <c:v>0</c:v>
                </c:pt>
                <c:pt idx="70">
                  <c:v>2.1560000000000001</c:v>
                </c:pt>
                <c:pt idx="71">
                  <c:v>1.47</c:v>
                </c:pt>
                <c:pt idx="72">
                  <c:v>1.798</c:v>
                </c:pt>
                <c:pt idx="73">
                  <c:v>0</c:v>
                </c:pt>
                <c:pt idx="74">
                  <c:v>1.675</c:v>
                </c:pt>
                <c:pt idx="75">
                  <c:v>9.609</c:v>
                </c:pt>
                <c:pt idx="77">
                  <c:v>0</c:v>
                </c:pt>
                <c:pt idx="78">
                  <c:v>0</c:v>
                </c:pt>
                <c:pt idx="79">
                  <c:v>0</c:v>
                </c:pt>
                <c:pt idx="80">
                  <c:v>0</c:v>
                </c:pt>
                <c:pt idx="81">
                  <c:v>0.01</c:v>
                </c:pt>
                <c:pt idx="82">
                  <c:v>0.37</c:v>
                </c:pt>
                <c:pt idx="83">
                  <c:v>0.10000000000000009</c:v>
                </c:pt>
                <c:pt idx="84">
                  <c:v>0.74299999999999999</c:v>
                </c:pt>
                <c:pt idx="85">
                  <c:v>1.3680000000000001</c:v>
                </c:pt>
                <c:pt idx="86">
                  <c:v>1.1336999999999999</c:v>
                </c:pt>
                <c:pt idx="88">
                  <c:v>0</c:v>
                </c:pt>
                <c:pt idx="89">
                  <c:v>0</c:v>
                </c:pt>
                <c:pt idx="90">
                  <c:v>0</c:v>
                </c:pt>
                <c:pt idx="91">
                  <c:v>0</c:v>
                </c:pt>
                <c:pt idx="92">
                  <c:v>0</c:v>
                </c:pt>
                <c:pt idx="93">
                  <c:v>0</c:v>
                </c:pt>
                <c:pt idx="94">
                  <c:v>0.45860000000000012</c:v>
                </c:pt>
                <c:pt idx="95">
                  <c:v>0.6018</c:v>
                </c:pt>
                <c:pt idx="96">
                  <c:v>0.98409999999999997</c:v>
                </c:pt>
                <c:pt idx="97">
                  <c:v>0.1197</c:v>
                </c:pt>
              </c:numCache>
            </c:numRef>
          </c:val>
          <c:extLst>
            <c:ext xmlns:c16="http://schemas.microsoft.com/office/drawing/2014/chart" uri="{C3380CC4-5D6E-409C-BE32-E72D297353CC}">
              <c16:uniqueId val="{00000003-843C-4B37-808C-D9AC5625EF20}"/>
            </c:ext>
          </c:extLst>
        </c:ser>
        <c:dLbls>
          <c:showLegendKey val="0"/>
          <c:showVal val="0"/>
          <c:showCatName val="0"/>
          <c:showSerName val="0"/>
          <c:showPercent val="0"/>
          <c:showBubbleSize val="0"/>
        </c:dLbls>
        <c:gapWidth val="16"/>
        <c:overlap val="100"/>
        <c:axId val="590226488"/>
        <c:axId val="590228840"/>
      </c:barChart>
      <c:catAx>
        <c:axId val="590226488"/>
        <c:scaling>
          <c:orientation val="minMax"/>
        </c:scaling>
        <c:delete val="0"/>
        <c:axPos val="b"/>
        <c:numFmt formatCode="General" sourceLinked="0"/>
        <c:majorTickMark val="out"/>
        <c:minorTickMark val="none"/>
        <c:tickLblPos val="low"/>
        <c:spPr>
          <a:noFill/>
          <a:ln w="3175" cap="flat" cmpd="sng" algn="ctr">
            <a:noFill/>
            <a:prstDash val="solid"/>
            <a:round/>
          </a:ln>
          <a:effectLst/>
        </c:spPr>
        <c:txPr>
          <a:bodyPr rot="0" vert="horz"/>
          <a:lstStyle/>
          <a:p>
            <a:pPr>
              <a:defRPr b="0"/>
            </a:pPr>
            <a:endParaRPr lang="en-US"/>
          </a:p>
        </c:txPr>
        <c:crossAx val="590228840"/>
        <c:crosses val="autoZero"/>
        <c:auto val="1"/>
        <c:lblAlgn val="ctr"/>
        <c:lblOffset val="0"/>
        <c:tickLblSkip val="1"/>
        <c:tickMarkSkip val="1"/>
        <c:noMultiLvlLbl val="0"/>
      </c:catAx>
      <c:valAx>
        <c:axId val="590228840"/>
        <c:scaling>
          <c:orientation val="minMax"/>
          <c:min val="0"/>
        </c:scaling>
        <c:delete val="0"/>
        <c:axPos val="l"/>
        <c:majorGridlines>
          <c:spPr>
            <a:ln w="3175" cap="flat" cmpd="sng" algn="ctr">
              <a:solidFill>
                <a:srgbClr val="808080"/>
              </a:solidFill>
              <a:prstDash val="solid"/>
              <a:round/>
            </a:ln>
            <a:effectLst/>
          </c:spPr>
        </c:majorGridlines>
        <c:numFmt formatCode="#,##0" sourceLinked="0"/>
        <c:majorTickMark val="out"/>
        <c:minorTickMark val="none"/>
        <c:tickLblPos val="nextTo"/>
        <c:spPr>
          <a:noFill/>
          <a:ln w="3175" cap="flat" cmpd="sng" algn="ctr">
            <a:solidFill>
              <a:srgbClr val="808080"/>
            </a:solidFill>
            <a:prstDash val="solid"/>
            <a:round/>
          </a:ln>
          <a:effectLst/>
        </c:spPr>
        <c:txPr>
          <a:bodyPr rot="-60000000" vert="horz"/>
          <a:lstStyle/>
          <a:p>
            <a:pPr>
              <a:defRPr b="0">
                <a:solidFill>
                  <a:sysClr val="windowText" lastClr="000000"/>
                </a:solidFill>
              </a:defRPr>
            </a:pPr>
            <a:endParaRPr lang="en-US"/>
          </a:p>
        </c:txPr>
        <c:crossAx val="590226488"/>
        <c:crosses val="autoZero"/>
        <c:crossBetween val="midCat"/>
        <c:majorUnit val="100"/>
      </c:valAx>
      <c:spPr>
        <a:noFill/>
        <a:ln>
          <a:noFill/>
        </a:ln>
        <a:effectLst/>
      </c:spPr>
    </c:plotArea>
    <c:legend>
      <c:legendPos val="r"/>
      <c:legendEntry>
        <c:idx val="0"/>
        <c:delete val="1"/>
      </c:legendEntry>
      <c:legendEntry>
        <c:idx val="2"/>
        <c:delete val="1"/>
      </c:legendEntry>
      <c:layout>
        <c:manualLayout>
          <c:xMode val="edge"/>
          <c:yMode val="edge"/>
          <c:x val="0.55164363073005329"/>
          <c:y val="0.3650190641740052"/>
          <c:w val="0.35882635593266093"/>
          <c:h val="0.13911589649778627"/>
        </c:manualLayout>
      </c:layout>
      <c:overlay val="0"/>
      <c:spPr>
        <a:noFill/>
        <a:ln w="3175">
          <a:noFill/>
        </a:ln>
      </c:spPr>
      <c:txPr>
        <a:bodyPr/>
        <a:lstStyle/>
        <a:p>
          <a:pPr>
            <a:defRPr sz="1000"/>
          </a:pPr>
          <a:endParaRPr lang="en-US"/>
        </a:p>
      </c:txPr>
    </c:legend>
    <c:plotVisOnly val="1"/>
    <c:dispBlanksAs val="gap"/>
    <c:showDLblsOverMax val="0"/>
  </c:chart>
  <c:spPr>
    <a:solidFill>
      <a:schemeClr val="bg1"/>
    </a:solidFill>
    <a:ln w="9525" cap="flat" cmpd="sng" algn="ctr">
      <a:noFill/>
      <a:prstDash val="solid"/>
      <a:round/>
    </a:ln>
    <a:effectLst/>
  </c:spPr>
  <c:txPr>
    <a:bodyPr/>
    <a:lstStyle/>
    <a:p>
      <a:pPr>
        <a:defRPr sz="1000" b="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userShapes r:id="rId1"/>
</c:chartSpace>
</file>

<file path=xl/charts/chart6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3"/>
    </mc:Choice>
    <mc:Fallback>
      <c:style val="3"/>
    </mc:Fallback>
  </mc:AlternateContent>
  <c:chart>
    <c:autoTitleDeleted val="1"/>
    <c:plotArea>
      <c:layout>
        <c:manualLayout>
          <c:layoutTarget val="inner"/>
          <c:xMode val="edge"/>
          <c:yMode val="edge"/>
          <c:x val="8.4991523600533525E-2"/>
          <c:y val="0.11899395458450576"/>
          <c:w val="0.8759478507809475"/>
          <c:h val="0.74007803078669221"/>
        </c:manualLayout>
      </c:layout>
      <c:barChart>
        <c:barDir val="col"/>
        <c:grouping val="stacked"/>
        <c:varyColors val="0"/>
        <c:ser>
          <c:idx val="0"/>
          <c:order val="0"/>
          <c:tx>
            <c:strRef>
              <c:f>'Solar GW in Queues by Status'!$B$29</c:f>
              <c:strCache>
                <c:ptCount val="1"/>
                <c:pt idx="0">
                  <c:v>Not Started</c:v>
                </c:pt>
              </c:strCache>
            </c:strRef>
          </c:tx>
          <c:spPr>
            <a:solidFill>
              <a:schemeClr val="bg1">
                <a:lumMod val="65000"/>
              </a:schemeClr>
            </a:solidFill>
            <a:ln>
              <a:noFill/>
            </a:ln>
            <a:effectLst/>
          </c:spPr>
          <c:invertIfNegative val="0"/>
          <c:cat>
            <c:strRef>
              <c:f>'Solar GW in Queues by Status'!$A$30:$A$39</c:f>
              <c:strCache>
                <c:ptCount val="10"/>
                <c:pt idx="0">
                  <c:v>&lt;2023</c:v>
                </c:pt>
                <c:pt idx="1">
                  <c:v>2023</c:v>
                </c:pt>
                <c:pt idx="2">
                  <c:v>2024</c:v>
                </c:pt>
                <c:pt idx="3">
                  <c:v>2025</c:v>
                </c:pt>
                <c:pt idx="4">
                  <c:v>2026</c:v>
                </c:pt>
                <c:pt idx="5">
                  <c:v>2027</c:v>
                </c:pt>
                <c:pt idx="6">
                  <c:v>2028</c:v>
                </c:pt>
                <c:pt idx="7">
                  <c:v>2029</c:v>
                </c:pt>
                <c:pt idx="8">
                  <c:v>2030</c:v>
                </c:pt>
                <c:pt idx="9">
                  <c:v>&gt;2030</c:v>
                </c:pt>
              </c:strCache>
            </c:strRef>
          </c:cat>
          <c:val>
            <c:numRef>
              <c:f>'Solar GW in Queues by Status'!$B$30:$B$39</c:f>
              <c:numCache>
                <c:formatCode>0.0</c:formatCode>
                <c:ptCount val="10"/>
                <c:pt idx="0">
                  <c:v>0</c:v>
                </c:pt>
                <c:pt idx="1">
                  <c:v>0</c:v>
                </c:pt>
                <c:pt idx="2">
                  <c:v>0.35199999999999998</c:v>
                </c:pt>
                <c:pt idx="3">
                  <c:v>4.4930000000000003</c:v>
                </c:pt>
                <c:pt idx="4">
                  <c:v>1.4279999999999999</c:v>
                </c:pt>
                <c:pt idx="5">
                  <c:v>7.109</c:v>
                </c:pt>
                <c:pt idx="6">
                  <c:v>4.0810000000000004</c:v>
                </c:pt>
                <c:pt idx="7">
                  <c:v>0.33</c:v>
                </c:pt>
                <c:pt idx="8">
                  <c:v>4.5</c:v>
                </c:pt>
                <c:pt idx="9">
                  <c:v>0</c:v>
                </c:pt>
              </c:numCache>
            </c:numRef>
          </c:val>
          <c:extLst>
            <c:ext xmlns:c16="http://schemas.microsoft.com/office/drawing/2014/chart" uri="{C3380CC4-5D6E-409C-BE32-E72D297353CC}">
              <c16:uniqueId val="{00000000-2152-4A5C-BFF1-7D8AE296BA69}"/>
            </c:ext>
          </c:extLst>
        </c:ser>
        <c:ser>
          <c:idx val="1"/>
          <c:order val="1"/>
          <c:tx>
            <c:strRef>
              <c:f>'Solar GW in Queues by Status'!$C$29</c:f>
              <c:strCache>
                <c:ptCount val="1"/>
                <c:pt idx="0">
                  <c:v>In Progress/Unknown</c:v>
                </c:pt>
              </c:strCache>
            </c:strRef>
          </c:tx>
          <c:spPr>
            <a:solidFill>
              <a:schemeClr val="tx2">
                <a:lumMod val="20000"/>
                <a:lumOff val="80000"/>
              </a:schemeClr>
            </a:solidFill>
            <a:ln>
              <a:noFill/>
            </a:ln>
            <a:effectLst/>
          </c:spPr>
          <c:invertIfNegative val="0"/>
          <c:cat>
            <c:strRef>
              <c:f>'Solar GW in Queues by Status'!$A$30:$A$39</c:f>
              <c:strCache>
                <c:ptCount val="10"/>
                <c:pt idx="0">
                  <c:v>&lt;2023</c:v>
                </c:pt>
                <c:pt idx="1">
                  <c:v>2023</c:v>
                </c:pt>
                <c:pt idx="2">
                  <c:v>2024</c:v>
                </c:pt>
                <c:pt idx="3">
                  <c:v>2025</c:v>
                </c:pt>
                <c:pt idx="4">
                  <c:v>2026</c:v>
                </c:pt>
                <c:pt idx="5">
                  <c:v>2027</c:v>
                </c:pt>
                <c:pt idx="6">
                  <c:v>2028</c:v>
                </c:pt>
                <c:pt idx="7">
                  <c:v>2029</c:v>
                </c:pt>
                <c:pt idx="8">
                  <c:v>2030</c:v>
                </c:pt>
                <c:pt idx="9">
                  <c:v>&gt;2030</c:v>
                </c:pt>
              </c:strCache>
            </c:strRef>
          </c:cat>
          <c:val>
            <c:numRef>
              <c:f>'Solar GW in Queues by Status'!$C$30:$C$39</c:f>
              <c:numCache>
                <c:formatCode>0.0</c:formatCode>
                <c:ptCount val="10"/>
                <c:pt idx="0">
                  <c:v>1.9242999999999999</c:v>
                </c:pt>
                <c:pt idx="1">
                  <c:v>3.8475999999999999</c:v>
                </c:pt>
                <c:pt idx="2">
                  <c:v>3.8334000000000001</c:v>
                </c:pt>
                <c:pt idx="3">
                  <c:v>28.534700000000001</c:v>
                </c:pt>
                <c:pt idx="4">
                  <c:v>44.43</c:v>
                </c:pt>
                <c:pt idx="5">
                  <c:v>67.071799999999996</c:v>
                </c:pt>
                <c:pt idx="6">
                  <c:v>70.513000000000005</c:v>
                </c:pt>
                <c:pt idx="7">
                  <c:v>10.596</c:v>
                </c:pt>
                <c:pt idx="8">
                  <c:v>16.135000000000002</c:v>
                </c:pt>
                <c:pt idx="9">
                  <c:v>1.25</c:v>
                </c:pt>
              </c:numCache>
            </c:numRef>
          </c:val>
          <c:extLst>
            <c:ext xmlns:c16="http://schemas.microsoft.com/office/drawing/2014/chart" uri="{C3380CC4-5D6E-409C-BE32-E72D297353CC}">
              <c16:uniqueId val="{00000001-2152-4A5C-BFF1-7D8AE296BA69}"/>
            </c:ext>
          </c:extLst>
        </c:ser>
        <c:ser>
          <c:idx val="2"/>
          <c:order val="2"/>
          <c:tx>
            <c:strRef>
              <c:f>'Solar GW in Queues by Status'!$D$29</c:f>
              <c:strCache>
                <c:ptCount val="1"/>
                <c:pt idx="0">
                  <c:v>Feasibility Study</c:v>
                </c:pt>
              </c:strCache>
            </c:strRef>
          </c:tx>
          <c:spPr>
            <a:solidFill>
              <a:schemeClr val="tx2">
                <a:lumMod val="40000"/>
                <a:lumOff val="60000"/>
              </a:schemeClr>
            </a:solidFill>
            <a:ln>
              <a:noFill/>
            </a:ln>
            <a:effectLst/>
          </c:spPr>
          <c:invertIfNegative val="0"/>
          <c:cat>
            <c:strRef>
              <c:f>'Solar GW in Queues by Status'!$A$30:$A$39</c:f>
              <c:strCache>
                <c:ptCount val="10"/>
                <c:pt idx="0">
                  <c:v>&lt;2023</c:v>
                </c:pt>
                <c:pt idx="1">
                  <c:v>2023</c:v>
                </c:pt>
                <c:pt idx="2">
                  <c:v>2024</c:v>
                </c:pt>
                <c:pt idx="3">
                  <c:v>2025</c:v>
                </c:pt>
                <c:pt idx="4">
                  <c:v>2026</c:v>
                </c:pt>
                <c:pt idx="5">
                  <c:v>2027</c:v>
                </c:pt>
                <c:pt idx="6">
                  <c:v>2028</c:v>
                </c:pt>
                <c:pt idx="7">
                  <c:v>2029</c:v>
                </c:pt>
                <c:pt idx="8">
                  <c:v>2030</c:v>
                </c:pt>
                <c:pt idx="9">
                  <c:v>&gt;2030</c:v>
                </c:pt>
              </c:strCache>
            </c:strRef>
          </c:cat>
          <c:val>
            <c:numRef>
              <c:f>'Solar GW in Queues by Status'!$D$30:$D$39</c:f>
              <c:numCache>
                <c:formatCode>0.0</c:formatCode>
                <c:ptCount val="10"/>
                <c:pt idx="0">
                  <c:v>4.8450899999999999</c:v>
                </c:pt>
                <c:pt idx="1">
                  <c:v>16.468499999999999</c:v>
                </c:pt>
                <c:pt idx="2">
                  <c:v>34.460500000000003</c:v>
                </c:pt>
                <c:pt idx="3">
                  <c:v>34.891599999999997</c:v>
                </c:pt>
                <c:pt idx="4">
                  <c:v>14.404999999999999</c:v>
                </c:pt>
                <c:pt idx="5">
                  <c:v>13.206</c:v>
                </c:pt>
                <c:pt idx="6">
                  <c:v>5.7430000000000003</c:v>
                </c:pt>
                <c:pt idx="7">
                  <c:v>2.2250000000000001</c:v>
                </c:pt>
                <c:pt idx="8">
                  <c:v>1.65</c:v>
                </c:pt>
                <c:pt idx="9">
                  <c:v>2.1749999999999998</c:v>
                </c:pt>
              </c:numCache>
            </c:numRef>
          </c:val>
          <c:extLst>
            <c:ext xmlns:c16="http://schemas.microsoft.com/office/drawing/2014/chart" uri="{C3380CC4-5D6E-409C-BE32-E72D297353CC}">
              <c16:uniqueId val="{00000002-2152-4A5C-BFF1-7D8AE296BA69}"/>
            </c:ext>
          </c:extLst>
        </c:ser>
        <c:ser>
          <c:idx val="3"/>
          <c:order val="3"/>
          <c:tx>
            <c:strRef>
              <c:f>'Solar GW in Queues by Status'!$E$29</c:f>
              <c:strCache>
                <c:ptCount val="1"/>
                <c:pt idx="0">
                  <c:v>SIS/Cluster 1</c:v>
                </c:pt>
              </c:strCache>
            </c:strRef>
          </c:tx>
          <c:spPr>
            <a:solidFill>
              <a:schemeClr val="tx2">
                <a:lumMod val="60000"/>
                <a:lumOff val="40000"/>
              </a:schemeClr>
            </a:solidFill>
            <a:ln>
              <a:noFill/>
            </a:ln>
            <a:effectLst/>
          </c:spPr>
          <c:invertIfNegative val="0"/>
          <c:cat>
            <c:strRef>
              <c:f>'Solar GW in Queues by Status'!$A$30:$A$39</c:f>
              <c:strCache>
                <c:ptCount val="10"/>
                <c:pt idx="0">
                  <c:v>&lt;2023</c:v>
                </c:pt>
                <c:pt idx="1">
                  <c:v>2023</c:v>
                </c:pt>
                <c:pt idx="2">
                  <c:v>2024</c:v>
                </c:pt>
                <c:pt idx="3">
                  <c:v>2025</c:v>
                </c:pt>
                <c:pt idx="4">
                  <c:v>2026</c:v>
                </c:pt>
                <c:pt idx="5">
                  <c:v>2027</c:v>
                </c:pt>
                <c:pt idx="6">
                  <c:v>2028</c:v>
                </c:pt>
                <c:pt idx="7">
                  <c:v>2029</c:v>
                </c:pt>
                <c:pt idx="8">
                  <c:v>2030</c:v>
                </c:pt>
                <c:pt idx="9">
                  <c:v>&gt;2030</c:v>
                </c:pt>
              </c:strCache>
            </c:strRef>
          </c:cat>
          <c:val>
            <c:numRef>
              <c:f>'Solar GW in Queues by Status'!$E$30:$E$39</c:f>
              <c:numCache>
                <c:formatCode>0.0</c:formatCode>
                <c:ptCount val="10"/>
                <c:pt idx="0">
                  <c:v>21.802299999999999</c:v>
                </c:pt>
                <c:pt idx="1">
                  <c:v>15.039400000000001</c:v>
                </c:pt>
                <c:pt idx="2">
                  <c:v>15.220499999999999</c:v>
                </c:pt>
                <c:pt idx="3">
                  <c:v>27.106999999999999</c:v>
                </c:pt>
                <c:pt idx="4">
                  <c:v>41.560499999999998</c:v>
                </c:pt>
                <c:pt idx="5">
                  <c:v>29.646999999999998</c:v>
                </c:pt>
                <c:pt idx="6">
                  <c:v>15.574</c:v>
                </c:pt>
                <c:pt idx="7">
                  <c:v>4.391</c:v>
                </c:pt>
                <c:pt idx="8">
                  <c:v>4.6050000000000004</c:v>
                </c:pt>
                <c:pt idx="9">
                  <c:v>0</c:v>
                </c:pt>
              </c:numCache>
            </c:numRef>
          </c:val>
          <c:extLst>
            <c:ext xmlns:c16="http://schemas.microsoft.com/office/drawing/2014/chart" uri="{C3380CC4-5D6E-409C-BE32-E72D297353CC}">
              <c16:uniqueId val="{00000003-2152-4A5C-BFF1-7D8AE296BA69}"/>
            </c:ext>
          </c:extLst>
        </c:ser>
        <c:ser>
          <c:idx val="4"/>
          <c:order val="4"/>
          <c:tx>
            <c:strRef>
              <c:f>'Solar GW in Queues by Status'!$F$29</c:f>
              <c:strCache>
                <c:ptCount val="1"/>
                <c:pt idx="0">
                  <c:v>Facility Study</c:v>
                </c:pt>
              </c:strCache>
            </c:strRef>
          </c:tx>
          <c:spPr>
            <a:solidFill>
              <a:srgbClr val="2A65AC"/>
            </a:solidFill>
            <a:ln>
              <a:noFill/>
            </a:ln>
            <a:effectLst/>
          </c:spPr>
          <c:invertIfNegative val="0"/>
          <c:cat>
            <c:strRef>
              <c:f>'Solar GW in Queues by Status'!$A$30:$A$39</c:f>
              <c:strCache>
                <c:ptCount val="10"/>
                <c:pt idx="0">
                  <c:v>&lt;2023</c:v>
                </c:pt>
                <c:pt idx="1">
                  <c:v>2023</c:v>
                </c:pt>
                <c:pt idx="2">
                  <c:v>2024</c:v>
                </c:pt>
                <c:pt idx="3">
                  <c:v>2025</c:v>
                </c:pt>
                <c:pt idx="4">
                  <c:v>2026</c:v>
                </c:pt>
                <c:pt idx="5">
                  <c:v>2027</c:v>
                </c:pt>
                <c:pt idx="6">
                  <c:v>2028</c:v>
                </c:pt>
                <c:pt idx="7">
                  <c:v>2029</c:v>
                </c:pt>
                <c:pt idx="8">
                  <c:v>2030</c:v>
                </c:pt>
                <c:pt idx="9">
                  <c:v>&gt;2030</c:v>
                </c:pt>
              </c:strCache>
            </c:strRef>
          </c:cat>
          <c:val>
            <c:numRef>
              <c:f>'Solar GW in Queues by Status'!$F$30:$F$39</c:f>
              <c:numCache>
                <c:formatCode>0.0</c:formatCode>
                <c:ptCount val="10"/>
                <c:pt idx="0">
                  <c:v>7.1826000000000008</c:v>
                </c:pt>
                <c:pt idx="1">
                  <c:v>7.9039999999999999</c:v>
                </c:pt>
                <c:pt idx="2">
                  <c:v>29.367000000000001</c:v>
                </c:pt>
                <c:pt idx="3">
                  <c:v>44.892600000000002</c:v>
                </c:pt>
                <c:pt idx="4">
                  <c:v>28.783999999999999</c:v>
                </c:pt>
                <c:pt idx="5">
                  <c:v>8.9879999999999995</c:v>
                </c:pt>
                <c:pt idx="6">
                  <c:v>3.79</c:v>
                </c:pt>
                <c:pt idx="7">
                  <c:v>0</c:v>
                </c:pt>
                <c:pt idx="8">
                  <c:v>0</c:v>
                </c:pt>
                <c:pt idx="9">
                  <c:v>0</c:v>
                </c:pt>
              </c:numCache>
            </c:numRef>
          </c:val>
          <c:extLst>
            <c:ext xmlns:c16="http://schemas.microsoft.com/office/drawing/2014/chart" uri="{C3380CC4-5D6E-409C-BE32-E72D297353CC}">
              <c16:uniqueId val="{00000004-2152-4A5C-BFF1-7D8AE296BA69}"/>
            </c:ext>
          </c:extLst>
        </c:ser>
        <c:ser>
          <c:idx val="5"/>
          <c:order val="5"/>
          <c:tx>
            <c:strRef>
              <c:f>'Solar GW in Queues by Status'!$G$29</c:f>
              <c:strCache>
                <c:ptCount val="1"/>
                <c:pt idx="0">
                  <c:v>IA Draft/Executed</c:v>
                </c:pt>
              </c:strCache>
            </c:strRef>
          </c:tx>
          <c:spPr>
            <a:solidFill>
              <a:schemeClr val="tx2">
                <a:lumMod val="75000"/>
              </a:schemeClr>
            </a:solidFill>
            <a:ln>
              <a:noFill/>
            </a:ln>
            <a:effectLst/>
          </c:spPr>
          <c:invertIfNegative val="0"/>
          <c:cat>
            <c:strRef>
              <c:f>'Solar GW in Queues by Status'!$A$30:$A$39</c:f>
              <c:strCache>
                <c:ptCount val="10"/>
                <c:pt idx="0">
                  <c:v>&lt;2023</c:v>
                </c:pt>
                <c:pt idx="1">
                  <c:v>2023</c:v>
                </c:pt>
                <c:pt idx="2">
                  <c:v>2024</c:v>
                </c:pt>
                <c:pt idx="3">
                  <c:v>2025</c:v>
                </c:pt>
                <c:pt idx="4">
                  <c:v>2026</c:v>
                </c:pt>
                <c:pt idx="5">
                  <c:v>2027</c:v>
                </c:pt>
                <c:pt idx="6">
                  <c:v>2028</c:v>
                </c:pt>
                <c:pt idx="7">
                  <c:v>2029</c:v>
                </c:pt>
                <c:pt idx="8">
                  <c:v>2030</c:v>
                </c:pt>
                <c:pt idx="9">
                  <c:v>&gt;2030</c:v>
                </c:pt>
              </c:strCache>
            </c:strRef>
          </c:cat>
          <c:val>
            <c:numRef>
              <c:f>'Solar GW in Queues by Status'!$G$30:$G$39</c:f>
              <c:numCache>
                <c:formatCode>0.0</c:formatCode>
                <c:ptCount val="10"/>
                <c:pt idx="0">
                  <c:v>33.798879999999997</c:v>
                </c:pt>
                <c:pt idx="1">
                  <c:v>19.032599999999999</c:v>
                </c:pt>
                <c:pt idx="2">
                  <c:v>26.008099999999999</c:v>
                </c:pt>
                <c:pt idx="3">
                  <c:v>25.613320000000002</c:v>
                </c:pt>
                <c:pt idx="4">
                  <c:v>12.532</c:v>
                </c:pt>
                <c:pt idx="5">
                  <c:v>4.6539999999999999</c:v>
                </c:pt>
                <c:pt idx="6">
                  <c:v>1.8009999999999999</c:v>
                </c:pt>
                <c:pt idx="7">
                  <c:v>4.282</c:v>
                </c:pt>
                <c:pt idx="8">
                  <c:v>1.78</c:v>
                </c:pt>
                <c:pt idx="9">
                  <c:v>0</c:v>
                </c:pt>
              </c:numCache>
            </c:numRef>
          </c:val>
          <c:extLst>
            <c:ext xmlns:c16="http://schemas.microsoft.com/office/drawing/2014/chart" uri="{C3380CC4-5D6E-409C-BE32-E72D297353CC}">
              <c16:uniqueId val="{00000005-2152-4A5C-BFF1-7D8AE296BA69}"/>
            </c:ext>
          </c:extLst>
        </c:ser>
        <c:dLbls>
          <c:showLegendKey val="0"/>
          <c:showVal val="0"/>
          <c:showCatName val="0"/>
          <c:showSerName val="0"/>
          <c:showPercent val="0"/>
          <c:showBubbleSize val="0"/>
        </c:dLbls>
        <c:gapWidth val="55"/>
        <c:overlap val="100"/>
        <c:axId val="436014079"/>
        <c:axId val="436014559"/>
      </c:barChart>
      <c:catAx>
        <c:axId val="436014079"/>
        <c:scaling>
          <c:orientation val="minMax"/>
        </c:scaling>
        <c:delete val="0"/>
        <c:axPos val="b"/>
        <c:title>
          <c:tx>
            <c:rich>
              <a:bodyPr rot="0" spcFirstLastPara="1" vertOverflow="ellipsis" vert="horz" wrap="square" anchor="ctr" anchorCtr="1"/>
              <a:lstStyle/>
              <a:p>
                <a:pPr>
                  <a:defRPr sz="1000" b="1" i="0" u="none" strike="noStrike" kern="1200" baseline="0">
                    <a:solidFill>
                      <a:sysClr val="windowText" lastClr="000000"/>
                    </a:solidFill>
                    <a:latin typeface="Arial" panose="020B0604020202020204" pitchFamily="34" charset="0"/>
                    <a:ea typeface="+mn-ea"/>
                    <a:cs typeface="Arial" panose="020B0604020202020204" pitchFamily="34" charset="0"/>
                  </a:defRPr>
                </a:pPr>
                <a:r>
                  <a:rPr lang="en-US" sz="1000" b="1"/>
                  <a:t>Proposed Online Year</a:t>
                </a:r>
              </a:p>
            </c:rich>
          </c:tx>
          <c:overlay val="0"/>
          <c:spPr>
            <a:noFill/>
            <a:ln>
              <a:noFill/>
            </a:ln>
            <a:effectLst/>
          </c:spPr>
          <c:txPr>
            <a:bodyPr rot="0" spcFirstLastPara="1" vertOverflow="ellipsis" vert="horz" wrap="square" anchor="ctr" anchorCtr="1"/>
            <a:lstStyle/>
            <a:p>
              <a:pPr>
                <a:defRPr sz="1000" b="1"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title>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436014559"/>
        <c:crosses val="autoZero"/>
        <c:auto val="1"/>
        <c:lblAlgn val="ctr"/>
        <c:lblOffset val="100"/>
        <c:noMultiLvlLbl val="0"/>
      </c:catAx>
      <c:valAx>
        <c:axId val="436014559"/>
        <c:scaling>
          <c:orientation val="minMax"/>
          <c:max val="175"/>
          <c:min val="0"/>
        </c:scaling>
        <c:delete val="0"/>
        <c:axPos val="l"/>
        <c:majorGridlines>
          <c:spPr>
            <a:ln w="9525" cap="flat" cmpd="sng" algn="ctr">
              <a:solidFill>
                <a:schemeClr val="tx1">
                  <a:lumMod val="15000"/>
                  <a:lumOff val="85000"/>
                </a:schemeClr>
              </a:solidFill>
              <a:round/>
            </a:ln>
            <a:effectLst/>
          </c:spPr>
        </c:maj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436014079"/>
        <c:crosses val="autoZero"/>
        <c:crossBetween val="between"/>
        <c:majorUnit val="25"/>
      </c:valAx>
      <c:spPr>
        <a:noFill/>
        <a:ln>
          <a:noFill/>
        </a:ln>
        <a:effectLst/>
      </c:spPr>
    </c:plotArea>
    <c:legend>
      <c:legendPos val="r"/>
      <c:layout>
        <c:manualLayout>
          <c:xMode val="edge"/>
          <c:yMode val="edge"/>
          <c:x val="0.73375362505916264"/>
          <c:y val="0.11710225048803027"/>
          <c:w val="0.24403820833871176"/>
          <c:h val="0.45807308281876274"/>
        </c:manualLayout>
      </c:layout>
      <c:overlay val="0"/>
      <c:spPr>
        <a:solidFill>
          <a:schemeClr val="bg1"/>
        </a:solidFill>
        <a:ln>
          <a:solidFill>
            <a:schemeClr val="bg1">
              <a:lumMod val="75000"/>
            </a:schemeClr>
          </a:solidFill>
        </a:ln>
        <a:effectLst/>
      </c:spPr>
      <c:txPr>
        <a:bodyPr rot="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solidFill>
            <a:sysClr val="windowText" lastClr="000000"/>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userShapes r:id="rId3"/>
</c:chartSpace>
</file>

<file path=xl/charts/chart6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100" b="0" i="0" u="none" strike="noStrike" kern="1200" spc="0" baseline="0">
                <a:solidFill>
                  <a:sysClr val="windowText" lastClr="000000"/>
                </a:solidFill>
                <a:latin typeface="Arial" panose="020B0604020202020204" pitchFamily="34" charset="0"/>
                <a:ea typeface="+mn-ea"/>
                <a:cs typeface="Arial" panose="020B0604020202020204" pitchFamily="34" charset="0"/>
              </a:defRPr>
            </a:pPr>
            <a:r>
              <a:rPr lang="en-US" sz="1100" b="1">
                <a:solidFill>
                  <a:sysClr val="windowText" lastClr="000000"/>
                </a:solidFill>
                <a:latin typeface="Arial" panose="020B0604020202020204" pitchFamily="34" charset="0"/>
                <a:cs typeface="Arial" panose="020B0604020202020204" pitchFamily="34" charset="0"/>
              </a:rPr>
              <a:t>Current Status</a:t>
            </a:r>
            <a:r>
              <a:rPr lang="en-US" sz="1100" b="1" baseline="0">
                <a:solidFill>
                  <a:sysClr val="windowText" lastClr="000000"/>
                </a:solidFill>
                <a:latin typeface="Arial" panose="020B0604020202020204" pitchFamily="34" charset="0"/>
                <a:cs typeface="Arial" panose="020B0604020202020204" pitchFamily="34" charset="0"/>
              </a:rPr>
              <a:t> for Requests Submitted 2000-2018</a:t>
            </a:r>
            <a:endParaRPr lang="en-US" sz="1100" b="1">
              <a:solidFill>
                <a:sysClr val="windowText" lastClr="000000"/>
              </a:solidFill>
              <a:latin typeface="Arial" panose="020B0604020202020204" pitchFamily="34" charset="0"/>
              <a:cs typeface="Arial" panose="020B0604020202020204" pitchFamily="34" charset="0"/>
            </a:endParaRPr>
          </a:p>
        </c:rich>
      </c:tx>
      <c:layout>
        <c:manualLayout>
          <c:xMode val="edge"/>
          <c:yMode val="edge"/>
          <c:x val="9.9950538278861002E-3"/>
          <c:y val="8.8364196717085161E-2"/>
        </c:manualLayout>
      </c:layout>
      <c:overlay val="0"/>
      <c:spPr>
        <a:noFill/>
        <a:ln>
          <a:noFill/>
        </a:ln>
        <a:effectLst/>
      </c:spPr>
      <c:txPr>
        <a:bodyPr rot="0" spcFirstLastPara="1" vertOverflow="ellipsis" vert="horz" wrap="square" anchor="ctr" anchorCtr="1"/>
        <a:lstStyle/>
        <a:p>
          <a:pPr>
            <a:defRPr sz="1100" b="0" i="0" u="none" strike="noStrike" kern="1200" spc="0" baseline="0">
              <a:solidFill>
                <a:sysClr val="windowText" lastClr="000000"/>
              </a:solidFill>
              <a:latin typeface="Arial" panose="020B0604020202020204" pitchFamily="34" charset="0"/>
              <a:ea typeface="+mn-ea"/>
              <a:cs typeface="Arial" panose="020B0604020202020204" pitchFamily="34" charset="0"/>
            </a:defRPr>
          </a:pPr>
          <a:endParaRPr lang="en-US"/>
        </a:p>
      </c:txPr>
    </c:title>
    <c:autoTitleDeleted val="0"/>
    <c:plotArea>
      <c:layout>
        <c:manualLayout>
          <c:layoutTarget val="inner"/>
          <c:xMode val="edge"/>
          <c:yMode val="edge"/>
          <c:x val="0.20851619669975929"/>
          <c:y val="0.23253735978180307"/>
          <c:w val="0.73064971273534596"/>
          <c:h val="0.66154205593786886"/>
        </c:manualLayout>
      </c:layout>
      <c:barChart>
        <c:barDir val="bar"/>
        <c:grouping val="percentStacked"/>
        <c:varyColors val="0"/>
        <c:ser>
          <c:idx val="0"/>
          <c:order val="0"/>
          <c:tx>
            <c:strRef>
              <c:f>'Solar GW in Queues by Status'!$I$31</c:f>
              <c:strCache>
                <c:ptCount val="1"/>
                <c:pt idx="0">
                  <c:v>Operational</c:v>
                </c:pt>
              </c:strCache>
            </c:strRef>
          </c:tx>
          <c:spPr>
            <a:solidFill>
              <a:schemeClr val="accent3"/>
            </a:solidFill>
            <a:ln>
              <a:noFill/>
            </a:ln>
            <a:effectLst/>
          </c:spPr>
          <c:invertIfNegative val="0"/>
          <c:dLbls>
            <c:dLbl>
              <c:idx val="0"/>
              <c:tx>
                <c:rich>
                  <a:bodyPr/>
                  <a:lstStyle/>
                  <a:p>
                    <a:fld id="{130D90E8-E15B-4EDE-9336-C6411E8E8FA3}" type="CELLRANGE">
                      <a:rPr lang="en-US"/>
                      <a:pPr/>
                      <a:t>[CELLRANGE]</a:t>
                    </a:fld>
                    <a:endParaRPr lang="en-US"/>
                  </a:p>
                </c:rich>
              </c:tx>
              <c:dLblPos val="ctr"/>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0-5D13-474A-913D-431594B1B8F2}"/>
                </c:ext>
              </c:extLst>
            </c:dLbl>
            <c:dLbl>
              <c:idx val="1"/>
              <c:tx>
                <c:rich>
                  <a:bodyPr/>
                  <a:lstStyle/>
                  <a:p>
                    <a:fld id="{BEBE9E19-F834-4760-AF5F-7C0EAC841CDA}" type="CELLRANGE">
                      <a:rPr lang="en-US"/>
                      <a:pPr/>
                      <a:t>[CELLRANGE]</a:t>
                    </a:fld>
                    <a:endParaRPr lang="en-US"/>
                  </a:p>
                </c:rich>
              </c:tx>
              <c:dLblPos val="ctr"/>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1-5D13-474A-913D-431594B1B8F2}"/>
                </c:ext>
              </c:extLst>
            </c:dLbl>
            <c:dLbl>
              <c:idx val="2"/>
              <c:tx>
                <c:rich>
                  <a:bodyPr/>
                  <a:lstStyle/>
                  <a:p>
                    <a:endParaRPr lang="en-US"/>
                  </a:p>
                </c:rich>
              </c:tx>
              <c:dLblPos val="ctr"/>
              <c:showLegendKey val="0"/>
              <c:showVal val="0"/>
              <c:showCatName val="0"/>
              <c:showSerName val="0"/>
              <c:showPercent val="0"/>
              <c:showBubbleSize val="0"/>
              <c:extLst>
                <c:ext xmlns:c15="http://schemas.microsoft.com/office/drawing/2012/chart" uri="{CE6537A1-D6FC-4f65-9D91-7224C49458BB}">
                  <c15:xForSave val="1"/>
                  <c15:showDataLabelsRange val="1"/>
                </c:ext>
                <c:ext xmlns:c16="http://schemas.microsoft.com/office/drawing/2014/chart" uri="{C3380CC4-5D6E-409C-BE32-E72D297353CC}">
                  <c16:uniqueId val="{00000002-5D13-474A-913D-431594B1B8F2}"/>
                </c:ext>
              </c:extLst>
            </c:dLbl>
            <c:dLbl>
              <c:idx val="3"/>
              <c:tx>
                <c:rich>
                  <a:bodyPr/>
                  <a:lstStyle/>
                  <a:p>
                    <a:fld id="{6FD639B6-55F2-42D4-958A-EDFCB0FEF9E2}" type="CELLRANGE">
                      <a:rPr lang="en-US"/>
                      <a:pPr/>
                      <a:t>[CELLRANGE]</a:t>
                    </a:fld>
                    <a:endParaRPr lang="en-US"/>
                  </a:p>
                </c:rich>
              </c:tx>
              <c:dLblPos val="ctr"/>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3-5D13-474A-913D-431594B1B8F2}"/>
                </c:ext>
              </c:extLst>
            </c:dLbl>
            <c:dLbl>
              <c:idx val="4"/>
              <c:tx>
                <c:rich>
                  <a:bodyPr/>
                  <a:lstStyle/>
                  <a:p>
                    <a:fld id="{3AD8581F-18BE-4281-B143-B1072A6042F3}" type="CELLRANGE">
                      <a:rPr lang="en-US"/>
                      <a:pPr/>
                      <a:t>[CELLRANGE]</a:t>
                    </a:fld>
                    <a:endParaRPr lang="en-US"/>
                  </a:p>
                </c:rich>
              </c:tx>
              <c:dLblPos val="ctr"/>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4-5D13-474A-913D-431594B1B8F2}"/>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Arial" panose="020B0604020202020204" pitchFamily="34" charset="0"/>
                    <a:ea typeface="+mn-ea"/>
                    <a:cs typeface="Arial" panose="020B0604020202020204" pitchFamily="34" charset="0"/>
                  </a:defRPr>
                </a:pPr>
                <a:endParaRPr lang="en-US"/>
              </a:p>
            </c:txPr>
            <c:dLblPos val="ctr"/>
            <c:showLegendKey val="0"/>
            <c:showVal val="0"/>
            <c:showCatName val="0"/>
            <c:showSerName val="0"/>
            <c:showPercent val="0"/>
            <c:showBubbleSize val="0"/>
            <c:showLeaderLines val="0"/>
            <c:extLst>
              <c:ext xmlns:c15="http://schemas.microsoft.com/office/drawing/2012/chart" uri="{CE6537A1-D6FC-4f65-9D91-7224C49458BB}">
                <c15:showDataLabelsRange val="1"/>
                <c15:showLeaderLines val="1"/>
                <c15:leaderLines>
                  <c:spPr>
                    <a:ln w="9525" cap="flat" cmpd="sng" algn="ctr">
                      <a:solidFill>
                        <a:schemeClr val="tx1">
                          <a:lumMod val="35000"/>
                          <a:lumOff val="65000"/>
                        </a:schemeClr>
                      </a:solidFill>
                      <a:round/>
                    </a:ln>
                    <a:effectLst/>
                  </c:spPr>
                </c15:leaderLines>
              </c:ext>
            </c:extLst>
          </c:dLbls>
          <c:cat>
            <c:strRef>
              <c:f>'Solar GW in Queues by Status'!$J$30:$N$30</c:f>
              <c:strCache>
                <c:ptCount val="5"/>
                <c:pt idx="0">
                  <c:v>Solar + Battery</c:v>
                </c:pt>
                <c:pt idx="1">
                  <c:v>Solar</c:v>
                </c:pt>
                <c:pt idx="3">
                  <c:v>Solar + Battery</c:v>
                </c:pt>
                <c:pt idx="4">
                  <c:v>Solar</c:v>
                </c:pt>
              </c:strCache>
            </c:strRef>
          </c:cat>
          <c:val>
            <c:numRef>
              <c:f>'Solar GW in Queues by Status'!$J$31:$N$31</c:f>
              <c:numCache>
                <c:formatCode>0</c:formatCode>
                <c:ptCount val="5"/>
                <c:pt idx="0">
                  <c:v>44</c:v>
                </c:pt>
                <c:pt idx="1">
                  <c:v>796</c:v>
                </c:pt>
                <c:pt idx="3" formatCode="_(* #,##0_);_(* \(#,##0\);_(* &quot;-&quot;??_);_(@_)">
                  <c:v>8314.59</c:v>
                </c:pt>
                <c:pt idx="4" formatCode="_(* #,##0_);_(* \(#,##0\);_(* &quot;-&quot;??_);_(@_)">
                  <c:v>44433.31</c:v>
                </c:pt>
              </c:numCache>
            </c:numRef>
          </c:val>
          <c:extLst>
            <c:ext xmlns:c15="http://schemas.microsoft.com/office/drawing/2012/chart" uri="{02D57815-91ED-43cb-92C2-25804820EDAC}">
              <c15:datalabelsRange>
                <c15:f>'Solar GW in Queues by Status'!$J$36:$N$36</c15:f>
                <c15:dlblRangeCache>
                  <c:ptCount val="5"/>
                  <c:pt idx="0">
                    <c:v>10%</c:v>
                  </c:pt>
                  <c:pt idx="1">
                    <c:v>13%</c:v>
                  </c:pt>
                  <c:pt idx="3">
                    <c:v>7%</c:v>
                  </c:pt>
                  <c:pt idx="4">
                    <c:v>10%</c:v>
                  </c:pt>
                </c15:dlblRangeCache>
              </c15:datalabelsRange>
            </c:ext>
            <c:ext xmlns:c16="http://schemas.microsoft.com/office/drawing/2014/chart" uri="{C3380CC4-5D6E-409C-BE32-E72D297353CC}">
              <c16:uniqueId val="{00000000-9190-439B-92DB-5CB5B1EA96A2}"/>
            </c:ext>
          </c:extLst>
        </c:ser>
        <c:ser>
          <c:idx val="1"/>
          <c:order val="1"/>
          <c:tx>
            <c:strRef>
              <c:f>'Solar GW in Queues by Status'!$I$32</c:f>
              <c:strCache>
                <c:ptCount val="1"/>
                <c:pt idx="0">
                  <c:v>Active</c:v>
                </c:pt>
              </c:strCache>
            </c:strRef>
          </c:tx>
          <c:spPr>
            <a:solidFill>
              <a:schemeClr val="accent1">
                <a:lumMod val="40000"/>
                <a:lumOff val="60000"/>
              </a:schemeClr>
            </a:solidFill>
            <a:ln>
              <a:noFill/>
            </a:ln>
            <a:effectLst/>
          </c:spPr>
          <c:invertIfNegative val="0"/>
          <c:dLbls>
            <c:dLbl>
              <c:idx val="0"/>
              <c:tx>
                <c:rich>
                  <a:bodyPr/>
                  <a:lstStyle/>
                  <a:p>
                    <a:fld id="{B301B1A6-FDDF-43A5-B955-878760D5C7BD}" type="CELLRANGE">
                      <a:rPr lang="en-US"/>
                      <a:pPr/>
                      <a:t>[CELLRANGE]</a:t>
                    </a:fld>
                    <a:endParaRPr lang="en-US"/>
                  </a:p>
                </c:rich>
              </c:tx>
              <c:dLblPos val="ctr"/>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5-5D13-474A-913D-431594B1B8F2}"/>
                </c:ext>
              </c:extLst>
            </c:dLbl>
            <c:dLbl>
              <c:idx val="1"/>
              <c:tx>
                <c:rich>
                  <a:bodyPr/>
                  <a:lstStyle/>
                  <a:p>
                    <a:fld id="{49CC3856-8B21-46C0-BC8E-7B684FBB82B8}" type="CELLRANGE">
                      <a:rPr lang="en-US"/>
                      <a:pPr/>
                      <a:t>[CELLRANGE]</a:t>
                    </a:fld>
                    <a:endParaRPr lang="en-US"/>
                  </a:p>
                </c:rich>
              </c:tx>
              <c:dLblPos val="ctr"/>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6-5D13-474A-913D-431594B1B8F2}"/>
                </c:ext>
              </c:extLst>
            </c:dLbl>
            <c:dLbl>
              <c:idx val="2"/>
              <c:tx>
                <c:rich>
                  <a:bodyPr/>
                  <a:lstStyle/>
                  <a:p>
                    <a:endParaRPr lang="en-US"/>
                  </a:p>
                </c:rich>
              </c:tx>
              <c:dLblPos val="ctr"/>
              <c:showLegendKey val="0"/>
              <c:showVal val="0"/>
              <c:showCatName val="0"/>
              <c:showSerName val="0"/>
              <c:showPercent val="0"/>
              <c:showBubbleSize val="0"/>
              <c:extLst>
                <c:ext xmlns:c15="http://schemas.microsoft.com/office/drawing/2012/chart" uri="{CE6537A1-D6FC-4f65-9D91-7224C49458BB}">
                  <c15:xForSave val="1"/>
                  <c15:showDataLabelsRange val="1"/>
                </c:ext>
                <c:ext xmlns:c16="http://schemas.microsoft.com/office/drawing/2014/chart" uri="{C3380CC4-5D6E-409C-BE32-E72D297353CC}">
                  <c16:uniqueId val="{00000007-5D13-474A-913D-431594B1B8F2}"/>
                </c:ext>
              </c:extLst>
            </c:dLbl>
            <c:dLbl>
              <c:idx val="3"/>
              <c:tx>
                <c:rich>
                  <a:bodyPr/>
                  <a:lstStyle/>
                  <a:p>
                    <a:fld id="{192E1B0E-C91F-4405-BF9A-A56028D9D33C}" type="CELLRANGE">
                      <a:rPr lang="en-US"/>
                      <a:pPr/>
                      <a:t>[CELLRANGE]</a:t>
                    </a:fld>
                    <a:endParaRPr lang="en-US"/>
                  </a:p>
                </c:rich>
              </c:tx>
              <c:dLblPos val="ctr"/>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8-5D13-474A-913D-431594B1B8F2}"/>
                </c:ext>
              </c:extLst>
            </c:dLbl>
            <c:dLbl>
              <c:idx val="4"/>
              <c:tx>
                <c:rich>
                  <a:bodyPr/>
                  <a:lstStyle/>
                  <a:p>
                    <a:fld id="{76B8A42A-D459-43E7-8D13-D95617EB143C}" type="CELLRANGE">
                      <a:rPr lang="en-US"/>
                      <a:pPr/>
                      <a:t>[CELLRANGE]</a:t>
                    </a:fld>
                    <a:endParaRPr lang="en-US"/>
                  </a:p>
                </c:rich>
              </c:tx>
              <c:dLblPos val="ctr"/>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9-5D13-474A-913D-431594B1B8F2}"/>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Arial" panose="020B0604020202020204" pitchFamily="34" charset="0"/>
                    <a:ea typeface="+mn-ea"/>
                    <a:cs typeface="Arial" panose="020B0604020202020204" pitchFamily="34" charset="0"/>
                  </a:defRPr>
                </a:pPr>
                <a:endParaRPr lang="en-US"/>
              </a:p>
            </c:txPr>
            <c:dLblPos val="ctr"/>
            <c:showLegendKey val="0"/>
            <c:showVal val="0"/>
            <c:showCatName val="0"/>
            <c:showSerName val="0"/>
            <c:showPercent val="0"/>
            <c:showBubbleSize val="0"/>
            <c:showLeaderLines val="0"/>
            <c:extLst>
              <c:ext xmlns:c15="http://schemas.microsoft.com/office/drawing/2012/chart" uri="{CE6537A1-D6FC-4f65-9D91-7224C49458BB}">
                <c15:showDataLabelsRange val="1"/>
                <c15:showLeaderLines val="1"/>
                <c15:leaderLines>
                  <c:spPr>
                    <a:ln w="9525" cap="flat" cmpd="sng" algn="ctr">
                      <a:solidFill>
                        <a:schemeClr val="tx1">
                          <a:lumMod val="35000"/>
                          <a:lumOff val="65000"/>
                        </a:schemeClr>
                      </a:solidFill>
                      <a:round/>
                    </a:ln>
                    <a:effectLst/>
                  </c:spPr>
                </c15:leaderLines>
              </c:ext>
            </c:extLst>
          </c:dLbls>
          <c:cat>
            <c:strRef>
              <c:f>'Solar GW in Queues by Status'!$J$30:$N$30</c:f>
              <c:strCache>
                <c:ptCount val="5"/>
                <c:pt idx="0">
                  <c:v>Solar + Battery</c:v>
                </c:pt>
                <c:pt idx="1">
                  <c:v>Solar</c:v>
                </c:pt>
                <c:pt idx="3">
                  <c:v>Solar + Battery</c:v>
                </c:pt>
                <c:pt idx="4">
                  <c:v>Solar</c:v>
                </c:pt>
              </c:strCache>
            </c:strRef>
          </c:cat>
          <c:val>
            <c:numRef>
              <c:f>'Solar GW in Queues by Status'!$J$32:$N$32</c:f>
              <c:numCache>
                <c:formatCode>0</c:formatCode>
                <c:ptCount val="5"/>
                <c:pt idx="0">
                  <c:v>169</c:v>
                </c:pt>
                <c:pt idx="1">
                  <c:v>579</c:v>
                </c:pt>
                <c:pt idx="3" formatCode="_(* #,##0_);_(* \(#,##0\);_(* &quot;-&quot;??_);_(@_)">
                  <c:v>57265.5</c:v>
                </c:pt>
                <c:pt idx="4" formatCode="_(* #,##0_);_(* \(#,##0\);_(* &quot;-&quot;??_);_(@_)">
                  <c:v>64990.02</c:v>
                </c:pt>
              </c:numCache>
            </c:numRef>
          </c:val>
          <c:extLst>
            <c:ext xmlns:c15="http://schemas.microsoft.com/office/drawing/2012/chart" uri="{02D57815-91ED-43cb-92C2-25804820EDAC}">
              <c15:datalabelsRange>
                <c15:f>'Solar GW in Queues by Status'!$J$37:$N$37</c15:f>
                <c15:dlblRangeCache>
                  <c:ptCount val="5"/>
                  <c:pt idx="0">
                    <c:v>37%</c:v>
                  </c:pt>
                  <c:pt idx="1">
                    <c:v>10%</c:v>
                  </c:pt>
                  <c:pt idx="3">
                    <c:v>47%</c:v>
                  </c:pt>
                  <c:pt idx="4">
                    <c:v>15%</c:v>
                  </c:pt>
                </c15:dlblRangeCache>
              </c15:datalabelsRange>
            </c:ext>
            <c:ext xmlns:c16="http://schemas.microsoft.com/office/drawing/2014/chart" uri="{C3380CC4-5D6E-409C-BE32-E72D297353CC}">
              <c16:uniqueId val="{00000001-9190-439B-92DB-5CB5B1EA96A2}"/>
            </c:ext>
          </c:extLst>
        </c:ser>
        <c:ser>
          <c:idx val="2"/>
          <c:order val="2"/>
          <c:tx>
            <c:strRef>
              <c:f>'Solar GW in Queues by Status'!$I$33</c:f>
              <c:strCache>
                <c:ptCount val="1"/>
                <c:pt idx="0">
                  <c:v>Suspended</c:v>
                </c:pt>
              </c:strCache>
            </c:strRef>
          </c:tx>
          <c:spPr>
            <a:solidFill>
              <a:schemeClr val="accent6">
                <a:lumMod val="60000"/>
                <a:lumOff val="40000"/>
              </a:schemeClr>
            </a:solidFill>
            <a:ln>
              <a:noFill/>
            </a:ln>
            <a:effectLst/>
          </c:spPr>
          <c:invertIfNegative val="0"/>
          <c:dLbls>
            <c:dLbl>
              <c:idx val="0"/>
              <c:tx>
                <c:rich>
                  <a:bodyPr/>
                  <a:lstStyle/>
                  <a:p>
                    <a:fld id="{D57FB6F5-4269-437E-997E-CE85712A56DD}" type="CELLRANGE">
                      <a:rPr lang="en-US"/>
                      <a:pPr/>
                      <a:t>[CELLRANGE]</a:t>
                    </a:fld>
                    <a:endParaRPr lang="en-US"/>
                  </a:p>
                </c:rich>
              </c:tx>
              <c:dLblPos val="ctr"/>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A-5D13-474A-913D-431594B1B8F2}"/>
                </c:ext>
              </c:extLst>
            </c:dLbl>
            <c:dLbl>
              <c:idx val="1"/>
              <c:tx>
                <c:rich>
                  <a:bodyPr/>
                  <a:lstStyle/>
                  <a:p>
                    <a:fld id="{B9649C92-008F-4225-AE27-F3AACA425BE8}" type="CELLRANGE">
                      <a:rPr lang="en-US"/>
                      <a:pPr/>
                      <a:t>[CELLRANGE]</a:t>
                    </a:fld>
                    <a:endParaRPr lang="en-US"/>
                  </a:p>
                </c:rich>
              </c:tx>
              <c:dLblPos val="ctr"/>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B-5D13-474A-913D-431594B1B8F2}"/>
                </c:ext>
              </c:extLst>
            </c:dLbl>
            <c:dLbl>
              <c:idx val="2"/>
              <c:tx>
                <c:rich>
                  <a:bodyPr/>
                  <a:lstStyle/>
                  <a:p>
                    <a:endParaRPr lang="en-US"/>
                  </a:p>
                </c:rich>
              </c:tx>
              <c:dLblPos val="ctr"/>
              <c:showLegendKey val="0"/>
              <c:showVal val="0"/>
              <c:showCatName val="0"/>
              <c:showSerName val="0"/>
              <c:showPercent val="0"/>
              <c:showBubbleSize val="0"/>
              <c:extLst>
                <c:ext xmlns:c15="http://schemas.microsoft.com/office/drawing/2012/chart" uri="{CE6537A1-D6FC-4f65-9D91-7224C49458BB}">
                  <c15:xForSave val="1"/>
                  <c15:showDataLabelsRange val="1"/>
                </c:ext>
                <c:ext xmlns:c16="http://schemas.microsoft.com/office/drawing/2014/chart" uri="{C3380CC4-5D6E-409C-BE32-E72D297353CC}">
                  <c16:uniqueId val="{0000000C-5D13-474A-913D-431594B1B8F2}"/>
                </c:ext>
              </c:extLst>
            </c:dLbl>
            <c:dLbl>
              <c:idx val="3"/>
              <c:tx>
                <c:rich>
                  <a:bodyPr/>
                  <a:lstStyle/>
                  <a:p>
                    <a:fld id="{C8FBEF0D-6E09-42FA-8CC1-949B7DFA65B7}" type="CELLRANGE">
                      <a:rPr lang="en-US"/>
                      <a:pPr/>
                      <a:t>[CELLRANGE]</a:t>
                    </a:fld>
                    <a:endParaRPr lang="en-US"/>
                  </a:p>
                </c:rich>
              </c:tx>
              <c:dLblPos val="ctr"/>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D-5D13-474A-913D-431594B1B8F2}"/>
                </c:ext>
              </c:extLst>
            </c:dLbl>
            <c:dLbl>
              <c:idx val="4"/>
              <c:tx>
                <c:rich>
                  <a:bodyPr/>
                  <a:lstStyle/>
                  <a:p>
                    <a:fld id="{074CF5BC-2590-4796-AA80-8C4ED4D2C389}" type="CELLRANGE">
                      <a:rPr lang="en-US"/>
                      <a:pPr/>
                      <a:t>[CELLRANGE]</a:t>
                    </a:fld>
                    <a:endParaRPr lang="en-US"/>
                  </a:p>
                </c:rich>
              </c:tx>
              <c:dLblPos val="ctr"/>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E-5D13-474A-913D-431594B1B8F2}"/>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Arial" panose="020B0604020202020204" pitchFamily="34" charset="0"/>
                    <a:ea typeface="+mn-ea"/>
                    <a:cs typeface="Arial" panose="020B0604020202020204" pitchFamily="34" charset="0"/>
                  </a:defRPr>
                </a:pPr>
                <a:endParaRPr lang="en-US"/>
              </a:p>
            </c:txPr>
            <c:dLblPos val="ctr"/>
            <c:showLegendKey val="0"/>
            <c:showVal val="0"/>
            <c:showCatName val="0"/>
            <c:showSerName val="0"/>
            <c:showPercent val="0"/>
            <c:showBubbleSize val="0"/>
            <c:showLeaderLines val="0"/>
            <c:extLst>
              <c:ext xmlns:c15="http://schemas.microsoft.com/office/drawing/2012/chart" uri="{CE6537A1-D6FC-4f65-9D91-7224C49458BB}">
                <c15:showDataLabelsRange val="1"/>
                <c15:showLeaderLines val="1"/>
                <c15:leaderLines>
                  <c:spPr>
                    <a:ln w="9525" cap="flat" cmpd="sng" algn="ctr">
                      <a:solidFill>
                        <a:schemeClr val="tx1">
                          <a:lumMod val="35000"/>
                          <a:lumOff val="65000"/>
                        </a:schemeClr>
                      </a:solidFill>
                      <a:round/>
                    </a:ln>
                    <a:effectLst/>
                  </c:spPr>
                </c15:leaderLines>
              </c:ext>
            </c:extLst>
          </c:dLbls>
          <c:cat>
            <c:strRef>
              <c:f>'Solar GW in Queues by Status'!$J$30:$N$30</c:f>
              <c:strCache>
                <c:ptCount val="5"/>
                <c:pt idx="0">
                  <c:v>Solar + Battery</c:v>
                </c:pt>
                <c:pt idx="1">
                  <c:v>Solar</c:v>
                </c:pt>
                <c:pt idx="3">
                  <c:v>Solar + Battery</c:v>
                </c:pt>
                <c:pt idx="4">
                  <c:v>Solar</c:v>
                </c:pt>
              </c:strCache>
            </c:strRef>
          </c:cat>
          <c:val>
            <c:numRef>
              <c:f>'Solar GW in Queues by Status'!$J$33:$N$33</c:f>
              <c:numCache>
                <c:formatCode>0</c:formatCode>
                <c:ptCount val="5"/>
                <c:pt idx="0">
                  <c:v>15</c:v>
                </c:pt>
                <c:pt idx="1">
                  <c:v>81</c:v>
                </c:pt>
                <c:pt idx="3" formatCode="_(* #,##0_);_(* \(#,##0\);_(* &quot;-&quot;??_);_(@_)">
                  <c:v>4395</c:v>
                </c:pt>
                <c:pt idx="4" formatCode="_(* #,##0_);_(* \(#,##0\);_(* &quot;-&quot;??_);_(@_)">
                  <c:v>6762.2</c:v>
                </c:pt>
              </c:numCache>
            </c:numRef>
          </c:val>
          <c:extLst>
            <c:ext xmlns:c15="http://schemas.microsoft.com/office/drawing/2012/chart" uri="{02D57815-91ED-43cb-92C2-25804820EDAC}">
              <c15:datalabelsRange>
                <c15:f>'Solar GW in Queues by Status'!$J$38:$N$38</c15:f>
                <c15:dlblRangeCache>
                  <c:ptCount val="5"/>
                  <c:pt idx="0">
                    <c:v>3%</c:v>
                  </c:pt>
                  <c:pt idx="1">
                    <c:v>1%</c:v>
                  </c:pt>
                  <c:pt idx="3">
                    <c:v>4%</c:v>
                  </c:pt>
                  <c:pt idx="4">
                    <c:v>2%</c:v>
                  </c:pt>
                </c15:dlblRangeCache>
              </c15:datalabelsRange>
            </c:ext>
            <c:ext xmlns:c16="http://schemas.microsoft.com/office/drawing/2014/chart" uri="{C3380CC4-5D6E-409C-BE32-E72D297353CC}">
              <c16:uniqueId val="{00000002-9190-439B-92DB-5CB5B1EA96A2}"/>
            </c:ext>
          </c:extLst>
        </c:ser>
        <c:ser>
          <c:idx val="3"/>
          <c:order val="3"/>
          <c:tx>
            <c:strRef>
              <c:f>'Solar GW in Queues by Status'!$I$34</c:f>
              <c:strCache>
                <c:ptCount val="1"/>
                <c:pt idx="0">
                  <c:v>Withdrawn</c:v>
                </c:pt>
              </c:strCache>
            </c:strRef>
          </c:tx>
          <c:spPr>
            <a:solidFill>
              <a:schemeClr val="bg1">
                <a:lumMod val="75000"/>
              </a:schemeClr>
            </a:solidFill>
            <a:ln>
              <a:noFill/>
            </a:ln>
            <a:effectLst/>
          </c:spPr>
          <c:invertIfNegative val="0"/>
          <c:dLbls>
            <c:dLbl>
              <c:idx val="0"/>
              <c:tx>
                <c:rich>
                  <a:bodyPr/>
                  <a:lstStyle/>
                  <a:p>
                    <a:fld id="{5B4E3C6F-947D-4D2A-87B4-BB034AFAE2EF}" type="CELLRANGE">
                      <a:rPr lang="en-US"/>
                      <a:pPr/>
                      <a:t>[CELLRANGE]</a:t>
                    </a:fld>
                    <a:endParaRPr lang="en-US"/>
                  </a:p>
                </c:rich>
              </c:tx>
              <c:dLblPos val="ctr"/>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F-5D13-474A-913D-431594B1B8F2}"/>
                </c:ext>
              </c:extLst>
            </c:dLbl>
            <c:dLbl>
              <c:idx val="1"/>
              <c:tx>
                <c:rich>
                  <a:bodyPr/>
                  <a:lstStyle/>
                  <a:p>
                    <a:fld id="{B21681D0-AD3F-42E4-902C-AB53D38DC9BE}" type="CELLRANGE">
                      <a:rPr lang="en-US"/>
                      <a:pPr/>
                      <a:t>[CELLRANGE]</a:t>
                    </a:fld>
                    <a:endParaRPr lang="en-US"/>
                  </a:p>
                </c:rich>
              </c:tx>
              <c:dLblPos val="ctr"/>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10-5D13-474A-913D-431594B1B8F2}"/>
                </c:ext>
              </c:extLst>
            </c:dLbl>
            <c:dLbl>
              <c:idx val="2"/>
              <c:tx>
                <c:rich>
                  <a:bodyPr/>
                  <a:lstStyle/>
                  <a:p>
                    <a:endParaRPr lang="en-US"/>
                  </a:p>
                </c:rich>
              </c:tx>
              <c:dLblPos val="ctr"/>
              <c:showLegendKey val="0"/>
              <c:showVal val="0"/>
              <c:showCatName val="0"/>
              <c:showSerName val="0"/>
              <c:showPercent val="0"/>
              <c:showBubbleSize val="0"/>
              <c:extLst>
                <c:ext xmlns:c15="http://schemas.microsoft.com/office/drawing/2012/chart" uri="{CE6537A1-D6FC-4f65-9D91-7224C49458BB}">
                  <c15:xForSave val="1"/>
                  <c15:showDataLabelsRange val="1"/>
                </c:ext>
                <c:ext xmlns:c16="http://schemas.microsoft.com/office/drawing/2014/chart" uri="{C3380CC4-5D6E-409C-BE32-E72D297353CC}">
                  <c16:uniqueId val="{00000011-5D13-474A-913D-431594B1B8F2}"/>
                </c:ext>
              </c:extLst>
            </c:dLbl>
            <c:dLbl>
              <c:idx val="3"/>
              <c:tx>
                <c:rich>
                  <a:bodyPr/>
                  <a:lstStyle/>
                  <a:p>
                    <a:fld id="{3D7BEE15-EEBC-48D0-B872-C9D480EDA7A2}" type="CELLRANGE">
                      <a:rPr lang="en-US"/>
                      <a:pPr/>
                      <a:t>[CELLRANGE]</a:t>
                    </a:fld>
                    <a:endParaRPr lang="en-US"/>
                  </a:p>
                </c:rich>
              </c:tx>
              <c:dLblPos val="ctr"/>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12-5D13-474A-913D-431594B1B8F2}"/>
                </c:ext>
              </c:extLst>
            </c:dLbl>
            <c:dLbl>
              <c:idx val="4"/>
              <c:tx>
                <c:rich>
                  <a:bodyPr/>
                  <a:lstStyle/>
                  <a:p>
                    <a:fld id="{9D20E480-A3A8-47D1-931B-D1589C8B64BE}" type="CELLRANGE">
                      <a:rPr lang="en-US"/>
                      <a:pPr/>
                      <a:t>[CELLRANGE]</a:t>
                    </a:fld>
                    <a:endParaRPr lang="en-US"/>
                  </a:p>
                </c:rich>
              </c:tx>
              <c:dLblPos val="ctr"/>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13-5D13-474A-913D-431594B1B8F2}"/>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Arial" panose="020B0604020202020204" pitchFamily="34" charset="0"/>
                    <a:ea typeface="+mn-ea"/>
                    <a:cs typeface="Arial" panose="020B0604020202020204" pitchFamily="34" charset="0"/>
                  </a:defRPr>
                </a:pPr>
                <a:endParaRPr lang="en-US"/>
              </a:p>
            </c:txPr>
            <c:dLblPos val="ctr"/>
            <c:showLegendKey val="0"/>
            <c:showVal val="0"/>
            <c:showCatName val="0"/>
            <c:showSerName val="0"/>
            <c:showPercent val="0"/>
            <c:showBubbleSize val="0"/>
            <c:showLeaderLines val="0"/>
            <c:extLst>
              <c:ext xmlns:c15="http://schemas.microsoft.com/office/drawing/2012/chart" uri="{CE6537A1-D6FC-4f65-9D91-7224C49458BB}">
                <c15:showDataLabelsRange val="1"/>
                <c15:showLeaderLines val="1"/>
                <c15:leaderLines>
                  <c:spPr>
                    <a:ln w="9525" cap="flat" cmpd="sng" algn="ctr">
                      <a:solidFill>
                        <a:schemeClr val="tx1">
                          <a:lumMod val="35000"/>
                          <a:lumOff val="65000"/>
                        </a:schemeClr>
                      </a:solidFill>
                      <a:round/>
                    </a:ln>
                    <a:effectLst/>
                  </c:spPr>
                </c15:leaderLines>
              </c:ext>
            </c:extLst>
          </c:dLbls>
          <c:cat>
            <c:strRef>
              <c:f>'Solar GW in Queues by Status'!$J$30:$N$30</c:f>
              <c:strCache>
                <c:ptCount val="5"/>
                <c:pt idx="0">
                  <c:v>Solar + Battery</c:v>
                </c:pt>
                <c:pt idx="1">
                  <c:v>Solar</c:v>
                </c:pt>
                <c:pt idx="3">
                  <c:v>Solar + Battery</c:v>
                </c:pt>
                <c:pt idx="4">
                  <c:v>Solar</c:v>
                </c:pt>
              </c:strCache>
            </c:strRef>
          </c:cat>
          <c:val>
            <c:numRef>
              <c:f>'Solar GW in Queues by Status'!$J$34:$N$34</c:f>
              <c:numCache>
                <c:formatCode>0</c:formatCode>
                <c:ptCount val="5"/>
                <c:pt idx="0">
                  <c:v>223</c:v>
                </c:pt>
                <c:pt idx="1">
                  <c:v>4474</c:v>
                </c:pt>
                <c:pt idx="3" formatCode="_(* #,##0_);_(* \(#,##0\);_(* &quot;-&quot;??_);_(@_)">
                  <c:v>52398.1</c:v>
                </c:pt>
                <c:pt idx="4" formatCode="_(* #,##0_);_(* \(#,##0\);_(* &quot;-&quot;??_);_(@_)">
                  <c:v>318406.5</c:v>
                </c:pt>
              </c:numCache>
            </c:numRef>
          </c:val>
          <c:extLst>
            <c:ext xmlns:c15="http://schemas.microsoft.com/office/drawing/2012/chart" uri="{02D57815-91ED-43cb-92C2-25804820EDAC}">
              <c15:datalabelsRange>
                <c15:f>'Solar GW in Queues by Status'!$J$39:$N$39</c15:f>
                <c15:dlblRangeCache>
                  <c:ptCount val="5"/>
                  <c:pt idx="0">
                    <c:v>49%</c:v>
                  </c:pt>
                  <c:pt idx="1">
                    <c:v>75%</c:v>
                  </c:pt>
                  <c:pt idx="3">
                    <c:v>43%</c:v>
                  </c:pt>
                  <c:pt idx="4">
                    <c:v>73%</c:v>
                  </c:pt>
                </c15:dlblRangeCache>
              </c15:datalabelsRange>
            </c:ext>
            <c:ext xmlns:c16="http://schemas.microsoft.com/office/drawing/2014/chart" uri="{C3380CC4-5D6E-409C-BE32-E72D297353CC}">
              <c16:uniqueId val="{00000003-9190-439B-92DB-5CB5B1EA96A2}"/>
            </c:ext>
          </c:extLst>
        </c:ser>
        <c:dLbls>
          <c:dLblPos val="ctr"/>
          <c:showLegendKey val="0"/>
          <c:showVal val="1"/>
          <c:showCatName val="0"/>
          <c:showSerName val="0"/>
          <c:showPercent val="0"/>
          <c:showBubbleSize val="0"/>
        </c:dLbls>
        <c:gapWidth val="50"/>
        <c:overlap val="100"/>
        <c:axId val="380046896"/>
        <c:axId val="380046416"/>
      </c:barChart>
      <c:catAx>
        <c:axId val="380046896"/>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000" b="1"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380046416"/>
        <c:crosses val="autoZero"/>
        <c:auto val="1"/>
        <c:lblAlgn val="ctr"/>
        <c:lblOffset val="100"/>
        <c:noMultiLvlLbl val="0"/>
      </c:catAx>
      <c:valAx>
        <c:axId val="380046416"/>
        <c:scaling>
          <c:orientation val="minMax"/>
        </c:scaling>
        <c:delete val="0"/>
        <c:axPos val="b"/>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1000" b="1"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380046896"/>
        <c:crosses val="autoZero"/>
        <c:crossBetween val="between"/>
      </c:valAx>
      <c:spPr>
        <a:noFill/>
        <a:ln>
          <a:noFill/>
        </a:ln>
        <a:effectLst/>
      </c:spPr>
    </c:plotArea>
    <c:legend>
      <c:legendPos val="b"/>
      <c:layout>
        <c:manualLayout>
          <c:xMode val="edge"/>
          <c:yMode val="edge"/>
          <c:x val="0.56091867494143544"/>
          <c:y val="0.49742524381633724"/>
          <c:w val="0.37179284238950056"/>
          <c:h val="0.13051498053277788"/>
        </c:manualLayout>
      </c:layout>
      <c:overlay val="0"/>
      <c:spPr>
        <a:solidFill>
          <a:schemeClr val="bg1"/>
        </a:solidFill>
        <a:ln>
          <a:noFill/>
        </a:ln>
        <a:effectLst/>
      </c:spPr>
      <c:txPr>
        <a:bodyPr rot="0" spcFirstLastPara="1" vertOverflow="ellipsis" vert="horz" wrap="square" anchor="ctr" anchorCtr="1"/>
        <a:lstStyle/>
        <a:p>
          <a:pPr>
            <a:defRPr sz="10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6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10540656245067784"/>
          <c:y val="0.12632264716910385"/>
          <c:w val="0.87815199650987186"/>
          <c:h val="0.77561117360329956"/>
        </c:manualLayout>
      </c:layout>
      <c:barChart>
        <c:barDir val="col"/>
        <c:grouping val="stacked"/>
        <c:varyColors val="0"/>
        <c:ser>
          <c:idx val="0"/>
          <c:order val="0"/>
          <c:tx>
            <c:strRef>
              <c:f>'All Hybrid Capacity in Queues'!$B$31</c:f>
              <c:strCache>
                <c:ptCount val="1"/>
                <c:pt idx="0">
                  <c:v>Hybrid</c:v>
                </c:pt>
              </c:strCache>
            </c:strRef>
          </c:tx>
          <c:spPr>
            <a:solidFill>
              <a:schemeClr val="accent3">
                <a:lumMod val="75000"/>
              </a:schemeClr>
            </a:solidFill>
            <a:ln>
              <a:noFill/>
            </a:ln>
            <a:effectLst/>
          </c:spPr>
          <c:invertIfNegative val="0"/>
          <c:dLbls>
            <c:dLbl>
              <c:idx val="0"/>
              <c:tx>
                <c:rich>
                  <a:bodyPr rot="0" spcFirstLastPara="1" vertOverflow="ellipsis" vert="horz" wrap="square" lIns="38100" tIns="19050" rIns="38100" bIns="19050" anchor="ctr" anchorCtr="1">
                    <a:spAutoFit/>
                  </a:bodyPr>
                  <a:lstStyle/>
                  <a:p>
                    <a:pPr>
                      <a:defRPr sz="900" b="0" i="0" u="none" strike="noStrike" kern="1200" baseline="0">
                        <a:solidFill>
                          <a:schemeClr val="bg1"/>
                        </a:solidFill>
                        <a:latin typeface="Arial" panose="020B0604020202020204" pitchFamily="34" charset="0"/>
                        <a:ea typeface="+mn-ea"/>
                        <a:cs typeface="Arial" panose="020B0604020202020204" pitchFamily="34" charset="0"/>
                      </a:defRPr>
                    </a:pPr>
                    <a:fld id="{98EDEF58-05B6-4FE1-B85F-1ED3042CCFCD}" type="CELLRANGE">
                      <a:rPr lang="en-US"/>
                      <a:pPr>
                        <a:defRPr>
                          <a:solidFill>
                            <a:schemeClr val="bg1"/>
                          </a:solidFill>
                        </a:defRPr>
                      </a:pPr>
                      <a:t>[CELLRANGE]</a:t>
                    </a:fld>
                    <a:endParaRPr lang="en-US"/>
                  </a:p>
                </c:rich>
              </c:tx>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bg1"/>
                      </a:solidFill>
                      <a:latin typeface="Arial" panose="020B0604020202020204" pitchFamily="34" charset="0"/>
                      <a:ea typeface="+mn-ea"/>
                      <a:cs typeface="Arial" panose="020B0604020202020204" pitchFamily="34" charset="0"/>
                    </a:defRPr>
                  </a:pPr>
                  <a:endParaRPr lang="en-US"/>
                </a:p>
              </c:txPr>
              <c:dLblPos val="ctr"/>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0-A693-4672-A595-92DD8DB11857}"/>
                </c:ext>
              </c:extLst>
            </c:dLbl>
            <c:dLbl>
              <c:idx val="1"/>
              <c:tx>
                <c:rich>
                  <a:bodyPr rot="0" spcFirstLastPara="1" vertOverflow="ellipsis" vert="horz" wrap="square" lIns="38100" tIns="19050" rIns="38100" bIns="19050" anchor="ctr" anchorCtr="1">
                    <a:spAutoFit/>
                  </a:bodyPr>
                  <a:lstStyle/>
                  <a:p>
                    <a:pPr>
                      <a:defRPr sz="900" b="0" i="0" u="none" strike="noStrike" kern="1200" baseline="0">
                        <a:solidFill>
                          <a:schemeClr val="bg1"/>
                        </a:solidFill>
                        <a:latin typeface="Arial" panose="020B0604020202020204" pitchFamily="34" charset="0"/>
                        <a:ea typeface="+mn-ea"/>
                        <a:cs typeface="Arial" panose="020B0604020202020204" pitchFamily="34" charset="0"/>
                      </a:defRPr>
                    </a:pPr>
                    <a:fld id="{2307A747-2388-4118-BA26-B3349D4E2715}" type="CELLRANGE">
                      <a:rPr lang="en-US"/>
                      <a:pPr>
                        <a:defRPr>
                          <a:solidFill>
                            <a:schemeClr val="bg1"/>
                          </a:solidFill>
                        </a:defRPr>
                      </a:pPr>
                      <a:t>[CELLRANGE]</a:t>
                    </a:fld>
                    <a:endParaRPr lang="en-US"/>
                  </a:p>
                </c:rich>
              </c:tx>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bg1"/>
                      </a:solidFill>
                      <a:latin typeface="Arial" panose="020B0604020202020204" pitchFamily="34" charset="0"/>
                      <a:ea typeface="+mn-ea"/>
                      <a:cs typeface="Arial" panose="020B0604020202020204" pitchFamily="34" charset="0"/>
                    </a:defRPr>
                  </a:pPr>
                  <a:endParaRPr lang="en-US"/>
                </a:p>
              </c:txPr>
              <c:dLblPos val="ctr"/>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1-A693-4672-A595-92DD8DB11857}"/>
                </c:ext>
              </c:extLst>
            </c:dLbl>
            <c:dLbl>
              <c:idx val="2"/>
              <c:tx>
                <c:rich>
                  <a:bodyPr rot="0" spcFirstLastPara="1" vertOverflow="ellipsis" vert="horz" wrap="square" lIns="38100" tIns="19050" rIns="38100" bIns="19050" anchor="ctr" anchorCtr="1">
                    <a:spAutoFit/>
                  </a:bodyPr>
                  <a:lstStyle/>
                  <a:p>
                    <a:pPr>
                      <a:defRPr sz="900" b="0" i="0" u="none" strike="noStrike" kern="1200" baseline="0">
                        <a:solidFill>
                          <a:schemeClr val="bg1"/>
                        </a:solidFill>
                        <a:latin typeface="Arial" panose="020B0604020202020204" pitchFamily="34" charset="0"/>
                        <a:ea typeface="+mn-ea"/>
                        <a:cs typeface="Arial" panose="020B0604020202020204" pitchFamily="34" charset="0"/>
                      </a:defRPr>
                    </a:pPr>
                    <a:fld id="{01C7B6DA-B6AA-4FEE-91E2-117E616E0DC5}" type="CELLRANGE">
                      <a:rPr lang="en-US"/>
                      <a:pPr>
                        <a:defRPr>
                          <a:solidFill>
                            <a:schemeClr val="bg1"/>
                          </a:solidFill>
                        </a:defRPr>
                      </a:pPr>
                      <a:t>[CELLRANGE]</a:t>
                    </a:fld>
                    <a:endParaRPr lang="en-US"/>
                  </a:p>
                </c:rich>
              </c:tx>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bg1"/>
                      </a:solidFill>
                      <a:latin typeface="Arial" panose="020B0604020202020204" pitchFamily="34" charset="0"/>
                      <a:ea typeface="+mn-ea"/>
                      <a:cs typeface="Arial" panose="020B0604020202020204" pitchFamily="34" charset="0"/>
                    </a:defRPr>
                  </a:pPr>
                  <a:endParaRPr lang="en-US"/>
                </a:p>
              </c:txPr>
              <c:dLblPos val="ctr"/>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2-A693-4672-A595-92DD8DB11857}"/>
                </c:ext>
              </c:extLst>
            </c:dLbl>
            <c:dLbl>
              <c:idx val="3"/>
              <c:tx>
                <c:rich>
                  <a:bodyPr/>
                  <a:lstStyle/>
                  <a:p>
                    <a:fld id="{EE420EA1-45C7-46FA-A551-96B44FFE1349}" type="CELLRANGE">
                      <a:rPr lang="en-US"/>
                      <a:pPr/>
                      <a:t>[CELLRANGE]</a:t>
                    </a:fld>
                    <a:endParaRPr lang="en-US"/>
                  </a:p>
                </c:rich>
              </c:tx>
              <c:dLblPos val="ctr"/>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3-A693-4672-A595-92DD8DB11857}"/>
                </c:ext>
              </c:extLst>
            </c:dLbl>
            <c:dLbl>
              <c:idx val="4"/>
              <c:tx>
                <c:rich>
                  <a:bodyPr/>
                  <a:lstStyle/>
                  <a:p>
                    <a:fld id="{4BA1A798-F55B-4931-A6A9-91761C6CF793}" type="CELLRANGE">
                      <a:rPr lang="en-US"/>
                      <a:pPr/>
                      <a:t>[CELLRANGE]</a:t>
                    </a:fld>
                    <a:endParaRPr lang="en-US"/>
                  </a:p>
                </c:rich>
              </c:tx>
              <c:dLblPos val="ctr"/>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4-A693-4672-A595-92DD8DB11857}"/>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Arial" panose="020B0604020202020204" pitchFamily="34" charset="0"/>
                    <a:ea typeface="+mn-ea"/>
                    <a:cs typeface="Arial" panose="020B0604020202020204" pitchFamily="34" charset="0"/>
                  </a:defRPr>
                </a:pPr>
                <a:endParaRPr lang="en-US"/>
              </a:p>
            </c:txPr>
            <c:dLblPos val="ctr"/>
            <c:showLegendKey val="0"/>
            <c:showVal val="0"/>
            <c:showCatName val="0"/>
            <c:showSerName val="0"/>
            <c:showPercent val="0"/>
            <c:showBubbleSize val="0"/>
            <c:showLeaderLines val="0"/>
            <c:extLst>
              <c:ext xmlns:c15="http://schemas.microsoft.com/office/drawing/2012/chart" uri="{CE6537A1-D6FC-4f65-9D91-7224C49458BB}">
                <c15:showDataLabelsRange val="1"/>
                <c15:showLeaderLines val="1"/>
                <c15:leaderLines>
                  <c:spPr>
                    <a:ln w="9525" cap="flat" cmpd="sng" algn="ctr">
                      <a:solidFill>
                        <a:schemeClr val="tx1">
                          <a:lumMod val="35000"/>
                          <a:lumOff val="65000"/>
                        </a:schemeClr>
                      </a:solidFill>
                      <a:round/>
                    </a:ln>
                    <a:effectLst/>
                  </c:spPr>
                </c15:leaderLines>
              </c:ext>
            </c:extLst>
          </c:dLbls>
          <c:cat>
            <c:strRef>
              <c:f>'All Hybrid Capacity in Queues'!$A$33:$A$37</c:f>
              <c:strCache>
                <c:ptCount val="5"/>
                <c:pt idx="0">
                  <c:v>Solar</c:v>
                </c:pt>
                <c:pt idx="1">
                  <c:v>Storage</c:v>
                </c:pt>
                <c:pt idx="2">
                  <c:v>Wind</c:v>
                </c:pt>
                <c:pt idx="3">
                  <c:v>Natural Gas</c:v>
                </c:pt>
                <c:pt idx="4">
                  <c:v>Other</c:v>
                </c:pt>
              </c:strCache>
            </c:strRef>
          </c:cat>
          <c:val>
            <c:numRef>
              <c:f>'All Hybrid Capacity in Queues'!$B$33:$B$37</c:f>
              <c:numCache>
                <c:formatCode>0.0</c:formatCode>
                <c:ptCount val="5"/>
                <c:pt idx="0">
                  <c:v>599.12489999485013</c:v>
                </c:pt>
                <c:pt idx="1">
                  <c:v>527.97554913032059</c:v>
                </c:pt>
                <c:pt idx="2">
                  <c:v>51.131999999999998</c:v>
                </c:pt>
                <c:pt idx="3">
                  <c:v>9.8191999998092658</c:v>
                </c:pt>
                <c:pt idx="4">
                  <c:v>6.8399999995231626</c:v>
                </c:pt>
              </c:numCache>
            </c:numRef>
          </c:val>
          <c:extLst>
            <c:ext xmlns:c15="http://schemas.microsoft.com/office/drawing/2012/chart" uri="{02D57815-91ED-43cb-92C2-25804820EDAC}">
              <c15:datalabelsRange>
                <c15:f>'All Hybrid Capacity in Queues'!$D$33:$D$37</c15:f>
                <c15:dlblRangeCache>
                  <c:ptCount val="5"/>
                  <c:pt idx="0">
                    <c:v>55%</c:v>
                  </c:pt>
                  <c:pt idx="1">
                    <c:v>52%</c:v>
                  </c:pt>
                  <c:pt idx="2">
                    <c:v>14%</c:v>
                  </c:pt>
                  <c:pt idx="3">
                    <c:v>12%</c:v>
                  </c:pt>
                  <c:pt idx="4">
                    <c:v>18%</c:v>
                  </c:pt>
                </c15:dlblRangeCache>
              </c15:datalabelsRange>
            </c:ext>
            <c:ext xmlns:c16="http://schemas.microsoft.com/office/drawing/2014/chart" uri="{C3380CC4-5D6E-409C-BE32-E72D297353CC}">
              <c16:uniqueId val="{00000005-A693-4672-A595-92DD8DB11857}"/>
            </c:ext>
          </c:extLst>
        </c:ser>
        <c:ser>
          <c:idx val="1"/>
          <c:order val="1"/>
          <c:tx>
            <c:strRef>
              <c:f>'All Hybrid Capacity in Queues'!$C$31</c:f>
              <c:strCache>
                <c:ptCount val="1"/>
                <c:pt idx="0">
                  <c:v>Standalone</c:v>
                </c:pt>
              </c:strCache>
            </c:strRef>
          </c:tx>
          <c:spPr>
            <a:solidFill>
              <a:schemeClr val="accent3">
                <a:lumMod val="40000"/>
                <a:lumOff val="60000"/>
              </a:schemeClr>
            </a:solidFill>
            <a:ln>
              <a:noFill/>
            </a:ln>
            <a:effectLst/>
          </c:spPr>
          <c:invertIfNegative val="0"/>
          <c:cat>
            <c:strRef>
              <c:f>'All Hybrid Capacity in Queues'!$A$33:$A$37</c:f>
              <c:strCache>
                <c:ptCount val="5"/>
                <c:pt idx="0">
                  <c:v>Solar</c:v>
                </c:pt>
                <c:pt idx="1">
                  <c:v>Storage</c:v>
                </c:pt>
                <c:pt idx="2">
                  <c:v>Wind</c:v>
                </c:pt>
                <c:pt idx="3">
                  <c:v>Natural Gas</c:v>
                </c:pt>
                <c:pt idx="4">
                  <c:v>Other</c:v>
                </c:pt>
              </c:strCache>
            </c:strRef>
          </c:cat>
          <c:val>
            <c:numRef>
              <c:f>'All Hybrid Capacity in Queues'!$C$33:$C$37</c:f>
              <c:numCache>
                <c:formatCode>0.0</c:formatCode>
                <c:ptCount val="5"/>
                <c:pt idx="0">
                  <c:v>487.10389000000004</c:v>
                </c:pt>
                <c:pt idx="1">
                  <c:v>493.70930000000004</c:v>
                </c:pt>
                <c:pt idx="2">
                  <c:v>314.81932</c:v>
                </c:pt>
                <c:pt idx="3">
                  <c:v>69.394000000000005</c:v>
                </c:pt>
                <c:pt idx="4">
                  <c:v>31.823860000000003</c:v>
                </c:pt>
              </c:numCache>
            </c:numRef>
          </c:val>
          <c:extLst>
            <c:ext xmlns:c16="http://schemas.microsoft.com/office/drawing/2014/chart" uri="{C3380CC4-5D6E-409C-BE32-E72D297353CC}">
              <c16:uniqueId val="{00000006-A693-4672-A595-92DD8DB11857}"/>
            </c:ext>
          </c:extLst>
        </c:ser>
        <c:dLbls>
          <c:showLegendKey val="0"/>
          <c:showVal val="0"/>
          <c:showCatName val="0"/>
          <c:showSerName val="0"/>
          <c:showPercent val="0"/>
          <c:showBubbleSize val="0"/>
        </c:dLbls>
        <c:gapWidth val="50"/>
        <c:overlap val="100"/>
        <c:axId val="590231976"/>
        <c:axId val="590226880"/>
      </c:barChart>
      <c:catAx>
        <c:axId val="590231976"/>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590226880"/>
        <c:crosses val="autoZero"/>
        <c:auto val="1"/>
        <c:lblAlgn val="ctr"/>
        <c:lblOffset val="100"/>
        <c:noMultiLvlLbl val="0"/>
      </c:catAx>
      <c:valAx>
        <c:axId val="590226880"/>
        <c:scaling>
          <c:orientation val="minMax"/>
          <c:max val="1100"/>
          <c:min val="0"/>
        </c:scaling>
        <c:delete val="0"/>
        <c:axPos val="l"/>
        <c:majorGridlines>
          <c:spPr>
            <a:ln w="3175" cap="flat" cmpd="sng" algn="ctr">
              <a:solidFill>
                <a:schemeClr val="bg1">
                  <a:lumMod val="75000"/>
                </a:schemeClr>
              </a:solidFill>
              <a:round/>
            </a:ln>
            <a:effectLst/>
          </c:spPr>
        </c:majorGridlines>
        <c:numFmt formatCode="General" sourceLinked="0"/>
        <c:majorTickMark val="none"/>
        <c:minorTickMark val="none"/>
        <c:tickLblPos val="nextTo"/>
        <c:spPr>
          <a:noFill/>
          <a:ln>
            <a:noFill/>
          </a:ln>
          <a:effectLst/>
        </c:spPr>
        <c:txPr>
          <a:bodyPr rot="-6000000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590231976"/>
        <c:crosses val="autoZero"/>
        <c:crossBetween val="between"/>
        <c:majorUnit val="100"/>
      </c:valAx>
      <c:spPr>
        <a:noFill/>
        <a:ln>
          <a:noFill/>
        </a:ln>
        <a:effectLst/>
      </c:spPr>
    </c:plotArea>
    <c:legend>
      <c:legendPos val="r"/>
      <c:layout>
        <c:manualLayout>
          <c:xMode val="edge"/>
          <c:yMode val="edge"/>
          <c:x val="0.65448725483621661"/>
          <c:y val="0.17777940306868756"/>
          <c:w val="0.28293445122145561"/>
          <c:h val="0.13180789901262341"/>
        </c:manualLayout>
      </c:layout>
      <c:overlay val="0"/>
      <c:spPr>
        <a:solidFill>
          <a:sysClr val="window" lastClr="FFFFFF"/>
        </a:solidFill>
        <a:ln>
          <a:noFill/>
        </a:ln>
        <a:effectLst/>
      </c:spPr>
      <c:txPr>
        <a:bodyPr rot="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legend>
    <c:plotVisOnly val="1"/>
    <c:dispBlanksAs val="gap"/>
    <c:showDLblsOverMax val="0"/>
  </c:chart>
  <c:spPr>
    <a:solidFill>
      <a:schemeClr val="bg1"/>
    </a:solidFill>
    <a:ln w="9525" cap="flat" cmpd="sng" algn="ctr">
      <a:noFill/>
      <a:round/>
    </a:ln>
    <a:effectLst/>
  </c:spPr>
  <c:txPr>
    <a:bodyPr/>
    <a:lstStyle/>
    <a:p>
      <a:pPr>
        <a:defRPr>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userShapes r:id="rId4"/>
</c: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xml><?xml version="1.0" encoding="utf-8"?>
<cs:colorStyle xmlns:cs="http://schemas.microsoft.com/office/drawing/2012/chartStyle" xmlns:a="http://schemas.openxmlformats.org/drawingml/2006/main" meth="withinLinearReversed" id="21">
  <a:schemeClr val="accent1"/>
</cs:colorStyle>
</file>

<file path=xl/charts/colors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9.xml><?xml version="1.0" encoding="utf-8"?>
<cs:colorStyle xmlns:cs="http://schemas.microsoft.com/office/drawing/2012/chartStyle" xmlns:a="http://schemas.openxmlformats.org/drawingml/2006/main" meth="withinLinearReversed" id="21">
  <a:schemeClr val="accent1"/>
</cs:colorStyle>
</file>

<file path=xl/charts/colors3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7.xml><?xml version="1.0" encoding="utf-8"?>
<cs:chartStyle xmlns:cs="http://schemas.microsoft.com/office/drawing/2012/chartStyle" xmlns:a="http://schemas.openxmlformats.org/drawingml/2006/main" id="102">
  <cs:axisTitle>
    <cs:lnRef idx="0"/>
    <cs:fillRef idx="0"/>
    <cs:effectRef idx="0"/>
    <cs:fontRef idx="minor">
      <a:schemeClr val="tx1"/>
    </cs:fontRef>
    <cs:defRPr sz="1000" b="1" kern="1200"/>
  </cs:axisTitle>
  <cs:categoryAxis>
    <cs:lnRef idx="1">
      <a:schemeClr val="tx1">
        <a:tint val="75000"/>
      </a:schemeClr>
    </cs:lnRef>
    <cs:fillRef idx="0"/>
    <cs:effectRef idx="0"/>
    <cs:fontRef idx="minor">
      <a:schemeClr val="tx1"/>
    </cs:fontRef>
    <cs:spPr>
      <a:ln>
        <a:round/>
      </a:ln>
    </cs:spPr>
    <cs:defRPr sz="1000" kern="1200"/>
  </cs:categoryAxis>
  <cs:chartArea mods="allowNoFillOverride allowNoLineOverride">
    <cs:lnRef idx="1">
      <a:schemeClr val="tx1">
        <a:tint val="75000"/>
      </a:schemeClr>
    </cs:lnRef>
    <cs:fillRef idx="1">
      <a:schemeClr val="bg1"/>
    </cs:fillRef>
    <cs:effectRef idx="0"/>
    <cs:fontRef idx="minor">
      <a:schemeClr val="tx1"/>
    </cs:fontRef>
    <cs:spPr>
      <a:ln>
        <a:round/>
      </a:ln>
    </cs:spPr>
    <cs:defRPr sz="1000" kern="1200"/>
  </cs:chartArea>
  <cs:dataLabel>
    <cs:lnRef idx="0"/>
    <cs:fillRef idx="0"/>
    <cs:effectRef idx="0"/>
    <cs:fontRef idx="minor">
      <a:schemeClr val="tx1"/>
    </cs:fontRef>
    <cs:defRPr sz="1000" kern="1200"/>
  </cs:dataLabel>
  <cs:dataLabelCallout>
    <cs:lnRef idx="0"/>
    <cs:fillRef idx="0"/>
    <cs:effectRef idx="0"/>
    <cs:fontRef idx="minor">
      <a:schemeClr val="dk1"/>
    </cs:fontRef>
    <cs:spPr>
      <a:solidFill>
        <a:schemeClr val="lt1"/>
      </a:solidFill>
      <a:ln>
        <a:solidFill>
          <a:schemeClr val="dk1">
            <a:lumMod val="65000"/>
            <a:lumOff val="35000"/>
          </a:schemeClr>
        </a:solidFill>
      </a:ln>
    </cs:spPr>
    <cs:defRPr sz="1000" kern="1200"/>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1">
      <cs:styleClr val="auto"/>
    </cs:lnRef>
    <cs:lineWidthScale>3</cs:lineWidthScale>
    <cs:fillRef idx="0"/>
    <cs:effectRef idx="0"/>
    <cs:fontRef idx="minor">
      <a:schemeClr val="tx1"/>
    </cs:fontRef>
    <cs:spPr>
      <a:ln cap="rnd">
        <a:round/>
      </a:ln>
    </cs:spPr>
  </cs:dataPointLine>
  <cs:dataPointMarker>
    <cs:lnRef idx="1">
      <cs:styleClr val="auto"/>
    </cs:lnRef>
    <cs:fillRef idx="1">
      <cs:styleClr val="auto"/>
    </cs:fillRef>
    <cs:effectRef idx="0"/>
    <cs:fontRef idx="minor">
      <a:schemeClr val="tx1"/>
    </cs:fontRef>
    <cs:spPr>
      <a:ln>
        <a:round/>
      </a:ln>
    </cs:spPr>
  </cs:dataPointMarker>
  <cs:dataPointMarkerLayout/>
  <cs:dataPointWireframe>
    <cs:lnRef idx="1">
      <cs:styleClr val="auto"/>
    </cs:lnRef>
    <cs:fillRef idx="0"/>
    <cs:effectRef idx="0"/>
    <cs:fontRef idx="minor">
      <a:schemeClr val="tx1"/>
    </cs:fontRef>
    <cs:spPr>
      <a:ln>
        <a:round/>
      </a:ln>
    </cs:spPr>
  </cs:dataPointWireframe>
  <cs:dataTable>
    <cs:lnRef idx="1">
      <a:schemeClr val="tx1">
        <a:tint val="75000"/>
      </a:schemeClr>
    </cs:lnRef>
    <cs:fillRef idx="0"/>
    <cs:effectRef idx="0"/>
    <cs:fontRef idx="minor">
      <a:schemeClr val="tx1"/>
    </cs:fontRef>
    <cs:spPr>
      <a:ln>
        <a:round/>
      </a:ln>
    </cs:spPr>
    <cs:defRPr sz="1000" kern="1200"/>
  </cs:dataTable>
  <cs:downBar>
    <cs:lnRef idx="1">
      <a:schemeClr val="tx1"/>
    </cs:lnRef>
    <cs:fillRef idx="1">
      <a:schemeClr val="dk1">
        <a:tint val="95000"/>
      </a:schemeClr>
    </cs:fillRef>
    <cs:effectRef idx="0"/>
    <cs:fontRef idx="minor">
      <a:schemeClr val="tx1"/>
    </cs:fontRef>
    <cs:spPr>
      <a:ln>
        <a:round/>
      </a:ln>
    </cs:spPr>
  </cs:downBar>
  <cs:dropLine>
    <cs:lnRef idx="1">
      <a:schemeClr val="tx1"/>
    </cs:lnRef>
    <cs:fillRef idx="0"/>
    <cs:effectRef idx="0"/>
    <cs:fontRef idx="minor">
      <a:schemeClr val="tx1"/>
    </cs:fontRef>
    <cs:spPr>
      <a:ln>
        <a:round/>
      </a:ln>
    </cs:spPr>
  </cs:dropLine>
  <cs:errorBar>
    <cs:lnRef idx="1">
      <a:schemeClr val="tx1"/>
    </cs:lnRef>
    <cs:fillRef idx="1">
      <a:schemeClr val="tx1"/>
    </cs:fillRef>
    <cs:effectRef idx="0"/>
    <cs:fontRef idx="minor">
      <a:schemeClr val="tx1"/>
    </cs:fontRef>
    <cs:spPr>
      <a:ln>
        <a:round/>
      </a:ln>
    </cs:spPr>
  </cs:errorBar>
  <cs:floor>
    <cs:lnRef idx="1">
      <a:schemeClr val="tx1">
        <a:tint val="75000"/>
      </a:schemeClr>
    </cs:lnRef>
    <cs:fillRef idx="0"/>
    <cs:effectRef idx="0"/>
    <cs:fontRef idx="minor">
      <a:schemeClr val="tx1"/>
    </cs:fontRef>
    <cs:spPr>
      <a:ln>
        <a:round/>
      </a:ln>
    </cs:spPr>
  </cs:floor>
  <cs:gridlineMajor>
    <cs:lnRef idx="1">
      <a:schemeClr val="tx1">
        <a:tint val="75000"/>
      </a:schemeClr>
    </cs:lnRef>
    <cs:fillRef idx="0"/>
    <cs:effectRef idx="0"/>
    <cs:fontRef idx="minor">
      <a:schemeClr val="tx1"/>
    </cs:fontRef>
    <cs:spPr>
      <a:ln>
        <a:round/>
      </a:ln>
    </cs:spPr>
  </cs:gridlineMajor>
  <cs:gridlineMinor>
    <cs:lnRef idx="1">
      <a:schemeClr val="tx1">
        <a:tint val="50000"/>
      </a:schemeClr>
    </cs:lnRef>
    <cs:fillRef idx="0"/>
    <cs:effectRef idx="0"/>
    <cs:fontRef idx="minor">
      <a:schemeClr val="tx1"/>
    </cs:fontRef>
    <cs:spPr>
      <a:ln>
        <a:round/>
      </a:ln>
    </cs:spPr>
  </cs:gridlineMinor>
  <cs:hiLoLine>
    <cs:lnRef idx="1">
      <a:schemeClr val="tx1"/>
    </cs:lnRef>
    <cs:fillRef idx="0"/>
    <cs:effectRef idx="0"/>
    <cs:fontRef idx="minor">
      <a:schemeClr val="tx1"/>
    </cs:fontRef>
    <cs:spPr>
      <a:ln>
        <a:round/>
      </a:ln>
    </cs:spPr>
  </cs:hiLoLine>
  <cs:leaderLine>
    <cs:lnRef idx="1">
      <a:schemeClr val="tx1"/>
    </cs:lnRef>
    <cs:fillRef idx="0"/>
    <cs:effectRef idx="0"/>
    <cs:fontRef idx="minor">
      <a:schemeClr val="tx1"/>
    </cs:fontRef>
    <cs:spPr>
      <a:ln>
        <a:round/>
      </a:ln>
    </cs:spPr>
  </cs:leaderLine>
  <cs:legend>
    <cs:lnRef idx="0"/>
    <cs:fillRef idx="0"/>
    <cs:effectRef idx="0"/>
    <cs:fontRef idx="minor">
      <a:schemeClr val="tx1"/>
    </cs:fontRef>
    <cs:defRPr sz="1000" kern="1200"/>
  </cs:legend>
  <cs:plotArea mods="allowNoFillOverride allowNoLineOverride">
    <cs:lnRef idx="0"/>
    <cs:fillRef idx="1">
      <a:schemeClr val="bg1"/>
    </cs:fillRef>
    <cs:effectRef idx="0"/>
    <cs:fontRef idx="minor">
      <a:schemeClr val="tx1"/>
    </cs:fontRef>
  </cs:plotArea>
  <cs:plotArea3D>
    <cs:lnRef idx="0"/>
    <cs:fillRef idx="0"/>
    <cs:effectRef idx="0"/>
    <cs:fontRef idx="minor">
      <a:schemeClr val="tx1"/>
    </cs:fontRef>
  </cs:plotArea3D>
  <cs:seriesAxis>
    <cs:lnRef idx="1">
      <a:schemeClr val="tx1">
        <a:tint val="75000"/>
      </a:schemeClr>
    </cs:lnRef>
    <cs:fillRef idx="0"/>
    <cs:effectRef idx="0"/>
    <cs:fontRef idx="minor">
      <a:schemeClr val="tx1"/>
    </cs:fontRef>
    <cs:spPr>
      <a:ln>
        <a:round/>
      </a:ln>
    </cs:spPr>
    <cs:defRPr sz="1000" kern="1200"/>
  </cs:seriesAxis>
  <cs:seriesLine>
    <cs:lnRef idx="1">
      <a:schemeClr val="tx1"/>
    </cs:lnRef>
    <cs:fillRef idx="0"/>
    <cs:effectRef idx="0"/>
    <cs:fontRef idx="minor">
      <a:schemeClr val="tx1"/>
    </cs:fontRef>
    <cs:spPr>
      <a:ln>
        <a:round/>
      </a:ln>
    </cs:spPr>
  </cs:seriesLine>
  <cs:title>
    <cs:lnRef idx="0"/>
    <cs:fillRef idx="0"/>
    <cs:effectRef idx="0"/>
    <cs:fontRef idx="minor">
      <a:schemeClr val="tx1"/>
    </cs:fontRef>
    <cs:defRPr sz="1800" b="1" kern="1200"/>
  </cs:title>
  <cs:trendline>
    <cs:lnRef idx="1">
      <a:schemeClr val="tx1"/>
    </cs:lnRef>
    <cs:fillRef idx="0"/>
    <cs:effectRef idx="0"/>
    <cs:fontRef idx="minor">
      <a:schemeClr val="tx1"/>
    </cs:fontRef>
    <cs:spPr>
      <a:ln cap="rnd">
        <a:round/>
      </a:ln>
    </cs:spPr>
  </cs:trendline>
  <cs:trendlineLabel>
    <cs:lnRef idx="0"/>
    <cs:fillRef idx="0"/>
    <cs:effectRef idx="0"/>
    <cs:fontRef idx="minor">
      <a:schemeClr val="tx1"/>
    </cs:fontRef>
    <cs:defRPr sz="1000" kern="1200"/>
  </cs:trendlineLabel>
  <cs:upBar>
    <cs:lnRef idx="1">
      <a:schemeClr val="tx1"/>
    </cs:lnRef>
    <cs:fillRef idx="1">
      <a:schemeClr val="dk1">
        <a:tint val="5000"/>
      </a:schemeClr>
    </cs:fillRef>
    <cs:effectRef idx="0"/>
    <cs:fontRef idx="minor">
      <a:schemeClr val="tx1"/>
    </cs:fontRef>
    <cs:spPr>
      <a:ln>
        <a:round/>
      </a:ln>
    </cs:spPr>
  </cs:upBar>
  <cs:valueAxis>
    <cs:lnRef idx="1">
      <a:schemeClr val="tx1">
        <a:tint val="75000"/>
      </a:schemeClr>
    </cs:lnRef>
    <cs:fillRef idx="0"/>
    <cs:effectRef idx="0"/>
    <cs:fontRef idx="minor">
      <a:schemeClr val="tx1"/>
    </cs:fontRef>
    <cs:spPr>
      <a:ln>
        <a:round/>
      </a:ln>
    </cs:spPr>
    <cs:defRPr sz="1000" kern="1200"/>
  </cs:valueAxis>
  <cs:wall>
    <cs:lnRef idx="0"/>
    <cs:fillRef idx="0"/>
    <cs:effectRef idx="0"/>
    <cs:fontRef idx="minor">
      <a:schemeClr val="tx1"/>
    </cs:fontRef>
  </cs:wall>
</cs:chartStyle>
</file>

<file path=xl/charts/style8.xml><?xml version="1.0" encoding="utf-8"?>
<cs:chartStyle xmlns:cs="http://schemas.microsoft.com/office/drawing/2012/chartStyle" xmlns:a="http://schemas.openxmlformats.org/drawingml/2006/main" id="259">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cs:styleClr val="auto"/>
    </cs:fontRef>
    <cs:defRPr sz="1000" b="1" i="0" u="none" strike="noStrike" kern="1200" spc="0" baseline="0"/>
  </cs:dataLabel>
  <cs:dataLabelCallout>
    <cs:lnRef idx="0">
      <cs:styleClr val="auto"/>
    </cs:lnRef>
    <cs:fillRef idx="0"/>
    <cs:effectRef idx="0"/>
    <cs:fontRef idx="minor">
      <cs:styleClr val="auto"/>
    </cs:fontRef>
    <cs:spPr>
      <a:solidFill>
        <a:schemeClr val="lt1"/>
      </a:solidFill>
      <a:ln>
        <a:solidFill>
          <a:schemeClr val="phClr"/>
        </a:solidFill>
      </a:ln>
    </cs:spPr>
    <cs:defRPr sz="1000" b="1"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a:effectLst>
        <a:outerShdw blurRad="63500" sx="102000" sy="102000" algn="ctr" rotWithShape="0">
          <a:prstClr val="black">
            <a:alpha val="20000"/>
          </a:prstClr>
        </a:outerShdw>
      </a:effectLst>
    </cs:spPr>
  </cs:dataPoint>
  <cs:dataPoint3D>
    <cs:lnRef idx="0"/>
    <cs:fillRef idx="0">
      <cs:styleClr val="auto"/>
    </cs:fillRef>
    <cs:effectRef idx="0"/>
    <cs:fontRef idx="minor">
      <a:schemeClr val="dk1"/>
    </cs:fontRef>
    <cs:spPr>
      <a:solidFill>
        <a:schemeClr val="phClr"/>
      </a:solidFill>
      <a:effectLst>
        <a:outerShdw blurRad="88900" sx="102000" sy="102000" algn="ctr" rotWithShape="0">
          <a:prstClr val="black">
            <a:alpha val="10000"/>
          </a:prstClr>
        </a:outerShdw>
      </a:effectLst>
      <a:scene3d>
        <a:camera prst="orthographicFront"/>
        <a:lightRig rig="threePt" dir="t"/>
      </a:scene3d>
      <a:sp3d>
        <a:bevelT w="127000" h="127000"/>
        <a:bevelB w="127000" h="127000"/>
      </a:sp3d>
    </cs:spPr>
  </cs:dataPoint3D>
  <cs:dataPointLine>
    <cs:lnRef idx="0">
      <cs:styleClr val="auto"/>
    </cs:lnRef>
    <cs:fillRef idx="0"/>
    <cs:effectRef idx="0"/>
    <cs:fontRef idx="minor">
      <a:schemeClr val="dk1"/>
    </cs:fontRef>
    <cs:spPr>
      <a:ln w="28575" cap="rnd">
        <a:solidFill>
          <a:schemeClr val="phClr"/>
        </a:solidFill>
        <a:round/>
      </a:ln>
    </cs:spPr>
  </cs:dataPointLine>
  <cs:dataPointMarker>
    <cs:lnRef idx="0"/>
    <cs:fillRef idx="0">
      <cs:styleClr val="auto"/>
    </cs:fillRef>
    <cs:effectRef idx="0"/>
    <cs:fontRef idx="minor">
      <a:schemeClr val="dk1"/>
    </cs:fontRef>
    <cs:spPr>
      <a:solidFill>
        <a:schemeClr val="phClr"/>
      </a:solidFill>
      <a:ln w="9525">
        <a:solidFill>
          <a:schemeClr val="lt1"/>
        </a:solidFill>
      </a:ln>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cap="all" baseline="0"/>
  </cs:title>
  <cs:trendline>
    <cs:lnRef idx="0">
      <cs:styleClr val="auto"/>
    </cs:lnRef>
    <cs:fillRef idx="0"/>
    <cs:effectRef idx="0"/>
    <cs:fontRef idx="minor">
      <a:schemeClr val="tx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9.xml><?xml version="1.0" encoding="utf-8"?>
<cs:chartStyle xmlns:cs="http://schemas.microsoft.com/office/drawing/2012/chartStyle" xmlns:a="http://schemas.openxmlformats.org/drawingml/2006/main" id="259">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cs:styleClr val="auto"/>
    </cs:fontRef>
    <cs:defRPr sz="1000" b="1" i="0" u="none" strike="noStrike" kern="1200" spc="0" baseline="0"/>
  </cs:dataLabel>
  <cs:dataLabelCallout>
    <cs:lnRef idx="0">
      <cs:styleClr val="auto"/>
    </cs:lnRef>
    <cs:fillRef idx="0"/>
    <cs:effectRef idx="0"/>
    <cs:fontRef idx="minor">
      <cs:styleClr val="auto"/>
    </cs:fontRef>
    <cs:spPr>
      <a:solidFill>
        <a:schemeClr val="lt1"/>
      </a:solidFill>
      <a:ln>
        <a:solidFill>
          <a:schemeClr val="phClr"/>
        </a:solidFill>
      </a:ln>
    </cs:spPr>
    <cs:defRPr sz="1000" b="1"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a:effectLst>
        <a:outerShdw blurRad="63500" sx="102000" sy="102000" algn="ctr" rotWithShape="0">
          <a:prstClr val="black">
            <a:alpha val="20000"/>
          </a:prstClr>
        </a:outerShdw>
      </a:effectLst>
    </cs:spPr>
  </cs:dataPoint>
  <cs:dataPoint3D>
    <cs:lnRef idx="0"/>
    <cs:fillRef idx="0">
      <cs:styleClr val="auto"/>
    </cs:fillRef>
    <cs:effectRef idx="0"/>
    <cs:fontRef idx="minor">
      <a:schemeClr val="dk1"/>
    </cs:fontRef>
    <cs:spPr>
      <a:solidFill>
        <a:schemeClr val="phClr"/>
      </a:solidFill>
      <a:effectLst>
        <a:outerShdw blurRad="88900" sx="102000" sy="102000" algn="ctr" rotWithShape="0">
          <a:prstClr val="black">
            <a:alpha val="10000"/>
          </a:prstClr>
        </a:outerShdw>
      </a:effectLst>
      <a:scene3d>
        <a:camera prst="orthographicFront"/>
        <a:lightRig rig="threePt" dir="t"/>
      </a:scene3d>
      <a:sp3d>
        <a:bevelT w="127000" h="127000"/>
        <a:bevelB w="127000" h="127000"/>
      </a:sp3d>
    </cs:spPr>
  </cs:dataPoint3D>
  <cs:dataPointLine>
    <cs:lnRef idx="0">
      <cs:styleClr val="auto"/>
    </cs:lnRef>
    <cs:fillRef idx="0"/>
    <cs:effectRef idx="0"/>
    <cs:fontRef idx="minor">
      <a:schemeClr val="dk1"/>
    </cs:fontRef>
    <cs:spPr>
      <a:ln w="28575" cap="rnd">
        <a:solidFill>
          <a:schemeClr val="phClr"/>
        </a:solidFill>
        <a:round/>
      </a:ln>
    </cs:spPr>
  </cs:dataPointLine>
  <cs:dataPointMarker>
    <cs:lnRef idx="0"/>
    <cs:fillRef idx="0">
      <cs:styleClr val="auto"/>
    </cs:fillRef>
    <cs:effectRef idx="0"/>
    <cs:fontRef idx="minor">
      <a:schemeClr val="dk1"/>
    </cs:fontRef>
    <cs:spPr>
      <a:solidFill>
        <a:schemeClr val="phClr"/>
      </a:solidFill>
      <a:ln w="9525">
        <a:solidFill>
          <a:schemeClr val="lt1"/>
        </a:solidFill>
      </a:ln>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cap="all" baseline="0"/>
  </cs:title>
  <cs:trendline>
    <cs:lnRef idx="0">
      <cs:styleClr val="auto"/>
    </cs:lnRef>
    <cs:fillRef idx="0"/>
    <cs:effectRef idx="0"/>
    <cs:fontRef idx="minor">
      <a:schemeClr val="tx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0.xml><?xml version="1.0" encoding="utf-8"?>
<cs:chartStyle xmlns:cs="http://schemas.microsoft.com/office/drawing/2012/chartStyle" xmlns:a="http://schemas.openxmlformats.org/drawingml/2006/main" id="259">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cs:styleClr val="auto"/>
    </cs:fontRef>
    <cs:defRPr sz="1000" b="1" i="0" u="none" strike="noStrike" kern="1200" spc="0" baseline="0"/>
  </cs:dataLabel>
  <cs:dataLabelCallout>
    <cs:lnRef idx="0">
      <cs:styleClr val="auto"/>
    </cs:lnRef>
    <cs:fillRef idx="0"/>
    <cs:effectRef idx="0"/>
    <cs:fontRef idx="minor">
      <cs:styleClr val="auto"/>
    </cs:fontRef>
    <cs:spPr>
      <a:solidFill>
        <a:schemeClr val="lt1"/>
      </a:solidFill>
      <a:ln>
        <a:solidFill>
          <a:schemeClr val="phClr"/>
        </a:solidFill>
      </a:ln>
    </cs:spPr>
    <cs:defRPr sz="1000" b="1"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a:effectLst>
        <a:outerShdw blurRad="63500" sx="102000" sy="102000" algn="ctr" rotWithShape="0">
          <a:prstClr val="black">
            <a:alpha val="20000"/>
          </a:prstClr>
        </a:outerShdw>
      </a:effectLst>
    </cs:spPr>
  </cs:dataPoint>
  <cs:dataPoint3D>
    <cs:lnRef idx="0"/>
    <cs:fillRef idx="0">
      <cs:styleClr val="auto"/>
    </cs:fillRef>
    <cs:effectRef idx="0"/>
    <cs:fontRef idx="minor">
      <a:schemeClr val="dk1"/>
    </cs:fontRef>
    <cs:spPr>
      <a:solidFill>
        <a:schemeClr val="phClr"/>
      </a:solidFill>
      <a:effectLst>
        <a:outerShdw blurRad="88900" sx="102000" sy="102000" algn="ctr" rotWithShape="0">
          <a:prstClr val="black">
            <a:alpha val="10000"/>
          </a:prstClr>
        </a:outerShdw>
      </a:effectLst>
      <a:scene3d>
        <a:camera prst="orthographicFront"/>
        <a:lightRig rig="threePt" dir="t"/>
      </a:scene3d>
      <a:sp3d>
        <a:bevelT w="127000" h="127000"/>
        <a:bevelB w="127000" h="127000"/>
      </a:sp3d>
    </cs:spPr>
  </cs:dataPoint3D>
  <cs:dataPointLine>
    <cs:lnRef idx="0">
      <cs:styleClr val="auto"/>
    </cs:lnRef>
    <cs:fillRef idx="0"/>
    <cs:effectRef idx="0"/>
    <cs:fontRef idx="minor">
      <a:schemeClr val="dk1"/>
    </cs:fontRef>
    <cs:spPr>
      <a:ln w="28575" cap="rnd">
        <a:solidFill>
          <a:schemeClr val="phClr"/>
        </a:solidFill>
        <a:round/>
      </a:ln>
    </cs:spPr>
  </cs:dataPointLine>
  <cs:dataPointMarker>
    <cs:lnRef idx="0"/>
    <cs:fillRef idx="0">
      <cs:styleClr val="auto"/>
    </cs:fillRef>
    <cs:effectRef idx="0"/>
    <cs:fontRef idx="minor">
      <a:schemeClr val="dk1"/>
    </cs:fontRef>
    <cs:spPr>
      <a:solidFill>
        <a:schemeClr val="phClr"/>
      </a:solidFill>
      <a:ln w="9525">
        <a:solidFill>
          <a:schemeClr val="lt1"/>
        </a:solidFill>
      </a:ln>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cap="all" baseline="0"/>
  </cs:title>
  <cs:trendline>
    <cs:lnRef idx="0">
      <cs:styleClr val="auto"/>
    </cs:lnRef>
    <cs:fillRef idx="0"/>
    <cs:effectRef idx="0"/>
    <cs:fontRef idx="minor">
      <a:schemeClr val="tx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1.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2.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3.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4.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5.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6.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7.xml><?xml version="1.0" encoding="utf-8"?>
<cs:chartStyle xmlns:cs="http://schemas.microsoft.com/office/drawing/2012/chartStyle" xmlns:a="http://schemas.openxmlformats.org/drawingml/2006/main" id="269">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25000"/>
            <a:lumOff val="7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alpha val="75000"/>
        </a:schemeClr>
      </a:solidFill>
    </cs:spPr>
  </cs:dataPoint>
  <cs:dataPoint3D>
    <cs:lnRef idx="0"/>
    <cs:fillRef idx="1">
      <cs:styleClr val="auto"/>
    </cs:fillRef>
    <cs:effectRef idx="0"/>
    <cs:fontRef idx="minor">
      <a:schemeClr val="tx1"/>
    </cs:fontRef>
    <cs:spPr>
      <a:solidFill>
        <a:schemeClr val="phClr">
          <a:alpha val="75000"/>
        </a:schemeClr>
      </a:solidFill>
    </cs:spPr>
  </cs:dataPoint3D>
  <cs:dataPointLine>
    <cs:lnRef idx="0">
      <cs:styleClr val="auto"/>
    </cs:lnRef>
    <cs:fillRef idx="1"/>
    <cs:effectRef idx="0"/>
    <cs:fontRef idx="minor">
      <a:schemeClr val="tx1"/>
    </cs:fontRef>
    <cs:spPr>
      <a:ln w="19050" cap="rnd">
        <a:solidFill>
          <a:schemeClr val="phClr">
            <a:alpha val="50000"/>
          </a:scheme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spPr>
      <a:ln w="9525" cap="flat" cmpd="sng" algn="ctr">
        <a:solidFill>
          <a:schemeClr val="tx1">
            <a:lumMod val="25000"/>
            <a:lumOff val="75000"/>
          </a:schemeClr>
        </a:solidFill>
        <a:round/>
      </a:ln>
    </cs:spPr>
    <cs:defRPr sz="900" kern="1200"/>
  </cs:valueAxis>
  <cs:wall>
    <cs:lnRef idx="0"/>
    <cs:fillRef idx="0"/>
    <cs:effectRef idx="0"/>
    <cs:fontRef idx="minor">
      <a:schemeClr val="tx1"/>
    </cs:fontRef>
    <cs:spPr>
      <a:noFill/>
      <a:ln>
        <a:noFill/>
      </a:ln>
    </cs:spPr>
  </cs:wall>
</cs:chartStyle>
</file>

<file path=xl/charts/style18.xml><?xml version="1.0" encoding="utf-8"?>
<cs:chartStyle xmlns:cs="http://schemas.microsoft.com/office/drawing/2012/chartStyle" xmlns:a="http://schemas.openxmlformats.org/drawingml/2006/main" id="269">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25000"/>
            <a:lumOff val="7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alpha val="75000"/>
        </a:schemeClr>
      </a:solidFill>
    </cs:spPr>
  </cs:dataPoint>
  <cs:dataPoint3D>
    <cs:lnRef idx="0"/>
    <cs:fillRef idx="1">
      <cs:styleClr val="auto"/>
    </cs:fillRef>
    <cs:effectRef idx="0"/>
    <cs:fontRef idx="minor">
      <a:schemeClr val="tx1"/>
    </cs:fontRef>
    <cs:spPr>
      <a:solidFill>
        <a:schemeClr val="phClr">
          <a:alpha val="75000"/>
        </a:schemeClr>
      </a:solidFill>
    </cs:spPr>
  </cs:dataPoint3D>
  <cs:dataPointLine>
    <cs:lnRef idx="0">
      <cs:styleClr val="auto"/>
    </cs:lnRef>
    <cs:fillRef idx="1"/>
    <cs:effectRef idx="0"/>
    <cs:fontRef idx="minor">
      <a:schemeClr val="tx1"/>
    </cs:fontRef>
    <cs:spPr>
      <a:ln w="19050" cap="rnd">
        <a:solidFill>
          <a:schemeClr val="phClr">
            <a:alpha val="50000"/>
          </a:scheme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spPr>
      <a:ln w="9525" cap="flat" cmpd="sng" algn="ctr">
        <a:solidFill>
          <a:schemeClr val="tx1">
            <a:lumMod val="25000"/>
            <a:lumOff val="75000"/>
          </a:schemeClr>
        </a:solidFill>
        <a:round/>
      </a:ln>
    </cs:spPr>
    <cs:defRPr sz="900" kern="1200"/>
  </cs:valueAxis>
  <cs:wall>
    <cs:lnRef idx="0"/>
    <cs:fillRef idx="0"/>
    <cs:effectRef idx="0"/>
    <cs:fontRef idx="minor">
      <a:schemeClr val="tx1"/>
    </cs:fontRef>
    <cs:spPr>
      <a:noFill/>
      <a:ln>
        <a:noFill/>
      </a:ln>
    </cs:spPr>
  </cs:wall>
</cs:chartStyle>
</file>

<file path=xl/charts/style19.xml><?xml version="1.0" encoding="utf-8"?>
<cs:chartStyle xmlns:cs="http://schemas.microsoft.com/office/drawing/2012/chartStyle" xmlns:a="http://schemas.openxmlformats.org/drawingml/2006/main" id="269">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25000"/>
            <a:lumOff val="7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alpha val="75000"/>
        </a:schemeClr>
      </a:solidFill>
    </cs:spPr>
  </cs:dataPoint>
  <cs:dataPoint3D>
    <cs:lnRef idx="0"/>
    <cs:fillRef idx="1">
      <cs:styleClr val="auto"/>
    </cs:fillRef>
    <cs:effectRef idx="0"/>
    <cs:fontRef idx="minor">
      <a:schemeClr val="tx1"/>
    </cs:fontRef>
    <cs:spPr>
      <a:solidFill>
        <a:schemeClr val="phClr">
          <a:alpha val="75000"/>
        </a:schemeClr>
      </a:solidFill>
    </cs:spPr>
  </cs:dataPoint3D>
  <cs:dataPointLine>
    <cs:lnRef idx="0">
      <cs:styleClr val="auto"/>
    </cs:lnRef>
    <cs:fillRef idx="1"/>
    <cs:effectRef idx="0"/>
    <cs:fontRef idx="minor">
      <a:schemeClr val="tx1"/>
    </cs:fontRef>
    <cs:spPr>
      <a:ln w="19050" cap="rnd">
        <a:solidFill>
          <a:schemeClr val="phClr">
            <a:alpha val="50000"/>
          </a:scheme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spPr>
      <a:ln w="9525" cap="flat" cmpd="sng" algn="ctr">
        <a:solidFill>
          <a:schemeClr val="tx1">
            <a:lumMod val="25000"/>
            <a:lumOff val="75000"/>
          </a:schemeClr>
        </a:solidFill>
        <a:round/>
      </a:ln>
    </cs:spPr>
    <cs:defRPr sz="900" kern="1200"/>
  </cs:valueAxis>
  <cs:wall>
    <cs:lnRef idx="0"/>
    <cs:fillRef idx="0"/>
    <cs:effectRef idx="0"/>
    <cs:fontRef idx="minor">
      <a:schemeClr val="tx1"/>
    </cs:fontRef>
    <cs:spPr>
      <a:noFill/>
      <a:ln>
        <a:noFill/>
      </a:ln>
    </cs:spPr>
  </cs:wall>
</cs:chartStyle>
</file>

<file path=xl/charts/style20.xml><?xml version="1.0" encoding="utf-8"?>
<cs:chartStyle xmlns:cs="http://schemas.microsoft.com/office/drawing/2012/chartStyle" xmlns:a="http://schemas.openxmlformats.org/drawingml/2006/main" id="240">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25000"/>
            <a:lumOff val="7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19050"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spPr>
      <a:ln w="9525" cap="flat" cmpd="sng" algn="ctr">
        <a:solidFill>
          <a:schemeClr val="tx1">
            <a:lumMod val="25000"/>
            <a:lumOff val="75000"/>
          </a:schemeClr>
        </a:solidFill>
        <a:round/>
      </a:ln>
    </cs:spPr>
    <cs:defRPr sz="900" kern="1200"/>
  </cs:valueAxis>
  <cs:wall>
    <cs:lnRef idx="0"/>
    <cs:fillRef idx="0"/>
    <cs:effectRef idx="0"/>
    <cs:fontRef idx="minor">
      <a:schemeClr val="tx1"/>
    </cs:fontRef>
    <cs:spPr>
      <a:noFill/>
      <a:ln>
        <a:noFill/>
      </a:ln>
    </cs:spPr>
  </cs:wall>
</cs:chartStyle>
</file>

<file path=xl/charts/style21.xml><?xml version="1.0" encoding="utf-8"?>
<cs:chartStyle xmlns:cs="http://schemas.microsoft.com/office/drawing/2012/chartStyle" xmlns:a="http://schemas.openxmlformats.org/drawingml/2006/main" id="240">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25000"/>
            <a:lumOff val="7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19050"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spPr>
      <a:ln w="9525" cap="flat" cmpd="sng" algn="ctr">
        <a:solidFill>
          <a:schemeClr val="tx1">
            <a:lumMod val="25000"/>
            <a:lumOff val="75000"/>
          </a:schemeClr>
        </a:solidFill>
        <a:round/>
      </a:ln>
    </cs:spPr>
    <cs:defRPr sz="900" kern="1200"/>
  </cs:valueAxis>
  <cs:wall>
    <cs:lnRef idx="0"/>
    <cs:fillRef idx="0"/>
    <cs:effectRef idx="0"/>
    <cs:fontRef idx="minor">
      <a:schemeClr val="tx1"/>
    </cs:fontRef>
    <cs:spPr>
      <a:noFill/>
      <a:ln>
        <a:noFill/>
      </a:ln>
    </cs:spPr>
  </cs:wall>
</cs:chartStyle>
</file>

<file path=xl/charts/style22.xml><?xml version="1.0" encoding="utf-8"?>
<cs:chartStyle xmlns:cs="http://schemas.microsoft.com/office/drawing/2012/chartStyle" xmlns:a="http://schemas.openxmlformats.org/drawingml/2006/main" id="240">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25000"/>
            <a:lumOff val="7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19050"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spPr>
      <a:ln w="9525" cap="flat" cmpd="sng" algn="ctr">
        <a:solidFill>
          <a:schemeClr val="tx1">
            <a:lumMod val="25000"/>
            <a:lumOff val="75000"/>
          </a:schemeClr>
        </a:solidFill>
        <a:round/>
      </a:ln>
    </cs:spPr>
    <cs:defRPr sz="900" kern="1200"/>
  </cs:valueAxis>
  <cs:wall>
    <cs:lnRef idx="0"/>
    <cs:fillRef idx="0"/>
    <cs:effectRef idx="0"/>
    <cs:fontRef idx="minor">
      <a:schemeClr val="tx1"/>
    </cs:fontRef>
    <cs:spPr>
      <a:noFill/>
      <a:ln>
        <a:noFill/>
      </a:ln>
    </cs:spPr>
  </cs:wall>
</cs:chartStyle>
</file>

<file path=xl/charts/style23.xml><?xml version="1.0" encoding="utf-8"?>
<cs:chartStyle xmlns:cs="http://schemas.microsoft.com/office/drawing/2012/chartStyle" xmlns:a="http://schemas.openxmlformats.org/drawingml/2006/main" id="240">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25000"/>
            <a:lumOff val="7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19050"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spPr>
      <a:ln w="9525" cap="flat" cmpd="sng" algn="ctr">
        <a:solidFill>
          <a:schemeClr val="tx1">
            <a:lumMod val="25000"/>
            <a:lumOff val="75000"/>
          </a:schemeClr>
        </a:solidFill>
        <a:round/>
      </a:ln>
    </cs:spPr>
    <cs:defRPr sz="900" kern="1200"/>
  </cs:valueAxis>
  <cs:wall>
    <cs:lnRef idx="0"/>
    <cs:fillRef idx="0"/>
    <cs:effectRef idx="0"/>
    <cs:fontRef idx="minor">
      <a:schemeClr val="tx1"/>
    </cs:fontRef>
    <cs:spPr>
      <a:noFill/>
      <a:ln>
        <a:noFill/>
      </a:ln>
    </cs:spPr>
  </cs:wall>
</cs:chartStyle>
</file>

<file path=xl/charts/style24.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5.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6.xml><?xml version="1.0" encoding="utf-8"?>
<cs:chartStyle xmlns:cs="http://schemas.microsoft.com/office/drawing/2012/chartStyle" xmlns:a="http://schemas.openxmlformats.org/drawingml/2006/main" id="240">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25000"/>
            <a:lumOff val="7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19050"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spPr>
      <a:ln w="9525" cap="flat" cmpd="sng" algn="ctr">
        <a:solidFill>
          <a:schemeClr val="tx1">
            <a:lumMod val="25000"/>
            <a:lumOff val="75000"/>
          </a:schemeClr>
        </a:solidFill>
        <a:round/>
      </a:ln>
    </cs:spPr>
    <cs:defRPr sz="900" kern="1200"/>
  </cs:valueAxis>
  <cs:wall>
    <cs:lnRef idx="0"/>
    <cs:fillRef idx="0"/>
    <cs:effectRef idx="0"/>
    <cs:fontRef idx="minor">
      <a:schemeClr val="tx1"/>
    </cs:fontRef>
    <cs:spPr>
      <a:noFill/>
      <a:ln>
        <a:noFill/>
      </a:ln>
    </cs:spPr>
  </cs:wall>
</cs:chartStyle>
</file>

<file path=xl/charts/style27.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8.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9.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0.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1.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drawings/_rels/drawing1.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3.png"/></Relationships>
</file>

<file path=xl/drawings/_rels/drawing3.xml.rels><?xml version="1.0" encoding="UTF-8" standalone="yes"?>
<Relationships xmlns="http://schemas.openxmlformats.org/package/2006/relationships"><Relationship Id="rId1" Type="http://schemas.openxmlformats.org/officeDocument/2006/relationships/chart" Target="../charts/chart1.xml"/></Relationships>
</file>

<file path=xl/drawings/_rels/drawing5.xml.rels><?xml version="1.0" encoding="UTF-8" standalone="yes"?>
<Relationships xmlns="http://schemas.openxmlformats.org/package/2006/relationships"><Relationship Id="rId1" Type="http://schemas.openxmlformats.org/officeDocument/2006/relationships/chart" Target="../charts/chart2.xml"/></Relationships>
</file>

<file path=xl/drawings/_rels/drawing7.xml.rels><?xml version="1.0" encoding="UTF-8" standalone="yes"?>
<Relationships xmlns="http://schemas.openxmlformats.org/package/2006/relationships"><Relationship Id="rId1" Type="http://schemas.openxmlformats.org/officeDocument/2006/relationships/image" Target="../media/image4.png"/></Relationships>
</file>

<file path=xl/drawings/_rels/drawing8.xml.rels><?xml version="1.0" encoding="UTF-8" standalone="yes"?>
<Relationships xmlns="http://schemas.openxmlformats.org/package/2006/relationships"><Relationship Id="rId3" Type="http://schemas.openxmlformats.org/officeDocument/2006/relationships/chart" Target="../charts/chart5.xml"/><Relationship Id="rId2" Type="http://schemas.openxmlformats.org/officeDocument/2006/relationships/chart" Target="../charts/chart4.xml"/><Relationship Id="rId1" Type="http://schemas.openxmlformats.org/officeDocument/2006/relationships/chart" Target="../charts/chart3.xml"/><Relationship Id="rId6" Type="http://schemas.openxmlformats.org/officeDocument/2006/relationships/chart" Target="../charts/chart8.xml"/><Relationship Id="rId5" Type="http://schemas.openxmlformats.org/officeDocument/2006/relationships/chart" Target="../charts/chart7.xml"/><Relationship Id="rId4" Type="http://schemas.openxmlformats.org/officeDocument/2006/relationships/chart" Target="../charts/chart6.xml"/></Relationships>
</file>

<file path=xl/drawings/_rels/drawing15.xml.rels><?xml version="1.0" encoding="UTF-8" standalone="yes"?>
<Relationships xmlns="http://schemas.openxmlformats.org/package/2006/relationships"><Relationship Id="rId3" Type="http://schemas.openxmlformats.org/officeDocument/2006/relationships/image" Target="../media/image7.png"/><Relationship Id="rId2" Type="http://schemas.openxmlformats.org/officeDocument/2006/relationships/image" Target="../media/image6.png"/><Relationship Id="rId1" Type="http://schemas.openxmlformats.org/officeDocument/2006/relationships/image" Target="../media/image5.png"/><Relationship Id="rId4" Type="http://schemas.openxmlformats.org/officeDocument/2006/relationships/image" Target="../media/image8.png"/></Relationships>
</file>

<file path=xl/drawings/_rels/drawing16.xml.rels><?xml version="1.0" encoding="UTF-8" standalone="yes"?>
<Relationships xmlns="http://schemas.openxmlformats.org/package/2006/relationships"><Relationship Id="rId2" Type="http://schemas.openxmlformats.org/officeDocument/2006/relationships/chart" Target="../charts/chart10.xml"/><Relationship Id="rId1" Type="http://schemas.openxmlformats.org/officeDocument/2006/relationships/chart" Target="../charts/chart9.xml"/></Relationships>
</file>

<file path=xl/drawings/_rels/drawing19.xml.rels><?xml version="1.0" encoding="UTF-8" standalone="yes"?>
<Relationships xmlns="http://schemas.openxmlformats.org/package/2006/relationships"><Relationship Id="rId2" Type="http://schemas.openxmlformats.org/officeDocument/2006/relationships/image" Target="../media/image9.png"/><Relationship Id="rId1" Type="http://schemas.openxmlformats.org/officeDocument/2006/relationships/chart" Target="../charts/chart11.xml"/></Relationships>
</file>

<file path=xl/drawings/_rels/drawing21.xml.rels><?xml version="1.0" encoding="UTF-8" standalone="yes"?>
<Relationships xmlns="http://schemas.openxmlformats.org/package/2006/relationships"><Relationship Id="rId3" Type="http://schemas.openxmlformats.org/officeDocument/2006/relationships/chart" Target="../charts/chart14.xml"/><Relationship Id="rId2" Type="http://schemas.openxmlformats.org/officeDocument/2006/relationships/chart" Target="../charts/chart13.xml"/><Relationship Id="rId1" Type="http://schemas.openxmlformats.org/officeDocument/2006/relationships/chart" Target="../charts/chart12.xml"/><Relationship Id="rId4" Type="http://schemas.openxmlformats.org/officeDocument/2006/relationships/chart" Target="../charts/chart15.xml"/></Relationships>
</file>

<file path=xl/drawings/_rels/drawing25.xml.rels><?xml version="1.0" encoding="UTF-8" standalone="yes"?>
<Relationships xmlns="http://schemas.openxmlformats.org/package/2006/relationships"><Relationship Id="rId2" Type="http://schemas.openxmlformats.org/officeDocument/2006/relationships/chart" Target="../charts/chart17.xml"/><Relationship Id="rId1" Type="http://schemas.openxmlformats.org/officeDocument/2006/relationships/chart" Target="../charts/chart16.xml"/></Relationships>
</file>

<file path=xl/drawings/_rels/drawing26.xml.rels><?xml version="1.0" encoding="UTF-8" standalone="yes"?>
<Relationships xmlns="http://schemas.openxmlformats.org/package/2006/relationships"><Relationship Id="rId1" Type="http://schemas.openxmlformats.org/officeDocument/2006/relationships/chart" Target="../charts/chart18.xml"/></Relationships>
</file>

<file path=xl/drawings/_rels/drawing28.xml.rels><?xml version="1.0" encoding="UTF-8" standalone="yes"?>
<Relationships xmlns="http://schemas.openxmlformats.org/package/2006/relationships"><Relationship Id="rId1" Type="http://schemas.openxmlformats.org/officeDocument/2006/relationships/chart" Target="../charts/chart19.xml"/></Relationships>
</file>

<file path=xl/drawings/_rels/drawing30.xml.rels><?xml version="1.0" encoding="UTF-8" standalone="yes"?>
<Relationships xmlns="http://schemas.openxmlformats.org/package/2006/relationships"><Relationship Id="rId2" Type="http://schemas.openxmlformats.org/officeDocument/2006/relationships/image" Target="../media/image11.png"/><Relationship Id="rId1" Type="http://schemas.openxmlformats.org/officeDocument/2006/relationships/image" Target="../media/image10.png"/></Relationships>
</file>

<file path=xl/drawings/_rels/drawing31.xml.rels><?xml version="1.0" encoding="UTF-8" standalone="yes"?>
<Relationships xmlns="http://schemas.openxmlformats.org/package/2006/relationships"><Relationship Id="rId2" Type="http://schemas.openxmlformats.org/officeDocument/2006/relationships/image" Target="../media/image13.png"/><Relationship Id="rId1" Type="http://schemas.openxmlformats.org/officeDocument/2006/relationships/image" Target="../media/image12.png"/></Relationships>
</file>

<file path=xl/drawings/_rels/drawing32.xml.rels><?xml version="1.0" encoding="UTF-8" standalone="yes"?>
<Relationships xmlns="http://schemas.openxmlformats.org/package/2006/relationships"><Relationship Id="rId2" Type="http://schemas.openxmlformats.org/officeDocument/2006/relationships/image" Target="../media/image15.png"/><Relationship Id="rId1" Type="http://schemas.openxmlformats.org/officeDocument/2006/relationships/image" Target="../media/image14.png"/></Relationships>
</file>

<file path=xl/drawings/_rels/drawing33.xml.rels><?xml version="1.0" encoding="UTF-8" standalone="yes"?>
<Relationships xmlns="http://schemas.openxmlformats.org/package/2006/relationships"><Relationship Id="rId8" Type="http://schemas.openxmlformats.org/officeDocument/2006/relationships/image" Target="../media/image23.emf"/><Relationship Id="rId3" Type="http://schemas.openxmlformats.org/officeDocument/2006/relationships/image" Target="../media/image18.png"/><Relationship Id="rId7" Type="http://schemas.openxmlformats.org/officeDocument/2006/relationships/image" Target="../media/image22.png"/><Relationship Id="rId2" Type="http://schemas.openxmlformats.org/officeDocument/2006/relationships/image" Target="../media/image17.png"/><Relationship Id="rId1" Type="http://schemas.openxmlformats.org/officeDocument/2006/relationships/image" Target="../media/image16.png"/><Relationship Id="rId6" Type="http://schemas.openxmlformats.org/officeDocument/2006/relationships/image" Target="../media/image21.png"/><Relationship Id="rId5" Type="http://schemas.openxmlformats.org/officeDocument/2006/relationships/image" Target="../media/image20.png"/><Relationship Id="rId4" Type="http://schemas.openxmlformats.org/officeDocument/2006/relationships/image" Target="../media/image19.png"/><Relationship Id="rId9" Type="http://schemas.openxmlformats.org/officeDocument/2006/relationships/image" Target="../media/image24.emf"/></Relationships>
</file>

<file path=xl/drawings/_rels/drawing34.xml.rels><?xml version="1.0" encoding="UTF-8" standalone="yes"?>
<Relationships xmlns="http://schemas.openxmlformats.org/package/2006/relationships"><Relationship Id="rId1" Type="http://schemas.openxmlformats.org/officeDocument/2006/relationships/chart" Target="../charts/chart20.xml"/></Relationships>
</file>

<file path=xl/drawings/_rels/drawing36.xml.rels><?xml version="1.0" encoding="UTF-8" standalone="yes"?>
<Relationships xmlns="http://schemas.openxmlformats.org/package/2006/relationships"><Relationship Id="rId1" Type="http://schemas.openxmlformats.org/officeDocument/2006/relationships/chart" Target="../charts/chart21.xml"/></Relationships>
</file>

<file path=xl/drawings/_rels/drawing38.xml.rels><?xml version="1.0" encoding="UTF-8" standalone="yes"?>
<Relationships xmlns="http://schemas.openxmlformats.org/package/2006/relationships"><Relationship Id="rId3" Type="http://schemas.openxmlformats.org/officeDocument/2006/relationships/chart" Target="../charts/chart24.xml"/><Relationship Id="rId2" Type="http://schemas.openxmlformats.org/officeDocument/2006/relationships/chart" Target="../charts/chart23.xml"/><Relationship Id="rId1" Type="http://schemas.openxmlformats.org/officeDocument/2006/relationships/chart" Target="../charts/chart22.xml"/></Relationships>
</file>

<file path=xl/drawings/_rels/drawing42.xml.rels><?xml version="1.0" encoding="UTF-8" standalone="yes"?>
<Relationships xmlns="http://schemas.openxmlformats.org/package/2006/relationships"><Relationship Id="rId1" Type="http://schemas.openxmlformats.org/officeDocument/2006/relationships/image" Target="../media/image25.png"/></Relationships>
</file>

<file path=xl/drawings/_rels/drawing43.xml.rels><?xml version="1.0" encoding="UTF-8" standalone="yes"?>
<Relationships xmlns="http://schemas.openxmlformats.org/package/2006/relationships"><Relationship Id="rId1" Type="http://schemas.openxmlformats.org/officeDocument/2006/relationships/image" Target="../media/image26.png"/></Relationships>
</file>

<file path=xl/drawings/_rels/drawing44.xml.rels><?xml version="1.0" encoding="UTF-8" standalone="yes"?>
<Relationships xmlns="http://schemas.openxmlformats.org/package/2006/relationships"><Relationship Id="rId2" Type="http://schemas.openxmlformats.org/officeDocument/2006/relationships/image" Target="../media/image28.png"/><Relationship Id="rId1" Type="http://schemas.openxmlformats.org/officeDocument/2006/relationships/image" Target="../media/image27.png"/></Relationships>
</file>

<file path=xl/drawings/_rels/drawing45.xml.rels><?xml version="1.0" encoding="UTF-8" standalone="yes"?>
<Relationships xmlns="http://schemas.openxmlformats.org/package/2006/relationships"><Relationship Id="rId1" Type="http://schemas.openxmlformats.org/officeDocument/2006/relationships/chart" Target="../charts/chart25.xml"/></Relationships>
</file>

<file path=xl/drawings/_rels/drawing47.xml.rels><?xml version="1.0" encoding="UTF-8" standalone="yes"?>
<Relationships xmlns="http://schemas.openxmlformats.org/package/2006/relationships"><Relationship Id="rId2" Type="http://schemas.openxmlformats.org/officeDocument/2006/relationships/image" Target="../media/image30.png"/><Relationship Id="rId1" Type="http://schemas.openxmlformats.org/officeDocument/2006/relationships/image" Target="../media/image29.png"/></Relationships>
</file>

<file path=xl/drawings/_rels/drawing48.xml.rels><?xml version="1.0" encoding="UTF-8" standalone="yes"?>
<Relationships xmlns="http://schemas.openxmlformats.org/package/2006/relationships"><Relationship Id="rId2" Type="http://schemas.openxmlformats.org/officeDocument/2006/relationships/image" Target="../media/image32.png"/><Relationship Id="rId1" Type="http://schemas.openxmlformats.org/officeDocument/2006/relationships/image" Target="../media/image31.png"/></Relationships>
</file>

<file path=xl/drawings/_rels/drawing49.xml.rels><?xml version="1.0" encoding="UTF-8" standalone="yes"?>
<Relationships xmlns="http://schemas.openxmlformats.org/package/2006/relationships"><Relationship Id="rId1" Type="http://schemas.openxmlformats.org/officeDocument/2006/relationships/image" Target="../media/image33.png"/></Relationships>
</file>

<file path=xl/drawings/_rels/drawing50.xml.rels><?xml version="1.0" encoding="UTF-8" standalone="yes"?>
<Relationships xmlns="http://schemas.openxmlformats.org/package/2006/relationships"><Relationship Id="rId3" Type="http://schemas.openxmlformats.org/officeDocument/2006/relationships/chart" Target="../charts/chart28.xml"/><Relationship Id="rId2" Type="http://schemas.openxmlformats.org/officeDocument/2006/relationships/chart" Target="../charts/chart27.xml"/><Relationship Id="rId1" Type="http://schemas.openxmlformats.org/officeDocument/2006/relationships/chart" Target="../charts/chart26.xml"/><Relationship Id="rId6" Type="http://schemas.openxmlformats.org/officeDocument/2006/relationships/chart" Target="../charts/chart31.xml"/><Relationship Id="rId5" Type="http://schemas.openxmlformats.org/officeDocument/2006/relationships/chart" Target="../charts/chart30.xml"/><Relationship Id="rId4" Type="http://schemas.openxmlformats.org/officeDocument/2006/relationships/chart" Target="../charts/chart29.xml"/></Relationships>
</file>

<file path=xl/drawings/_rels/drawing56.xml.rels><?xml version="1.0" encoding="UTF-8" standalone="yes"?>
<Relationships xmlns="http://schemas.openxmlformats.org/package/2006/relationships"><Relationship Id="rId1" Type="http://schemas.openxmlformats.org/officeDocument/2006/relationships/chart" Target="../charts/chart32.xml"/></Relationships>
</file>

<file path=xl/drawings/_rels/drawing58.xml.rels><?xml version="1.0" encoding="UTF-8" standalone="yes"?>
<Relationships xmlns="http://schemas.openxmlformats.org/package/2006/relationships"><Relationship Id="rId3" Type="http://schemas.openxmlformats.org/officeDocument/2006/relationships/chart" Target="../charts/chart35.xml"/><Relationship Id="rId2" Type="http://schemas.openxmlformats.org/officeDocument/2006/relationships/chart" Target="../charts/chart34.xml"/><Relationship Id="rId1" Type="http://schemas.openxmlformats.org/officeDocument/2006/relationships/chart" Target="../charts/chart33.xml"/><Relationship Id="rId4" Type="http://schemas.openxmlformats.org/officeDocument/2006/relationships/chart" Target="../charts/chart36.xml"/></Relationships>
</file>

<file path=xl/drawings/_rels/drawing63.xml.rels><?xml version="1.0" encoding="UTF-8" standalone="yes"?>
<Relationships xmlns="http://schemas.openxmlformats.org/package/2006/relationships"><Relationship Id="rId2" Type="http://schemas.openxmlformats.org/officeDocument/2006/relationships/chart" Target="../charts/chart38.xml"/><Relationship Id="rId1" Type="http://schemas.openxmlformats.org/officeDocument/2006/relationships/chart" Target="../charts/chart37.xml"/></Relationships>
</file>

<file path=xl/drawings/_rels/drawing66.xml.rels><?xml version="1.0" encoding="UTF-8" standalone="yes"?>
<Relationships xmlns="http://schemas.openxmlformats.org/package/2006/relationships"><Relationship Id="rId2" Type="http://schemas.openxmlformats.org/officeDocument/2006/relationships/chart" Target="../charts/chart40.xml"/><Relationship Id="rId1" Type="http://schemas.openxmlformats.org/officeDocument/2006/relationships/chart" Target="../charts/chart39.xml"/></Relationships>
</file>

<file path=xl/drawings/_rels/drawing69.xml.rels><?xml version="1.0" encoding="UTF-8" standalone="yes"?>
<Relationships xmlns="http://schemas.openxmlformats.org/package/2006/relationships"><Relationship Id="rId3" Type="http://schemas.openxmlformats.org/officeDocument/2006/relationships/chart" Target="../charts/chart43.xml"/><Relationship Id="rId7" Type="http://schemas.openxmlformats.org/officeDocument/2006/relationships/chart" Target="../charts/chart47.xml"/><Relationship Id="rId2" Type="http://schemas.openxmlformats.org/officeDocument/2006/relationships/chart" Target="../charts/chart42.xml"/><Relationship Id="rId1" Type="http://schemas.openxmlformats.org/officeDocument/2006/relationships/chart" Target="../charts/chart41.xml"/><Relationship Id="rId6" Type="http://schemas.openxmlformats.org/officeDocument/2006/relationships/chart" Target="../charts/chart46.xml"/><Relationship Id="rId5" Type="http://schemas.openxmlformats.org/officeDocument/2006/relationships/chart" Target="../charts/chart45.xml"/><Relationship Id="rId4" Type="http://schemas.openxmlformats.org/officeDocument/2006/relationships/chart" Target="../charts/chart44.xml"/></Relationships>
</file>

<file path=xl/drawings/_rels/drawing77.xml.rels><?xml version="1.0" encoding="UTF-8" standalone="yes"?>
<Relationships xmlns="http://schemas.openxmlformats.org/package/2006/relationships"><Relationship Id="rId3" Type="http://schemas.openxmlformats.org/officeDocument/2006/relationships/chart" Target="../charts/chart50.xml"/><Relationship Id="rId2" Type="http://schemas.openxmlformats.org/officeDocument/2006/relationships/chart" Target="../charts/chart49.xml"/><Relationship Id="rId1" Type="http://schemas.openxmlformats.org/officeDocument/2006/relationships/chart" Target="../charts/chart48.xml"/><Relationship Id="rId4" Type="http://schemas.openxmlformats.org/officeDocument/2006/relationships/chart" Target="../charts/chart51.xml"/></Relationships>
</file>

<file path=xl/drawings/_rels/drawing82.xml.rels><?xml version="1.0" encoding="UTF-8" standalone="yes"?>
<Relationships xmlns="http://schemas.openxmlformats.org/package/2006/relationships"><Relationship Id="rId1" Type="http://schemas.openxmlformats.org/officeDocument/2006/relationships/chart" Target="../charts/chart52.xml"/></Relationships>
</file>

<file path=xl/drawings/_rels/drawing84.xml.rels><?xml version="1.0" encoding="UTF-8" standalone="yes"?>
<Relationships xmlns="http://schemas.openxmlformats.org/package/2006/relationships"><Relationship Id="rId2" Type="http://schemas.openxmlformats.org/officeDocument/2006/relationships/chart" Target="../charts/chart54.xml"/><Relationship Id="rId1" Type="http://schemas.openxmlformats.org/officeDocument/2006/relationships/chart" Target="../charts/chart53.xml"/></Relationships>
</file>

<file path=xl/drawings/_rels/drawing87.xml.rels><?xml version="1.0" encoding="UTF-8" standalone="yes"?>
<Relationships xmlns="http://schemas.openxmlformats.org/package/2006/relationships"><Relationship Id="rId3" Type="http://schemas.openxmlformats.org/officeDocument/2006/relationships/chart" Target="../charts/chart57.xml"/><Relationship Id="rId2" Type="http://schemas.openxmlformats.org/officeDocument/2006/relationships/chart" Target="../charts/chart56.xml"/><Relationship Id="rId1" Type="http://schemas.openxmlformats.org/officeDocument/2006/relationships/chart" Target="../charts/chart55.xml"/><Relationship Id="rId5" Type="http://schemas.openxmlformats.org/officeDocument/2006/relationships/image" Target="../media/image35.png"/><Relationship Id="rId4" Type="http://schemas.openxmlformats.org/officeDocument/2006/relationships/image" Target="../media/image34.png"/></Relationships>
</file>

<file path=xl/drawings/_rels/drawing91.xml.rels><?xml version="1.0" encoding="UTF-8" standalone="yes"?>
<Relationships xmlns="http://schemas.openxmlformats.org/package/2006/relationships"><Relationship Id="rId1" Type="http://schemas.openxmlformats.org/officeDocument/2006/relationships/chart" Target="../charts/chart58.xml"/></Relationships>
</file>

<file path=xl/drawings/_rels/drawing93.xml.rels><?xml version="1.0" encoding="UTF-8" standalone="yes"?>
<Relationships xmlns="http://schemas.openxmlformats.org/package/2006/relationships"><Relationship Id="rId3" Type="http://schemas.openxmlformats.org/officeDocument/2006/relationships/chart" Target="../charts/chart61.xml"/><Relationship Id="rId2" Type="http://schemas.openxmlformats.org/officeDocument/2006/relationships/chart" Target="../charts/chart60.xml"/><Relationship Id="rId1" Type="http://schemas.openxmlformats.org/officeDocument/2006/relationships/chart" Target="../charts/chart59.xml"/><Relationship Id="rId4" Type="http://schemas.openxmlformats.org/officeDocument/2006/relationships/chart" Target="../charts/chart62.xml"/></Relationships>
</file>

<file path=xl/drawings/_rels/drawing97.xml.rels><?xml version="1.0" encoding="UTF-8" standalone="yes"?>
<Relationships xmlns="http://schemas.openxmlformats.org/package/2006/relationships"><Relationship Id="rId2" Type="http://schemas.openxmlformats.org/officeDocument/2006/relationships/chart" Target="../charts/chart64.xml"/><Relationship Id="rId1" Type="http://schemas.openxmlformats.org/officeDocument/2006/relationships/chart" Target="../charts/chart63.xml"/></Relationships>
</file>

<file path=xl/drawings/_rels/drawing100.xml.rels><?xml version="1.0" encoding="UTF-8" standalone="yes"?>
<Relationships xmlns="http://schemas.openxmlformats.org/package/2006/relationships"><Relationship Id="rId2" Type="http://schemas.openxmlformats.org/officeDocument/2006/relationships/image" Target="../media/image37.png"/><Relationship Id="rId1" Type="http://schemas.openxmlformats.org/officeDocument/2006/relationships/image" Target="../media/image36.png"/></Relationships>
</file>

<file path=xl/drawings/_rels/drawing101.xml.rels><?xml version="1.0" encoding="UTF-8" standalone="yes"?>
<Relationships xmlns="http://schemas.openxmlformats.org/package/2006/relationships"><Relationship Id="rId1" Type="http://schemas.openxmlformats.org/officeDocument/2006/relationships/image" Target="../media/image38.png"/></Relationships>
</file>

<file path=xl/drawings/_rels/drawing102.xml.rels><?xml version="1.0" encoding="UTF-8" standalone="yes"?>
<Relationships xmlns="http://schemas.openxmlformats.org/package/2006/relationships"><Relationship Id="rId1" Type="http://schemas.openxmlformats.org/officeDocument/2006/relationships/chart" Target="../charts/chart65.xml"/></Relationships>
</file>

<file path=xl/drawings/_rels/drawing104.xml.rels><?xml version="1.0" encoding="UTF-8" standalone="yes"?>
<Relationships xmlns="http://schemas.openxmlformats.org/package/2006/relationships"><Relationship Id="rId1" Type="http://schemas.openxmlformats.org/officeDocument/2006/relationships/chart" Target="../charts/chart66.xml"/></Relationships>
</file>

<file path=xl/drawings/_rels/drawing106.xml.rels><?xml version="1.0" encoding="UTF-8" standalone="yes"?>
<Relationships xmlns="http://schemas.openxmlformats.org/package/2006/relationships"><Relationship Id="rId2" Type="http://schemas.openxmlformats.org/officeDocument/2006/relationships/chart" Target="../charts/chart68.xml"/><Relationship Id="rId1" Type="http://schemas.openxmlformats.org/officeDocument/2006/relationships/chart" Target="../charts/chart67.xml"/></Relationships>
</file>

<file path=xl/drawings/_rels/drawing108.xml.rels><?xml version="1.0" encoding="UTF-8" standalone="yes"?>
<Relationships xmlns="http://schemas.openxmlformats.org/package/2006/relationships"><Relationship Id="rId2" Type="http://schemas.openxmlformats.org/officeDocument/2006/relationships/image" Target="../media/image39.jpg"/><Relationship Id="rId1" Type="http://schemas.openxmlformats.org/officeDocument/2006/relationships/chart" Target="../charts/chart69.xml"/></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162560</xdr:rowOff>
    </xdr:from>
    <xdr:to>
      <xdr:col>11</xdr:col>
      <xdr:colOff>269700</xdr:colOff>
      <xdr:row>8</xdr:row>
      <xdr:rowOff>10160</xdr:rowOff>
    </xdr:to>
    <xdr:pic>
      <xdr:nvPicPr>
        <xdr:cNvPr id="8" name="Picture 7" descr="LBNL_Banner.psd">
          <a:extLst>
            <a:ext uri="{FF2B5EF4-FFF2-40B4-BE49-F238E27FC236}">
              <a16:creationId xmlns:a16="http://schemas.microsoft.com/office/drawing/2014/main" id="{00000000-0008-0000-0000-000008000000}"/>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r="39227"/>
        <a:stretch/>
      </xdr:blipFill>
      <xdr:spPr bwMode="auto">
        <a:xfrm>
          <a:off x="0" y="162560"/>
          <a:ext cx="7046420" cy="12293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8</xdr:row>
      <xdr:rowOff>147638</xdr:rowOff>
    </xdr:from>
    <xdr:to>
      <xdr:col>3</xdr:col>
      <xdr:colOff>535781</xdr:colOff>
      <xdr:row>21</xdr:row>
      <xdr:rowOff>3440</xdr:rowOff>
    </xdr:to>
    <xdr:pic>
      <xdr:nvPicPr>
        <xdr:cNvPr id="3" name="Picture 2">
          <a:extLst>
            <a:ext uri="{FF2B5EF4-FFF2-40B4-BE49-F238E27FC236}">
              <a16:creationId xmlns:a16="http://schemas.microsoft.com/office/drawing/2014/main" id="{AD5CACC4-5B4E-4AF2-9BAC-CBBBC0336642}"/>
            </a:ext>
          </a:extLst>
        </xdr:cNvPr>
        <xdr:cNvPicPr>
          <a:picLocks noChangeAspect="1"/>
        </xdr:cNvPicPr>
      </xdr:nvPicPr>
      <xdr:blipFill>
        <a:blip xmlns:r="http://schemas.openxmlformats.org/officeDocument/2006/relationships" r:embed="rId2"/>
        <a:stretch>
          <a:fillRect/>
        </a:stretch>
      </xdr:blipFill>
      <xdr:spPr>
        <a:xfrm>
          <a:off x="0" y="1481138"/>
          <a:ext cx="2286000" cy="3725333"/>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12</xdr:col>
      <xdr:colOff>193903</xdr:colOff>
      <xdr:row>31</xdr:row>
      <xdr:rowOff>11906</xdr:rowOff>
    </xdr:to>
    <xdr:pic>
      <xdr:nvPicPr>
        <xdr:cNvPr id="2" name="Picture 1" descr="A map of the united states&#10;&#10;Description automatically generated">
          <a:extLst>
            <a:ext uri="{FF2B5EF4-FFF2-40B4-BE49-F238E27FC236}">
              <a16:creationId xmlns:a16="http://schemas.microsoft.com/office/drawing/2014/main" id="{4558CEA3-2199-3A45-BAF4-D577376FC628}"/>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90500"/>
          <a:ext cx="7194778" cy="5036344"/>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0</xdr:col>
      <xdr:colOff>0</xdr:colOff>
      <xdr:row>2</xdr:row>
      <xdr:rowOff>0</xdr:rowOff>
    </xdr:from>
    <xdr:to>
      <xdr:col>8</xdr:col>
      <xdr:colOff>359569</xdr:colOff>
      <xdr:row>21</xdr:row>
      <xdr:rowOff>33338</xdr:rowOff>
    </xdr:to>
    <xdr:graphicFrame macro="">
      <xdr:nvGraphicFramePr>
        <xdr:cNvPr id="2" name="Chart 1">
          <a:extLst>
            <a:ext uri="{FF2B5EF4-FFF2-40B4-BE49-F238E27FC236}">
              <a16:creationId xmlns:a16="http://schemas.microsoft.com/office/drawing/2014/main" id="{00000000-0008-0000-03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4.xml><?xml version="1.0" encoding="utf-8"?>
<c:userShapes xmlns:c="http://schemas.openxmlformats.org/drawingml/2006/chart">
  <cdr:relSizeAnchor xmlns:cdr="http://schemas.openxmlformats.org/drawingml/2006/chartDrawing">
    <cdr:from>
      <cdr:x>0.54901</cdr:x>
      <cdr:y>0.12918</cdr:y>
    </cdr:from>
    <cdr:to>
      <cdr:x>0.54901</cdr:x>
      <cdr:y>0.85097</cdr:y>
    </cdr:to>
    <cdr:cxnSp macro="">
      <cdr:nvCxnSpPr>
        <cdr:cNvPr id="15" name="Straight Connector 14">
          <a:extLst xmlns:a="http://schemas.openxmlformats.org/drawingml/2006/main">
            <a:ext uri="{FF2B5EF4-FFF2-40B4-BE49-F238E27FC236}">
              <a16:creationId xmlns:a16="http://schemas.microsoft.com/office/drawing/2014/main" id="{DEE9F4CA-2C1D-4D6D-83D6-A6C268C5D7E0}"/>
            </a:ext>
          </a:extLst>
        </cdr:cNvPr>
        <cdr:cNvCxnSpPr/>
      </cdr:nvCxnSpPr>
      <cdr:spPr>
        <a:xfrm xmlns:a="http://schemas.openxmlformats.org/drawingml/2006/main" flipV="1">
          <a:off x="3256584" y="401732"/>
          <a:ext cx="0" cy="2244703"/>
        </a:xfrm>
        <a:prstGeom xmlns:a="http://schemas.openxmlformats.org/drawingml/2006/main" prst="line">
          <a:avLst/>
        </a:prstGeom>
        <a:ln xmlns:a="http://schemas.openxmlformats.org/drawingml/2006/main" w="15875">
          <a:prstDash val="dash"/>
        </a:ln>
        <a:effectLst xmlns:a="http://schemas.openxmlformats.org/drawingml/2006/main"/>
      </cdr:spPr>
      <cdr:style>
        <a:lnRef xmlns:a="http://schemas.openxmlformats.org/drawingml/2006/main" idx="2">
          <a:schemeClr val="dk1"/>
        </a:lnRef>
        <a:fillRef xmlns:a="http://schemas.openxmlformats.org/drawingml/2006/main" idx="0">
          <a:schemeClr val="dk1"/>
        </a:fillRef>
        <a:effectRef xmlns:a="http://schemas.openxmlformats.org/drawingml/2006/main" idx="1">
          <a:schemeClr val="dk1"/>
        </a:effectRef>
        <a:fontRef xmlns:a="http://schemas.openxmlformats.org/drawingml/2006/main" idx="minor">
          <a:schemeClr val="tx1"/>
        </a:fontRef>
      </cdr:style>
    </cdr:cxnSp>
  </cdr:relSizeAnchor>
  <cdr:relSizeAnchor xmlns:cdr="http://schemas.openxmlformats.org/drawingml/2006/chartDrawing">
    <cdr:from>
      <cdr:x>0.06096</cdr:x>
      <cdr:y>0.31898</cdr:y>
    </cdr:from>
    <cdr:to>
      <cdr:x>0.37556</cdr:x>
      <cdr:y>0.5865</cdr:y>
    </cdr:to>
    <cdr:sp macro="" textlink="">
      <cdr:nvSpPr>
        <cdr:cNvPr id="3" name="TextBox 1"/>
        <cdr:cNvSpPr txBox="1"/>
      </cdr:nvSpPr>
      <cdr:spPr>
        <a:xfrm xmlns:a="http://schemas.openxmlformats.org/drawingml/2006/main">
          <a:off x="361571" y="991994"/>
          <a:ext cx="1866111" cy="831964"/>
        </a:xfrm>
        <a:prstGeom xmlns:a="http://schemas.openxmlformats.org/drawingml/2006/main" prst="rect">
          <a:avLst/>
        </a:prstGeom>
        <a:noFill xmlns:a="http://schemas.openxmlformats.org/drawingml/2006/main"/>
        <a:effectLst xmlns:a="http://schemas.openxmlformats.org/drawingml/2006/main"/>
      </cdr:spPr>
      <cdr:txBody>
        <a:bodyPr xmlns:a="http://schemas.openxmlformats.org/drawingml/2006/main" wrap="none" lIns="18288" tIns="18288" rIns="18288" bIns="18288" rtlCol="0" anchor="ctr"/>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marL="0" marR="0" lvl="0" indent="0" defTabSz="914400" eaLnBrk="1" fontAlgn="auto" latinLnBrk="0" hangingPunct="1">
            <a:lnSpc>
              <a:spcPct val="100000"/>
            </a:lnSpc>
            <a:spcBef>
              <a:spcPts val="0"/>
            </a:spcBef>
            <a:spcAft>
              <a:spcPts val="0"/>
            </a:spcAft>
            <a:buClrTx/>
            <a:buSzTx/>
            <a:buFontTx/>
            <a:buNone/>
            <a:tabLst/>
            <a:defRPr/>
          </a:pPr>
          <a:r>
            <a:rPr lang="en-US" sz="1000" b="0" i="0">
              <a:effectLst/>
              <a:latin typeface="Arial" panose="020B0604020202020204" pitchFamily="34" charset="0"/>
              <a:ea typeface="+mn-ea"/>
              <a:cs typeface="Arial" panose="020B0604020202020204" pitchFamily="34" charset="0"/>
            </a:rPr>
            <a:t>PV is in G</a:t>
          </a:r>
          <a:r>
            <a:rPr lang="en-US" sz="1000" b="0">
              <a:effectLst/>
              <a:latin typeface="Arial" panose="020B0604020202020204" pitchFamily="34" charset="0"/>
              <a:ea typeface="+mn-ea"/>
              <a:cs typeface="Arial" panose="020B0604020202020204" pitchFamily="34" charset="0"/>
            </a:rPr>
            <a:t>W</a:t>
          </a:r>
          <a:r>
            <a:rPr lang="en-US" sz="1000" b="0" baseline="-25000">
              <a:effectLst/>
              <a:latin typeface="Arial" panose="020B0604020202020204" pitchFamily="34" charset="0"/>
              <a:ea typeface="+mn-ea"/>
              <a:cs typeface="Arial" panose="020B0604020202020204" pitchFamily="34" charset="0"/>
            </a:rPr>
            <a:t>DC</a:t>
          </a:r>
          <a:r>
            <a:rPr lang="en-US" sz="1000" b="0" baseline="0">
              <a:effectLst/>
              <a:latin typeface="Arial" panose="020B0604020202020204" pitchFamily="34" charset="0"/>
              <a:ea typeface="+mn-ea"/>
              <a:cs typeface="Arial" panose="020B0604020202020204" pitchFamily="34" charset="0"/>
            </a:rPr>
            <a:t> and CSP is in G</a:t>
          </a:r>
          <a:r>
            <a:rPr lang="en-US" sz="1000" b="0">
              <a:effectLst/>
              <a:latin typeface="Arial" panose="020B0604020202020204" pitchFamily="34" charset="0"/>
              <a:ea typeface="+mn-ea"/>
              <a:cs typeface="Arial" panose="020B0604020202020204" pitchFamily="34" charset="0"/>
            </a:rPr>
            <a:t>W</a:t>
          </a:r>
          <a:r>
            <a:rPr lang="en-US" sz="1000" b="0" baseline="-25000">
              <a:effectLst/>
              <a:latin typeface="Arial" panose="020B0604020202020204" pitchFamily="34" charset="0"/>
              <a:ea typeface="+mn-ea"/>
              <a:cs typeface="Arial" panose="020B0604020202020204" pitchFamily="34" charset="0"/>
            </a:rPr>
            <a:t>AC</a:t>
          </a:r>
          <a:r>
            <a:rPr lang="en-US" sz="1000" b="0" baseline="0">
              <a:effectLst/>
              <a:latin typeface="Arial" panose="020B0604020202020204" pitchFamily="34" charset="0"/>
              <a:ea typeface="+mn-ea"/>
              <a:cs typeface="Arial" panose="020B0604020202020204" pitchFamily="34" charset="0"/>
            </a:rPr>
            <a:t> </a:t>
          </a:r>
          <a:endParaRPr lang="en-US" sz="1000">
            <a:effectLst/>
            <a:latin typeface="Arial" panose="020B0604020202020204" pitchFamily="34" charset="0"/>
            <a:cs typeface="Arial" panose="020B0604020202020204" pitchFamily="34" charset="0"/>
          </a:endParaRPr>
        </a:p>
        <a:p xmlns:a="http://schemas.openxmlformats.org/drawingml/2006/main">
          <a:endParaRPr lang="en-US" sz="300" b="0" i="0">
            <a:effectLst/>
            <a:latin typeface="Arial" panose="020B0604020202020204" pitchFamily="34" charset="0"/>
            <a:ea typeface="+mn-ea"/>
            <a:cs typeface="Arial" panose="020B0604020202020204" pitchFamily="34" charset="0"/>
          </a:endParaRPr>
        </a:p>
        <a:p xmlns:a="http://schemas.openxmlformats.org/drawingml/2006/main">
          <a:r>
            <a:rPr lang="en-US" sz="1000" b="0" i="0">
              <a:effectLst/>
              <a:latin typeface="Arial" panose="020B0604020202020204" pitchFamily="34" charset="0"/>
              <a:ea typeface="+mn-ea"/>
              <a:cs typeface="Arial" panose="020B0604020202020204" pitchFamily="34" charset="0"/>
            </a:rPr>
            <a:t>Columns</a:t>
          </a:r>
          <a:r>
            <a:rPr lang="en-US" sz="1000" b="0" i="0" baseline="0">
              <a:effectLst/>
              <a:latin typeface="Arial" panose="020B0604020202020204" pitchFamily="34" charset="0"/>
              <a:ea typeface="+mn-ea"/>
              <a:cs typeface="Arial" panose="020B0604020202020204" pitchFamily="34" charset="0"/>
            </a:rPr>
            <a:t> show a</a:t>
          </a:r>
          <a:r>
            <a:rPr lang="en-US" sz="1000" b="0" i="0">
              <a:effectLst/>
              <a:latin typeface="Arial" panose="020B0604020202020204" pitchFamily="34" charset="0"/>
              <a:ea typeface="+mn-ea"/>
              <a:cs typeface="Arial" panose="020B0604020202020204" pitchFamily="34" charset="0"/>
            </a:rPr>
            <a:t>nnual capacity</a:t>
          </a:r>
        </a:p>
        <a:p xmlns:a="http://schemas.openxmlformats.org/drawingml/2006/main">
          <a:endParaRPr lang="en-US" sz="300" b="0">
            <a:effectLst/>
            <a:latin typeface="Arial" panose="020B0604020202020204" pitchFamily="34" charset="0"/>
            <a:cs typeface="Arial" panose="020B0604020202020204" pitchFamily="34" charset="0"/>
          </a:endParaRPr>
        </a:p>
        <a:p xmlns:a="http://schemas.openxmlformats.org/drawingml/2006/main">
          <a:pPr eaLnBrk="1" fontAlgn="auto" latinLnBrk="0" hangingPunct="1"/>
          <a:r>
            <a:rPr lang="en-US" sz="1000" b="0" i="0">
              <a:effectLst/>
              <a:latin typeface="Arial" panose="020B0604020202020204" pitchFamily="34" charset="0"/>
              <a:ea typeface="+mn-ea"/>
              <a:cs typeface="Arial" panose="020B0604020202020204" pitchFamily="34" charset="0"/>
            </a:rPr>
            <a:t>Areas</a:t>
          </a:r>
          <a:r>
            <a:rPr lang="en-US" sz="1000" b="0" i="0" baseline="0">
              <a:effectLst/>
              <a:latin typeface="Arial" panose="020B0604020202020204" pitchFamily="34" charset="0"/>
              <a:ea typeface="+mn-ea"/>
              <a:cs typeface="Arial" panose="020B0604020202020204" pitchFamily="34" charset="0"/>
            </a:rPr>
            <a:t> show</a:t>
          </a:r>
          <a:r>
            <a:rPr lang="en-US" sz="1000" b="0" i="0">
              <a:effectLst/>
              <a:latin typeface="Arial" panose="020B0604020202020204" pitchFamily="34" charset="0"/>
              <a:ea typeface="+mn-ea"/>
              <a:cs typeface="Arial" panose="020B0604020202020204" pitchFamily="34" charset="0"/>
            </a:rPr>
            <a:t> cumulative capacity</a:t>
          </a:r>
          <a:endParaRPr lang="en-US" sz="1000" b="0">
            <a:effectLst/>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cdr:x>
      <cdr:y>0</cdr:y>
    </cdr:from>
    <cdr:to>
      <cdr:x>0.43452</cdr:x>
      <cdr:y>0.08929</cdr:y>
    </cdr:to>
    <cdr:sp macro="" textlink="">
      <cdr:nvSpPr>
        <cdr:cNvPr id="4" name="TextBox 3"/>
        <cdr:cNvSpPr txBox="1"/>
      </cdr:nvSpPr>
      <cdr:spPr>
        <a:xfrm xmlns:a="http://schemas.openxmlformats.org/drawingml/2006/main">
          <a:off x="0" y="0"/>
          <a:ext cx="2583656" cy="285750"/>
        </a:xfrm>
        <a:prstGeom xmlns:a="http://schemas.openxmlformats.org/drawingml/2006/main" prst="rect">
          <a:avLst/>
        </a:prstGeom>
      </cdr:spPr>
      <cdr:txBody>
        <a:bodyPr xmlns:a="http://schemas.openxmlformats.org/drawingml/2006/main" vertOverflow="clip" wrap="square" lIns="45720" tIns="18288" rIns="45720" bIns="18288" rtlCol="0" anchor="t"/>
        <a:lstStyle xmlns:a="http://schemas.openxmlformats.org/drawingml/2006/main"/>
        <a:p xmlns:a="http://schemas.openxmlformats.org/drawingml/2006/main">
          <a:pPr algn="l" rtl="0"/>
          <a:r>
            <a:rPr lang="en-US" sz="1000" b="1" i="0" baseline="0">
              <a:effectLst/>
              <a:latin typeface="Arial" panose="020B0604020202020204" pitchFamily="34" charset="0"/>
              <a:ea typeface="+mn-ea"/>
              <a:cs typeface="Arial" panose="020B0604020202020204" pitchFamily="34" charset="0"/>
            </a:rPr>
            <a:t>Annual Solar Capacity Additions (GW)</a:t>
          </a:r>
          <a:endParaRPr lang="en-US" sz="1000">
            <a:effectLst/>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0.61699</cdr:x>
      <cdr:y>0</cdr:y>
    </cdr:from>
    <cdr:to>
      <cdr:x>1</cdr:x>
      <cdr:y>0.07418</cdr:y>
    </cdr:to>
    <cdr:sp macro="" textlink="">
      <cdr:nvSpPr>
        <cdr:cNvPr id="6" name="TextBox 5"/>
        <cdr:cNvSpPr txBox="1"/>
      </cdr:nvSpPr>
      <cdr:spPr>
        <a:xfrm xmlns:a="http://schemas.openxmlformats.org/drawingml/2006/main">
          <a:off x="3667125" y="0"/>
          <a:ext cx="2276475" cy="238112"/>
        </a:xfrm>
        <a:prstGeom xmlns:a="http://schemas.openxmlformats.org/drawingml/2006/main" prst="rect">
          <a:avLst/>
        </a:prstGeom>
      </cdr:spPr>
      <cdr:txBody>
        <a:bodyPr xmlns:a="http://schemas.openxmlformats.org/drawingml/2006/main" vertOverflow="clip" wrap="square" lIns="45720" tIns="18288" rIns="45720" bIns="18288" rtlCol="0" anchor="t" anchorCtr="0"/>
        <a:lstStyle xmlns:a="http://schemas.openxmlformats.org/drawingml/2006/main"/>
        <a:p xmlns:a="http://schemas.openxmlformats.org/drawingml/2006/main">
          <a:pPr algn="r"/>
          <a:r>
            <a:rPr lang="en-US" sz="1000" b="1">
              <a:latin typeface="Arial" panose="020B0604020202020204" pitchFamily="34" charset="0"/>
              <a:cs typeface="Arial" panose="020B0604020202020204" pitchFamily="34" charset="0"/>
            </a:rPr>
            <a:t>Cumulative Solar Capacity (GW)</a:t>
          </a:r>
        </a:p>
      </cdr:txBody>
    </cdr:sp>
  </cdr:relSizeAnchor>
</c:userShapes>
</file>

<file path=xl/drawings/drawing5.xml><?xml version="1.0" encoding="utf-8"?>
<xdr:wsDr xmlns:xdr="http://schemas.openxmlformats.org/drawingml/2006/spreadsheetDrawing" xmlns:a="http://schemas.openxmlformats.org/drawingml/2006/main">
  <xdr:twoCellAnchor>
    <xdr:from>
      <xdr:col>0</xdr:col>
      <xdr:colOff>10026</xdr:colOff>
      <xdr:row>1</xdr:row>
      <xdr:rowOff>155408</xdr:rowOff>
    </xdr:from>
    <xdr:to>
      <xdr:col>11</xdr:col>
      <xdr:colOff>146985</xdr:colOff>
      <xdr:row>18</xdr:row>
      <xdr:rowOff>160806</xdr:rowOff>
    </xdr:to>
    <xdr:graphicFrame macro="">
      <xdr:nvGraphicFramePr>
        <xdr:cNvPr id="2" name="Chart 1">
          <a:extLst>
            <a:ext uri="{FF2B5EF4-FFF2-40B4-BE49-F238E27FC236}">
              <a16:creationId xmlns:a16="http://schemas.microsoft.com/office/drawing/2014/main" id="{04B37D69-F780-4F66-87A6-E964DDDB410A}"/>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6.xml><?xml version="1.0" encoding="utf-8"?>
<c:userShapes xmlns:c="http://schemas.openxmlformats.org/drawingml/2006/chart">
  <cdr:relSizeAnchor xmlns:cdr="http://schemas.openxmlformats.org/drawingml/2006/chartDrawing">
    <cdr:from>
      <cdr:x>0.66681</cdr:x>
      <cdr:y>0.10611</cdr:y>
    </cdr:from>
    <cdr:to>
      <cdr:x>0.80192</cdr:x>
      <cdr:y>0.24989</cdr:y>
    </cdr:to>
    <cdr:sp macro="" textlink="">
      <cdr:nvSpPr>
        <cdr:cNvPr id="2" name="TextBox 1"/>
        <cdr:cNvSpPr txBox="1"/>
      </cdr:nvSpPr>
      <cdr:spPr>
        <a:xfrm xmlns:a="http://schemas.openxmlformats.org/drawingml/2006/main">
          <a:off x="3952272" y="344222"/>
          <a:ext cx="800818" cy="466407"/>
        </a:xfrm>
        <a:prstGeom xmlns:a="http://schemas.openxmlformats.org/drawingml/2006/main" prst="rect">
          <a:avLst/>
        </a:prstGeom>
      </cdr:spPr>
      <cdr:txBody>
        <a:bodyPr xmlns:a="http://schemas.openxmlformats.org/drawingml/2006/main" vertOverflow="clip" wrap="square" lIns="18288" rIns="18288" rtlCol="0" anchor="ctr" anchorCtr="1"/>
        <a:lstStyle xmlns:a="http://schemas.openxmlformats.org/drawingml/2006/main"/>
        <a:p xmlns:a="http://schemas.openxmlformats.org/drawingml/2006/main">
          <a:r>
            <a:rPr lang="en-US" sz="1000" b="1">
              <a:solidFill>
                <a:schemeClr val="accent6">
                  <a:lumMod val="50000"/>
                </a:schemeClr>
              </a:solidFill>
              <a:latin typeface="Arial" panose="020B0604020202020204" pitchFamily="34" charset="0"/>
              <a:cs typeface="Arial" panose="020B0604020202020204" pitchFamily="34" charset="0"/>
            </a:rPr>
            <a:t>Total Solar</a:t>
          </a:r>
          <a:br>
            <a:rPr lang="en-US" sz="1000" b="1">
              <a:solidFill>
                <a:schemeClr val="accent6">
                  <a:lumMod val="50000"/>
                </a:schemeClr>
              </a:solidFill>
              <a:latin typeface="Arial" panose="020B0604020202020204" pitchFamily="34" charset="0"/>
              <a:cs typeface="Arial" panose="020B0604020202020204" pitchFamily="34" charset="0"/>
            </a:rPr>
          </a:br>
          <a:r>
            <a:rPr lang="en-US" sz="1000" b="1">
              <a:solidFill>
                <a:schemeClr val="accent6">
                  <a:lumMod val="50000"/>
                </a:schemeClr>
              </a:solidFill>
              <a:latin typeface="Arial" panose="020B0604020202020204" pitchFamily="34" charset="0"/>
              <a:cs typeface="Arial" panose="020B0604020202020204" pitchFamily="34" charset="0"/>
            </a:rPr>
            <a:t>(right axis)</a:t>
          </a:r>
        </a:p>
      </cdr:txBody>
    </cdr:sp>
  </cdr:relSizeAnchor>
  <cdr:relSizeAnchor xmlns:cdr="http://schemas.openxmlformats.org/drawingml/2006/chartDrawing">
    <cdr:from>
      <cdr:x>0.79758</cdr:x>
      <cdr:y>0.19627</cdr:y>
    </cdr:from>
    <cdr:to>
      <cdr:x>0.85002</cdr:x>
      <cdr:y>0.25036</cdr:y>
    </cdr:to>
    <cdr:cxnSp macro="">
      <cdr:nvCxnSpPr>
        <cdr:cNvPr id="4" name="Straight Arrow Connector 3">
          <a:extLst xmlns:a="http://schemas.openxmlformats.org/drawingml/2006/main">
            <a:ext uri="{FF2B5EF4-FFF2-40B4-BE49-F238E27FC236}">
              <a16:creationId xmlns:a16="http://schemas.microsoft.com/office/drawing/2014/main" id="{B2177390-7882-7D2E-59BE-67B3FF748700}"/>
            </a:ext>
          </a:extLst>
        </cdr:cNvPr>
        <cdr:cNvCxnSpPr/>
      </cdr:nvCxnSpPr>
      <cdr:spPr>
        <a:xfrm xmlns:a="http://schemas.openxmlformats.org/drawingml/2006/main">
          <a:off x="4727408" y="636671"/>
          <a:ext cx="310816" cy="175460"/>
        </a:xfrm>
        <a:prstGeom xmlns:a="http://schemas.openxmlformats.org/drawingml/2006/main" prst="straightConnector1">
          <a:avLst/>
        </a:prstGeom>
        <a:ln xmlns:a="http://schemas.openxmlformats.org/drawingml/2006/main" w="12700">
          <a:solidFill>
            <a:schemeClr val="accent2">
              <a:lumMod val="75000"/>
            </a:schemeClr>
          </a:solidFill>
          <a:tailEnd type="stealth"/>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relSizeAnchor>
  <cdr:relSizeAnchor xmlns:cdr="http://schemas.openxmlformats.org/drawingml/2006/chartDrawing">
    <cdr:from>
      <cdr:x>0</cdr:x>
      <cdr:y>0</cdr:y>
    </cdr:from>
    <cdr:to>
      <cdr:x>0.36343</cdr:x>
      <cdr:y>0.08359</cdr:y>
    </cdr:to>
    <cdr:sp macro="" textlink="">
      <cdr:nvSpPr>
        <cdr:cNvPr id="3" name="TextBox 2"/>
        <cdr:cNvSpPr txBox="1"/>
      </cdr:nvSpPr>
      <cdr:spPr>
        <a:xfrm xmlns:a="http://schemas.openxmlformats.org/drawingml/2006/main">
          <a:off x="0" y="0"/>
          <a:ext cx="2286000" cy="257175"/>
        </a:xfrm>
        <a:prstGeom xmlns:a="http://schemas.openxmlformats.org/drawingml/2006/main" prst="rect">
          <a:avLst/>
        </a:prstGeom>
      </cdr:spPr>
      <cdr:txBody>
        <a:bodyPr xmlns:a="http://schemas.openxmlformats.org/drawingml/2006/main" vertOverflow="clip" wrap="square" lIns="18288" tIns="18288" rIns="18288" bIns="18288" rtlCol="0"/>
        <a:lstStyle xmlns:a="http://schemas.openxmlformats.org/drawingml/2006/main"/>
        <a:p xmlns:a="http://schemas.openxmlformats.org/drawingml/2006/main">
          <a:r>
            <a:rPr lang="en-US" sz="1000" b="1">
              <a:latin typeface="Arial" panose="020B0604020202020204" pitchFamily="34" charset="0"/>
              <a:cs typeface="Arial" panose="020B0604020202020204" pitchFamily="34" charset="0"/>
            </a:rPr>
            <a:t>Annual Capacity Additions (GW</a:t>
          </a:r>
          <a:r>
            <a:rPr lang="en-US" sz="1000" b="1" baseline="-25000">
              <a:latin typeface="Arial" panose="020B0604020202020204" pitchFamily="34" charset="0"/>
              <a:cs typeface="Arial" panose="020B0604020202020204" pitchFamily="34" charset="0"/>
            </a:rPr>
            <a:t>AC</a:t>
          </a:r>
          <a:r>
            <a:rPr lang="en-US" sz="1000" b="1">
              <a:latin typeface="Arial" panose="020B0604020202020204" pitchFamily="34" charset="0"/>
              <a:cs typeface="Arial" panose="020B0604020202020204" pitchFamily="34" charset="0"/>
            </a:rPr>
            <a:t>)</a:t>
          </a:r>
        </a:p>
      </cdr:txBody>
    </cdr:sp>
  </cdr:relSizeAnchor>
  <cdr:relSizeAnchor xmlns:cdr="http://schemas.openxmlformats.org/drawingml/2006/chartDrawing">
    <cdr:from>
      <cdr:x>0.60221</cdr:x>
      <cdr:y>0</cdr:y>
    </cdr:from>
    <cdr:to>
      <cdr:x>1</cdr:x>
      <cdr:y>0.08996</cdr:y>
    </cdr:to>
    <cdr:sp macro="" textlink="">
      <cdr:nvSpPr>
        <cdr:cNvPr id="9" name="TextBox 1"/>
        <cdr:cNvSpPr txBox="1"/>
      </cdr:nvSpPr>
      <cdr:spPr>
        <a:xfrm xmlns:a="http://schemas.openxmlformats.org/drawingml/2006/main">
          <a:off x="3569369" y="0"/>
          <a:ext cx="2357787" cy="291821"/>
        </a:xfrm>
        <a:prstGeom xmlns:a="http://schemas.openxmlformats.org/drawingml/2006/main" prst="rect">
          <a:avLst/>
        </a:prstGeom>
      </cdr:spPr>
      <cdr:txBody>
        <a:bodyPr xmlns:a="http://schemas.openxmlformats.org/drawingml/2006/main" wrap="square" lIns="18288" tIns="18288" rIns="18288" bIns="18288"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b="1">
              <a:latin typeface="Arial" panose="020B0604020202020204" pitchFamily="34" charset="0"/>
              <a:cs typeface="Arial" panose="020B0604020202020204" pitchFamily="34" charset="0"/>
            </a:rPr>
            <a:t>Solar Capacity Additions (% of Total)</a:t>
          </a:r>
        </a:p>
      </cdr:txBody>
    </cdr:sp>
  </cdr:relSizeAnchor>
</c:userShapes>
</file>

<file path=xl/drawings/drawing7.xml><?xml version="1.0" encoding="utf-8"?>
<xdr:wsDr xmlns:xdr="http://schemas.openxmlformats.org/drawingml/2006/spreadsheetDrawing" xmlns:a="http://schemas.openxmlformats.org/drawingml/2006/main">
  <xdr:twoCellAnchor editAs="oneCell">
    <xdr:from>
      <xdr:col>0</xdr:col>
      <xdr:colOff>581024</xdr:colOff>
      <xdr:row>32</xdr:row>
      <xdr:rowOff>0</xdr:rowOff>
    </xdr:from>
    <xdr:to>
      <xdr:col>10</xdr:col>
      <xdr:colOff>466724</xdr:colOff>
      <xdr:row>62</xdr:row>
      <xdr:rowOff>30219</xdr:rowOff>
    </xdr:to>
    <xdr:pic>
      <xdr:nvPicPr>
        <xdr:cNvPr id="2" name="Picture 1">
          <a:extLst>
            <a:ext uri="{FF2B5EF4-FFF2-40B4-BE49-F238E27FC236}">
              <a16:creationId xmlns:a16="http://schemas.microsoft.com/office/drawing/2014/main" id="{5CCA900D-2642-29EC-3A1A-74B4E86D61C6}"/>
            </a:ext>
          </a:extLst>
        </xdr:cNvPr>
        <xdr:cNvPicPr>
          <a:picLocks noChangeAspect="1"/>
        </xdr:cNvPicPr>
      </xdr:nvPicPr>
      <xdr:blipFill>
        <a:blip xmlns:r="http://schemas.openxmlformats.org/officeDocument/2006/relationships" r:embed="rId1"/>
        <a:stretch>
          <a:fillRect/>
        </a:stretch>
      </xdr:blipFill>
      <xdr:spPr>
        <a:xfrm>
          <a:off x="581024" y="5610225"/>
          <a:ext cx="7477125" cy="5392794"/>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xdr:from>
      <xdr:col>0</xdr:col>
      <xdr:colOff>0</xdr:colOff>
      <xdr:row>1</xdr:row>
      <xdr:rowOff>0</xdr:rowOff>
    </xdr:from>
    <xdr:to>
      <xdr:col>7</xdr:col>
      <xdr:colOff>800100</xdr:colOff>
      <xdr:row>20</xdr:row>
      <xdr:rowOff>33338</xdr:rowOff>
    </xdr:to>
    <xdr:graphicFrame macro="">
      <xdr:nvGraphicFramePr>
        <xdr:cNvPr id="2" name="Chart 1">
          <a:extLst>
            <a:ext uri="{FF2B5EF4-FFF2-40B4-BE49-F238E27FC236}">
              <a16:creationId xmlns:a16="http://schemas.microsoft.com/office/drawing/2014/main" id="{00000000-0008-0000-08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8</xdr:col>
      <xdr:colOff>773905</xdr:colOff>
      <xdr:row>1</xdr:row>
      <xdr:rowOff>0</xdr:rowOff>
    </xdr:from>
    <xdr:to>
      <xdr:col>17</xdr:col>
      <xdr:colOff>240505</xdr:colOff>
      <xdr:row>20</xdr:row>
      <xdr:rowOff>33338</xdr:rowOff>
    </xdr:to>
    <xdr:graphicFrame macro="">
      <xdr:nvGraphicFramePr>
        <xdr:cNvPr id="3" name="Chart 2">
          <a:extLst>
            <a:ext uri="{FF2B5EF4-FFF2-40B4-BE49-F238E27FC236}">
              <a16:creationId xmlns:a16="http://schemas.microsoft.com/office/drawing/2014/main" id="{00000000-0008-0000-08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18</xdr:col>
      <xdr:colOff>0</xdr:colOff>
      <xdr:row>1</xdr:row>
      <xdr:rowOff>0</xdr:rowOff>
    </xdr:from>
    <xdr:to>
      <xdr:col>27</xdr:col>
      <xdr:colOff>478632</xdr:colOff>
      <xdr:row>20</xdr:row>
      <xdr:rowOff>33338</xdr:rowOff>
    </xdr:to>
    <xdr:graphicFrame macro="">
      <xdr:nvGraphicFramePr>
        <xdr:cNvPr id="7" name="Chart 6">
          <a:extLst>
            <a:ext uri="{FF2B5EF4-FFF2-40B4-BE49-F238E27FC236}">
              <a16:creationId xmlns:a16="http://schemas.microsoft.com/office/drawing/2014/main" id="{00000000-0008-0000-0800-000007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29</xdr:col>
      <xdr:colOff>11906</xdr:colOff>
      <xdr:row>1</xdr:row>
      <xdr:rowOff>-1</xdr:rowOff>
    </xdr:from>
    <xdr:to>
      <xdr:col>38</xdr:col>
      <xdr:colOff>490537</xdr:colOff>
      <xdr:row>20</xdr:row>
      <xdr:rowOff>33337</xdr:rowOff>
    </xdr:to>
    <xdr:graphicFrame macro="">
      <xdr:nvGraphicFramePr>
        <xdr:cNvPr id="11" name="Chart 10">
          <a:extLst>
            <a:ext uri="{FF2B5EF4-FFF2-40B4-BE49-F238E27FC236}">
              <a16:creationId xmlns:a16="http://schemas.microsoft.com/office/drawing/2014/main" id="{00000000-0008-0000-0800-00000B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18</xdr:col>
      <xdr:colOff>0</xdr:colOff>
      <xdr:row>22</xdr:row>
      <xdr:rowOff>0</xdr:rowOff>
    </xdr:from>
    <xdr:to>
      <xdr:col>27</xdr:col>
      <xdr:colOff>478632</xdr:colOff>
      <xdr:row>36</xdr:row>
      <xdr:rowOff>116681</xdr:rowOff>
    </xdr:to>
    <xdr:graphicFrame macro="">
      <xdr:nvGraphicFramePr>
        <xdr:cNvPr id="15" name="Chart 14">
          <a:extLst>
            <a:ext uri="{FF2B5EF4-FFF2-40B4-BE49-F238E27FC236}">
              <a16:creationId xmlns:a16="http://schemas.microsoft.com/office/drawing/2014/main" id="{00000000-0008-0000-0800-00000F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xdr:from>
      <xdr:col>29</xdr:col>
      <xdr:colOff>0</xdr:colOff>
      <xdr:row>22</xdr:row>
      <xdr:rowOff>0</xdr:rowOff>
    </xdr:from>
    <xdr:to>
      <xdr:col>38</xdr:col>
      <xdr:colOff>478631</xdr:colOff>
      <xdr:row>36</xdr:row>
      <xdr:rowOff>116681</xdr:rowOff>
    </xdr:to>
    <xdr:graphicFrame macro="">
      <xdr:nvGraphicFramePr>
        <xdr:cNvPr id="16" name="Chart 15">
          <a:extLst>
            <a:ext uri="{FF2B5EF4-FFF2-40B4-BE49-F238E27FC236}">
              <a16:creationId xmlns:a16="http://schemas.microsoft.com/office/drawing/2014/main" id="{00000000-0008-0000-0800-000010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wsDr>
</file>

<file path=xl/drawings/drawing9.xml><?xml version="1.0" encoding="utf-8"?>
<c:userShapes xmlns:c="http://schemas.openxmlformats.org/drawingml/2006/chart">
  <cdr:relSizeAnchor xmlns:cdr="http://schemas.openxmlformats.org/drawingml/2006/chartDrawing">
    <cdr:from>
      <cdr:x>0.01406</cdr:x>
      <cdr:y>0</cdr:y>
    </cdr:from>
    <cdr:to>
      <cdr:x>0.28557</cdr:x>
      <cdr:y>0.08594</cdr:y>
    </cdr:to>
    <cdr:sp macro="" textlink="">
      <cdr:nvSpPr>
        <cdr:cNvPr id="2" name="TextBox 1"/>
        <cdr:cNvSpPr txBox="1"/>
      </cdr:nvSpPr>
      <cdr:spPr>
        <a:xfrm xmlns:a="http://schemas.openxmlformats.org/drawingml/2006/main">
          <a:off x="83574" y="0"/>
          <a:ext cx="1613720" cy="275034"/>
        </a:xfrm>
        <a:prstGeom xmlns:a="http://schemas.openxmlformats.org/drawingml/2006/main" prst="rect">
          <a:avLst/>
        </a:prstGeom>
      </cdr:spPr>
      <cdr:txBody>
        <a:bodyPr xmlns:a="http://schemas.openxmlformats.org/drawingml/2006/main" vertOverflow="clip" wrap="none" rtlCol="0"/>
        <a:lstStyle xmlns:a="http://schemas.openxmlformats.org/drawingml/2006/main"/>
        <a:p xmlns:a="http://schemas.openxmlformats.org/drawingml/2006/main">
          <a:r>
            <a:rPr lang="en-US" sz="1000" b="1">
              <a:latin typeface="Arial" panose="020B0604020202020204" pitchFamily="34" charset="0"/>
              <a:cs typeface="Arial" panose="020B0604020202020204" pitchFamily="34" charset="0"/>
            </a:rPr>
            <a:t>Solar Capacity [</a:t>
          </a:r>
          <a:r>
            <a:rPr lang="en-US" sz="1000" b="1" baseline="0">
              <a:latin typeface="Arial" panose="020B0604020202020204" pitchFamily="34" charset="0"/>
              <a:cs typeface="Arial" panose="020B0604020202020204" pitchFamily="34" charset="0"/>
            </a:rPr>
            <a:t>GW</a:t>
          </a:r>
          <a:r>
            <a:rPr lang="en-US" sz="1000" b="1" baseline="-25000">
              <a:latin typeface="Arial" panose="020B0604020202020204" pitchFamily="34" charset="0"/>
              <a:cs typeface="Arial" panose="020B0604020202020204" pitchFamily="34" charset="0"/>
            </a:rPr>
            <a:t>AC</a:t>
          </a:r>
          <a:r>
            <a:rPr lang="en-US" sz="1100" b="1" baseline="0">
              <a:effectLst/>
              <a:latin typeface="+mn-lt"/>
              <a:ea typeface="+mn-ea"/>
              <a:cs typeface="+mn-cs"/>
            </a:rPr>
            <a:t>]</a:t>
          </a:r>
          <a:endParaRPr lang="en-US" sz="1000" b="1" baseline="0">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0.53045</cdr:x>
      <cdr:y>0</cdr:y>
    </cdr:from>
    <cdr:to>
      <cdr:x>0.95513</cdr:x>
      <cdr:y>0.08594</cdr:y>
    </cdr:to>
    <cdr:sp macro="" textlink="">
      <cdr:nvSpPr>
        <cdr:cNvPr id="3" name="TextBox 1"/>
        <cdr:cNvSpPr txBox="1"/>
      </cdr:nvSpPr>
      <cdr:spPr>
        <a:xfrm xmlns:a="http://schemas.openxmlformats.org/drawingml/2006/main">
          <a:off x="3152775" y="0"/>
          <a:ext cx="2524125" cy="275034"/>
        </a:xfrm>
        <a:prstGeom xmlns:a="http://schemas.openxmlformats.org/drawingml/2006/main" prst="rect">
          <a:avLst/>
        </a:prstGeom>
      </cdr:spPr>
      <cdr:txBody>
        <a:bodyPr xmlns:a="http://schemas.openxmlformats.org/drawingml/2006/main" wrap="non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b="1">
              <a:latin typeface="Arial" panose="020B0604020202020204" pitchFamily="34" charset="0"/>
              <a:cs typeface="Arial" panose="020B0604020202020204" pitchFamily="34" charset="0"/>
            </a:rPr>
            <a:t>Solar Capacity as</a:t>
          </a:r>
          <a:r>
            <a:rPr lang="en-US" sz="1000" b="1" baseline="0">
              <a:latin typeface="Arial" panose="020B0604020202020204" pitchFamily="34" charset="0"/>
              <a:cs typeface="Arial" panose="020B0604020202020204" pitchFamily="34" charset="0"/>
            </a:rPr>
            <a:t> % of Annual Peak Load</a:t>
          </a:r>
        </a:p>
      </cdr:txBody>
    </cdr:sp>
  </cdr:relSizeAnchor>
</c:userShapes>
</file>

<file path=xl/drawings/drawing10.xml><?xml version="1.0" encoding="utf-8"?>
<c:userShapes xmlns:c="http://schemas.openxmlformats.org/drawingml/2006/chart">
  <cdr:relSizeAnchor xmlns:cdr="http://schemas.openxmlformats.org/drawingml/2006/chartDrawing">
    <cdr:from>
      <cdr:x>0.01406</cdr:x>
      <cdr:y>0</cdr:y>
    </cdr:from>
    <cdr:to>
      <cdr:x>0.28557</cdr:x>
      <cdr:y>0.08594</cdr:y>
    </cdr:to>
    <cdr:sp macro="" textlink="">
      <cdr:nvSpPr>
        <cdr:cNvPr id="2" name="TextBox 1"/>
        <cdr:cNvSpPr txBox="1"/>
      </cdr:nvSpPr>
      <cdr:spPr>
        <a:xfrm xmlns:a="http://schemas.openxmlformats.org/drawingml/2006/main">
          <a:off x="83574" y="0"/>
          <a:ext cx="1613720" cy="275034"/>
        </a:xfrm>
        <a:prstGeom xmlns:a="http://schemas.openxmlformats.org/drawingml/2006/main" prst="rect">
          <a:avLst/>
        </a:prstGeom>
      </cdr:spPr>
      <cdr:txBody>
        <a:bodyPr xmlns:a="http://schemas.openxmlformats.org/drawingml/2006/main" vertOverflow="clip" wrap="none" rtlCol="0"/>
        <a:lstStyle xmlns:a="http://schemas.openxmlformats.org/drawingml/2006/main"/>
        <a:p xmlns:a="http://schemas.openxmlformats.org/drawingml/2006/main">
          <a:r>
            <a:rPr lang="en-US" sz="1000" b="1">
              <a:latin typeface="Arial" panose="020B0604020202020204" pitchFamily="34" charset="0"/>
              <a:cs typeface="Arial" panose="020B0604020202020204" pitchFamily="34" charset="0"/>
            </a:rPr>
            <a:t>Solar Generation [</a:t>
          </a:r>
          <a:r>
            <a:rPr lang="en-US" sz="1000" b="1" baseline="0">
              <a:latin typeface="Arial" panose="020B0604020202020204" pitchFamily="34" charset="0"/>
              <a:cs typeface="Arial" panose="020B0604020202020204" pitchFamily="34" charset="0"/>
            </a:rPr>
            <a:t>TWh</a:t>
          </a:r>
          <a:r>
            <a:rPr lang="en-US" sz="1100" b="1" baseline="0">
              <a:effectLst/>
              <a:latin typeface="+mn-lt"/>
              <a:ea typeface="+mn-ea"/>
              <a:cs typeface="+mn-cs"/>
            </a:rPr>
            <a:t>]</a:t>
          </a:r>
          <a:endParaRPr lang="en-US" sz="1000" b="1" baseline="0">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0.57532</cdr:x>
      <cdr:y>0</cdr:y>
    </cdr:from>
    <cdr:to>
      <cdr:x>1</cdr:x>
      <cdr:y>0.08594</cdr:y>
    </cdr:to>
    <cdr:sp macro="" textlink="">
      <cdr:nvSpPr>
        <cdr:cNvPr id="3" name="TextBox 1"/>
        <cdr:cNvSpPr txBox="1"/>
      </cdr:nvSpPr>
      <cdr:spPr>
        <a:xfrm xmlns:a="http://schemas.openxmlformats.org/drawingml/2006/main">
          <a:off x="3419472" y="0"/>
          <a:ext cx="2524128" cy="275042"/>
        </a:xfrm>
        <a:prstGeom xmlns:a="http://schemas.openxmlformats.org/drawingml/2006/main" prst="rect">
          <a:avLst/>
        </a:prstGeom>
      </cdr:spPr>
      <cdr:txBody>
        <a:bodyPr xmlns:a="http://schemas.openxmlformats.org/drawingml/2006/main" wrap="non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b="1">
              <a:latin typeface="Arial" panose="020B0604020202020204" pitchFamily="34" charset="0"/>
              <a:cs typeface="Arial" panose="020B0604020202020204" pitchFamily="34" charset="0"/>
            </a:rPr>
            <a:t>Solar Generation as</a:t>
          </a:r>
          <a:r>
            <a:rPr lang="en-US" sz="1000" b="1" baseline="0">
              <a:latin typeface="Arial" panose="020B0604020202020204" pitchFamily="34" charset="0"/>
              <a:cs typeface="Arial" panose="020B0604020202020204" pitchFamily="34" charset="0"/>
            </a:rPr>
            <a:t> % of Annual Load</a:t>
          </a:r>
        </a:p>
      </cdr:txBody>
    </cdr:sp>
  </cdr:relSizeAnchor>
</c:userShapes>
</file>

<file path=xl/drawings/drawing11.xml><?xml version="1.0" encoding="utf-8"?>
<c:userShapes xmlns:c="http://schemas.openxmlformats.org/drawingml/2006/chart">
  <cdr:relSizeAnchor xmlns:cdr="http://schemas.openxmlformats.org/drawingml/2006/chartDrawing">
    <cdr:from>
      <cdr:x>0.02368</cdr:x>
      <cdr:y>0</cdr:y>
    </cdr:from>
    <cdr:to>
      <cdr:x>0.29518</cdr:x>
      <cdr:y>0.08594</cdr:y>
    </cdr:to>
    <cdr:sp macro="" textlink="">
      <cdr:nvSpPr>
        <cdr:cNvPr id="2" name="TextBox 1"/>
        <cdr:cNvSpPr txBox="1"/>
      </cdr:nvSpPr>
      <cdr:spPr>
        <a:xfrm xmlns:a="http://schemas.openxmlformats.org/drawingml/2006/main">
          <a:off x="140734" y="0"/>
          <a:ext cx="1613687" cy="275042"/>
        </a:xfrm>
        <a:prstGeom xmlns:a="http://schemas.openxmlformats.org/drawingml/2006/main" prst="rect">
          <a:avLst/>
        </a:prstGeom>
      </cdr:spPr>
      <cdr:txBody>
        <a:bodyPr xmlns:a="http://schemas.openxmlformats.org/drawingml/2006/main" vertOverflow="clip" wrap="none" rtlCol="0"/>
        <a:lstStyle xmlns:a="http://schemas.openxmlformats.org/drawingml/2006/main"/>
        <a:p xmlns:a="http://schemas.openxmlformats.org/drawingml/2006/main">
          <a:r>
            <a:rPr lang="en-US" sz="1000" b="1">
              <a:latin typeface="Arial" panose="020B0604020202020204" pitchFamily="34" charset="0"/>
              <a:cs typeface="Arial" panose="020B0604020202020204" pitchFamily="34" charset="0"/>
            </a:rPr>
            <a:t>Solar Capacity [</a:t>
          </a:r>
          <a:r>
            <a:rPr lang="en-US" sz="1000" b="1" baseline="0">
              <a:latin typeface="Arial" panose="020B0604020202020204" pitchFamily="34" charset="0"/>
              <a:cs typeface="Arial" panose="020B0604020202020204" pitchFamily="34" charset="0"/>
            </a:rPr>
            <a:t>GW</a:t>
          </a:r>
          <a:r>
            <a:rPr lang="en-US" sz="1000" b="1" baseline="-25000">
              <a:latin typeface="Arial" panose="020B0604020202020204" pitchFamily="34" charset="0"/>
              <a:cs typeface="Arial" panose="020B0604020202020204" pitchFamily="34" charset="0"/>
            </a:rPr>
            <a:t>AC</a:t>
          </a:r>
          <a:r>
            <a:rPr lang="en-US" sz="1100" b="1" baseline="0">
              <a:effectLst/>
              <a:latin typeface="+mn-lt"/>
              <a:ea typeface="+mn-ea"/>
              <a:cs typeface="+mn-cs"/>
            </a:rPr>
            <a:t>]</a:t>
          </a:r>
          <a:endParaRPr lang="en-US" sz="1000" b="1" baseline="0">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0.55288</cdr:x>
      <cdr:y>0</cdr:y>
    </cdr:from>
    <cdr:to>
      <cdr:x>1</cdr:x>
      <cdr:y>0.08594</cdr:y>
    </cdr:to>
    <cdr:sp macro="" textlink="">
      <cdr:nvSpPr>
        <cdr:cNvPr id="3" name="TextBox 1"/>
        <cdr:cNvSpPr txBox="1"/>
      </cdr:nvSpPr>
      <cdr:spPr>
        <a:xfrm xmlns:a="http://schemas.openxmlformats.org/drawingml/2006/main">
          <a:off x="3286125" y="0"/>
          <a:ext cx="2657475" cy="275042"/>
        </a:xfrm>
        <a:prstGeom xmlns:a="http://schemas.openxmlformats.org/drawingml/2006/main" prst="rect">
          <a:avLst/>
        </a:prstGeom>
      </cdr:spPr>
      <cdr:txBody>
        <a:bodyPr xmlns:a="http://schemas.openxmlformats.org/drawingml/2006/main" wrap="non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b="1">
              <a:latin typeface="Arial" panose="020B0604020202020204" pitchFamily="34" charset="0"/>
              <a:cs typeface="Arial" panose="020B0604020202020204" pitchFamily="34" charset="0"/>
            </a:rPr>
            <a:t>Solar Capacity as</a:t>
          </a:r>
          <a:r>
            <a:rPr lang="en-US" sz="1000" b="1" baseline="0">
              <a:latin typeface="Arial" panose="020B0604020202020204" pitchFamily="34" charset="0"/>
              <a:cs typeface="Arial" panose="020B0604020202020204" pitchFamily="34" charset="0"/>
            </a:rPr>
            <a:t> % of Annual Peak Load</a:t>
          </a:r>
        </a:p>
      </cdr:txBody>
    </cdr:sp>
  </cdr:relSizeAnchor>
</c:userShapes>
</file>

<file path=xl/drawings/drawing12.xml><?xml version="1.0" encoding="utf-8"?>
<c:userShapes xmlns:c="http://schemas.openxmlformats.org/drawingml/2006/chart">
  <cdr:relSizeAnchor xmlns:cdr="http://schemas.openxmlformats.org/drawingml/2006/chartDrawing">
    <cdr:from>
      <cdr:x>0.01406</cdr:x>
      <cdr:y>0</cdr:y>
    </cdr:from>
    <cdr:to>
      <cdr:x>0.28557</cdr:x>
      <cdr:y>0.08594</cdr:y>
    </cdr:to>
    <cdr:sp macro="" textlink="">
      <cdr:nvSpPr>
        <cdr:cNvPr id="2" name="TextBox 1"/>
        <cdr:cNvSpPr txBox="1"/>
      </cdr:nvSpPr>
      <cdr:spPr>
        <a:xfrm xmlns:a="http://schemas.openxmlformats.org/drawingml/2006/main">
          <a:off x="83574" y="0"/>
          <a:ext cx="1613720" cy="275034"/>
        </a:xfrm>
        <a:prstGeom xmlns:a="http://schemas.openxmlformats.org/drawingml/2006/main" prst="rect">
          <a:avLst/>
        </a:prstGeom>
      </cdr:spPr>
      <cdr:txBody>
        <a:bodyPr xmlns:a="http://schemas.openxmlformats.org/drawingml/2006/main" vertOverflow="clip" wrap="none" rtlCol="0"/>
        <a:lstStyle xmlns:a="http://schemas.openxmlformats.org/drawingml/2006/main"/>
        <a:p xmlns:a="http://schemas.openxmlformats.org/drawingml/2006/main">
          <a:r>
            <a:rPr lang="en-US" sz="1000" b="1">
              <a:latin typeface="Arial" panose="020B0604020202020204" pitchFamily="34" charset="0"/>
              <a:cs typeface="Arial" panose="020B0604020202020204" pitchFamily="34" charset="0"/>
            </a:rPr>
            <a:t>Solar Generation [</a:t>
          </a:r>
          <a:r>
            <a:rPr lang="en-US" sz="1000" b="1" baseline="0">
              <a:latin typeface="Arial" panose="020B0604020202020204" pitchFamily="34" charset="0"/>
              <a:cs typeface="Arial" panose="020B0604020202020204" pitchFamily="34" charset="0"/>
            </a:rPr>
            <a:t>TWh</a:t>
          </a:r>
          <a:r>
            <a:rPr lang="en-US" sz="1100" b="1" baseline="0">
              <a:effectLst/>
              <a:latin typeface="+mn-lt"/>
              <a:ea typeface="+mn-ea"/>
              <a:cs typeface="+mn-cs"/>
            </a:rPr>
            <a:t>]</a:t>
          </a:r>
          <a:endParaRPr lang="en-US" sz="1000" b="1" baseline="0">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0.57532</cdr:x>
      <cdr:y>0</cdr:y>
    </cdr:from>
    <cdr:to>
      <cdr:x>1</cdr:x>
      <cdr:y>0.08594</cdr:y>
    </cdr:to>
    <cdr:sp macro="" textlink="">
      <cdr:nvSpPr>
        <cdr:cNvPr id="3" name="TextBox 1"/>
        <cdr:cNvSpPr txBox="1"/>
      </cdr:nvSpPr>
      <cdr:spPr>
        <a:xfrm xmlns:a="http://schemas.openxmlformats.org/drawingml/2006/main">
          <a:off x="3419472" y="0"/>
          <a:ext cx="2524128" cy="275042"/>
        </a:xfrm>
        <a:prstGeom xmlns:a="http://schemas.openxmlformats.org/drawingml/2006/main" prst="rect">
          <a:avLst/>
        </a:prstGeom>
      </cdr:spPr>
      <cdr:txBody>
        <a:bodyPr xmlns:a="http://schemas.openxmlformats.org/drawingml/2006/main" wrap="non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b="1">
              <a:latin typeface="Arial" panose="020B0604020202020204" pitchFamily="34" charset="0"/>
              <a:cs typeface="Arial" panose="020B0604020202020204" pitchFamily="34" charset="0"/>
            </a:rPr>
            <a:t>Solar Generation as</a:t>
          </a:r>
          <a:r>
            <a:rPr lang="en-US" sz="1000" b="1" baseline="0">
              <a:latin typeface="Arial" panose="020B0604020202020204" pitchFamily="34" charset="0"/>
              <a:cs typeface="Arial" panose="020B0604020202020204" pitchFamily="34" charset="0"/>
            </a:rPr>
            <a:t> % of Annual Load</a:t>
          </a:r>
        </a:p>
      </cdr:txBody>
    </cdr:sp>
  </cdr:relSizeAnchor>
</c:userShapes>
</file>

<file path=xl/drawings/drawing13.xml><?xml version="1.0" encoding="utf-8"?>
<c:userShapes xmlns:c="http://schemas.openxmlformats.org/drawingml/2006/chart">
  <cdr:relSizeAnchor xmlns:cdr="http://schemas.openxmlformats.org/drawingml/2006/chartDrawing">
    <cdr:from>
      <cdr:x>0.02368</cdr:x>
      <cdr:y>0</cdr:y>
    </cdr:from>
    <cdr:to>
      <cdr:x>0.29518</cdr:x>
      <cdr:y>0.08594</cdr:y>
    </cdr:to>
    <cdr:sp macro="" textlink="">
      <cdr:nvSpPr>
        <cdr:cNvPr id="2" name="TextBox 1"/>
        <cdr:cNvSpPr txBox="1"/>
      </cdr:nvSpPr>
      <cdr:spPr>
        <a:xfrm xmlns:a="http://schemas.openxmlformats.org/drawingml/2006/main">
          <a:off x="140734" y="0"/>
          <a:ext cx="1613687" cy="275042"/>
        </a:xfrm>
        <a:prstGeom xmlns:a="http://schemas.openxmlformats.org/drawingml/2006/main" prst="rect">
          <a:avLst/>
        </a:prstGeom>
      </cdr:spPr>
      <cdr:txBody>
        <a:bodyPr xmlns:a="http://schemas.openxmlformats.org/drawingml/2006/main" vertOverflow="clip" wrap="none" rtlCol="0"/>
        <a:lstStyle xmlns:a="http://schemas.openxmlformats.org/drawingml/2006/main"/>
        <a:p xmlns:a="http://schemas.openxmlformats.org/drawingml/2006/main">
          <a:r>
            <a:rPr lang="en-US" sz="1000" b="1">
              <a:latin typeface="Arial" panose="020B0604020202020204" pitchFamily="34" charset="0"/>
              <a:cs typeface="Arial" panose="020B0604020202020204" pitchFamily="34" charset="0"/>
            </a:rPr>
            <a:t>Solar Capacity [</a:t>
          </a:r>
          <a:r>
            <a:rPr lang="en-US" sz="1000" b="1" baseline="0">
              <a:latin typeface="Arial" panose="020B0604020202020204" pitchFamily="34" charset="0"/>
              <a:cs typeface="Arial" panose="020B0604020202020204" pitchFamily="34" charset="0"/>
            </a:rPr>
            <a:t>GW</a:t>
          </a:r>
          <a:r>
            <a:rPr lang="en-US" sz="1000" b="1" baseline="-25000">
              <a:latin typeface="Arial" panose="020B0604020202020204" pitchFamily="34" charset="0"/>
              <a:cs typeface="Arial" panose="020B0604020202020204" pitchFamily="34" charset="0"/>
            </a:rPr>
            <a:t>AC</a:t>
          </a:r>
          <a:r>
            <a:rPr lang="en-US" sz="1100" b="1" baseline="0">
              <a:effectLst/>
              <a:latin typeface="+mn-lt"/>
              <a:ea typeface="+mn-ea"/>
              <a:cs typeface="+mn-cs"/>
            </a:rPr>
            <a:t>]</a:t>
          </a:r>
          <a:endParaRPr lang="en-US" sz="1000" b="1" baseline="0">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0.55288</cdr:x>
      <cdr:y>0</cdr:y>
    </cdr:from>
    <cdr:to>
      <cdr:x>1</cdr:x>
      <cdr:y>0.08594</cdr:y>
    </cdr:to>
    <cdr:sp macro="" textlink="">
      <cdr:nvSpPr>
        <cdr:cNvPr id="3" name="TextBox 1"/>
        <cdr:cNvSpPr txBox="1"/>
      </cdr:nvSpPr>
      <cdr:spPr>
        <a:xfrm xmlns:a="http://schemas.openxmlformats.org/drawingml/2006/main">
          <a:off x="3286125" y="0"/>
          <a:ext cx="2657475" cy="275042"/>
        </a:xfrm>
        <a:prstGeom xmlns:a="http://schemas.openxmlformats.org/drawingml/2006/main" prst="rect">
          <a:avLst/>
        </a:prstGeom>
      </cdr:spPr>
      <cdr:txBody>
        <a:bodyPr xmlns:a="http://schemas.openxmlformats.org/drawingml/2006/main" wrap="non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b="1">
              <a:latin typeface="Arial" panose="020B0604020202020204" pitchFamily="34" charset="0"/>
              <a:cs typeface="Arial" panose="020B0604020202020204" pitchFamily="34" charset="0"/>
            </a:rPr>
            <a:t>Solar Capacity as</a:t>
          </a:r>
          <a:r>
            <a:rPr lang="en-US" sz="1000" b="1" baseline="0">
              <a:latin typeface="Arial" panose="020B0604020202020204" pitchFamily="34" charset="0"/>
              <a:cs typeface="Arial" panose="020B0604020202020204" pitchFamily="34" charset="0"/>
            </a:rPr>
            <a:t> % of Annual Peak Load</a:t>
          </a:r>
        </a:p>
      </cdr:txBody>
    </cdr:sp>
  </cdr:relSizeAnchor>
</c:userShapes>
</file>

<file path=xl/drawings/drawing14.xml><?xml version="1.0" encoding="utf-8"?>
<c:userShapes xmlns:c="http://schemas.openxmlformats.org/drawingml/2006/chart">
  <cdr:relSizeAnchor xmlns:cdr="http://schemas.openxmlformats.org/drawingml/2006/chartDrawing">
    <cdr:from>
      <cdr:x>0.01406</cdr:x>
      <cdr:y>0</cdr:y>
    </cdr:from>
    <cdr:to>
      <cdr:x>0.28557</cdr:x>
      <cdr:y>0.08594</cdr:y>
    </cdr:to>
    <cdr:sp macro="" textlink="">
      <cdr:nvSpPr>
        <cdr:cNvPr id="2" name="TextBox 1"/>
        <cdr:cNvSpPr txBox="1"/>
      </cdr:nvSpPr>
      <cdr:spPr>
        <a:xfrm xmlns:a="http://schemas.openxmlformats.org/drawingml/2006/main">
          <a:off x="83574" y="0"/>
          <a:ext cx="1613720" cy="275034"/>
        </a:xfrm>
        <a:prstGeom xmlns:a="http://schemas.openxmlformats.org/drawingml/2006/main" prst="rect">
          <a:avLst/>
        </a:prstGeom>
      </cdr:spPr>
      <cdr:txBody>
        <a:bodyPr xmlns:a="http://schemas.openxmlformats.org/drawingml/2006/main" vertOverflow="clip" wrap="none" rtlCol="0"/>
        <a:lstStyle xmlns:a="http://schemas.openxmlformats.org/drawingml/2006/main"/>
        <a:p xmlns:a="http://schemas.openxmlformats.org/drawingml/2006/main">
          <a:r>
            <a:rPr lang="en-US" sz="1000" b="1">
              <a:latin typeface="Arial" panose="020B0604020202020204" pitchFamily="34" charset="0"/>
              <a:cs typeface="Arial" panose="020B0604020202020204" pitchFamily="34" charset="0"/>
            </a:rPr>
            <a:t>Solar Generation [</a:t>
          </a:r>
          <a:r>
            <a:rPr lang="en-US" sz="1000" b="1" baseline="0">
              <a:latin typeface="Arial" panose="020B0604020202020204" pitchFamily="34" charset="0"/>
              <a:cs typeface="Arial" panose="020B0604020202020204" pitchFamily="34" charset="0"/>
            </a:rPr>
            <a:t>TWh</a:t>
          </a:r>
          <a:r>
            <a:rPr lang="en-US" sz="1100" b="1" baseline="0">
              <a:effectLst/>
              <a:latin typeface="+mn-lt"/>
              <a:ea typeface="+mn-ea"/>
              <a:cs typeface="+mn-cs"/>
            </a:rPr>
            <a:t>]</a:t>
          </a:r>
          <a:endParaRPr lang="en-US" sz="1000" b="1" baseline="0">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0.57532</cdr:x>
      <cdr:y>0</cdr:y>
    </cdr:from>
    <cdr:to>
      <cdr:x>1</cdr:x>
      <cdr:y>0.08594</cdr:y>
    </cdr:to>
    <cdr:sp macro="" textlink="">
      <cdr:nvSpPr>
        <cdr:cNvPr id="3" name="TextBox 1"/>
        <cdr:cNvSpPr txBox="1"/>
      </cdr:nvSpPr>
      <cdr:spPr>
        <a:xfrm xmlns:a="http://schemas.openxmlformats.org/drawingml/2006/main">
          <a:off x="3419472" y="0"/>
          <a:ext cx="2524128" cy="275042"/>
        </a:xfrm>
        <a:prstGeom xmlns:a="http://schemas.openxmlformats.org/drawingml/2006/main" prst="rect">
          <a:avLst/>
        </a:prstGeom>
      </cdr:spPr>
      <cdr:txBody>
        <a:bodyPr xmlns:a="http://schemas.openxmlformats.org/drawingml/2006/main" wrap="non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b="1">
              <a:latin typeface="Arial" panose="020B0604020202020204" pitchFamily="34" charset="0"/>
              <a:cs typeface="Arial" panose="020B0604020202020204" pitchFamily="34" charset="0"/>
            </a:rPr>
            <a:t>Solar Generation as</a:t>
          </a:r>
          <a:r>
            <a:rPr lang="en-US" sz="1000" b="1" baseline="0">
              <a:latin typeface="Arial" panose="020B0604020202020204" pitchFamily="34" charset="0"/>
              <a:cs typeface="Arial" panose="020B0604020202020204" pitchFamily="34" charset="0"/>
            </a:rPr>
            <a:t> % of Annual Load</a:t>
          </a:r>
        </a:p>
      </cdr:txBody>
    </cdr:sp>
  </cdr:relSizeAnchor>
</c:userShapes>
</file>

<file path=xl/drawings/drawing15.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9</xdr:col>
      <xdr:colOff>320026</xdr:colOff>
      <xdr:row>20</xdr:row>
      <xdr:rowOff>107156</xdr:rowOff>
    </xdr:to>
    <xdr:pic>
      <xdr:nvPicPr>
        <xdr:cNvPr id="8" name="Picture 7">
          <a:extLst>
            <a:ext uri="{FF2B5EF4-FFF2-40B4-BE49-F238E27FC236}">
              <a16:creationId xmlns:a16="http://schemas.microsoft.com/office/drawing/2014/main" id="{050FD182-028E-EFA3-2A99-35D782C3B7D7}"/>
            </a:ext>
          </a:extLst>
        </xdr:cNvPr>
        <xdr:cNvPicPr>
          <a:picLocks noChangeAspect="1"/>
        </xdr:cNvPicPr>
      </xdr:nvPicPr>
      <xdr:blipFill>
        <a:blip xmlns:r="http://schemas.openxmlformats.org/officeDocument/2006/relationships" r:embed="rId1"/>
        <a:stretch>
          <a:fillRect/>
        </a:stretch>
      </xdr:blipFill>
      <xdr:spPr>
        <a:xfrm>
          <a:off x="0" y="190500"/>
          <a:ext cx="6308870" cy="3345656"/>
        </a:xfrm>
        <a:prstGeom prst="rect">
          <a:avLst/>
        </a:prstGeom>
      </xdr:spPr>
    </xdr:pic>
    <xdr:clientData/>
  </xdr:twoCellAnchor>
  <xdr:twoCellAnchor editAs="oneCell">
    <xdr:from>
      <xdr:col>27</xdr:col>
      <xdr:colOff>11907</xdr:colOff>
      <xdr:row>0</xdr:row>
      <xdr:rowOff>0</xdr:rowOff>
    </xdr:from>
    <xdr:to>
      <xdr:col>36</xdr:col>
      <xdr:colOff>261938</xdr:colOff>
      <xdr:row>23</xdr:row>
      <xdr:rowOff>71437</xdr:rowOff>
    </xdr:to>
    <xdr:pic>
      <xdr:nvPicPr>
        <xdr:cNvPr id="4" name="Picture 3">
          <a:extLst>
            <a:ext uri="{FF2B5EF4-FFF2-40B4-BE49-F238E27FC236}">
              <a16:creationId xmlns:a16="http://schemas.microsoft.com/office/drawing/2014/main" id="{C26FFA47-FFAC-FA56-0852-918DDAD10A2B}"/>
            </a:ext>
          </a:extLst>
        </xdr:cNvPr>
        <xdr:cNvPicPr>
          <a:picLocks noChangeAspect="1"/>
        </xdr:cNvPicPr>
      </xdr:nvPicPr>
      <xdr:blipFill>
        <a:blip xmlns:r="http://schemas.openxmlformats.org/officeDocument/2006/relationships" r:embed="rId2"/>
        <a:stretch>
          <a:fillRect/>
        </a:stretch>
      </xdr:blipFill>
      <xdr:spPr>
        <a:xfrm>
          <a:off x="18811876" y="0"/>
          <a:ext cx="5715000" cy="4000500"/>
        </a:xfrm>
        <a:prstGeom prst="rect">
          <a:avLst/>
        </a:prstGeom>
      </xdr:spPr>
    </xdr:pic>
    <xdr:clientData/>
  </xdr:twoCellAnchor>
  <xdr:twoCellAnchor editAs="oneCell">
    <xdr:from>
      <xdr:col>17</xdr:col>
      <xdr:colOff>476249</xdr:colOff>
      <xdr:row>0</xdr:row>
      <xdr:rowOff>0</xdr:rowOff>
    </xdr:from>
    <xdr:to>
      <xdr:col>26</xdr:col>
      <xdr:colOff>285750</xdr:colOff>
      <xdr:row>23</xdr:row>
      <xdr:rowOff>88106</xdr:rowOff>
    </xdr:to>
    <xdr:pic>
      <xdr:nvPicPr>
        <xdr:cNvPr id="6" name="Picture 5">
          <a:extLst>
            <a:ext uri="{FF2B5EF4-FFF2-40B4-BE49-F238E27FC236}">
              <a16:creationId xmlns:a16="http://schemas.microsoft.com/office/drawing/2014/main" id="{4A342700-0DEB-41E3-5B19-897E0647264A}"/>
            </a:ext>
          </a:extLst>
        </xdr:cNvPr>
        <xdr:cNvPicPr>
          <a:picLocks noChangeAspect="1"/>
        </xdr:cNvPicPr>
      </xdr:nvPicPr>
      <xdr:blipFill>
        <a:blip xmlns:r="http://schemas.openxmlformats.org/officeDocument/2006/relationships" r:embed="rId3"/>
        <a:stretch>
          <a:fillRect/>
        </a:stretch>
      </xdr:blipFill>
      <xdr:spPr>
        <a:xfrm>
          <a:off x="12739687" y="0"/>
          <a:ext cx="5738813" cy="4017169"/>
        </a:xfrm>
        <a:prstGeom prst="rect">
          <a:avLst/>
        </a:prstGeom>
      </xdr:spPr>
    </xdr:pic>
    <xdr:clientData/>
  </xdr:twoCellAnchor>
  <xdr:twoCellAnchor editAs="oneCell">
    <xdr:from>
      <xdr:col>10</xdr:col>
      <xdr:colOff>0</xdr:colOff>
      <xdr:row>0</xdr:row>
      <xdr:rowOff>0</xdr:rowOff>
    </xdr:from>
    <xdr:to>
      <xdr:col>17</xdr:col>
      <xdr:colOff>202406</xdr:colOff>
      <xdr:row>23</xdr:row>
      <xdr:rowOff>96440</xdr:rowOff>
    </xdr:to>
    <xdr:pic>
      <xdr:nvPicPr>
        <xdr:cNvPr id="9" name="Picture 8">
          <a:extLst>
            <a:ext uri="{FF2B5EF4-FFF2-40B4-BE49-F238E27FC236}">
              <a16:creationId xmlns:a16="http://schemas.microsoft.com/office/drawing/2014/main" id="{6BB47FCF-AB79-5EBE-7AAF-D9DE03F11943}"/>
            </a:ext>
          </a:extLst>
        </xdr:cNvPr>
        <xdr:cNvPicPr>
          <a:picLocks noChangeAspect="1"/>
        </xdr:cNvPicPr>
      </xdr:nvPicPr>
      <xdr:blipFill>
        <a:blip xmlns:r="http://schemas.openxmlformats.org/officeDocument/2006/relationships" r:embed="rId4"/>
        <a:stretch>
          <a:fillRect/>
        </a:stretch>
      </xdr:blipFill>
      <xdr:spPr>
        <a:xfrm>
          <a:off x="6715125" y="0"/>
          <a:ext cx="5750719" cy="4025503"/>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xdr:from>
      <xdr:col>14</xdr:col>
      <xdr:colOff>19050</xdr:colOff>
      <xdr:row>2</xdr:row>
      <xdr:rowOff>19050</xdr:rowOff>
    </xdr:from>
    <xdr:to>
      <xdr:col>19</xdr:col>
      <xdr:colOff>723900</xdr:colOff>
      <xdr:row>21</xdr:row>
      <xdr:rowOff>66675</xdr:rowOff>
    </xdr:to>
    <xdr:graphicFrame macro="">
      <xdr:nvGraphicFramePr>
        <xdr:cNvPr id="3" name="Chart 2">
          <a:extLst>
            <a:ext uri="{FF2B5EF4-FFF2-40B4-BE49-F238E27FC236}">
              <a16:creationId xmlns:a16="http://schemas.microsoft.com/office/drawing/2014/main" id="{00000000-0008-0000-0A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0</xdr:col>
      <xdr:colOff>293370</xdr:colOff>
      <xdr:row>2</xdr:row>
      <xdr:rowOff>19050</xdr:rowOff>
    </xdr:from>
    <xdr:to>
      <xdr:col>9</xdr:col>
      <xdr:colOff>91440</xdr:colOff>
      <xdr:row>19</xdr:row>
      <xdr:rowOff>114300</xdr:rowOff>
    </xdr:to>
    <xdr:graphicFrame macro="">
      <xdr:nvGraphicFramePr>
        <xdr:cNvPr id="5" name="Chart 4">
          <a:extLst>
            <a:ext uri="{FF2B5EF4-FFF2-40B4-BE49-F238E27FC236}">
              <a16:creationId xmlns:a16="http://schemas.microsoft.com/office/drawing/2014/main" id="{00000000-0008-0000-0A00-000005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wsDr>
</file>

<file path=xl/drawings/drawing17.xml><?xml version="1.0" encoding="utf-8"?>
<c:userShapes xmlns:c="http://schemas.openxmlformats.org/drawingml/2006/chart">
  <cdr:relSizeAnchor xmlns:cdr="http://schemas.openxmlformats.org/drawingml/2006/chartDrawing">
    <cdr:from>
      <cdr:x>0.04459</cdr:x>
      <cdr:y>0.11958</cdr:y>
    </cdr:from>
    <cdr:to>
      <cdr:x>0.49835</cdr:x>
      <cdr:y>0.271</cdr:y>
    </cdr:to>
    <cdr:sp macro="" textlink="">
      <cdr:nvSpPr>
        <cdr:cNvPr id="4" name="TextBox 1"/>
        <cdr:cNvSpPr txBox="1"/>
      </cdr:nvSpPr>
      <cdr:spPr>
        <a:xfrm xmlns:a="http://schemas.openxmlformats.org/drawingml/2006/main">
          <a:off x="265011" y="382702"/>
          <a:ext cx="2696968" cy="484605"/>
        </a:xfrm>
        <a:prstGeom xmlns:a="http://schemas.openxmlformats.org/drawingml/2006/main" prst="rect">
          <a:avLst/>
        </a:prstGeom>
        <a:noFill xmlns:a="http://schemas.openxmlformats.org/drawingml/2006/main"/>
        <a:effectLst xmlns:a="http://schemas.openxmlformats.org/drawingml/2006/main"/>
      </cdr:spPr>
      <cdr:txBody>
        <a:bodyPr xmlns:a="http://schemas.openxmlformats.org/drawingml/2006/main" wrap="none" rtlCol="0" anchor="ctr"/>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b="0" i="0">
              <a:effectLst/>
              <a:latin typeface="Arial" panose="020B0604020202020204" pitchFamily="34" charset="0"/>
              <a:ea typeface="+mn-ea"/>
              <a:cs typeface="Arial" panose="020B0604020202020204" pitchFamily="34" charset="0"/>
            </a:rPr>
            <a:t>Columns</a:t>
          </a:r>
          <a:r>
            <a:rPr lang="en-US" sz="1000" b="0" i="0" baseline="0">
              <a:effectLst/>
              <a:latin typeface="Arial" panose="020B0604020202020204" pitchFamily="34" charset="0"/>
              <a:ea typeface="+mn-ea"/>
              <a:cs typeface="Arial" panose="020B0604020202020204" pitchFamily="34" charset="0"/>
            </a:rPr>
            <a:t> show a</a:t>
          </a:r>
          <a:r>
            <a:rPr lang="en-US" sz="1000" b="0" i="0">
              <a:effectLst/>
              <a:latin typeface="Arial" panose="020B0604020202020204" pitchFamily="34" charset="0"/>
              <a:ea typeface="+mn-ea"/>
              <a:cs typeface="Arial" panose="020B0604020202020204" pitchFamily="34" charset="0"/>
            </a:rPr>
            <a:t>nnual capacity additions (left scale)</a:t>
          </a:r>
        </a:p>
        <a:p xmlns:a="http://schemas.openxmlformats.org/drawingml/2006/main">
          <a:endParaRPr lang="en-US" sz="400" b="0">
            <a:effectLst/>
            <a:latin typeface="Arial" panose="020B0604020202020204" pitchFamily="34" charset="0"/>
            <a:cs typeface="Arial" panose="020B0604020202020204" pitchFamily="34" charset="0"/>
          </a:endParaRPr>
        </a:p>
        <a:p xmlns:a="http://schemas.openxmlformats.org/drawingml/2006/main">
          <a:pPr eaLnBrk="1" fontAlgn="auto" latinLnBrk="0" hangingPunct="1"/>
          <a:r>
            <a:rPr lang="en-US" sz="1000" b="0" i="0">
              <a:effectLst/>
              <a:latin typeface="Arial" panose="020B0604020202020204" pitchFamily="34" charset="0"/>
              <a:ea typeface="+mn-ea"/>
              <a:cs typeface="Arial" panose="020B0604020202020204" pitchFamily="34" charset="0"/>
            </a:rPr>
            <a:t>Areas</a:t>
          </a:r>
          <a:r>
            <a:rPr lang="en-US" sz="1000" b="0" i="0" baseline="0">
              <a:effectLst/>
              <a:latin typeface="Arial" panose="020B0604020202020204" pitchFamily="34" charset="0"/>
              <a:ea typeface="+mn-ea"/>
              <a:cs typeface="Arial" panose="020B0604020202020204" pitchFamily="34" charset="0"/>
            </a:rPr>
            <a:t> show</a:t>
          </a:r>
          <a:r>
            <a:rPr lang="en-US" sz="1000" b="0" i="0">
              <a:effectLst/>
              <a:latin typeface="Arial" panose="020B0604020202020204" pitchFamily="34" charset="0"/>
              <a:ea typeface="+mn-ea"/>
              <a:cs typeface="Arial" panose="020B0604020202020204" pitchFamily="34" charset="0"/>
            </a:rPr>
            <a:t> cumulative capacity (right scale)</a:t>
          </a:r>
          <a:endParaRPr lang="en-US" sz="1000" b="0">
            <a:effectLst/>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cdr:x>
      <cdr:y>0</cdr:y>
    </cdr:from>
    <cdr:to>
      <cdr:x>0.36181</cdr:x>
      <cdr:y>0.06782</cdr:y>
    </cdr:to>
    <cdr:sp macro="" textlink="">
      <cdr:nvSpPr>
        <cdr:cNvPr id="5" name="TextBox 1"/>
        <cdr:cNvSpPr txBox="1"/>
      </cdr:nvSpPr>
      <cdr:spPr>
        <a:xfrm xmlns:a="http://schemas.openxmlformats.org/drawingml/2006/main">
          <a:off x="0" y="0"/>
          <a:ext cx="2209800" cy="204787"/>
        </a:xfrm>
        <a:prstGeom xmlns:a="http://schemas.openxmlformats.org/drawingml/2006/main" prst="rect">
          <a:avLst/>
        </a:prstGeom>
      </cdr:spPr>
      <cdr:txBody>
        <a:bodyPr xmlns:a="http://schemas.openxmlformats.org/drawingml/2006/main" wrap="square" lIns="18288" tIns="18288" rIns="18288" bIns="18288"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rtl="0"/>
          <a:r>
            <a:rPr lang="en-US" sz="1100" b="1" i="0" baseline="0">
              <a:effectLst/>
              <a:latin typeface="+mn-lt"/>
              <a:ea typeface="+mn-ea"/>
              <a:cs typeface="+mn-cs"/>
            </a:rPr>
            <a:t>Annual PV Capacity (GW</a:t>
          </a:r>
          <a:r>
            <a:rPr lang="en-US" sz="1100" b="1" i="0" baseline="-25000">
              <a:effectLst/>
              <a:latin typeface="+mn-lt"/>
              <a:ea typeface="+mn-ea"/>
              <a:cs typeface="+mn-cs"/>
            </a:rPr>
            <a:t>AC</a:t>
          </a:r>
          <a:r>
            <a:rPr lang="en-US" sz="1100" b="1" i="0" baseline="0">
              <a:effectLst/>
              <a:latin typeface="+mn-lt"/>
              <a:ea typeface="+mn-ea"/>
              <a:cs typeface="+mn-cs"/>
            </a:rPr>
            <a:t>)</a:t>
          </a:r>
          <a:endParaRPr lang="en-US">
            <a:effectLst/>
          </a:endParaRPr>
        </a:p>
      </cdr:txBody>
    </cdr:sp>
  </cdr:relSizeAnchor>
  <cdr:relSizeAnchor xmlns:cdr="http://schemas.openxmlformats.org/drawingml/2006/chartDrawing">
    <cdr:from>
      <cdr:x>0.63784</cdr:x>
      <cdr:y>0</cdr:y>
    </cdr:from>
    <cdr:to>
      <cdr:x>1</cdr:x>
      <cdr:y>0.08517</cdr:y>
    </cdr:to>
    <cdr:sp macro="" textlink="">
      <cdr:nvSpPr>
        <cdr:cNvPr id="6" name="TextBox 1"/>
        <cdr:cNvSpPr txBox="1"/>
      </cdr:nvSpPr>
      <cdr:spPr>
        <a:xfrm xmlns:a="http://schemas.openxmlformats.org/drawingml/2006/main">
          <a:off x="3895724" y="0"/>
          <a:ext cx="2211983" cy="257175"/>
        </a:xfrm>
        <a:prstGeom xmlns:a="http://schemas.openxmlformats.org/drawingml/2006/main" prst="rect">
          <a:avLst/>
        </a:prstGeom>
      </cdr:spPr>
      <cdr:txBody>
        <a:bodyPr xmlns:a="http://schemas.openxmlformats.org/drawingml/2006/main" wrap="square" lIns="18288" tIns="18288" rIns="18288" bIns="18288"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r"/>
          <a:r>
            <a:rPr lang="en-US" sz="1100" b="1"/>
            <a:t>Cumulative PV Capacity (GW</a:t>
          </a:r>
          <a:r>
            <a:rPr lang="en-US" sz="1100" b="1" baseline="-25000"/>
            <a:t>AC</a:t>
          </a:r>
          <a:r>
            <a:rPr lang="en-US" sz="1100" b="1"/>
            <a:t>)</a:t>
          </a:r>
        </a:p>
      </cdr:txBody>
    </cdr:sp>
  </cdr:relSizeAnchor>
  <cdr:relSizeAnchor xmlns:cdr="http://schemas.openxmlformats.org/drawingml/2006/chartDrawing">
    <cdr:from>
      <cdr:x>0.66573</cdr:x>
      <cdr:y>0.20683</cdr:y>
    </cdr:from>
    <cdr:to>
      <cdr:x>0.79461</cdr:x>
      <cdr:y>0.28885</cdr:y>
    </cdr:to>
    <cdr:sp macro="" textlink="">
      <cdr:nvSpPr>
        <cdr:cNvPr id="7" name="TextBox 1"/>
        <cdr:cNvSpPr txBox="1"/>
      </cdr:nvSpPr>
      <cdr:spPr>
        <a:xfrm xmlns:a="http://schemas.openxmlformats.org/drawingml/2006/main">
          <a:off x="3956850" y="661948"/>
          <a:ext cx="766011" cy="262497"/>
        </a:xfrm>
        <a:prstGeom xmlns:a="http://schemas.openxmlformats.org/drawingml/2006/main" prst="rect">
          <a:avLst/>
        </a:prstGeom>
        <a:noFill xmlns:a="http://schemas.openxmlformats.org/drawingml/2006/main"/>
        <a:effectLst xmlns:a="http://schemas.openxmlformats.org/drawingml/2006/main"/>
      </cdr:spPr>
      <cdr:txBody>
        <a:bodyPr xmlns:a="http://schemas.openxmlformats.org/drawingml/2006/main" wrap="none" lIns="45720" rIns="45720"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b="0" i="0">
              <a:solidFill>
                <a:schemeClr val="accent3"/>
              </a:solidFill>
              <a:effectLst/>
              <a:latin typeface="Arial" panose="020B0604020202020204" pitchFamily="34" charset="0"/>
              <a:ea typeface="+mn-ea"/>
              <a:cs typeface="Arial" panose="020B0604020202020204" pitchFamily="34" charset="0"/>
            </a:rPr>
            <a:t>New Hybrids</a:t>
          </a:r>
        </a:p>
      </cdr:txBody>
    </cdr:sp>
  </cdr:relSizeAnchor>
  <cdr:relSizeAnchor xmlns:cdr="http://schemas.openxmlformats.org/drawingml/2006/chartDrawing">
    <cdr:from>
      <cdr:x>0.30751</cdr:x>
      <cdr:y>0.40838</cdr:y>
    </cdr:from>
    <cdr:to>
      <cdr:x>0.40695</cdr:x>
      <cdr:y>0.46516</cdr:y>
    </cdr:to>
    <cdr:sp macro="" textlink="">
      <cdr:nvSpPr>
        <cdr:cNvPr id="8" name="TextBox 1"/>
        <cdr:cNvSpPr txBox="1"/>
      </cdr:nvSpPr>
      <cdr:spPr>
        <a:xfrm xmlns:a="http://schemas.openxmlformats.org/drawingml/2006/main">
          <a:off x="1831369" y="1341988"/>
          <a:ext cx="592216" cy="186586"/>
        </a:xfrm>
        <a:prstGeom xmlns:a="http://schemas.openxmlformats.org/drawingml/2006/main" prst="rect">
          <a:avLst/>
        </a:prstGeom>
        <a:noFill xmlns:a="http://schemas.openxmlformats.org/drawingml/2006/main"/>
        <a:effectLst xmlns:a="http://schemas.openxmlformats.org/drawingml/2006/main"/>
      </cdr:spPr>
      <cdr:txBody>
        <a:bodyPr xmlns:a="http://schemas.openxmlformats.org/drawingml/2006/main" wrap="none" lIns="45720" rIns="45720"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b="0" i="0">
              <a:solidFill>
                <a:schemeClr val="accent1">
                  <a:lumMod val="75000"/>
                </a:schemeClr>
              </a:solidFill>
              <a:effectLst/>
              <a:latin typeface="Arial" panose="020B0604020202020204" pitchFamily="34" charset="0"/>
              <a:ea typeface="+mn-ea"/>
              <a:cs typeface="Arial" panose="020B0604020202020204" pitchFamily="34" charset="0"/>
            </a:rPr>
            <a:t>New Solar Standalone</a:t>
          </a:r>
        </a:p>
      </cdr:txBody>
    </cdr:sp>
  </cdr:relSizeAnchor>
  <cdr:relSizeAnchor xmlns:cdr="http://schemas.openxmlformats.org/drawingml/2006/chartDrawing">
    <cdr:from>
      <cdr:x>0.35723</cdr:x>
      <cdr:y>0.46516</cdr:y>
    </cdr:from>
    <cdr:to>
      <cdr:x>0.43429</cdr:x>
      <cdr:y>0.5506</cdr:y>
    </cdr:to>
    <cdr:cxnSp macro="">
      <cdr:nvCxnSpPr>
        <cdr:cNvPr id="3" name="Straight Arrow Connector 2">
          <a:extLst xmlns:a="http://schemas.openxmlformats.org/drawingml/2006/main">
            <a:ext uri="{FF2B5EF4-FFF2-40B4-BE49-F238E27FC236}">
              <a16:creationId xmlns:a16="http://schemas.microsoft.com/office/drawing/2014/main" id="{76DA95B1-1217-32FD-3FF7-51B299A5167A}"/>
            </a:ext>
          </a:extLst>
        </cdr:cNvPr>
        <cdr:cNvCxnSpPr>
          <a:stCxn xmlns:a="http://schemas.openxmlformats.org/drawingml/2006/main" id="8" idx="2"/>
        </cdr:cNvCxnSpPr>
      </cdr:nvCxnSpPr>
      <cdr:spPr>
        <a:xfrm xmlns:a="http://schemas.openxmlformats.org/drawingml/2006/main">
          <a:off x="2123232" y="1488698"/>
          <a:ext cx="458043" cy="273427"/>
        </a:xfrm>
        <a:prstGeom xmlns:a="http://schemas.openxmlformats.org/drawingml/2006/main" prst="straightConnector1">
          <a:avLst/>
        </a:prstGeom>
        <a:ln xmlns:a="http://schemas.openxmlformats.org/drawingml/2006/main">
          <a:tailEnd type="stealth"/>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relSizeAnchor>
  <cdr:relSizeAnchor xmlns:cdr="http://schemas.openxmlformats.org/drawingml/2006/chartDrawing">
    <cdr:from>
      <cdr:x>0.80221</cdr:x>
      <cdr:y>0.16667</cdr:y>
    </cdr:from>
    <cdr:to>
      <cdr:x>0.86699</cdr:x>
      <cdr:y>0.1671</cdr:y>
    </cdr:to>
    <cdr:cxnSp macro="">
      <cdr:nvCxnSpPr>
        <cdr:cNvPr id="11" name="Straight Arrow Connector 10">
          <a:extLst xmlns:a="http://schemas.openxmlformats.org/drawingml/2006/main">
            <a:ext uri="{FF2B5EF4-FFF2-40B4-BE49-F238E27FC236}">
              <a16:creationId xmlns:a16="http://schemas.microsoft.com/office/drawing/2014/main" id="{9433040C-6137-0976-001E-CE869A9818B1}"/>
            </a:ext>
          </a:extLst>
        </cdr:cNvPr>
        <cdr:cNvCxnSpPr/>
      </cdr:nvCxnSpPr>
      <cdr:spPr>
        <a:xfrm xmlns:a="http://schemas.openxmlformats.org/drawingml/2006/main" flipV="1">
          <a:off x="4768003" y="533400"/>
          <a:ext cx="385022" cy="1373"/>
        </a:xfrm>
        <a:prstGeom xmlns:a="http://schemas.openxmlformats.org/drawingml/2006/main" prst="straightConnector1">
          <a:avLst/>
        </a:prstGeom>
        <a:ln xmlns:a="http://schemas.openxmlformats.org/drawingml/2006/main">
          <a:solidFill>
            <a:schemeClr val="accent3">
              <a:lumMod val="75000"/>
            </a:schemeClr>
          </a:solidFill>
          <a:tailEnd type="stealth"/>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relSizeAnchor>
  <cdr:relSizeAnchor xmlns:cdr="http://schemas.openxmlformats.org/drawingml/2006/chartDrawing">
    <cdr:from>
      <cdr:x>0.54968</cdr:x>
      <cdr:y>0.87798</cdr:y>
    </cdr:from>
    <cdr:to>
      <cdr:x>0.76236</cdr:x>
      <cdr:y>0.98214</cdr:y>
    </cdr:to>
    <cdr:sp macro="" textlink="">
      <cdr:nvSpPr>
        <cdr:cNvPr id="14" name="TextBox 1"/>
        <cdr:cNvSpPr txBox="1"/>
      </cdr:nvSpPr>
      <cdr:spPr>
        <a:xfrm xmlns:a="http://schemas.openxmlformats.org/drawingml/2006/main">
          <a:off x="3267074" y="2809875"/>
          <a:ext cx="1264109" cy="333375"/>
        </a:xfrm>
        <a:prstGeom xmlns:a="http://schemas.openxmlformats.org/drawingml/2006/main" prst="rect">
          <a:avLst/>
        </a:prstGeom>
        <a:solidFill xmlns:a="http://schemas.openxmlformats.org/drawingml/2006/main">
          <a:sysClr val="window" lastClr="FFFFFF"/>
        </a:solidFill>
        <a:effectLst xmlns:a="http://schemas.openxmlformats.org/drawingml/2006/main"/>
      </cdr:spPr>
      <cdr:txBody>
        <a:bodyPr xmlns:a="http://schemas.openxmlformats.org/drawingml/2006/main" wrap="none" lIns="45720" rIns="45720"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a:r>
            <a:rPr lang="en-US" sz="1000" b="0" i="0">
              <a:solidFill>
                <a:schemeClr val="accent1"/>
              </a:solidFill>
              <a:effectLst/>
              <a:latin typeface="Arial" panose="020B0604020202020204" pitchFamily="34" charset="0"/>
              <a:ea typeface="+mn-ea"/>
              <a:cs typeface="Arial" panose="020B0604020202020204" pitchFamily="34" charset="0"/>
            </a:rPr>
            <a:t>Solar Standalone </a:t>
          </a:r>
          <a:br>
            <a:rPr lang="en-US" sz="1000" b="0" i="0">
              <a:solidFill>
                <a:schemeClr val="accent1"/>
              </a:solidFill>
              <a:effectLst/>
              <a:latin typeface="Arial" panose="020B0604020202020204" pitchFamily="34" charset="0"/>
              <a:ea typeface="+mn-ea"/>
              <a:cs typeface="Arial" panose="020B0604020202020204" pitchFamily="34" charset="0"/>
            </a:rPr>
          </a:br>
          <a:r>
            <a:rPr lang="en-US" sz="1000" b="0" i="0">
              <a:solidFill>
                <a:schemeClr val="accent1"/>
              </a:solidFill>
              <a:effectLst/>
              <a:latin typeface="Arial" panose="020B0604020202020204" pitchFamily="34" charset="0"/>
              <a:ea typeface="+mn-ea"/>
              <a:cs typeface="Arial" panose="020B0604020202020204" pitchFamily="34" charset="0"/>
            </a:rPr>
            <a:t>retrofitted</a:t>
          </a:r>
          <a:r>
            <a:rPr lang="en-US" sz="1000" b="0" i="0" baseline="0">
              <a:solidFill>
                <a:schemeClr val="accent1"/>
              </a:solidFill>
              <a:effectLst/>
              <a:latin typeface="Arial" panose="020B0604020202020204" pitchFamily="34" charset="0"/>
              <a:ea typeface="+mn-ea"/>
              <a:cs typeface="Arial" panose="020B0604020202020204" pitchFamily="34" charset="0"/>
            </a:rPr>
            <a:t> to Hybrid</a:t>
          </a:r>
          <a:endParaRPr lang="en-US" sz="1000" b="0" i="0">
            <a:solidFill>
              <a:schemeClr val="accent1"/>
            </a:solidFill>
            <a:effectLst/>
            <a:latin typeface="Arial" panose="020B0604020202020204" pitchFamily="34" charset="0"/>
            <a:ea typeface="+mn-ea"/>
            <a:cs typeface="Arial" panose="020B0604020202020204" pitchFamily="34" charset="0"/>
          </a:endParaRPr>
        </a:p>
      </cdr:txBody>
    </cdr:sp>
  </cdr:relSizeAnchor>
  <cdr:relSizeAnchor xmlns:cdr="http://schemas.openxmlformats.org/drawingml/2006/chartDrawing">
    <cdr:from>
      <cdr:x>0.74359</cdr:x>
      <cdr:y>0.88095</cdr:y>
    </cdr:from>
    <cdr:to>
      <cdr:x>0.8109</cdr:x>
      <cdr:y>0.91964</cdr:y>
    </cdr:to>
    <cdr:cxnSp macro="">
      <cdr:nvCxnSpPr>
        <cdr:cNvPr id="15" name="Straight Arrow Connector 14">
          <a:extLst xmlns:a="http://schemas.openxmlformats.org/drawingml/2006/main">
            <a:ext uri="{FF2B5EF4-FFF2-40B4-BE49-F238E27FC236}">
              <a16:creationId xmlns:a16="http://schemas.microsoft.com/office/drawing/2014/main" id="{76DA95B1-1217-32FD-3FF7-51B299A5167A}"/>
            </a:ext>
          </a:extLst>
        </cdr:cNvPr>
        <cdr:cNvCxnSpPr/>
      </cdr:nvCxnSpPr>
      <cdr:spPr>
        <a:xfrm xmlns:a="http://schemas.openxmlformats.org/drawingml/2006/main" flipV="1">
          <a:off x="4419600" y="2819400"/>
          <a:ext cx="400050" cy="123825"/>
        </a:xfrm>
        <a:prstGeom xmlns:a="http://schemas.openxmlformats.org/drawingml/2006/main" prst="straightConnector1">
          <a:avLst/>
        </a:prstGeom>
        <a:ln xmlns:a="http://schemas.openxmlformats.org/drawingml/2006/main">
          <a:solidFill>
            <a:schemeClr val="accent1">
              <a:lumMod val="75000"/>
            </a:schemeClr>
          </a:solidFill>
          <a:tailEnd type="stealth"/>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relSizeAnchor>
  <cdr:relSizeAnchor xmlns:cdr="http://schemas.openxmlformats.org/drawingml/2006/chartDrawing">
    <cdr:from>
      <cdr:x>0.62646</cdr:x>
      <cdr:y>0.12858</cdr:y>
    </cdr:from>
    <cdr:to>
      <cdr:x>0.8006</cdr:x>
      <cdr:y>0.2106</cdr:y>
    </cdr:to>
    <cdr:sp macro="" textlink="">
      <cdr:nvSpPr>
        <cdr:cNvPr id="23" name="TextBox 1"/>
        <cdr:cNvSpPr txBox="1"/>
      </cdr:nvSpPr>
      <cdr:spPr>
        <a:xfrm xmlns:a="http://schemas.openxmlformats.org/drawingml/2006/main">
          <a:off x="3723415" y="411494"/>
          <a:ext cx="1035019" cy="262497"/>
        </a:xfrm>
        <a:prstGeom xmlns:a="http://schemas.openxmlformats.org/drawingml/2006/main" prst="rect">
          <a:avLst/>
        </a:prstGeom>
        <a:noFill xmlns:a="http://schemas.openxmlformats.org/drawingml/2006/main"/>
        <a:effectLst xmlns:a="http://schemas.openxmlformats.org/drawingml/2006/main"/>
      </cdr:spPr>
      <cdr:txBody>
        <a:bodyPr xmlns:a="http://schemas.openxmlformats.org/drawingml/2006/main" wrap="none" lIns="45720" rIns="45720"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b="0" i="0">
              <a:solidFill>
                <a:schemeClr val="accent3">
                  <a:lumMod val="50000"/>
                </a:schemeClr>
              </a:solidFill>
              <a:effectLst/>
              <a:latin typeface="Arial" panose="020B0604020202020204" pitchFamily="34" charset="0"/>
              <a:ea typeface="+mn-ea"/>
              <a:cs typeface="Arial" panose="020B0604020202020204" pitchFamily="34" charset="0"/>
            </a:rPr>
            <a:t>Hybrids</a:t>
          </a:r>
          <a:r>
            <a:rPr lang="en-US" sz="1000" b="0" i="0">
              <a:solidFill>
                <a:schemeClr val="accent3">
                  <a:lumMod val="75000"/>
                </a:schemeClr>
              </a:solidFill>
              <a:effectLst/>
              <a:latin typeface="Arial" panose="020B0604020202020204" pitchFamily="34" charset="0"/>
              <a:ea typeface="+mn-ea"/>
              <a:cs typeface="Arial" panose="020B0604020202020204" pitchFamily="34" charset="0"/>
            </a:rPr>
            <a:t> </a:t>
          </a:r>
          <a:r>
            <a:rPr lang="en-US" sz="1000" b="0" i="0">
              <a:solidFill>
                <a:schemeClr val="accent3">
                  <a:lumMod val="50000"/>
                </a:schemeClr>
              </a:solidFill>
              <a:effectLst/>
              <a:latin typeface="Arial" panose="020B0604020202020204" pitchFamily="34" charset="0"/>
              <a:ea typeface="+mn-ea"/>
              <a:cs typeface="Arial" panose="020B0604020202020204" pitchFamily="34" charset="0"/>
            </a:rPr>
            <a:t>Retrofits</a:t>
          </a:r>
        </a:p>
      </cdr:txBody>
    </cdr:sp>
  </cdr:relSizeAnchor>
  <cdr:relSizeAnchor xmlns:cdr="http://schemas.openxmlformats.org/drawingml/2006/chartDrawing">
    <cdr:from>
      <cdr:x>0.79995</cdr:x>
      <cdr:y>0.23611</cdr:y>
    </cdr:from>
    <cdr:to>
      <cdr:x>0.87687</cdr:x>
      <cdr:y>0.23826</cdr:y>
    </cdr:to>
    <cdr:cxnSp macro="">
      <cdr:nvCxnSpPr>
        <cdr:cNvPr id="24" name="Straight Arrow Connector 23">
          <a:extLst xmlns:a="http://schemas.openxmlformats.org/drawingml/2006/main">
            <a:ext uri="{FF2B5EF4-FFF2-40B4-BE49-F238E27FC236}">
              <a16:creationId xmlns:a16="http://schemas.microsoft.com/office/drawing/2014/main" id="{9433040C-6137-0976-001E-CE869A9818B1}"/>
            </a:ext>
          </a:extLst>
        </cdr:cNvPr>
        <cdr:cNvCxnSpPr/>
      </cdr:nvCxnSpPr>
      <cdr:spPr>
        <a:xfrm xmlns:a="http://schemas.openxmlformats.org/drawingml/2006/main">
          <a:off x="4754600" y="755656"/>
          <a:ext cx="457181" cy="6880"/>
        </a:xfrm>
        <a:prstGeom xmlns:a="http://schemas.openxmlformats.org/drawingml/2006/main" prst="straightConnector1">
          <a:avLst/>
        </a:prstGeom>
        <a:ln xmlns:a="http://schemas.openxmlformats.org/drawingml/2006/main">
          <a:solidFill>
            <a:schemeClr val="accent3">
              <a:lumMod val="50000"/>
            </a:schemeClr>
          </a:solidFill>
          <a:tailEnd type="stealth"/>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relSizeAnchor>
</c:userShapes>
</file>

<file path=xl/drawings/drawing18.xml><?xml version="1.0" encoding="utf-8"?>
<c:userShapes xmlns:c="http://schemas.openxmlformats.org/drawingml/2006/chart">
  <cdr:relSizeAnchor xmlns:cdr="http://schemas.openxmlformats.org/drawingml/2006/chartDrawing">
    <cdr:from>
      <cdr:x>0.32096</cdr:x>
      <cdr:y>0.13867</cdr:y>
    </cdr:from>
    <cdr:to>
      <cdr:x>0.64556</cdr:x>
      <cdr:y>0.29986</cdr:y>
    </cdr:to>
    <cdr:sp macro="" textlink="">
      <cdr:nvSpPr>
        <cdr:cNvPr id="3" name="TextBox 1"/>
        <cdr:cNvSpPr txBox="1"/>
      </cdr:nvSpPr>
      <cdr:spPr>
        <a:xfrm xmlns:a="http://schemas.openxmlformats.org/drawingml/2006/main">
          <a:off x="1962514" y="428361"/>
          <a:ext cx="1984791" cy="497909"/>
        </a:xfrm>
        <a:prstGeom xmlns:a="http://schemas.openxmlformats.org/drawingml/2006/main" prst="rect">
          <a:avLst/>
        </a:prstGeom>
        <a:noFill xmlns:a="http://schemas.openxmlformats.org/drawingml/2006/main"/>
        <a:effectLst xmlns:a="http://schemas.openxmlformats.org/drawingml/2006/main"/>
      </cdr:spPr>
      <cdr:txBody>
        <a:bodyPr xmlns:a="http://schemas.openxmlformats.org/drawingml/2006/main" wrap="none" lIns="18288" tIns="18288" rIns="18288" bIns="18288" rtlCol="0" anchor="ctr"/>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b="0" i="0">
              <a:effectLst/>
              <a:latin typeface="Arial" panose="020B0604020202020204" pitchFamily="34" charset="0"/>
              <a:ea typeface="+mn-ea"/>
              <a:cs typeface="Arial" panose="020B0604020202020204" pitchFamily="34" charset="0"/>
            </a:rPr>
            <a:t>Columns</a:t>
          </a:r>
          <a:r>
            <a:rPr lang="en-US" sz="1000" b="0" i="0" baseline="0">
              <a:effectLst/>
              <a:latin typeface="Arial" panose="020B0604020202020204" pitchFamily="34" charset="0"/>
              <a:ea typeface="+mn-ea"/>
              <a:cs typeface="Arial" panose="020B0604020202020204" pitchFamily="34" charset="0"/>
            </a:rPr>
            <a:t> show a</a:t>
          </a:r>
          <a:r>
            <a:rPr lang="en-US" sz="1000" b="0" i="0">
              <a:effectLst/>
              <a:latin typeface="Arial" panose="020B0604020202020204" pitchFamily="34" charset="0"/>
              <a:ea typeface="+mn-ea"/>
              <a:cs typeface="Arial" panose="020B0604020202020204" pitchFamily="34" charset="0"/>
            </a:rPr>
            <a:t>nnual capacity</a:t>
          </a:r>
        </a:p>
        <a:p xmlns:a="http://schemas.openxmlformats.org/drawingml/2006/main">
          <a:endParaRPr lang="en-US" sz="800" b="0">
            <a:effectLst/>
            <a:latin typeface="Arial" panose="020B0604020202020204" pitchFamily="34" charset="0"/>
            <a:cs typeface="Arial" panose="020B0604020202020204" pitchFamily="34" charset="0"/>
          </a:endParaRPr>
        </a:p>
        <a:p xmlns:a="http://schemas.openxmlformats.org/drawingml/2006/main">
          <a:pPr eaLnBrk="1" fontAlgn="auto" latinLnBrk="0" hangingPunct="1"/>
          <a:r>
            <a:rPr lang="en-US" sz="1000" b="0" i="0">
              <a:effectLst/>
              <a:latin typeface="Arial" panose="020B0604020202020204" pitchFamily="34" charset="0"/>
              <a:ea typeface="+mn-ea"/>
              <a:cs typeface="Arial" panose="020B0604020202020204" pitchFamily="34" charset="0"/>
            </a:rPr>
            <a:t>Areas</a:t>
          </a:r>
          <a:r>
            <a:rPr lang="en-US" sz="1000" b="0" i="0" baseline="0">
              <a:effectLst/>
              <a:latin typeface="Arial" panose="020B0604020202020204" pitchFamily="34" charset="0"/>
              <a:ea typeface="+mn-ea"/>
              <a:cs typeface="Arial" panose="020B0604020202020204" pitchFamily="34" charset="0"/>
            </a:rPr>
            <a:t> show</a:t>
          </a:r>
          <a:r>
            <a:rPr lang="en-US" sz="1000" b="0" i="0">
              <a:effectLst/>
              <a:latin typeface="Arial" panose="020B0604020202020204" pitchFamily="34" charset="0"/>
              <a:ea typeface="+mn-ea"/>
              <a:cs typeface="Arial" panose="020B0604020202020204" pitchFamily="34" charset="0"/>
            </a:rPr>
            <a:t> cumulative capacity</a:t>
          </a:r>
          <a:endParaRPr lang="en-US" sz="1000" b="0">
            <a:effectLst/>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cdr:x>
      <cdr:y>0.00123</cdr:y>
    </cdr:from>
    <cdr:to>
      <cdr:x>1</cdr:x>
      <cdr:y>0.0914</cdr:y>
    </cdr:to>
    <cdr:sp macro="" textlink="">
      <cdr:nvSpPr>
        <cdr:cNvPr id="5" name="TextBox 1"/>
        <cdr:cNvSpPr txBox="1"/>
      </cdr:nvSpPr>
      <cdr:spPr>
        <a:xfrm xmlns:a="http://schemas.openxmlformats.org/drawingml/2006/main">
          <a:off x="0" y="3486"/>
          <a:ext cx="5943600" cy="255594"/>
        </a:xfrm>
        <a:prstGeom xmlns:a="http://schemas.openxmlformats.org/drawingml/2006/main" prst="rect">
          <a:avLst/>
        </a:prstGeom>
      </cdr:spPr>
      <cdr:txBody>
        <a:bodyPr xmlns:a="http://schemas.openxmlformats.org/drawingml/2006/main" wrap="square" lIns="18288" tIns="18288" rIns="18288" bIns="18288"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rtl="0"/>
          <a:r>
            <a:rPr lang="en-US" sz="1000" b="1" i="0" baseline="0">
              <a:effectLst/>
              <a:latin typeface="Arial" panose="020B0604020202020204" pitchFamily="34" charset="0"/>
              <a:ea typeface="+mn-ea"/>
              <a:cs typeface="Arial" panose="020B0604020202020204" pitchFamily="34" charset="0"/>
            </a:rPr>
            <a:t>Annual (left axis) and Cumulative (right axis) Storage Capacity coupled with PV Hybrids (GW</a:t>
          </a:r>
          <a:r>
            <a:rPr lang="en-US" sz="1000" b="1" i="0" baseline="-25000">
              <a:effectLst/>
              <a:latin typeface="Arial" panose="020B0604020202020204" pitchFamily="34" charset="0"/>
              <a:ea typeface="+mn-ea"/>
              <a:cs typeface="Arial" panose="020B0604020202020204" pitchFamily="34" charset="0"/>
            </a:rPr>
            <a:t>AC</a:t>
          </a:r>
          <a:r>
            <a:rPr lang="en-US" sz="1000" b="1" i="0" baseline="0">
              <a:effectLst/>
              <a:latin typeface="Arial" panose="020B0604020202020204" pitchFamily="34" charset="0"/>
              <a:ea typeface="+mn-ea"/>
              <a:cs typeface="Arial" panose="020B0604020202020204" pitchFamily="34" charset="0"/>
            </a:rPr>
            <a:t>)</a:t>
          </a:r>
          <a:endParaRPr lang="en-US" sz="1000">
            <a:effectLst/>
            <a:latin typeface="Arial" panose="020B0604020202020204" pitchFamily="34" charset="0"/>
            <a:cs typeface="Arial" panose="020B0604020202020204" pitchFamily="34" charset="0"/>
          </a:endParaRPr>
        </a:p>
      </cdr:txBody>
    </cdr:sp>
  </cdr:relSizeAnchor>
</c:userShapes>
</file>

<file path=xl/drawings/drawing19.xml><?xml version="1.0" encoding="utf-8"?>
<xdr:wsDr xmlns:xdr="http://schemas.openxmlformats.org/drawingml/2006/spreadsheetDrawing" xmlns:a="http://schemas.openxmlformats.org/drawingml/2006/main">
  <xdr:twoCellAnchor>
    <xdr:from>
      <xdr:col>0</xdr:col>
      <xdr:colOff>0</xdr:colOff>
      <xdr:row>1</xdr:row>
      <xdr:rowOff>1</xdr:rowOff>
    </xdr:from>
    <xdr:to>
      <xdr:col>5</xdr:col>
      <xdr:colOff>776288</xdr:colOff>
      <xdr:row>21</xdr:row>
      <xdr:rowOff>138113</xdr:rowOff>
    </xdr:to>
    <xdr:graphicFrame macro="">
      <xdr:nvGraphicFramePr>
        <xdr:cNvPr id="45" name="Chart 1">
          <a:extLst>
            <a:ext uri="{FF2B5EF4-FFF2-40B4-BE49-F238E27FC236}">
              <a16:creationId xmlns:a16="http://schemas.microsoft.com/office/drawing/2014/main" id="{00000000-0008-0000-05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9</xdr:col>
      <xdr:colOff>273844</xdr:colOff>
      <xdr:row>2</xdr:row>
      <xdr:rowOff>71437</xdr:rowOff>
    </xdr:from>
    <xdr:to>
      <xdr:col>20</xdr:col>
      <xdr:colOff>457200</xdr:colOff>
      <xdr:row>31</xdr:row>
      <xdr:rowOff>61073</xdr:rowOff>
    </xdr:to>
    <xdr:pic>
      <xdr:nvPicPr>
        <xdr:cNvPr id="48" name="Picture 1">
          <a:extLst>
            <a:ext uri="{FF2B5EF4-FFF2-40B4-BE49-F238E27FC236}">
              <a16:creationId xmlns:a16="http://schemas.microsoft.com/office/drawing/2014/main" id="{69B82FD3-5D4C-0350-4354-3A71CD0090AB}"/>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8370094" y="428625"/>
          <a:ext cx="6679406" cy="5095036"/>
        </a:xfrm>
        <a:prstGeom prst="rect">
          <a:avLst/>
        </a:prstGeom>
      </xdr:spPr>
    </xdr:pic>
    <xdr:clientData/>
  </xdr:twoCellAnchor>
</xdr:wsDr>
</file>

<file path=xl/drawings/drawing20.xml><?xml version="1.0" encoding="utf-8"?>
<c:userShapes xmlns:c="http://schemas.openxmlformats.org/drawingml/2006/chart">
  <cdr:relSizeAnchor xmlns:cdr="http://schemas.openxmlformats.org/drawingml/2006/chartDrawing">
    <cdr:from>
      <cdr:x>0</cdr:x>
      <cdr:y>3.12461E-7</cdr:y>
    </cdr:from>
    <cdr:to>
      <cdr:x>0.66346</cdr:x>
      <cdr:y>0.08036</cdr:y>
    </cdr:to>
    <cdr:sp macro="" textlink="">
      <cdr:nvSpPr>
        <cdr:cNvPr id="5" name="TextBox 1"/>
        <cdr:cNvSpPr txBox="1"/>
      </cdr:nvSpPr>
      <cdr:spPr>
        <a:xfrm xmlns:a="http://schemas.openxmlformats.org/drawingml/2006/main">
          <a:off x="0" y="1"/>
          <a:ext cx="3943350" cy="257174"/>
        </a:xfrm>
        <a:prstGeom xmlns:a="http://schemas.openxmlformats.org/drawingml/2006/main" prst="rect">
          <a:avLst/>
        </a:prstGeom>
      </cdr:spPr>
      <cdr:txBody>
        <a:bodyPr xmlns:a="http://schemas.openxmlformats.org/drawingml/2006/main" wrap="square" lIns="18288" tIns="18288" rIns="18288" bIns="18288"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rtl="0"/>
          <a:r>
            <a:rPr lang="en-US" sz="1000" b="1" i="0" baseline="0">
              <a:effectLst/>
              <a:latin typeface="Arial" panose="020B0604020202020204" pitchFamily="34" charset="0"/>
              <a:ea typeface="+mn-ea"/>
              <a:cs typeface="Arial" panose="020B0604020202020204" pitchFamily="34" charset="0"/>
            </a:rPr>
            <a:t>Annual Capacity Additions (GW</a:t>
          </a:r>
          <a:r>
            <a:rPr lang="en-US" sz="1000" b="1" i="0" baseline="-25000">
              <a:effectLst/>
              <a:latin typeface="Arial" panose="020B0604020202020204" pitchFamily="34" charset="0"/>
              <a:ea typeface="+mn-ea"/>
              <a:cs typeface="Arial" panose="020B0604020202020204" pitchFamily="34" charset="0"/>
            </a:rPr>
            <a:t>AC</a:t>
          </a:r>
          <a:r>
            <a:rPr lang="en-US" sz="1000" b="1" i="0" baseline="0">
              <a:effectLst/>
              <a:latin typeface="Arial" panose="020B0604020202020204" pitchFamily="34" charset="0"/>
              <a:ea typeface="+mn-ea"/>
              <a:cs typeface="Arial" panose="020B0604020202020204" pitchFamily="34" charset="0"/>
            </a:rPr>
            <a:t>) &gt;5 MW</a:t>
          </a:r>
          <a:r>
            <a:rPr lang="en-US" sz="1000" b="1" i="0" baseline="-25000">
              <a:effectLst/>
              <a:latin typeface="Arial" panose="020B0604020202020204" pitchFamily="34" charset="0"/>
              <a:ea typeface="+mn-ea"/>
              <a:cs typeface="Arial" panose="020B0604020202020204" pitchFamily="34" charset="0"/>
            </a:rPr>
            <a:t>AC</a:t>
          </a:r>
          <a:endParaRPr lang="en-US" sz="1000" baseline="-25000">
            <a:effectLst/>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0.59301</cdr:x>
      <cdr:y>0.05924</cdr:y>
    </cdr:from>
    <cdr:to>
      <cdr:x>1</cdr:x>
      <cdr:y>0.61495</cdr:y>
    </cdr:to>
    <cdr:grpSp>
      <cdr:nvGrpSpPr>
        <cdr:cNvPr id="24" name="Group 23">
          <a:extLst xmlns:a="http://schemas.openxmlformats.org/drawingml/2006/main">
            <a:ext uri="{FF2B5EF4-FFF2-40B4-BE49-F238E27FC236}">
              <a16:creationId xmlns:a16="http://schemas.microsoft.com/office/drawing/2014/main" id="{085C585D-0637-B081-07F6-2265557C8EBF}"/>
            </a:ext>
          </a:extLst>
        </cdr:cNvPr>
        <cdr:cNvGrpSpPr/>
      </cdr:nvGrpSpPr>
      <cdr:grpSpPr>
        <a:xfrm xmlns:a="http://schemas.openxmlformats.org/drawingml/2006/main">
          <a:off x="3476603" y="200030"/>
          <a:ext cx="2386035" cy="1876418"/>
          <a:chOff x="3619696" y="201914"/>
          <a:chExt cx="2323901" cy="1682494"/>
        </a:xfrm>
      </cdr:grpSpPr>
      <cdr:grpSp>
        <cdr:nvGrpSpPr>
          <cdr:cNvPr id="22" name="Group 21">
            <a:extLst xmlns:a="http://schemas.openxmlformats.org/drawingml/2006/main">
              <a:ext uri="{FF2B5EF4-FFF2-40B4-BE49-F238E27FC236}">
                <a16:creationId xmlns:a16="http://schemas.microsoft.com/office/drawing/2014/main" id="{9AC5F8BD-8F39-DE81-E3CE-E0540B65399D}"/>
              </a:ext>
            </a:extLst>
          </cdr:cNvPr>
          <cdr:cNvGrpSpPr/>
        </cdr:nvGrpSpPr>
        <cdr:grpSpPr>
          <a:xfrm xmlns:a="http://schemas.openxmlformats.org/drawingml/2006/main">
            <a:off x="3619696" y="201914"/>
            <a:ext cx="1131800" cy="1682494"/>
            <a:chOff x="3619696" y="201914"/>
            <a:chExt cx="1131800" cy="1682494"/>
          </a:xfrm>
        </cdr:grpSpPr>
        <cdr:cxnSp macro="">
          <cdr:nvCxnSpPr>
            <cdr:cNvPr id="3" name="Straight Arrow Connector 2">
              <a:extLst xmlns:a="http://schemas.openxmlformats.org/drawingml/2006/main">
                <a:ext uri="{FF2B5EF4-FFF2-40B4-BE49-F238E27FC236}">
                  <a16:creationId xmlns:a16="http://schemas.microsoft.com/office/drawing/2014/main" id="{699E1EE3-9DCC-F15B-3A0B-C4DA6A9BCE41}"/>
                </a:ext>
              </a:extLst>
            </cdr:cNvPr>
            <cdr:cNvCxnSpPr/>
          </cdr:nvCxnSpPr>
          <cdr:spPr>
            <a:xfrm xmlns:a="http://schemas.openxmlformats.org/drawingml/2006/main">
              <a:off x="4352583" y="902241"/>
              <a:ext cx="194818" cy="982167"/>
            </a:xfrm>
            <a:prstGeom xmlns:a="http://schemas.openxmlformats.org/drawingml/2006/main" prst="straightConnector1">
              <a:avLst/>
            </a:prstGeom>
            <a:ln xmlns:a="http://schemas.openxmlformats.org/drawingml/2006/main">
              <a:tailEnd type="triangle"/>
            </a:ln>
          </cdr:spPr>
          <cdr:style>
            <a:lnRef xmlns:a="http://schemas.openxmlformats.org/drawingml/2006/main" idx="1">
              <a:schemeClr val="accent6"/>
            </a:lnRef>
            <a:fillRef xmlns:a="http://schemas.openxmlformats.org/drawingml/2006/main" idx="0">
              <a:schemeClr val="accent6"/>
            </a:fillRef>
            <a:effectRef xmlns:a="http://schemas.openxmlformats.org/drawingml/2006/main" idx="0">
              <a:schemeClr val="accent6"/>
            </a:effectRef>
            <a:fontRef xmlns:a="http://schemas.openxmlformats.org/drawingml/2006/main" idx="minor">
              <a:schemeClr val="tx1"/>
            </a:fontRef>
          </cdr:style>
        </cdr:cxnSp>
        <cdr:sp macro="" textlink="">
          <cdr:nvSpPr>
            <cdr:cNvPr id="6" name="TextBox 5">
              <a:extLst xmlns:a="http://schemas.openxmlformats.org/drawingml/2006/main">
                <a:ext uri="{FF2B5EF4-FFF2-40B4-BE49-F238E27FC236}">
                  <a16:creationId xmlns:a16="http://schemas.microsoft.com/office/drawing/2014/main" id="{F1DA6FC3-9A87-A560-9732-82A7827ECBD7}"/>
                </a:ext>
              </a:extLst>
            </cdr:cNvPr>
            <cdr:cNvSpPr txBox="1"/>
          </cdr:nvSpPr>
          <cdr:spPr>
            <a:xfrm xmlns:a="http://schemas.openxmlformats.org/drawingml/2006/main">
              <a:off x="3619696" y="201914"/>
              <a:ext cx="1131800" cy="871140"/>
            </a:xfrm>
            <a:prstGeom xmlns:a="http://schemas.openxmlformats.org/drawingml/2006/main" prst="rect">
              <a:avLst/>
            </a:prstGeom>
            <a:solidFill xmlns:a="http://schemas.openxmlformats.org/drawingml/2006/main">
              <a:schemeClr val="bg1"/>
            </a:solidFill>
          </cdr:spPr>
          <cdr:txBody>
            <a:bodyPr xmlns:a="http://schemas.openxmlformats.org/drawingml/2006/main" vertOverflow="clip" wrap="square" rtlCol="0"/>
            <a:lstStyle xmlns:a="http://schemas.openxmlformats.org/drawingml/2006/main"/>
            <a:p xmlns:a="http://schemas.openxmlformats.org/drawingml/2006/main">
              <a:r>
                <a:rPr lang="en-US" sz="1100">
                  <a:solidFill>
                    <a:schemeClr val="accent6">
                      <a:lumMod val="75000"/>
                    </a:schemeClr>
                  </a:solidFill>
                </a:rPr>
                <a:t>Projects built in "2023 Energy Communities" before IRA took effect </a:t>
              </a:r>
            </a:p>
          </cdr:txBody>
        </cdr:sp>
      </cdr:grpSp>
      <cdr:grpSp>
        <cdr:nvGrpSpPr>
          <cdr:cNvPr id="23" name="Group 22">
            <a:extLst xmlns:a="http://schemas.openxmlformats.org/drawingml/2006/main">
              <a:ext uri="{FF2B5EF4-FFF2-40B4-BE49-F238E27FC236}">
                <a16:creationId xmlns:a16="http://schemas.microsoft.com/office/drawing/2014/main" id="{47A2F833-E461-B307-41F6-126F56A294CA}"/>
              </a:ext>
            </a:extLst>
          </cdr:cNvPr>
          <cdr:cNvGrpSpPr/>
        </cdr:nvGrpSpPr>
        <cdr:grpSpPr>
          <a:xfrm xmlns:a="http://schemas.openxmlformats.org/drawingml/2006/main">
            <a:off x="5020532" y="398346"/>
            <a:ext cx="923065" cy="1383577"/>
            <a:chOff x="5020532" y="398346"/>
            <a:chExt cx="923065" cy="1383577"/>
          </a:xfrm>
        </cdr:grpSpPr>
        <cdr:sp macro="" textlink="">
          <cdr:nvSpPr>
            <cdr:cNvPr id="7" name="TextBox 1">
              <a:extLst xmlns:a="http://schemas.openxmlformats.org/drawingml/2006/main">
                <a:ext uri="{FF2B5EF4-FFF2-40B4-BE49-F238E27FC236}">
                  <a16:creationId xmlns:a16="http://schemas.microsoft.com/office/drawing/2014/main" id="{D000D220-C565-F6BA-DEA7-666FF8000551}"/>
                </a:ext>
              </a:extLst>
            </cdr:cNvPr>
            <cdr:cNvSpPr txBox="1"/>
          </cdr:nvSpPr>
          <cdr:spPr>
            <a:xfrm xmlns:a="http://schemas.openxmlformats.org/drawingml/2006/main">
              <a:off x="5020532" y="398346"/>
              <a:ext cx="923065" cy="735336"/>
            </a:xfrm>
            <a:prstGeom xmlns:a="http://schemas.openxmlformats.org/drawingml/2006/main" prst="rect">
              <a:avLst/>
            </a:prstGeom>
          </cdr:spPr>
          <cdr:txBody>
            <a:bodyPr xmlns:a="http://schemas.openxmlformats.org/drawingml/2006/main" wrap="squar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r"/>
              <a:r>
                <a:rPr lang="en-US" sz="1100">
                  <a:solidFill>
                    <a:schemeClr val="accent6">
                      <a:lumMod val="75000"/>
                    </a:schemeClr>
                  </a:solidFill>
                </a:rPr>
                <a:t>Projects</a:t>
              </a:r>
              <a:r>
                <a:rPr lang="en-US" sz="1100" baseline="0">
                  <a:solidFill>
                    <a:schemeClr val="accent6">
                      <a:lumMod val="75000"/>
                    </a:schemeClr>
                  </a:solidFill>
                </a:rPr>
                <a:t> built </a:t>
              </a:r>
            </a:p>
            <a:p xmlns:a="http://schemas.openxmlformats.org/drawingml/2006/main">
              <a:pPr algn="r"/>
              <a:r>
                <a:rPr lang="en-US" sz="1100" baseline="0">
                  <a:solidFill>
                    <a:schemeClr val="accent6">
                      <a:lumMod val="75000"/>
                    </a:schemeClr>
                  </a:solidFill>
                </a:rPr>
                <a:t>in Energy Communities</a:t>
              </a:r>
              <a:endParaRPr lang="en-US" sz="1100">
                <a:solidFill>
                  <a:schemeClr val="accent6">
                    <a:lumMod val="75000"/>
                  </a:schemeClr>
                </a:solidFill>
              </a:endParaRPr>
            </a:p>
          </cdr:txBody>
        </cdr:sp>
        <cdr:cxnSp macro="">
          <cdr:nvCxnSpPr>
            <cdr:cNvPr id="13" name="Connector: Elbow 12">
              <a:extLst xmlns:a="http://schemas.openxmlformats.org/drawingml/2006/main">
                <a:ext uri="{FF2B5EF4-FFF2-40B4-BE49-F238E27FC236}">
                  <a16:creationId xmlns:a16="http://schemas.microsoft.com/office/drawing/2014/main" id="{0438790C-12F8-2446-9327-1EF226BAAD99}"/>
                </a:ext>
              </a:extLst>
            </cdr:cNvPr>
            <cdr:cNvCxnSpPr/>
          </cdr:nvCxnSpPr>
          <cdr:spPr>
            <a:xfrm xmlns:a="http://schemas.openxmlformats.org/drawingml/2006/main" rot="5400000">
              <a:off x="5220440" y="1286053"/>
              <a:ext cx="871138" cy="120601"/>
            </a:xfrm>
            <a:prstGeom xmlns:a="http://schemas.openxmlformats.org/drawingml/2006/main" prst="bentConnector3">
              <a:avLst>
                <a:gd name="adj1" fmla="val 100980"/>
              </a:avLst>
            </a:prstGeom>
            <a:ln xmlns:a="http://schemas.openxmlformats.org/drawingml/2006/main">
              <a:tailEnd type="triangle"/>
            </a:ln>
          </cdr:spPr>
          <cdr:style>
            <a:lnRef xmlns:a="http://schemas.openxmlformats.org/drawingml/2006/main" idx="1">
              <a:schemeClr val="accent6"/>
            </a:lnRef>
            <a:fillRef xmlns:a="http://schemas.openxmlformats.org/drawingml/2006/main" idx="0">
              <a:schemeClr val="accent6"/>
            </a:fillRef>
            <a:effectRef xmlns:a="http://schemas.openxmlformats.org/drawingml/2006/main" idx="0">
              <a:schemeClr val="accent6"/>
            </a:effectRef>
            <a:fontRef xmlns:a="http://schemas.openxmlformats.org/drawingml/2006/main" idx="minor">
              <a:schemeClr val="tx1"/>
            </a:fontRef>
          </cdr:style>
        </cdr:cxnSp>
      </cdr:grpSp>
    </cdr:grpSp>
  </cdr:relSizeAnchor>
  <cdr:relSizeAnchor xmlns:cdr="http://schemas.openxmlformats.org/drawingml/2006/chartDrawing">
    <cdr:from>
      <cdr:x>0.80097</cdr:x>
      <cdr:y>0.11744</cdr:y>
    </cdr:from>
    <cdr:to>
      <cdr:x>0.80298</cdr:x>
      <cdr:y>0.88668</cdr:y>
    </cdr:to>
    <cdr:cxnSp macro="">
      <cdr:nvCxnSpPr>
        <cdr:cNvPr id="8" name="Straight Connector 7">
          <a:extLst xmlns:a="http://schemas.openxmlformats.org/drawingml/2006/main">
            <a:ext uri="{FF2B5EF4-FFF2-40B4-BE49-F238E27FC236}">
              <a16:creationId xmlns:a16="http://schemas.microsoft.com/office/drawing/2014/main" id="{F97269D5-35C0-6C17-0694-5DDC7E8C3977}"/>
            </a:ext>
          </a:extLst>
        </cdr:cNvPr>
        <cdr:cNvCxnSpPr/>
      </cdr:nvCxnSpPr>
      <cdr:spPr>
        <a:xfrm xmlns:a="http://schemas.openxmlformats.org/drawingml/2006/main" flipV="1">
          <a:off x="4733927" y="407193"/>
          <a:ext cx="11906" cy="2667000"/>
        </a:xfrm>
        <a:prstGeom xmlns:a="http://schemas.openxmlformats.org/drawingml/2006/main" prst="line">
          <a:avLst/>
        </a:prstGeom>
        <a:ln xmlns:a="http://schemas.openxmlformats.org/drawingml/2006/main" w="19050" cap="flat" cmpd="sng" algn="ctr">
          <a:solidFill>
            <a:schemeClr val="dk1"/>
          </a:solidFill>
          <a:prstDash val="dash"/>
          <a:round/>
          <a:headEnd type="none" w="med" len="med"/>
          <a:tailEnd type="none" w="med" len="med"/>
        </a:ln>
      </cdr:spPr>
      <cdr:style>
        <a:lnRef xmlns:a="http://schemas.openxmlformats.org/drawingml/2006/main" idx="0">
          <a:scrgbClr r="0" g="0" b="0"/>
        </a:lnRef>
        <a:fillRef xmlns:a="http://schemas.openxmlformats.org/drawingml/2006/main" idx="0">
          <a:scrgbClr r="0" g="0" b="0"/>
        </a:fillRef>
        <a:effectRef xmlns:a="http://schemas.openxmlformats.org/drawingml/2006/main" idx="0">
          <a:scrgbClr r="0" g="0" b="0"/>
        </a:effectRef>
        <a:fontRef xmlns:a="http://schemas.openxmlformats.org/drawingml/2006/main" idx="minor">
          <a:schemeClr val="tx1"/>
        </a:fontRef>
      </cdr:style>
    </cdr:cxnSp>
  </cdr:relSizeAnchor>
</c:userShapes>
</file>

<file path=xl/drawings/drawing21.xml><?xml version="1.0" encoding="utf-8"?>
<xdr:wsDr xmlns:xdr="http://schemas.openxmlformats.org/drawingml/2006/spreadsheetDrawing" xmlns:a="http://schemas.openxmlformats.org/drawingml/2006/main">
  <xdr:twoCellAnchor>
    <xdr:from>
      <xdr:col>0</xdr:col>
      <xdr:colOff>0</xdr:colOff>
      <xdr:row>1</xdr:row>
      <xdr:rowOff>33337</xdr:rowOff>
    </xdr:from>
    <xdr:to>
      <xdr:col>7</xdr:col>
      <xdr:colOff>442912</xdr:colOff>
      <xdr:row>20</xdr:row>
      <xdr:rowOff>66674</xdr:rowOff>
    </xdr:to>
    <xdr:graphicFrame macro="">
      <xdr:nvGraphicFramePr>
        <xdr:cNvPr id="2" name="Chart 1">
          <a:extLst>
            <a:ext uri="{FF2B5EF4-FFF2-40B4-BE49-F238E27FC236}">
              <a16:creationId xmlns:a16="http://schemas.microsoft.com/office/drawing/2014/main" id="{71DF8894-652C-4D94-9379-28114E03A87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9</xdr:col>
      <xdr:colOff>33336</xdr:colOff>
      <xdr:row>1</xdr:row>
      <xdr:rowOff>57150</xdr:rowOff>
    </xdr:from>
    <xdr:to>
      <xdr:col>18</xdr:col>
      <xdr:colOff>142874</xdr:colOff>
      <xdr:row>20</xdr:row>
      <xdr:rowOff>90487</xdr:rowOff>
    </xdr:to>
    <xdr:graphicFrame macro="">
      <xdr:nvGraphicFramePr>
        <xdr:cNvPr id="3" name="Chart 2">
          <a:extLst>
            <a:ext uri="{FF2B5EF4-FFF2-40B4-BE49-F238E27FC236}">
              <a16:creationId xmlns:a16="http://schemas.microsoft.com/office/drawing/2014/main" id="{D3F94D0B-4C64-4257-9AC1-BB55A5AB317C}"/>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19</xdr:col>
      <xdr:colOff>47625</xdr:colOff>
      <xdr:row>1</xdr:row>
      <xdr:rowOff>23813</xdr:rowOff>
    </xdr:from>
    <xdr:to>
      <xdr:col>28</xdr:col>
      <xdr:colOff>145256</xdr:colOff>
      <xdr:row>20</xdr:row>
      <xdr:rowOff>57150</xdr:rowOff>
    </xdr:to>
    <xdr:graphicFrame macro="">
      <xdr:nvGraphicFramePr>
        <xdr:cNvPr id="4" name="Chart 3">
          <a:extLst>
            <a:ext uri="{FF2B5EF4-FFF2-40B4-BE49-F238E27FC236}">
              <a16:creationId xmlns:a16="http://schemas.microsoft.com/office/drawing/2014/main" id="{B8D09366-FF09-4070-8422-1A54D988F0F2}"/>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30</xdr:col>
      <xdr:colOff>35720</xdr:colOff>
      <xdr:row>1</xdr:row>
      <xdr:rowOff>83343</xdr:rowOff>
    </xdr:from>
    <xdr:to>
      <xdr:col>39</xdr:col>
      <xdr:colOff>371476</xdr:colOff>
      <xdr:row>20</xdr:row>
      <xdr:rowOff>116681</xdr:rowOff>
    </xdr:to>
    <xdr:graphicFrame macro="">
      <xdr:nvGraphicFramePr>
        <xdr:cNvPr id="5" name="Chart 4">
          <a:extLst>
            <a:ext uri="{FF2B5EF4-FFF2-40B4-BE49-F238E27FC236}">
              <a16:creationId xmlns:a16="http://schemas.microsoft.com/office/drawing/2014/main" id="{E0EAC7BF-3466-483C-8B10-771B4871B575}"/>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wsDr>
</file>

<file path=xl/drawings/drawing22.xml><?xml version="1.0" encoding="utf-8"?>
<c:userShapes xmlns:c="http://schemas.openxmlformats.org/drawingml/2006/chart">
  <cdr:relSizeAnchor xmlns:cdr="http://schemas.openxmlformats.org/drawingml/2006/chartDrawing">
    <cdr:from>
      <cdr:x>0.04225</cdr:x>
      <cdr:y>0.51577</cdr:y>
    </cdr:from>
    <cdr:to>
      <cdr:x>0.4004</cdr:x>
      <cdr:y>0.66877</cdr:y>
    </cdr:to>
    <cdr:sp macro="" textlink="">
      <cdr:nvSpPr>
        <cdr:cNvPr id="4" name="TextBox 1"/>
        <cdr:cNvSpPr txBox="1"/>
      </cdr:nvSpPr>
      <cdr:spPr>
        <a:xfrm xmlns:a="http://schemas.openxmlformats.org/drawingml/2006/main">
          <a:off x="251095" y="1650677"/>
          <a:ext cx="2128701" cy="489662"/>
        </a:xfrm>
        <a:prstGeom xmlns:a="http://schemas.openxmlformats.org/drawingml/2006/main" prst="rect">
          <a:avLst/>
        </a:prstGeom>
        <a:noFill xmlns:a="http://schemas.openxmlformats.org/drawingml/2006/main"/>
        <a:effectLst xmlns:a="http://schemas.openxmlformats.org/drawingml/2006/main"/>
      </cdr:spPr>
      <cdr:txBody>
        <a:bodyPr xmlns:a="http://schemas.openxmlformats.org/drawingml/2006/main" wrap="none" rtlCol="0" anchor="ctr"/>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b="0" i="0">
              <a:effectLst/>
              <a:latin typeface="Arial" panose="020B0604020202020204" pitchFamily="34" charset="0"/>
              <a:ea typeface="+mn-ea"/>
              <a:cs typeface="Arial" panose="020B0604020202020204" pitchFamily="34" charset="0"/>
            </a:rPr>
            <a:t>Columns</a:t>
          </a:r>
          <a:r>
            <a:rPr lang="en-US" sz="1000" b="0" i="0" baseline="0">
              <a:effectLst/>
              <a:latin typeface="Arial" panose="020B0604020202020204" pitchFamily="34" charset="0"/>
              <a:ea typeface="+mn-ea"/>
              <a:cs typeface="Arial" panose="020B0604020202020204" pitchFamily="34" charset="0"/>
            </a:rPr>
            <a:t> show a</a:t>
          </a:r>
          <a:r>
            <a:rPr lang="en-US" sz="1000" b="0" i="0">
              <a:effectLst/>
              <a:latin typeface="Arial" panose="020B0604020202020204" pitchFamily="34" charset="0"/>
              <a:ea typeface="+mn-ea"/>
              <a:cs typeface="Arial" panose="020B0604020202020204" pitchFamily="34" charset="0"/>
            </a:rPr>
            <a:t>nnual capacity</a:t>
          </a:r>
        </a:p>
        <a:p xmlns:a="http://schemas.openxmlformats.org/drawingml/2006/main">
          <a:endParaRPr lang="en-US" sz="600" b="0">
            <a:effectLst/>
            <a:latin typeface="Arial" panose="020B0604020202020204" pitchFamily="34" charset="0"/>
            <a:cs typeface="Arial" panose="020B0604020202020204" pitchFamily="34" charset="0"/>
          </a:endParaRPr>
        </a:p>
        <a:p xmlns:a="http://schemas.openxmlformats.org/drawingml/2006/main">
          <a:pPr eaLnBrk="1" fontAlgn="auto" latinLnBrk="0" hangingPunct="1"/>
          <a:r>
            <a:rPr lang="en-US" sz="1000" b="0" i="0">
              <a:effectLst/>
              <a:latin typeface="Arial" panose="020B0604020202020204" pitchFamily="34" charset="0"/>
              <a:ea typeface="+mn-ea"/>
              <a:cs typeface="Arial" panose="020B0604020202020204" pitchFamily="34" charset="0"/>
            </a:rPr>
            <a:t>Areas</a:t>
          </a:r>
          <a:r>
            <a:rPr lang="en-US" sz="1000" b="0" i="0" baseline="0">
              <a:effectLst/>
              <a:latin typeface="Arial" panose="020B0604020202020204" pitchFamily="34" charset="0"/>
              <a:ea typeface="+mn-ea"/>
              <a:cs typeface="Arial" panose="020B0604020202020204" pitchFamily="34" charset="0"/>
            </a:rPr>
            <a:t> show</a:t>
          </a:r>
          <a:r>
            <a:rPr lang="en-US" sz="1000" b="0" i="0">
              <a:effectLst/>
              <a:latin typeface="Arial" panose="020B0604020202020204" pitchFamily="34" charset="0"/>
              <a:ea typeface="+mn-ea"/>
              <a:cs typeface="Arial" panose="020B0604020202020204" pitchFamily="34" charset="0"/>
            </a:rPr>
            <a:t> cumulative capacity</a:t>
          </a:r>
          <a:endParaRPr lang="en-US" sz="1000" b="0">
            <a:effectLst/>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cdr:x>
      <cdr:y>0</cdr:y>
    </cdr:from>
    <cdr:to>
      <cdr:x>0.36181</cdr:x>
      <cdr:y>0.06782</cdr:y>
    </cdr:to>
    <cdr:sp macro="" textlink="">
      <cdr:nvSpPr>
        <cdr:cNvPr id="5" name="TextBox 1"/>
        <cdr:cNvSpPr txBox="1"/>
      </cdr:nvSpPr>
      <cdr:spPr>
        <a:xfrm xmlns:a="http://schemas.openxmlformats.org/drawingml/2006/main">
          <a:off x="0" y="0"/>
          <a:ext cx="2209800" cy="204787"/>
        </a:xfrm>
        <a:prstGeom xmlns:a="http://schemas.openxmlformats.org/drawingml/2006/main" prst="rect">
          <a:avLst/>
        </a:prstGeom>
      </cdr:spPr>
      <cdr:txBody>
        <a:bodyPr xmlns:a="http://schemas.openxmlformats.org/drawingml/2006/main" wrap="square" lIns="18288" tIns="18288" rIns="18288" bIns="18288"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rtl="0"/>
          <a:r>
            <a:rPr lang="en-US" sz="1100" b="1" i="0" baseline="0">
              <a:effectLst/>
              <a:latin typeface="+mn-lt"/>
              <a:ea typeface="+mn-ea"/>
              <a:cs typeface="+mn-cs"/>
            </a:rPr>
            <a:t>Annual Capacity Additions (GW</a:t>
          </a:r>
          <a:r>
            <a:rPr lang="en-US" sz="1100" b="1" i="0" baseline="-25000">
              <a:effectLst/>
              <a:latin typeface="+mn-lt"/>
              <a:ea typeface="+mn-ea"/>
              <a:cs typeface="+mn-cs"/>
            </a:rPr>
            <a:t>AC</a:t>
          </a:r>
          <a:r>
            <a:rPr lang="en-US" sz="1100" b="1" i="0" baseline="0">
              <a:effectLst/>
              <a:latin typeface="+mn-lt"/>
              <a:ea typeface="+mn-ea"/>
              <a:cs typeface="+mn-cs"/>
            </a:rPr>
            <a:t>)</a:t>
          </a:r>
          <a:endParaRPr lang="en-US">
            <a:effectLst/>
          </a:endParaRPr>
        </a:p>
      </cdr:txBody>
    </cdr:sp>
  </cdr:relSizeAnchor>
  <cdr:relSizeAnchor xmlns:cdr="http://schemas.openxmlformats.org/drawingml/2006/chartDrawing">
    <cdr:from>
      <cdr:x>0.63784</cdr:x>
      <cdr:y>0</cdr:y>
    </cdr:from>
    <cdr:to>
      <cdr:x>1</cdr:x>
      <cdr:y>0.08517</cdr:y>
    </cdr:to>
    <cdr:sp macro="" textlink="">
      <cdr:nvSpPr>
        <cdr:cNvPr id="6" name="TextBox 1"/>
        <cdr:cNvSpPr txBox="1"/>
      </cdr:nvSpPr>
      <cdr:spPr>
        <a:xfrm xmlns:a="http://schemas.openxmlformats.org/drawingml/2006/main">
          <a:off x="3895724" y="0"/>
          <a:ext cx="2211983" cy="257175"/>
        </a:xfrm>
        <a:prstGeom xmlns:a="http://schemas.openxmlformats.org/drawingml/2006/main" prst="rect">
          <a:avLst/>
        </a:prstGeom>
      </cdr:spPr>
      <cdr:txBody>
        <a:bodyPr xmlns:a="http://schemas.openxmlformats.org/drawingml/2006/main" wrap="square" lIns="18288" tIns="18288" rIns="18288" bIns="18288"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r"/>
          <a:r>
            <a:rPr lang="en-US" sz="1100" b="1"/>
            <a:t>Cumulative Capacity (GW</a:t>
          </a:r>
          <a:r>
            <a:rPr lang="en-US" sz="1100" b="1" baseline="-25000"/>
            <a:t>AC</a:t>
          </a:r>
          <a:r>
            <a:rPr lang="en-US" sz="1100" b="1"/>
            <a:t>)</a:t>
          </a:r>
        </a:p>
      </cdr:txBody>
    </cdr:sp>
  </cdr:relSizeAnchor>
</c:userShapes>
</file>

<file path=xl/drawings/drawing23.xml><?xml version="1.0" encoding="utf-8"?>
<c:userShapes xmlns:c="http://schemas.openxmlformats.org/drawingml/2006/chart">
  <cdr:relSizeAnchor xmlns:cdr="http://schemas.openxmlformats.org/drawingml/2006/chartDrawing">
    <cdr:from>
      <cdr:x>0.05752</cdr:x>
      <cdr:y>0.13124</cdr:y>
    </cdr:from>
    <cdr:to>
      <cdr:x>0.51128</cdr:x>
      <cdr:y>0.28266</cdr:y>
    </cdr:to>
    <cdr:sp macro="" textlink="">
      <cdr:nvSpPr>
        <cdr:cNvPr id="4" name="TextBox 1"/>
        <cdr:cNvSpPr txBox="1"/>
      </cdr:nvSpPr>
      <cdr:spPr>
        <a:xfrm xmlns:a="http://schemas.openxmlformats.org/drawingml/2006/main">
          <a:off x="342699" y="413006"/>
          <a:ext cx="2703358" cy="476501"/>
        </a:xfrm>
        <a:prstGeom xmlns:a="http://schemas.openxmlformats.org/drawingml/2006/main" prst="rect">
          <a:avLst/>
        </a:prstGeom>
        <a:noFill xmlns:a="http://schemas.openxmlformats.org/drawingml/2006/main"/>
        <a:effectLst xmlns:a="http://schemas.openxmlformats.org/drawingml/2006/main"/>
      </cdr:spPr>
      <cdr:txBody>
        <a:bodyPr xmlns:a="http://schemas.openxmlformats.org/drawingml/2006/main" wrap="none" rtlCol="0" anchor="ctr"/>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b="0" i="0">
              <a:effectLst/>
              <a:latin typeface="Arial" panose="020B0604020202020204" pitchFamily="34" charset="0"/>
              <a:ea typeface="+mn-ea"/>
              <a:cs typeface="Arial" panose="020B0604020202020204" pitchFamily="34" charset="0"/>
            </a:rPr>
            <a:t>Columns</a:t>
          </a:r>
          <a:r>
            <a:rPr lang="en-US" sz="1000" b="0" i="0" baseline="0">
              <a:effectLst/>
              <a:latin typeface="Arial" panose="020B0604020202020204" pitchFamily="34" charset="0"/>
              <a:ea typeface="+mn-ea"/>
              <a:cs typeface="Arial" panose="020B0604020202020204" pitchFamily="34" charset="0"/>
            </a:rPr>
            <a:t> show a</a:t>
          </a:r>
          <a:r>
            <a:rPr lang="en-US" sz="1000" b="0" i="0">
              <a:effectLst/>
              <a:latin typeface="Arial" panose="020B0604020202020204" pitchFamily="34" charset="0"/>
              <a:ea typeface="+mn-ea"/>
              <a:cs typeface="Arial" panose="020B0604020202020204" pitchFamily="34" charset="0"/>
            </a:rPr>
            <a:t>nnual capacity additions (left scale)</a:t>
          </a:r>
        </a:p>
        <a:p xmlns:a="http://schemas.openxmlformats.org/drawingml/2006/main">
          <a:endParaRPr lang="en-US" sz="400" b="0">
            <a:effectLst/>
            <a:latin typeface="Arial" panose="020B0604020202020204" pitchFamily="34" charset="0"/>
            <a:cs typeface="Arial" panose="020B0604020202020204" pitchFamily="34" charset="0"/>
          </a:endParaRPr>
        </a:p>
        <a:p xmlns:a="http://schemas.openxmlformats.org/drawingml/2006/main">
          <a:pPr eaLnBrk="1" fontAlgn="auto" latinLnBrk="0" hangingPunct="1"/>
          <a:r>
            <a:rPr lang="en-US" sz="1000" b="0" i="0">
              <a:effectLst/>
              <a:latin typeface="Arial" panose="020B0604020202020204" pitchFamily="34" charset="0"/>
              <a:ea typeface="+mn-ea"/>
              <a:cs typeface="Arial" panose="020B0604020202020204" pitchFamily="34" charset="0"/>
            </a:rPr>
            <a:t>Areas</a:t>
          </a:r>
          <a:r>
            <a:rPr lang="en-US" sz="1000" b="0" i="0" baseline="0">
              <a:effectLst/>
              <a:latin typeface="Arial" panose="020B0604020202020204" pitchFamily="34" charset="0"/>
              <a:ea typeface="+mn-ea"/>
              <a:cs typeface="Arial" panose="020B0604020202020204" pitchFamily="34" charset="0"/>
            </a:rPr>
            <a:t> show</a:t>
          </a:r>
          <a:r>
            <a:rPr lang="en-US" sz="1000" b="0" i="0">
              <a:effectLst/>
              <a:latin typeface="Arial" panose="020B0604020202020204" pitchFamily="34" charset="0"/>
              <a:ea typeface="+mn-ea"/>
              <a:cs typeface="Arial" panose="020B0604020202020204" pitchFamily="34" charset="0"/>
            </a:rPr>
            <a:t> cumulative capacity (right scale)</a:t>
          </a:r>
          <a:endParaRPr lang="en-US" sz="1000" b="0">
            <a:effectLst/>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cdr:x>
      <cdr:y>0</cdr:y>
    </cdr:from>
    <cdr:to>
      <cdr:x>0.36181</cdr:x>
      <cdr:y>0.06782</cdr:y>
    </cdr:to>
    <cdr:sp macro="" textlink="">
      <cdr:nvSpPr>
        <cdr:cNvPr id="5" name="TextBox 1"/>
        <cdr:cNvSpPr txBox="1"/>
      </cdr:nvSpPr>
      <cdr:spPr>
        <a:xfrm xmlns:a="http://schemas.openxmlformats.org/drawingml/2006/main">
          <a:off x="0" y="0"/>
          <a:ext cx="2209800" cy="204787"/>
        </a:xfrm>
        <a:prstGeom xmlns:a="http://schemas.openxmlformats.org/drawingml/2006/main" prst="rect">
          <a:avLst/>
        </a:prstGeom>
      </cdr:spPr>
      <cdr:txBody>
        <a:bodyPr xmlns:a="http://schemas.openxmlformats.org/drawingml/2006/main" wrap="square" lIns="18288" tIns="18288" rIns="18288" bIns="18288"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rtl="0"/>
          <a:r>
            <a:rPr lang="en-US" sz="1100" b="1" i="0" baseline="0">
              <a:effectLst/>
              <a:latin typeface="+mn-lt"/>
              <a:ea typeface="+mn-ea"/>
              <a:cs typeface="+mn-cs"/>
            </a:rPr>
            <a:t>Annual Capacity (GW</a:t>
          </a:r>
          <a:r>
            <a:rPr lang="en-US" sz="1100" b="1" i="0" baseline="-25000">
              <a:effectLst/>
              <a:latin typeface="+mn-lt"/>
              <a:ea typeface="+mn-ea"/>
              <a:cs typeface="+mn-cs"/>
            </a:rPr>
            <a:t>AC</a:t>
          </a:r>
          <a:r>
            <a:rPr lang="en-US" sz="1100" b="1" i="0" baseline="0">
              <a:effectLst/>
              <a:latin typeface="+mn-lt"/>
              <a:ea typeface="+mn-ea"/>
              <a:cs typeface="+mn-cs"/>
            </a:rPr>
            <a:t>)</a:t>
          </a:r>
          <a:endParaRPr lang="en-US" b="1">
            <a:effectLst/>
          </a:endParaRPr>
        </a:p>
      </cdr:txBody>
    </cdr:sp>
  </cdr:relSizeAnchor>
  <cdr:relSizeAnchor xmlns:cdr="http://schemas.openxmlformats.org/drawingml/2006/chartDrawing">
    <cdr:from>
      <cdr:x>0.63784</cdr:x>
      <cdr:y>0</cdr:y>
    </cdr:from>
    <cdr:to>
      <cdr:x>1</cdr:x>
      <cdr:y>0.08517</cdr:y>
    </cdr:to>
    <cdr:sp macro="" textlink="">
      <cdr:nvSpPr>
        <cdr:cNvPr id="6" name="TextBox 1"/>
        <cdr:cNvSpPr txBox="1"/>
      </cdr:nvSpPr>
      <cdr:spPr>
        <a:xfrm xmlns:a="http://schemas.openxmlformats.org/drawingml/2006/main">
          <a:off x="3895724" y="0"/>
          <a:ext cx="2211983" cy="257175"/>
        </a:xfrm>
        <a:prstGeom xmlns:a="http://schemas.openxmlformats.org/drawingml/2006/main" prst="rect">
          <a:avLst/>
        </a:prstGeom>
      </cdr:spPr>
      <cdr:txBody>
        <a:bodyPr xmlns:a="http://schemas.openxmlformats.org/drawingml/2006/main" wrap="square" lIns="18288" tIns="18288" rIns="18288" bIns="18288"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r"/>
          <a:r>
            <a:rPr lang="en-US" sz="1100" b="1"/>
            <a:t>Cumulative Capacity (GW</a:t>
          </a:r>
          <a:r>
            <a:rPr lang="en-US" sz="1100" b="1" baseline="-25000"/>
            <a:t>AC</a:t>
          </a:r>
          <a:r>
            <a:rPr lang="en-US" sz="1100" b="1"/>
            <a:t>)</a:t>
          </a:r>
        </a:p>
      </cdr:txBody>
    </cdr:sp>
  </cdr:relSizeAnchor>
  <cdr:relSizeAnchor xmlns:cdr="http://schemas.openxmlformats.org/drawingml/2006/chartDrawing">
    <cdr:from>
      <cdr:x>0.71294</cdr:x>
      <cdr:y>0.2663</cdr:y>
    </cdr:from>
    <cdr:to>
      <cdr:x>0.8112</cdr:x>
      <cdr:y>0.34832</cdr:y>
    </cdr:to>
    <cdr:sp macro="" textlink="">
      <cdr:nvSpPr>
        <cdr:cNvPr id="7" name="TextBox 1"/>
        <cdr:cNvSpPr txBox="1"/>
      </cdr:nvSpPr>
      <cdr:spPr>
        <a:xfrm xmlns:a="http://schemas.openxmlformats.org/drawingml/2006/main">
          <a:off x="4247450" y="838009"/>
          <a:ext cx="585402" cy="258107"/>
        </a:xfrm>
        <a:prstGeom xmlns:a="http://schemas.openxmlformats.org/drawingml/2006/main" prst="rect">
          <a:avLst/>
        </a:prstGeom>
        <a:noFill xmlns:a="http://schemas.openxmlformats.org/drawingml/2006/main"/>
        <a:effectLst xmlns:a="http://schemas.openxmlformats.org/drawingml/2006/main"/>
      </cdr:spPr>
      <cdr:txBody>
        <a:bodyPr xmlns:a="http://schemas.openxmlformats.org/drawingml/2006/main" wrap="none" lIns="45720" rIns="45720"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b="0" i="0">
              <a:solidFill>
                <a:schemeClr val="accent2">
                  <a:lumMod val="75000"/>
                </a:schemeClr>
              </a:solidFill>
              <a:effectLst/>
              <a:latin typeface="Arial" panose="020B0604020202020204" pitchFamily="34" charset="0"/>
              <a:ea typeface="+mn-ea"/>
              <a:cs typeface="Arial" panose="020B0604020202020204" pitchFamily="34" charset="0"/>
            </a:rPr>
            <a:t>Tracking</a:t>
          </a:r>
        </a:p>
      </cdr:txBody>
    </cdr:sp>
  </cdr:relSizeAnchor>
  <cdr:relSizeAnchor xmlns:cdr="http://schemas.openxmlformats.org/drawingml/2006/chartDrawing">
    <cdr:from>
      <cdr:x>0.76207</cdr:x>
      <cdr:y>0.34832</cdr:y>
    </cdr:from>
    <cdr:to>
      <cdr:x>0.88748</cdr:x>
      <cdr:y>0.40657</cdr:y>
    </cdr:to>
    <cdr:cxnSp macro="">
      <cdr:nvCxnSpPr>
        <cdr:cNvPr id="11" name="Straight Arrow Connector 10">
          <a:extLst xmlns:a="http://schemas.openxmlformats.org/drawingml/2006/main">
            <a:ext uri="{FF2B5EF4-FFF2-40B4-BE49-F238E27FC236}">
              <a16:creationId xmlns:a16="http://schemas.microsoft.com/office/drawing/2014/main" id="{9433040C-6137-0976-001E-CE869A9818B1}"/>
            </a:ext>
          </a:extLst>
        </cdr:cNvPr>
        <cdr:cNvCxnSpPr>
          <a:stCxn xmlns:a="http://schemas.openxmlformats.org/drawingml/2006/main" id="7" idx="2"/>
        </cdr:cNvCxnSpPr>
      </cdr:nvCxnSpPr>
      <cdr:spPr>
        <a:xfrm xmlns:a="http://schemas.openxmlformats.org/drawingml/2006/main">
          <a:off x="4540151" y="1096116"/>
          <a:ext cx="747198" cy="183307"/>
        </a:xfrm>
        <a:prstGeom xmlns:a="http://schemas.openxmlformats.org/drawingml/2006/main" prst="straightConnector1">
          <a:avLst/>
        </a:prstGeom>
        <a:ln xmlns:a="http://schemas.openxmlformats.org/drawingml/2006/main">
          <a:solidFill>
            <a:schemeClr val="accent2">
              <a:lumMod val="75000"/>
            </a:schemeClr>
          </a:solidFill>
          <a:tailEnd type="stealth"/>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relSizeAnchor>
  <cdr:relSizeAnchor xmlns:cdr="http://schemas.openxmlformats.org/drawingml/2006/chartDrawing">
    <cdr:from>
      <cdr:x>0.76207</cdr:x>
      <cdr:y>0.34832</cdr:y>
    </cdr:from>
    <cdr:to>
      <cdr:x>0.83677</cdr:x>
      <cdr:y>0.53838</cdr:y>
    </cdr:to>
    <cdr:cxnSp macro="">
      <cdr:nvCxnSpPr>
        <cdr:cNvPr id="13" name="Straight Arrow Connector 12">
          <a:extLst xmlns:a="http://schemas.openxmlformats.org/drawingml/2006/main">
            <a:ext uri="{FF2B5EF4-FFF2-40B4-BE49-F238E27FC236}">
              <a16:creationId xmlns:a16="http://schemas.microsoft.com/office/drawing/2014/main" id="{964A985A-EC8B-8411-D252-4A55314C8F5F}"/>
            </a:ext>
          </a:extLst>
        </cdr:cNvPr>
        <cdr:cNvCxnSpPr>
          <a:stCxn xmlns:a="http://schemas.openxmlformats.org/drawingml/2006/main" id="7" idx="2"/>
        </cdr:cNvCxnSpPr>
      </cdr:nvCxnSpPr>
      <cdr:spPr>
        <a:xfrm xmlns:a="http://schemas.openxmlformats.org/drawingml/2006/main">
          <a:off x="4540151" y="1096116"/>
          <a:ext cx="445061" cy="598105"/>
        </a:xfrm>
        <a:prstGeom xmlns:a="http://schemas.openxmlformats.org/drawingml/2006/main" prst="straightConnector1">
          <a:avLst/>
        </a:prstGeom>
        <a:ln xmlns:a="http://schemas.openxmlformats.org/drawingml/2006/main">
          <a:solidFill>
            <a:schemeClr val="accent2">
              <a:lumMod val="75000"/>
            </a:schemeClr>
          </a:solidFill>
          <a:tailEnd type="stealth"/>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relSizeAnchor>
  <cdr:relSizeAnchor xmlns:cdr="http://schemas.openxmlformats.org/drawingml/2006/chartDrawing">
    <cdr:from>
      <cdr:x>0.16295</cdr:x>
      <cdr:y>0.69428</cdr:y>
    </cdr:from>
    <cdr:to>
      <cdr:x>0.32791</cdr:x>
      <cdr:y>0.91592</cdr:y>
    </cdr:to>
    <cdr:grpSp>
      <cdr:nvGrpSpPr>
        <cdr:cNvPr id="2" name="Group 1">
          <a:extLst xmlns:a="http://schemas.openxmlformats.org/drawingml/2006/main">
            <a:ext uri="{FF2B5EF4-FFF2-40B4-BE49-F238E27FC236}">
              <a16:creationId xmlns:a16="http://schemas.microsoft.com/office/drawing/2014/main" id="{8DB2E59A-255E-7E7E-8A74-41235B1F4561}"/>
            </a:ext>
          </a:extLst>
        </cdr:cNvPr>
        <cdr:cNvGrpSpPr/>
      </cdr:nvGrpSpPr>
      <cdr:grpSpPr>
        <a:xfrm xmlns:a="http://schemas.openxmlformats.org/drawingml/2006/main">
          <a:off x="970838" y="2159150"/>
          <a:ext cx="982813" cy="689281"/>
          <a:chOff x="1099517" y="2245777"/>
          <a:chExt cx="980462" cy="709342"/>
        </a:xfrm>
      </cdr:grpSpPr>
      <cdr:sp macro="" textlink="">
        <cdr:nvSpPr>
          <cdr:cNvPr id="8" name="TextBox 1"/>
          <cdr:cNvSpPr txBox="1"/>
        </cdr:nvSpPr>
        <cdr:spPr>
          <a:xfrm xmlns:a="http://schemas.openxmlformats.org/drawingml/2006/main">
            <a:off x="1099517" y="2245777"/>
            <a:ext cx="591031" cy="181719"/>
          </a:xfrm>
          <a:prstGeom xmlns:a="http://schemas.openxmlformats.org/drawingml/2006/main" prst="rect">
            <a:avLst/>
          </a:prstGeom>
          <a:noFill xmlns:a="http://schemas.openxmlformats.org/drawingml/2006/main"/>
          <a:effectLst xmlns:a="http://schemas.openxmlformats.org/drawingml/2006/main"/>
        </cdr:spPr>
        <cdr:txBody>
          <a:bodyPr xmlns:a="http://schemas.openxmlformats.org/drawingml/2006/main" wrap="none" lIns="45720" rIns="45720"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b="0" i="0">
                <a:solidFill>
                  <a:schemeClr val="accent1">
                    <a:lumMod val="75000"/>
                  </a:schemeClr>
                </a:solidFill>
                <a:effectLst/>
                <a:latin typeface="Arial" panose="020B0604020202020204" pitchFamily="34" charset="0"/>
                <a:ea typeface="+mn-ea"/>
                <a:cs typeface="Arial" panose="020B0604020202020204" pitchFamily="34" charset="0"/>
              </a:rPr>
              <a:t>Fixed-Tilt</a:t>
            </a:r>
          </a:p>
        </cdr:txBody>
      </cdr:sp>
      <cdr:cxnSp macro="">
        <cdr:nvCxnSpPr>
          <cdr:cNvPr id="3" name="Straight Arrow Connector 2">
            <a:extLst xmlns:a="http://schemas.openxmlformats.org/drawingml/2006/main">
              <a:ext uri="{FF2B5EF4-FFF2-40B4-BE49-F238E27FC236}">
                <a16:creationId xmlns:a16="http://schemas.microsoft.com/office/drawing/2014/main" id="{76DA95B1-1217-32FD-3FF7-51B299A5167A}"/>
              </a:ext>
            </a:extLst>
          </cdr:cNvPr>
          <cdr:cNvCxnSpPr>
            <a:stCxn xmlns:a="http://schemas.openxmlformats.org/drawingml/2006/main" id="8" idx="2"/>
          </cdr:cNvCxnSpPr>
        </cdr:nvCxnSpPr>
        <cdr:spPr>
          <a:xfrm xmlns:a="http://schemas.openxmlformats.org/drawingml/2006/main">
            <a:off x="1395033" y="2427496"/>
            <a:ext cx="684946" cy="418253"/>
          </a:xfrm>
          <a:prstGeom xmlns:a="http://schemas.openxmlformats.org/drawingml/2006/main" prst="straightConnector1">
            <a:avLst/>
          </a:prstGeom>
          <a:ln xmlns:a="http://schemas.openxmlformats.org/drawingml/2006/main">
            <a:tailEnd type="stealth"/>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cxnSp macro="">
        <cdr:nvCxnSpPr>
          <cdr:cNvPr id="17" name="Straight Arrow Connector 16">
            <a:extLst xmlns:a="http://schemas.openxmlformats.org/drawingml/2006/main">
              <a:ext uri="{FF2B5EF4-FFF2-40B4-BE49-F238E27FC236}">
                <a16:creationId xmlns:a16="http://schemas.microsoft.com/office/drawing/2014/main" id="{16BC52A3-9CD8-CD2E-20A8-734805EDD3AA}"/>
              </a:ext>
            </a:extLst>
          </cdr:cNvPr>
          <cdr:cNvCxnSpPr>
            <a:stCxn xmlns:a="http://schemas.openxmlformats.org/drawingml/2006/main" id="8" idx="2"/>
          </cdr:cNvCxnSpPr>
        </cdr:nvCxnSpPr>
        <cdr:spPr>
          <a:xfrm xmlns:a="http://schemas.openxmlformats.org/drawingml/2006/main">
            <a:off x="1395033" y="2427496"/>
            <a:ext cx="337544" cy="527623"/>
          </a:xfrm>
          <a:prstGeom xmlns:a="http://schemas.openxmlformats.org/drawingml/2006/main" prst="straightConnector1">
            <a:avLst/>
          </a:prstGeom>
          <a:ln xmlns:a="http://schemas.openxmlformats.org/drawingml/2006/main">
            <a:tailEnd type="stealth"/>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grpSp>
  </cdr:relSizeAnchor>
</c:userShapes>
</file>

<file path=xl/drawings/drawing24.xml><?xml version="1.0" encoding="utf-8"?>
<c:userShapes xmlns:c="http://schemas.openxmlformats.org/drawingml/2006/chart">
  <cdr:relSizeAnchor xmlns:cdr="http://schemas.openxmlformats.org/drawingml/2006/chartDrawing">
    <cdr:from>
      <cdr:x>0.04372</cdr:x>
      <cdr:y>0.12776</cdr:y>
    </cdr:from>
    <cdr:to>
      <cdr:x>0.49748</cdr:x>
      <cdr:y>0.27918</cdr:y>
    </cdr:to>
    <cdr:sp macro="" textlink="">
      <cdr:nvSpPr>
        <cdr:cNvPr id="4" name="TextBox 1"/>
        <cdr:cNvSpPr txBox="1"/>
      </cdr:nvSpPr>
      <cdr:spPr>
        <a:xfrm xmlns:a="http://schemas.openxmlformats.org/drawingml/2006/main">
          <a:off x="259876" y="408886"/>
          <a:ext cx="2696968" cy="484604"/>
        </a:xfrm>
        <a:prstGeom xmlns:a="http://schemas.openxmlformats.org/drawingml/2006/main" prst="rect">
          <a:avLst/>
        </a:prstGeom>
        <a:noFill xmlns:a="http://schemas.openxmlformats.org/drawingml/2006/main"/>
        <a:effectLst xmlns:a="http://schemas.openxmlformats.org/drawingml/2006/main"/>
      </cdr:spPr>
      <cdr:txBody>
        <a:bodyPr xmlns:a="http://schemas.openxmlformats.org/drawingml/2006/main" wrap="none" rtlCol="0" anchor="ctr"/>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b="0" i="0">
              <a:effectLst/>
              <a:latin typeface="Arial" panose="020B0604020202020204" pitchFamily="34" charset="0"/>
              <a:ea typeface="+mn-ea"/>
              <a:cs typeface="Arial" panose="020B0604020202020204" pitchFamily="34" charset="0"/>
            </a:rPr>
            <a:t>Columns</a:t>
          </a:r>
          <a:r>
            <a:rPr lang="en-US" sz="1000" b="0" i="0" baseline="0">
              <a:effectLst/>
              <a:latin typeface="Arial" panose="020B0604020202020204" pitchFamily="34" charset="0"/>
              <a:ea typeface="+mn-ea"/>
              <a:cs typeface="Arial" panose="020B0604020202020204" pitchFamily="34" charset="0"/>
            </a:rPr>
            <a:t> show a</a:t>
          </a:r>
          <a:r>
            <a:rPr lang="en-US" sz="1000" b="0" i="0">
              <a:effectLst/>
              <a:latin typeface="Arial" panose="020B0604020202020204" pitchFamily="34" charset="0"/>
              <a:ea typeface="+mn-ea"/>
              <a:cs typeface="Arial" panose="020B0604020202020204" pitchFamily="34" charset="0"/>
            </a:rPr>
            <a:t>nnual capacity additions (left scale)</a:t>
          </a:r>
        </a:p>
        <a:p xmlns:a="http://schemas.openxmlformats.org/drawingml/2006/main">
          <a:endParaRPr lang="en-US" sz="400" b="0">
            <a:effectLst/>
            <a:latin typeface="Arial" panose="020B0604020202020204" pitchFamily="34" charset="0"/>
            <a:cs typeface="Arial" panose="020B0604020202020204" pitchFamily="34" charset="0"/>
          </a:endParaRPr>
        </a:p>
        <a:p xmlns:a="http://schemas.openxmlformats.org/drawingml/2006/main">
          <a:pPr eaLnBrk="1" fontAlgn="auto" latinLnBrk="0" hangingPunct="1"/>
          <a:r>
            <a:rPr lang="en-US" sz="1000" b="0" i="0">
              <a:effectLst/>
              <a:latin typeface="Arial" panose="020B0604020202020204" pitchFamily="34" charset="0"/>
              <a:ea typeface="+mn-ea"/>
              <a:cs typeface="Arial" panose="020B0604020202020204" pitchFamily="34" charset="0"/>
            </a:rPr>
            <a:t>Areas</a:t>
          </a:r>
          <a:r>
            <a:rPr lang="en-US" sz="1000" b="0" i="0" baseline="0">
              <a:effectLst/>
              <a:latin typeface="Arial" panose="020B0604020202020204" pitchFamily="34" charset="0"/>
              <a:ea typeface="+mn-ea"/>
              <a:cs typeface="Arial" panose="020B0604020202020204" pitchFamily="34" charset="0"/>
            </a:rPr>
            <a:t> show</a:t>
          </a:r>
          <a:r>
            <a:rPr lang="en-US" sz="1000" b="0" i="0">
              <a:effectLst/>
              <a:latin typeface="Arial" panose="020B0604020202020204" pitchFamily="34" charset="0"/>
              <a:ea typeface="+mn-ea"/>
              <a:cs typeface="Arial" panose="020B0604020202020204" pitchFamily="34" charset="0"/>
            </a:rPr>
            <a:t> cumulative capacity (right scale)</a:t>
          </a:r>
          <a:endParaRPr lang="en-US" sz="1000" b="0">
            <a:effectLst/>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cdr:x>
      <cdr:y>0</cdr:y>
    </cdr:from>
    <cdr:to>
      <cdr:x>0.36181</cdr:x>
      <cdr:y>0.06782</cdr:y>
    </cdr:to>
    <cdr:sp macro="" textlink="">
      <cdr:nvSpPr>
        <cdr:cNvPr id="5" name="TextBox 1"/>
        <cdr:cNvSpPr txBox="1"/>
      </cdr:nvSpPr>
      <cdr:spPr>
        <a:xfrm xmlns:a="http://schemas.openxmlformats.org/drawingml/2006/main">
          <a:off x="0" y="0"/>
          <a:ext cx="2209800" cy="204787"/>
        </a:xfrm>
        <a:prstGeom xmlns:a="http://schemas.openxmlformats.org/drawingml/2006/main" prst="rect">
          <a:avLst/>
        </a:prstGeom>
      </cdr:spPr>
      <cdr:txBody>
        <a:bodyPr xmlns:a="http://schemas.openxmlformats.org/drawingml/2006/main" wrap="square" lIns="18288" tIns="18288" rIns="18288" bIns="18288"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rtl="0"/>
          <a:r>
            <a:rPr lang="en-US" sz="1100" b="1" i="0" baseline="0">
              <a:effectLst/>
              <a:latin typeface="+mn-lt"/>
              <a:ea typeface="+mn-ea"/>
              <a:cs typeface="+mn-cs"/>
            </a:rPr>
            <a:t>Annual Capacity (GW</a:t>
          </a:r>
          <a:r>
            <a:rPr lang="en-US" sz="1100" b="1" i="0" baseline="-25000">
              <a:effectLst/>
              <a:latin typeface="+mn-lt"/>
              <a:ea typeface="+mn-ea"/>
              <a:cs typeface="+mn-cs"/>
            </a:rPr>
            <a:t>AC</a:t>
          </a:r>
          <a:r>
            <a:rPr lang="en-US" sz="1100" b="1" i="0" baseline="0">
              <a:effectLst/>
              <a:latin typeface="+mn-lt"/>
              <a:ea typeface="+mn-ea"/>
              <a:cs typeface="+mn-cs"/>
            </a:rPr>
            <a:t>)</a:t>
          </a:r>
          <a:endParaRPr lang="en-US" b="1">
            <a:effectLst/>
          </a:endParaRPr>
        </a:p>
      </cdr:txBody>
    </cdr:sp>
  </cdr:relSizeAnchor>
  <cdr:relSizeAnchor xmlns:cdr="http://schemas.openxmlformats.org/drawingml/2006/chartDrawing">
    <cdr:from>
      <cdr:x>0.63784</cdr:x>
      <cdr:y>0</cdr:y>
    </cdr:from>
    <cdr:to>
      <cdr:x>1</cdr:x>
      <cdr:y>0.08517</cdr:y>
    </cdr:to>
    <cdr:sp macro="" textlink="">
      <cdr:nvSpPr>
        <cdr:cNvPr id="6" name="TextBox 1"/>
        <cdr:cNvSpPr txBox="1"/>
      </cdr:nvSpPr>
      <cdr:spPr>
        <a:xfrm xmlns:a="http://schemas.openxmlformats.org/drawingml/2006/main">
          <a:off x="3895724" y="0"/>
          <a:ext cx="2211983" cy="257175"/>
        </a:xfrm>
        <a:prstGeom xmlns:a="http://schemas.openxmlformats.org/drawingml/2006/main" prst="rect">
          <a:avLst/>
        </a:prstGeom>
      </cdr:spPr>
      <cdr:txBody>
        <a:bodyPr xmlns:a="http://schemas.openxmlformats.org/drawingml/2006/main" wrap="square" lIns="18288" tIns="18288" rIns="18288" bIns="18288"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r"/>
          <a:r>
            <a:rPr lang="en-US" sz="1100" b="1"/>
            <a:t>Cumulative Capacity (GW</a:t>
          </a:r>
          <a:r>
            <a:rPr lang="en-US" sz="1100" b="1" baseline="-25000"/>
            <a:t>AC</a:t>
          </a:r>
          <a:r>
            <a:rPr lang="en-US" sz="1100" b="1"/>
            <a:t>)</a:t>
          </a:r>
        </a:p>
      </cdr:txBody>
    </cdr:sp>
  </cdr:relSizeAnchor>
  <cdr:relSizeAnchor xmlns:cdr="http://schemas.openxmlformats.org/drawingml/2006/chartDrawing">
    <cdr:from>
      <cdr:x>0.73564</cdr:x>
      <cdr:y>0.28373</cdr:y>
    </cdr:from>
    <cdr:to>
      <cdr:x>0.8339</cdr:x>
      <cdr:y>0.36575</cdr:y>
    </cdr:to>
    <cdr:sp macro="" textlink="">
      <cdr:nvSpPr>
        <cdr:cNvPr id="7" name="TextBox 1"/>
        <cdr:cNvSpPr txBox="1"/>
      </cdr:nvSpPr>
      <cdr:spPr>
        <a:xfrm xmlns:a="http://schemas.openxmlformats.org/drawingml/2006/main">
          <a:off x="4380894" y="888130"/>
          <a:ext cx="585163" cy="256742"/>
        </a:xfrm>
        <a:prstGeom xmlns:a="http://schemas.openxmlformats.org/drawingml/2006/main" prst="rect">
          <a:avLst/>
        </a:prstGeom>
        <a:noFill xmlns:a="http://schemas.openxmlformats.org/drawingml/2006/main"/>
        <a:effectLst xmlns:a="http://schemas.openxmlformats.org/drawingml/2006/main"/>
      </cdr:spPr>
      <cdr:txBody>
        <a:bodyPr xmlns:a="http://schemas.openxmlformats.org/drawingml/2006/main" wrap="none" lIns="45720" rIns="45720"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b="0" i="0">
              <a:solidFill>
                <a:schemeClr val="accent4">
                  <a:lumMod val="75000"/>
                </a:schemeClr>
              </a:solidFill>
              <a:effectLst/>
              <a:latin typeface="Arial" panose="020B0604020202020204" pitchFamily="34" charset="0"/>
              <a:ea typeface="+mn-ea"/>
              <a:cs typeface="Arial" panose="020B0604020202020204" pitchFamily="34" charset="0"/>
            </a:rPr>
            <a:t>c-Si</a:t>
          </a:r>
        </a:p>
      </cdr:txBody>
    </cdr:sp>
  </cdr:relSizeAnchor>
  <cdr:relSizeAnchor xmlns:cdr="http://schemas.openxmlformats.org/drawingml/2006/chartDrawing">
    <cdr:from>
      <cdr:x>0.78477</cdr:x>
      <cdr:y>0.36575</cdr:y>
    </cdr:from>
    <cdr:to>
      <cdr:x>0.87981</cdr:x>
      <cdr:y>0.39432</cdr:y>
    </cdr:to>
    <cdr:cxnSp macro="">
      <cdr:nvCxnSpPr>
        <cdr:cNvPr id="11" name="Straight Arrow Connector 10">
          <a:extLst xmlns:a="http://schemas.openxmlformats.org/drawingml/2006/main">
            <a:ext uri="{FF2B5EF4-FFF2-40B4-BE49-F238E27FC236}">
              <a16:creationId xmlns:a16="http://schemas.microsoft.com/office/drawing/2014/main" id="{28CC86B9-5E17-4D58-912B-20FFFED1F79B}"/>
            </a:ext>
          </a:extLst>
        </cdr:cNvPr>
        <cdr:cNvCxnSpPr>
          <a:stCxn xmlns:a="http://schemas.openxmlformats.org/drawingml/2006/main" id="7" idx="2"/>
        </cdr:cNvCxnSpPr>
      </cdr:nvCxnSpPr>
      <cdr:spPr>
        <a:xfrm xmlns:a="http://schemas.openxmlformats.org/drawingml/2006/main">
          <a:off x="4673476" y="1144872"/>
          <a:ext cx="566038" cy="89430"/>
        </a:xfrm>
        <a:prstGeom xmlns:a="http://schemas.openxmlformats.org/drawingml/2006/main" prst="straightConnector1">
          <a:avLst/>
        </a:prstGeom>
        <a:ln xmlns:a="http://schemas.openxmlformats.org/drawingml/2006/main">
          <a:solidFill>
            <a:schemeClr val="accent4">
              <a:lumMod val="75000"/>
            </a:schemeClr>
          </a:solidFill>
          <a:tailEnd type="stealth"/>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relSizeAnchor>
  <cdr:relSizeAnchor xmlns:cdr="http://schemas.openxmlformats.org/drawingml/2006/chartDrawing">
    <cdr:from>
      <cdr:x>0.78477</cdr:x>
      <cdr:y>0.36575</cdr:y>
    </cdr:from>
    <cdr:to>
      <cdr:x>0.83106</cdr:x>
      <cdr:y>0.50822</cdr:y>
    </cdr:to>
    <cdr:cxnSp macro="">
      <cdr:nvCxnSpPr>
        <cdr:cNvPr id="13" name="Straight Arrow Connector 12">
          <a:extLst xmlns:a="http://schemas.openxmlformats.org/drawingml/2006/main">
            <a:ext uri="{FF2B5EF4-FFF2-40B4-BE49-F238E27FC236}">
              <a16:creationId xmlns:a16="http://schemas.microsoft.com/office/drawing/2014/main" id="{FC83348A-4EE8-E2A5-5A40-7D8C1B74E695}"/>
            </a:ext>
          </a:extLst>
        </cdr:cNvPr>
        <cdr:cNvCxnSpPr>
          <a:stCxn xmlns:a="http://schemas.openxmlformats.org/drawingml/2006/main" id="7" idx="2"/>
        </cdr:cNvCxnSpPr>
      </cdr:nvCxnSpPr>
      <cdr:spPr>
        <a:xfrm xmlns:a="http://schemas.openxmlformats.org/drawingml/2006/main">
          <a:off x="4673476" y="1144872"/>
          <a:ext cx="275704" cy="445980"/>
        </a:xfrm>
        <a:prstGeom xmlns:a="http://schemas.openxmlformats.org/drawingml/2006/main" prst="straightConnector1">
          <a:avLst/>
        </a:prstGeom>
        <a:ln xmlns:a="http://schemas.openxmlformats.org/drawingml/2006/main">
          <a:solidFill>
            <a:schemeClr val="accent4">
              <a:lumMod val="75000"/>
            </a:schemeClr>
          </a:solidFill>
          <a:tailEnd type="stealth"/>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relSizeAnchor>
  <cdr:relSizeAnchor xmlns:cdr="http://schemas.openxmlformats.org/drawingml/2006/chartDrawing">
    <cdr:from>
      <cdr:x>0.16636</cdr:x>
      <cdr:y>0.6966</cdr:y>
    </cdr:from>
    <cdr:to>
      <cdr:x>0.32044</cdr:x>
      <cdr:y>0.91991</cdr:y>
    </cdr:to>
    <cdr:grpSp>
      <cdr:nvGrpSpPr>
        <cdr:cNvPr id="2" name="Group 1">
          <a:extLst xmlns:a="http://schemas.openxmlformats.org/drawingml/2006/main">
            <a:ext uri="{FF2B5EF4-FFF2-40B4-BE49-F238E27FC236}">
              <a16:creationId xmlns:a16="http://schemas.microsoft.com/office/drawing/2014/main" id="{9F09D960-3D48-71C8-AF03-6F40BBD7CAAA}"/>
            </a:ext>
          </a:extLst>
        </cdr:cNvPr>
        <cdr:cNvGrpSpPr/>
      </cdr:nvGrpSpPr>
      <cdr:grpSpPr>
        <a:xfrm xmlns:a="http://schemas.openxmlformats.org/drawingml/2006/main">
          <a:off x="989173" y="2166365"/>
          <a:ext cx="916157" cy="694474"/>
          <a:chOff x="1155451" y="2253209"/>
          <a:chExt cx="915785" cy="714677"/>
        </a:xfrm>
      </cdr:grpSpPr>
      <cdr:sp macro="" textlink="">
        <cdr:nvSpPr>
          <cdr:cNvPr id="8" name="TextBox 1"/>
          <cdr:cNvSpPr txBox="1"/>
        </cdr:nvSpPr>
        <cdr:spPr>
          <a:xfrm xmlns:a="http://schemas.openxmlformats.org/drawingml/2006/main">
            <a:off x="1155451" y="2253209"/>
            <a:ext cx="591032" cy="181719"/>
          </a:xfrm>
          <a:prstGeom xmlns:a="http://schemas.openxmlformats.org/drawingml/2006/main" prst="rect">
            <a:avLst/>
          </a:prstGeom>
          <a:noFill xmlns:a="http://schemas.openxmlformats.org/drawingml/2006/main"/>
          <a:effectLst xmlns:a="http://schemas.openxmlformats.org/drawingml/2006/main"/>
        </cdr:spPr>
        <cdr:txBody>
          <a:bodyPr xmlns:a="http://schemas.openxmlformats.org/drawingml/2006/main" wrap="none" lIns="45720" rIns="45720"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b="0" i="0">
                <a:solidFill>
                  <a:schemeClr val="accent3">
                    <a:lumMod val="50000"/>
                  </a:schemeClr>
                </a:solidFill>
                <a:effectLst/>
                <a:latin typeface="Arial" panose="020B0604020202020204" pitchFamily="34" charset="0"/>
                <a:ea typeface="+mn-ea"/>
                <a:cs typeface="Arial" panose="020B0604020202020204" pitchFamily="34" charset="0"/>
              </a:rPr>
              <a:t>Thin-Film</a:t>
            </a:r>
          </a:p>
        </cdr:txBody>
      </cdr:sp>
      <cdr:cxnSp macro="">
        <cdr:nvCxnSpPr>
          <cdr:cNvPr id="3" name="Straight Arrow Connector 2">
            <a:extLst xmlns:a="http://schemas.openxmlformats.org/drawingml/2006/main">
              <a:ext uri="{FF2B5EF4-FFF2-40B4-BE49-F238E27FC236}">
                <a16:creationId xmlns:a16="http://schemas.microsoft.com/office/drawing/2014/main" id="{CDB3B0C7-DB6B-6E61-03B5-841D4664569F}"/>
              </a:ext>
            </a:extLst>
          </cdr:cNvPr>
          <cdr:cNvCxnSpPr>
            <a:stCxn xmlns:a="http://schemas.openxmlformats.org/drawingml/2006/main" id="8" idx="2"/>
          </cdr:cNvCxnSpPr>
        </cdr:nvCxnSpPr>
        <cdr:spPr>
          <a:xfrm xmlns:a="http://schemas.openxmlformats.org/drawingml/2006/main">
            <a:off x="1450967" y="2434928"/>
            <a:ext cx="620269" cy="340270"/>
          </a:xfrm>
          <a:prstGeom xmlns:a="http://schemas.openxmlformats.org/drawingml/2006/main" prst="straightConnector1">
            <a:avLst/>
          </a:prstGeom>
          <a:ln xmlns:a="http://schemas.openxmlformats.org/drawingml/2006/main">
            <a:solidFill>
              <a:schemeClr val="accent3">
                <a:lumMod val="50000"/>
              </a:schemeClr>
            </a:solidFill>
            <a:tailEnd type="stealth"/>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cxnSp macro="">
        <cdr:nvCxnSpPr>
          <cdr:cNvPr id="17" name="Straight Arrow Connector 16">
            <a:extLst xmlns:a="http://schemas.openxmlformats.org/drawingml/2006/main">
              <a:ext uri="{FF2B5EF4-FFF2-40B4-BE49-F238E27FC236}">
                <a16:creationId xmlns:a16="http://schemas.microsoft.com/office/drawing/2014/main" id="{8B8A8E4B-F9ED-F45D-7628-38475829FB22}"/>
              </a:ext>
            </a:extLst>
          </cdr:cNvPr>
          <cdr:cNvCxnSpPr>
            <a:stCxn xmlns:a="http://schemas.openxmlformats.org/drawingml/2006/main" id="8" idx="2"/>
          </cdr:cNvCxnSpPr>
        </cdr:nvCxnSpPr>
        <cdr:spPr>
          <a:xfrm xmlns:a="http://schemas.openxmlformats.org/drawingml/2006/main">
            <a:off x="1450967" y="2434928"/>
            <a:ext cx="294918" cy="532958"/>
          </a:xfrm>
          <a:prstGeom xmlns:a="http://schemas.openxmlformats.org/drawingml/2006/main" prst="straightConnector1">
            <a:avLst/>
          </a:prstGeom>
          <a:ln xmlns:a="http://schemas.openxmlformats.org/drawingml/2006/main">
            <a:solidFill>
              <a:schemeClr val="accent3">
                <a:lumMod val="50000"/>
              </a:schemeClr>
            </a:solidFill>
            <a:tailEnd type="stealth"/>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grpSp>
  </cdr:relSizeAnchor>
</c:userShapes>
</file>

<file path=xl/drawings/drawing25.xml><?xml version="1.0" encoding="utf-8"?>
<xdr:wsDr xmlns:xdr="http://schemas.openxmlformats.org/drawingml/2006/spreadsheetDrawing" xmlns:a="http://schemas.openxmlformats.org/drawingml/2006/main">
  <xdr:twoCellAnchor>
    <xdr:from>
      <xdr:col>0</xdr:col>
      <xdr:colOff>41672</xdr:colOff>
      <xdr:row>1</xdr:row>
      <xdr:rowOff>128586</xdr:rowOff>
    </xdr:from>
    <xdr:to>
      <xdr:col>5</xdr:col>
      <xdr:colOff>556022</xdr:colOff>
      <xdr:row>20</xdr:row>
      <xdr:rowOff>161924</xdr:rowOff>
    </xdr:to>
    <xdr:graphicFrame macro="">
      <xdr:nvGraphicFramePr>
        <xdr:cNvPr id="2" name="Chart 1">
          <a:extLst>
            <a:ext uri="{FF2B5EF4-FFF2-40B4-BE49-F238E27FC236}">
              <a16:creationId xmlns:a16="http://schemas.microsoft.com/office/drawing/2014/main" id="{00000000-0008-0000-0C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8</xdr:col>
      <xdr:colOff>1</xdr:colOff>
      <xdr:row>1</xdr:row>
      <xdr:rowOff>47624</xdr:rowOff>
    </xdr:from>
    <xdr:to>
      <xdr:col>17</xdr:col>
      <xdr:colOff>478632</xdr:colOff>
      <xdr:row>20</xdr:row>
      <xdr:rowOff>80962</xdr:rowOff>
    </xdr:to>
    <xdr:graphicFrame macro="">
      <xdr:nvGraphicFramePr>
        <xdr:cNvPr id="3" name="Chart 2">
          <a:extLst>
            <a:ext uri="{FF2B5EF4-FFF2-40B4-BE49-F238E27FC236}">
              <a16:creationId xmlns:a16="http://schemas.microsoft.com/office/drawing/2014/main" id="{00000000-0008-0000-0C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wsDr>
</file>

<file path=xl/drawings/drawing26.xml><?xml version="1.0" encoding="utf-8"?>
<xdr:wsDr xmlns:xdr="http://schemas.openxmlformats.org/drawingml/2006/spreadsheetDrawing" xmlns:a="http://schemas.openxmlformats.org/drawingml/2006/main">
  <xdr:twoCellAnchor>
    <xdr:from>
      <xdr:col>0</xdr:col>
      <xdr:colOff>0</xdr:colOff>
      <xdr:row>1</xdr:row>
      <xdr:rowOff>2379</xdr:rowOff>
    </xdr:from>
    <xdr:to>
      <xdr:col>8</xdr:col>
      <xdr:colOff>559117</xdr:colOff>
      <xdr:row>20</xdr:row>
      <xdr:rowOff>134777</xdr:rowOff>
    </xdr:to>
    <xdr:graphicFrame macro="">
      <xdr:nvGraphicFramePr>
        <xdr:cNvPr id="2" name="Chart 1">
          <a:extLst>
            <a:ext uri="{FF2B5EF4-FFF2-40B4-BE49-F238E27FC236}">
              <a16:creationId xmlns:a16="http://schemas.microsoft.com/office/drawing/2014/main" id="{00000000-0008-0000-0D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27.xml><?xml version="1.0" encoding="utf-8"?>
<c:userShapes xmlns:c="http://schemas.openxmlformats.org/drawingml/2006/chart">
  <cdr:relSizeAnchor xmlns:cdr="http://schemas.openxmlformats.org/drawingml/2006/chartDrawing">
    <cdr:from>
      <cdr:x>0.06572</cdr:x>
      <cdr:y>0.69044</cdr:y>
    </cdr:from>
    <cdr:to>
      <cdr:x>0.64306</cdr:x>
      <cdr:y>0.75902</cdr:y>
    </cdr:to>
    <cdr:sp macro="" textlink="">
      <cdr:nvSpPr>
        <cdr:cNvPr id="2" name="TextBox 1"/>
        <cdr:cNvSpPr txBox="1"/>
      </cdr:nvSpPr>
      <cdr:spPr>
        <a:xfrm xmlns:a="http://schemas.openxmlformats.org/drawingml/2006/main">
          <a:off x="398225" y="2278078"/>
          <a:ext cx="3498568" cy="226277"/>
        </a:xfrm>
        <a:prstGeom xmlns:a="http://schemas.openxmlformats.org/drawingml/2006/main" prst="rect">
          <a:avLst/>
        </a:prstGeom>
        <a:solidFill xmlns:a="http://schemas.openxmlformats.org/drawingml/2006/main">
          <a:schemeClr val="bg1"/>
        </a:solidFill>
        <a:effectLst xmlns:a="http://schemas.openxmlformats.org/drawingml/2006/main">
          <a:outerShdw blurRad="50800" dist="38100" dir="2700000" algn="tl" rotWithShape="0">
            <a:prstClr val="black">
              <a:alpha val="40000"/>
            </a:prstClr>
          </a:outerShdw>
        </a:effectLst>
      </cdr:spPr>
      <cdr:txBody>
        <a:bodyPr xmlns:a="http://schemas.openxmlformats.org/drawingml/2006/main" wrap="none" rtlCol="0" anchor="ctr"/>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l"/>
          <a:r>
            <a:rPr lang="en-US" sz="1000" b="0" i="0">
              <a:effectLst/>
              <a:latin typeface="Arial" panose="020B0604020202020204" pitchFamily="34" charset="0"/>
              <a:ea typeface="+mn-ea"/>
              <a:cs typeface="Arial" panose="020B0604020202020204" pitchFamily="34" charset="0"/>
            </a:rPr>
            <a:t>Markers show </a:t>
          </a:r>
          <a:r>
            <a:rPr lang="en-US" sz="1000" b="0" i="0">
              <a:solidFill>
                <a:sysClr val="windowText" lastClr="000000"/>
              </a:solidFill>
              <a:effectLst/>
              <a:latin typeface="Arial" panose="020B0604020202020204" pitchFamily="34" charset="0"/>
              <a:ea typeface="+mn-ea"/>
              <a:cs typeface="Arial" panose="020B0604020202020204" pitchFamily="34" charset="0"/>
            </a:rPr>
            <a:t>median values</a:t>
          </a:r>
          <a:r>
            <a:rPr lang="en-US" sz="1000" b="0" i="0">
              <a:effectLst/>
              <a:latin typeface="Arial" panose="020B0604020202020204" pitchFamily="34" charset="0"/>
              <a:ea typeface="+mn-ea"/>
              <a:cs typeface="Arial" panose="020B0604020202020204" pitchFamily="34" charset="0"/>
            </a:rPr>
            <a:t>, with 20th and 80th percentiles</a:t>
          </a:r>
          <a:endParaRPr lang="en-US" sz="1000" b="0">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cdr:x>
      <cdr:y>0</cdr:y>
    </cdr:from>
    <cdr:to>
      <cdr:x>0.66698</cdr:x>
      <cdr:y>0.07353</cdr:y>
    </cdr:to>
    <cdr:sp macro="" textlink="">
      <cdr:nvSpPr>
        <cdr:cNvPr id="3" name="TextBox 2"/>
        <cdr:cNvSpPr txBox="1"/>
      </cdr:nvSpPr>
      <cdr:spPr>
        <a:xfrm xmlns:a="http://schemas.openxmlformats.org/drawingml/2006/main">
          <a:off x="0" y="0"/>
          <a:ext cx="4086225" cy="228601"/>
        </a:xfrm>
        <a:prstGeom xmlns:a="http://schemas.openxmlformats.org/drawingml/2006/main" prst="rect">
          <a:avLst/>
        </a:prstGeom>
      </cdr:spPr>
      <cdr:txBody>
        <a:bodyPr xmlns:a="http://schemas.openxmlformats.org/drawingml/2006/main" vertOverflow="clip" wrap="square" lIns="18288" tIns="18288" rIns="18288" bIns="18288" rtlCol="0"/>
        <a:lstStyle xmlns:a="http://schemas.openxmlformats.org/drawingml/2006/main"/>
        <a:p xmlns:a="http://schemas.openxmlformats.org/drawingml/2006/main">
          <a:pPr marL="0" marR="0" lvl="0" indent="0" defTabSz="914400" rtl="0" eaLnBrk="1" fontAlgn="auto" latinLnBrk="0" hangingPunct="1">
            <a:lnSpc>
              <a:spcPct val="100000"/>
            </a:lnSpc>
            <a:spcBef>
              <a:spcPts val="0"/>
            </a:spcBef>
            <a:spcAft>
              <a:spcPts val="0"/>
            </a:spcAft>
            <a:buClrTx/>
            <a:buSzTx/>
            <a:buFontTx/>
            <a:buNone/>
            <a:tabLst/>
            <a:defRPr/>
          </a:pPr>
          <a:r>
            <a:rPr lang="en-US" sz="1000" b="1" i="0" baseline="0">
              <a:effectLst/>
              <a:latin typeface="Arial" panose="020B0604020202020204" pitchFamily="34" charset="0"/>
              <a:ea typeface="+mn-ea"/>
              <a:cs typeface="Arial" panose="020B0604020202020204" pitchFamily="34" charset="0"/>
            </a:rPr>
            <a:t>Long-Term Average Annual GHI at Newly Built Sites (kWh/m</a:t>
          </a:r>
          <a:r>
            <a:rPr lang="en-US" sz="1000" b="1" i="0" baseline="30000">
              <a:effectLst/>
              <a:latin typeface="Arial" panose="020B0604020202020204" pitchFamily="34" charset="0"/>
              <a:ea typeface="+mn-ea"/>
              <a:cs typeface="Arial" panose="020B0604020202020204" pitchFamily="34" charset="0"/>
            </a:rPr>
            <a:t>2</a:t>
          </a:r>
          <a:r>
            <a:rPr lang="en-US" sz="1000" b="1" i="0" baseline="0">
              <a:effectLst/>
              <a:latin typeface="Arial" panose="020B0604020202020204" pitchFamily="34" charset="0"/>
              <a:ea typeface="+mn-ea"/>
              <a:cs typeface="Arial" panose="020B0604020202020204" pitchFamily="34" charset="0"/>
            </a:rPr>
            <a:t>/day)</a:t>
          </a:r>
          <a:endParaRPr lang="en-US" sz="1000" b="1">
            <a:effectLst/>
            <a:latin typeface="Arial" panose="020B0604020202020204" pitchFamily="34" charset="0"/>
            <a:cs typeface="Arial" panose="020B0604020202020204" pitchFamily="34" charset="0"/>
          </a:endParaRPr>
        </a:p>
        <a:p xmlns:a="http://schemas.openxmlformats.org/drawingml/2006/main">
          <a:endParaRPr lang="en-US" sz="1000" b="1">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cdr:x>
      <cdr:y>0.80206</cdr:y>
    </cdr:from>
    <cdr:to>
      <cdr:x>0.11697</cdr:x>
      <cdr:y>0.94208</cdr:y>
    </cdr:to>
    <cdr:sp macro="" textlink="">
      <cdr:nvSpPr>
        <cdr:cNvPr id="4" name="TextBox 1">
          <a:extLst xmlns:a="http://schemas.openxmlformats.org/drawingml/2006/main">
            <a:ext uri="{FF2B5EF4-FFF2-40B4-BE49-F238E27FC236}">
              <a16:creationId xmlns:a16="http://schemas.microsoft.com/office/drawing/2014/main" id="{C381A1F6-E7F2-64FB-4EB1-603AEB4C34D4}"/>
            </a:ext>
          </a:extLst>
        </cdr:cNvPr>
        <cdr:cNvSpPr txBox="1"/>
      </cdr:nvSpPr>
      <cdr:spPr>
        <a:xfrm xmlns:a="http://schemas.openxmlformats.org/drawingml/2006/main">
          <a:off x="0" y="2646362"/>
          <a:ext cx="714361" cy="461978"/>
        </a:xfrm>
        <a:prstGeom xmlns:a="http://schemas.openxmlformats.org/drawingml/2006/main" prst="rect">
          <a:avLst/>
        </a:prstGeom>
      </cdr:spPr>
      <cdr:txBody>
        <a:bodyPr xmlns:a="http://schemas.openxmlformats.org/drawingml/2006/main" wrap="non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l"/>
          <a:r>
            <a:rPr lang="en-US" sz="1100" b="1"/>
            <a:t>n</a:t>
          </a:r>
        </a:p>
        <a:p xmlns:a="http://schemas.openxmlformats.org/drawingml/2006/main">
          <a:pPr algn="l"/>
          <a:r>
            <a:rPr lang="en-US" sz="1100" b="1"/>
            <a:t>GW</a:t>
          </a:r>
        </a:p>
      </cdr:txBody>
    </cdr:sp>
  </cdr:relSizeAnchor>
</c:userShapes>
</file>

<file path=xl/drawings/drawing28.xml><?xml version="1.0" encoding="utf-8"?>
<xdr:wsDr xmlns:xdr="http://schemas.openxmlformats.org/drawingml/2006/spreadsheetDrawing" xmlns:a="http://schemas.openxmlformats.org/drawingml/2006/main">
  <xdr:twoCellAnchor>
    <xdr:from>
      <xdr:col>0</xdr:col>
      <xdr:colOff>11905</xdr:colOff>
      <xdr:row>2</xdr:row>
      <xdr:rowOff>11907</xdr:rowOff>
    </xdr:from>
    <xdr:to>
      <xdr:col>8</xdr:col>
      <xdr:colOff>551972</xdr:colOff>
      <xdr:row>21</xdr:row>
      <xdr:rowOff>134779</xdr:rowOff>
    </xdr:to>
    <xdr:graphicFrame macro="">
      <xdr:nvGraphicFramePr>
        <xdr:cNvPr id="2" name="Chart 1">
          <a:extLst>
            <a:ext uri="{FF2B5EF4-FFF2-40B4-BE49-F238E27FC236}">
              <a16:creationId xmlns:a16="http://schemas.microsoft.com/office/drawing/2014/main" id="{00000000-0008-0000-0E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29.xml><?xml version="1.0" encoding="utf-8"?>
<c:userShapes xmlns:c="http://schemas.openxmlformats.org/drawingml/2006/chart">
  <cdr:relSizeAnchor xmlns:cdr="http://schemas.openxmlformats.org/drawingml/2006/chartDrawing">
    <cdr:from>
      <cdr:x>0.08886</cdr:x>
      <cdr:y>0.6759</cdr:y>
    </cdr:from>
    <cdr:to>
      <cdr:x>0.68957</cdr:x>
      <cdr:y>0.73759</cdr:y>
    </cdr:to>
    <cdr:sp macro="" textlink="">
      <cdr:nvSpPr>
        <cdr:cNvPr id="2" name="TextBox 1"/>
        <cdr:cNvSpPr txBox="1"/>
      </cdr:nvSpPr>
      <cdr:spPr>
        <a:xfrm xmlns:a="http://schemas.openxmlformats.org/drawingml/2006/main">
          <a:off x="527857" y="2210371"/>
          <a:ext cx="3568411" cy="201743"/>
        </a:xfrm>
        <a:prstGeom xmlns:a="http://schemas.openxmlformats.org/drawingml/2006/main" prst="rect">
          <a:avLst/>
        </a:prstGeom>
        <a:solidFill xmlns:a="http://schemas.openxmlformats.org/drawingml/2006/main">
          <a:schemeClr val="bg1"/>
        </a:solidFill>
        <a:effectLst xmlns:a="http://schemas.openxmlformats.org/drawingml/2006/main">
          <a:outerShdw blurRad="50800" dist="38100" dir="2700000" algn="tl" rotWithShape="0">
            <a:prstClr val="black">
              <a:alpha val="40000"/>
            </a:prstClr>
          </a:outerShdw>
        </a:effectLst>
      </cdr:spPr>
      <cdr:txBody>
        <a:bodyPr xmlns:a="http://schemas.openxmlformats.org/drawingml/2006/main" wrap="none" rtlCol="0" anchor="ctr"/>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l"/>
          <a:r>
            <a:rPr lang="en-US" sz="1000" b="0" i="0">
              <a:effectLst/>
              <a:latin typeface="Arial" panose="020B0604020202020204" pitchFamily="34" charset="0"/>
              <a:ea typeface="+mn-ea"/>
              <a:cs typeface="Arial" panose="020B0604020202020204" pitchFamily="34" charset="0"/>
            </a:rPr>
            <a:t>Markers show </a:t>
          </a:r>
          <a:r>
            <a:rPr lang="en-US" sz="1000" b="0" i="0">
              <a:solidFill>
                <a:sysClr val="windowText" lastClr="000000"/>
              </a:solidFill>
              <a:effectLst/>
              <a:latin typeface="Arial" panose="020B0604020202020204" pitchFamily="34" charset="0"/>
              <a:ea typeface="+mn-ea"/>
              <a:cs typeface="Arial" panose="020B0604020202020204" pitchFamily="34" charset="0"/>
            </a:rPr>
            <a:t>median values</a:t>
          </a:r>
          <a:r>
            <a:rPr lang="en-US" sz="1000" b="0" i="0">
              <a:effectLst/>
              <a:latin typeface="Arial" panose="020B0604020202020204" pitchFamily="34" charset="0"/>
              <a:ea typeface="+mn-ea"/>
              <a:cs typeface="Arial" panose="020B0604020202020204" pitchFamily="34" charset="0"/>
            </a:rPr>
            <a:t>, with 20th and 80th percentiles</a:t>
          </a:r>
          <a:endParaRPr lang="en-US" sz="1000" b="0">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cdr:x>
      <cdr:y>3.21651E-7</cdr:y>
    </cdr:from>
    <cdr:to>
      <cdr:x>0.32921</cdr:x>
      <cdr:y>0.07736</cdr:y>
    </cdr:to>
    <cdr:sp macro="" textlink="">
      <cdr:nvSpPr>
        <cdr:cNvPr id="3" name="TextBox 2"/>
        <cdr:cNvSpPr txBox="1"/>
      </cdr:nvSpPr>
      <cdr:spPr>
        <a:xfrm xmlns:a="http://schemas.openxmlformats.org/drawingml/2006/main">
          <a:off x="0" y="1"/>
          <a:ext cx="2016920" cy="240506"/>
        </a:xfrm>
        <a:prstGeom xmlns:a="http://schemas.openxmlformats.org/drawingml/2006/main" prst="rect">
          <a:avLst/>
        </a:prstGeom>
      </cdr:spPr>
      <cdr:txBody>
        <a:bodyPr xmlns:a="http://schemas.openxmlformats.org/drawingml/2006/main" vertOverflow="clip" wrap="square" lIns="18288" tIns="18288" rIns="18288" bIns="18288" rtlCol="0"/>
        <a:lstStyle xmlns:a="http://schemas.openxmlformats.org/drawingml/2006/main"/>
        <a:p xmlns:a="http://schemas.openxmlformats.org/drawingml/2006/main">
          <a:pPr marL="0" marR="0" lvl="0" indent="0" defTabSz="914400" rtl="0" eaLnBrk="1" fontAlgn="auto" latinLnBrk="0" hangingPunct="1">
            <a:lnSpc>
              <a:spcPct val="100000"/>
            </a:lnSpc>
            <a:spcBef>
              <a:spcPts val="0"/>
            </a:spcBef>
            <a:spcAft>
              <a:spcPts val="0"/>
            </a:spcAft>
            <a:buClrTx/>
            <a:buSzTx/>
            <a:buFontTx/>
            <a:buNone/>
            <a:tabLst/>
            <a:defRPr/>
          </a:pPr>
          <a:r>
            <a:rPr lang="en-US" sz="1100" b="1" i="0" baseline="0">
              <a:effectLst/>
              <a:latin typeface="+mn-lt"/>
              <a:ea typeface="+mn-ea"/>
              <a:cs typeface="+mn-cs"/>
            </a:rPr>
            <a:t>Inverter Loading Ratio (DC:AC)</a:t>
          </a:r>
          <a:endParaRPr lang="en-US" sz="1100"/>
        </a:p>
      </cdr:txBody>
    </cdr:sp>
  </cdr:relSizeAnchor>
  <cdr:relSizeAnchor xmlns:cdr="http://schemas.openxmlformats.org/drawingml/2006/chartDrawing">
    <cdr:from>
      <cdr:x>0</cdr:x>
      <cdr:y>0.80076</cdr:y>
    </cdr:from>
    <cdr:to>
      <cdr:x>0.11943</cdr:x>
      <cdr:y>0.94118</cdr:y>
    </cdr:to>
    <cdr:sp macro="" textlink="">
      <cdr:nvSpPr>
        <cdr:cNvPr id="4" name="TextBox 1">
          <a:extLst xmlns:a="http://schemas.openxmlformats.org/drawingml/2006/main">
            <a:ext uri="{FF2B5EF4-FFF2-40B4-BE49-F238E27FC236}">
              <a16:creationId xmlns:a16="http://schemas.microsoft.com/office/drawing/2014/main" id="{CA7AD6BF-44B3-56B9-68BE-9FF0D1A732DC}"/>
            </a:ext>
          </a:extLst>
        </cdr:cNvPr>
        <cdr:cNvSpPr txBox="1"/>
      </cdr:nvSpPr>
      <cdr:spPr>
        <a:xfrm xmlns:a="http://schemas.openxmlformats.org/drawingml/2006/main">
          <a:off x="0" y="2634456"/>
          <a:ext cx="714361" cy="461978"/>
        </a:xfrm>
        <a:prstGeom xmlns:a="http://schemas.openxmlformats.org/drawingml/2006/main" prst="rect">
          <a:avLst/>
        </a:prstGeom>
      </cdr:spPr>
      <cdr:txBody>
        <a:bodyPr xmlns:a="http://schemas.openxmlformats.org/drawingml/2006/main" wrap="non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l"/>
          <a:r>
            <a:rPr lang="en-US" sz="1100" b="1"/>
            <a:t>n</a:t>
          </a:r>
        </a:p>
        <a:p xmlns:a="http://schemas.openxmlformats.org/drawingml/2006/main">
          <a:pPr algn="l"/>
          <a:r>
            <a:rPr lang="en-US" sz="1100" b="1"/>
            <a:t>GW</a:t>
          </a:r>
        </a:p>
      </cdr:txBody>
    </cdr:sp>
  </cdr:relSizeAnchor>
</c:userShapes>
</file>

<file path=xl/drawings/drawing30.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7</xdr:col>
      <xdr:colOff>188998</xdr:colOff>
      <xdr:row>21</xdr:row>
      <xdr:rowOff>108089</xdr:rowOff>
    </xdr:to>
    <xdr:pic>
      <xdr:nvPicPr>
        <xdr:cNvPr id="3" name="Picture 2">
          <a:extLst>
            <a:ext uri="{FF2B5EF4-FFF2-40B4-BE49-F238E27FC236}">
              <a16:creationId xmlns:a16="http://schemas.microsoft.com/office/drawing/2014/main" id="{25D159BE-5553-B93B-6D52-8D301B603E50}"/>
            </a:ext>
          </a:extLst>
        </xdr:cNvPr>
        <xdr:cNvPicPr>
          <a:picLocks noChangeAspect="1"/>
        </xdr:cNvPicPr>
      </xdr:nvPicPr>
      <xdr:blipFill>
        <a:blip xmlns:r="http://schemas.openxmlformats.org/officeDocument/2006/relationships" r:embed="rId1"/>
        <a:stretch>
          <a:fillRect/>
        </a:stretch>
      </xdr:blipFill>
      <xdr:spPr>
        <a:xfrm>
          <a:off x="0" y="161925"/>
          <a:ext cx="5713498" cy="3346589"/>
        </a:xfrm>
        <a:prstGeom prst="rect">
          <a:avLst/>
        </a:prstGeom>
      </xdr:spPr>
    </xdr:pic>
    <xdr:clientData/>
  </xdr:twoCellAnchor>
  <xdr:twoCellAnchor editAs="oneCell">
    <xdr:from>
      <xdr:col>10</xdr:col>
      <xdr:colOff>0</xdr:colOff>
      <xdr:row>1</xdr:row>
      <xdr:rowOff>0</xdr:rowOff>
    </xdr:from>
    <xdr:to>
      <xdr:col>17</xdr:col>
      <xdr:colOff>46123</xdr:colOff>
      <xdr:row>21</xdr:row>
      <xdr:rowOff>108089</xdr:rowOff>
    </xdr:to>
    <xdr:pic>
      <xdr:nvPicPr>
        <xdr:cNvPr id="6" name="Picture 5">
          <a:extLst>
            <a:ext uri="{FF2B5EF4-FFF2-40B4-BE49-F238E27FC236}">
              <a16:creationId xmlns:a16="http://schemas.microsoft.com/office/drawing/2014/main" id="{D34879E9-8489-6D16-2714-EB734DD9BA02}"/>
            </a:ext>
          </a:extLst>
        </xdr:cNvPr>
        <xdr:cNvPicPr>
          <a:picLocks noChangeAspect="1"/>
        </xdr:cNvPicPr>
      </xdr:nvPicPr>
      <xdr:blipFill>
        <a:blip xmlns:r="http://schemas.openxmlformats.org/officeDocument/2006/relationships" r:embed="rId2"/>
        <a:stretch>
          <a:fillRect/>
        </a:stretch>
      </xdr:blipFill>
      <xdr:spPr>
        <a:xfrm>
          <a:off x="7353300" y="161925"/>
          <a:ext cx="5713498" cy="3346589"/>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7</xdr:col>
      <xdr:colOff>408073</xdr:colOff>
      <xdr:row>21</xdr:row>
      <xdr:rowOff>108089</xdr:rowOff>
    </xdr:to>
    <xdr:pic>
      <xdr:nvPicPr>
        <xdr:cNvPr id="4" name="Picture 3">
          <a:extLst>
            <a:ext uri="{FF2B5EF4-FFF2-40B4-BE49-F238E27FC236}">
              <a16:creationId xmlns:a16="http://schemas.microsoft.com/office/drawing/2014/main" id="{E85D39BE-675D-6C84-5442-D01DD5593895}"/>
            </a:ext>
          </a:extLst>
        </xdr:cNvPr>
        <xdr:cNvPicPr>
          <a:picLocks noChangeAspect="1"/>
        </xdr:cNvPicPr>
      </xdr:nvPicPr>
      <xdr:blipFill>
        <a:blip xmlns:r="http://schemas.openxmlformats.org/officeDocument/2006/relationships" r:embed="rId1"/>
        <a:stretch>
          <a:fillRect/>
        </a:stretch>
      </xdr:blipFill>
      <xdr:spPr>
        <a:xfrm>
          <a:off x="0" y="161925"/>
          <a:ext cx="5713498" cy="3346589"/>
        </a:xfrm>
        <a:prstGeom prst="rect">
          <a:avLst/>
        </a:prstGeom>
      </xdr:spPr>
    </xdr:pic>
    <xdr:clientData/>
  </xdr:twoCellAnchor>
  <xdr:twoCellAnchor editAs="oneCell">
    <xdr:from>
      <xdr:col>8</xdr:col>
      <xdr:colOff>0</xdr:colOff>
      <xdr:row>1</xdr:row>
      <xdr:rowOff>0</xdr:rowOff>
    </xdr:from>
    <xdr:to>
      <xdr:col>15</xdr:col>
      <xdr:colOff>46123</xdr:colOff>
      <xdr:row>21</xdr:row>
      <xdr:rowOff>108089</xdr:rowOff>
    </xdr:to>
    <xdr:pic>
      <xdr:nvPicPr>
        <xdr:cNvPr id="7" name="Picture 6">
          <a:extLst>
            <a:ext uri="{FF2B5EF4-FFF2-40B4-BE49-F238E27FC236}">
              <a16:creationId xmlns:a16="http://schemas.microsoft.com/office/drawing/2014/main" id="{A5B3BBBB-3677-2B9C-741D-59B520BFFABE}"/>
            </a:ext>
          </a:extLst>
        </xdr:cNvPr>
        <xdr:cNvPicPr>
          <a:picLocks noChangeAspect="1"/>
        </xdr:cNvPicPr>
      </xdr:nvPicPr>
      <xdr:blipFill>
        <a:blip xmlns:r="http://schemas.openxmlformats.org/officeDocument/2006/relationships" r:embed="rId2"/>
        <a:stretch>
          <a:fillRect/>
        </a:stretch>
      </xdr:blipFill>
      <xdr:spPr>
        <a:xfrm>
          <a:off x="6534150" y="161925"/>
          <a:ext cx="5713498" cy="3346589"/>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8</xdr:col>
      <xdr:colOff>331873</xdr:colOff>
      <xdr:row>21</xdr:row>
      <xdr:rowOff>121152</xdr:rowOff>
    </xdr:to>
    <xdr:pic>
      <xdr:nvPicPr>
        <xdr:cNvPr id="3" name="Picture 2">
          <a:extLst>
            <a:ext uri="{FF2B5EF4-FFF2-40B4-BE49-F238E27FC236}">
              <a16:creationId xmlns:a16="http://schemas.microsoft.com/office/drawing/2014/main" id="{82730986-4BCB-8C69-DB37-01FF91D0D864}"/>
            </a:ext>
          </a:extLst>
        </xdr:cNvPr>
        <xdr:cNvPicPr>
          <a:picLocks noChangeAspect="1"/>
        </xdr:cNvPicPr>
      </xdr:nvPicPr>
      <xdr:blipFill>
        <a:blip xmlns:r="http://schemas.openxmlformats.org/officeDocument/2006/relationships" r:embed="rId1"/>
        <a:stretch>
          <a:fillRect/>
        </a:stretch>
      </xdr:blipFill>
      <xdr:spPr>
        <a:xfrm>
          <a:off x="0" y="161925"/>
          <a:ext cx="5713498" cy="3359652"/>
        </a:xfrm>
        <a:prstGeom prst="rect">
          <a:avLst/>
        </a:prstGeom>
      </xdr:spPr>
    </xdr:pic>
    <xdr:clientData/>
  </xdr:twoCellAnchor>
  <xdr:twoCellAnchor editAs="oneCell">
    <xdr:from>
      <xdr:col>10</xdr:col>
      <xdr:colOff>0</xdr:colOff>
      <xdr:row>1</xdr:row>
      <xdr:rowOff>0</xdr:rowOff>
    </xdr:from>
    <xdr:to>
      <xdr:col>17</xdr:col>
      <xdr:colOff>512848</xdr:colOff>
      <xdr:row>21</xdr:row>
      <xdr:rowOff>121152</xdr:rowOff>
    </xdr:to>
    <xdr:pic>
      <xdr:nvPicPr>
        <xdr:cNvPr id="5" name="Picture 4">
          <a:extLst>
            <a:ext uri="{FF2B5EF4-FFF2-40B4-BE49-F238E27FC236}">
              <a16:creationId xmlns:a16="http://schemas.microsoft.com/office/drawing/2014/main" id="{EB343416-1DA8-E300-30D8-5D2AD193F92A}"/>
            </a:ext>
          </a:extLst>
        </xdr:cNvPr>
        <xdr:cNvPicPr>
          <a:picLocks noChangeAspect="1"/>
        </xdr:cNvPicPr>
      </xdr:nvPicPr>
      <xdr:blipFill>
        <a:blip xmlns:r="http://schemas.openxmlformats.org/officeDocument/2006/relationships" r:embed="rId2"/>
        <a:stretch>
          <a:fillRect/>
        </a:stretch>
      </xdr:blipFill>
      <xdr:spPr>
        <a:xfrm>
          <a:off x="6591300" y="161925"/>
          <a:ext cx="5713498" cy="3359652"/>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xdr:twoCellAnchor editAs="oneCell">
    <xdr:from>
      <xdr:col>0</xdr:col>
      <xdr:colOff>0</xdr:colOff>
      <xdr:row>2</xdr:row>
      <xdr:rowOff>0</xdr:rowOff>
    </xdr:from>
    <xdr:to>
      <xdr:col>6</xdr:col>
      <xdr:colOff>238640</xdr:colOff>
      <xdr:row>21</xdr:row>
      <xdr:rowOff>118006</xdr:rowOff>
    </xdr:to>
    <xdr:pic>
      <xdr:nvPicPr>
        <xdr:cNvPr id="12" name="Picture 11">
          <a:extLst>
            <a:ext uri="{FF2B5EF4-FFF2-40B4-BE49-F238E27FC236}">
              <a16:creationId xmlns:a16="http://schemas.microsoft.com/office/drawing/2014/main" id="{B0DBBD7A-7F2D-442F-B820-D91806204994}"/>
            </a:ext>
          </a:extLst>
        </xdr:cNvPr>
        <xdr:cNvPicPr>
          <a:picLocks noChangeAspect="1"/>
        </xdr:cNvPicPr>
      </xdr:nvPicPr>
      <xdr:blipFill>
        <a:blip xmlns:r="http://schemas.openxmlformats.org/officeDocument/2006/relationships" r:embed="rId1"/>
        <a:stretch>
          <a:fillRect/>
        </a:stretch>
      </xdr:blipFill>
      <xdr:spPr>
        <a:xfrm>
          <a:off x="0" y="352425"/>
          <a:ext cx="5944115" cy="3194581"/>
        </a:xfrm>
        <a:prstGeom prst="rect">
          <a:avLst/>
        </a:prstGeom>
      </xdr:spPr>
    </xdr:pic>
    <xdr:clientData/>
  </xdr:twoCellAnchor>
  <xdr:twoCellAnchor editAs="oneCell">
    <xdr:from>
      <xdr:col>7</xdr:col>
      <xdr:colOff>0</xdr:colOff>
      <xdr:row>2</xdr:row>
      <xdr:rowOff>0</xdr:rowOff>
    </xdr:from>
    <xdr:to>
      <xdr:col>10</xdr:col>
      <xdr:colOff>1657865</xdr:colOff>
      <xdr:row>21</xdr:row>
      <xdr:rowOff>118006</xdr:rowOff>
    </xdr:to>
    <xdr:pic>
      <xdr:nvPicPr>
        <xdr:cNvPr id="15" name="Picture 14">
          <a:extLst>
            <a:ext uri="{FF2B5EF4-FFF2-40B4-BE49-F238E27FC236}">
              <a16:creationId xmlns:a16="http://schemas.microsoft.com/office/drawing/2014/main" id="{3511DE31-E436-42D3-A3E9-2C65C92E1B7B}"/>
            </a:ext>
          </a:extLst>
        </xdr:cNvPr>
        <xdr:cNvPicPr>
          <a:picLocks noChangeAspect="1"/>
        </xdr:cNvPicPr>
      </xdr:nvPicPr>
      <xdr:blipFill>
        <a:blip xmlns:r="http://schemas.openxmlformats.org/officeDocument/2006/relationships" r:embed="rId2"/>
        <a:stretch>
          <a:fillRect/>
        </a:stretch>
      </xdr:blipFill>
      <xdr:spPr>
        <a:xfrm>
          <a:off x="6972300" y="352425"/>
          <a:ext cx="5944115" cy="3194581"/>
        </a:xfrm>
        <a:prstGeom prst="rect">
          <a:avLst/>
        </a:prstGeom>
      </xdr:spPr>
    </xdr:pic>
    <xdr:clientData/>
  </xdr:twoCellAnchor>
  <xdr:twoCellAnchor editAs="oneCell">
    <xdr:from>
      <xdr:col>12</xdr:col>
      <xdr:colOff>0</xdr:colOff>
      <xdr:row>2</xdr:row>
      <xdr:rowOff>0</xdr:rowOff>
    </xdr:from>
    <xdr:to>
      <xdr:col>16</xdr:col>
      <xdr:colOff>257690</xdr:colOff>
      <xdr:row>21</xdr:row>
      <xdr:rowOff>130199</xdr:rowOff>
    </xdr:to>
    <xdr:pic>
      <xdr:nvPicPr>
        <xdr:cNvPr id="18" name="Picture 17">
          <a:extLst>
            <a:ext uri="{FF2B5EF4-FFF2-40B4-BE49-F238E27FC236}">
              <a16:creationId xmlns:a16="http://schemas.microsoft.com/office/drawing/2014/main" id="{21C45B98-9BD9-4FDF-9602-CE451CD6A8C3}"/>
            </a:ext>
          </a:extLst>
        </xdr:cNvPr>
        <xdr:cNvPicPr>
          <a:picLocks noChangeAspect="1"/>
        </xdr:cNvPicPr>
      </xdr:nvPicPr>
      <xdr:blipFill>
        <a:blip xmlns:r="http://schemas.openxmlformats.org/officeDocument/2006/relationships" r:embed="rId3"/>
        <a:stretch>
          <a:fillRect/>
        </a:stretch>
      </xdr:blipFill>
      <xdr:spPr>
        <a:xfrm>
          <a:off x="14687550" y="352425"/>
          <a:ext cx="5944115" cy="3206774"/>
        </a:xfrm>
        <a:prstGeom prst="rect">
          <a:avLst/>
        </a:prstGeom>
      </xdr:spPr>
    </xdr:pic>
    <xdr:clientData/>
  </xdr:twoCellAnchor>
  <xdr:twoCellAnchor editAs="oneCell">
    <xdr:from>
      <xdr:col>17</xdr:col>
      <xdr:colOff>0</xdr:colOff>
      <xdr:row>2</xdr:row>
      <xdr:rowOff>0</xdr:rowOff>
    </xdr:from>
    <xdr:to>
      <xdr:col>21</xdr:col>
      <xdr:colOff>626884</xdr:colOff>
      <xdr:row>21</xdr:row>
      <xdr:rowOff>124102</xdr:rowOff>
    </xdr:to>
    <xdr:pic>
      <xdr:nvPicPr>
        <xdr:cNvPr id="20" name="Picture 19">
          <a:extLst>
            <a:ext uri="{FF2B5EF4-FFF2-40B4-BE49-F238E27FC236}">
              <a16:creationId xmlns:a16="http://schemas.microsoft.com/office/drawing/2014/main" id="{923A322C-7983-4AC5-BC0A-A3D8A6BB155F}"/>
            </a:ext>
          </a:extLst>
        </xdr:cNvPr>
        <xdr:cNvPicPr>
          <a:picLocks noChangeAspect="1"/>
        </xdr:cNvPicPr>
      </xdr:nvPicPr>
      <xdr:blipFill>
        <a:blip xmlns:r="http://schemas.openxmlformats.org/officeDocument/2006/relationships" r:embed="rId4"/>
        <a:stretch>
          <a:fillRect/>
        </a:stretch>
      </xdr:blipFill>
      <xdr:spPr>
        <a:xfrm>
          <a:off x="22098000" y="352425"/>
          <a:ext cx="5998984" cy="3200677"/>
        </a:xfrm>
        <a:prstGeom prst="rect">
          <a:avLst/>
        </a:prstGeom>
      </xdr:spPr>
    </xdr:pic>
    <xdr:clientData/>
  </xdr:twoCellAnchor>
  <xdr:twoCellAnchor editAs="oneCell">
    <xdr:from>
      <xdr:col>22</xdr:col>
      <xdr:colOff>0</xdr:colOff>
      <xdr:row>2</xdr:row>
      <xdr:rowOff>0</xdr:rowOff>
    </xdr:from>
    <xdr:to>
      <xdr:col>27</xdr:col>
      <xdr:colOff>987687</xdr:colOff>
      <xdr:row>21</xdr:row>
      <xdr:rowOff>130199</xdr:rowOff>
    </xdr:to>
    <xdr:pic>
      <xdr:nvPicPr>
        <xdr:cNvPr id="22" name="Picture 21">
          <a:extLst>
            <a:ext uri="{FF2B5EF4-FFF2-40B4-BE49-F238E27FC236}">
              <a16:creationId xmlns:a16="http://schemas.microsoft.com/office/drawing/2014/main" id="{9B9FDD84-BB42-4400-A7FB-DBDB0FC21E33}"/>
            </a:ext>
          </a:extLst>
        </xdr:cNvPr>
        <xdr:cNvPicPr>
          <a:picLocks noChangeAspect="1"/>
        </xdr:cNvPicPr>
      </xdr:nvPicPr>
      <xdr:blipFill>
        <a:blip xmlns:r="http://schemas.openxmlformats.org/officeDocument/2006/relationships" r:embed="rId5"/>
        <a:stretch>
          <a:fillRect/>
        </a:stretch>
      </xdr:blipFill>
      <xdr:spPr>
        <a:xfrm>
          <a:off x="28775025" y="352425"/>
          <a:ext cx="5950212" cy="3206774"/>
        </a:xfrm>
        <a:prstGeom prst="rect">
          <a:avLst/>
        </a:prstGeom>
      </xdr:spPr>
    </xdr:pic>
    <xdr:clientData/>
  </xdr:twoCellAnchor>
  <xdr:twoCellAnchor editAs="oneCell">
    <xdr:from>
      <xdr:col>28</xdr:col>
      <xdr:colOff>0</xdr:colOff>
      <xdr:row>2</xdr:row>
      <xdr:rowOff>0</xdr:rowOff>
    </xdr:from>
    <xdr:to>
      <xdr:col>31</xdr:col>
      <xdr:colOff>629165</xdr:colOff>
      <xdr:row>21</xdr:row>
      <xdr:rowOff>124102</xdr:rowOff>
    </xdr:to>
    <xdr:pic>
      <xdr:nvPicPr>
        <xdr:cNvPr id="24" name="Picture 23">
          <a:extLst>
            <a:ext uri="{FF2B5EF4-FFF2-40B4-BE49-F238E27FC236}">
              <a16:creationId xmlns:a16="http://schemas.microsoft.com/office/drawing/2014/main" id="{B1A391CC-6BCA-4F90-B215-7712F5651E3F}"/>
            </a:ext>
          </a:extLst>
        </xdr:cNvPr>
        <xdr:cNvPicPr>
          <a:picLocks noChangeAspect="1"/>
        </xdr:cNvPicPr>
      </xdr:nvPicPr>
      <xdr:blipFill>
        <a:blip xmlns:r="http://schemas.openxmlformats.org/officeDocument/2006/relationships" r:embed="rId6"/>
        <a:stretch>
          <a:fillRect/>
        </a:stretch>
      </xdr:blipFill>
      <xdr:spPr>
        <a:xfrm>
          <a:off x="35252025" y="352425"/>
          <a:ext cx="5944115" cy="3200677"/>
        </a:xfrm>
        <a:prstGeom prst="rect">
          <a:avLst/>
        </a:prstGeom>
      </xdr:spPr>
    </xdr:pic>
    <xdr:clientData/>
  </xdr:twoCellAnchor>
  <xdr:twoCellAnchor editAs="oneCell">
    <xdr:from>
      <xdr:col>32</xdr:col>
      <xdr:colOff>0</xdr:colOff>
      <xdr:row>1</xdr:row>
      <xdr:rowOff>0</xdr:rowOff>
    </xdr:from>
    <xdr:to>
      <xdr:col>35</xdr:col>
      <xdr:colOff>1013594</xdr:colOff>
      <xdr:row>20</xdr:row>
      <xdr:rowOff>89431</xdr:rowOff>
    </xdr:to>
    <xdr:pic>
      <xdr:nvPicPr>
        <xdr:cNvPr id="26" name="Picture 25">
          <a:extLst>
            <a:ext uri="{FF2B5EF4-FFF2-40B4-BE49-F238E27FC236}">
              <a16:creationId xmlns:a16="http://schemas.microsoft.com/office/drawing/2014/main" id="{E77247F4-568A-4DEB-940A-E56300A4B81E}"/>
            </a:ext>
          </a:extLst>
        </xdr:cNvPr>
        <xdr:cNvPicPr>
          <a:picLocks noChangeAspect="1"/>
        </xdr:cNvPicPr>
      </xdr:nvPicPr>
      <xdr:blipFill>
        <a:blip xmlns:r="http://schemas.openxmlformats.org/officeDocument/2006/relationships" r:embed="rId7"/>
        <a:stretch>
          <a:fillRect/>
        </a:stretch>
      </xdr:blipFill>
      <xdr:spPr>
        <a:xfrm>
          <a:off x="42395775" y="161925"/>
          <a:ext cx="5938019" cy="3194581"/>
        </a:xfrm>
        <a:prstGeom prst="rect">
          <a:avLst/>
        </a:prstGeom>
      </xdr:spPr>
    </xdr:pic>
    <xdr:clientData/>
  </xdr:twoCellAnchor>
  <xdr:twoCellAnchor editAs="oneCell">
    <xdr:from>
      <xdr:col>7</xdr:col>
      <xdr:colOff>1343025</xdr:colOff>
      <xdr:row>52</xdr:row>
      <xdr:rowOff>9525</xdr:rowOff>
    </xdr:from>
    <xdr:to>
      <xdr:col>11</xdr:col>
      <xdr:colOff>1428750</xdr:colOff>
      <xdr:row>71</xdr:row>
      <xdr:rowOff>38100</xdr:rowOff>
    </xdr:to>
    <xdr:pic>
      <xdr:nvPicPr>
        <xdr:cNvPr id="3" name="Picture 2">
          <a:extLst>
            <a:ext uri="{FF2B5EF4-FFF2-40B4-BE49-F238E27FC236}">
              <a16:creationId xmlns:a16="http://schemas.microsoft.com/office/drawing/2014/main" id="{0756AE9F-D5F6-4277-01D2-AA6E3B3C0589}"/>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8305800" y="10115550"/>
          <a:ext cx="6086475" cy="31051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0</xdr:colOff>
      <xdr:row>52</xdr:row>
      <xdr:rowOff>0</xdr:rowOff>
    </xdr:from>
    <xdr:to>
      <xdr:col>6</xdr:col>
      <xdr:colOff>914400</xdr:colOff>
      <xdr:row>71</xdr:row>
      <xdr:rowOff>123825</xdr:rowOff>
    </xdr:to>
    <xdr:pic>
      <xdr:nvPicPr>
        <xdr:cNvPr id="4" name="Picture 3">
          <a:extLst>
            <a:ext uri="{FF2B5EF4-FFF2-40B4-BE49-F238E27FC236}">
              <a16:creationId xmlns:a16="http://schemas.microsoft.com/office/drawing/2014/main" id="{25C1CBAB-3E36-FFBA-A68C-57BB8A74D6C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666750" y="10106025"/>
          <a:ext cx="5943600" cy="3200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34.xml><?xml version="1.0" encoding="utf-8"?>
<xdr:wsDr xmlns:xdr="http://schemas.openxmlformats.org/drawingml/2006/spreadsheetDrawing" xmlns:a="http://schemas.openxmlformats.org/drawingml/2006/main">
  <xdr:twoCellAnchor>
    <xdr:from>
      <xdr:col>0</xdr:col>
      <xdr:colOff>107156</xdr:colOff>
      <xdr:row>1</xdr:row>
      <xdr:rowOff>43812</xdr:rowOff>
    </xdr:from>
    <xdr:to>
      <xdr:col>5</xdr:col>
      <xdr:colOff>26193</xdr:colOff>
      <xdr:row>18</xdr:row>
      <xdr:rowOff>5712</xdr:rowOff>
    </xdr:to>
    <xdr:graphicFrame macro="">
      <xdr:nvGraphicFramePr>
        <xdr:cNvPr id="2" name="Chart 1">
          <a:extLst>
            <a:ext uri="{FF2B5EF4-FFF2-40B4-BE49-F238E27FC236}">
              <a16:creationId xmlns:a16="http://schemas.microsoft.com/office/drawing/2014/main" id="{00000000-0008-0000-15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35.xml><?xml version="1.0" encoding="utf-8"?>
<c:userShapes xmlns:c="http://schemas.openxmlformats.org/drawingml/2006/chart">
  <cdr:relSizeAnchor xmlns:cdr="http://schemas.openxmlformats.org/drawingml/2006/chartDrawing">
    <cdr:from>
      <cdr:x>0.09528</cdr:x>
      <cdr:y>0.32325</cdr:y>
    </cdr:from>
    <cdr:to>
      <cdr:x>0.22363</cdr:x>
      <cdr:y>0.40408</cdr:y>
    </cdr:to>
    <cdr:sp macro="" textlink="">
      <cdr:nvSpPr>
        <cdr:cNvPr id="12" name="Rectangle 11"/>
        <cdr:cNvSpPr/>
      </cdr:nvSpPr>
      <cdr:spPr>
        <a:xfrm xmlns:a="http://schemas.openxmlformats.org/drawingml/2006/main">
          <a:off x="559594" y="1027749"/>
          <a:ext cx="753811" cy="257002"/>
        </a:xfrm>
        <a:prstGeom xmlns:a="http://schemas.openxmlformats.org/drawingml/2006/main" prst="rect">
          <a:avLst/>
        </a:prstGeom>
        <a:solidFill xmlns:a="http://schemas.openxmlformats.org/drawingml/2006/main">
          <a:schemeClr val="accent6">
            <a:lumMod val="20000"/>
            <a:lumOff val="80000"/>
          </a:schemeClr>
        </a:solidFill>
        <a:ln xmlns:a="http://schemas.openxmlformats.org/drawingml/2006/main" w="12700">
          <a:solidFill>
            <a:schemeClr val="accent6">
              <a:lumMod val="75000"/>
            </a:schemeClr>
          </a:solidFill>
        </a:ln>
      </cdr:spPr>
      <cdr:style>
        <a:lnRef xmlns:a="http://schemas.openxmlformats.org/drawingml/2006/main" idx="2">
          <a:schemeClr val="accent6">
            <a:shade val="50000"/>
          </a:schemeClr>
        </a:lnRef>
        <a:fillRef xmlns:a="http://schemas.openxmlformats.org/drawingml/2006/main" idx="1">
          <a:schemeClr val="accent6"/>
        </a:fillRef>
        <a:effectRef xmlns:a="http://schemas.openxmlformats.org/drawingml/2006/main" idx="0">
          <a:schemeClr val="accent6"/>
        </a:effectRef>
        <a:fontRef xmlns:a="http://schemas.openxmlformats.org/drawingml/2006/main" idx="minor">
          <a:schemeClr val="lt1"/>
        </a:fontRef>
      </cdr:style>
      <cdr:txBody>
        <a:bodyPr xmlns:a="http://schemas.openxmlformats.org/drawingml/2006/main" anchor="ctr"/>
        <a:lstStyle xmlns:a="http://schemas.openxmlformats.org/drawingml/2006/main">
          <a:lvl1pPr marL="0" indent="0">
            <a:defRPr sz="1100">
              <a:solidFill>
                <a:schemeClr val="lt1"/>
              </a:solidFill>
              <a:latin typeface="+mn-lt"/>
              <a:ea typeface="+mn-ea"/>
              <a:cs typeface="+mn-cs"/>
            </a:defRPr>
          </a:lvl1pPr>
          <a:lvl2pPr marL="457200" indent="0">
            <a:defRPr sz="1100">
              <a:solidFill>
                <a:schemeClr val="lt1"/>
              </a:solidFill>
              <a:latin typeface="+mn-lt"/>
              <a:ea typeface="+mn-ea"/>
              <a:cs typeface="+mn-cs"/>
            </a:defRPr>
          </a:lvl2pPr>
          <a:lvl3pPr marL="914400" indent="0">
            <a:defRPr sz="1100">
              <a:solidFill>
                <a:schemeClr val="lt1"/>
              </a:solidFill>
              <a:latin typeface="+mn-lt"/>
              <a:ea typeface="+mn-ea"/>
              <a:cs typeface="+mn-cs"/>
            </a:defRPr>
          </a:lvl3pPr>
          <a:lvl4pPr marL="1371600" indent="0">
            <a:defRPr sz="1100">
              <a:solidFill>
                <a:schemeClr val="lt1"/>
              </a:solidFill>
              <a:latin typeface="+mn-lt"/>
              <a:ea typeface="+mn-ea"/>
              <a:cs typeface="+mn-cs"/>
            </a:defRPr>
          </a:lvl4pPr>
          <a:lvl5pPr marL="1828800" indent="0">
            <a:defRPr sz="1100">
              <a:solidFill>
                <a:schemeClr val="lt1"/>
              </a:solidFill>
              <a:latin typeface="+mn-lt"/>
              <a:ea typeface="+mn-ea"/>
              <a:cs typeface="+mn-cs"/>
            </a:defRPr>
          </a:lvl5pPr>
          <a:lvl6pPr marL="2286000" indent="0">
            <a:defRPr sz="1100">
              <a:solidFill>
                <a:schemeClr val="lt1"/>
              </a:solidFill>
              <a:latin typeface="+mn-lt"/>
              <a:ea typeface="+mn-ea"/>
              <a:cs typeface="+mn-cs"/>
            </a:defRPr>
          </a:lvl6pPr>
          <a:lvl7pPr marL="2743200" indent="0">
            <a:defRPr sz="1100">
              <a:solidFill>
                <a:schemeClr val="lt1"/>
              </a:solidFill>
              <a:latin typeface="+mn-lt"/>
              <a:ea typeface="+mn-ea"/>
              <a:cs typeface="+mn-cs"/>
            </a:defRPr>
          </a:lvl7pPr>
          <a:lvl8pPr marL="3200400" indent="0">
            <a:defRPr sz="1100">
              <a:solidFill>
                <a:schemeClr val="lt1"/>
              </a:solidFill>
              <a:latin typeface="+mn-lt"/>
              <a:ea typeface="+mn-ea"/>
              <a:cs typeface="+mn-cs"/>
            </a:defRPr>
          </a:lvl8pPr>
          <a:lvl9pPr marL="3657600" indent="0">
            <a:defRPr sz="1100">
              <a:solidFill>
                <a:schemeClr val="lt1"/>
              </a:solidFill>
              <a:latin typeface="+mn-lt"/>
              <a:ea typeface="+mn-ea"/>
              <a:cs typeface="+mn-cs"/>
            </a:defRPr>
          </a:lvl9pPr>
        </a:lstStyle>
        <a:p xmlns:a="http://schemas.openxmlformats.org/drawingml/2006/main">
          <a:pPr algn="ctr"/>
          <a:r>
            <a:rPr lang="en-US" sz="1100" b="1">
              <a:solidFill>
                <a:schemeClr val="accent6">
                  <a:lumMod val="50000"/>
                </a:schemeClr>
              </a:solidFill>
            </a:rPr>
            <a:t>68 MW</a:t>
          </a:r>
          <a:r>
            <a:rPr lang="en-US" sz="1100" b="1" baseline="-25000">
              <a:solidFill>
                <a:schemeClr val="accent6">
                  <a:lumMod val="50000"/>
                </a:schemeClr>
              </a:solidFill>
            </a:rPr>
            <a:t>AC</a:t>
          </a:r>
        </a:p>
      </cdr:txBody>
    </cdr:sp>
  </cdr:relSizeAnchor>
  <cdr:relSizeAnchor xmlns:cdr="http://schemas.openxmlformats.org/drawingml/2006/chartDrawing">
    <cdr:from>
      <cdr:x>0.11819</cdr:x>
      <cdr:y>0.40408</cdr:y>
    </cdr:from>
    <cdr:to>
      <cdr:x>0.15946</cdr:x>
      <cdr:y>0.47366</cdr:y>
    </cdr:to>
    <cdr:cxnSp macro="">
      <cdr:nvCxnSpPr>
        <cdr:cNvPr id="13" name="Straight Arrow Connector 12">
          <a:extLst xmlns:a="http://schemas.openxmlformats.org/drawingml/2006/main">
            <a:ext uri="{FF2B5EF4-FFF2-40B4-BE49-F238E27FC236}">
              <a16:creationId xmlns:a16="http://schemas.microsoft.com/office/drawing/2014/main" id="{228BED9A-98BE-47EE-AEFB-034862151A40}"/>
            </a:ext>
          </a:extLst>
        </cdr:cNvPr>
        <cdr:cNvCxnSpPr>
          <a:stCxn xmlns:a="http://schemas.openxmlformats.org/drawingml/2006/main" id="12" idx="2"/>
        </cdr:cNvCxnSpPr>
      </cdr:nvCxnSpPr>
      <cdr:spPr>
        <a:xfrm xmlns:a="http://schemas.openxmlformats.org/drawingml/2006/main" flipH="1">
          <a:off x="702469" y="1293218"/>
          <a:ext cx="245268" cy="222689"/>
        </a:xfrm>
        <a:prstGeom xmlns:a="http://schemas.openxmlformats.org/drawingml/2006/main" prst="straightConnector1">
          <a:avLst/>
        </a:prstGeom>
        <a:ln xmlns:a="http://schemas.openxmlformats.org/drawingml/2006/main" w="12700">
          <a:solidFill>
            <a:schemeClr val="accent6">
              <a:lumMod val="75000"/>
            </a:schemeClr>
          </a:solidFill>
          <a:tailEnd type="stealth"/>
        </a:ln>
        <a:effectLst xmlns:a="http://schemas.openxmlformats.org/drawingml/2006/main"/>
      </cdr:spPr>
      <cdr:style>
        <a:lnRef xmlns:a="http://schemas.openxmlformats.org/drawingml/2006/main" idx="2">
          <a:schemeClr val="accent6"/>
        </a:lnRef>
        <a:fillRef xmlns:a="http://schemas.openxmlformats.org/drawingml/2006/main" idx="0">
          <a:schemeClr val="accent6"/>
        </a:fillRef>
        <a:effectRef xmlns:a="http://schemas.openxmlformats.org/drawingml/2006/main" idx="1">
          <a:schemeClr val="accent6"/>
        </a:effectRef>
        <a:fontRef xmlns:a="http://schemas.openxmlformats.org/drawingml/2006/main" idx="minor">
          <a:schemeClr val="tx1"/>
        </a:fontRef>
      </cdr:style>
    </cdr:cxnSp>
  </cdr:relSizeAnchor>
  <cdr:relSizeAnchor xmlns:cdr="http://schemas.openxmlformats.org/drawingml/2006/chartDrawing">
    <cdr:from>
      <cdr:x>0.0753</cdr:x>
      <cdr:y>0.13814</cdr:y>
    </cdr:from>
    <cdr:to>
      <cdr:x>0.44448</cdr:x>
      <cdr:y>0.22094</cdr:y>
    </cdr:to>
    <cdr:sp macro="" textlink="">
      <cdr:nvSpPr>
        <cdr:cNvPr id="9" name="Rectangle 1"/>
        <cdr:cNvSpPr/>
      </cdr:nvSpPr>
      <cdr:spPr>
        <a:xfrm xmlns:a="http://schemas.openxmlformats.org/drawingml/2006/main">
          <a:off x="447581" y="442105"/>
          <a:ext cx="2194258" cy="264993"/>
        </a:xfrm>
        <a:prstGeom xmlns:a="http://schemas.openxmlformats.org/drawingml/2006/main" prst="rect">
          <a:avLst/>
        </a:prstGeom>
        <a:solidFill xmlns:a="http://schemas.openxmlformats.org/drawingml/2006/main">
          <a:schemeClr val="accent6">
            <a:lumMod val="20000"/>
            <a:lumOff val="80000"/>
          </a:schemeClr>
        </a:solidFill>
        <a:ln xmlns:a="http://schemas.openxmlformats.org/drawingml/2006/main" w="12700">
          <a:solidFill>
            <a:schemeClr val="accent6">
              <a:lumMod val="75000"/>
            </a:schemeClr>
          </a:solidFill>
          <a:tailEnd type="stealth"/>
        </a:ln>
      </cdr:spPr>
      <cdr:style>
        <a:lnRef xmlns:a="http://schemas.openxmlformats.org/drawingml/2006/main" idx="2">
          <a:schemeClr val="accent6">
            <a:shade val="50000"/>
          </a:schemeClr>
        </a:lnRef>
        <a:fillRef xmlns:a="http://schemas.openxmlformats.org/drawingml/2006/main" idx="1">
          <a:schemeClr val="accent6"/>
        </a:fillRef>
        <a:effectRef xmlns:a="http://schemas.openxmlformats.org/drawingml/2006/main" idx="0">
          <a:schemeClr val="accent6"/>
        </a:effectRef>
        <a:fontRef xmlns:a="http://schemas.openxmlformats.org/drawingml/2006/main" idx="minor">
          <a:schemeClr val="lt1"/>
        </a:fontRef>
      </cdr:style>
      <cdr:txBody>
        <a:bodyPr xmlns:a="http://schemas.openxmlformats.org/drawingml/2006/main" vertOverflow="clip" anchor="ctr"/>
        <a:lstStyle xmlns:a="http://schemas.openxmlformats.org/drawingml/2006/main"/>
        <a:p xmlns:a="http://schemas.openxmlformats.org/drawingml/2006/main">
          <a:pPr algn="ctr"/>
          <a:r>
            <a:rPr lang="en-US" sz="1100" b="1">
              <a:solidFill>
                <a:schemeClr val="accent6">
                  <a:lumMod val="50000"/>
                </a:schemeClr>
              </a:solidFill>
            </a:rPr>
            <a:t>250 MW</a:t>
          </a:r>
          <a:r>
            <a:rPr lang="en-US" sz="1100" b="1" baseline="-25000">
              <a:solidFill>
                <a:schemeClr val="accent6">
                  <a:lumMod val="50000"/>
                </a:schemeClr>
              </a:solidFill>
            </a:rPr>
            <a:t>AC</a:t>
          </a:r>
          <a:r>
            <a:rPr lang="en-US" sz="1100" b="1" baseline="0">
              <a:solidFill>
                <a:schemeClr val="accent6">
                  <a:lumMod val="50000"/>
                </a:schemeClr>
              </a:solidFill>
            </a:rPr>
            <a:t> </a:t>
          </a:r>
          <a:r>
            <a:rPr lang="en-US" sz="1100" b="1">
              <a:solidFill>
                <a:schemeClr val="accent6">
                  <a:lumMod val="50000"/>
                </a:schemeClr>
              </a:solidFill>
            </a:rPr>
            <a:t>with</a:t>
          </a:r>
          <a:r>
            <a:rPr lang="en-US" sz="1100" b="1" baseline="0">
              <a:solidFill>
                <a:schemeClr val="accent6">
                  <a:lumMod val="50000"/>
                </a:schemeClr>
              </a:solidFill>
            </a:rPr>
            <a:t> </a:t>
          </a:r>
          <a:r>
            <a:rPr lang="en-US" sz="1100" b="1">
              <a:solidFill>
                <a:schemeClr val="accent6">
                  <a:lumMod val="50000"/>
                </a:schemeClr>
              </a:solidFill>
            </a:rPr>
            <a:t>6 hours of</a:t>
          </a:r>
          <a:r>
            <a:rPr lang="en-US" sz="1100" b="1" baseline="0">
              <a:solidFill>
                <a:schemeClr val="accent6">
                  <a:lumMod val="50000"/>
                </a:schemeClr>
              </a:solidFill>
            </a:rPr>
            <a:t> </a:t>
          </a:r>
          <a:r>
            <a:rPr lang="en-US" sz="1100" b="1">
              <a:solidFill>
                <a:schemeClr val="accent6">
                  <a:lumMod val="50000"/>
                </a:schemeClr>
              </a:solidFill>
            </a:rPr>
            <a:t>storage</a:t>
          </a:r>
        </a:p>
      </cdr:txBody>
    </cdr:sp>
  </cdr:relSizeAnchor>
  <cdr:relSizeAnchor xmlns:cdr="http://schemas.openxmlformats.org/drawingml/2006/chartDrawing">
    <cdr:from>
      <cdr:x>0.38636</cdr:x>
      <cdr:y>0.22234</cdr:y>
    </cdr:from>
    <cdr:to>
      <cdr:x>0.41667</cdr:x>
      <cdr:y>0.30253</cdr:y>
    </cdr:to>
    <cdr:cxnSp macro="">
      <cdr:nvCxnSpPr>
        <cdr:cNvPr id="14" name="Straight Arrow Connector 3">
          <a:extLst xmlns:a="http://schemas.openxmlformats.org/drawingml/2006/main">
            <a:ext uri="{FF2B5EF4-FFF2-40B4-BE49-F238E27FC236}">
              <a16:creationId xmlns:a16="http://schemas.microsoft.com/office/drawing/2014/main" id="{C5BA84EB-DDCC-439B-BBF8-E4D43FF34E38}"/>
            </a:ext>
          </a:extLst>
        </cdr:cNvPr>
        <cdr:cNvCxnSpPr/>
      </cdr:nvCxnSpPr>
      <cdr:spPr>
        <a:xfrm xmlns:a="http://schemas.openxmlformats.org/drawingml/2006/main">
          <a:off x="2296369" y="711577"/>
          <a:ext cx="180131" cy="256642"/>
        </a:xfrm>
        <a:prstGeom xmlns:a="http://schemas.openxmlformats.org/drawingml/2006/main" prst="straightConnector1">
          <a:avLst/>
        </a:prstGeom>
        <a:ln xmlns:a="http://schemas.openxmlformats.org/drawingml/2006/main" w="12700">
          <a:solidFill>
            <a:schemeClr val="accent6">
              <a:lumMod val="75000"/>
            </a:schemeClr>
          </a:solidFill>
          <a:tailEnd type="stealth"/>
        </a:ln>
        <a:effectLst xmlns:a="http://schemas.openxmlformats.org/drawingml/2006/main"/>
      </cdr:spPr>
      <cdr:style>
        <a:lnRef xmlns:a="http://schemas.openxmlformats.org/drawingml/2006/main" idx="2">
          <a:schemeClr val="accent6"/>
        </a:lnRef>
        <a:fillRef xmlns:a="http://schemas.openxmlformats.org/drawingml/2006/main" idx="0">
          <a:schemeClr val="accent6"/>
        </a:fillRef>
        <a:effectRef xmlns:a="http://schemas.openxmlformats.org/drawingml/2006/main" idx="1">
          <a:schemeClr val="accent6"/>
        </a:effectRef>
        <a:fontRef xmlns:a="http://schemas.openxmlformats.org/drawingml/2006/main" idx="minor">
          <a:schemeClr val="tx1"/>
        </a:fontRef>
      </cdr:style>
    </cdr:cxnSp>
  </cdr:relSizeAnchor>
  <cdr:relSizeAnchor xmlns:cdr="http://schemas.openxmlformats.org/drawingml/2006/chartDrawing">
    <cdr:from>
      <cdr:x>0.25782</cdr:x>
      <cdr:y>0.28729</cdr:y>
    </cdr:from>
    <cdr:to>
      <cdr:x>0.40364</cdr:x>
      <cdr:y>0.35318</cdr:y>
    </cdr:to>
    <cdr:sp macro="" textlink="">
      <cdr:nvSpPr>
        <cdr:cNvPr id="19" name="Rectangle 25"/>
        <cdr:cNvSpPr/>
      </cdr:nvSpPr>
      <cdr:spPr>
        <a:xfrm xmlns:a="http://schemas.openxmlformats.org/drawingml/2006/main">
          <a:off x="1532390" y="919443"/>
          <a:ext cx="866696" cy="210875"/>
        </a:xfrm>
        <a:prstGeom xmlns:a="http://schemas.openxmlformats.org/drawingml/2006/main" prst="rect">
          <a:avLst/>
        </a:prstGeom>
        <a:solidFill xmlns:a="http://schemas.openxmlformats.org/drawingml/2006/main">
          <a:schemeClr val="accent6">
            <a:lumMod val="20000"/>
            <a:lumOff val="80000"/>
          </a:schemeClr>
        </a:solidFill>
        <a:ln xmlns:a="http://schemas.openxmlformats.org/drawingml/2006/main" w="12700">
          <a:solidFill>
            <a:schemeClr val="accent6">
              <a:lumMod val="75000"/>
            </a:schemeClr>
          </a:solidFill>
        </a:ln>
      </cdr:spPr>
      <cdr:style>
        <a:lnRef xmlns:a="http://schemas.openxmlformats.org/drawingml/2006/main" idx="2">
          <a:schemeClr val="accent6">
            <a:shade val="50000"/>
          </a:schemeClr>
        </a:lnRef>
        <a:fillRef xmlns:a="http://schemas.openxmlformats.org/drawingml/2006/main" idx="1">
          <a:schemeClr val="accent6"/>
        </a:fillRef>
        <a:effectRef xmlns:a="http://schemas.openxmlformats.org/drawingml/2006/main" idx="0">
          <a:schemeClr val="accent6"/>
        </a:effectRef>
        <a:fontRef xmlns:a="http://schemas.openxmlformats.org/drawingml/2006/main" idx="minor">
          <a:schemeClr val="lt1"/>
        </a:fontRef>
      </cdr:style>
      <cdr:txBody>
        <a:bodyPr xmlns:a="http://schemas.openxmlformats.org/drawingml/2006/main" anchor="ctr"/>
        <a:lstStyle xmlns:a="http://schemas.openxmlformats.org/drawingml/2006/main">
          <a:lvl1pPr marL="0" indent="0">
            <a:defRPr sz="1100">
              <a:solidFill>
                <a:schemeClr val="lt1"/>
              </a:solidFill>
              <a:latin typeface="+mn-lt"/>
              <a:ea typeface="+mn-ea"/>
              <a:cs typeface="+mn-cs"/>
            </a:defRPr>
          </a:lvl1pPr>
          <a:lvl2pPr marL="457200" indent="0">
            <a:defRPr sz="1100">
              <a:solidFill>
                <a:schemeClr val="lt1"/>
              </a:solidFill>
              <a:latin typeface="+mn-lt"/>
              <a:ea typeface="+mn-ea"/>
              <a:cs typeface="+mn-cs"/>
            </a:defRPr>
          </a:lvl2pPr>
          <a:lvl3pPr marL="914400" indent="0">
            <a:defRPr sz="1100">
              <a:solidFill>
                <a:schemeClr val="lt1"/>
              </a:solidFill>
              <a:latin typeface="+mn-lt"/>
              <a:ea typeface="+mn-ea"/>
              <a:cs typeface="+mn-cs"/>
            </a:defRPr>
          </a:lvl3pPr>
          <a:lvl4pPr marL="1371600" indent="0">
            <a:defRPr sz="1100">
              <a:solidFill>
                <a:schemeClr val="lt1"/>
              </a:solidFill>
              <a:latin typeface="+mn-lt"/>
              <a:ea typeface="+mn-ea"/>
              <a:cs typeface="+mn-cs"/>
            </a:defRPr>
          </a:lvl4pPr>
          <a:lvl5pPr marL="1828800" indent="0">
            <a:defRPr sz="1100">
              <a:solidFill>
                <a:schemeClr val="lt1"/>
              </a:solidFill>
              <a:latin typeface="+mn-lt"/>
              <a:ea typeface="+mn-ea"/>
              <a:cs typeface="+mn-cs"/>
            </a:defRPr>
          </a:lvl5pPr>
          <a:lvl6pPr marL="2286000" indent="0">
            <a:defRPr sz="1100">
              <a:solidFill>
                <a:schemeClr val="lt1"/>
              </a:solidFill>
              <a:latin typeface="+mn-lt"/>
              <a:ea typeface="+mn-ea"/>
              <a:cs typeface="+mn-cs"/>
            </a:defRPr>
          </a:lvl6pPr>
          <a:lvl7pPr marL="2743200" indent="0">
            <a:defRPr sz="1100">
              <a:solidFill>
                <a:schemeClr val="lt1"/>
              </a:solidFill>
              <a:latin typeface="+mn-lt"/>
              <a:ea typeface="+mn-ea"/>
              <a:cs typeface="+mn-cs"/>
            </a:defRPr>
          </a:lvl7pPr>
          <a:lvl8pPr marL="3200400" indent="0">
            <a:defRPr sz="1100">
              <a:solidFill>
                <a:schemeClr val="lt1"/>
              </a:solidFill>
              <a:latin typeface="+mn-lt"/>
              <a:ea typeface="+mn-ea"/>
              <a:cs typeface="+mn-cs"/>
            </a:defRPr>
          </a:lvl8pPr>
          <a:lvl9pPr marL="3657600" indent="0">
            <a:defRPr sz="1100">
              <a:solidFill>
                <a:schemeClr val="lt1"/>
              </a:solidFill>
              <a:latin typeface="+mn-lt"/>
              <a:ea typeface="+mn-ea"/>
              <a:cs typeface="+mn-cs"/>
            </a:defRPr>
          </a:lvl9pPr>
        </a:lstStyle>
        <a:p xmlns:a="http://schemas.openxmlformats.org/drawingml/2006/main">
          <a:pPr algn="ctr"/>
          <a:r>
            <a:rPr lang="en-US" sz="1100" b="1">
              <a:solidFill>
                <a:schemeClr val="accent6">
                  <a:lumMod val="50000"/>
                </a:schemeClr>
              </a:solidFill>
            </a:rPr>
            <a:t>75 MW</a:t>
          </a:r>
          <a:r>
            <a:rPr lang="en-US" sz="1100" b="1" baseline="-25000">
              <a:solidFill>
                <a:schemeClr val="accent6">
                  <a:lumMod val="50000"/>
                </a:schemeClr>
              </a:solidFill>
            </a:rPr>
            <a:t>AC</a:t>
          </a:r>
        </a:p>
      </cdr:txBody>
    </cdr:sp>
  </cdr:relSizeAnchor>
  <cdr:relSizeAnchor xmlns:cdr="http://schemas.openxmlformats.org/drawingml/2006/chartDrawing">
    <cdr:from>
      <cdr:x>0.27644</cdr:x>
      <cdr:y>0.35318</cdr:y>
    </cdr:from>
    <cdr:to>
      <cdr:x>0.33073</cdr:x>
      <cdr:y>0.3881</cdr:y>
    </cdr:to>
    <cdr:cxnSp macro="">
      <cdr:nvCxnSpPr>
        <cdr:cNvPr id="20" name="Straight Arrow Connector 26">
          <a:extLst xmlns:a="http://schemas.openxmlformats.org/drawingml/2006/main">
            <a:ext uri="{FF2B5EF4-FFF2-40B4-BE49-F238E27FC236}">
              <a16:creationId xmlns:a16="http://schemas.microsoft.com/office/drawing/2014/main" id="{B8552E91-2E30-48C0-A604-1F7D74A4F7C6}"/>
            </a:ext>
          </a:extLst>
        </cdr:cNvPr>
        <cdr:cNvCxnSpPr>
          <a:stCxn xmlns:a="http://schemas.openxmlformats.org/drawingml/2006/main" id="19" idx="2"/>
        </cdr:cNvCxnSpPr>
      </cdr:nvCxnSpPr>
      <cdr:spPr>
        <a:xfrm xmlns:a="http://schemas.openxmlformats.org/drawingml/2006/main" flipH="1">
          <a:off x="1643063" y="1130317"/>
          <a:ext cx="322664" cy="111746"/>
        </a:xfrm>
        <a:prstGeom xmlns:a="http://schemas.openxmlformats.org/drawingml/2006/main" prst="straightConnector1">
          <a:avLst/>
        </a:prstGeom>
        <a:ln xmlns:a="http://schemas.openxmlformats.org/drawingml/2006/main" w="12700">
          <a:solidFill>
            <a:schemeClr val="accent6">
              <a:lumMod val="75000"/>
            </a:schemeClr>
          </a:solidFill>
          <a:tailEnd type="stealth"/>
        </a:ln>
        <a:effectLst xmlns:a="http://schemas.openxmlformats.org/drawingml/2006/main"/>
      </cdr:spPr>
      <cdr:style>
        <a:lnRef xmlns:a="http://schemas.openxmlformats.org/drawingml/2006/main" idx="2">
          <a:schemeClr val="accent6"/>
        </a:lnRef>
        <a:fillRef xmlns:a="http://schemas.openxmlformats.org/drawingml/2006/main" idx="0">
          <a:schemeClr val="accent6"/>
        </a:fillRef>
        <a:effectRef xmlns:a="http://schemas.openxmlformats.org/drawingml/2006/main" idx="1">
          <a:schemeClr val="accent6"/>
        </a:effectRef>
        <a:fontRef xmlns:a="http://schemas.openxmlformats.org/drawingml/2006/main" idx="minor">
          <a:schemeClr val="tx1"/>
        </a:fontRef>
      </cdr:style>
    </cdr:cxnSp>
  </cdr:relSizeAnchor>
  <cdr:relSizeAnchor xmlns:cdr="http://schemas.openxmlformats.org/drawingml/2006/chartDrawing">
    <cdr:from>
      <cdr:x>0.69079</cdr:x>
      <cdr:y>0.30991</cdr:y>
    </cdr:from>
    <cdr:to>
      <cdr:x>0.88412</cdr:x>
      <cdr:y>0.40184</cdr:y>
    </cdr:to>
    <cdr:sp macro="" textlink="">
      <cdr:nvSpPr>
        <cdr:cNvPr id="22" name="Rectangle 35"/>
        <cdr:cNvSpPr/>
      </cdr:nvSpPr>
      <cdr:spPr>
        <a:xfrm xmlns:a="http://schemas.openxmlformats.org/drawingml/2006/main">
          <a:off x="4105767" y="991838"/>
          <a:ext cx="1149076" cy="294213"/>
        </a:xfrm>
        <a:prstGeom xmlns:a="http://schemas.openxmlformats.org/drawingml/2006/main" prst="rect">
          <a:avLst/>
        </a:prstGeom>
        <a:solidFill xmlns:a="http://schemas.openxmlformats.org/drawingml/2006/main">
          <a:schemeClr val="accent6">
            <a:lumMod val="20000"/>
            <a:lumOff val="80000"/>
          </a:schemeClr>
        </a:solidFill>
        <a:ln xmlns:a="http://schemas.openxmlformats.org/drawingml/2006/main" w="12700">
          <a:solidFill>
            <a:schemeClr val="accent6">
              <a:lumMod val="75000"/>
            </a:schemeClr>
          </a:solidFill>
        </a:ln>
      </cdr:spPr>
      <cdr:style>
        <a:lnRef xmlns:a="http://schemas.openxmlformats.org/drawingml/2006/main" idx="2">
          <a:schemeClr val="accent6">
            <a:shade val="50000"/>
          </a:schemeClr>
        </a:lnRef>
        <a:fillRef xmlns:a="http://schemas.openxmlformats.org/drawingml/2006/main" idx="1">
          <a:schemeClr val="accent6"/>
        </a:fillRef>
        <a:effectRef xmlns:a="http://schemas.openxmlformats.org/drawingml/2006/main" idx="0">
          <a:schemeClr val="accent6"/>
        </a:effectRef>
        <a:fontRef xmlns:a="http://schemas.openxmlformats.org/drawingml/2006/main" idx="minor">
          <a:schemeClr val="lt1"/>
        </a:fontRef>
      </cdr:style>
      <cdr:txBody>
        <a:bodyPr xmlns:a="http://schemas.openxmlformats.org/drawingml/2006/main" anchor="ctr"/>
        <a:lstStyle xmlns:a="http://schemas.openxmlformats.org/drawingml/2006/main">
          <a:lvl1pPr marL="0" indent="0">
            <a:defRPr sz="1100">
              <a:solidFill>
                <a:schemeClr val="lt1"/>
              </a:solidFill>
              <a:latin typeface="+mn-lt"/>
              <a:ea typeface="+mn-ea"/>
              <a:cs typeface="+mn-cs"/>
            </a:defRPr>
          </a:lvl1pPr>
          <a:lvl2pPr marL="457200" indent="0">
            <a:defRPr sz="1100">
              <a:solidFill>
                <a:schemeClr val="lt1"/>
              </a:solidFill>
              <a:latin typeface="+mn-lt"/>
              <a:ea typeface="+mn-ea"/>
              <a:cs typeface="+mn-cs"/>
            </a:defRPr>
          </a:lvl2pPr>
          <a:lvl3pPr marL="914400" indent="0">
            <a:defRPr sz="1100">
              <a:solidFill>
                <a:schemeClr val="lt1"/>
              </a:solidFill>
              <a:latin typeface="+mn-lt"/>
              <a:ea typeface="+mn-ea"/>
              <a:cs typeface="+mn-cs"/>
            </a:defRPr>
          </a:lvl3pPr>
          <a:lvl4pPr marL="1371600" indent="0">
            <a:defRPr sz="1100">
              <a:solidFill>
                <a:schemeClr val="lt1"/>
              </a:solidFill>
              <a:latin typeface="+mn-lt"/>
              <a:ea typeface="+mn-ea"/>
              <a:cs typeface="+mn-cs"/>
            </a:defRPr>
          </a:lvl4pPr>
          <a:lvl5pPr marL="1828800" indent="0">
            <a:defRPr sz="1100">
              <a:solidFill>
                <a:schemeClr val="lt1"/>
              </a:solidFill>
              <a:latin typeface="+mn-lt"/>
              <a:ea typeface="+mn-ea"/>
              <a:cs typeface="+mn-cs"/>
            </a:defRPr>
          </a:lvl5pPr>
          <a:lvl6pPr marL="2286000" indent="0">
            <a:defRPr sz="1100">
              <a:solidFill>
                <a:schemeClr val="lt1"/>
              </a:solidFill>
              <a:latin typeface="+mn-lt"/>
              <a:ea typeface="+mn-ea"/>
              <a:cs typeface="+mn-cs"/>
            </a:defRPr>
          </a:lvl6pPr>
          <a:lvl7pPr marL="2743200" indent="0">
            <a:defRPr sz="1100">
              <a:solidFill>
                <a:schemeClr val="lt1"/>
              </a:solidFill>
              <a:latin typeface="+mn-lt"/>
              <a:ea typeface="+mn-ea"/>
              <a:cs typeface="+mn-cs"/>
            </a:defRPr>
          </a:lvl7pPr>
          <a:lvl8pPr marL="3200400" indent="0">
            <a:defRPr sz="1100">
              <a:solidFill>
                <a:schemeClr val="lt1"/>
              </a:solidFill>
              <a:latin typeface="+mn-lt"/>
              <a:ea typeface="+mn-ea"/>
              <a:cs typeface="+mn-cs"/>
            </a:defRPr>
          </a:lvl8pPr>
          <a:lvl9pPr marL="3657600" indent="0">
            <a:defRPr sz="1100">
              <a:solidFill>
                <a:schemeClr val="lt1"/>
              </a:solidFill>
              <a:latin typeface="+mn-lt"/>
              <a:ea typeface="+mn-ea"/>
              <a:cs typeface="+mn-cs"/>
            </a:defRPr>
          </a:lvl9pPr>
        </a:lstStyle>
        <a:p xmlns:a="http://schemas.openxmlformats.org/drawingml/2006/main">
          <a:pPr algn="ctr"/>
          <a:r>
            <a:rPr lang="en-US" sz="1100" b="1">
              <a:solidFill>
                <a:schemeClr val="accent6">
                  <a:lumMod val="50000"/>
                </a:schemeClr>
              </a:solidFill>
            </a:rPr>
            <a:t>250 MW</a:t>
          </a:r>
          <a:r>
            <a:rPr lang="en-US" sz="1100" b="1" baseline="-25000">
              <a:solidFill>
                <a:schemeClr val="accent6">
                  <a:lumMod val="50000"/>
                </a:schemeClr>
              </a:solidFill>
            </a:rPr>
            <a:t>AC</a:t>
          </a:r>
          <a:r>
            <a:rPr lang="en-US" sz="1100" b="1">
              <a:solidFill>
                <a:schemeClr val="accent6">
                  <a:lumMod val="50000"/>
                </a:schemeClr>
              </a:solidFill>
            </a:rPr>
            <a:t> each</a:t>
          </a:r>
        </a:p>
      </cdr:txBody>
    </cdr:sp>
  </cdr:relSizeAnchor>
  <cdr:relSizeAnchor xmlns:cdr="http://schemas.openxmlformats.org/drawingml/2006/chartDrawing">
    <cdr:from>
      <cdr:x>0.48478</cdr:x>
      <cdr:y>0.35588</cdr:y>
    </cdr:from>
    <cdr:to>
      <cdr:x>0.69079</cdr:x>
      <cdr:y>0.4253</cdr:y>
    </cdr:to>
    <cdr:cxnSp macro="">
      <cdr:nvCxnSpPr>
        <cdr:cNvPr id="23" name="Straight Arrow Connector 36">
          <a:extLst xmlns:a="http://schemas.openxmlformats.org/drawingml/2006/main">
            <a:ext uri="{FF2B5EF4-FFF2-40B4-BE49-F238E27FC236}">
              <a16:creationId xmlns:a16="http://schemas.microsoft.com/office/drawing/2014/main" id="{C268E683-9FF6-4475-9832-6BA20D0619B8}"/>
            </a:ext>
          </a:extLst>
        </cdr:cNvPr>
        <cdr:cNvCxnSpPr>
          <a:stCxn xmlns:a="http://schemas.openxmlformats.org/drawingml/2006/main" id="22" idx="1"/>
        </cdr:cNvCxnSpPr>
      </cdr:nvCxnSpPr>
      <cdr:spPr>
        <a:xfrm xmlns:a="http://schemas.openxmlformats.org/drawingml/2006/main" flipH="1">
          <a:off x="2881313" y="1138943"/>
          <a:ext cx="1224466" cy="222182"/>
        </a:xfrm>
        <a:prstGeom xmlns:a="http://schemas.openxmlformats.org/drawingml/2006/main" prst="straightConnector1">
          <a:avLst/>
        </a:prstGeom>
        <a:ln xmlns:a="http://schemas.openxmlformats.org/drawingml/2006/main" w="12700">
          <a:solidFill>
            <a:schemeClr val="accent6">
              <a:lumMod val="75000"/>
            </a:schemeClr>
          </a:solidFill>
          <a:tailEnd type="stealth"/>
        </a:ln>
        <a:effectLst xmlns:a="http://schemas.openxmlformats.org/drawingml/2006/main"/>
      </cdr:spPr>
      <cdr:style>
        <a:lnRef xmlns:a="http://schemas.openxmlformats.org/drawingml/2006/main" idx="2">
          <a:schemeClr val="accent6"/>
        </a:lnRef>
        <a:fillRef xmlns:a="http://schemas.openxmlformats.org/drawingml/2006/main" idx="0">
          <a:schemeClr val="accent6"/>
        </a:fillRef>
        <a:effectRef xmlns:a="http://schemas.openxmlformats.org/drawingml/2006/main" idx="1">
          <a:schemeClr val="accent6"/>
        </a:effectRef>
        <a:fontRef xmlns:a="http://schemas.openxmlformats.org/drawingml/2006/main" idx="minor">
          <a:schemeClr val="tx1"/>
        </a:fontRef>
      </cdr:style>
    </cdr:cxnSp>
  </cdr:relSizeAnchor>
  <cdr:relSizeAnchor xmlns:cdr="http://schemas.openxmlformats.org/drawingml/2006/chartDrawing">
    <cdr:from>
      <cdr:x>0.48678</cdr:x>
      <cdr:y>0.35588</cdr:y>
    </cdr:from>
    <cdr:to>
      <cdr:x>0.69079</cdr:x>
      <cdr:y>0.36577</cdr:y>
    </cdr:to>
    <cdr:cxnSp macro="">
      <cdr:nvCxnSpPr>
        <cdr:cNvPr id="24" name="Straight Arrow Connector 38">
          <a:extLst xmlns:a="http://schemas.openxmlformats.org/drawingml/2006/main">
            <a:ext uri="{FF2B5EF4-FFF2-40B4-BE49-F238E27FC236}">
              <a16:creationId xmlns:a16="http://schemas.microsoft.com/office/drawing/2014/main" id="{8622CFB7-C9A5-4F21-A86F-67A58C01AA8E}"/>
            </a:ext>
          </a:extLst>
        </cdr:cNvPr>
        <cdr:cNvCxnSpPr>
          <a:stCxn xmlns:a="http://schemas.openxmlformats.org/drawingml/2006/main" id="22" idx="1"/>
        </cdr:cNvCxnSpPr>
      </cdr:nvCxnSpPr>
      <cdr:spPr>
        <a:xfrm xmlns:a="http://schemas.openxmlformats.org/drawingml/2006/main" flipH="1">
          <a:off x="2893219" y="1138943"/>
          <a:ext cx="1212560" cy="31682"/>
        </a:xfrm>
        <a:prstGeom xmlns:a="http://schemas.openxmlformats.org/drawingml/2006/main" prst="straightConnector1">
          <a:avLst/>
        </a:prstGeom>
        <a:ln xmlns:a="http://schemas.openxmlformats.org/drawingml/2006/main" w="12700">
          <a:solidFill>
            <a:schemeClr val="accent6">
              <a:lumMod val="75000"/>
            </a:schemeClr>
          </a:solidFill>
          <a:tailEnd type="stealth"/>
        </a:ln>
        <a:effectLst xmlns:a="http://schemas.openxmlformats.org/drawingml/2006/main"/>
      </cdr:spPr>
      <cdr:style>
        <a:lnRef xmlns:a="http://schemas.openxmlformats.org/drawingml/2006/main" idx="2">
          <a:schemeClr val="accent6"/>
        </a:lnRef>
        <a:fillRef xmlns:a="http://schemas.openxmlformats.org/drawingml/2006/main" idx="0">
          <a:schemeClr val="accent6"/>
        </a:fillRef>
        <a:effectRef xmlns:a="http://schemas.openxmlformats.org/drawingml/2006/main" idx="1">
          <a:schemeClr val="accent6"/>
        </a:effectRef>
        <a:fontRef xmlns:a="http://schemas.openxmlformats.org/drawingml/2006/main" idx="minor">
          <a:schemeClr val="tx1"/>
        </a:fontRef>
      </cdr:style>
    </cdr:cxnSp>
  </cdr:relSizeAnchor>
  <cdr:relSizeAnchor xmlns:cdr="http://schemas.openxmlformats.org/drawingml/2006/chartDrawing">
    <cdr:from>
      <cdr:x>0.66269</cdr:x>
      <cdr:y>0.44182</cdr:y>
    </cdr:from>
    <cdr:to>
      <cdr:x>0.78878</cdr:x>
      <cdr:y>0.51943</cdr:y>
    </cdr:to>
    <cdr:sp macro="" textlink="">
      <cdr:nvSpPr>
        <cdr:cNvPr id="29" name="Rectangle 43"/>
        <cdr:cNvSpPr/>
      </cdr:nvSpPr>
      <cdr:spPr>
        <a:xfrm xmlns:a="http://schemas.openxmlformats.org/drawingml/2006/main">
          <a:off x="3938771" y="1414001"/>
          <a:ext cx="749429" cy="248383"/>
        </a:xfrm>
        <a:prstGeom xmlns:a="http://schemas.openxmlformats.org/drawingml/2006/main" prst="rect">
          <a:avLst/>
        </a:prstGeom>
        <a:solidFill xmlns:a="http://schemas.openxmlformats.org/drawingml/2006/main">
          <a:schemeClr val="accent3">
            <a:lumMod val="20000"/>
            <a:lumOff val="80000"/>
          </a:schemeClr>
        </a:solidFill>
        <a:ln xmlns:a="http://schemas.openxmlformats.org/drawingml/2006/main" w="12700">
          <a:solidFill>
            <a:schemeClr val="accent3">
              <a:lumMod val="75000"/>
            </a:schemeClr>
          </a:solidFill>
        </a:ln>
      </cdr:spPr>
      <cdr:style>
        <a:lnRef xmlns:a="http://schemas.openxmlformats.org/drawingml/2006/main" idx="2">
          <a:schemeClr val="accent6">
            <a:shade val="50000"/>
          </a:schemeClr>
        </a:lnRef>
        <a:fillRef xmlns:a="http://schemas.openxmlformats.org/drawingml/2006/main" idx="1">
          <a:schemeClr val="accent6"/>
        </a:fillRef>
        <a:effectRef xmlns:a="http://schemas.openxmlformats.org/drawingml/2006/main" idx="0">
          <a:schemeClr val="accent6"/>
        </a:effectRef>
        <a:fontRef xmlns:a="http://schemas.openxmlformats.org/drawingml/2006/main" idx="minor">
          <a:schemeClr val="lt1"/>
        </a:fontRef>
      </cdr:style>
      <cdr:txBody>
        <a:bodyPr xmlns:a="http://schemas.openxmlformats.org/drawingml/2006/main" lIns="45720" rIns="45720" anchor="ctr"/>
        <a:lstStyle xmlns:a="http://schemas.openxmlformats.org/drawingml/2006/main">
          <a:lvl1pPr marL="0" indent="0">
            <a:defRPr sz="1100">
              <a:solidFill>
                <a:schemeClr val="lt1"/>
              </a:solidFill>
              <a:latin typeface="+mn-lt"/>
              <a:ea typeface="+mn-ea"/>
              <a:cs typeface="+mn-cs"/>
            </a:defRPr>
          </a:lvl1pPr>
          <a:lvl2pPr marL="457200" indent="0">
            <a:defRPr sz="1100">
              <a:solidFill>
                <a:schemeClr val="lt1"/>
              </a:solidFill>
              <a:latin typeface="+mn-lt"/>
              <a:ea typeface="+mn-ea"/>
              <a:cs typeface="+mn-cs"/>
            </a:defRPr>
          </a:lvl2pPr>
          <a:lvl3pPr marL="914400" indent="0">
            <a:defRPr sz="1100">
              <a:solidFill>
                <a:schemeClr val="lt1"/>
              </a:solidFill>
              <a:latin typeface="+mn-lt"/>
              <a:ea typeface="+mn-ea"/>
              <a:cs typeface="+mn-cs"/>
            </a:defRPr>
          </a:lvl3pPr>
          <a:lvl4pPr marL="1371600" indent="0">
            <a:defRPr sz="1100">
              <a:solidFill>
                <a:schemeClr val="lt1"/>
              </a:solidFill>
              <a:latin typeface="+mn-lt"/>
              <a:ea typeface="+mn-ea"/>
              <a:cs typeface="+mn-cs"/>
            </a:defRPr>
          </a:lvl4pPr>
          <a:lvl5pPr marL="1828800" indent="0">
            <a:defRPr sz="1100">
              <a:solidFill>
                <a:schemeClr val="lt1"/>
              </a:solidFill>
              <a:latin typeface="+mn-lt"/>
              <a:ea typeface="+mn-ea"/>
              <a:cs typeface="+mn-cs"/>
            </a:defRPr>
          </a:lvl5pPr>
          <a:lvl6pPr marL="2286000" indent="0">
            <a:defRPr sz="1100">
              <a:solidFill>
                <a:schemeClr val="lt1"/>
              </a:solidFill>
              <a:latin typeface="+mn-lt"/>
              <a:ea typeface="+mn-ea"/>
              <a:cs typeface="+mn-cs"/>
            </a:defRPr>
          </a:lvl6pPr>
          <a:lvl7pPr marL="2743200" indent="0">
            <a:defRPr sz="1100">
              <a:solidFill>
                <a:schemeClr val="lt1"/>
              </a:solidFill>
              <a:latin typeface="+mn-lt"/>
              <a:ea typeface="+mn-ea"/>
              <a:cs typeface="+mn-cs"/>
            </a:defRPr>
          </a:lvl7pPr>
          <a:lvl8pPr marL="3200400" indent="0">
            <a:defRPr sz="1100">
              <a:solidFill>
                <a:schemeClr val="lt1"/>
              </a:solidFill>
              <a:latin typeface="+mn-lt"/>
              <a:ea typeface="+mn-ea"/>
              <a:cs typeface="+mn-cs"/>
            </a:defRPr>
          </a:lvl8pPr>
          <a:lvl9pPr marL="3657600" indent="0">
            <a:defRPr sz="1100">
              <a:solidFill>
                <a:schemeClr val="lt1"/>
              </a:solidFill>
              <a:latin typeface="+mn-lt"/>
              <a:ea typeface="+mn-ea"/>
              <a:cs typeface="+mn-cs"/>
            </a:defRPr>
          </a:lvl9pPr>
        </a:lstStyle>
        <a:p xmlns:a="http://schemas.openxmlformats.org/drawingml/2006/main">
          <a:pPr algn="ctr"/>
          <a:r>
            <a:rPr lang="en-US" sz="1100" b="1">
              <a:solidFill>
                <a:schemeClr val="accent3">
                  <a:lumMod val="50000"/>
                </a:schemeClr>
              </a:solidFill>
            </a:rPr>
            <a:t>377 MW</a:t>
          </a:r>
          <a:r>
            <a:rPr lang="en-US" sz="1100" b="1" baseline="-25000">
              <a:solidFill>
                <a:schemeClr val="accent3">
                  <a:lumMod val="50000"/>
                </a:schemeClr>
              </a:solidFill>
            </a:rPr>
            <a:t>AC</a:t>
          </a:r>
        </a:p>
      </cdr:txBody>
    </cdr:sp>
  </cdr:relSizeAnchor>
  <cdr:relSizeAnchor xmlns:cdr="http://schemas.openxmlformats.org/drawingml/2006/chartDrawing">
    <cdr:from>
      <cdr:x>0.48277</cdr:x>
      <cdr:y>0.37322</cdr:y>
    </cdr:from>
    <cdr:to>
      <cdr:x>0.66269</cdr:x>
      <cdr:y>0.48063</cdr:y>
    </cdr:to>
    <cdr:cxnSp macro="">
      <cdr:nvCxnSpPr>
        <cdr:cNvPr id="30" name="Straight Arrow Connector 44">
          <a:extLst xmlns:a="http://schemas.openxmlformats.org/drawingml/2006/main">
            <a:ext uri="{FF2B5EF4-FFF2-40B4-BE49-F238E27FC236}">
              <a16:creationId xmlns:a16="http://schemas.microsoft.com/office/drawing/2014/main" id="{C0ADB544-64E0-4750-B3D7-DBF12D9624F4}"/>
            </a:ext>
          </a:extLst>
        </cdr:cNvPr>
        <cdr:cNvCxnSpPr>
          <a:stCxn xmlns:a="http://schemas.openxmlformats.org/drawingml/2006/main" id="29" idx="1"/>
        </cdr:cNvCxnSpPr>
      </cdr:nvCxnSpPr>
      <cdr:spPr>
        <a:xfrm xmlns:a="http://schemas.openxmlformats.org/drawingml/2006/main" flipH="1" flipV="1">
          <a:off x="2869406" y="1194438"/>
          <a:ext cx="1069358" cy="343755"/>
        </a:xfrm>
        <a:prstGeom xmlns:a="http://schemas.openxmlformats.org/drawingml/2006/main" prst="straightConnector1">
          <a:avLst/>
        </a:prstGeom>
        <a:ln xmlns:a="http://schemas.openxmlformats.org/drawingml/2006/main" w="12700">
          <a:solidFill>
            <a:schemeClr val="accent3">
              <a:lumMod val="75000"/>
            </a:schemeClr>
          </a:solidFill>
          <a:tailEnd type="stealth"/>
        </a:ln>
        <a:effectLst xmlns:a="http://schemas.openxmlformats.org/drawingml/2006/main"/>
      </cdr:spPr>
      <cdr:style>
        <a:lnRef xmlns:a="http://schemas.openxmlformats.org/drawingml/2006/main" idx="2">
          <a:schemeClr val="accent6"/>
        </a:lnRef>
        <a:fillRef xmlns:a="http://schemas.openxmlformats.org/drawingml/2006/main" idx="0">
          <a:schemeClr val="accent6"/>
        </a:fillRef>
        <a:effectRef xmlns:a="http://schemas.openxmlformats.org/drawingml/2006/main" idx="1">
          <a:schemeClr val="accent6"/>
        </a:effectRef>
        <a:fontRef xmlns:a="http://schemas.openxmlformats.org/drawingml/2006/main" idx="minor">
          <a:schemeClr val="tx1"/>
        </a:fontRef>
      </cdr:style>
    </cdr:cxnSp>
  </cdr:relSizeAnchor>
  <cdr:relSizeAnchor xmlns:cdr="http://schemas.openxmlformats.org/drawingml/2006/chartDrawing">
    <cdr:from>
      <cdr:x>0.56392</cdr:x>
      <cdr:y>0.02189</cdr:y>
    </cdr:from>
    <cdr:to>
      <cdr:x>0.95899</cdr:x>
      <cdr:y>0.1153</cdr:y>
    </cdr:to>
    <cdr:sp macro="" textlink="">
      <cdr:nvSpPr>
        <cdr:cNvPr id="40" name="Rectangle 39"/>
        <cdr:cNvSpPr/>
      </cdr:nvSpPr>
      <cdr:spPr>
        <a:xfrm xmlns:a="http://schemas.openxmlformats.org/drawingml/2006/main">
          <a:off x="3351737" y="70057"/>
          <a:ext cx="2348138" cy="298949"/>
        </a:xfrm>
        <a:prstGeom xmlns:a="http://schemas.openxmlformats.org/drawingml/2006/main" prst="rect">
          <a:avLst/>
        </a:prstGeom>
        <a:solidFill xmlns:a="http://schemas.openxmlformats.org/drawingml/2006/main">
          <a:schemeClr val="accent3">
            <a:lumMod val="20000"/>
            <a:lumOff val="80000"/>
          </a:schemeClr>
        </a:solidFill>
        <a:ln xmlns:a="http://schemas.openxmlformats.org/drawingml/2006/main" w="12700">
          <a:solidFill>
            <a:schemeClr val="accent3">
              <a:lumMod val="75000"/>
            </a:schemeClr>
          </a:solidFill>
        </a:ln>
      </cdr:spPr>
      <cdr:style>
        <a:lnRef xmlns:a="http://schemas.openxmlformats.org/drawingml/2006/main" idx="2">
          <a:schemeClr val="accent6">
            <a:shade val="50000"/>
          </a:schemeClr>
        </a:lnRef>
        <a:fillRef xmlns:a="http://schemas.openxmlformats.org/drawingml/2006/main" idx="1">
          <a:schemeClr val="accent6"/>
        </a:fillRef>
        <a:effectRef xmlns:a="http://schemas.openxmlformats.org/drawingml/2006/main" idx="0">
          <a:schemeClr val="accent6"/>
        </a:effectRef>
        <a:fontRef xmlns:a="http://schemas.openxmlformats.org/drawingml/2006/main" idx="minor">
          <a:schemeClr val="lt1"/>
        </a:fontRef>
      </cdr:style>
      <cdr:txBody>
        <a:bodyPr xmlns:a="http://schemas.openxmlformats.org/drawingml/2006/main" lIns="45720" rIns="45720" anchor="ctr"/>
        <a:lstStyle xmlns:a="http://schemas.openxmlformats.org/drawingml/2006/main">
          <a:lvl1pPr marL="0" indent="0">
            <a:defRPr sz="1100">
              <a:solidFill>
                <a:schemeClr val="lt1"/>
              </a:solidFill>
              <a:latin typeface="+mn-lt"/>
              <a:ea typeface="+mn-ea"/>
              <a:cs typeface="+mn-cs"/>
            </a:defRPr>
          </a:lvl1pPr>
          <a:lvl2pPr marL="457200" indent="0">
            <a:defRPr sz="1100">
              <a:solidFill>
                <a:schemeClr val="lt1"/>
              </a:solidFill>
              <a:latin typeface="+mn-lt"/>
              <a:ea typeface="+mn-ea"/>
              <a:cs typeface="+mn-cs"/>
            </a:defRPr>
          </a:lvl2pPr>
          <a:lvl3pPr marL="914400" indent="0">
            <a:defRPr sz="1100">
              <a:solidFill>
                <a:schemeClr val="lt1"/>
              </a:solidFill>
              <a:latin typeface="+mn-lt"/>
              <a:ea typeface="+mn-ea"/>
              <a:cs typeface="+mn-cs"/>
            </a:defRPr>
          </a:lvl3pPr>
          <a:lvl4pPr marL="1371600" indent="0">
            <a:defRPr sz="1100">
              <a:solidFill>
                <a:schemeClr val="lt1"/>
              </a:solidFill>
              <a:latin typeface="+mn-lt"/>
              <a:ea typeface="+mn-ea"/>
              <a:cs typeface="+mn-cs"/>
            </a:defRPr>
          </a:lvl4pPr>
          <a:lvl5pPr marL="1828800" indent="0">
            <a:defRPr sz="1100">
              <a:solidFill>
                <a:schemeClr val="lt1"/>
              </a:solidFill>
              <a:latin typeface="+mn-lt"/>
              <a:ea typeface="+mn-ea"/>
              <a:cs typeface="+mn-cs"/>
            </a:defRPr>
          </a:lvl5pPr>
          <a:lvl6pPr marL="2286000" indent="0">
            <a:defRPr sz="1100">
              <a:solidFill>
                <a:schemeClr val="lt1"/>
              </a:solidFill>
              <a:latin typeface="+mn-lt"/>
              <a:ea typeface="+mn-ea"/>
              <a:cs typeface="+mn-cs"/>
            </a:defRPr>
          </a:lvl6pPr>
          <a:lvl7pPr marL="2743200" indent="0">
            <a:defRPr sz="1100">
              <a:solidFill>
                <a:schemeClr val="lt1"/>
              </a:solidFill>
              <a:latin typeface="+mn-lt"/>
              <a:ea typeface="+mn-ea"/>
              <a:cs typeface="+mn-cs"/>
            </a:defRPr>
          </a:lvl7pPr>
          <a:lvl8pPr marL="3200400" indent="0">
            <a:defRPr sz="1100">
              <a:solidFill>
                <a:schemeClr val="lt1"/>
              </a:solidFill>
              <a:latin typeface="+mn-lt"/>
              <a:ea typeface="+mn-ea"/>
              <a:cs typeface="+mn-cs"/>
            </a:defRPr>
          </a:lvl8pPr>
          <a:lvl9pPr marL="3657600" indent="0">
            <a:defRPr sz="1100">
              <a:solidFill>
                <a:schemeClr val="lt1"/>
              </a:solidFill>
              <a:latin typeface="+mn-lt"/>
              <a:ea typeface="+mn-ea"/>
              <a:cs typeface="+mn-cs"/>
            </a:defRPr>
          </a:lvl9pPr>
        </a:lstStyle>
        <a:p xmlns:a="http://schemas.openxmlformats.org/drawingml/2006/main">
          <a:pPr algn="ctr"/>
          <a:r>
            <a:rPr lang="en-US" sz="1100" b="1">
              <a:solidFill>
                <a:schemeClr val="accent3">
                  <a:lumMod val="50000"/>
                </a:schemeClr>
              </a:solidFill>
            </a:rPr>
            <a:t>110 MW</a:t>
          </a:r>
          <a:r>
            <a:rPr lang="en-US" sz="1100" b="1" baseline="-25000">
              <a:solidFill>
                <a:schemeClr val="accent3">
                  <a:lumMod val="50000"/>
                </a:schemeClr>
              </a:solidFill>
            </a:rPr>
            <a:t>AC</a:t>
          </a:r>
          <a:r>
            <a:rPr lang="en-US" sz="1100" b="1" baseline="0">
              <a:solidFill>
                <a:schemeClr val="accent3">
                  <a:lumMod val="50000"/>
                </a:schemeClr>
              </a:solidFill>
            </a:rPr>
            <a:t> </a:t>
          </a:r>
          <a:r>
            <a:rPr lang="en-US" sz="1100" b="1">
              <a:solidFill>
                <a:schemeClr val="accent3">
                  <a:lumMod val="50000"/>
                </a:schemeClr>
              </a:solidFill>
              <a:effectLst/>
              <a:latin typeface="+mn-lt"/>
              <a:ea typeface="+mn-ea"/>
              <a:cs typeface="+mn-cs"/>
            </a:rPr>
            <a:t>with 10 hours of</a:t>
          </a:r>
          <a:r>
            <a:rPr lang="en-US" sz="1100" b="1" baseline="0">
              <a:solidFill>
                <a:schemeClr val="accent3">
                  <a:lumMod val="50000"/>
                </a:schemeClr>
              </a:solidFill>
              <a:effectLst/>
              <a:latin typeface="+mn-lt"/>
              <a:ea typeface="+mn-ea"/>
              <a:cs typeface="+mn-cs"/>
            </a:rPr>
            <a:t> s</a:t>
          </a:r>
          <a:r>
            <a:rPr lang="en-US" sz="1100" b="1">
              <a:solidFill>
                <a:schemeClr val="accent3">
                  <a:lumMod val="50000"/>
                </a:schemeClr>
              </a:solidFill>
              <a:effectLst/>
              <a:latin typeface="+mn-lt"/>
              <a:ea typeface="+mn-ea"/>
              <a:cs typeface="+mn-cs"/>
            </a:rPr>
            <a:t>torage</a:t>
          </a:r>
          <a:endParaRPr lang="en-US" sz="1100" b="1" baseline="-25000">
            <a:solidFill>
              <a:schemeClr val="accent3">
                <a:lumMod val="50000"/>
              </a:schemeClr>
            </a:solidFill>
          </a:endParaRPr>
        </a:p>
      </cdr:txBody>
    </cdr:sp>
  </cdr:relSizeAnchor>
  <cdr:relSizeAnchor xmlns:cdr="http://schemas.openxmlformats.org/drawingml/2006/chartDrawing">
    <cdr:from>
      <cdr:x>0.52885</cdr:x>
      <cdr:y>0.11555</cdr:y>
    </cdr:from>
    <cdr:to>
      <cdr:x>0.71341</cdr:x>
      <cdr:y>0.14256</cdr:y>
    </cdr:to>
    <cdr:cxnSp macro="">
      <cdr:nvCxnSpPr>
        <cdr:cNvPr id="41" name="Straight Arrow Connector 40">
          <a:extLst xmlns:a="http://schemas.openxmlformats.org/drawingml/2006/main">
            <a:ext uri="{FF2B5EF4-FFF2-40B4-BE49-F238E27FC236}">
              <a16:creationId xmlns:a16="http://schemas.microsoft.com/office/drawing/2014/main" id="{A9E5C261-2586-40AF-8B3B-DAD2E6327DA5}"/>
            </a:ext>
          </a:extLst>
        </cdr:cNvPr>
        <cdr:cNvCxnSpPr/>
      </cdr:nvCxnSpPr>
      <cdr:spPr>
        <a:xfrm xmlns:a="http://schemas.openxmlformats.org/drawingml/2006/main" flipH="1">
          <a:off x="3143250" y="369806"/>
          <a:ext cx="1096974" cy="86444"/>
        </a:xfrm>
        <a:prstGeom xmlns:a="http://schemas.openxmlformats.org/drawingml/2006/main" prst="straightConnector1">
          <a:avLst/>
        </a:prstGeom>
        <a:ln xmlns:a="http://schemas.openxmlformats.org/drawingml/2006/main" w="12700">
          <a:solidFill>
            <a:schemeClr val="accent3">
              <a:lumMod val="75000"/>
            </a:schemeClr>
          </a:solidFill>
          <a:tailEnd type="stealth"/>
        </a:ln>
        <a:effectLst xmlns:a="http://schemas.openxmlformats.org/drawingml/2006/main"/>
      </cdr:spPr>
      <cdr:style>
        <a:lnRef xmlns:a="http://schemas.openxmlformats.org/drawingml/2006/main" idx="2">
          <a:schemeClr val="accent6"/>
        </a:lnRef>
        <a:fillRef xmlns:a="http://schemas.openxmlformats.org/drawingml/2006/main" idx="0">
          <a:schemeClr val="accent6"/>
        </a:fillRef>
        <a:effectRef xmlns:a="http://schemas.openxmlformats.org/drawingml/2006/main" idx="1">
          <a:schemeClr val="accent6"/>
        </a:effectRef>
        <a:fontRef xmlns:a="http://schemas.openxmlformats.org/drawingml/2006/main" idx="minor">
          <a:schemeClr val="tx1"/>
        </a:fontRef>
      </cdr:style>
    </cdr:cxnSp>
  </cdr:relSizeAnchor>
  <cdr:relSizeAnchor xmlns:cdr="http://schemas.openxmlformats.org/drawingml/2006/chartDrawing">
    <cdr:from>
      <cdr:x>0</cdr:x>
      <cdr:y>0</cdr:y>
    </cdr:from>
    <cdr:to>
      <cdr:x>0.31277</cdr:x>
      <cdr:y>0.08663</cdr:y>
    </cdr:to>
    <cdr:sp macro="" textlink="">
      <cdr:nvSpPr>
        <cdr:cNvPr id="2" name="TextBox 1"/>
        <cdr:cNvSpPr txBox="1"/>
      </cdr:nvSpPr>
      <cdr:spPr>
        <a:xfrm xmlns:a="http://schemas.openxmlformats.org/drawingml/2006/main">
          <a:off x="0" y="0"/>
          <a:ext cx="1912620" cy="266700"/>
        </a:xfrm>
        <a:prstGeom xmlns:a="http://schemas.openxmlformats.org/drawingml/2006/main" prst="rect">
          <a:avLst/>
        </a:prstGeom>
      </cdr:spPr>
      <cdr:txBody>
        <a:bodyPr xmlns:a="http://schemas.openxmlformats.org/drawingml/2006/main" vertOverflow="clip" wrap="square" lIns="18288" tIns="18288" rIns="18288" bIns="18288" rtlCol="0" anchor="t"/>
        <a:lstStyle xmlns:a="http://schemas.openxmlformats.org/drawingml/2006/main"/>
        <a:p xmlns:a="http://schemas.openxmlformats.org/drawingml/2006/main">
          <a:pPr algn="l"/>
          <a:r>
            <a:rPr lang="en-US" sz="1000" b="1">
              <a:latin typeface="Arial" panose="020B0604020202020204" pitchFamily="34" charset="0"/>
              <a:cs typeface="Arial" panose="020B0604020202020204" pitchFamily="34" charset="0"/>
            </a:rPr>
            <a:t>Installed Costs (2023 $/W</a:t>
          </a:r>
          <a:r>
            <a:rPr lang="en-US" sz="1000" b="1" baseline="-25000">
              <a:latin typeface="Arial" panose="020B0604020202020204" pitchFamily="34" charset="0"/>
              <a:cs typeface="Arial" panose="020B0604020202020204" pitchFamily="34" charset="0"/>
            </a:rPr>
            <a:t>AC</a:t>
          </a:r>
          <a:r>
            <a:rPr lang="en-US" sz="1000" b="1">
              <a:latin typeface="Arial" panose="020B0604020202020204" pitchFamily="34" charset="0"/>
              <a:cs typeface="Arial" panose="020B0604020202020204" pitchFamily="34" charset="0"/>
            </a:rPr>
            <a:t>)</a:t>
          </a:r>
        </a:p>
      </cdr:txBody>
    </cdr:sp>
  </cdr:relSizeAnchor>
</c:userShapes>
</file>

<file path=xl/drawings/drawing36.xml><?xml version="1.0" encoding="utf-8"?>
<xdr:wsDr xmlns:xdr="http://schemas.openxmlformats.org/drawingml/2006/spreadsheetDrawing" xmlns:a="http://schemas.openxmlformats.org/drawingml/2006/main">
  <xdr:twoCellAnchor>
    <xdr:from>
      <xdr:col>0</xdr:col>
      <xdr:colOff>0</xdr:colOff>
      <xdr:row>1</xdr:row>
      <xdr:rowOff>0</xdr:rowOff>
    </xdr:from>
    <xdr:to>
      <xdr:col>6</xdr:col>
      <xdr:colOff>590550</xdr:colOff>
      <xdr:row>19</xdr:row>
      <xdr:rowOff>76200</xdr:rowOff>
    </xdr:to>
    <xdr:graphicFrame macro="">
      <xdr:nvGraphicFramePr>
        <xdr:cNvPr id="2" name="Chart 1">
          <a:extLst>
            <a:ext uri="{FF2B5EF4-FFF2-40B4-BE49-F238E27FC236}">
              <a16:creationId xmlns:a16="http://schemas.microsoft.com/office/drawing/2014/main" id="{CA6F1580-2E6F-436E-A8E4-12D486FE3291}"/>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37.xml><?xml version="1.0" encoding="utf-8"?>
<c:userShapes xmlns:c="http://schemas.openxmlformats.org/drawingml/2006/chart">
  <cdr:relSizeAnchor xmlns:cdr="http://schemas.openxmlformats.org/drawingml/2006/chartDrawing">
    <cdr:from>
      <cdr:x>0.08402</cdr:x>
      <cdr:y>0.72024</cdr:y>
    </cdr:from>
    <cdr:to>
      <cdr:x>0.32051</cdr:x>
      <cdr:y>0.8244</cdr:y>
    </cdr:to>
    <cdr:sp macro="" textlink="">
      <cdr:nvSpPr>
        <cdr:cNvPr id="2" name="TextBox 6"/>
        <cdr:cNvSpPr txBox="1"/>
      </cdr:nvSpPr>
      <cdr:spPr>
        <a:xfrm xmlns:a="http://schemas.openxmlformats.org/drawingml/2006/main">
          <a:off x="499389" y="2305048"/>
          <a:ext cx="1405602" cy="333354"/>
        </a:xfrm>
        <a:prstGeom xmlns:a="http://schemas.openxmlformats.org/drawingml/2006/main" prst="rect">
          <a:avLst/>
        </a:prstGeom>
        <a:solidFill xmlns:a="http://schemas.openxmlformats.org/drawingml/2006/main">
          <a:sysClr val="window" lastClr="FFFFFF"/>
        </a:solidFill>
        <a:ln xmlns:a="http://schemas.openxmlformats.org/drawingml/2006/main">
          <a:noFill/>
        </a:ln>
        <a:effectLst xmlns:a="http://schemas.openxmlformats.org/drawingml/2006/main"/>
      </cdr:spPr>
      <cdr:style>
        <a:lnRef xmlns:a="http://schemas.openxmlformats.org/drawingml/2006/main" idx="0">
          <a:scrgbClr r="0" g="0" b="0"/>
        </a:lnRef>
        <a:fillRef xmlns:a="http://schemas.openxmlformats.org/drawingml/2006/main" idx="0">
          <a:scrgbClr r="0" g="0" b="0"/>
        </a:fillRef>
        <a:effectRef xmlns:a="http://schemas.openxmlformats.org/drawingml/2006/main" idx="0">
          <a:scrgbClr r="0" g="0" b="0"/>
        </a:effectRef>
        <a:fontRef xmlns:a="http://schemas.openxmlformats.org/drawingml/2006/main" idx="minor">
          <a:schemeClr val="tx1"/>
        </a:fontRef>
      </cdr:style>
      <cdr:txBody>
        <a:bodyPr xmlns:a="http://schemas.openxmlformats.org/drawingml/2006/main" wrap="square" rtlCol="0" anchor="ctr">
          <a:noAutofit/>
        </a:bodyPr>
        <a:lstStyle xmlns:a="http://schemas.openxmlformats.org/drawingml/2006/main">
          <a:lvl1pPr marL="0" indent="0">
            <a:defRPr sz="1100">
              <a:solidFill>
                <a:schemeClr val="tx1"/>
              </a:solidFill>
              <a:latin typeface="+mn-lt"/>
              <a:ea typeface="+mn-ea"/>
              <a:cs typeface="+mn-cs"/>
            </a:defRPr>
          </a:lvl1pPr>
          <a:lvl2pPr marL="457200" indent="0">
            <a:defRPr sz="1100">
              <a:solidFill>
                <a:schemeClr val="tx1"/>
              </a:solidFill>
              <a:latin typeface="+mn-lt"/>
              <a:ea typeface="+mn-ea"/>
              <a:cs typeface="+mn-cs"/>
            </a:defRPr>
          </a:lvl2pPr>
          <a:lvl3pPr marL="914400" indent="0">
            <a:defRPr sz="1100">
              <a:solidFill>
                <a:schemeClr val="tx1"/>
              </a:solidFill>
              <a:latin typeface="+mn-lt"/>
              <a:ea typeface="+mn-ea"/>
              <a:cs typeface="+mn-cs"/>
            </a:defRPr>
          </a:lvl3pPr>
          <a:lvl4pPr marL="1371600" indent="0">
            <a:defRPr sz="1100">
              <a:solidFill>
                <a:schemeClr val="tx1"/>
              </a:solidFill>
              <a:latin typeface="+mn-lt"/>
              <a:ea typeface="+mn-ea"/>
              <a:cs typeface="+mn-cs"/>
            </a:defRPr>
          </a:lvl4pPr>
          <a:lvl5pPr marL="1828800" indent="0">
            <a:defRPr sz="1100">
              <a:solidFill>
                <a:schemeClr val="tx1"/>
              </a:solidFill>
              <a:latin typeface="+mn-lt"/>
              <a:ea typeface="+mn-ea"/>
              <a:cs typeface="+mn-cs"/>
            </a:defRPr>
          </a:lvl5pPr>
          <a:lvl6pPr marL="2286000" indent="0">
            <a:defRPr sz="1100">
              <a:solidFill>
                <a:schemeClr val="tx1"/>
              </a:solidFill>
              <a:latin typeface="+mn-lt"/>
              <a:ea typeface="+mn-ea"/>
              <a:cs typeface="+mn-cs"/>
            </a:defRPr>
          </a:lvl6pPr>
          <a:lvl7pPr marL="2743200" indent="0">
            <a:defRPr sz="1100">
              <a:solidFill>
                <a:schemeClr val="tx1"/>
              </a:solidFill>
              <a:latin typeface="+mn-lt"/>
              <a:ea typeface="+mn-ea"/>
              <a:cs typeface="+mn-cs"/>
            </a:defRPr>
          </a:lvl7pPr>
          <a:lvl8pPr marL="3200400" indent="0">
            <a:defRPr sz="1100">
              <a:solidFill>
                <a:schemeClr val="tx1"/>
              </a:solidFill>
              <a:latin typeface="+mn-lt"/>
              <a:ea typeface="+mn-ea"/>
              <a:cs typeface="+mn-cs"/>
            </a:defRPr>
          </a:lvl8pPr>
          <a:lvl9pPr marL="3657600" indent="0">
            <a:defRPr sz="1100">
              <a:solidFill>
                <a:schemeClr val="tx1"/>
              </a:solidFill>
              <a:latin typeface="+mn-lt"/>
              <a:ea typeface="+mn-ea"/>
              <a:cs typeface="+mn-cs"/>
            </a:defRPr>
          </a:lvl9pPr>
        </a:lstStyle>
        <a:p xmlns:a="http://schemas.openxmlformats.org/drawingml/2006/main">
          <a:r>
            <a:rPr lang="en-US" sz="1100">
              <a:solidFill>
                <a:schemeClr val="tx1">
                  <a:lumMod val="50000"/>
                  <a:lumOff val="50000"/>
                </a:schemeClr>
              </a:solidFill>
            </a:rPr>
            <a:t>Whiskers represent 20th</a:t>
          </a:r>
          <a:r>
            <a:rPr lang="en-US" sz="1100" baseline="0">
              <a:solidFill>
                <a:schemeClr val="tx1">
                  <a:lumMod val="50000"/>
                  <a:lumOff val="50000"/>
                </a:schemeClr>
              </a:solidFill>
            </a:rPr>
            <a:t>/80th percentile of reporting projects</a:t>
          </a:r>
          <a:endParaRPr lang="en-US" sz="1100">
            <a:solidFill>
              <a:schemeClr val="tx1">
                <a:lumMod val="50000"/>
                <a:lumOff val="50000"/>
              </a:schemeClr>
            </a:solidFill>
          </a:endParaRPr>
        </a:p>
      </cdr:txBody>
    </cdr:sp>
  </cdr:relSizeAnchor>
  <cdr:relSizeAnchor xmlns:cdr="http://schemas.openxmlformats.org/drawingml/2006/chartDrawing">
    <cdr:from>
      <cdr:x>0</cdr:x>
      <cdr:y>0</cdr:y>
    </cdr:from>
    <cdr:to>
      <cdr:x>0.3708</cdr:x>
      <cdr:y>0.06432</cdr:y>
    </cdr:to>
    <cdr:sp macro="" textlink="">
      <cdr:nvSpPr>
        <cdr:cNvPr id="3" name="TextBox 2"/>
        <cdr:cNvSpPr txBox="1"/>
      </cdr:nvSpPr>
      <cdr:spPr>
        <a:xfrm xmlns:a="http://schemas.openxmlformats.org/drawingml/2006/main">
          <a:off x="0" y="0"/>
          <a:ext cx="2273347" cy="200025"/>
        </a:xfrm>
        <a:prstGeom xmlns:a="http://schemas.openxmlformats.org/drawingml/2006/main" prst="rect">
          <a:avLst/>
        </a:prstGeom>
      </cdr:spPr>
      <cdr:txBody>
        <a:bodyPr xmlns:a="http://schemas.openxmlformats.org/drawingml/2006/main" vertOverflow="clip" wrap="square" lIns="18288" tIns="18288" rIns="18288" bIns="18288" rtlCol="0" anchor="t" anchorCtr="0"/>
        <a:lstStyle xmlns:a="http://schemas.openxmlformats.org/drawingml/2006/main"/>
        <a:p xmlns:a="http://schemas.openxmlformats.org/drawingml/2006/main">
          <a:pPr algn="l"/>
          <a:r>
            <a:rPr lang="en-US" sz="1100" b="1">
              <a:solidFill>
                <a:schemeClr val="accent1"/>
              </a:solidFill>
            </a:rPr>
            <a:t>O&amp;M</a:t>
          </a:r>
          <a:r>
            <a:rPr lang="en-US" sz="1100" b="1" baseline="0">
              <a:solidFill>
                <a:schemeClr val="accent1"/>
              </a:solidFill>
            </a:rPr>
            <a:t> costs (</a:t>
          </a:r>
          <a:r>
            <a:rPr lang="en-US" sz="1100" b="1">
              <a:solidFill>
                <a:schemeClr val="accent1"/>
              </a:solidFill>
            </a:rPr>
            <a:t>$2023/kW</a:t>
          </a:r>
          <a:r>
            <a:rPr lang="en-US" sz="1100" b="1" baseline="-25000">
              <a:solidFill>
                <a:schemeClr val="accent1"/>
              </a:solidFill>
            </a:rPr>
            <a:t>AC</a:t>
          </a:r>
          <a:r>
            <a:rPr lang="en-US" sz="1100" b="1">
              <a:solidFill>
                <a:schemeClr val="accent1"/>
              </a:solidFill>
            </a:rPr>
            <a:t>-yr)</a:t>
          </a:r>
        </a:p>
      </cdr:txBody>
    </cdr:sp>
  </cdr:relSizeAnchor>
  <cdr:relSizeAnchor xmlns:cdr="http://schemas.openxmlformats.org/drawingml/2006/chartDrawing">
    <cdr:from>
      <cdr:x>0.67128</cdr:x>
      <cdr:y>0</cdr:y>
    </cdr:from>
    <cdr:to>
      <cdr:x>1</cdr:x>
      <cdr:y>0.08929</cdr:y>
    </cdr:to>
    <cdr:sp macro="" textlink="">
      <cdr:nvSpPr>
        <cdr:cNvPr id="4" name="TextBox 3"/>
        <cdr:cNvSpPr txBox="1"/>
      </cdr:nvSpPr>
      <cdr:spPr>
        <a:xfrm xmlns:a="http://schemas.openxmlformats.org/drawingml/2006/main">
          <a:off x="4000500" y="0"/>
          <a:ext cx="1958975" cy="285750"/>
        </a:xfrm>
        <a:prstGeom xmlns:a="http://schemas.openxmlformats.org/drawingml/2006/main" prst="rect">
          <a:avLst/>
        </a:prstGeom>
      </cdr:spPr>
      <cdr:txBody>
        <a:bodyPr xmlns:a="http://schemas.openxmlformats.org/drawingml/2006/main" vertOverflow="clip" wrap="square" lIns="18288" tIns="18288" rIns="18288" bIns="18288" rtlCol="0" anchor="t" anchorCtr="0"/>
        <a:lstStyle xmlns:a="http://schemas.openxmlformats.org/drawingml/2006/main"/>
        <a:p xmlns:a="http://schemas.openxmlformats.org/drawingml/2006/main">
          <a:pPr algn="r"/>
          <a:r>
            <a:rPr lang="en-US" sz="1100" b="1">
              <a:solidFill>
                <a:schemeClr val="accent2"/>
              </a:solidFill>
            </a:rPr>
            <a:t>O&amp;M costs ($2023/MWh)</a:t>
          </a:r>
        </a:p>
      </cdr:txBody>
    </cdr:sp>
  </cdr:relSizeAnchor>
  <cdr:relSizeAnchor xmlns:cdr="http://schemas.openxmlformats.org/drawingml/2006/chartDrawing">
    <cdr:from>
      <cdr:x>0.18429</cdr:x>
      <cdr:y>0.58036</cdr:y>
    </cdr:from>
    <cdr:to>
      <cdr:x>0.22756</cdr:x>
      <cdr:y>0.67857</cdr:y>
    </cdr:to>
    <cdr:cxnSp macro="">
      <cdr:nvCxnSpPr>
        <cdr:cNvPr id="6" name="Straight Connector 5">
          <a:extLst xmlns:a="http://schemas.openxmlformats.org/drawingml/2006/main">
            <a:ext uri="{FF2B5EF4-FFF2-40B4-BE49-F238E27FC236}">
              <a16:creationId xmlns:a16="http://schemas.microsoft.com/office/drawing/2014/main" id="{E13205E8-B2DE-7793-580A-4F11EB7BAC58}"/>
            </a:ext>
          </a:extLst>
        </cdr:cNvPr>
        <cdr:cNvCxnSpPr/>
      </cdr:nvCxnSpPr>
      <cdr:spPr>
        <a:xfrm xmlns:a="http://schemas.openxmlformats.org/drawingml/2006/main" flipH="1">
          <a:off x="1095375" y="1857375"/>
          <a:ext cx="257175" cy="314325"/>
        </a:xfrm>
        <a:prstGeom xmlns:a="http://schemas.openxmlformats.org/drawingml/2006/main" prst="line">
          <a:avLst/>
        </a:prstGeom>
        <a:ln xmlns:a="http://schemas.openxmlformats.org/drawingml/2006/main">
          <a:solidFill>
            <a:schemeClr val="tx1">
              <a:lumMod val="50000"/>
              <a:lumOff val="50000"/>
            </a:schemeClr>
          </a:solidFill>
        </a:ln>
      </cdr:spPr>
      <cdr:style>
        <a:lnRef xmlns:a="http://schemas.openxmlformats.org/drawingml/2006/main" idx="1">
          <a:schemeClr val="dk1"/>
        </a:lnRef>
        <a:fillRef xmlns:a="http://schemas.openxmlformats.org/drawingml/2006/main" idx="0">
          <a:schemeClr val="dk1"/>
        </a:fillRef>
        <a:effectRef xmlns:a="http://schemas.openxmlformats.org/drawingml/2006/main" idx="0">
          <a:schemeClr val="dk1"/>
        </a:effectRef>
        <a:fontRef xmlns:a="http://schemas.openxmlformats.org/drawingml/2006/main" idx="minor">
          <a:schemeClr val="tx1"/>
        </a:fontRef>
      </cdr:style>
    </cdr:cxnSp>
  </cdr:relSizeAnchor>
  <cdr:relSizeAnchor xmlns:cdr="http://schemas.openxmlformats.org/drawingml/2006/chartDrawing">
    <cdr:from>
      <cdr:x>0.3788</cdr:x>
      <cdr:y>0.10119</cdr:y>
    </cdr:from>
    <cdr:to>
      <cdr:x>0.69872</cdr:x>
      <cdr:y>0.24702</cdr:y>
    </cdr:to>
    <cdr:sp macro="" textlink="">
      <cdr:nvSpPr>
        <cdr:cNvPr id="9" name="TextBox 8"/>
        <cdr:cNvSpPr txBox="1"/>
      </cdr:nvSpPr>
      <cdr:spPr>
        <a:xfrm xmlns:a="http://schemas.openxmlformats.org/drawingml/2006/main">
          <a:off x="2251436" y="323848"/>
          <a:ext cx="1901464" cy="466715"/>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r>
            <a:rPr lang="en-US" sz="1100">
              <a:solidFill>
                <a:schemeClr val="accent1"/>
              </a:solidFill>
            </a:rPr>
            <a:t>Median of reporting projects</a:t>
          </a:r>
          <a:r>
            <a:rPr lang="en-US" sz="1100" baseline="0">
              <a:solidFill>
                <a:schemeClr val="accent1"/>
              </a:solidFill>
            </a:rPr>
            <a:t> </a:t>
          </a:r>
        </a:p>
        <a:p xmlns:a="http://schemas.openxmlformats.org/drawingml/2006/main">
          <a:r>
            <a:rPr lang="en-US" sz="1100" baseline="0">
              <a:solidFill>
                <a:schemeClr val="accent1"/>
              </a:solidFill>
            </a:rPr>
            <a:t>denominated in capacity</a:t>
          </a:r>
          <a:endParaRPr lang="en-US" sz="1100">
            <a:solidFill>
              <a:schemeClr val="accent1"/>
            </a:solidFill>
          </a:endParaRPr>
        </a:p>
      </cdr:txBody>
    </cdr:sp>
  </cdr:relSizeAnchor>
  <cdr:relSizeAnchor xmlns:cdr="http://schemas.openxmlformats.org/drawingml/2006/chartDrawing">
    <cdr:from>
      <cdr:x>0.48272</cdr:x>
      <cdr:y>0.22793</cdr:y>
    </cdr:from>
    <cdr:to>
      <cdr:x>0.52628</cdr:x>
      <cdr:y>0.51955</cdr:y>
    </cdr:to>
    <cdr:cxnSp macro="">
      <cdr:nvCxnSpPr>
        <cdr:cNvPr id="11" name="Straight Connector 10">
          <a:extLst xmlns:a="http://schemas.openxmlformats.org/drawingml/2006/main">
            <a:ext uri="{FF2B5EF4-FFF2-40B4-BE49-F238E27FC236}">
              <a16:creationId xmlns:a16="http://schemas.microsoft.com/office/drawing/2014/main" id="{8AE0A3F0-278F-90CD-CE76-91F4F4C2D148}"/>
            </a:ext>
          </a:extLst>
        </cdr:cNvPr>
        <cdr:cNvCxnSpPr/>
      </cdr:nvCxnSpPr>
      <cdr:spPr>
        <a:xfrm xmlns:a="http://schemas.openxmlformats.org/drawingml/2006/main">
          <a:off x="3870289" y="777230"/>
          <a:ext cx="349286" cy="994420"/>
        </a:xfrm>
        <a:prstGeom xmlns:a="http://schemas.openxmlformats.org/drawingml/2006/main" prst="line">
          <a:avLst/>
        </a:prstGeom>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relSizeAnchor>
  <cdr:relSizeAnchor xmlns:cdr="http://schemas.openxmlformats.org/drawingml/2006/chartDrawing">
    <cdr:from>
      <cdr:x>0.40064</cdr:x>
      <cdr:y>0.79634</cdr:y>
    </cdr:from>
    <cdr:to>
      <cdr:x>0.72671</cdr:x>
      <cdr:y>0.94335</cdr:y>
    </cdr:to>
    <cdr:sp macro="" textlink="">
      <cdr:nvSpPr>
        <cdr:cNvPr id="12" name="TextBox 11"/>
        <cdr:cNvSpPr txBox="1"/>
      </cdr:nvSpPr>
      <cdr:spPr>
        <a:xfrm xmlns:a="http://schemas.openxmlformats.org/drawingml/2006/main">
          <a:off x="2381258" y="2548617"/>
          <a:ext cx="1938029" cy="470491"/>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pPr algn="l"/>
          <a:r>
            <a:rPr lang="en-US" sz="1100">
              <a:solidFill>
                <a:schemeClr val="accent2"/>
              </a:solidFill>
            </a:rPr>
            <a:t>Median of reporting projects </a:t>
          </a:r>
        </a:p>
        <a:p xmlns:a="http://schemas.openxmlformats.org/drawingml/2006/main">
          <a:pPr algn="l"/>
          <a:r>
            <a:rPr lang="en-US" sz="1100">
              <a:solidFill>
                <a:schemeClr val="accent2"/>
              </a:solidFill>
            </a:rPr>
            <a:t>denominated in generation</a:t>
          </a:r>
        </a:p>
      </cdr:txBody>
    </cdr:sp>
  </cdr:relSizeAnchor>
  <cdr:relSizeAnchor xmlns:cdr="http://schemas.openxmlformats.org/drawingml/2006/chartDrawing">
    <cdr:from>
      <cdr:x>0.63622</cdr:x>
      <cdr:y>0.66964</cdr:y>
    </cdr:from>
    <cdr:to>
      <cdr:x>0.6875</cdr:x>
      <cdr:y>0.8006</cdr:y>
    </cdr:to>
    <cdr:cxnSp macro="">
      <cdr:nvCxnSpPr>
        <cdr:cNvPr id="15" name="Straight Connector 14">
          <a:extLst xmlns:a="http://schemas.openxmlformats.org/drawingml/2006/main">
            <a:ext uri="{FF2B5EF4-FFF2-40B4-BE49-F238E27FC236}">
              <a16:creationId xmlns:a16="http://schemas.microsoft.com/office/drawing/2014/main" id="{85774C15-3DC6-8ABD-3DC1-694C40537224}"/>
            </a:ext>
          </a:extLst>
        </cdr:cNvPr>
        <cdr:cNvCxnSpPr/>
      </cdr:nvCxnSpPr>
      <cdr:spPr>
        <a:xfrm xmlns:a="http://schemas.openxmlformats.org/drawingml/2006/main" flipH="1">
          <a:off x="3781425" y="2143125"/>
          <a:ext cx="304800" cy="419100"/>
        </a:xfrm>
        <a:prstGeom xmlns:a="http://schemas.openxmlformats.org/drawingml/2006/main" prst="line">
          <a:avLst/>
        </a:prstGeom>
      </cdr:spPr>
      <cdr:style>
        <a:lnRef xmlns:a="http://schemas.openxmlformats.org/drawingml/2006/main" idx="1">
          <a:schemeClr val="accent2"/>
        </a:lnRef>
        <a:fillRef xmlns:a="http://schemas.openxmlformats.org/drawingml/2006/main" idx="0">
          <a:schemeClr val="accent2"/>
        </a:fillRef>
        <a:effectRef xmlns:a="http://schemas.openxmlformats.org/drawingml/2006/main" idx="0">
          <a:schemeClr val="accent2"/>
        </a:effectRef>
        <a:fontRef xmlns:a="http://schemas.openxmlformats.org/drawingml/2006/main" idx="minor">
          <a:schemeClr val="tx1"/>
        </a:fontRef>
      </cdr:style>
    </cdr:cxnSp>
  </cdr:relSizeAnchor>
</c:userShapes>
</file>

<file path=xl/drawings/drawing38.xml><?xml version="1.0" encoding="utf-8"?>
<xdr:wsDr xmlns:xdr="http://schemas.openxmlformats.org/drawingml/2006/spreadsheetDrawing" xmlns:a="http://schemas.openxmlformats.org/drawingml/2006/main">
  <xdr:twoCellAnchor>
    <xdr:from>
      <xdr:col>0</xdr:col>
      <xdr:colOff>0</xdr:colOff>
      <xdr:row>1</xdr:row>
      <xdr:rowOff>0</xdr:rowOff>
    </xdr:from>
    <xdr:to>
      <xdr:col>8</xdr:col>
      <xdr:colOff>409575</xdr:colOff>
      <xdr:row>20</xdr:row>
      <xdr:rowOff>123825</xdr:rowOff>
    </xdr:to>
    <xdr:graphicFrame macro="">
      <xdr:nvGraphicFramePr>
        <xdr:cNvPr id="2" name="Chart 1">
          <a:extLst>
            <a:ext uri="{FF2B5EF4-FFF2-40B4-BE49-F238E27FC236}">
              <a16:creationId xmlns:a16="http://schemas.microsoft.com/office/drawing/2014/main" id="{EEC8720B-A386-4C7F-A16C-3779251438A3}"/>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10</xdr:col>
      <xdr:colOff>581024</xdr:colOff>
      <xdr:row>1</xdr:row>
      <xdr:rowOff>0</xdr:rowOff>
    </xdr:from>
    <xdr:to>
      <xdr:col>17</xdr:col>
      <xdr:colOff>400049</xdr:colOff>
      <xdr:row>20</xdr:row>
      <xdr:rowOff>123825</xdr:rowOff>
    </xdr:to>
    <xdr:graphicFrame macro="">
      <xdr:nvGraphicFramePr>
        <xdr:cNvPr id="3" name="Chart 2">
          <a:extLst>
            <a:ext uri="{FF2B5EF4-FFF2-40B4-BE49-F238E27FC236}">
              <a16:creationId xmlns:a16="http://schemas.microsoft.com/office/drawing/2014/main" id="{36577D7C-CBD8-43DE-8D7F-546D98763547}"/>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18</xdr:col>
      <xdr:colOff>0</xdr:colOff>
      <xdr:row>1</xdr:row>
      <xdr:rowOff>0</xdr:rowOff>
    </xdr:from>
    <xdr:to>
      <xdr:col>27</xdr:col>
      <xdr:colOff>238125</xdr:colOff>
      <xdr:row>20</xdr:row>
      <xdr:rowOff>123825</xdr:rowOff>
    </xdr:to>
    <xdr:graphicFrame macro="">
      <xdr:nvGraphicFramePr>
        <xdr:cNvPr id="4" name="Chart 3">
          <a:extLst>
            <a:ext uri="{FF2B5EF4-FFF2-40B4-BE49-F238E27FC236}">
              <a16:creationId xmlns:a16="http://schemas.microsoft.com/office/drawing/2014/main" id="{E4B90233-5AFA-43F5-BE5C-9A1068C7A8B4}"/>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39.xml><?xml version="1.0" encoding="utf-8"?>
<c:userShapes xmlns:c="http://schemas.openxmlformats.org/drawingml/2006/chart">
  <cdr:relSizeAnchor xmlns:cdr="http://schemas.openxmlformats.org/drawingml/2006/chartDrawing">
    <cdr:from>
      <cdr:x>0.77865</cdr:x>
      <cdr:y>0.04957</cdr:y>
    </cdr:from>
    <cdr:to>
      <cdr:x>0.97237</cdr:x>
      <cdr:y>0.17997</cdr:y>
    </cdr:to>
    <cdr:sp macro="" textlink="">
      <cdr:nvSpPr>
        <cdr:cNvPr id="2" name="TextBox 1">
          <a:extLst xmlns:a="http://schemas.openxmlformats.org/drawingml/2006/main">
            <a:ext uri="{FF2B5EF4-FFF2-40B4-BE49-F238E27FC236}">
              <a16:creationId xmlns:a16="http://schemas.microsoft.com/office/drawing/2014/main" id="{EE9AF476-F27C-05C2-1754-082297C36FBD}"/>
            </a:ext>
          </a:extLst>
        </cdr:cNvPr>
        <cdr:cNvSpPr txBox="1"/>
      </cdr:nvSpPr>
      <cdr:spPr>
        <a:xfrm xmlns:a="http://schemas.openxmlformats.org/drawingml/2006/main">
          <a:off x="4691032" y="161114"/>
          <a:ext cx="1167078" cy="423852"/>
        </a:xfrm>
        <a:prstGeom xmlns:a="http://schemas.openxmlformats.org/drawingml/2006/main" prst="rect">
          <a:avLst/>
        </a:prstGeom>
        <a:solidFill xmlns:a="http://schemas.openxmlformats.org/drawingml/2006/main">
          <a:schemeClr val="bg1"/>
        </a:solidFill>
      </cdr:spPr>
      <cdr:txBody>
        <a:bodyPr xmlns:a="http://schemas.openxmlformats.org/drawingml/2006/main" vertOverflow="clip" wrap="square" rtlCol="0"/>
        <a:lstStyle xmlns:a="http://schemas.openxmlformats.org/drawingml/2006/main"/>
        <a:p xmlns:a="http://schemas.openxmlformats.org/drawingml/2006/main">
          <a:pPr algn="ctr"/>
          <a:r>
            <a:rPr lang="en-US" sz="1000">
              <a:solidFill>
                <a:sysClr val="windowText" lastClr="000000"/>
              </a:solidFill>
              <a:latin typeface="Arial" panose="020B0604020202020204" pitchFamily="34" charset="0"/>
              <a:cs typeface="Arial" panose="020B0604020202020204" pitchFamily="34" charset="0"/>
            </a:rPr>
            <a:t>Commercial Operation</a:t>
          </a:r>
          <a:r>
            <a:rPr lang="en-US" sz="1000" baseline="0">
              <a:solidFill>
                <a:sysClr val="windowText" lastClr="000000"/>
              </a:solidFill>
              <a:latin typeface="Arial" panose="020B0604020202020204" pitchFamily="34" charset="0"/>
              <a:cs typeface="Arial" panose="020B0604020202020204" pitchFamily="34" charset="0"/>
            </a:rPr>
            <a:t> Date:</a:t>
          </a:r>
          <a:endParaRPr lang="en-US" sz="1000">
            <a:solidFill>
              <a:sysClr val="windowText" lastClr="000000"/>
            </a:solidFill>
            <a:latin typeface="Arial" panose="020B0604020202020204" pitchFamily="34" charset="0"/>
            <a:cs typeface="Arial" panose="020B0604020202020204" pitchFamily="34" charset="0"/>
          </a:endParaRPr>
        </a:p>
      </cdr:txBody>
    </cdr:sp>
  </cdr:relSizeAnchor>
</c:userShapes>
</file>

<file path=xl/drawings/drawing40.xml><?xml version="1.0" encoding="utf-8"?>
<c:userShapes xmlns:c="http://schemas.openxmlformats.org/drawingml/2006/chart">
  <cdr:relSizeAnchor xmlns:cdr="http://schemas.openxmlformats.org/drawingml/2006/chartDrawing">
    <cdr:from>
      <cdr:x>0.07392</cdr:x>
      <cdr:y>0</cdr:y>
    </cdr:from>
    <cdr:to>
      <cdr:x>0.78744</cdr:x>
      <cdr:y>0.12773</cdr:y>
    </cdr:to>
    <cdr:sp macro="" textlink="">
      <cdr:nvSpPr>
        <cdr:cNvPr id="2" name="TextBox 1"/>
        <cdr:cNvSpPr txBox="1"/>
      </cdr:nvSpPr>
      <cdr:spPr>
        <a:xfrm xmlns:a="http://schemas.openxmlformats.org/drawingml/2006/main">
          <a:off x="437239" y="0"/>
          <a:ext cx="4220486" cy="397229"/>
        </a:xfrm>
        <a:prstGeom xmlns:a="http://schemas.openxmlformats.org/drawingml/2006/main" prst="rect">
          <a:avLst/>
        </a:prstGeom>
      </cdr:spPr>
      <cdr:txBody>
        <a:bodyPr xmlns:a="http://schemas.openxmlformats.org/drawingml/2006/main" vertOverflow="clip" wrap="square" lIns="27432" tIns="27432" rIns="27432" bIns="27432" rtlCol="0" anchor="ctr" anchorCtr="0"/>
        <a:lstStyle xmlns:a="http://schemas.openxmlformats.org/drawingml/2006/main"/>
        <a:p xmlns:a="http://schemas.openxmlformats.org/drawingml/2006/main">
          <a:pPr algn="l"/>
          <a:r>
            <a:rPr lang="en-US" sz="1000" b="1">
              <a:latin typeface="Arial" panose="020B0604020202020204" pitchFamily="34" charset="0"/>
              <a:cs typeface="Arial" panose="020B0604020202020204" pitchFamily="34" charset="0"/>
            </a:rPr>
            <a:t>O&amp;M Costs</a:t>
          </a:r>
          <a:r>
            <a:rPr lang="en-US" sz="1000" b="1" baseline="0">
              <a:latin typeface="Arial" panose="020B0604020202020204" pitchFamily="34" charset="0"/>
              <a:cs typeface="Arial" panose="020B0604020202020204" pitchFamily="34" charset="0"/>
            </a:rPr>
            <a:t> </a:t>
          </a:r>
          <a:r>
            <a:rPr lang="en-US" sz="1000" b="1">
              <a:latin typeface="Arial" panose="020B0604020202020204" pitchFamily="34" charset="0"/>
              <a:cs typeface="Arial" panose="020B0604020202020204" pitchFamily="34" charset="0"/>
            </a:rPr>
            <a:t>($2023/kW-AC)</a:t>
          </a:r>
        </a:p>
        <a:p xmlns:a="http://schemas.openxmlformats.org/drawingml/2006/main">
          <a:pPr algn="l"/>
          <a:r>
            <a:rPr lang="en-US" sz="1000" b="1">
              <a:latin typeface="Arial" panose="020B0604020202020204" pitchFamily="34" charset="0"/>
              <a:cs typeface="Arial" panose="020B0604020202020204" pitchFamily="34" charset="0"/>
            </a:rPr>
            <a:t>Indexed to Average of Plant's</a:t>
          </a:r>
          <a:r>
            <a:rPr lang="en-US" sz="1000" b="1" baseline="0">
              <a:latin typeface="Arial" panose="020B0604020202020204" pitchFamily="34" charset="0"/>
              <a:cs typeface="Arial" panose="020B0604020202020204" pitchFamily="34" charset="0"/>
            </a:rPr>
            <a:t> First Two Full Years of Operations</a:t>
          </a:r>
          <a:endParaRPr lang="en-US" sz="1000" b="1">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0.40936</cdr:x>
      <cdr:y>0.10783</cdr:y>
    </cdr:from>
    <cdr:to>
      <cdr:x>0.84397</cdr:x>
      <cdr:y>0.19043</cdr:y>
    </cdr:to>
    <cdr:sp macro="" textlink="">
      <cdr:nvSpPr>
        <cdr:cNvPr id="13" name="TextBox 1"/>
        <cdr:cNvSpPr txBox="1"/>
      </cdr:nvSpPr>
      <cdr:spPr>
        <a:xfrm xmlns:a="http://schemas.openxmlformats.org/drawingml/2006/main">
          <a:off x="2461601" y="335032"/>
          <a:ext cx="2613436" cy="256643"/>
        </a:xfrm>
        <a:prstGeom xmlns:a="http://schemas.openxmlformats.org/drawingml/2006/main" prst="rect">
          <a:avLst/>
        </a:prstGeom>
      </cdr:spPr>
      <cdr:txBody>
        <a:bodyPr xmlns:a="http://schemas.openxmlformats.org/drawingml/2006/main" wrap="square" lIns="27432" tIns="27432" rIns="27432" bIns="27432"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a:r>
            <a:rPr lang="en-US" sz="1000" b="1" baseline="0">
              <a:solidFill>
                <a:schemeClr val="accent6">
                  <a:lumMod val="75000"/>
                </a:schemeClr>
              </a:solidFill>
              <a:latin typeface="Arial" panose="020B0604020202020204" pitchFamily="34" charset="0"/>
              <a:cs typeface="Arial" panose="020B0604020202020204" pitchFamily="34" charset="0"/>
            </a:rPr>
            <a:t>Median (with 20</a:t>
          </a:r>
          <a:r>
            <a:rPr lang="en-US" sz="1000" b="1" baseline="30000">
              <a:solidFill>
                <a:schemeClr val="accent6">
                  <a:lumMod val="75000"/>
                </a:schemeClr>
              </a:solidFill>
              <a:latin typeface="Arial" panose="020B0604020202020204" pitchFamily="34" charset="0"/>
              <a:cs typeface="Arial" panose="020B0604020202020204" pitchFamily="34" charset="0"/>
            </a:rPr>
            <a:t>th</a:t>
          </a:r>
          <a:r>
            <a:rPr lang="en-US" sz="1000" b="1" baseline="0">
              <a:solidFill>
                <a:schemeClr val="accent6">
                  <a:lumMod val="75000"/>
                </a:schemeClr>
              </a:solidFill>
              <a:latin typeface="Arial" panose="020B0604020202020204" pitchFamily="34" charset="0"/>
              <a:cs typeface="Arial" panose="020B0604020202020204" pitchFamily="34" charset="0"/>
            </a:rPr>
            <a:t> to 80</a:t>
          </a:r>
          <a:r>
            <a:rPr lang="en-US" sz="1000" b="1" baseline="30000">
              <a:solidFill>
                <a:schemeClr val="accent6">
                  <a:lumMod val="75000"/>
                </a:schemeClr>
              </a:solidFill>
              <a:latin typeface="Arial" panose="020B0604020202020204" pitchFamily="34" charset="0"/>
              <a:cs typeface="Arial" panose="020B0604020202020204" pitchFamily="34" charset="0"/>
            </a:rPr>
            <a:t>th</a:t>
          </a:r>
          <a:r>
            <a:rPr lang="en-US" sz="1000" b="1" baseline="0">
              <a:solidFill>
                <a:schemeClr val="accent6">
                  <a:lumMod val="75000"/>
                </a:schemeClr>
              </a:solidFill>
              <a:latin typeface="Arial" panose="020B0604020202020204" pitchFamily="34" charset="0"/>
              <a:cs typeface="Arial" panose="020B0604020202020204" pitchFamily="34" charset="0"/>
            </a:rPr>
            <a:t> percentile range)</a:t>
          </a:r>
          <a:endParaRPr lang="en-US" sz="1000" b="1">
            <a:solidFill>
              <a:schemeClr val="accent6">
                <a:lumMod val="75000"/>
              </a:schemeClr>
            </a:solidFill>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0.12019</cdr:x>
      <cdr:y>0.9189</cdr:y>
    </cdr:from>
    <cdr:to>
      <cdr:x>0.94151</cdr:x>
      <cdr:y>0.9814</cdr:y>
    </cdr:to>
    <cdr:sp macro="" textlink="">
      <cdr:nvSpPr>
        <cdr:cNvPr id="10" name="TextBox 1"/>
        <cdr:cNvSpPr txBox="1"/>
      </cdr:nvSpPr>
      <cdr:spPr>
        <a:xfrm xmlns:a="http://schemas.openxmlformats.org/drawingml/2006/main">
          <a:off x="714375" y="2940844"/>
          <a:ext cx="4881563" cy="200025"/>
        </a:xfrm>
        <a:prstGeom xmlns:a="http://schemas.openxmlformats.org/drawingml/2006/main" prst="rect">
          <a:avLst/>
        </a:prstGeom>
      </cdr:spPr>
      <cdr:txBody>
        <a:bodyPr xmlns:a="http://schemas.openxmlformats.org/drawingml/2006/main" wrap="square" lIns="27432" tIns="27432" rIns="27432" bIns="27432"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rtl="0"/>
          <a:r>
            <a:rPr lang="en-US" sz="1100" b="1" i="0" baseline="0">
              <a:effectLst/>
              <a:latin typeface="+mn-lt"/>
              <a:ea typeface="+mn-ea"/>
              <a:cs typeface="+mn-cs"/>
            </a:rPr>
            <a:t>Years in Commercial Operation</a:t>
          </a:r>
          <a:endParaRPr lang="en-US" sz="1000">
            <a:effectLst/>
          </a:endParaRPr>
        </a:p>
      </cdr:txBody>
    </cdr:sp>
  </cdr:relSizeAnchor>
</c:userShapes>
</file>

<file path=xl/drawings/drawing41.xml><?xml version="1.0" encoding="utf-8"?>
<c:userShapes xmlns:c="http://schemas.openxmlformats.org/drawingml/2006/chart">
  <cdr:relSizeAnchor xmlns:cdr="http://schemas.openxmlformats.org/drawingml/2006/chartDrawing">
    <cdr:from>
      <cdr:x>0.07392</cdr:x>
      <cdr:y>3.21553E-7</cdr:y>
    </cdr:from>
    <cdr:to>
      <cdr:x>0.71623</cdr:x>
      <cdr:y>0.12557</cdr:y>
    </cdr:to>
    <cdr:sp macro="" textlink="">
      <cdr:nvSpPr>
        <cdr:cNvPr id="2" name="TextBox 1"/>
        <cdr:cNvSpPr txBox="1"/>
      </cdr:nvSpPr>
      <cdr:spPr>
        <a:xfrm xmlns:a="http://schemas.openxmlformats.org/drawingml/2006/main">
          <a:off x="440407" y="1"/>
          <a:ext cx="3826793" cy="390524"/>
        </a:xfrm>
        <a:prstGeom xmlns:a="http://schemas.openxmlformats.org/drawingml/2006/main" prst="rect">
          <a:avLst/>
        </a:prstGeom>
      </cdr:spPr>
      <cdr:txBody>
        <a:bodyPr xmlns:a="http://schemas.openxmlformats.org/drawingml/2006/main" vertOverflow="clip" wrap="square" lIns="27432" tIns="27432" rIns="27432" bIns="27432" rtlCol="0" anchor="ctr" anchorCtr="0"/>
        <a:lstStyle xmlns:a="http://schemas.openxmlformats.org/drawingml/2006/main"/>
        <a:p xmlns:a="http://schemas.openxmlformats.org/drawingml/2006/main">
          <a:pPr algn="l"/>
          <a:r>
            <a:rPr lang="en-US" sz="1000" b="1">
              <a:latin typeface="Arial" panose="020B0604020202020204" pitchFamily="34" charset="0"/>
              <a:cs typeface="Arial" panose="020B0604020202020204" pitchFamily="34" charset="0"/>
            </a:rPr>
            <a:t>O&amp;M Costs ($2023/MWh)</a:t>
          </a:r>
        </a:p>
        <a:p xmlns:a="http://schemas.openxmlformats.org/drawingml/2006/main">
          <a:pPr algn="l"/>
          <a:r>
            <a:rPr lang="en-US" sz="1000" b="1">
              <a:latin typeface="Arial" panose="020B0604020202020204" pitchFamily="34" charset="0"/>
              <a:cs typeface="Arial" panose="020B0604020202020204" pitchFamily="34" charset="0"/>
            </a:rPr>
            <a:t>Indexed</a:t>
          </a:r>
          <a:r>
            <a:rPr lang="en-US" sz="1000" b="1" baseline="0">
              <a:latin typeface="Arial" panose="020B0604020202020204" pitchFamily="34" charset="0"/>
              <a:cs typeface="Arial" panose="020B0604020202020204" pitchFamily="34" charset="0"/>
            </a:rPr>
            <a:t> </a:t>
          </a:r>
          <a:r>
            <a:rPr lang="en-US" sz="1100" b="1">
              <a:effectLst/>
              <a:latin typeface="+mn-lt"/>
              <a:ea typeface="+mn-ea"/>
              <a:cs typeface="+mn-cs"/>
            </a:rPr>
            <a:t>Average of Plant's</a:t>
          </a:r>
          <a:r>
            <a:rPr lang="en-US" sz="1100" b="1" baseline="0">
              <a:effectLst/>
              <a:latin typeface="+mn-lt"/>
              <a:ea typeface="+mn-ea"/>
              <a:cs typeface="+mn-cs"/>
            </a:rPr>
            <a:t> First Two Full Years of Operations</a:t>
          </a:r>
          <a:endParaRPr lang="en-US" sz="1000" b="1">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0.42916</cdr:x>
      <cdr:y>0.11549</cdr:y>
    </cdr:from>
    <cdr:to>
      <cdr:x>0.86377</cdr:x>
      <cdr:y>0.19809</cdr:y>
    </cdr:to>
    <cdr:sp macro="" textlink="">
      <cdr:nvSpPr>
        <cdr:cNvPr id="13" name="TextBox 1"/>
        <cdr:cNvSpPr txBox="1"/>
      </cdr:nvSpPr>
      <cdr:spPr>
        <a:xfrm xmlns:a="http://schemas.openxmlformats.org/drawingml/2006/main">
          <a:off x="2580664" y="358844"/>
          <a:ext cx="2613436" cy="256643"/>
        </a:xfrm>
        <a:prstGeom xmlns:a="http://schemas.openxmlformats.org/drawingml/2006/main" prst="rect">
          <a:avLst/>
        </a:prstGeom>
      </cdr:spPr>
      <cdr:txBody>
        <a:bodyPr xmlns:a="http://schemas.openxmlformats.org/drawingml/2006/main" wrap="square" lIns="27432" tIns="27432" rIns="27432" bIns="27432"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a:r>
            <a:rPr lang="en-US" sz="1000" b="1" baseline="0">
              <a:solidFill>
                <a:schemeClr val="tx2"/>
              </a:solidFill>
              <a:latin typeface="Arial" panose="020B0604020202020204" pitchFamily="34" charset="0"/>
              <a:cs typeface="Arial" panose="020B0604020202020204" pitchFamily="34" charset="0"/>
            </a:rPr>
            <a:t>Median (with 20</a:t>
          </a:r>
          <a:r>
            <a:rPr lang="en-US" sz="1000" b="1" baseline="30000">
              <a:solidFill>
                <a:schemeClr val="tx2"/>
              </a:solidFill>
              <a:latin typeface="Arial" panose="020B0604020202020204" pitchFamily="34" charset="0"/>
              <a:cs typeface="Arial" panose="020B0604020202020204" pitchFamily="34" charset="0"/>
            </a:rPr>
            <a:t>th</a:t>
          </a:r>
          <a:r>
            <a:rPr lang="en-US" sz="1000" b="1" baseline="0">
              <a:solidFill>
                <a:schemeClr val="tx2"/>
              </a:solidFill>
              <a:latin typeface="Arial" panose="020B0604020202020204" pitchFamily="34" charset="0"/>
              <a:cs typeface="Arial" panose="020B0604020202020204" pitchFamily="34" charset="0"/>
            </a:rPr>
            <a:t> to 80</a:t>
          </a:r>
          <a:r>
            <a:rPr lang="en-US" sz="1000" b="1" baseline="30000">
              <a:solidFill>
                <a:schemeClr val="tx2"/>
              </a:solidFill>
              <a:latin typeface="Arial" panose="020B0604020202020204" pitchFamily="34" charset="0"/>
              <a:cs typeface="Arial" panose="020B0604020202020204" pitchFamily="34" charset="0"/>
            </a:rPr>
            <a:t>th</a:t>
          </a:r>
          <a:r>
            <a:rPr lang="en-US" sz="1000" b="1" baseline="0">
              <a:solidFill>
                <a:schemeClr val="tx2"/>
              </a:solidFill>
              <a:latin typeface="Arial" panose="020B0604020202020204" pitchFamily="34" charset="0"/>
              <a:cs typeface="Arial" panose="020B0604020202020204" pitchFamily="34" charset="0"/>
            </a:rPr>
            <a:t> percentile range)</a:t>
          </a:r>
          <a:endParaRPr lang="en-US" sz="1000" b="1">
            <a:solidFill>
              <a:schemeClr val="tx2"/>
            </a:solidFill>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0.18029</cdr:x>
      <cdr:y>0.89658</cdr:y>
    </cdr:from>
    <cdr:to>
      <cdr:x>0.88942</cdr:x>
      <cdr:y>0.99628</cdr:y>
    </cdr:to>
    <cdr:sp macro="" textlink="">
      <cdr:nvSpPr>
        <cdr:cNvPr id="10" name="TextBox 1"/>
        <cdr:cNvSpPr txBox="1"/>
      </cdr:nvSpPr>
      <cdr:spPr>
        <a:xfrm xmlns:a="http://schemas.openxmlformats.org/drawingml/2006/main">
          <a:off x="1071563" y="2869406"/>
          <a:ext cx="4214812" cy="319088"/>
        </a:xfrm>
        <a:prstGeom xmlns:a="http://schemas.openxmlformats.org/drawingml/2006/main" prst="rect">
          <a:avLst/>
        </a:prstGeom>
      </cdr:spPr>
      <cdr:txBody>
        <a:bodyPr xmlns:a="http://schemas.openxmlformats.org/drawingml/2006/main" wrap="square" lIns="27432" tIns="27432" rIns="27432" bIns="27432"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rtl="0"/>
          <a:r>
            <a:rPr lang="en-US" sz="1100" b="1" i="0" baseline="0">
              <a:effectLst/>
              <a:latin typeface="+mn-lt"/>
              <a:ea typeface="+mn-ea"/>
              <a:cs typeface="+mn-cs"/>
            </a:rPr>
            <a:t>Years in Commercial Operation</a:t>
          </a:r>
          <a:endParaRPr lang="en-US" sz="1000">
            <a:effectLst/>
          </a:endParaRPr>
        </a:p>
      </cdr:txBody>
    </cdr:sp>
  </cdr:relSizeAnchor>
</c:userShapes>
</file>

<file path=xl/drawings/drawing42.xml><?xml version="1.0" encoding="utf-8"?>
<xdr:wsDr xmlns:xdr="http://schemas.openxmlformats.org/drawingml/2006/spreadsheetDrawing" xmlns:a="http://schemas.openxmlformats.org/drawingml/2006/main">
  <xdr:twoCellAnchor editAs="oneCell">
    <xdr:from>
      <xdr:col>0</xdr:col>
      <xdr:colOff>38100</xdr:colOff>
      <xdr:row>1</xdr:row>
      <xdr:rowOff>38100</xdr:rowOff>
    </xdr:from>
    <xdr:to>
      <xdr:col>7</xdr:col>
      <xdr:colOff>515258</xdr:colOff>
      <xdr:row>22</xdr:row>
      <xdr:rowOff>76200</xdr:rowOff>
    </xdr:to>
    <xdr:pic>
      <xdr:nvPicPr>
        <xdr:cNvPr id="2" name="Picture 1">
          <a:extLst>
            <a:ext uri="{FF2B5EF4-FFF2-40B4-BE49-F238E27FC236}">
              <a16:creationId xmlns:a16="http://schemas.microsoft.com/office/drawing/2014/main" id="{D400D3F0-C561-5704-876B-8FB29CD211E3}"/>
            </a:ext>
          </a:extLst>
        </xdr:cNvPr>
        <xdr:cNvPicPr>
          <a:picLocks noChangeAspect="1"/>
        </xdr:cNvPicPr>
      </xdr:nvPicPr>
      <xdr:blipFill>
        <a:blip xmlns:r="http://schemas.openxmlformats.org/officeDocument/2006/relationships" r:embed="rId1"/>
        <a:stretch>
          <a:fillRect/>
        </a:stretch>
      </xdr:blipFill>
      <xdr:spPr>
        <a:xfrm>
          <a:off x="38100" y="203200"/>
          <a:ext cx="6509658" cy="3505200"/>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xdr:twoCellAnchor editAs="oneCell">
    <xdr:from>
      <xdr:col>0</xdr:col>
      <xdr:colOff>50800</xdr:colOff>
      <xdr:row>1</xdr:row>
      <xdr:rowOff>63500</xdr:rowOff>
    </xdr:from>
    <xdr:to>
      <xdr:col>6</xdr:col>
      <xdr:colOff>273958</xdr:colOff>
      <xdr:row>22</xdr:row>
      <xdr:rowOff>50800</xdr:rowOff>
    </xdr:to>
    <xdr:pic>
      <xdr:nvPicPr>
        <xdr:cNvPr id="3" name="Picture 2">
          <a:extLst>
            <a:ext uri="{FF2B5EF4-FFF2-40B4-BE49-F238E27FC236}">
              <a16:creationId xmlns:a16="http://schemas.microsoft.com/office/drawing/2014/main" id="{483B0F83-0C21-691F-7396-55393DBF3D3B}"/>
            </a:ext>
          </a:extLst>
        </xdr:cNvPr>
        <xdr:cNvPicPr>
          <a:picLocks noChangeAspect="1"/>
        </xdr:cNvPicPr>
      </xdr:nvPicPr>
      <xdr:blipFill rotWithShape="1">
        <a:blip xmlns:r="http://schemas.openxmlformats.org/officeDocument/2006/relationships" r:embed="rId1"/>
        <a:srcRect t="3887"/>
        <a:stretch/>
      </xdr:blipFill>
      <xdr:spPr>
        <a:xfrm>
          <a:off x="50800" y="228600"/>
          <a:ext cx="6674758" cy="3454400"/>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xdr:twoCellAnchor editAs="oneCell">
    <xdr:from>
      <xdr:col>9</xdr:col>
      <xdr:colOff>11992</xdr:colOff>
      <xdr:row>1</xdr:row>
      <xdr:rowOff>23963</xdr:rowOff>
    </xdr:from>
    <xdr:to>
      <xdr:col>16</xdr:col>
      <xdr:colOff>166169</xdr:colOff>
      <xdr:row>22</xdr:row>
      <xdr:rowOff>131793</xdr:rowOff>
    </xdr:to>
    <xdr:pic>
      <xdr:nvPicPr>
        <xdr:cNvPr id="5" name="Picture 4">
          <a:extLst>
            <a:ext uri="{FF2B5EF4-FFF2-40B4-BE49-F238E27FC236}">
              <a16:creationId xmlns:a16="http://schemas.microsoft.com/office/drawing/2014/main" id="{F71C9BD7-0903-FD19-6CDA-769EB143ECD9}"/>
            </a:ext>
          </a:extLst>
        </xdr:cNvPr>
        <xdr:cNvPicPr>
          <a:picLocks noChangeAspect="1"/>
        </xdr:cNvPicPr>
      </xdr:nvPicPr>
      <xdr:blipFill>
        <a:blip xmlns:r="http://schemas.openxmlformats.org/officeDocument/2006/relationships" r:embed="rId1"/>
        <a:stretch>
          <a:fillRect/>
        </a:stretch>
      </xdr:blipFill>
      <xdr:spPr>
        <a:xfrm>
          <a:off x="8344142" y="213870"/>
          <a:ext cx="6171840" cy="3597361"/>
        </a:xfrm>
        <a:prstGeom prst="rect">
          <a:avLst/>
        </a:prstGeom>
      </xdr:spPr>
    </xdr:pic>
    <xdr:clientData/>
  </xdr:twoCellAnchor>
  <xdr:twoCellAnchor editAs="oneCell">
    <xdr:from>
      <xdr:col>0</xdr:col>
      <xdr:colOff>0</xdr:colOff>
      <xdr:row>1</xdr:row>
      <xdr:rowOff>19539</xdr:rowOff>
    </xdr:from>
    <xdr:to>
      <xdr:col>6</xdr:col>
      <xdr:colOff>837361</xdr:colOff>
      <xdr:row>23</xdr:row>
      <xdr:rowOff>19538</xdr:rowOff>
    </xdr:to>
    <xdr:pic>
      <xdr:nvPicPr>
        <xdr:cNvPr id="3" name="Picture 2">
          <a:extLst>
            <a:ext uri="{FF2B5EF4-FFF2-40B4-BE49-F238E27FC236}">
              <a16:creationId xmlns:a16="http://schemas.microsoft.com/office/drawing/2014/main" id="{71FDBBF8-CD9C-766E-9D52-52E5036611B2}"/>
            </a:ext>
          </a:extLst>
        </xdr:cNvPr>
        <xdr:cNvPicPr>
          <a:picLocks noChangeAspect="1"/>
        </xdr:cNvPicPr>
      </xdr:nvPicPr>
      <xdr:blipFill>
        <a:blip xmlns:r="http://schemas.openxmlformats.org/officeDocument/2006/relationships" r:embed="rId2"/>
        <a:stretch>
          <a:fillRect/>
        </a:stretch>
      </xdr:blipFill>
      <xdr:spPr>
        <a:xfrm>
          <a:off x="0" y="175847"/>
          <a:ext cx="6386284" cy="3438768"/>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xdr:twoCellAnchor>
    <xdr:from>
      <xdr:col>0</xdr:col>
      <xdr:colOff>1</xdr:colOff>
      <xdr:row>1</xdr:row>
      <xdr:rowOff>162559</xdr:rowOff>
    </xdr:from>
    <xdr:to>
      <xdr:col>9</xdr:col>
      <xdr:colOff>274320</xdr:colOff>
      <xdr:row>21</xdr:row>
      <xdr:rowOff>111760</xdr:rowOff>
    </xdr:to>
    <xdr:graphicFrame macro="">
      <xdr:nvGraphicFramePr>
        <xdr:cNvPr id="33" name="Chart 2">
          <a:extLst>
            <a:ext uri="{FF2B5EF4-FFF2-40B4-BE49-F238E27FC236}">
              <a16:creationId xmlns:a16="http://schemas.microsoft.com/office/drawing/2014/main" id="{00000000-0008-0000-1B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46.xml><?xml version="1.0" encoding="utf-8"?>
<c:userShapes xmlns:c="http://schemas.openxmlformats.org/drawingml/2006/chart">
  <cdr:relSizeAnchor xmlns:cdr="http://schemas.openxmlformats.org/drawingml/2006/chartDrawing">
    <cdr:from>
      <cdr:x>0.32282</cdr:x>
      <cdr:y>0.83605</cdr:y>
    </cdr:from>
    <cdr:to>
      <cdr:x>0.47654</cdr:x>
      <cdr:y>0.91116</cdr:y>
    </cdr:to>
    <cdr:sp macro="" textlink="">
      <cdr:nvSpPr>
        <cdr:cNvPr id="3" name="TextBox 1"/>
        <cdr:cNvSpPr txBox="1"/>
      </cdr:nvSpPr>
      <cdr:spPr>
        <a:xfrm xmlns:a="http://schemas.openxmlformats.org/drawingml/2006/main">
          <a:off x="1690558" y="2665077"/>
          <a:ext cx="804991" cy="239414"/>
        </a:xfrm>
        <a:prstGeom xmlns:a="http://schemas.openxmlformats.org/drawingml/2006/main" prst="rect">
          <a:avLst/>
        </a:prstGeom>
      </cdr:spPr>
      <cdr:txBody>
        <a:bodyPr xmlns:a="http://schemas.openxmlformats.org/drawingml/2006/main" wrap="square" lIns="45720" rIns="45720"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b="1">
              <a:solidFill>
                <a:schemeClr val="accent2">
                  <a:lumMod val="75000"/>
                </a:schemeClr>
              </a:solidFill>
              <a:latin typeface="Arial" panose="020B0604020202020204" pitchFamily="34" charset="0"/>
              <a:cs typeface="Arial" panose="020B0604020202020204" pitchFamily="34" charset="0"/>
            </a:rPr>
            <a:t>SEGS I</a:t>
          </a:r>
          <a:r>
            <a:rPr lang="en-US" sz="1000" b="1" baseline="0">
              <a:solidFill>
                <a:schemeClr val="accent2">
                  <a:lumMod val="75000"/>
                </a:schemeClr>
              </a:solidFill>
              <a:latin typeface="Arial" panose="020B0604020202020204" pitchFamily="34" charset="0"/>
              <a:cs typeface="Arial" panose="020B0604020202020204" pitchFamily="34" charset="0"/>
            </a:rPr>
            <a:t> &amp; </a:t>
          </a:r>
          <a:r>
            <a:rPr lang="en-US" sz="1000" b="1">
              <a:solidFill>
                <a:schemeClr val="accent2">
                  <a:lumMod val="75000"/>
                </a:schemeClr>
              </a:solidFill>
              <a:latin typeface="Arial" panose="020B0604020202020204" pitchFamily="34" charset="0"/>
              <a:cs typeface="Arial" panose="020B0604020202020204" pitchFamily="34" charset="0"/>
            </a:rPr>
            <a:t>II</a:t>
          </a:r>
        </a:p>
      </cdr:txBody>
    </cdr:sp>
  </cdr:relSizeAnchor>
  <cdr:relSizeAnchor xmlns:cdr="http://schemas.openxmlformats.org/drawingml/2006/chartDrawing">
    <cdr:from>
      <cdr:x>0.22171</cdr:x>
      <cdr:y>0.56282</cdr:y>
    </cdr:from>
    <cdr:to>
      <cdr:x>0.3765</cdr:x>
      <cdr:y>0.61534</cdr:y>
    </cdr:to>
    <cdr:sp macro="" textlink="">
      <cdr:nvSpPr>
        <cdr:cNvPr id="5" name="TextBox 1"/>
        <cdr:cNvSpPr txBox="1"/>
      </cdr:nvSpPr>
      <cdr:spPr>
        <a:xfrm xmlns:a="http://schemas.openxmlformats.org/drawingml/2006/main">
          <a:off x="1161061" y="1794102"/>
          <a:ext cx="810613" cy="167414"/>
        </a:xfrm>
        <a:prstGeom xmlns:a="http://schemas.openxmlformats.org/drawingml/2006/main" prst="rect">
          <a:avLst/>
        </a:prstGeom>
        <a:noFill xmlns:a="http://schemas.openxmlformats.org/drawingml/2006/main"/>
      </cdr:spPr>
      <cdr:txBody>
        <a:bodyPr xmlns:a="http://schemas.openxmlformats.org/drawingml/2006/main" wrap="square" lIns="27432" tIns="27432" rIns="27432" bIns="27432" rtlCol="0" anchor="ctr"/>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b="1">
              <a:solidFill>
                <a:schemeClr val="accent3">
                  <a:lumMod val="75000"/>
                </a:schemeClr>
              </a:solidFill>
              <a:latin typeface="Arial" panose="020B0604020202020204" pitchFamily="34" charset="0"/>
              <a:cs typeface="Arial" panose="020B0604020202020204" pitchFamily="34" charset="0"/>
            </a:rPr>
            <a:t>SEGS III-IX</a:t>
          </a:r>
        </a:p>
      </cdr:txBody>
    </cdr:sp>
  </cdr:relSizeAnchor>
  <cdr:relSizeAnchor xmlns:cdr="http://schemas.openxmlformats.org/drawingml/2006/chartDrawing">
    <cdr:from>
      <cdr:x>0.89487</cdr:x>
      <cdr:y>0.39411</cdr:y>
    </cdr:from>
    <cdr:to>
      <cdr:x>1</cdr:x>
      <cdr:y>0.44502</cdr:y>
    </cdr:to>
    <cdr:sp macro="" textlink="">
      <cdr:nvSpPr>
        <cdr:cNvPr id="4" name="TextBox 1"/>
        <cdr:cNvSpPr txBox="1"/>
      </cdr:nvSpPr>
      <cdr:spPr>
        <a:xfrm xmlns:a="http://schemas.openxmlformats.org/drawingml/2006/main">
          <a:off x="4686299" y="1256306"/>
          <a:ext cx="550545" cy="162286"/>
        </a:xfrm>
        <a:prstGeom xmlns:a="http://schemas.openxmlformats.org/drawingml/2006/main" prst="rect">
          <a:avLst/>
        </a:prstGeom>
        <a:noFill xmlns:a="http://schemas.openxmlformats.org/drawingml/2006/main"/>
      </cdr:spPr>
      <cdr:txBody>
        <a:bodyPr xmlns:a="http://schemas.openxmlformats.org/drawingml/2006/main"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b="1">
              <a:solidFill>
                <a:schemeClr val="accent2"/>
              </a:solidFill>
              <a:latin typeface="Arial" panose="020B0604020202020204" pitchFamily="34" charset="0"/>
              <a:cs typeface="Arial" panose="020B0604020202020204" pitchFamily="34" charset="0"/>
            </a:rPr>
            <a:t>Genesis</a:t>
          </a:r>
        </a:p>
      </cdr:txBody>
    </cdr:sp>
  </cdr:relSizeAnchor>
  <cdr:relSizeAnchor xmlns:cdr="http://schemas.openxmlformats.org/drawingml/2006/chartDrawing">
    <cdr:from>
      <cdr:x>0.77244</cdr:x>
      <cdr:y>0.13392</cdr:y>
    </cdr:from>
    <cdr:to>
      <cdr:x>0.86368</cdr:x>
      <cdr:y>0.19317</cdr:y>
    </cdr:to>
    <cdr:sp macro="" textlink="">
      <cdr:nvSpPr>
        <cdr:cNvPr id="6" name="TextBox 1"/>
        <cdr:cNvSpPr txBox="1"/>
      </cdr:nvSpPr>
      <cdr:spPr>
        <a:xfrm xmlns:a="http://schemas.openxmlformats.org/drawingml/2006/main">
          <a:off x="5154674" y="424288"/>
          <a:ext cx="608865" cy="187724"/>
        </a:xfrm>
        <a:prstGeom xmlns:a="http://schemas.openxmlformats.org/drawingml/2006/main" prst="rect">
          <a:avLst/>
        </a:prstGeom>
        <a:noFill xmlns:a="http://schemas.openxmlformats.org/drawingml/2006/main"/>
      </cdr:spPr>
      <cdr:txBody>
        <a:bodyPr xmlns:a="http://schemas.openxmlformats.org/drawingml/2006/main"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b="1">
              <a:solidFill>
                <a:schemeClr val="accent6"/>
              </a:solidFill>
              <a:latin typeface="Arial" panose="020B0604020202020204" pitchFamily="34" charset="0"/>
              <a:cs typeface="Arial" panose="020B0604020202020204" pitchFamily="34" charset="0"/>
            </a:rPr>
            <a:t>Solana</a:t>
          </a:r>
        </a:p>
      </cdr:txBody>
    </cdr:sp>
  </cdr:relSizeAnchor>
  <cdr:relSizeAnchor xmlns:cdr="http://schemas.openxmlformats.org/drawingml/2006/chartDrawing">
    <cdr:from>
      <cdr:x>0.89678</cdr:x>
      <cdr:y>0.4615</cdr:y>
    </cdr:from>
    <cdr:to>
      <cdr:x>1</cdr:x>
      <cdr:y>0.51474</cdr:y>
    </cdr:to>
    <cdr:sp macro="" textlink="">
      <cdr:nvSpPr>
        <cdr:cNvPr id="7" name="TextBox 1"/>
        <cdr:cNvSpPr txBox="1"/>
      </cdr:nvSpPr>
      <cdr:spPr>
        <a:xfrm xmlns:a="http://schemas.openxmlformats.org/drawingml/2006/main">
          <a:off x="5984406" y="1462182"/>
          <a:ext cx="688809" cy="168683"/>
        </a:xfrm>
        <a:prstGeom xmlns:a="http://schemas.openxmlformats.org/drawingml/2006/main" prst="rect">
          <a:avLst/>
        </a:prstGeom>
        <a:noFill xmlns:a="http://schemas.openxmlformats.org/drawingml/2006/main"/>
      </cdr:spPr>
      <cdr:txBody>
        <a:bodyPr xmlns:a="http://schemas.openxmlformats.org/drawingml/2006/main"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b="1">
              <a:solidFill>
                <a:schemeClr val="accent3">
                  <a:lumMod val="50000"/>
                </a:schemeClr>
              </a:solidFill>
              <a:latin typeface="Arial" panose="020B0604020202020204" pitchFamily="34" charset="0"/>
              <a:cs typeface="Arial" panose="020B0604020202020204" pitchFamily="34" charset="0"/>
            </a:rPr>
            <a:t>Ivanpah</a:t>
          </a:r>
        </a:p>
      </cdr:txBody>
    </cdr:sp>
  </cdr:relSizeAnchor>
  <cdr:relSizeAnchor xmlns:cdr="http://schemas.openxmlformats.org/drawingml/2006/chartDrawing">
    <cdr:from>
      <cdr:x>0.90078</cdr:x>
      <cdr:y>0.27029</cdr:y>
    </cdr:from>
    <cdr:to>
      <cdr:x>0.99479</cdr:x>
      <cdr:y>0.32399</cdr:y>
    </cdr:to>
    <cdr:sp macro="" textlink="">
      <cdr:nvSpPr>
        <cdr:cNvPr id="8" name="TextBox 1"/>
        <cdr:cNvSpPr txBox="1"/>
      </cdr:nvSpPr>
      <cdr:spPr>
        <a:xfrm xmlns:a="http://schemas.openxmlformats.org/drawingml/2006/main">
          <a:off x="6011119" y="856362"/>
          <a:ext cx="627349" cy="170140"/>
        </a:xfrm>
        <a:prstGeom xmlns:a="http://schemas.openxmlformats.org/drawingml/2006/main" prst="rect">
          <a:avLst/>
        </a:prstGeom>
        <a:noFill xmlns:a="http://schemas.openxmlformats.org/drawingml/2006/main"/>
      </cdr:spPr>
      <cdr:txBody>
        <a:bodyPr xmlns:a="http://schemas.openxmlformats.org/drawingml/2006/main"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b="1">
              <a:solidFill>
                <a:schemeClr val="accent5"/>
              </a:solidFill>
              <a:latin typeface="Arial" panose="020B0604020202020204" pitchFamily="34" charset="0"/>
              <a:cs typeface="Arial" panose="020B0604020202020204" pitchFamily="34" charset="0"/>
            </a:rPr>
            <a:t>Mojave</a:t>
          </a:r>
        </a:p>
      </cdr:txBody>
    </cdr:sp>
  </cdr:relSizeAnchor>
  <cdr:relSizeAnchor xmlns:cdr="http://schemas.openxmlformats.org/drawingml/2006/chartDrawing">
    <cdr:from>
      <cdr:x>0.78783</cdr:x>
      <cdr:y>0.62184</cdr:y>
    </cdr:from>
    <cdr:to>
      <cdr:x>1</cdr:x>
      <cdr:y>0.70261</cdr:y>
    </cdr:to>
    <cdr:sp macro="" textlink="">
      <cdr:nvSpPr>
        <cdr:cNvPr id="9" name="TextBox 1"/>
        <cdr:cNvSpPr txBox="1"/>
      </cdr:nvSpPr>
      <cdr:spPr>
        <a:xfrm xmlns:a="http://schemas.openxmlformats.org/drawingml/2006/main">
          <a:off x="4602480" y="1933275"/>
          <a:ext cx="1239519" cy="251125"/>
        </a:xfrm>
        <a:prstGeom xmlns:a="http://schemas.openxmlformats.org/drawingml/2006/main" prst="rect">
          <a:avLst/>
        </a:prstGeom>
        <a:noFill xmlns:a="http://schemas.openxmlformats.org/drawingml/2006/main"/>
      </cdr:spPr>
      <cdr:txBody>
        <a:bodyPr xmlns:a="http://schemas.openxmlformats.org/drawingml/2006/main" wrap="square" lIns="18288" tIns="27432" rIns="18288" bIns="27432"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a:r>
            <a:rPr lang="en-US" sz="1000" b="1">
              <a:latin typeface="Arial" panose="020B0604020202020204" pitchFamily="34" charset="0"/>
              <a:cs typeface="Arial" panose="020B0604020202020204" pitchFamily="34" charset="0"/>
            </a:rPr>
            <a:t>Nevada Solar One</a:t>
          </a:r>
        </a:p>
      </cdr:txBody>
    </cdr:sp>
  </cdr:relSizeAnchor>
  <cdr:relSizeAnchor xmlns:cdr="http://schemas.openxmlformats.org/drawingml/2006/chartDrawing">
    <cdr:from>
      <cdr:x>0.12783</cdr:x>
      <cdr:y>0.12832</cdr:y>
    </cdr:from>
    <cdr:to>
      <cdr:x>0.6566</cdr:x>
      <cdr:y>0.2178</cdr:y>
    </cdr:to>
    <cdr:sp macro="" textlink="">
      <cdr:nvSpPr>
        <cdr:cNvPr id="10" name="TextBox 1"/>
        <cdr:cNvSpPr txBox="1"/>
      </cdr:nvSpPr>
      <cdr:spPr>
        <a:xfrm xmlns:a="http://schemas.openxmlformats.org/drawingml/2006/main">
          <a:off x="669426" y="409046"/>
          <a:ext cx="2769098" cy="285235"/>
        </a:xfrm>
        <a:prstGeom xmlns:a="http://schemas.openxmlformats.org/drawingml/2006/main" prst="rect">
          <a:avLst/>
        </a:prstGeom>
        <a:noFill xmlns:a="http://schemas.openxmlformats.org/drawingml/2006/main"/>
      </cdr:spPr>
      <cdr:txBody>
        <a:bodyPr xmlns:a="http://schemas.openxmlformats.org/drawingml/2006/main" wrap="square" lIns="45720" rIns="45720"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b="1">
              <a:solidFill>
                <a:schemeClr val="tx2"/>
              </a:solidFill>
              <a:latin typeface="Arial" panose="020B0604020202020204" pitchFamily="34" charset="0"/>
              <a:cs typeface="Arial" panose="020B0604020202020204" pitchFamily="34" charset="0"/>
            </a:rPr>
            <a:t>Capacity-Weighted Annual Average PV in States with</a:t>
          </a:r>
          <a:r>
            <a:rPr lang="en-US" sz="1000" b="1" baseline="0">
              <a:solidFill>
                <a:schemeClr val="tx2"/>
              </a:solidFill>
              <a:latin typeface="Arial" panose="020B0604020202020204" pitchFamily="34" charset="0"/>
              <a:cs typeface="Arial" panose="020B0604020202020204" pitchFamily="34" charset="0"/>
            </a:rPr>
            <a:t> CSP (</a:t>
          </a:r>
          <a:r>
            <a:rPr lang="en-US" sz="1000" b="1">
              <a:solidFill>
                <a:schemeClr val="tx2"/>
              </a:solidFill>
              <a:latin typeface="Arial" panose="020B0604020202020204" pitchFamily="34" charset="0"/>
              <a:cs typeface="Arial" panose="020B0604020202020204" pitchFamily="34" charset="0"/>
            </a:rPr>
            <a:t>CA, NV, AZ)</a:t>
          </a:r>
        </a:p>
      </cdr:txBody>
    </cdr:sp>
  </cdr:relSizeAnchor>
  <cdr:relSizeAnchor xmlns:cdr="http://schemas.openxmlformats.org/drawingml/2006/chartDrawing">
    <cdr:from>
      <cdr:x>0.88205</cdr:x>
      <cdr:y>0.78733</cdr:y>
    </cdr:from>
    <cdr:to>
      <cdr:x>1</cdr:x>
      <cdr:y>0.86789</cdr:y>
    </cdr:to>
    <cdr:sp macro="" textlink="">
      <cdr:nvSpPr>
        <cdr:cNvPr id="11" name="TextBox 1"/>
        <cdr:cNvSpPr txBox="1"/>
      </cdr:nvSpPr>
      <cdr:spPr>
        <a:xfrm xmlns:a="http://schemas.openxmlformats.org/drawingml/2006/main">
          <a:off x="5886109" y="2494519"/>
          <a:ext cx="787106" cy="255241"/>
        </a:xfrm>
        <a:prstGeom xmlns:a="http://schemas.openxmlformats.org/drawingml/2006/main" prst="rect">
          <a:avLst/>
        </a:prstGeom>
        <a:noFill xmlns:a="http://schemas.openxmlformats.org/drawingml/2006/main"/>
      </cdr:spPr>
      <cdr:txBody>
        <a:bodyPr xmlns:a="http://schemas.openxmlformats.org/drawingml/2006/main"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a:r>
            <a:rPr lang="en-US" sz="1000" b="1">
              <a:solidFill>
                <a:schemeClr val="accent4">
                  <a:lumMod val="75000"/>
                </a:schemeClr>
              </a:solidFill>
              <a:latin typeface="Arial" panose="020B0604020202020204" pitchFamily="34" charset="0"/>
              <a:cs typeface="Arial" panose="020B0604020202020204" pitchFamily="34" charset="0"/>
            </a:rPr>
            <a:t>Crescent</a:t>
          </a:r>
        </a:p>
        <a:p xmlns:a="http://schemas.openxmlformats.org/drawingml/2006/main">
          <a:pPr algn="ctr"/>
          <a:r>
            <a:rPr lang="en-US" sz="1000" b="1">
              <a:solidFill>
                <a:schemeClr val="accent4">
                  <a:lumMod val="75000"/>
                </a:schemeClr>
              </a:solidFill>
              <a:latin typeface="Arial" panose="020B0604020202020204" pitchFamily="34" charset="0"/>
              <a:cs typeface="Arial" panose="020B0604020202020204" pitchFamily="34" charset="0"/>
            </a:rPr>
            <a:t>Dunes</a:t>
          </a:r>
        </a:p>
      </cdr:txBody>
    </cdr:sp>
  </cdr:relSizeAnchor>
  <cdr:relSizeAnchor xmlns:cdr="http://schemas.openxmlformats.org/drawingml/2006/chartDrawing">
    <cdr:from>
      <cdr:x>0</cdr:x>
      <cdr:y>0.00955</cdr:y>
    </cdr:from>
    <cdr:to>
      <cdr:x>0.53474</cdr:x>
      <cdr:y>0.08281</cdr:y>
    </cdr:to>
    <cdr:sp macro="" textlink="">
      <cdr:nvSpPr>
        <cdr:cNvPr id="12" name="TextBox 1"/>
        <cdr:cNvSpPr txBox="1"/>
      </cdr:nvSpPr>
      <cdr:spPr>
        <a:xfrm xmlns:a="http://schemas.openxmlformats.org/drawingml/2006/main">
          <a:off x="0" y="30443"/>
          <a:ext cx="2800349" cy="233531"/>
        </a:xfrm>
        <a:prstGeom xmlns:a="http://schemas.openxmlformats.org/drawingml/2006/main" prst="rect">
          <a:avLst/>
        </a:prstGeom>
        <a:noFill xmlns:a="http://schemas.openxmlformats.org/drawingml/2006/main"/>
      </cdr:spPr>
      <cdr:txBody>
        <a:bodyPr xmlns:a="http://schemas.openxmlformats.org/drawingml/2006/main" vert="horz" wrap="square" lIns="18288" tIns="27432" rIns="18288" bIns="27432" rtlCol="0" anchor="t"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l"/>
          <a:r>
            <a:rPr lang="en-US" sz="1000" b="1">
              <a:latin typeface="Arial" panose="020B0604020202020204" pitchFamily="34" charset="0"/>
              <a:cs typeface="Arial" panose="020B0604020202020204" pitchFamily="34" charset="0"/>
            </a:rPr>
            <a:t>Annual Capacity Factor</a:t>
          </a:r>
          <a:r>
            <a:rPr lang="en-US" sz="1000" b="1" baseline="0">
              <a:latin typeface="Arial" panose="020B0604020202020204" pitchFamily="34" charset="0"/>
              <a:cs typeface="Arial" panose="020B0604020202020204" pitchFamily="34" charset="0"/>
            </a:rPr>
            <a:t> (solar portion only)</a:t>
          </a:r>
          <a:endParaRPr lang="en-US" sz="1000" b="1">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0.13189</cdr:x>
      <cdr:y>0.22096</cdr:y>
    </cdr:from>
    <cdr:to>
      <cdr:x>0.17375</cdr:x>
      <cdr:y>0.27936</cdr:y>
    </cdr:to>
    <cdr:cxnSp macro="">
      <cdr:nvCxnSpPr>
        <cdr:cNvPr id="13" name="Straight Connector 12">
          <a:extLst xmlns:a="http://schemas.openxmlformats.org/drawingml/2006/main">
            <a:ext uri="{FF2B5EF4-FFF2-40B4-BE49-F238E27FC236}">
              <a16:creationId xmlns:a16="http://schemas.microsoft.com/office/drawing/2014/main" id="{05E0D90E-993A-008E-276F-6084332008E4}"/>
            </a:ext>
          </a:extLst>
        </cdr:cNvPr>
        <cdr:cNvCxnSpPr/>
      </cdr:nvCxnSpPr>
      <cdr:spPr>
        <a:xfrm xmlns:a="http://schemas.openxmlformats.org/drawingml/2006/main" flipV="1">
          <a:off x="795338" y="666750"/>
          <a:ext cx="252412" cy="176213"/>
        </a:xfrm>
        <a:prstGeom xmlns:a="http://schemas.openxmlformats.org/drawingml/2006/main" prst="line">
          <a:avLst/>
        </a:prstGeom>
        <a:ln xmlns:a="http://schemas.openxmlformats.org/drawingml/2006/main">
          <a:solidFill>
            <a:schemeClr val="tx2"/>
          </a:solidFill>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relSizeAnchor>
</c:userShapes>
</file>

<file path=xl/drawings/drawing47.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3</xdr:col>
      <xdr:colOff>198523</xdr:colOff>
      <xdr:row>21</xdr:row>
      <xdr:rowOff>97639</xdr:rowOff>
    </xdr:to>
    <xdr:pic>
      <xdr:nvPicPr>
        <xdr:cNvPr id="5" name="Picture 4">
          <a:extLst>
            <a:ext uri="{FF2B5EF4-FFF2-40B4-BE49-F238E27FC236}">
              <a16:creationId xmlns:a16="http://schemas.microsoft.com/office/drawing/2014/main" id="{0899F807-3063-BA83-4F42-552B44786CF5}"/>
            </a:ext>
          </a:extLst>
        </xdr:cNvPr>
        <xdr:cNvPicPr>
          <a:picLocks noChangeAspect="1"/>
        </xdr:cNvPicPr>
      </xdr:nvPicPr>
      <xdr:blipFill>
        <a:blip xmlns:r="http://schemas.openxmlformats.org/officeDocument/2006/relationships" r:embed="rId1"/>
        <a:stretch>
          <a:fillRect/>
        </a:stretch>
      </xdr:blipFill>
      <xdr:spPr>
        <a:xfrm>
          <a:off x="0" y="190500"/>
          <a:ext cx="5713498" cy="3336139"/>
        </a:xfrm>
        <a:prstGeom prst="rect">
          <a:avLst/>
        </a:prstGeom>
      </xdr:spPr>
    </xdr:pic>
    <xdr:clientData/>
  </xdr:twoCellAnchor>
  <xdr:twoCellAnchor editAs="oneCell">
    <xdr:from>
      <xdr:col>5</xdr:col>
      <xdr:colOff>0</xdr:colOff>
      <xdr:row>1</xdr:row>
      <xdr:rowOff>0</xdr:rowOff>
    </xdr:from>
    <xdr:to>
      <xdr:col>7</xdr:col>
      <xdr:colOff>2474998</xdr:colOff>
      <xdr:row>21</xdr:row>
      <xdr:rowOff>68902</xdr:rowOff>
    </xdr:to>
    <xdr:pic>
      <xdr:nvPicPr>
        <xdr:cNvPr id="7" name="Picture 6">
          <a:extLst>
            <a:ext uri="{FF2B5EF4-FFF2-40B4-BE49-F238E27FC236}">
              <a16:creationId xmlns:a16="http://schemas.microsoft.com/office/drawing/2014/main" id="{F359A99F-CC85-A688-A051-41C3BE7B0913}"/>
            </a:ext>
          </a:extLst>
        </xdr:cNvPr>
        <xdr:cNvPicPr>
          <a:picLocks noChangeAspect="1"/>
        </xdr:cNvPicPr>
      </xdr:nvPicPr>
      <xdr:blipFill>
        <a:blip xmlns:r="http://schemas.openxmlformats.org/officeDocument/2006/relationships" r:embed="rId2"/>
        <a:stretch>
          <a:fillRect/>
        </a:stretch>
      </xdr:blipFill>
      <xdr:spPr>
        <a:xfrm>
          <a:off x="8220075" y="190500"/>
          <a:ext cx="5713498" cy="3307402"/>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xdr:twoCellAnchor editAs="oneCell">
    <xdr:from>
      <xdr:col>0</xdr:col>
      <xdr:colOff>9525</xdr:colOff>
      <xdr:row>1</xdr:row>
      <xdr:rowOff>57150</xdr:rowOff>
    </xdr:from>
    <xdr:to>
      <xdr:col>12</xdr:col>
      <xdr:colOff>466725</xdr:colOff>
      <xdr:row>27</xdr:row>
      <xdr:rowOff>38412</xdr:rowOff>
    </xdr:to>
    <xdr:pic>
      <xdr:nvPicPr>
        <xdr:cNvPr id="5" name="Picture 4">
          <a:extLst>
            <a:ext uri="{FF2B5EF4-FFF2-40B4-BE49-F238E27FC236}">
              <a16:creationId xmlns:a16="http://schemas.microsoft.com/office/drawing/2014/main" id="{2DDC5B7B-EB1F-D644-6F7D-D025993B6ED9}"/>
            </a:ext>
          </a:extLst>
        </xdr:cNvPr>
        <xdr:cNvPicPr>
          <a:picLocks noChangeAspect="1"/>
        </xdr:cNvPicPr>
      </xdr:nvPicPr>
      <xdr:blipFill>
        <a:blip xmlns:r="http://schemas.openxmlformats.org/officeDocument/2006/relationships" r:embed="rId1"/>
        <a:stretch>
          <a:fillRect/>
        </a:stretch>
      </xdr:blipFill>
      <xdr:spPr>
        <a:xfrm>
          <a:off x="9525" y="247650"/>
          <a:ext cx="7772400" cy="4191312"/>
        </a:xfrm>
        <a:prstGeom prst="rect">
          <a:avLst/>
        </a:prstGeom>
      </xdr:spPr>
    </xdr:pic>
    <xdr:clientData/>
  </xdr:twoCellAnchor>
  <xdr:twoCellAnchor editAs="oneCell">
    <xdr:from>
      <xdr:col>17</xdr:col>
      <xdr:colOff>0</xdr:colOff>
      <xdr:row>1</xdr:row>
      <xdr:rowOff>0</xdr:rowOff>
    </xdr:from>
    <xdr:to>
      <xdr:col>22</xdr:col>
      <xdr:colOff>46123</xdr:colOff>
      <xdr:row>20</xdr:row>
      <xdr:rowOff>92366</xdr:rowOff>
    </xdr:to>
    <xdr:pic>
      <xdr:nvPicPr>
        <xdr:cNvPr id="3" name="Picture 2">
          <a:extLst>
            <a:ext uri="{FF2B5EF4-FFF2-40B4-BE49-F238E27FC236}">
              <a16:creationId xmlns:a16="http://schemas.microsoft.com/office/drawing/2014/main" id="{A5CE7804-42B5-F00C-3CBF-45778B5E46C9}"/>
            </a:ext>
          </a:extLst>
        </xdr:cNvPr>
        <xdr:cNvPicPr>
          <a:picLocks noChangeAspect="1"/>
        </xdr:cNvPicPr>
      </xdr:nvPicPr>
      <xdr:blipFill>
        <a:blip xmlns:r="http://schemas.openxmlformats.org/officeDocument/2006/relationships" r:embed="rId2"/>
        <a:stretch>
          <a:fillRect/>
        </a:stretch>
      </xdr:blipFill>
      <xdr:spPr>
        <a:xfrm>
          <a:off x="10363200" y="190500"/>
          <a:ext cx="5713498" cy="3168941"/>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4</xdr:col>
      <xdr:colOff>827173</xdr:colOff>
      <xdr:row>21</xdr:row>
      <xdr:rowOff>97639</xdr:rowOff>
    </xdr:to>
    <xdr:pic>
      <xdr:nvPicPr>
        <xdr:cNvPr id="3" name="Picture 2">
          <a:extLst>
            <a:ext uri="{FF2B5EF4-FFF2-40B4-BE49-F238E27FC236}">
              <a16:creationId xmlns:a16="http://schemas.microsoft.com/office/drawing/2014/main" id="{08757D3A-66AE-ACB0-58B3-1EE1DAA12CA0}"/>
            </a:ext>
          </a:extLst>
        </xdr:cNvPr>
        <xdr:cNvPicPr>
          <a:picLocks noChangeAspect="1"/>
        </xdr:cNvPicPr>
      </xdr:nvPicPr>
      <xdr:blipFill>
        <a:blip xmlns:r="http://schemas.openxmlformats.org/officeDocument/2006/relationships" r:embed="rId1"/>
        <a:stretch>
          <a:fillRect/>
        </a:stretch>
      </xdr:blipFill>
      <xdr:spPr>
        <a:xfrm>
          <a:off x="0" y="190500"/>
          <a:ext cx="5713498" cy="3336139"/>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xdr:twoCellAnchor>
    <xdr:from>
      <xdr:col>46</xdr:col>
      <xdr:colOff>571500</xdr:colOff>
      <xdr:row>1</xdr:row>
      <xdr:rowOff>66675</xdr:rowOff>
    </xdr:from>
    <xdr:to>
      <xdr:col>57</xdr:col>
      <xdr:colOff>419100</xdr:colOff>
      <xdr:row>20</xdr:row>
      <xdr:rowOff>98107</xdr:rowOff>
    </xdr:to>
    <xdr:graphicFrame macro="">
      <xdr:nvGraphicFramePr>
        <xdr:cNvPr id="11" name="Chart 6">
          <a:extLst>
            <a:ext uri="{FF2B5EF4-FFF2-40B4-BE49-F238E27FC236}">
              <a16:creationId xmlns:a16="http://schemas.microsoft.com/office/drawing/2014/main" id="{00000000-0008-0000-1C00-00000B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0</xdr:col>
      <xdr:colOff>0</xdr:colOff>
      <xdr:row>1</xdr:row>
      <xdr:rowOff>60960</xdr:rowOff>
    </xdr:from>
    <xdr:to>
      <xdr:col>10</xdr:col>
      <xdr:colOff>247650</xdr:colOff>
      <xdr:row>20</xdr:row>
      <xdr:rowOff>92392</xdr:rowOff>
    </xdr:to>
    <xdr:graphicFrame macro="">
      <xdr:nvGraphicFramePr>
        <xdr:cNvPr id="2" name="Chart 6">
          <a:extLst>
            <a:ext uri="{FF2B5EF4-FFF2-40B4-BE49-F238E27FC236}">
              <a16:creationId xmlns:a16="http://schemas.microsoft.com/office/drawing/2014/main" id="{00000000-0008-0000-1C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25</xdr:col>
      <xdr:colOff>28847</xdr:colOff>
      <xdr:row>1</xdr:row>
      <xdr:rowOff>68580</xdr:rowOff>
    </xdr:from>
    <xdr:to>
      <xdr:col>35</xdr:col>
      <xdr:colOff>56029</xdr:colOff>
      <xdr:row>20</xdr:row>
      <xdr:rowOff>100012</xdr:rowOff>
    </xdr:to>
    <xdr:graphicFrame macro="">
      <xdr:nvGraphicFramePr>
        <xdr:cNvPr id="3" name="Chart 6">
          <a:extLst>
            <a:ext uri="{FF2B5EF4-FFF2-40B4-BE49-F238E27FC236}">
              <a16:creationId xmlns:a16="http://schemas.microsoft.com/office/drawing/2014/main" id="{00000000-0008-0000-1C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47</xdr:col>
      <xdr:colOff>235088</xdr:colOff>
      <xdr:row>2</xdr:row>
      <xdr:rowOff>44962</xdr:rowOff>
    </xdr:from>
    <xdr:to>
      <xdr:col>57</xdr:col>
      <xdr:colOff>427671</xdr:colOff>
      <xdr:row>18</xdr:row>
      <xdr:rowOff>108751</xdr:rowOff>
    </xdr:to>
    <xdr:graphicFrame macro="">
      <xdr:nvGraphicFramePr>
        <xdr:cNvPr id="7" name="Chart 7">
          <a:extLst>
            <a:ext uri="{FF2B5EF4-FFF2-40B4-BE49-F238E27FC236}">
              <a16:creationId xmlns:a16="http://schemas.microsoft.com/office/drawing/2014/main" id="{00000000-0008-0000-1C00-000008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11</xdr:col>
      <xdr:colOff>1165412</xdr:colOff>
      <xdr:row>1</xdr:row>
      <xdr:rowOff>33617</xdr:rowOff>
    </xdr:from>
    <xdr:to>
      <xdr:col>21</xdr:col>
      <xdr:colOff>731311</xdr:colOff>
      <xdr:row>20</xdr:row>
      <xdr:rowOff>65049</xdr:rowOff>
    </xdr:to>
    <xdr:graphicFrame macro="">
      <xdr:nvGraphicFramePr>
        <xdr:cNvPr id="5" name="Chart 6">
          <a:extLst>
            <a:ext uri="{FF2B5EF4-FFF2-40B4-BE49-F238E27FC236}">
              <a16:creationId xmlns:a16="http://schemas.microsoft.com/office/drawing/2014/main" id="{00000000-0008-0000-1C00-000009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xdr:from>
      <xdr:col>35</xdr:col>
      <xdr:colOff>369794</xdr:colOff>
      <xdr:row>1</xdr:row>
      <xdr:rowOff>42583</xdr:rowOff>
    </xdr:from>
    <xdr:to>
      <xdr:col>47</xdr:col>
      <xdr:colOff>110938</xdr:colOff>
      <xdr:row>20</xdr:row>
      <xdr:rowOff>74015</xdr:rowOff>
    </xdr:to>
    <xdr:graphicFrame macro="">
      <xdr:nvGraphicFramePr>
        <xdr:cNvPr id="10" name="Chart 6">
          <a:extLst>
            <a:ext uri="{FF2B5EF4-FFF2-40B4-BE49-F238E27FC236}">
              <a16:creationId xmlns:a16="http://schemas.microsoft.com/office/drawing/2014/main" id="{00000000-0008-0000-1C00-00000A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twoCellAnchor>
    <xdr:from>
      <xdr:col>51</xdr:col>
      <xdr:colOff>581025</xdr:colOff>
      <xdr:row>6</xdr:row>
      <xdr:rowOff>47625</xdr:rowOff>
    </xdr:from>
    <xdr:to>
      <xdr:col>52</xdr:col>
      <xdr:colOff>446426</xdr:colOff>
      <xdr:row>7</xdr:row>
      <xdr:rowOff>50021</xdr:rowOff>
    </xdr:to>
    <xdr:sp macro="" textlink="">
      <xdr:nvSpPr>
        <xdr:cNvPr id="12" name="Text Box 3">
          <a:extLst>
            <a:ext uri="{FF2B5EF4-FFF2-40B4-BE49-F238E27FC236}">
              <a16:creationId xmlns:a16="http://schemas.microsoft.com/office/drawing/2014/main" id="{00000000-0008-0000-1C00-00000C000000}"/>
            </a:ext>
          </a:extLst>
        </xdr:cNvPr>
        <xdr:cNvSpPr txBox="1">
          <a:spLocks noChangeArrowheads="1"/>
        </xdr:cNvSpPr>
      </xdr:nvSpPr>
      <xdr:spPr bwMode="auto">
        <a:xfrm>
          <a:off x="30480000" y="1047750"/>
          <a:ext cx="551201" cy="164321"/>
        </a:xfrm>
        <a:prstGeom prst="rect">
          <a:avLst/>
        </a:prstGeom>
        <a:noFill/>
        <a:ln>
          <a:noFill/>
        </a:ln>
        <a:effectLst/>
        <a:extLst>
          <a:ext uri="{909E8E84-426E-40DD-AFC4-6F175D3DCCD1}">
            <a14:hiddenFill xmlns:a14="http://schemas.microsoft.com/office/drawing/2010/main">
              <a:solidFill>
                <a:srgbClr xmlns:mc="http://schemas.openxmlformats.org/markup-compatibility/2006" val="000000" mc:Ignorable="a14" a14:legacySpreadsheetColorIndex="64"/>
              </a:solidFill>
            </a14:hiddenFill>
          </a:ext>
          <a:ext uri="{91240B29-F687-4F45-9708-019B960494DF}">
            <a14:hiddenLine xmlns:a14="http://schemas.microsoft.com/office/drawing/2010/main" w="1">
              <a:solidFill>
                <a:srgbClr xmlns:mc="http://schemas.openxmlformats.org/markup-compatibility/2006" val="FFFFFF" mc:Ignorable="a14" a14:legacySpreadsheetColorIndex="65"/>
              </a:solidFill>
              <a:miter lim="800000"/>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txBody>
        <a:bodyPr wrap="square" lIns="36576" tIns="27432" rIns="36576" bIns="27432" anchor="ctr"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rtl="0">
            <a:defRPr sz="1000"/>
          </a:pPr>
          <a:r>
            <a:rPr lang="en-US" sz="1000" b="0" i="0" u="none" strike="noStrike" baseline="0">
              <a:solidFill>
                <a:sysClr val="windowText" lastClr="000000"/>
              </a:solidFill>
              <a:latin typeface="Arial" panose="020B0604020202020204" pitchFamily="34" charset="0"/>
              <a:cs typeface="Arial" panose="020B0604020202020204" pitchFamily="34" charset="0"/>
            </a:rPr>
            <a:t>25 MW</a:t>
          </a:r>
          <a:endParaRPr lang="en-US" sz="1000" b="0">
            <a:solidFill>
              <a:sysClr val="windowText" lastClr="000000"/>
            </a:solidFill>
            <a:latin typeface="Arial" panose="020B0604020202020204" pitchFamily="34" charset="0"/>
            <a:cs typeface="Arial" panose="020B0604020202020204" pitchFamily="34" charset="0"/>
          </a:endParaRPr>
        </a:p>
      </xdr:txBody>
    </xdr:sp>
    <xdr:clientData/>
  </xdr:twoCellAnchor>
  <xdr:twoCellAnchor>
    <xdr:from>
      <xdr:col>52</xdr:col>
      <xdr:colOff>116747</xdr:colOff>
      <xdr:row>7</xdr:row>
      <xdr:rowOff>69082</xdr:rowOff>
    </xdr:from>
    <xdr:to>
      <xdr:col>52</xdr:col>
      <xdr:colOff>231046</xdr:colOff>
      <xdr:row>8</xdr:row>
      <xdr:rowOff>30981</xdr:rowOff>
    </xdr:to>
    <xdr:sp macro="" textlink="">
      <xdr:nvSpPr>
        <xdr:cNvPr id="13" name="Line 2">
          <a:extLst>
            <a:ext uri="{FF2B5EF4-FFF2-40B4-BE49-F238E27FC236}">
              <a16:creationId xmlns:a16="http://schemas.microsoft.com/office/drawing/2014/main" id="{00000000-0008-0000-1C00-00000D000000}"/>
            </a:ext>
          </a:extLst>
        </xdr:cNvPr>
        <xdr:cNvSpPr>
          <a:spLocks noChangeShapeType="1"/>
        </xdr:cNvSpPr>
      </xdr:nvSpPr>
      <xdr:spPr bwMode="auto">
        <a:xfrm>
          <a:off x="30701522" y="1231132"/>
          <a:ext cx="114299" cy="123824"/>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stealth" w="sm" len="med"/>
        </a:ln>
        <a:extLst>
          <a:ext uri="{909E8E84-426E-40DD-AFC4-6F175D3DCCD1}">
            <a14:hiddenFill xmlns:a14="http://schemas.microsoft.com/office/drawing/2010/main">
              <a:noFill/>
            </a14:hiddenFill>
          </a:ext>
        </a:extLst>
      </xdr:spPr>
      <xdr:txBody>
        <a:bodyPr wrap="square"/>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US"/>
        </a:p>
      </xdr:txBody>
    </xdr:sp>
    <xdr:clientData/>
  </xdr:twoCellAnchor>
  <xdr:twoCellAnchor>
    <xdr:from>
      <xdr:col>12</xdr:col>
      <xdr:colOff>452761</xdr:colOff>
      <xdr:row>3</xdr:row>
      <xdr:rowOff>65554</xdr:rowOff>
    </xdr:from>
    <xdr:to>
      <xdr:col>13</xdr:col>
      <xdr:colOff>422937</xdr:colOff>
      <xdr:row>4</xdr:row>
      <xdr:rowOff>67950</xdr:rowOff>
    </xdr:to>
    <xdr:sp macro="" textlink="">
      <xdr:nvSpPr>
        <xdr:cNvPr id="16" name="Text Box 3">
          <a:extLst>
            <a:ext uri="{FF2B5EF4-FFF2-40B4-BE49-F238E27FC236}">
              <a16:creationId xmlns:a16="http://schemas.microsoft.com/office/drawing/2014/main" id="{00000000-0008-0000-1C00-000010000000}"/>
            </a:ext>
          </a:extLst>
        </xdr:cNvPr>
        <xdr:cNvSpPr txBox="1">
          <a:spLocks noChangeArrowheads="1"/>
        </xdr:cNvSpPr>
      </xdr:nvSpPr>
      <xdr:spPr bwMode="auto">
        <a:xfrm>
          <a:off x="8453761" y="569819"/>
          <a:ext cx="552882" cy="159278"/>
        </a:xfrm>
        <a:prstGeom prst="rect">
          <a:avLst/>
        </a:prstGeom>
        <a:noFill/>
        <a:ln>
          <a:noFill/>
        </a:ln>
        <a:effectLst/>
        <a:extLst>
          <a:ext uri="{909E8E84-426E-40DD-AFC4-6F175D3DCCD1}">
            <a14:hiddenFill xmlns:a14="http://schemas.microsoft.com/office/drawing/2010/main">
              <a:solidFill>
                <a:srgbClr xmlns:mc="http://schemas.openxmlformats.org/markup-compatibility/2006" val="000000" mc:Ignorable="a14" a14:legacySpreadsheetColorIndex="64"/>
              </a:solidFill>
            </a14:hiddenFill>
          </a:ext>
          <a:ext uri="{91240B29-F687-4F45-9708-019B960494DF}">
            <a14:hiddenLine xmlns:a14="http://schemas.microsoft.com/office/drawing/2010/main" w="1">
              <a:solidFill>
                <a:srgbClr xmlns:mc="http://schemas.openxmlformats.org/markup-compatibility/2006" val="FFFFFF" mc:Ignorable="a14" a14:legacySpreadsheetColorIndex="65"/>
              </a:solidFill>
              <a:miter lim="800000"/>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txBody>
        <a:bodyPr wrap="square" lIns="36576" tIns="27432" rIns="36576" bIns="27432" anchor="ctr"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rtl="0">
            <a:defRPr sz="1000"/>
          </a:pPr>
          <a:r>
            <a:rPr lang="en-US" sz="1000" b="0" i="0" u="none" strike="noStrike" baseline="0">
              <a:solidFill>
                <a:sysClr val="windowText" lastClr="000000"/>
              </a:solidFill>
              <a:latin typeface="Arial" panose="020B0604020202020204" pitchFamily="34" charset="0"/>
              <a:cs typeface="Arial" panose="020B0604020202020204" pitchFamily="34" charset="0"/>
            </a:rPr>
            <a:t>25 MW</a:t>
          </a:r>
          <a:endParaRPr lang="en-US" sz="1000" b="0">
            <a:solidFill>
              <a:sysClr val="windowText" lastClr="000000"/>
            </a:solidFill>
            <a:latin typeface="Arial" panose="020B0604020202020204" pitchFamily="34" charset="0"/>
            <a:cs typeface="Arial" panose="020B0604020202020204" pitchFamily="34" charset="0"/>
          </a:endParaRPr>
        </a:p>
      </xdr:txBody>
    </xdr:sp>
    <xdr:clientData/>
  </xdr:twoCellAnchor>
  <xdr:twoCellAnchor>
    <xdr:from>
      <xdr:col>13</xdr:col>
      <xdr:colOff>125988</xdr:colOff>
      <xdr:row>4</xdr:row>
      <xdr:rowOff>65554</xdr:rowOff>
    </xdr:from>
    <xdr:to>
      <xdr:col>13</xdr:col>
      <xdr:colOff>240288</xdr:colOff>
      <xdr:row>5</xdr:row>
      <xdr:rowOff>13447</xdr:rowOff>
    </xdr:to>
    <xdr:sp macro="" textlink="">
      <xdr:nvSpPr>
        <xdr:cNvPr id="17" name="Line 2">
          <a:extLst>
            <a:ext uri="{FF2B5EF4-FFF2-40B4-BE49-F238E27FC236}">
              <a16:creationId xmlns:a16="http://schemas.microsoft.com/office/drawing/2014/main" id="{00000000-0008-0000-1C00-000011000000}"/>
            </a:ext>
          </a:extLst>
        </xdr:cNvPr>
        <xdr:cNvSpPr>
          <a:spLocks noChangeShapeType="1"/>
        </xdr:cNvSpPr>
      </xdr:nvSpPr>
      <xdr:spPr bwMode="auto">
        <a:xfrm>
          <a:off x="8709694" y="726701"/>
          <a:ext cx="114300" cy="1047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stealth" w="sm" len="med"/>
        </a:ln>
        <a:extLst>
          <a:ext uri="{909E8E84-426E-40DD-AFC4-6F175D3DCCD1}">
            <a14:hiddenFill xmlns:a14="http://schemas.microsoft.com/office/drawing/2010/main">
              <a:noFill/>
            </a14:hiddenFill>
          </a:ext>
        </a:extLst>
      </xdr:spPr>
      <xdr:txBody>
        <a:bodyPr wrap="square"/>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US"/>
        </a:p>
      </xdr:txBody>
    </xdr:sp>
    <xdr:clientData/>
  </xdr:twoCellAnchor>
  <xdr:twoCellAnchor>
    <xdr:from>
      <xdr:col>18</xdr:col>
      <xdr:colOff>145038</xdr:colOff>
      <xdr:row>10</xdr:row>
      <xdr:rowOff>65554</xdr:rowOff>
    </xdr:from>
    <xdr:to>
      <xdr:col>19</xdr:col>
      <xdr:colOff>115214</xdr:colOff>
      <xdr:row>11</xdr:row>
      <xdr:rowOff>67950</xdr:rowOff>
    </xdr:to>
    <xdr:sp macro="" textlink="">
      <xdr:nvSpPr>
        <xdr:cNvPr id="18" name="Text Box 3">
          <a:extLst>
            <a:ext uri="{FF2B5EF4-FFF2-40B4-BE49-F238E27FC236}">
              <a16:creationId xmlns:a16="http://schemas.microsoft.com/office/drawing/2014/main" id="{00000000-0008-0000-1C00-000012000000}"/>
            </a:ext>
          </a:extLst>
        </xdr:cNvPr>
        <xdr:cNvSpPr txBox="1">
          <a:spLocks noChangeArrowheads="1"/>
        </xdr:cNvSpPr>
      </xdr:nvSpPr>
      <xdr:spPr bwMode="auto">
        <a:xfrm>
          <a:off x="11642273" y="1667995"/>
          <a:ext cx="552882" cy="159279"/>
        </a:xfrm>
        <a:prstGeom prst="rect">
          <a:avLst/>
        </a:prstGeom>
        <a:noFill/>
        <a:ln>
          <a:noFill/>
        </a:ln>
        <a:effectLst/>
        <a:extLst>
          <a:ext uri="{909E8E84-426E-40DD-AFC4-6F175D3DCCD1}">
            <a14:hiddenFill xmlns:a14="http://schemas.microsoft.com/office/drawing/2010/main">
              <a:solidFill>
                <a:srgbClr xmlns:mc="http://schemas.openxmlformats.org/markup-compatibility/2006" val="000000" mc:Ignorable="a14" a14:legacySpreadsheetColorIndex="64"/>
              </a:solidFill>
            </a14:hiddenFill>
          </a:ext>
          <a:ext uri="{91240B29-F687-4F45-9708-019B960494DF}">
            <a14:hiddenLine xmlns:a14="http://schemas.microsoft.com/office/drawing/2010/main" w="1">
              <a:solidFill>
                <a:srgbClr xmlns:mc="http://schemas.openxmlformats.org/markup-compatibility/2006" val="FFFFFF" mc:Ignorable="a14" a14:legacySpreadsheetColorIndex="65"/>
              </a:solidFill>
              <a:miter lim="800000"/>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txBody>
        <a:bodyPr wrap="square" lIns="36576" tIns="27432" rIns="36576" bIns="27432" anchor="ctr"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rtl="0">
            <a:defRPr sz="1000"/>
          </a:pPr>
          <a:r>
            <a:rPr lang="en-US" sz="1000" b="0" i="0" u="none" strike="noStrike" baseline="0">
              <a:solidFill>
                <a:sysClr val="windowText" lastClr="000000"/>
              </a:solidFill>
              <a:latin typeface="Arial" panose="020B0604020202020204" pitchFamily="34" charset="0"/>
              <a:cs typeface="Arial" panose="020B0604020202020204" pitchFamily="34" charset="0"/>
            </a:rPr>
            <a:t>500 MW</a:t>
          </a:r>
          <a:endParaRPr lang="en-US" sz="1000" b="0">
            <a:solidFill>
              <a:sysClr val="windowText" lastClr="000000"/>
            </a:solidFill>
            <a:latin typeface="Arial" panose="020B0604020202020204" pitchFamily="34" charset="0"/>
            <a:cs typeface="Arial" panose="020B0604020202020204" pitchFamily="34" charset="0"/>
          </a:endParaRPr>
        </a:p>
      </xdr:txBody>
    </xdr:sp>
    <xdr:clientData/>
  </xdr:twoCellAnchor>
  <xdr:twoCellAnchor>
    <xdr:from>
      <xdr:col>18</xdr:col>
      <xdr:colOff>369483</xdr:colOff>
      <xdr:row>11</xdr:row>
      <xdr:rowOff>87010</xdr:rowOff>
    </xdr:from>
    <xdr:to>
      <xdr:col>18</xdr:col>
      <xdr:colOff>405136</xdr:colOff>
      <xdr:row>13</xdr:row>
      <xdr:rowOff>13446</xdr:rowOff>
    </xdr:to>
    <xdr:sp macro="" textlink="">
      <xdr:nvSpPr>
        <xdr:cNvPr id="19" name="Line 2">
          <a:extLst>
            <a:ext uri="{FF2B5EF4-FFF2-40B4-BE49-F238E27FC236}">
              <a16:creationId xmlns:a16="http://schemas.microsoft.com/office/drawing/2014/main" id="{00000000-0008-0000-1C00-000013000000}"/>
            </a:ext>
          </a:extLst>
        </xdr:cNvPr>
        <xdr:cNvSpPr>
          <a:spLocks noChangeShapeType="1"/>
        </xdr:cNvSpPr>
      </xdr:nvSpPr>
      <xdr:spPr bwMode="auto">
        <a:xfrm>
          <a:off x="11866718" y="1846334"/>
          <a:ext cx="35653" cy="24020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stealth" w="sm" len="med"/>
        </a:ln>
        <a:extLst>
          <a:ext uri="{909E8E84-426E-40DD-AFC4-6F175D3DCCD1}">
            <a14:hiddenFill xmlns:a14="http://schemas.microsoft.com/office/drawing/2010/main">
              <a:noFill/>
            </a14:hiddenFill>
          </a:ext>
        </a:extLst>
      </xdr:spPr>
      <xdr:txBody>
        <a:bodyPr wrap="square"/>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US"/>
        </a:p>
      </xdr:txBody>
    </xdr:sp>
    <xdr:clientData/>
  </xdr:twoCellAnchor>
  <xdr:twoCellAnchor>
    <xdr:from>
      <xdr:col>29</xdr:col>
      <xdr:colOff>514350</xdr:colOff>
      <xdr:row>6</xdr:row>
      <xdr:rowOff>104775</xdr:rowOff>
    </xdr:from>
    <xdr:to>
      <xdr:col>30</xdr:col>
      <xdr:colOff>484526</xdr:colOff>
      <xdr:row>7</xdr:row>
      <xdr:rowOff>107171</xdr:rowOff>
    </xdr:to>
    <xdr:sp macro="" textlink="">
      <xdr:nvSpPr>
        <xdr:cNvPr id="20" name="Text Box 3">
          <a:extLst>
            <a:ext uri="{FF2B5EF4-FFF2-40B4-BE49-F238E27FC236}">
              <a16:creationId xmlns:a16="http://schemas.microsoft.com/office/drawing/2014/main" id="{00000000-0008-0000-1C00-000014000000}"/>
            </a:ext>
          </a:extLst>
        </xdr:cNvPr>
        <xdr:cNvSpPr txBox="1">
          <a:spLocks noChangeArrowheads="1"/>
        </xdr:cNvSpPr>
      </xdr:nvSpPr>
      <xdr:spPr bwMode="auto">
        <a:xfrm>
          <a:off x="17383125" y="1104900"/>
          <a:ext cx="551201" cy="164321"/>
        </a:xfrm>
        <a:prstGeom prst="rect">
          <a:avLst/>
        </a:prstGeom>
        <a:noFill/>
        <a:ln>
          <a:noFill/>
        </a:ln>
        <a:effectLst/>
        <a:extLst>
          <a:ext uri="{909E8E84-426E-40DD-AFC4-6F175D3DCCD1}">
            <a14:hiddenFill xmlns:a14="http://schemas.microsoft.com/office/drawing/2010/main">
              <a:solidFill>
                <a:srgbClr xmlns:mc="http://schemas.openxmlformats.org/markup-compatibility/2006" val="000000" mc:Ignorable="a14" a14:legacySpreadsheetColorIndex="64"/>
              </a:solidFill>
            </a14:hiddenFill>
          </a:ext>
          <a:ext uri="{91240B29-F687-4F45-9708-019B960494DF}">
            <a14:hiddenLine xmlns:a14="http://schemas.microsoft.com/office/drawing/2010/main" w="1">
              <a:solidFill>
                <a:srgbClr xmlns:mc="http://schemas.openxmlformats.org/markup-compatibility/2006" val="FFFFFF" mc:Ignorable="a14" a14:legacySpreadsheetColorIndex="65"/>
              </a:solidFill>
              <a:miter lim="800000"/>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txBody>
        <a:bodyPr wrap="square" lIns="36576" tIns="27432" rIns="36576" bIns="27432" anchor="ctr"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rtl="0">
            <a:defRPr sz="1000"/>
          </a:pPr>
          <a:r>
            <a:rPr lang="en-US" sz="1000" b="0" i="0" u="none" strike="noStrike" baseline="0">
              <a:solidFill>
                <a:sysClr val="windowText" lastClr="000000"/>
              </a:solidFill>
              <a:latin typeface="Arial" panose="020B0604020202020204" pitchFamily="34" charset="0"/>
              <a:cs typeface="Arial" panose="020B0604020202020204" pitchFamily="34" charset="0"/>
            </a:rPr>
            <a:t>25 MW</a:t>
          </a:r>
          <a:endParaRPr lang="en-US" sz="1000" b="0">
            <a:solidFill>
              <a:sysClr val="windowText" lastClr="000000"/>
            </a:solidFill>
            <a:latin typeface="Arial" panose="020B0604020202020204" pitchFamily="34" charset="0"/>
            <a:cs typeface="Arial" panose="020B0604020202020204" pitchFamily="34" charset="0"/>
          </a:endParaRPr>
        </a:p>
      </xdr:txBody>
    </xdr:sp>
    <xdr:clientData/>
  </xdr:twoCellAnchor>
  <xdr:twoCellAnchor>
    <xdr:from>
      <xdr:col>30</xdr:col>
      <xdr:colOff>154847</xdr:colOff>
      <xdr:row>7</xdr:row>
      <xdr:rowOff>126232</xdr:rowOff>
    </xdr:from>
    <xdr:to>
      <xdr:col>30</xdr:col>
      <xdr:colOff>269146</xdr:colOff>
      <xdr:row>8</xdr:row>
      <xdr:rowOff>88131</xdr:rowOff>
    </xdr:to>
    <xdr:sp macro="" textlink="">
      <xdr:nvSpPr>
        <xdr:cNvPr id="21" name="Line 2">
          <a:extLst>
            <a:ext uri="{FF2B5EF4-FFF2-40B4-BE49-F238E27FC236}">
              <a16:creationId xmlns:a16="http://schemas.microsoft.com/office/drawing/2014/main" id="{00000000-0008-0000-1C00-000015000000}"/>
            </a:ext>
          </a:extLst>
        </xdr:cNvPr>
        <xdr:cNvSpPr>
          <a:spLocks noChangeShapeType="1"/>
        </xdr:cNvSpPr>
      </xdr:nvSpPr>
      <xdr:spPr bwMode="auto">
        <a:xfrm>
          <a:off x="17604647" y="1288282"/>
          <a:ext cx="114299" cy="123824"/>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stealth" w="sm" len="med"/>
        </a:ln>
        <a:extLst>
          <a:ext uri="{909E8E84-426E-40DD-AFC4-6F175D3DCCD1}">
            <a14:hiddenFill xmlns:a14="http://schemas.microsoft.com/office/drawing/2010/main">
              <a:noFill/>
            </a14:hiddenFill>
          </a:ext>
        </a:extLst>
      </xdr:spPr>
      <xdr:txBody>
        <a:bodyPr wrap="square"/>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US"/>
        </a:p>
      </xdr:txBody>
    </xdr:sp>
    <xdr:clientData/>
  </xdr:twoCellAnchor>
  <xdr:twoCellAnchor>
    <xdr:from>
      <xdr:col>35</xdr:col>
      <xdr:colOff>495300</xdr:colOff>
      <xdr:row>3</xdr:row>
      <xdr:rowOff>85725</xdr:rowOff>
    </xdr:from>
    <xdr:to>
      <xdr:col>36</xdr:col>
      <xdr:colOff>465476</xdr:colOff>
      <xdr:row>4</xdr:row>
      <xdr:rowOff>88121</xdr:rowOff>
    </xdr:to>
    <xdr:sp macro="" textlink="">
      <xdr:nvSpPr>
        <xdr:cNvPr id="22" name="Text Box 3">
          <a:extLst>
            <a:ext uri="{FF2B5EF4-FFF2-40B4-BE49-F238E27FC236}">
              <a16:creationId xmlns:a16="http://schemas.microsoft.com/office/drawing/2014/main" id="{00000000-0008-0000-1C00-000016000000}"/>
            </a:ext>
          </a:extLst>
        </xdr:cNvPr>
        <xdr:cNvSpPr txBox="1">
          <a:spLocks noChangeArrowheads="1"/>
        </xdr:cNvSpPr>
      </xdr:nvSpPr>
      <xdr:spPr bwMode="auto">
        <a:xfrm>
          <a:off x="21097875" y="600075"/>
          <a:ext cx="551201" cy="164321"/>
        </a:xfrm>
        <a:prstGeom prst="rect">
          <a:avLst/>
        </a:prstGeom>
        <a:noFill/>
        <a:ln>
          <a:noFill/>
        </a:ln>
        <a:effectLst/>
        <a:extLst>
          <a:ext uri="{909E8E84-426E-40DD-AFC4-6F175D3DCCD1}">
            <a14:hiddenFill xmlns:a14="http://schemas.microsoft.com/office/drawing/2010/main">
              <a:solidFill>
                <a:srgbClr xmlns:mc="http://schemas.openxmlformats.org/markup-compatibility/2006" val="000000" mc:Ignorable="a14" a14:legacySpreadsheetColorIndex="64"/>
              </a:solidFill>
            </a14:hiddenFill>
          </a:ext>
          <a:ext uri="{91240B29-F687-4F45-9708-019B960494DF}">
            <a14:hiddenLine xmlns:a14="http://schemas.microsoft.com/office/drawing/2010/main" w="1">
              <a:solidFill>
                <a:srgbClr xmlns:mc="http://schemas.openxmlformats.org/markup-compatibility/2006" val="FFFFFF" mc:Ignorable="a14" a14:legacySpreadsheetColorIndex="65"/>
              </a:solidFill>
              <a:miter lim="800000"/>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txBody>
        <a:bodyPr wrap="square" lIns="36576" tIns="27432" rIns="36576" bIns="27432" anchor="ctr"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rtl="0">
            <a:defRPr sz="1000"/>
          </a:pPr>
          <a:r>
            <a:rPr lang="en-US" sz="1000" b="0" i="0" u="none" strike="noStrike" baseline="0">
              <a:solidFill>
                <a:sysClr val="windowText" lastClr="000000"/>
              </a:solidFill>
              <a:latin typeface="Arial" panose="020B0604020202020204" pitchFamily="34" charset="0"/>
              <a:cs typeface="Arial" panose="020B0604020202020204" pitchFamily="34" charset="0"/>
            </a:rPr>
            <a:t>25 MW</a:t>
          </a:r>
          <a:endParaRPr lang="en-US" sz="1000" b="0">
            <a:solidFill>
              <a:sysClr val="windowText" lastClr="000000"/>
            </a:solidFill>
            <a:latin typeface="Arial" panose="020B0604020202020204" pitchFamily="34" charset="0"/>
            <a:cs typeface="Arial" panose="020B0604020202020204" pitchFamily="34" charset="0"/>
          </a:endParaRPr>
        </a:p>
      </xdr:txBody>
    </xdr:sp>
    <xdr:clientData/>
  </xdr:twoCellAnchor>
  <xdr:twoCellAnchor>
    <xdr:from>
      <xdr:col>36</xdr:col>
      <xdr:colOff>47625</xdr:colOff>
      <xdr:row>4</xdr:row>
      <xdr:rowOff>104776</xdr:rowOff>
    </xdr:from>
    <xdr:to>
      <xdr:col>36</xdr:col>
      <xdr:colOff>276225</xdr:colOff>
      <xdr:row>4</xdr:row>
      <xdr:rowOff>142876</xdr:rowOff>
    </xdr:to>
    <xdr:sp macro="" textlink="">
      <xdr:nvSpPr>
        <xdr:cNvPr id="23" name="Line 2">
          <a:extLst>
            <a:ext uri="{FF2B5EF4-FFF2-40B4-BE49-F238E27FC236}">
              <a16:creationId xmlns:a16="http://schemas.microsoft.com/office/drawing/2014/main" id="{00000000-0008-0000-1C00-000017000000}"/>
            </a:ext>
          </a:extLst>
        </xdr:cNvPr>
        <xdr:cNvSpPr>
          <a:spLocks noChangeShapeType="1"/>
        </xdr:cNvSpPr>
      </xdr:nvSpPr>
      <xdr:spPr bwMode="auto">
        <a:xfrm>
          <a:off x="21231225" y="781051"/>
          <a:ext cx="228600" cy="3810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stealth" w="sm" len="med"/>
        </a:ln>
        <a:extLst>
          <a:ext uri="{909E8E84-426E-40DD-AFC4-6F175D3DCCD1}">
            <a14:hiddenFill xmlns:a14="http://schemas.microsoft.com/office/drawing/2010/main">
              <a:noFill/>
            </a14:hiddenFill>
          </a:ext>
        </a:extLst>
      </xdr:spPr>
      <xdr:txBody>
        <a:bodyPr wrap="square"/>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US"/>
        </a:p>
      </xdr:txBody>
    </xdr:sp>
    <xdr:clientData/>
  </xdr:twoCellAnchor>
</xdr:wsDr>
</file>

<file path=xl/drawings/drawing51.xml><?xml version="1.0" encoding="utf-8"?>
<c:userShapes xmlns:c="http://schemas.openxmlformats.org/drawingml/2006/chart">
  <cdr:relSizeAnchor xmlns:cdr="http://schemas.openxmlformats.org/drawingml/2006/chartDrawing">
    <cdr:from>
      <cdr:x>0</cdr:x>
      <cdr:y>0</cdr:y>
    </cdr:from>
    <cdr:to>
      <cdr:x>0.37681</cdr:x>
      <cdr:y>0.06689</cdr:y>
    </cdr:to>
    <cdr:sp macro="" textlink="">
      <cdr:nvSpPr>
        <cdr:cNvPr id="299009" name="Text Box 1"/>
        <cdr:cNvSpPr txBox="1">
          <a:spLocks xmlns:a="http://schemas.openxmlformats.org/drawingml/2006/main" noChangeArrowheads="1"/>
        </cdr:cNvSpPr>
      </cdr:nvSpPr>
      <cdr:spPr bwMode="auto">
        <a:xfrm xmlns:a="http://schemas.openxmlformats.org/drawingml/2006/main">
          <a:off x="0" y="0"/>
          <a:ext cx="2228850" cy="214090"/>
        </a:xfrm>
        <a:prstGeom xmlns:a="http://schemas.openxmlformats.org/drawingml/2006/main" prst="rect">
          <a:avLst/>
        </a:prstGeom>
        <a:noFill xmlns:a="http://schemas.openxmlformats.org/drawingml/2006/main"/>
        <a:ln xmlns:a="http://schemas.openxmlformats.org/drawingml/2006/main">
          <a:noFill/>
        </a:ln>
        <a:effectLst xmlns:a="http://schemas.openxmlformats.org/drawingml/2006/main"/>
        <a:extLst xmlns:a="http://schemas.openxmlformats.org/drawingml/2006/main">
          <a:ext uri="{909E8E84-426E-40DD-AFC4-6F175D3DCCD1}">
            <a14:hiddenFill xmlns:a14="http://schemas.microsoft.com/office/drawing/2010/main">
              <a:solidFill>
                <a:srgbClr xmlns:mc="http://schemas.openxmlformats.org/markup-compatibility/2006" val="000000" mc:Ignorable="a14" a14:legacySpreadsheetColorIndex="64"/>
              </a:solidFill>
            </a14:hiddenFill>
          </a:ext>
          <a:ext uri="{91240B29-F687-4F45-9708-019B960494DF}">
            <a14:hiddenLine xmlns:a14="http://schemas.microsoft.com/office/drawing/2010/main" w="1">
              <a:solidFill>
                <a:srgbClr xmlns:mc="http://schemas.openxmlformats.org/markup-compatibility/2006" val="FFFFFF" mc:Ignorable="a14" a14:legacySpreadsheetColorIndex="65"/>
              </a:solidFill>
              <a:miter lim="800000"/>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cdr:spPr>
      <cdr:txBody>
        <a:bodyPr xmlns:a="http://schemas.openxmlformats.org/drawingml/2006/main" vertOverflow="clip" vert="horz" wrap="square" lIns="18288" tIns="18288" rIns="18288" bIns="18288" anchor="ctr" upright="1"/>
        <a:lstStyle xmlns:a="http://schemas.openxmlformats.org/drawingml/2006/main"/>
        <a:p xmlns:a="http://schemas.openxmlformats.org/drawingml/2006/main">
          <a:pPr algn="l" rtl="0">
            <a:defRPr sz="1000"/>
          </a:pPr>
          <a:r>
            <a:rPr lang="en-US" sz="1000" b="1" i="0" u="none" strike="noStrike" baseline="0">
              <a:solidFill>
                <a:srgbClr val="000000"/>
              </a:solidFill>
              <a:latin typeface="Arial" panose="020B0604020202020204" pitchFamily="34" charset="0"/>
              <a:cs typeface="Arial" panose="020B0604020202020204" pitchFamily="34" charset="0"/>
            </a:rPr>
            <a:t>Levelized PPA Price (2023 $/MWh)</a:t>
          </a:r>
          <a:endParaRPr lang="en-US" sz="1000" b="1">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0.1544</cdr:x>
      <cdr:y>0.13265</cdr:y>
    </cdr:from>
    <cdr:to>
      <cdr:x>0.26209</cdr:x>
      <cdr:y>0.19465</cdr:y>
    </cdr:to>
    <cdr:sp macro="" textlink="">
      <cdr:nvSpPr>
        <cdr:cNvPr id="7" name="Text Box 3"/>
        <cdr:cNvSpPr txBox="1">
          <a:spLocks xmlns:a="http://schemas.openxmlformats.org/drawingml/2006/main" noChangeArrowheads="1"/>
        </cdr:cNvSpPr>
      </cdr:nvSpPr>
      <cdr:spPr bwMode="auto">
        <a:xfrm xmlns:a="http://schemas.openxmlformats.org/drawingml/2006/main">
          <a:off x="979438" y="412292"/>
          <a:ext cx="683148" cy="192697"/>
        </a:xfrm>
        <a:prstGeom xmlns:a="http://schemas.openxmlformats.org/drawingml/2006/main" prst="rect">
          <a:avLst/>
        </a:prstGeom>
        <a:noFill xmlns:a="http://schemas.openxmlformats.org/drawingml/2006/main"/>
        <a:ln xmlns:a="http://schemas.openxmlformats.org/drawingml/2006/main">
          <a:noFill/>
        </a:ln>
        <a:effectLst xmlns:a="http://schemas.openxmlformats.org/drawingml/2006/main"/>
        <a:extLst xmlns:a="http://schemas.openxmlformats.org/drawingml/2006/main">
          <a:ext uri="{909E8E84-426E-40DD-AFC4-6F175D3DCCD1}">
            <a14:hiddenFill xmlns:a14="http://schemas.microsoft.com/office/drawing/2010/main">
              <a:solidFill>
                <a:srgbClr xmlns:mc="http://schemas.openxmlformats.org/markup-compatibility/2006" val="000000" mc:Ignorable="a14" a14:legacySpreadsheetColorIndex="64"/>
              </a:solidFill>
            </a14:hiddenFill>
          </a:ext>
          <a:ext uri="{91240B29-F687-4F45-9708-019B960494DF}">
            <a14:hiddenLine xmlns:a14="http://schemas.microsoft.com/office/drawing/2010/main" w="1">
              <a:solidFill>
                <a:srgbClr xmlns:mc="http://schemas.openxmlformats.org/markup-compatibility/2006" val="FFFFFF" mc:Ignorable="a14" a14:legacySpreadsheetColorIndex="65"/>
              </a:solidFill>
              <a:miter lim="800000"/>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cdr:spPr>
      <cdr:txBody>
        <a:bodyPr xmlns:a="http://schemas.openxmlformats.org/drawingml/2006/main" wrap="square" lIns="36576" tIns="27432" rIns="36576" bIns="27432" anchor="ctr" upright="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rtl="0">
            <a:defRPr sz="1000"/>
          </a:pPr>
          <a:r>
            <a:rPr lang="en-US" sz="1000" b="0" i="0" u="none" strike="noStrike" baseline="0">
              <a:solidFill>
                <a:srgbClr val="000000"/>
              </a:solidFill>
              <a:latin typeface="Arial" panose="020B0604020202020204" pitchFamily="34" charset="0"/>
              <a:cs typeface="Arial" panose="020B0604020202020204" pitchFamily="34" charset="0"/>
            </a:rPr>
            <a:t>250 MW</a:t>
          </a:r>
          <a:endParaRPr lang="en-US" sz="1000" b="0">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0.12413</cdr:x>
      <cdr:y>0.16198</cdr:y>
    </cdr:from>
    <cdr:to>
      <cdr:x>0.16216</cdr:x>
      <cdr:y>0.16243</cdr:y>
    </cdr:to>
    <cdr:sp macro="" textlink="">
      <cdr:nvSpPr>
        <cdr:cNvPr id="8" name="Line 2"/>
        <cdr:cNvSpPr>
          <a:spLocks xmlns:a="http://schemas.openxmlformats.org/drawingml/2006/main" noChangeShapeType="1"/>
        </cdr:cNvSpPr>
      </cdr:nvSpPr>
      <cdr:spPr bwMode="auto">
        <a:xfrm xmlns:a="http://schemas.openxmlformats.org/drawingml/2006/main" flipH="1" flipV="1">
          <a:off x="787433" y="503433"/>
          <a:ext cx="241267" cy="1392"/>
        </a:xfrm>
        <a:prstGeom xmlns:a="http://schemas.openxmlformats.org/drawingml/2006/main" prst="line">
          <a:avLst/>
        </a:prstGeom>
        <a:noFill xmlns:a="http://schemas.openxmlformats.org/drawingml/2006/main"/>
        <a:ln xmlns:a="http://schemas.openxmlformats.org/drawingml/2006/main" w="9525">
          <a:solidFill>
            <a:srgbClr xmlns:mc="http://schemas.openxmlformats.org/markup-compatibility/2006" xmlns:a14="http://schemas.microsoft.com/office/drawing/2010/main" val="000000" mc:Ignorable="a14" a14:legacySpreadsheetColorIndex="64"/>
          </a:solidFill>
          <a:round/>
          <a:headEnd/>
          <a:tailEnd type="stealth" w="sm" len="med"/>
        </a:ln>
        <a:extLst xmlns:a="http://schemas.openxmlformats.org/drawingml/2006/main">
          <a:ext uri="{909E8E84-426E-40DD-AFC4-6F175D3DCCD1}">
            <a14:hiddenFill xmlns:a14="http://schemas.microsoft.com/office/drawing/2010/main">
              <a:noFill/>
            </a14:hiddenFill>
          </a:ext>
        </a:extLst>
      </cdr:spPr>
      <cdr:txBody>
        <a:bodyPr xmlns:a="http://schemas.openxmlformats.org/drawingml/2006/main"/>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endParaRPr lang="en-US"/>
        </a:p>
      </cdr:txBody>
    </cdr:sp>
  </cdr:relSizeAnchor>
</c:userShapes>
</file>

<file path=xl/drawings/drawing52.xml><?xml version="1.0" encoding="utf-8"?>
<c:userShapes xmlns:c="http://schemas.openxmlformats.org/drawingml/2006/chart">
  <cdr:relSizeAnchor xmlns:cdr="http://schemas.openxmlformats.org/drawingml/2006/chartDrawing">
    <cdr:from>
      <cdr:x>0</cdr:x>
      <cdr:y>0</cdr:y>
    </cdr:from>
    <cdr:to>
      <cdr:x>0.37681</cdr:x>
      <cdr:y>0.06689</cdr:y>
    </cdr:to>
    <cdr:sp macro="" textlink="">
      <cdr:nvSpPr>
        <cdr:cNvPr id="299009" name="Text Box 1"/>
        <cdr:cNvSpPr txBox="1">
          <a:spLocks xmlns:a="http://schemas.openxmlformats.org/drawingml/2006/main" noChangeArrowheads="1"/>
        </cdr:cNvSpPr>
      </cdr:nvSpPr>
      <cdr:spPr bwMode="auto">
        <a:xfrm xmlns:a="http://schemas.openxmlformats.org/drawingml/2006/main">
          <a:off x="0" y="0"/>
          <a:ext cx="2228850" cy="214090"/>
        </a:xfrm>
        <a:prstGeom xmlns:a="http://schemas.openxmlformats.org/drawingml/2006/main" prst="rect">
          <a:avLst/>
        </a:prstGeom>
        <a:noFill xmlns:a="http://schemas.openxmlformats.org/drawingml/2006/main"/>
        <a:ln xmlns:a="http://schemas.openxmlformats.org/drawingml/2006/main">
          <a:noFill/>
        </a:ln>
        <a:effectLst xmlns:a="http://schemas.openxmlformats.org/drawingml/2006/main"/>
        <a:extLst xmlns:a="http://schemas.openxmlformats.org/drawingml/2006/main">
          <a:ext uri="{909E8E84-426E-40DD-AFC4-6F175D3DCCD1}">
            <a14:hiddenFill xmlns:a14="http://schemas.microsoft.com/office/drawing/2010/main">
              <a:solidFill>
                <a:srgbClr xmlns:mc="http://schemas.openxmlformats.org/markup-compatibility/2006" val="000000" mc:Ignorable="a14" a14:legacySpreadsheetColorIndex="64"/>
              </a:solidFill>
            </a14:hiddenFill>
          </a:ext>
          <a:ext uri="{91240B29-F687-4F45-9708-019B960494DF}">
            <a14:hiddenLine xmlns:a14="http://schemas.microsoft.com/office/drawing/2010/main" w="1">
              <a:solidFill>
                <a:srgbClr xmlns:mc="http://schemas.openxmlformats.org/markup-compatibility/2006" val="FFFFFF" mc:Ignorable="a14" a14:legacySpreadsheetColorIndex="65"/>
              </a:solidFill>
              <a:miter lim="800000"/>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cdr:spPr>
      <cdr:txBody>
        <a:bodyPr xmlns:a="http://schemas.openxmlformats.org/drawingml/2006/main" vertOverflow="clip" vert="horz" wrap="square" lIns="18288" tIns="18288" rIns="18288" bIns="18288" anchor="ctr" upright="1"/>
        <a:lstStyle xmlns:a="http://schemas.openxmlformats.org/drawingml/2006/main"/>
        <a:p xmlns:a="http://schemas.openxmlformats.org/drawingml/2006/main">
          <a:pPr algn="l" rtl="0">
            <a:defRPr sz="1000"/>
          </a:pPr>
          <a:r>
            <a:rPr lang="en-US" sz="1000" b="1" i="0" u="none" strike="noStrike" baseline="0">
              <a:solidFill>
                <a:srgbClr val="000000"/>
              </a:solidFill>
              <a:latin typeface="Arial" panose="020B0604020202020204" pitchFamily="34" charset="0"/>
              <a:cs typeface="Arial" panose="020B0604020202020204" pitchFamily="34" charset="0"/>
            </a:rPr>
            <a:t>Levelized PPA Price (2023 $/MWh)</a:t>
          </a:r>
          <a:endParaRPr lang="en-US" sz="1000" b="1">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0.04779</cdr:x>
      <cdr:y>0.45138</cdr:y>
    </cdr:from>
    <cdr:to>
      <cdr:x>0.15548</cdr:x>
      <cdr:y>0.51338</cdr:y>
    </cdr:to>
    <cdr:sp macro="" textlink="">
      <cdr:nvSpPr>
        <cdr:cNvPr id="7" name="Text Box 3"/>
        <cdr:cNvSpPr txBox="1">
          <a:spLocks xmlns:a="http://schemas.openxmlformats.org/drawingml/2006/main" noChangeArrowheads="1"/>
        </cdr:cNvSpPr>
      </cdr:nvSpPr>
      <cdr:spPr bwMode="auto">
        <a:xfrm xmlns:a="http://schemas.openxmlformats.org/drawingml/2006/main">
          <a:off x="314998" y="1402892"/>
          <a:ext cx="709817" cy="192697"/>
        </a:xfrm>
        <a:prstGeom xmlns:a="http://schemas.openxmlformats.org/drawingml/2006/main" prst="rect">
          <a:avLst/>
        </a:prstGeom>
        <a:noFill xmlns:a="http://schemas.openxmlformats.org/drawingml/2006/main"/>
        <a:ln xmlns:a="http://schemas.openxmlformats.org/drawingml/2006/main">
          <a:noFill/>
        </a:ln>
        <a:effectLst xmlns:a="http://schemas.openxmlformats.org/drawingml/2006/main"/>
        <a:extLst xmlns:a="http://schemas.openxmlformats.org/drawingml/2006/main">
          <a:ext uri="{909E8E84-426E-40DD-AFC4-6F175D3DCCD1}">
            <a14:hiddenFill xmlns:a14="http://schemas.microsoft.com/office/drawing/2010/main">
              <a:solidFill>
                <a:srgbClr xmlns:mc="http://schemas.openxmlformats.org/markup-compatibility/2006" val="000000" mc:Ignorable="a14" a14:legacySpreadsheetColorIndex="64"/>
              </a:solidFill>
            </a14:hiddenFill>
          </a:ext>
          <a:ext uri="{91240B29-F687-4F45-9708-019B960494DF}">
            <a14:hiddenLine xmlns:a14="http://schemas.microsoft.com/office/drawing/2010/main" w="1">
              <a:solidFill>
                <a:srgbClr xmlns:mc="http://schemas.openxmlformats.org/markup-compatibility/2006" val="FFFFFF" mc:Ignorable="a14" a14:legacySpreadsheetColorIndex="65"/>
              </a:solidFill>
              <a:miter lim="800000"/>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cdr:spPr>
      <cdr:txBody>
        <a:bodyPr xmlns:a="http://schemas.openxmlformats.org/drawingml/2006/main" wrap="square" lIns="36576" tIns="27432" rIns="36576" bIns="27432" anchor="ctr" upright="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rtl="0">
            <a:defRPr sz="1000"/>
          </a:pPr>
          <a:r>
            <a:rPr lang="en-US" sz="1000" b="0" i="0" u="none" strike="noStrike" baseline="0">
              <a:solidFill>
                <a:srgbClr val="000000"/>
              </a:solidFill>
              <a:latin typeface="Arial" panose="020B0604020202020204" pitchFamily="34" charset="0"/>
              <a:cs typeface="Arial" panose="020B0604020202020204" pitchFamily="34" charset="0"/>
            </a:rPr>
            <a:t>550 MW</a:t>
          </a:r>
          <a:endParaRPr lang="en-US" sz="1000" b="0">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0.09971</cdr:x>
      <cdr:y>0.38876</cdr:y>
    </cdr:from>
    <cdr:to>
      <cdr:x>0.12565</cdr:x>
      <cdr:y>0.44009</cdr:y>
    </cdr:to>
    <cdr:sp macro="" textlink="">
      <cdr:nvSpPr>
        <cdr:cNvPr id="8" name="Line 2"/>
        <cdr:cNvSpPr>
          <a:spLocks xmlns:a="http://schemas.openxmlformats.org/drawingml/2006/main" noChangeShapeType="1"/>
        </cdr:cNvSpPr>
      </cdr:nvSpPr>
      <cdr:spPr bwMode="auto">
        <a:xfrm xmlns:a="http://schemas.openxmlformats.org/drawingml/2006/main" flipV="1">
          <a:off x="657224" y="1208282"/>
          <a:ext cx="170989" cy="159507"/>
        </a:xfrm>
        <a:prstGeom xmlns:a="http://schemas.openxmlformats.org/drawingml/2006/main" prst="line">
          <a:avLst/>
        </a:prstGeom>
        <a:noFill xmlns:a="http://schemas.openxmlformats.org/drawingml/2006/main"/>
        <a:ln xmlns:a="http://schemas.openxmlformats.org/drawingml/2006/main" w="9525">
          <a:solidFill>
            <a:srgbClr xmlns:mc="http://schemas.openxmlformats.org/markup-compatibility/2006" xmlns:a14="http://schemas.microsoft.com/office/drawing/2010/main" val="000000" mc:Ignorable="a14" a14:legacySpreadsheetColorIndex="64"/>
          </a:solidFill>
          <a:round/>
          <a:headEnd/>
          <a:tailEnd type="stealth" w="sm" len="med"/>
        </a:ln>
        <a:extLst xmlns:a="http://schemas.openxmlformats.org/drawingml/2006/main">
          <a:ext uri="{909E8E84-426E-40DD-AFC4-6F175D3DCCD1}">
            <a14:hiddenFill xmlns:a14="http://schemas.microsoft.com/office/drawing/2010/main">
              <a:noFill/>
            </a14:hiddenFill>
          </a:ext>
        </a:extLst>
      </cdr:spPr>
      <cdr:txBody>
        <a:bodyPr xmlns:a="http://schemas.openxmlformats.org/drawingml/2006/main"/>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endParaRPr lang="en-US"/>
        </a:p>
      </cdr:txBody>
    </cdr:sp>
  </cdr:relSizeAnchor>
  <cdr:relSizeAnchor xmlns:cdr="http://schemas.openxmlformats.org/drawingml/2006/chartDrawing">
    <cdr:from>
      <cdr:x>0.51411</cdr:x>
      <cdr:y>0.25544</cdr:y>
    </cdr:from>
    <cdr:to>
      <cdr:x>0.60273</cdr:x>
      <cdr:y>0.30831</cdr:y>
    </cdr:to>
    <cdr:sp macro="" textlink="">
      <cdr:nvSpPr>
        <cdr:cNvPr id="9" name="Text Box 3"/>
        <cdr:cNvSpPr txBox="1">
          <a:spLocks xmlns:a="http://schemas.openxmlformats.org/drawingml/2006/main" noChangeArrowheads="1"/>
        </cdr:cNvSpPr>
      </cdr:nvSpPr>
      <cdr:spPr bwMode="auto">
        <a:xfrm xmlns:a="http://schemas.openxmlformats.org/drawingml/2006/main">
          <a:off x="3388666" y="793899"/>
          <a:ext cx="584121" cy="164320"/>
        </a:xfrm>
        <a:prstGeom xmlns:a="http://schemas.openxmlformats.org/drawingml/2006/main" prst="rect">
          <a:avLst/>
        </a:prstGeom>
        <a:noFill xmlns:a="http://schemas.openxmlformats.org/drawingml/2006/main"/>
        <a:ln xmlns:a="http://schemas.openxmlformats.org/drawingml/2006/main">
          <a:noFill/>
        </a:ln>
        <a:effectLst xmlns:a="http://schemas.openxmlformats.org/drawingml/2006/main"/>
        <a:extLst xmlns:a="http://schemas.openxmlformats.org/drawingml/2006/main">
          <a:ext uri="{909E8E84-426E-40DD-AFC4-6F175D3DCCD1}">
            <a14:hiddenFill xmlns:a14="http://schemas.microsoft.com/office/drawing/2010/main">
              <a:solidFill>
                <a:srgbClr xmlns:mc="http://schemas.openxmlformats.org/markup-compatibility/2006" val="000000" mc:Ignorable="a14" a14:legacySpreadsheetColorIndex="64"/>
              </a:solidFill>
            </a14:hiddenFill>
          </a:ext>
          <a:ext uri="{91240B29-F687-4F45-9708-019B960494DF}">
            <a14:hiddenLine xmlns:a14="http://schemas.microsoft.com/office/drawing/2010/main" w="1">
              <a:solidFill>
                <a:srgbClr xmlns:mc="http://schemas.openxmlformats.org/markup-compatibility/2006" val="FFFFFF" mc:Ignorable="a14" a14:legacySpreadsheetColorIndex="65"/>
              </a:solidFill>
              <a:miter lim="800000"/>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cdr:spPr>
      <cdr:txBody>
        <a:bodyPr xmlns:a="http://schemas.openxmlformats.org/drawingml/2006/main" wrap="square" lIns="36576" tIns="27432" rIns="36576" bIns="27432" anchor="ctr" upright="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rtl="0">
            <a:defRPr sz="1000"/>
          </a:pPr>
          <a:r>
            <a:rPr lang="en-US" sz="1000" b="0" i="0" u="none" strike="noStrike" baseline="0">
              <a:solidFill>
                <a:sysClr val="windowText" lastClr="000000"/>
              </a:solidFill>
              <a:latin typeface="Arial" panose="020B0604020202020204" pitchFamily="34" charset="0"/>
              <a:cs typeface="Arial" panose="020B0604020202020204" pitchFamily="34" charset="0"/>
            </a:rPr>
            <a:t>25 MW</a:t>
          </a:r>
          <a:endParaRPr lang="en-US" sz="1000" b="0">
            <a:solidFill>
              <a:sysClr val="windowText" lastClr="000000"/>
            </a:solidFill>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0.54973</cdr:x>
      <cdr:y>0.31444</cdr:y>
    </cdr:from>
    <cdr:to>
      <cdr:x>0.5681</cdr:x>
      <cdr:y>0.35428</cdr:y>
    </cdr:to>
    <cdr:sp macro="" textlink="">
      <cdr:nvSpPr>
        <cdr:cNvPr id="10" name="Line 2"/>
        <cdr:cNvSpPr>
          <a:spLocks xmlns:a="http://schemas.openxmlformats.org/drawingml/2006/main" noChangeShapeType="1"/>
        </cdr:cNvSpPr>
      </cdr:nvSpPr>
      <cdr:spPr bwMode="auto">
        <a:xfrm xmlns:a="http://schemas.openxmlformats.org/drawingml/2006/main">
          <a:off x="3623448" y="977271"/>
          <a:ext cx="121082" cy="123823"/>
        </a:xfrm>
        <a:prstGeom xmlns:a="http://schemas.openxmlformats.org/drawingml/2006/main" prst="line">
          <a:avLst/>
        </a:prstGeom>
        <a:noFill xmlns:a="http://schemas.openxmlformats.org/drawingml/2006/main"/>
        <a:ln xmlns:a="http://schemas.openxmlformats.org/drawingml/2006/main" w="9525">
          <a:solidFill>
            <a:srgbClr xmlns:mc="http://schemas.openxmlformats.org/markup-compatibility/2006" xmlns:a14="http://schemas.microsoft.com/office/drawing/2010/main" val="000000" mc:Ignorable="a14" a14:legacySpreadsheetColorIndex="64"/>
          </a:solidFill>
          <a:round/>
          <a:headEnd/>
          <a:tailEnd type="stealth" w="sm" len="med"/>
        </a:ln>
        <a:extLst xmlns:a="http://schemas.openxmlformats.org/drawingml/2006/main">
          <a:ext uri="{909E8E84-426E-40DD-AFC4-6F175D3DCCD1}">
            <a14:hiddenFill xmlns:a14="http://schemas.microsoft.com/office/drawing/2010/main">
              <a:noFill/>
            </a14:hiddenFill>
          </a:ext>
        </a:extLst>
      </cdr:spPr>
      <cdr:txBody>
        <a:bodyPr xmlns:a="http://schemas.openxmlformats.org/drawingml/2006/main"/>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endParaRPr lang="en-US"/>
        </a:p>
      </cdr:txBody>
    </cdr:sp>
  </cdr:relSizeAnchor>
</c:userShapes>
</file>

<file path=xl/drawings/drawing53.xml><?xml version="1.0" encoding="utf-8"?>
<c:userShapes xmlns:c="http://schemas.openxmlformats.org/drawingml/2006/chart">
  <cdr:relSizeAnchor xmlns:cdr="http://schemas.openxmlformats.org/drawingml/2006/chartDrawing">
    <cdr:from>
      <cdr:x>0</cdr:x>
      <cdr:y>0</cdr:y>
    </cdr:from>
    <cdr:to>
      <cdr:x>0.37681</cdr:x>
      <cdr:y>0.06689</cdr:y>
    </cdr:to>
    <cdr:sp macro="" textlink="">
      <cdr:nvSpPr>
        <cdr:cNvPr id="299009" name="Text Box 1"/>
        <cdr:cNvSpPr txBox="1">
          <a:spLocks xmlns:a="http://schemas.openxmlformats.org/drawingml/2006/main" noChangeArrowheads="1"/>
        </cdr:cNvSpPr>
      </cdr:nvSpPr>
      <cdr:spPr bwMode="auto">
        <a:xfrm xmlns:a="http://schemas.openxmlformats.org/drawingml/2006/main">
          <a:off x="0" y="0"/>
          <a:ext cx="2228850" cy="214090"/>
        </a:xfrm>
        <a:prstGeom xmlns:a="http://schemas.openxmlformats.org/drawingml/2006/main" prst="rect">
          <a:avLst/>
        </a:prstGeom>
        <a:noFill xmlns:a="http://schemas.openxmlformats.org/drawingml/2006/main"/>
        <a:ln xmlns:a="http://schemas.openxmlformats.org/drawingml/2006/main">
          <a:noFill/>
        </a:ln>
        <a:effectLst xmlns:a="http://schemas.openxmlformats.org/drawingml/2006/main"/>
        <a:extLst xmlns:a="http://schemas.openxmlformats.org/drawingml/2006/main">
          <a:ext uri="{909E8E84-426E-40DD-AFC4-6F175D3DCCD1}">
            <a14:hiddenFill xmlns:a14="http://schemas.microsoft.com/office/drawing/2010/main">
              <a:solidFill>
                <a:srgbClr xmlns:mc="http://schemas.openxmlformats.org/markup-compatibility/2006" val="000000" mc:Ignorable="a14" a14:legacySpreadsheetColorIndex="64"/>
              </a:solidFill>
            </a14:hiddenFill>
          </a:ext>
          <a:ext uri="{91240B29-F687-4F45-9708-019B960494DF}">
            <a14:hiddenLine xmlns:a14="http://schemas.microsoft.com/office/drawing/2010/main" w="1">
              <a:solidFill>
                <a:srgbClr xmlns:mc="http://schemas.openxmlformats.org/markup-compatibility/2006" val="FFFFFF" mc:Ignorable="a14" a14:legacySpreadsheetColorIndex="65"/>
              </a:solidFill>
              <a:miter lim="800000"/>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cdr:spPr>
      <cdr:txBody>
        <a:bodyPr xmlns:a="http://schemas.openxmlformats.org/drawingml/2006/main" vertOverflow="clip" vert="horz" wrap="square" lIns="18288" tIns="18288" rIns="18288" bIns="18288" anchor="t" upright="1"/>
        <a:lstStyle xmlns:a="http://schemas.openxmlformats.org/drawingml/2006/main"/>
        <a:p xmlns:a="http://schemas.openxmlformats.org/drawingml/2006/main">
          <a:pPr algn="l" rtl="0">
            <a:defRPr sz="1000"/>
          </a:pPr>
          <a:r>
            <a:rPr lang="en-US" sz="1000" b="1" i="0" u="none" strike="noStrike" baseline="0">
              <a:solidFill>
                <a:srgbClr val="000000"/>
              </a:solidFill>
              <a:latin typeface="Arial" panose="020B0604020202020204" pitchFamily="34" charset="0"/>
              <a:cs typeface="Arial" panose="020B0604020202020204" pitchFamily="34" charset="0"/>
            </a:rPr>
            <a:t>Levelized PPA Price (2023 $/MWh)</a:t>
          </a:r>
          <a:endParaRPr lang="en-US" sz="1000" b="1">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0.07827</cdr:x>
      <cdr:y>0.49478</cdr:y>
    </cdr:from>
    <cdr:to>
      <cdr:x>0.16819</cdr:x>
      <cdr:y>0.55724</cdr:y>
    </cdr:to>
    <cdr:sp macro="" textlink="">
      <cdr:nvSpPr>
        <cdr:cNvPr id="7" name="Text Box 3"/>
        <cdr:cNvSpPr txBox="1">
          <a:spLocks xmlns:a="http://schemas.openxmlformats.org/drawingml/2006/main" noChangeArrowheads="1"/>
        </cdr:cNvSpPr>
      </cdr:nvSpPr>
      <cdr:spPr bwMode="auto">
        <a:xfrm xmlns:a="http://schemas.openxmlformats.org/drawingml/2006/main">
          <a:off x="525605" y="1537790"/>
          <a:ext cx="603824" cy="194126"/>
        </a:xfrm>
        <a:prstGeom xmlns:a="http://schemas.openxmlformats.org/drawingml/2006/main" prst="rect">
          <a:avLst/>
        </a:prstGeom>
        <a:noFill xmlns:a="http://schemas.openxmlformats.org/drawingml/2006/main"/>
        <a:ln xmlns:a="http://schemas.openxmlformats.org/drawingml/2006/main">
          <a:noFill/>
        </a:ln>
        <a:effectLst xmlns:a="http://schemas.openxmlformats.org/drawingml/2006/main"/>
        <a:extLst xmlns:a="http://schemas.openxmlformats.org/drawingml/2006/main">
          <a:ext uri="{909E8E84-426E-40DD-AFC4-6F175D3DCCD1}">
            <a14:hiddenFill xmlns:a14="http://schemas.microsoft.com/office/drawing/2010/main">
              <a:solidFill>
                <a:srgbClr xmlns:mc="http://schemas.openxmlformats.org/markup-compatibility/2006" val="000000" mc:Ignorable="a14" a14:legacySpreadsheetColorIndex="64"/>
              </a:solidFill>
            </a14:hiddenFill>
          </a:ext>
          <a:ext uri="{91240B29-F687-4F45-9708-019B960494DF}">
            <a14:hiddenLine xmlns:a14="http://schemas.microsoft.com/office/drawing/2010/main" w="1">
              <a:solidFill>
                <a:srgbClr xmlns:mc="http://schemas.openxmlformats.org/markup-compatibility/2006" val="FFFFFF" mc:Ignorable="a14" a14:legacySpreadsheetColorIndex="65"/>
              </a:solidFill>
              <a:miter lim="800000"/>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cdr:spPr>
      <cdr:txBody>
        <a:bodyPr xmlns:a="http://schemas.openxmlformats.org/drawingml/2006/main" wrap="square" lIns="36576" tIns="27432" rIns="36576" bIns="27432" anchor="ctr" upright="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rtl="0">
            <a:defRPr sz="1000"/>
          </a:pPr>
          <a:r>
            <a:rPr lang="en-US" sz="1000" b="0" i="0" u="none" strike="noStrike" baseline="0">
              <a:solidFill>
                <a:srgbClr val="000000"/>
              </a:solidFill>
              <a:latin typeface="Arial" panose="020B0604020202020204" pitchFamily="34" charset="0"/>
              <a:cs typeface="Arial" panose="020B0604020202020204" pitchFamily="34" charset="0"/>
            </a:rPr>
            <a:t>210 MW</a:t>
          </a:r>
          <a:endParaRPr lang="en-US" sz="1000" b="0">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0.15346</cdr:x>
      <cdr:y>0.45931</cdr:y>
    </cdr:from>
    <cdr:to>
      <cdr:x>0.17028</cdr:x>
      <cdr:y>0.49653</cdr:y>
    </cdr:to>
    <cdr:sp macro="" textlink="">
      <cdr:nvSpPr>
        <cdr:cNvPr id="8" name="Line 2"/>
        <cdr:cNvSpPr>
          <a:spLocks xmlns:a="http://schemas.openxmlformats.org/drawingml/2006/main" noChangeShapeType="1"/>
        </cdr:cNvSpPr>
      </cdr:nvSpPr>
      <cdr:spPr bwMode="auto">
        <a:xfrm xmlns:a="http://schemas.openxmlformats.org/drawingml/2006/main" flipV="1">
          <a:off x="1030515" y="1427549"/>
          <a:ext cx="112949" cy="115680"/>
        </a:xfrm>
        <a:prstGeom xmlns:a="http://schemas.openxmlformats.org/drawingml/2006/main" prst="line">
          <a:avLst/>
        </a:prstGeom>
        <a:noFill xmlns:a="http://schemas.openxmlformats.org/drawingml/2006/main"/>
        <a:ln xmlns:a="http://schemas.openxmlformats.org/drawingml/2006/main" w="9525">
          <a:solidFill>
            <a:srgbClr xmlns:mc="http://schemas.openxmlformats.org/markup-compatibility/2006" xmlns:a14="http://schemas.microsoft.com/office/drawing/2010/main" val="000000" mc:Ignorable="a14" a14:legacySpreadsheetColorIndex="64"/>
          </a:solidFill>
          <a:round/>
          <a:headEnd/>
          <a:tailEnd type="stealth" w="sm" len="med"/>
        </a:ln>
        <a:extLst xmlns:a="http://schemas.openxmlformats.org/drawingml/2006/main">
          <a:ext uri="{909E8E84-426E-40DD-AFC4-6F175D3DCCD1}">
            <a14:hiddenFill xmlns:a14="http://schemas.microsoft.com/office/drawing/2010/main">
              <a:noFill/>
            </a14:hiddenFill>
          </a:ext>
        </a:extLst>
      </cdr:spPr>
      <cdr:txBody>
        <a:bodyPr xmlns:a="http://schemas.openxmlformats.org/drawingml/2006/main"/>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endParaRPr lang="en-US"/>
        </a:p>
      </cdr:txBody>
    </cdr:sp>
  </cdr:relSizeAnchor>
</c:userShapes>
</file>

<file path=xl/drawings/drawing54.xml><?xml version="1.0" encoding="utf-8"?>
<c:userShapes xmlns:c="http://schemas.openxmlformats.org/drawingml/2006/chart">
  <cdr:relSizeAnchor xmlns:cdr="http://schemas.openxmlformats.org/drawingml/2006/chartDrawing">
    <cdr:from>
      <cdr:x>0</cdr:x>
      <cdr:y>0</cdr:y>
    </cdr:from>
    <cdr:to>
      <cdr:x>0.37681</cdr:x>
      <cdr:y>0.06689</cdr:y>
    </cdr:to>
    <cdr:sp macro="" textlink="">
      <cdr:nvSpPr>
        <cdr:cNvPr id="299009" name="Text Box 1"/>
        <cdr:cNvSpPr txBox="1">
          <a:spLocks xmlns:a="http://schemas.openxmlformats.org/drawingml/2006/main" noChangeArrowheads="1"/>
        </cdr:cNvSpPr>
      </cdr:nvSpPr>
      <cdr:spPr bwMode="auto">
        <a:xfrm xmlns:a="http://schemas.openxmlformats.org/drawingml/2006/main">
          <a:off x="0" y="0"/>
          <a:ext cx="2228850" cy="214090"/>
        </a:xfrm>
        <a:prstGeom xmlns:a="http://schemas.openxmlformats.org/drawingml/2006/main" prst="rect">
          <a:avLst/>
        </a:prstGeom>
        <a:noFill xmlns:a="http://schemas.openxmlformats.org/drawingml/2006/main"/>
        <a:ln xmlns:a="http://schemas.openxmlformats.org/drawingml/2006/main">
          <a:noFill/>
        </a:ln>
        <a:effectLst xmlns:a="http://schemas.openxmlformats.org/drawingml/2006/main"/>
        <a:extLst xmlns:a="http://schemas.openxmlformats.org/drawingml/2006/main">
          <a:ext uri="{909E8E84-426E-40DD-AFC4-6F175D3DCCD1}">
            <a14:hiddenFill xmlns:a14="http://schemas.microsoft.com/office/drawing/2010/main">
              <a:solidFill>
                <a:srgbClr xmlns:mc="http://schemas.openxmlformats.org/markup-compatibility/2006" val="000000" mc:Ignorable="a14" a14:legacySpreadsheetColorIndex="64"/>
              </a:solidFill>
            </a14:hiddenFill>
          </a:ext>
          <a:ext uri="{91240B29-F687-4F45-9708-019B960494DF}">
            <a14:hiddenLine xmlns:a14="http://schemas.microsoft.com/office/drawing/2010/main" w="1">
              <a:solidFill>
                <a:srgbClr xmlns:mc="http://schemas.openxmlformats.org/markup-compatibility/2006" val="FFFFFF" mc:Ignorable="a14" a14:legacySpreadsheetColorIndex="65"/>
              </a:solidFill>
              <a:miter lim="800000"/>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cdr:spPr>
      <cdr:txBody>
        <a:bodyPr xmlns:a="http://schemas.openxmlformats.org/drawingml/2006/main" vertOverflow="clip" vert="horz" wrap="square" lIns="18288" tIns="18288" rIns="18288" bIns="18288" anchor="ctr" upright="1"/>
        <a:lstStyle xmlns:a="http://schemas.openxmlformats.org/drawingml/2006/main"/>
        <a:p xmlns:a="http://schemas.openxmlformats.org/drawingml/2006/main">
          <a:pPr algn="l" rtl="0">
            <a:defRPr sz="1000"/>
          </a:pPr>
          <a:r>
            <a:rPr lang="en-US" sz="1000" b="1" i="0" u="none" strike="noStrike" baseline="0">
              <a:solidFill>
                <a:srgbClr val="000000"/>
              </a:solidFill>
              <a:latin typeface="Arial" panose="020B0604020202020204" pitchFamily="34" charset="0"/>
              <a:cs typeface="Arial" panose="020B0604020202020204" pitchFamily="34" charset="0"/>
            </a:rPr>
            <a:t>Levelized PPA Price (2023 $/MWh)</a:t>
          </a:r>
          <a:endParaRPr lang="en-US" sz="1000" b="1">
            <a:latin typeface="Arial" panose="020B0604020202020204" pitchFamily="34" charset="0"/>
            <a:cs typeface="Arial" panose="020B0604020202020204" pitchFamily="34" charset="0"/>
          </a:endParaRPr>
        </a:p>
      </cdr:txBody>
    </cdr:sp>
  </cdr:relSizeAnchor>
</c:userShapes>
</file>

<file path=xl/drawings/drawing55.xml><?xml version="1.0" encoding="utf-8"?>
<c:userShapes xmlns:c="http://schemas.openxmlformats.org/drawingml/2006/chart">
  <cdr:relSizeAnchor xmlns:cdr="http://schemas.openxmlformats.org/drawingml/2006/chartDrawing">
    <cdr:from>
      <cdr:x>0</cdr:x>
      <cdr:y>0</cdr:y>
    </cdr:from>
    <cdr:to>
      <cdr:x>0.37681</cdr:x>
      <cdr:y>0.06689</cdr:y>
    </cdr:to>
    <cdr:sp macro="" textlink="">
      <cdr:nvSpPr>
        <cdr:cNvPr id="299009" name="Text Box 1"/>
        <cdr:cNvSpPr txBox="1">
          <a:spLocks xmlns:a="http://schemas.openxmlformats.org/drawingml/2006/main" noChangeArrowheads="1"/>
        </cdr:cNvSpPr>
      </cdr:nvSpPr>
      <cdr:spPr bwMode="auto">
        <a:xfrm xmlns:a="http://schemas.openxmlformats.org/drawingml/2006/main">
          <a:off x="0" y="0"/>
          <a:ext cx="2228850" cy="214090"/>
        </a:xfrm>
        <a:prstGeom xmlns:a="http://schemas.openxmlformats.org/drawingml/2006/main" prst="rect">
          <a:avLst/>
        </a:prstGeom>
        <a:noFill xmlns:a="http://schemas.openxmlformats.org/drawingml/2006/main"/>
        <a:ln xmlns:a="http://schemas.openxmlformats.org/drawingml/2006/main">
          <a:noFill/>
        </a:ln>
        <a:effectLst xmlns:a="http://schemas.openxmlformats.org/drawingml/2006/main"/>
        <a:extLst xmlns:a="http://schemas.openxmlformats.org/drawingml/2006/main">
          <a:ext uri="{909E8E84-426E-40DD-AFC4-6F175D3DCCD1}">
            <a14:hiddenFill xmlns:a14="http://schemas.microsoft.com/office/drawing/2010/main">
              <a:solidFill>
                <a:srgbClr xmlns:mc="http://schemas.openxmlformats.org/markup-compatibility/2006" val="000000" mc:Ignorable="a14" a14:legacySpreadsheetColorIndex="64"/>
              </a:solidFill>
            </a14:hiddenFill>
          </a:ext>
          <a:ext uri="{91240B29-F687-4F45-9708-019B960494DF}">
            <a14:hiddenLine xmlns:a14="http://schemas.microsoft.com/office/drawing/2010/main" w="1">
              <a:solidFill>
                <a:srgbClr xmlns:mc="http://schemas.openxmlformats.org/markup-compatibility/2006" val="FFFFFF" mc:Ignorable="a14" a14:legacySpreadsheetColorIndex="65"/>
              </a:solidFill>
              <a:miter lim="800000"/>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cdr:spPr>
      <cdr:txBody>
        <a:bodyPr xmlns:a="http://schemas.openxmlformats.org/drawingml/2006/main" vertOverflow="clip" vert="horz" wrap="square" lIns="18288" tIns="18288" rIns="18288" bIns="18288" anchor="t" upright="1"/>
        <a:lstStyle xmlns:a="http://schemas.openxmlformats.org/drawingml/2006/main"/>
        <a:p xmlns:a="http://schemas.openxmlformats.org/drawingml/2006/main">
          <a:pPr algn="l" rtl="0">
            <a:defRPr sz="1000"/>
          </a:pPr>
          <a:r>
            <a:rPr lang="en-US" sz="1000" b="1" i="0" u="none" strike="noStrike" baseline="0">
              <a:solidFill>
                <a:srgbClr val="000000"/>
              </a:solidFill>
              <a:latin typeface="Arial" panose="020B0604020202020204" pitchFamily="34" charset="0"/>
              <a:cs typeface="Arial" panose="020B0604020202020204" pitchFamily="34" charset="0"/>
            </a:rPr>
            <a:t>Levelized PPA Price (2023 $/MWh)</a:t>
          </a:r>
          <a:endParaRPr lang="en-US" sz="1000" b="1">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0.857</cdr:x>
      <cdr:y>0.52237</cdr:y>
    </cdr:from>
    <cdr:to>
      <cdr:x>0.94692</cdr:x>
      <cdr:y>0.58483</cdr:y>
    </cdr:to>
    <cdr:sp macro="" textlink="">
      <cdr:nvSpPr>
        <cdr:cNvPr id="7" name="Text Box 3"/>
        <cdr:cNvSpPr txBox="1">
          <a:spLocks xmlns:a="http://schemas.openxmlformats.org/drawingml/2006/main" noChangeArrowheads="1"/>
        </cdr:cNvSpPr>
      </cdr:nvSpPr>
      <cdr:spPr bwMode="auto">
        <a:xfrm xmlns:a="http://schemas.openxmlformats.org/drawingml/2006/main">
          <a:off x="5754830" y="1623515"/>
          <a:ext cx="603824" cy="194126"/>
        </a:xfrm>
        <a:prstGeom xmlns:a="http://schemas.openxmlformats.org/drawingml/2006/main" prst="rect">
          <a:avLst/>
        </a:prstGeom>
        <a:noFill xmlns:a="http://schemas.openxmlformats.org/drawingml/2006/main"/>
        <a:ln xmlns:a="http://schemas.openxmlformats.org/drawingml/2006/main">
          <a:noFill/>
        </a:ln>
        <a:effectLst xmlns:a="http://schemas.openxmlformats.org/drawingml/2006/main"/>
        <a:extLst xmlns:a="http://schemas.openxmlformats.org/drawingml/2006/main">
          <a:ext uri="{909E8E84-426E-40DD-AFC4-6F175D3DCCD1}">
            <a14:hiddenFill xmlns:a14="http://schemas.microsoft.com/office/drawing/2010/main">
              <a:solidFill>
                <a:srgbClr xmlns:mc="http://schemas.openxmlformats.org/markup-compatibility/2006" val="000000" mc:Ignorable="a14" a14:legacySpreadsheetColorIndex="64"/>
              </a:solidFill>
            </a14:hiddenFill>
          </a:ext>
          <a:ext uri="{91240B29-F687-4F45-9708-019B960494DF}">
            <a14:hiddenLine xmlns:a14="http://schemas.microsoft.com/office/drawing/2010/main" w="1">
              <a:solidFill>
                <a:srgbClr xmlns:mc="http://schemas.openxmlformats.org/markup-compatibility/2006" val="FFFFFF" mc:Ignorable="a14" a14:legacySpreadsheetColorIndex="65"/>
              </a:solidFill>
              <a:miter lim="800000"/>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cdr:spPr>
      <cdr:txBody>
        <a:bodyPr xmlns:a="http://schemas.openxmlformats.org/drawingml/2006/main" wrap="square" lIns="36576" tIns="27432" rIns="36576" bIns="27432" anchor="ctr" upright="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rtl="0">
            <a:defRPr sz="1000"/>
          </a:pPr>
          <a:r>
            <a:rPr lang="en-US" sz="1000" b="0" i="0" u="none" strike="noStrike" baseline="0">
              <a:solidFill>
                <a:srgbClr val="000000"/>
              </a:solidFill>
              <a:latin typeface="Arial" panose="020B0604020202020204" pitchFamily="34" charset="0"/>
              <a:cs typeface="Arial" panose="020B0604020202020204" pitchFamily="34" charset="0"/>
            </a:rPr>
            <a:t>300 MW</a:t>
          </a:r>
          <a:endParaRPr lang="en-US" sz="1000" b="0">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0.89787</cdr:x>
      <cdr:y>0.57616</cdr:y>
    </cdr:from>
    <cdr:to>
      <cdr:x>0.92908</cdr:x>
      <cdr:y>0.6068</cdr:y>
    </cdr:to>
    <cdr:sp macro="" textlink="">
      <cdr:nvSpPr>
        <cdr:cNvPr id="8" name="Line 2"/>
        <cdr:cNvSpPr>
          <a:spLocks xmlns:a="http://schemas.openxmlformats.org/drawingml/2006/main" noChangeShapeType="1"/>
        </cdr:cNvSpPr>
      </cdr:nvSpPr>
      <cdr:spPr bwMode="auto">
        <a:xfrm xmlns:a="http://schemas.openxmlformats.org/drawingml/2006/main">
          <a:off x="6029325" y="1790700"/>
          <a:ext cx="209551" cy="95249"/>
        </a:xfrm>
        <a:prstGeom xmlns:a="http://schemas.openxmlformats.org/drawingml/2006/main" prst="line">
          <a:avLst/>
        </a:prstGeom>
        <a:noFill xmlns:a="http://schemas.openxmlformats.org/drawingml/2006/main"/>
        <a:ln xmlns:a="http://schemas.openxmlformats.org/drawingml/2006/main" w="9525">
          <a:solidFill>
            <a:srgbClr xmlns:mc="http://schemas.openxmlformats.org/markup-compatibility/2006" xmlns:a14="http://schemas.microsoft.com/office/drawing/2010/main" val="000000" mc:Ignorable="a14" a14:legacySpreadsheetColorIndex="64"/>
          </a:solidFill>
          <a:round/>
          <a:headEnd/>
          <a:tailEnd type="stealth" w="sm" len="med"/>
        </a:ln>
        <a:extLst xmlns:a="http://schemas.openxmlformats.org/drawingml/2006/main">
          <a:ext uri="{909E8E84-426E-40DD-AFC4-6F175D3DCCD1}">
            <a14:hiddenFill xmlns:a14="http://schemas.microsoft.com/office/drawing/2010/main">
              <a:noFill/>
            </a14:hiddenFill>
          </a:ext>
        </a:extLst>
      </cdr:spPr>
      <cdr:txBody>
        <a:bodyPr xmlns:a="http://schemas.openxmlformats.org/drawingml/2006/main"/>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endParaRPr lang="en-US"/>
        </a:p>
      </cdr:txBody>
    </cdr:sp>
  </cdr:relSizeAnchor>
</c:userShapes>
</file>

<file path=xl/drawings/drawing56.xml><?xml version="1.0" encoding="utf-8"?>
<xdr:wsDr xmlns:xdr="http://schemas.openxmlformats.org/drawingml/2006/spreadsheetDrawing" xmlns:a="http://schemas.openxmlformats.org/drawingml/2006/main">
  <xdr:twoCellAnchor>
    <xdr:from>
      <xdr:col>0</xdr:col>
      <xdr:colOff>886753</xdr:colOff>
      <xdr:row>10</xdr:row>
      <xdr:rowOff>123176</xdr:rowOff>
    </xdr:from>
    <xdr:to>
      <xdr:col>1</xdr:col>
      <xdr:colOff>901</xdr:colOff>
      <xdr:row>14</xdr:row>
      <xdr:rowOff>76142</xdr:rowOff>
    </xdr:to>
    <xdr:cxnSp macro="">
      <xdr:nvCxnSpPr>
        <xdr:cNvPr id="8" name="Straight Arrow Connector 7">
          <a:extLst>
            <a:ext uri="{FF2B5EF4-FFF2-40B4-BE49-F238E27FC236}">
              <a16:creationId xmlns:a16="http://schemas.microsoft.com/office/drawing/2014/main" id="{00000000-0008-0000-1D00-000008000000}"/>
            </a:ext>
          </a:extLst>
        </xdr:cNvPr>
        <xdr:cNvCxnSpPr/>
      </xdr:nvCxnSpPr>
      <xdr:spPr>
        <a:xfrm flipV="1">
          <a:off x="886753" y="1718614"/>
          <a:ext cx="309536" cy="581616"/>
        </a:xfrm>
        <a:prstGeom prst="straightConnector1">
          <a:avLst/>
        </a:prstGeom>
        <a:ln>
          <a:solidFill>
            <a:schemeClr val="bg1"/>
          </a:solidFill>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0</xdr:col>
      <xdr:colOff>0</xdr:colOff>
      <xdr:row>1</xdr:row>
      <xdr:rowOff>109538</xdr:rowOff>
    </xdr:from>
    <xdr:to>
      <xdr:col>6</xdr:col>
      <xdr:colOff>952</xdr:colOff>
      <xdr:row>20</xdr:row>
      <xdr:rowOff>140973</xdr:rowOff>
    </xdr:to>
    <xdr:graphicFrame macro="">
      <xdr:nvGraphicFramePr>
        <xdr:cNvPr id="21" name="Chart 20">
          <a:extLst>
            <a:ext uri="{FF2B5EF4-FFF2-40B4-BE49-F238E27FC236}">
              <a16:creationId xmlns:a16="http://schemas.microsoft.com/office/drawing/2014/main" id="{00000000-0008-0000-1D00-000015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57.xml><?xml version="1.0" encoding="utf-8"?>
<c:userShapes xmlns:c="http://schemas.openxmlformats.org/drawingml/2006/chart">
  <cdr:relSizeAnchor xmlns:cdr="http://schemas.openxmlformats.org/drawingml/2006/chartDrawing">
    <cdr:from>
      <cdr:x>0</cdr:x>
      <cdr:y>3.21749E-7</cdr:y>
    </cdr:from>
    <cdr:to>
      <cdr:x>0.38112</cdr:x>
      <cdr:y>0.0567</cdr:y>
    </cdr:to>
    <cdr:sp macro="" textlink="">
      <cdr:nvSpPr>
        <cdr:cNvPr id="299009" name="Text Box 1"/>
        <cdr:cNvSpPr txBox="1">
          <a:spLocks xmlns:a="http://schemas.openxmlformats.org/drawingml/2006/main" noChangeArrowheads="1"/>
        </cdr:cNvSpPr>
      </cdr:nvSpPr>
      <cdr:spPr bwMode="auto">
        <a:xfrm xmlns:a="http://schemas.openxmlformats.org/drawingml/2006/main">
          <a:off x="0" y="1"/>
          <a:ext cx="2236546" cy="176211"/>
        </a:xfrm>
        <a:prstGeom xmlns:a="http://schemas.openxmlformats.org/drawingml/2006/main" prst="rect">
          <a:avLst/>
        </a:prstGeom>
        <a:solidFill xmlns:a="http://schemas.openxmlformats.org/drawingml/2006/main">
          <a:schemeClr val="bg1"/>
        </a:solidFill>
        <a:ln xmlns:a="http://schemas.openxmlformats.org/drawingml/2006/main">
          <a:noFill/>
        </a:ln>
        <a:effectLst xmlns:a="http://schemas.openxmlformats.org/drawingml/2006/main"/>
      </cdr:spPr>
      <cdr:txBody>
        <a:bodyPr xmlns:a="http://schemas.openxmlformats.org/drawingml/2006/main" vertOverflow="clip" vert="horz" wrap="square" lIns="18288" tIns="18288" rIns="18288" bIns="18288" anchor="ctr" upright="1"/>
        <a:lstStyle xmlns:a="http://schemas.openxmlformats.org/drawingml/2006/main"/>
        <a:p xmlns:a="http://schemas.openxmlformats.org/drawingml/2006/main">
          <a:pPr algn="ctr" rtl="0">
            <a:defRPr sz="1000"/>
          </a:pPr>
          <a:r>
            <a:rPr lang="en-US" sz="1000" b="1" i="0" u="none" strike="noStrike" baseline="0">
              <a:solidFill>
                <a:srgbClr val="000000"/>
              </a:solidFill>
              <a:latin typeface="Arial" panose="020B0604020202020204" pitchFamily="34" charset="0"/>
              <a:cs typeface="Arial" panose="020B0604020202020204" pitchFamily="34" charset="0"/>
            </a:rPr>
            <a:t>Levelized PPA Price (2023$/MWh)</a:t>
          </a:r>
          <a:endParaRPr lang="en-US" sz="1000" b="1">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0.34415</cdr:x>
      <cdr:y>0.24053</cdr:y>
    </cdr:from>
    <cdr:to>
      <cdr:x>0.4452</cdr:x>
      <cdr:y>0.31544</cdr:y>
    </cdr:to>
    <cdr:sp macro="" textlink="">
      <cdr:nvSpPr>
        <cdr:cNvPr id="5" name="Text Box 3"/>
        <cdr:cNvSpPr txBox="1">
          <a:spLocks xmlns:a="http://schemas.openxmlformats.org/drawingml/2006/main" noChangeArrowheads="1"/>
        </cdr:cNvSpPr>
      </cdr:nvSpPr>
      <cdr:spPr bwMode="auto">
        <a:xfrm xmlns:a="http://schemas.openxmlformats.org/drawingml/2006/main">
          <a:off x="2079057" y="719862"/>
          <a:ext cx="610443" cy="224207"/>
        </a:xfrm>
        <a:prstGeom xmlns:a="http://schemas.openxmlformats.org/drawingml/2006/main" prst="rect">
          <a:avLst/>
        </a:prstGeom>
        <a:noFill xmlns:a="http://schemas.openxmlformats.org/drawingml/2006/main"/>
        <a:ln xmlns:a="http://schemas.openxmlformats.org/drawingml/2006/main">
          <a:noFill/>
        </a:ln>
        <a:effectLst xmlns:a="http://schemas.openxmlformats.org/drawingml/2006/main"/>
        <a:extLst xmlns:a="http://schemas.openxmlformats.org/drawingml/2006/main">
          <a:ext uri="{909E8E84-426E-40DD-AFC4-6F175D3DCCD1}">
            <a14:hiddenFill xmlns:a14="http://schemas.microsoft.com/office/drawing/2010/main">
              <a:solidFill>
                <a:srgbClr xmlns:mc="http://schemas.openxmlformats.org/markup-compatibility/2006" val="000000" mc:Ignorable="a14" a14:legacySpreadsheetColorIndex="64"/>
              </a:solidFill>
            </a14:hiddenFill>
          </a:ext>
          <a:ext uri="{91240B29-F687-4F45-9708-019B960494DF}">
            <a14:hiddenLine xmlns:a14="http://schemas.microsoft.com/office/drawing/2010/main" w="1">
              <a:solidFill>
                <a:srgbClr xmlns:mc="http://schemas.openxmlformats.org/markup-compatibility/2006" val="FFFFFF" mc:Ignorable="a14" a14:legacySpreadsheetColorIndex="65"/>
              </a:solidFill>
              <a:miter lim="800000"/>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cdr:spPr>
      <cdr:txBody>
        <a:bodyPr xmlns:a="http://schemas.openxmlformats.org/drawingml/2006/main" wrap="square" lIns="36576" tIns="27432" rIns="36576" bIns="27432" anchor="ctr" upright="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rtl="0">
            <a:defRPr sz="1000"/>
          </a:pPr>
          <a:r>
            <a:rPr lang="en-US" sz="1000" b="0" i="0" u="none" strike="noStrike" baseline="0">
              <a:solidFill>
                <a:srgbClr val="000000"/>
              </a:solidFill>
              <a:latin typeface="+mn-lt"/>
              <a:cs typeface="Arial"/>
            </a:rPr>
            <a:t>250 MW</a:t>
          </a:r>
          <a:endParaRPr lang="en-US" sz="1000" b="0">
            <a:latin typeface="+mn-lt"/>
          </a:endParaRPr>
        </a:p>
      </cdr:txBody>
    </cdr:sp>
  </cdr:relSizeAnchor>
  <cdr:relSizeAnchor xmlns:cdr="http://schemas.openxmlformats.org/drawingml/2006/chartDrawing">
    <cdr:from>
      <cdr:x>0.07254</cdr:x>
      <cdr:y>0.7048</cdr:y>
    </cdr:from>
    <cdr:to>
      <cdr:x>0.39274</cdr:x>
      <cdr:y>0.85062</cdr:y>
    </cdr:to>
    <cdr:sp macro="" textlink="">
      <cdr:nvSpPr>
        <cdr:cNvPr id="2" name="TextBox 1"/>
        <cdr:cNvSpPr txBox="1"/>
      </cdr:nvSpPr>
      <cdr:spPr>
        <a:xfrm xmlns:a="http://schemas.openxmlformats.org/drawingml/2006/main">
          <a:off x="438151" y="2126750"/>
          <a:ext cx="1933922" cy="440015"/>
        </a:xfrm>
        <a:prstGeom xmlns:a="http://schemas.openxmlformats.org/drawingml/2006/main" prst="rect">
          <a:avLst/>
        </a:prstGeom>
        <a:solidFill xmlns:a="http://schemas.openxmlformats.org/drawingml/2006/main">
          <a:srgbClr val="FFFFFF"/>
        </a:solidFill>
      </cdr:spPr>
      <cdr:txBody>
        <a:bodyPr xmlns:a="http://schemas.openxmlformats.org/drawingml/2006/main" vertOverflow="clip" wrap="square" lIns="45720" tIns="18288" rIns="45720" bIns="18288" rtlCol="0"/>
        <a:lstStyle xmlns:a="http://schemas.openxmlformats.org/drawingml/2006/main"/>
        <a:p xmlns:a="http://schemas.openxmlformats.org/drawingml/2006/main">
          <a:r>
            <a:rPr lang="en-US" sz="900">
              <a:solidFill>
                <a:schemeClr val="accent4">
                  <a:lumMod val="75000"/>
                </a:schemeClr>
              </a:solidFill>
              <a:latin typeface="Arial" panose="020B0604020202020204" pitchFamily="34" charset="0"/>
              <a:cs typeface="Arial" panose="020B0604020202020204" pitchFamily="34" charset="0"/>
            </a:rPr>
            <a:t>The offtaker cancelled this PPA in October 2019, following prolonged underperformance.</a:t>
          </a:r>
        </a:p>
      </cdr:txBody>
    </cdr:sp>
  </cdr:relSizeAnchor>
  <cdr:relSizeAnchor xmlns:cdr="http://schemas.openxmlformats.org/drawingml/2006/chartDrawing">
    <cdr:from>
      <cdr:x>0.12616</cdr:x>
      <cdr:y>0.41941</cdr:y>
    </cdr:from>
    <cdr:to>
      <cdr:x>0.16963</cdr:x>
      <cdr:y>0.66446</cdr:y>
    </cdr:to>
    <cdr:cxnSp macro="">
      <cdr:nvCxnSpPr>
        <cdr:cNvPr id="4" name="Straight Arrow Connector 3">
          <a:extLst xmlns:a="http://schemas.openxmlformats.org/drawingml/2006/main">
            <a:ext uri="{FF2B5EF4-FFF2-40B4-BE49-F238E27FC236}">
              <a16:creationId xmlns:a16="http://schemas.microsoft.com/office/drawing/2014/main" id="{1E2B60A5-65ED-DDFC-4D8D-5ED56D14A46C}"/>
            </a:ext>
          </a:extLst>
        </cdr:cNvPr>
        <cdr:cNvCxnSpPr/>
      </cdr:nvCxnSpPr>
      <cdr:spPr>
        <a:xfrm xmlns:a="http://schemas.openxmlformats.org/drawingml/2006/main" flipV="1">
          <a:off x="740243" y="1292457"/>
          <a:ext cx="255066" cy="755127"/>
        </a:xfrm>
        <a:prstGeom xmlns:a="http://schemas.openxmlformats.org/drawingml/2006/main" prst="straightConnector1">
          <a:avLst/>
        </a:prstGeom>
        <a:ln xmlns:a="http://schemas.openxmlformats.org/drawingml/2006/main">
          <a:solidFill>
            <a:schemeClr val="accent4">
              <a:lumMod val="75000"/>
            </a:schemeClr>
          </a:solidFill>
          <a:tailEnd type="stealth"/>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relSizeAnchor>
</c:userShapes>
</file>

<file path=xl/drawings/drawing58.xml><?xml version="1.0" encoding="utf-8"?>
<xdr:wsDr xmlns:xdr="http://schemas.openxmlformats.org/drawingml/2006/spreadsheetDrawing" xmlns:a="http://schemas.openxmlformats.org/drawingml/2006/main">
  <xdr:twoCellAnchor>
    <xdr:from>
      <xdr:col>0</xdr:col>
      <xdr:colOff>0</xdr:colOff>
      <xdr:row>1</xdr:row>
      <xdr:rowOff>115567</xdr:rowOff>
    </xdr:from>
    <xdr:to>
      <xdr:col>7</xdr:col>
      <xdr:colOff>767080</xdr:colOff>
      <xdr:row>20</xdr:row>
      <xdr:rowOff>140967</xdr:rowOff>
    </xdr:to>
    <xdr:graphicFrame macro="">
      <xdr:nvGraphicFramePr>
        <xdr:cNvPr id="7" name="Chart 8">
          <a:extLst>
            <a:ext uri="{FF2B5EF4-FFF2-40B4-BE49-F238E27FC236}">
              <a16:creationId xmlns:a16="http://schemas.microsoft.com/office/drawing/2014/main" id="{B5F6F0A9-2B1A-4A59-9654-E6AAF7B7EEE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9</xdr:col>
      <xdr:colOff>0</xdr:colOff>
      <xdr:row>2</xdr:row>
      <xdr:rowOff>0</xdr:rowOff>
    </xdr:from>
    <xdr:to>
      <xdr:col>19</xdr:col>
      <xdr:colOff>10160</xdr:colOff>
      <xdr:row>21</xdr:row>
      <xdr:rowOff>25400</xdr:rowOff>
    </xdr:to>
    <xdr:graphicFrame macro="">
      <xdr:nvGraphicFramePr>
        <xdr:cNvPr id="3" name="Chart 8">
          <a:extLst>
            <a:ext uri="{FF2B5EF4-FFF2-40B4-BE49-F238E27FC236}">
              <a16:creationId xmlns:a16="http://schemas.microsoft.com/office/drawing/2014/main" id="{5ED0F8A2-CF54-4E09-A147-E5DDF058C439}"/>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21</xdr:col>
      <xdr:colOff>0</xdr:colOff>
      <xdr:row>2</xdr:row>
      <xdr:rowOff>0</xdr:rowOff>
    </xdr:from>
    <xdr:to>
      <xdr:col>36</xdr:col>
      <xdr:colOff>190500</xdr:colOff>
      <xdr:row>21</xdr:row>
      <xdr:rowOff>25400</xdr:rowOff>
    </xdr:to>
    <xdr:graphicFrame macro="">
      <xdr:nvGraphicFramePr>
        <xdr:cNvPr id="4" name="Chart 8">
          <a:extLst>
            <a:ext uri="{FF2B5EF4-FFF2-40B4-BE49-F238E27FC236}">
              <a16:creationId xmlns:a16="http://schemas.microsoft.com/office/drawing/2014/main" id="{673BF011-BD41-476D-A030-E0D0E6024D3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37</xdr:col>
      <xdr:colOff>0</xdr:colOff>
      <xdr:row>2</xdr:row>
      <xdr:rowOff>0</xdr:rowOff>
    </xdr:from>
    <xdr:to>
      <xdr:col>48</xdr:col>
      <xdr:colOff>190500</xdr:colOff>
      <xdr:row>21</xdr:row>
      <xdr:rowOff>25400</xdr:rowOff>
    </xdr:to>
    <xdr:graphicFrame macro="">
      <xdr:nvGraphicFramePr>
        <xdr:cNvPr id="2" name="Chart 8">
          <a:extLst>
            <a:ext uri="{FF2B5EF4-FFF2-40B4-BE49-F238E27FC236}">
              <a16:creationId xmlns:a16="http://schemas.microsoft.com/office/drawing/2014/main" id="{9AA50317-B94B-4887-8089-AF23F7EAB4D1}"/>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wsDr>
</file>

<file path=xl/drawings/drawing59.xml><?xml version="1.0" encoding="utf-8"?>
<c:userShapes xmlns:c="http://schemas.openxmlformats.org/drawingml/2006/chart">
  <cdr:relSizeAnchor xmlns:cdr="http://schemas.openxmlformats.org/drawingml/2006/chartDrawing">
    <cdr:from>
      <cdr:x>0.35335</cdr:x>
      <cdr:y>0.93565</cdr:y>
    </cdr:from>
    <cdr:to>
      <cdr:x>0.67153</cdr:x>
      <cdr:y>1</cdr:y>
    </cdr:to>
    <cdr:sp macro="" textlink="">
      <cdr:nvSpPr>
        <cdr:cNvPr id="5" name="Text Box 1036"/>
        <cdr:cNvSpPr txBox="1">
          <a:spLocks xmlns:a="http://schemas.openxmlformats.org/drawingml/2006/main" noChangeArrowheads="1"/>
        </cdr:cNvSpPr>
      </cdr:nvSpPr>
      <cdr:spPr bwMode="auto">
        <a:xfrm xmlns:a="http://schemas.openxmlformats.org/drawingml/2006/main">
          <a:off x="2100966" y="2785110"/>
          <a:ext cx="1891914" cy="191538"/>
        </a:xfrm>
        <a:prstGeom xmlns:a="http://schemas.openxmlformats.org/drawingml/2006/main" prst="rect">
          <a:avLst/>
        </a:prstGeom>
        <a:noFill xmlns:a="http://schemas.openxmlformats.org/drawingml/2006/main"/>
        <a:ln xmlns:a="http://schemas.openxmlformats.org/drawingml/2006/main">
          <a:noFill/>
        </a:ln>
        <a:effectLst xmlns:a="http://schemas.openxmlformats.org/drawingml/2006/main"/>
      </cdr:spPr>
      <cdr:txBody>
        <a:bodyPr xmlns:a="http://schemas.openxmlformats.org/drawingml/2006/main" wrap="square" lIns="18288" tIns="18288" rIns="18288" bIns="18288" anchor="ctr" upright="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rtl="0">
            <a:defRPr sz="1000"/>
          </a:pPr>
          <a:r>
            <a:rPr lang="en-US" sz="1000" b="1" i="0" u="none" strike="noStrike" baseline="0">
              <a:solidFill>
                <a:srgbClr val="000000"/>
              </a:solidFill>
              <a:latin typeface="Arial" panose="020B0604020202020204" pitchFamily="34" charset="0"/>
              <a:cs typeface="Arial" panose="020B0604020202020204" pitchFamily="34" charset="0"/>
            </a:rPr>
            <a:t>PPA Execution Year</a:t>
          </a:r>
        </a:p>
      </cdr:txBody>
    </cdr:sp>
  </cdr:relSizeAnchor>
  <cdr:relSizeAnchor xmlns:cdr="http://schemas.openxmlformats.org/drawingml/2006/chartDrawing">
    <cdr:from>
      <cdr:x>0</cdr:x>
      <cdr:y>0</cdr:y>
    </cdr:from>
    <cdr:to>
      <cdr:x>0.46603</cdr:x>
      <cdr:y>0.09806</cdr:y>
    </cdr:to>
    <cdr:sp macro="" textlink="">
      <cdr:nvSpPr>
        <cdr:cNvPr id="2" name="TextBox 1"/>
        <cdr:cNvSpPr txBox="1"/>
      </cdr:nvSpPr>
      <cdr:spPr>
        <a:xfrm xmlns:a="http://schemas.openxmlformats.org/drawingml/2006/main">
          <a:off x="0" y="0"/>
          <a:ext cx="2893219" cy="313058"/>
        </a:xfrm>
        <a:prstGeom xmlns:a="http://schemas.openxmlformats.org/drawingml/2006/main" prst="rect">
          <a:avLst/>
        </a:prstGeom>
      </cdr:spPr>
      <cdr:txBody>
        <a:bodyPr xmlns:a="http://schemas.openxmlformats.org/drawingml/2006/main" vertOverflow="clip" vert="horz" wrap="square" lIns="18288" tIns="18288" rIns="18288" bIns="18288" rtlCol="0" anchor="t" anchorCtr="0"/>
        <a:lstStyle xmlns:a="http://schemas.openxmlformats.org/drawingml/2006/main"/>
        <a:p xmlns:a="http://schemas.openxmlformats.org/drawingml/2006/main">
          <a:pPr algn="l"/>
          <a:r>
            <a:rPr lang="en-US" sz="1000" b="1">
              <a:latin typeface="Arial" panose="020B0604020202020204" pitchFamily="34" charset="0"/>
              <a:cs typeface="Arial" panose="020B0604020202020204" pitchFamily="34" charset="0"/>
            </a:rPr>
            <a:t>Average Levelized PPA Price (2023 $/MWh)</a:t>
          </a:r>
        </a:p>
      </cdr:txBody>
    </cdr:sp>
  </cdr:relSizeAnchor>
  <cdr:relSizeAnchor xmlns:cdr="http://schemas.openxmlformats.org/drawingml/2006/chartDrawing">
    <cdr:from>
      <cdr:x>0.13491</cdr:x>
      <cdr:y>0.69175</cdr:y>
    </cdr:from>
    <cdr:to>
      <cdr:x>0.244</cdr:x>
      <cdr:y>0.74602</cdr:y>
    </cdr:to>
    <cdr:sp macro="" textlink="">
      <cdr:nvSpPr>
        <cdr:cNvPr id="4" name="TextBox 1"/>
        <cdr:cNvSpPr txBox="1"/>
      </cdr:nvSpPr>
      <cdr:spPr>
        <a:xfrm xmlns:a="http://schemas.openxmlformats.org/drawingml/2006/main">
          <a:off x="858405" y="2083182"/>
          <a:ext cx="694170" cy="163452"/>
        </a:xfrm>
        <a:prstGeom xmlns:a="http://schemas.openxmlformats.org/drawingml/2006/main" prst="rect">
          <a:avLst/>
        </a:prstGeom>
        <a:solidFill xmlns:a="http://schemas.openxmlformats.org/drawingml/2006/main">
          <a:schemeClr val="bg2"/>
        </a:solidFill>
      </cdr:spPr>
      <cdr:txBody>
        <a:bodyPr xmlns:a="http://schemas.openxmlformats.org/drawingml/2006/main" vert="horz"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a:r>
            <a:rPr lang="en-US" sz="1100" b="1">
              <a:solidFill>
                <a:schemeClr val="bg2">
                  <a:lumMod val="50000"/>
                </a:schemeClr>
              </a:solidFill>
              <a:latin typeface="Arial" panose="020B0604020202020204" pitchFamily="34" charset="0"/>
              <a:cs typeface="Arial" panose="020B0604020202020204" pitchFamily="34" charset="0"/>
            </a:rPr>
            <a:t>Lower 48</a:t>
          </a:r>
        </a:p>
      </cdr:txBody>
    </cdr:sp>
  </cdr:relSizeAnchor>
  <cdr:relSizeAnchor xmlns:cdr="http://schemas.openxmlformats.org/drawingml/2006/chartDrawing">
    <cdr:from>
      <cdr:x>0.57731</cdr:x>
      <cdr:y>0.4435</cdr:y>
    </cdr:from>
    <cdr:to>
      <cdr:x>0.64043</cdr:x>
      <cdr:y>0.5202</cdr:y>
    </cdr:to>
    <cdr:sp macro="" textlink="">
      <cdr:nvSpPr>
        <cdr:cNvPr id="7" name="TextBox 1"/>
        <cdr:cNvSpPr txBox="1"/>
      </cdr:nvSpPr>
      <cdr:spPr>
        <a:xfrm xmlns:a="http://schemas.openxmlformats.org/drawingml/2006/main">
          <a:off x="3584058" y="1415845"/>
          <a:ext cx="391864" cy="244862"/>
        </a:xfrm>
        <a:prstGeom xmlns:a="http://schemas.openxmlformats.org/drawingml/2006/main" prst="rect">
          <a:avLst/>
        </a:prstGeom>
      </cdr:spPr>
      <cdr:txBody>
        <a:bodyPr xmlns:a="http://schemas.openxmlformats.org/drawingml/2006/main" vert="horz"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b="1">
              <a:solidFill>
                <a:schemeClr val="bg2">
                  <a:lumMod val="25000"/>
                </a:schemeClr>
              </a:solidFill>
              <a:latin typeface="Arial" panose="020B0604020202020204" pitchFamily="34" charset="0"/>
              <a:cs typeface="Arial" panose="020B0604020202020204" pitchFamily="34" charset="0"/>
            </a:rPr>
            <a:t>PJM</a:t>
          </a:r>
        </a:p>
      </cdr:txBody>
    </cdr:sp>
  </cdr:relSizeAnchor>
  <cdr:relSizeAnchor xmlns:cdr="http://schemas.openxmlformats.org/drawingml/2006/chartDrawing">
    <cdr:from>
      <cdr:x>0.23204</cdr:x>
      <cdr:y>0.16085</cdr:y>
    </cdr:from>
    <cdr:to>
      <cdr:x>0.4401</cdr:x>
      <cdr:y>0.26335</cdr:y>
    </cdr:to>
    <cdr:sp macro="" textlink="">
      <cdr:nvSpPr>
        <cdr:cNvPr id="9" name="TextBox 1"/>
        <cdr:cNvSpPr txBox="1"/>
      </cdr:nvSpPr>
      <cdr:spPr>
        <a:xfrm xmlns:a="http://schemas.openxmlformats.org/drawingml/2006/main">
          <a:off x="1476474" y="484409"/>
          <a:ext cx="1323889" cy="308678"/>
        </a:xfrm>
        <a:prstGeom xmlns:a="http://schemas.openxmlformats.org/drawingml/2006/main" prst="rect">
          <a:avLst/>
        </a:prstGeom>
      </cdr:spPr>
      <cdr:txBody>
        <a:bodyPr xmlns:a="http://schemas.openxmlformats.org/drawingml/2006/main" vert="horz"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a:r>
            <a:rPr lang="en-US" sz="1000" b="1">
              <a:solidFill>
                <a:schemeClr val="accent6"/>
              </a:solidFill>
              <a:latin typeface="Arial" panose="020B0604020202020204" pitchFamily="34" charset="0"/>
              <a:cs typeface="Arial" panose="020B0604020202020204" pitchFamily="34" charset="0"/>
            </a:rPr>
            <a:t>Southeast</a:t>
          </a:r>
          <a:r>
            <a:rPr lang="en-US" sz="1000" b="1" baseline="0">
              <a:solidFill>
                <a:schemeClr val="accent6"/>
              </a:solidFill>
              <a:latin typeface="Arial" panose="020B0604020202020204" pitchFamily="34" charset="0"/>
              <a:cs typeface="Arial" panose="020B0604020202020204" pitchFamily="34" charset="0"/>
            </a:rPr>
            <a:t> </a:t>
          </a:r>
          <a:r>
            <a:rPr lang="en-US" sz="1000" b="1">
              <a:solidFill>
                <a:schemeClr val="accent6"/>
              </a:solidFill>
              <a:latin typeface="Arial" panose="020B0604020202020204" pitchFamily="34" charset="0"/>
              <a:cs typeface="Arial" panose="020B0604020202020204" pitchFamily="34" charset="0"/>
            </a:rPr>
            <a:t>(non-ISO)</a:t>
          </a:r>
        </a:p>
      </cdr:txBody>
    </cdr:sp>
  </cdr:relSizeAnchor>
  <cdr:relSizeAnchor xmlns:cdr="http://schemas.openxmlformats.org/drawingml/2006/chartDrawing">
    <cdr:from>
      <cdr:x>0.84352</cdr:x>
      <cdr:y>0.78556</cdr:y>
    </cdr:from>
    <cdr:to>
      <cdr:x>0.99775</cdr:x>
      <cdr:y>0.84345</cdr:y>
    </cdr:to>
    <cdr:sp macro="" textlink="">
      <cdr:nvSpPr>
        <cdr:cNvPr id="8" name="TextBox 1"/>
        <cdr:cNvSpPr txBox="1"/>
      </cdr:nvSpPr>
      <cdr:spPr>
        <a:xfrm xmlns:a="http://schemas.openxmlformats.org/drawingml/2006/main">
          <a:off x="5367338" y="2365696"/>
          <a:ext cx="981393" cy="174344"/>
        </a:xfrm>
        <a:prstGeom xmlns:a="http://schemas.openxmlformats.org/drawingml/2006/main" prst="rect">
          <a:avLst/>
        </a:prstGeom>
      </cdr:spPr>
      <cdr:txBody>
        <a:bodyPr xmlns:a="http://schemas.openxmlformats.org/drawingml/2006/main" vert="horz"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a:r>
            <a:rPr lang="en-US" sz="1000" b="1">
              <a:solidFill>
                <a:schemeClr val="accent2"/>
              </a:solidFill>
              <a:latin typeface="Arial" panose="020B0604020202020204" pitchFamily="34" charset="0"/>
              <a:cs typeface="Arial" panose="020B0604020202020204" pitchFamily="34" charset="0"/>
            </a:rPr>
            <a:t>West</a:t>
          </a:r>
          <a:r>
            <a:rPr lang="en-US" sz="1000" b="1" baseline="0">
              <a:solidFill>
                <a:schemeClr val="accent2"/>
              </a:solidFill>
              <a:latin typeface="Arial" panose="020B0604020202020204" pitchFamily="34" charset="0"/>
              <a:cs typeface="Arial" panose="020B0604020202020204" pitchFamily="34" charset="0"/>
            </a:rPr>
            <a:t> </a:t>
          </a:r>
          <a:r>
            <a:rPr lang="en-US" sz="1000" b="1">
              <a:solidFill>
                <a:schemeClr val="accent2"/>
              </a:solidFill>
              <a:latin typeface="Arial" panose="020B0604020202020204" pitchFamily="34" charset="0"/>
              <a:cs typeface="Arial" panose="020B0604020202020204" pitchFamily="34" charset="0"/>
            </a:rPr>
            <a:t>(non-ISO)</a:t>
          </a:r>
        </a:p>
      </cdr:txBody>
    </cdr:sp>
  </cdr:relSizeAnchor>
  <cdr:relSizeAnchor xmlns:cdr="http://schemas.openxmlformats.org/drawingml/2006/chartDrawing">
    <cdr:from>
      <cdr:x>0.04073</cdr:x>
      <cdr:y>0.16774</cdr:y>
    </cdr:from>
    <cdr:to>
      <cdr:x>0.12279</cdr:x>
      <cdr:y>0.23047</cdr:y>
    </cdr:to>
    <cdr:sp macro="" textlink="">
      <cdr:nvSpPr>
        <cdr:cNvPr id="10" name="TextBox 1"/>
        <cdr:cNvSpPr txBox="1"/>
      </cdr:nvSpPr>
      <cdr:spPr>
        <a:xfrm xmlns:a="http://schemas.openxmlformats.org/drawingml/2006/main">
          <a:off x="259175" y="505144"/>
          <a:ext cx="522149" cy="188911"/>
        </a:xfrm>
        <a:prstGeom xmlns:a="http://schemas.openxmlformats.org/drawingml/2006/main" prst="rect">
          <a:avLst/>
        </a:prstGeom>
      </cdr:spPr>
      <cdr:txBody>
        <a:bodyPr xmlns:a="http://schemas.openxmlformats.org/drawingml/2006/main" vert="horz"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b="1">
              <a:solidFill>
                <a:schemeClr val="accent5"/>
              </a:solidFill>
              <a:latin typeface="Arial" panose="020B0604020202020204" pitchFamily="34" charset="0"/>
              <a:cs typeface="Arial" panose="020B0604020202020204" pitchFamily="34" charset="0"/>
            </a:rPr>
            <a:t>CAISO</a:t>
          </a:r>
        </a:p>
      </cdr:txBody>
    </cdr:sp>
  </cdr:relSizeAnchor>
  <cdr:relSizeAnchor xmlns:cdr="http://schemas.openxmlformats.org/drawingml/2006/chartDrawing">
    <cdr:from>
      <cdr:x>0.47539</cdr:x>
      <cdr:y>0.74691</cdr:y>
    </cdr:from>
    <cdr:to>
      <cdr:x>0.55745</cdr:x>
      <cdr:y>0.80671</cdr:y>
    </cdr:to>
    <cdr:sp macro="" textlink="">
      <cdr:nvSpPr>
        <cdr:cNvPr id="11" name="TextBox 1"/>
        <cdr:cNvSpPr txBox="1"/>
      </cdr:nvSpPr>
      <cdr:spPr>
        <a:xfrm xmlns:a="http://schemas.openxmlformats.org/drawingml/2006/main">
          <a:off x="3024923" y="2249315"/>
          <a:ext cx="522149" cy="180087"/>
        </a:xfrm>
        <a:prstGeom xmlns:a="http://schemas.openxmlformats.org/drawingml/2006/main" prst="rect">
          <a:avLst/>
        </a:prstGeom>
      </cdr:spPr>
      <cdr:txBody>
        <a:bodyPr xmlns:a="http://schemas.openxmlformats.org/drawingml/2006/main" vert="horz"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b="1">
              <a:solidFill>
                <a:schemeClr val="accent3">
                  <a:lumMod val="75000"/>
                </a:schemeClr>
              </a:solidFill>
              <a:latin typeface="Arial" panose="020B0604020202020204" pitchFamily="34" charset="0"/>
              <a:cs typeface="Arial" panose="020B0604020202020204" pitchFamily="34" charset="0"/>
            </a:rPr>
            <a:t>ERCOT</a:t>
          </a:r>
        </a:p>
      </cdr:txBody>
    </cdr:sp>
  </cdr:relSizeAnchor>
  <cdr:relSizeAnchor xmlns:cdr="http://schemas.openxmlformats.org/drawingml/2006/chartDrawing">
    <cdr:from>
      <cdr:x>0.64638</cdr:x>
      <cdr:y>0.61388</cdr:y>
    </cdr:from>
    <cdr:to>
      <cdr:x>0.7095</cdr:x>
      <cdr:y>0.67813</cdr:y>
    </cdr:to>
    <cdr:sp macro="" textlink="">
      <cdr:nvSpPr>
        <cdr:cNvPr id="12" name="TextBox 1"/>
        <cdr:cNvSpPr txBox="1"/>
      </cdr:nvSpPr>
      <cdr:spPr>
        <a:xfrm xmlns:a="http://schemas.openxmlformats.org/drawingml/2006/main">
          <a:off x="4012888" y="1959785"/>
          <a:ext cx="391863" cy="205115"/>
        </a:xfrm>
        <a:prstGeom xmlns:a="http://schemas.openxmlformats.org/drawingml/2006/main" prst="rect">
          <a:avLst/>
        </a:prstGeom>
      </cdr:spPr>
      <cdr:txBody>
        <a:bodyPr xmlns:a="http://schemas.openxmlformats.org/drawingml/2006/main" vert="horz"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b="1">
              <a:solidFill>
                <a:schemeClr val="tx2">
                  <a:lumMod val="60000"/>
                  <a:lumOff val="40000"/>
                </a:schemeClr>
              </a:solidFill>
              <a:latin typeface="Arial" panose="020B0604020202020204" pitchFamily="34" charset="0"/>
              <a:cs typeface="Arial" panose="020B0604020202020204" pitchFamily="34" charset="0"/>
            </a:rPr>
            <a:t>MISO</a:t>
          </a:r>
        </a:p>
      </cdr:txBody>
    </cdr:sp>
  </cdr:relSizeAnchor>
</c:userShapes>
</file>

<file path=xl/drawings/drawing60.xml><?xml version="1.0" encoding="utf-8"?>
<c:userShapes xmlns:c="http://schemas.openxmlformats.org/drawingml/2006/chart">
  <cdr:relSizeAnchor xmlns:cdr="http://schemas.openxmlformats.org/drawingml/2006/chartDrawing">
    <cdr:from>
      <cdr:x>0.35335</cdr:x>
      <cdr:y>0.93565</cdr:y>
    </cdr:from>
    <cdr:to>
      <cdr:x>0.67153</cdr:x>
      <cdr:y>1</cdr:y>
    </cdr:to>
    <cdr:sp macro="" textlink="">
      <cdr:nvSpPr>
        <cdr:cNvPr id="5" name="Text Box 1036"/>
        <cdr:cNvSpPr txBox="1">
          <a:spLocks xmlns:a="http://schemas.openxmlformats.org/drawingml/2006/main" noChangeArrowheads="1"/>
        </cdr:cNvSpPr>
      </cdr:nvSpPr>
      <cdr:spPr bwMode="auto">
        <a:xfrm xmlns:a="http://schemas.openxmlformats.org/drawingml/2006/main">
          <a:off x="2100966" y="2785110"/>
          <a:ext cx="1891914" cy="191538"/>
        </a:xfrm>
        <a:prstGeom xmlns:a="http://schemas.openxmlformats.org/drawingml/2006/main" prst="rect">
          <a:avLst/>
        </a:prstGeom>
        <a:noFill xmlns:a="http://schemas.openxmlformats.org/drawingml/2006/main"/>
        <a:ln xmlns:a="http://schemas.openxmlformats.org/drawingml/2006/main">
          <a:noFill/>
        </a:ln>
        <a:effectLst xmlns:a="http://schemas.openxmlformats.org/drawingml/2006/main"/>
      </cdr:spPr>
      <cdr:txBody>
        <a:bodyPr xmlns:a="http://schemas.openxmlformats.org/drawingml/2006/main" wrap="square" lIns="18288" tIns="18288" rIns="18288" bIns="18288" anchor="ctr" upright="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rtl="0">
            <a:defRPr sz="1000"/>
          </a:pPr>
          <a:r>
            <a:rPr lang="en-US" sz="1000" b="1" i="0" u="none" strike="noStrike" baseline="0">
              <a:solidFill>
                <a:srgbClr val="000000"/>
              </a:solidFill>
              <a:latin typeface="Arial" panose="020B0604020202020204" pitchFamily="34" charset="0"/>
              <a:cs typeface="Arial" panose="020B0604020202020204" pitchFamily="34" charset="0"/>
            </a:rPr>
            <a:t>PPA Execution Year</a:t>
          </a:r>
        </a:p>
      </cdr:txBody>
    </cdr:sp>
  </cdr:relSizeAnchor>
  <cdr:relSizeAnchor xmlns:cdr="http://schemas.openxmlformats.org/drawingml/2006/chartDrawing">
    <cdr:from>
      <cdr:x>0</cdr:x>
      <cdr:y>0</cdr:y>
    </cdr:from>
    <cdr:to>
      <cdr:x>0.42093</cdr:x>
      <cdr:y>0.05693</cdr:y>
    </cdr:to>
    <cdr:sp macro="" textlink="">
      <cdr:nvSpPr>
        <cdr:cNvPr id="2" name="TextBox 1"/>
        <cdr:cNvSpPr txBox="1"/>
      </cdr:nvSpPr>
      <cdr:spPr>
        <a:xfrm xmlns:a="http://schemas.openxmlformats.org/drawingml/2006/main">
          <a:off x="0" y="0"/>
          <a:ext cx="2676524" cy="171450"/>
        </a:xfrm>
        <a:prstGeom xmlns:a="http://schemas.openxmlformats.org/drawingml/2006/main" prst="rect">
          <a:avLst/>
        </a:prstGeom>
      </cdr:spPr>
      <cdr:txBody>
        <a:bodyPr xmlns:a="http://schemas.openxmlformats.org/drawingml/2006/main" vertOverflow="clip" vert="horz" wrap="square" lIns="18288" tIns="18288" rIns="18288" bIns="18288" rtlCol="0" anchor="ctr" anchorCtr="0"/>
        <a:lstStyle xmlns:a="http://schemas.openxmlformats.org/drawingml/2006/main"/>
        <a:p xmlns:a="http://schemas.openxmlformats.org/drawingml/2006/main">
          <a:pPr algn="l"/>
          <a:r>
            <a:rPr lang="en-US" sz="1000" b="1">
              <a:latin typeface="Arial" panose="020B0604020202020204" pitchFamily="34" charset="0"/>
              <a:cs typeface="Arial" panose="020B0604020202020204" pitchFamily="34" charset="0"/>
            </a:rPr>
            <a:t>Average Levelized PPA Price (2023 $/MWh)</a:t>
          </a:r>
        </a:p>
      </cdr:txBody>
    </cdr:sp>
  </cdr:relSizeAnchor>
  <cdr:relSizeAnchor xmlns:cdr="http://schemas.openxmlformats.org/drawingml/2006/chartDrawing">
    <cdr:from>
      <cdr:x>0.13706</cdr:x>
      <cdr:y>0.64048</cdr:y>
    </cdr:from>
    <cdr:to>
      <cdr:x>0.24117</cdr:x>
      <cdr:y>0.71798</cdr:y>
    </cdr:to>
    <cdr:sp macro="" textlink="">
      <cdr:nvSpPr>
        <cdr:cNvPr id="4" name="TextBox 1"/>
        <cdr:cNvSpPr txBox="1"/>
      </cdr:nvSpPr>
      <cdr:spPr>
        <a:xfrm xmlns:a="http://schemas.openxmlformats.org/drawingml/2006/main">
          <a:off x="871514" y="1928812"/>
          <a:ext cx="662011" cy="233362"/>
        </a:xfrm>
        <a:prstGeom xmlns:a="http://schemas.openxmlformats.org/drawingml/2006/main" prst="rect">
          <a:avLst/>
        </a:prstGeom>
        <a:solidFill xmlns:a="http://schemas.openxmlformats.org/drawingml/2006/main">
          <a:schemeClr val="bg2"/>
        </a:solidFill>
      </cdr:spPr>
      <cdr:txBody>
        <a:bodyPr xmlns:a="http://schemas.openxmlformats.org/drawingml/2006/main" vert="horz"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a:r>
            <a:rPr lang="en-US" sz="1100" b="1">
              <a:solidFill>
                <a:schemeClr val="bg2">
                  <a:lumMod val="50000"/>
                </a:schemeClr>
              </a:solidFill>
              <a:latin typeface="Arial" panose="020B0604020202020204" pitchFamily="34" charset="0"/>
              <a:cs typeface="Arial" panose="020B0604020202020204" pitchFamily="34" charset="0"/>
            </a:rPr>
            <a:t>Lower</a:t>
          </a:r>
          <a:r>
            <a:rPr lang="en-US" sz="1000" b="1">
              <a:solidFill>
                <a:schemeClr val="bg2">
                  <a:lumMod val="50000"/>
                </a:schemeClr>
              </a:solidFill>
              <a:latin typeface="Arial" panose="020B0604020202020204" pitchFamily="34" charset="0"/>
              <a:cs typeface="Arial" panose="020B0604020202020204" pitchFamily="34" charset="0"/>
            </a:rPr>
            <a:t> 48</a:t>
          </a:r>
        </a:p>
      </cdr:txBody>
    </cdr:sp>
  </cdr:relSizeAnchor>
  <cdr:relSizeAnchor xmlns:cdr="http://schemas.openxmlformats.org/drawingml/2006/chartDrawing">
    <cdr:from>
      <cdr:x>0.36543</cdr:x>
      <cdr:y>0.67044</cdr:y>
    </cdr:from>
    <cdr:to>
      <cdr:x>0.45257</cdr:x>
      <cdr:y>0.72804</cdr:y>
    </cdr:to>
    <cdr:sp macro="" textlink="">
      <cdr:nvSpPr>
        <cdr:cNvPr id="7" name="TextBox 1"/>
        <cdr:cNvSpPr txBox="1"/>
      </cdr:nvSpPr>
      <cdr:spPr>
        <a:xfrm xmlns:a="http://schemas.openxmlformats.org/drawingml/2006/main">
          <a:off x="2323639" y="2019017"/>
          <a:ext cx="554086" cy="173462"/>
        </a:xfrm>
        <a:prstGeom xmlns:a="http://schemas.openxmlformats.org/drawingml/2006/main" prst="rect">
          <a:avLst/>
        </a:prstGeom>
      </cdr:spPr>
      <cdr:txBody>
        <a:bodyPr xmlns:a="http://schemas.openxmlformats.org/drawingml/2006/main" vert="horz"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b="1">
              <a:solidFill>
                <a:schemeClr val="accent3">
                  <a:lumMod val="75000"/>
                </a:schemeClr>
              </a:solidFill>
              <a:latin typeface="Arial" panose="020B0604020202020204" pitchFamily="34" charset="0"/>
              <a:cs typeface="Arial" panose="020B0604020202020204" pitchFamily="34" charset="0"/>
            </a:rPr>
            <a:t>Central</a:t>
          </a:r>
        </a:p>
      </cdr:txBody>
    </cdr:sp>
  </cdr:relSizeAnchor>
  <cdr:relSizeAnchor xmlns:cdr="http://schemas.openxmlformats.org/drawingml/2006/chartDrawing">
    <cdr:from>
      <cdr:x>0.21474</cdr:x>
      <cdr:y>0.15056</cdr:y>
    </cdr:from>
    <cdr:to>
      <cdr:x>0.32956</cdr:x>
      <cdr:y>0.19768</cdr:y>
    </cdr:to>
    <cdr:sp macro="" textlink="">
      <cdr:nvSpPr>
        <cdr:cNvPr id="9" name="TextBox 1"/>
        <cdr:cNvSpPr txBox="1"/>
      </cdr:nvSpPr>
      <cdr:spPr>
        <a:xfrm xmlns:a="http://schemas.openxmlformats.org/drawingml/2006/main">
          <a:off x="1365424" y="453414"/>
          <a:ext cx="730092" cy="141901"/>
        </a:xfrm>
        <a:prstGeom xmlns:a="http://schemas.openxmlformats.org/drawingml/2006/main" prst="rect">
          <a:avLst/>
        </a:prstGeom>
      </cdr:spPr>
      <cdr:txBody>
        <a:bodyPr xmlns:a="http://schemas.openxmlformats.org/drawingml/2006/main" vert="horz"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b="1">
              <a:solidFill>
                <a:schemeClr val="accent6"/>
              </a:solidFill>
              <a:latin typeface="Arial" panose="020B0604020202020204" pitchFamily="34" charset="0"/>
              <a:cs typeface="Arial" panose="020B0604020202020204" pitchFamily="34" charset="0"/>
            </a:rPr>
            <a:t>Southeast</a:t>
          </a:r>
        </a:p>
      </cdr:txBody>
    </cdr:sp>
  </cdr:relSizeAnchor>
  <cdr:relSizeAnchor xmlns:cdr="http://schemas.openxmlformats.org/drawingml/2006/chartDrawing">
    <cdr:from>
      <cdr:x>0.91794</cdr:x>
      <cdr:y>0.67855</cdr:y>
    </cdr:from>
    <cdr:to>
      <cdr:x>1</cdr:x>
      <cdr:y>0.73835</cdr:y>
    </cdr:to>
    <cdr:sp macro="" textlink="">
      <cdr:nvSpPr>
        <cdr:cNvPr id="8" name="TextBox 1"/>
        <cdr:cNvSpPr txBox="1"/>
      </cdr:nvSpPr>
      <cdr:spPr>
        <a:xfrm xmlns:a="http://schemas.openxmlformats.org/drawingml/2006/main">
          <a:off x="5823673" y="2166258"/>
          <a:ext cx="520612" cy="190909"/>
        </a:xfrm>
        <a:prstGeom xmlns:a="http://schemas.openxmlformats.org/drawingml/2006/main" prst="rect">
          <a:avLst/>
        </a:prstGeom>
      </cdr:spPr>
      <cdr:txBody>
        <a:bodyPr xmlns:a="http://schemas.openxmlformats.org/drawingml/2006/main" vert="horz"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b="1">
              <a:solidFill>
                <a:schemeClr val="accent5"/>
              </a:solidFill>
              <a:latin typeface="Arial" panose="020B0604020202020204" pitchFamily="34" charset="0"/>
              <a:cs typeface="Arial" panose="020B0604020202020204" pitchFamily="34" charset="0"/>
            </a:rPr>
            <a:t>West</a:t>
          </a:r>
        </a:p>
      </cdr:txBody>
    </cdr:sp>
  </cdr:relSizeAnchor>
  <cdr:relSizeAnchor xmlns:cdr="http://schemas.openxmlformats.org/drawingml/2006/chartDrawing">
    <cdr:from>
      <cdr:x>0.5781</cdr:x>
      <cdr:y>0.51466</cdr:y>
    </cdr:from>
    <cdr:to>
      <cdr:x>0.68863</cdr:x>
      <cdr:y>0.58201</cdr:y>
    </cdr:to>
    <cdr:sp macro="" textlink="">
      <cdr:nvSpPr>
        <cdr:cNvPr id="10" name="TextBox 1"/>
        <cdr:cNvSpPr txBox="1"/>
      </cdr:nvSpPr>
      <cdr:spPr>
        <a:xfrm xmlns:a="http://schemas.openxmlformats.org/drawingml/2006/main">
          <a:off x="3667629" y="1643026"/>
          <a:ext cx="701234" cy="215012"/>
        </a:xfrm>
        <a:prstGeom xmlns:a="http://schemas.openxmlformats.org/drawingml/2006/main" prst="rect">
          <a:avLst/>
        </a:prstGeom>
      </cdr:spPr>
      <cdr:txBody>
        <a:bodyPr xmlns:a="http://schemas.openxmlformats.org/drawingml/2006/main" vert="horz"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b="1">
              <a:solidFill>
                <a:schemeClr val="bg2">
                  <a:lumMod val="25000"/>
                </a:schemeClr>
              </a:solidFill>
              <a:latin typeface="Arial" panose="020B0604020202020204" pitchFamily="34" charset="0"/>
              <a:cs typeface="Arial" panose="020B0604020202020204" pitchFamily="34" charset="0"/>
            </a:rPr>
            <a:t>Northeast</a:t>
          </a:r>
        </a:p>
      </cdr:txBody>
    </cdr:sp>
  </cdr:relSizeAnchor>
</c:userShapes>
</file>

<file path=xl/drawings/drawing61.xml><?xml version="1.0" encoding="utf-8"?>
<c:userShapes xmlns:c="http://schemas.openxmlformats.org/drawingml/2006/chart">
  <cdr:relSizeAnchor xmlns:cdr="http://schemas.openxmlformats.org/drawingml/2006/chartDrawing">
    <cdr:from>
      <cdr:x>0.35335</cdr:x>
      <cdr:y>0.93565</cdr:y>
    </cdr:from>
    <cdr:to>
      <cdr:x>0.67153</cdr:x>
      <cdr:y>1</cdr:y>
    </cdr:to>
    <cdr:sp macro="" textlink="">
      <cdr:nvSpPr>
        <cdr:cNvPr id="5" name="Text Box 1036"/>
        <cdr:cNvSpPr txBox="1">
          <a:spLocks xmlns:a="http://schemas.openxmlformats.org/drawingml/2006/main" noChangeArrowheads="1"/>
        </cdr:cNvSpPr>
      </cdr:nvSpPr>
      <cdr:spPr bwMode="auto">
        <a:xfrm xmlns:a="http://schemas.openxmlformats.org/drawingml/2006/main">
          <a:off x="2100966" y="2785110"/>
          <a:ext cx="1891914" cy="191538"/>
        </a:xfrm>
        <a:prstGeom xmlns:a="http://schemas.openxmlformats.org/drawingml/2006/main" prst="rect">
          <a:avLst/>
        </a:prstGeom>
        <a:noFill xmlns:a="http://schemas.openxmlformats.org/drawingml/2006/main"/>
        <a:ln xmlns:a="http://schemas.openxmlformats.org/drawingml/2006/main">
          <a:noFill/>
        </a:ln>
        <a:effectLst xmlns:a="http://schemas.openxmlformats.org/drawingml/2006/main"/>
      </cdr:spPr>
      <cdr:txBody>
        <a:bodyPr xmlns:a="http://schemas.openxmlformats.org/drawingml/2006/main" wrap="square" lIns="18288" tIns="18288" rIns="18288" bIns="18288" anchor="ctr" upright="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rtl="0">
            <a:defRPr sz="1000"/>
          </a:pPr>
          <a:r>
            <a:rPr lang="en-US" sz="1100" b="1" i="0" u="none" strike="noStrike" baseline="0">
              <a:solidFill>
                <a:srgbClr val="000000"/>
              </a:solidFill>
              <a:latin typeface="Arial" panose="020B0604020202020204" pitchFamily="34" charset="0"/>
              <a:cs typeface="Arial" panose="020B0604020202020204" pitchFamily="34" charset="0"/>
            </a:rPr>
            <a:t>PPA Execution Year</a:t>
          </a:r>
        </a:p>
      </cdr:txBody>
    </cdr:sp>
  </cdr:relSizeAnchor>
  <cdr:relSizeAnchor xmlns:cdr="http://schemas.openxmlformats.org/drawingml/2006/chartDrawing">
    <cdr:from>
      <cdr:x>0</cdr:x>
      <cdr:y>0</cdr:y>
    </cdr:from>
    <cdr:to>
      <cdr:x>0.50324</cdr:x>
      <cdr:y>0.09324</cdr:y>
    </cdr:to>
    <cdr:sp macro="" textlink="">
      <cdr:nvSpPr>
        <cdr:cNvPr id="2" name="TextBox 1"/>
        <cdr:cNvSpPr txBox="1"/>
      </cdr:nvSpPr>
      <cdr:spPr>
        <a:xfrm xmlns:a="http://schemas.openxmlformats.org/drawingml/2006/main">
          <a:off x="0" y="0"/>
          <a:ext cx="3095624" cy="297656"/>
        </a:xfrm>
        <a:prstGeom xmlns:a="http://schemas.openxmlformats.org/drawingml/2006/main" prst="rect">
          <a:avLst/>
        </a:prstGeom>
      </cdr:spPr>
      <cdr:txBody>
        <a:bodyPr xmlns:a="http://schemas.openxmlformats.org/drawingml/2006/main" vertOverflow="clip" vert="horz" wrap="square" lIns="18288" tIns="18288" rIns="18288" bIns="18288" rtlCol="0" anchor="ctr" anchorCtr="0"/>
        <a:lstStyle xmlns:a="http://schemas.openxmlformats.org/drawingml/2006/main"/>
        <a:p xmlns:a="http://schemas.openxmlformats.org/drawingml/2006/main">
          <a:pPr algn="l"/>
          <a:r>
            <a:rPr lang="en-US" sz="1100" b="1">
              <a:latin typeface="Arial" panose="020B0604020202020204" pitchFamily="34" charset="0"/>
              <a:cs typeface="Arial" panose="020B0604020202020204" pitchFamily="34" charset="0"/>
            </a:rPr>
            <a:t>Average Levelized PPA Price (2023 $/MWh)</a:t>
          </a:r>
        </a:p>
      </cdr:txBody>
    </cdr:sp>
  </cdr:relSizeAnchor>
  <cdr:relSizeAnchor xmlns:cdr="http://schemas.openxmlformats.org/drawingml/2006/chartDrawing">
    <cdr:from>
      <cdr:x>0.0764</cdr:x>
      <cdr:y>0.66104</cdr:y>
    </cdr:from>
    <cdr:to>
      <cdr:x>0.34603</cdr:x>
      <cdr:y>0.74011</cdr:y>
    </cdr:to>
    <cdr:sp macro="" textlink="">
      <cdr:nvSpPr>
        <cdr:cNvPr id="4" name="TextBox 1"/>
        <cdr:cNvSpPr txBox="1"/>
      </cdr:nvSpPr>
      <cdr:spPr>
        <a:xfrm xmlns:a="http://schemas.openxmlformats.org/drawingml/2006/main">
          <a:off x="485803" y="1990723"/>
          <a:ext cx="1714462" cy="238118"/>
        </a:xfrm>
        <a:prstGeom xmlns:a="http://schemas.openxmlformats.org/drawingml/2006/main" prst="rect">
          <a:avLst/>
        </a:prstGeom>
        <a:solidFill xmlns:a="http://schemas.openxmlformats.org/drawingml/2006/main">
          <a:schemeClr val="bg2"/>
        </a:solidFill>
      </cdr:spPr>
      <cdr:txBody>
        <a:bodyPr xmlns:a="http://schemas.openxmlformats.org/drawingml/2006/main" vert="horz"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a:r>
            <a:rPr lang="en-US" sz="1100" b="1">
              <a:solidFill>
                <a:schemeClr val="bg2">
                  <a:lumMod val="50000"/>
                </a:schemeClr>
              </a:solidFill>
              <a:latin typeface="Arial" panose="020B0604020202020204" pitchFamily="34" charset="0"/>
              <a:cs typeface="Arial" panose="020B0604020202020204" pitchFamily="34" charset="0"/>
            </a:rPr>
            <a:t>LBNL Lower 48 Sample</a:t>
          </a:r>
        </a:p>
      </cdr:txBody>
    </cdr:sp>
  </cdr:relSizeAnchor>
  <cdr:relSizeAnchor xmlns:cdr="http://schemas.openxmlformats.org/drawingml/2006/chartDrawing">
    <cdr:from>
      <cdr:x>0.57577</cdr:x>
      <cdr:y>0.51094</cdr:y>
    </cdr:from>
    <cdr:to>
      <cdr:x>0.74324</cdr:x>
      <cdr:y>0.73394</cdr:y>
    </cdr:to>
    <cdr:sp macro="" textlink="">
      <cdr:nvSpPr>
        <cdr:cNvPr id="9" name="TextBox 1"/>
        <cdr:cNvSpPr txBox="1"/>
      </cdr:nvSpPr>
      <cdr:spPr>
        <a:xfrm xmlns:a="http://schemas.openxmlformats.org/drawingml/2006/main">
          <a:off x="3541777" y="1631155"/>
          <a:ext cx="1030222" cy="711924"/>
        </a:xfrm>
        <a:prstGeom xmlns:a="http://schemas.openxmlformats.org/drawingml/2006/main" prst="rect">
          <a:avLst/>
        </a:prstGeom>
      </cdr:spPr>
      <cdr:txBody>
        <a:bodyPr xmlns:a="http://schemas.openxmlformats.org/drawingml/2006/main" vert="horz"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l"/>
          <a:r>
            <a:rPr lang="en-US" sz="1100" b="1">
              <a:solidFill>
                <a:schemeClr val="accent6"/>
              </a:solidFill>
              <a:latin typeface="Arial" panose="020B0604020202020204" pitchFamily="34" charset="0"/>
              <a:cs typeface="Arial" panose="020B0604020202020204" pitchFamily="34" charset="0"/>
            </a:rPr>
            <a:t>LevelTen National Sample</a:t>
          </a:r>
        </a:p>
      </cdr:txBody>
    </cdr:sp>
  </cdr:relSizeAnchor>
  <cdr:relSizeAnchor xmlns:cdr="http://schemas.openxmlformats.org/drawingml/2006/chartDrawing">
    <cdr:from>
      <cdr:x>0.73989</cdr:x>
      <cdr:y>0.46718</cdr:y>
    </cdr:from>
    <cdr:to>
      <cdr:x>0.90737</cdr:x>
      <cdr:y>0.69018</cdr:y>
    </cdr:to>
    <cdr:sp macro="" textlink="">
      <cdr:nvSpPr>
        <cdr:cNvPr id="3" name="TextBox 1">
          <a:extLst xmlns:a="http://schemas.openxmlformats.org/drawingml/2006/main">
            <a:ext uri="{FF2B5EF4-FFF2-40B4-BE49-F238E27FC236}">
              <a16:creationId xmlns:a16="http://schemas.microsoft.com/office/drawing/2014/main" id="{CE58CC91-E891-496B-5823-BCE1EF1A162B}"/>
            </a:ext>
          </a:extLst>
        </cdr:cNvPr>
        <cdr:cNvSpPr txBox="1"/>
      </cdr:nvSpPr>
      <cdr:spPr>
        <a:xfrm xmlns:a="http://schemas.openxmlformats.org/drawingml/2006/main">
          <a:off x="4551362" y="1491456"/>
          <a:ext cx="1030222" cy="711924"/>
        </a:xfrm>
        <a:prstGeom xmlns:a="http://schemas.openxmlformats.org/drawingml/2006/main" prst="rect">
          <a:avLst/>
        </a:prstGeom>
      </cdr:spPr>
      <cdr:txBody>
        <a:bodyPr xmlns:a="http://schemas.openxmlformats.org/drawingml/2006/main" vert="horz"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l"/>
          <a:r>
            <a:rPr lang="en-US" sz="1100" b="1">
              <a:solidFill>
                <a:schemeClr val="accent2">
                  <a:lumMod val="75000"/>
                </a:schemeClr>
              </a:solidFill>
              <a:latin typeface="Arial" panose="020B0604020202020204" pitchFamily="34" charset="0"/>
              <a:cs typeface="Arial" panose="020B0604020202020204" pitchFamily="34" charset="0"/>
            </a:rPr>
            <a:t>Trio </a:t>
          </a:r>
        </a:p>
        <a:p xmlns:a="http://schemas.openxmlformats.org/drawingml/2006/main">
          <a:pPr algn="l"/>
          <a:r>
            <a:rPr lang="en-US" sz="1100" b="1">
              <a:solidFill>
                <a:schemeClr val="accent2">
                  <a:lumMod val="75000"/>
                </a:schemeClr>
              </a:solidFill>
              <a:latin typeface="Arial" panose="020B0604020202020204" pitchFamily="34" charset="0"/>
              <a:cs typeface="Arial" panose="020B0604020202020204" pitchFamily="34" charset="0"/>
            </a:rPr>
            <a:t>National Sample</a:t>
          </a:r>
        </a:p>
      </cdr:txBody>
    </cdr:sp>
  </cdr:relSizeAnchor>
</c:userShapes>
</file>

<file path=xl/drawings/drawing62.xml><?xml version="1.0" encoding="utf-8"?>
<c:userShapes xmlns:c="http://schemas.openxmlformats.org/drawingml/2006/chart">
  <cdr:relSizeAnchor xmlns:cdr="http://schemas.openxmlformats.org/drawingml/2006/chartDrawing">
    <cdr:from>
      <cdr:x>0.35335</cdr:x>
      <cdr:y>0.93565</cdr:y>
    </cdr:from>
    <cdr:to>
      <cdr:x>0.67153</cdr:x>
      <cdr:y>1</cdr:y>
    </cdr:to>
    <cdr:sp macro="" textlink="">
      <cdr:nvSpPr>
        <cdr:cNvPr id="5" name="Text Box 1036"/>
        <cdr:cNvSpPr txBox="1">
          <a:spLocks xmlns:a="http://schemas.openxmlformats.org/drawingml/2006/main" noChangeArrowheads="1"/>
        </cdr:cNvSpPr>
      </cdr:nvSpPr>
      <cdr:spPr bwMode="auto">
        <a:xfrm xmlns:a="http://schemas.openxmlformats.org/drawingml/2006/main">
          <a:off x="2100966" y="2785110"/>
          <a:ext cx="1891914" cy="191538"/>
        </a:xfrm>
        <a:prstGeom xmlns:a="http://schemas.openxmlformats.org/drawingml/2006/main" prst="rect">
          <a:avLst/>
        </a:prstGeom>
        <a:noFill xmlns:a="http://schemas.openxmlformats.org/drawingml/2006/main"/>
        <a:ln xmlns:a="http://schemas.openxmlformats.org/drawingml/2006/main">
          <a:noFill/>
        </a:ln>
        <a:effectLst xmlns:a="http://schemas.openxmlformats.org/drawingml/2006/main"/>
      </cdr:spPr>
      <cdr:txBody>
        <a:bodyPr xmlns:a="http://schemas.openxmlformats.org/drawingml/2006/main" wrap="square" lIns="18288" tIns="18288" rIns="18288" bIns="18288" anchor="ctr" upright="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rtl="0">
            <a:defRPr sz="1000"/>
          </a:pPr>
          <a:r>
            <a:rPr lang="en-US" sz="1100" b="1" i="0" u="none" strike="noStrike" baseline="0">
              <a:solidFill>
                <a:srgbClr val="000000"/>
              </a:solidFill>
              <a:latin typeface="Arial" panose="020B0604020202020204" pitchFamily="34" charset="0"/>
              <a:cs typeface="Arial" panose="020B0604020202020204" pitchFamily="34" charset="0"/>
            </a:rPr>
            <a:t>PPA Execution Year</a:t>
          </a:r>
        </a:p>
      </cdr:txBody>
    </cdr:sp>
  </cdr:relSizeAnchor>
  <cdr:relSizeAnchor xmlns:cdr="http://schemas.openxmlformats.org/drawingml/2006/chartDrawing">
    <cdr:from>
      <cdr:x>0</cdr:x>
      <cdr:y>0</cdr:y>
    </cdr:from>
    <cdr:to>
      <cdr:x>0.50324</cdr:x>
      <cdr:y>0.09324</cdr:y>
    </cdr:to>
    <cdr:sp macro="" textlink="">
      <cdr:nvSpPr>
        <cdr:cNvPr id="2" name="TextBox 1"/>
        <cdr:cNvSpPr txBox="1"/>
      </cdr:nvSpPr>
      <cdr:spPr>
        <a:xfrm xmlns:a="http://schemas.openxmlformats.org/drawingml/2006/main">
          <a:off x="0" y="0"/>
          <a:ext cx="3095624" cy="297656"/>
        </a:xfrm>
        <a:prstGeom xmlns:a="http://schemas.openxmlformats.org/drawingml/2006/main" prst="rect">
          <a:avLst/>
        </a:prstGeom>
      </cdr:spPr>
      <cdr:txBody>
        <a:bodyPr xmlns:a="http://schemas.openxmlformats.org/drawingml/2006/main" vertOverflow="clip" vert="horz" wrap="square" lIns="18288" tIns="18288" rIns="18288" bIns="18288" rtlCol="0" anchor="ctr" anchorCtr="0"/>
        <a:lstStyle xmlns:a="http://schemas.openxmlformats.org/drawingml/2006/main"/>
        <a:p xmlns:a="http://schemas.openxmlformats.org/drawingml/2006/main">
          <a:pPr algn="l"/>
          <a:r>
            <a:rPr lang="en-US" sz="1100" b="1">
              <a:latin typeface="Arial" panose="020B0604020202020204" pitchFamily="34" charset="0"/>
              <a:cs typeface="Arial" panose="020B0604020202020204" pitchFamily="34" charset="0"/>
            </a:rPr>
            <a:t>Average Levelized PPA Price (2023 $/MWh)</a:t>
          </a:r>
        </a:p>
      </cdr:txBody>
    </cdr:sp>
  </cdr:relSizeAnchor>
  <cdr:relSizeAnchor xmlns:cdr="http://schemas.openxmlformats.org/drawingml/2006/chartDrawing">
    <cdr:from>
      <cdr:x>0.0764</cdr:x>
      <cdr:y>0.66104</cdr:y>
    </cdr:from>
    <cdr:to>
      <cdr:x>0.33153</cdr:x>
      <cdr:y>0.73098</cdr:y>
    </cdr:to>
    <cdr:sp macro="" textlink="">
      <cdr:nvSpPr>
        <cdr:cNvPr id="4" name="TextBox 1"/>
        <cdr:cNvSpPr txBox="1"/>
      </cdr:nvSpPr>
      <cdr:spPr>
        <a:xfrm xmlns:a="http://schemas.openxmlformats.org/drawingml/2006/main">
          <a:off x="504849" y="2110345"/>
          <a:ext cx="1685900" cy="223279"/>
        </a:xfrm>
        <a:prstGeom xmlns:a="http://schemas.openxmlformats.org/drawingml/2006/main" prst="rect">
          <a:avLst/>
        </a:prstGeom>
        <a:solidFill xmlns:a="http://schemas.openxmlformats.org/drawingml/2006/main">
          <a:schemeClr val="bg2"/>
        </a:solidFill>
      </cdr:spPr>
      <cdr:txBody>
        <a:bodyPr xmlns:a="http://schemas.openxmlformats.org/drawingml/2006/main" vert="horz"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a:r>
            <a:rPr lang="en-US" sz="1100" b="1">
              <a:solidFill>
                <a:schemeClr val="bg2">
                  <a:lumMod val="50000"/>
                </a:schemeClr>
              </a:solidFill>
              <a:latin typeface="Arial" panose="020B0604020202020204" pitchFamily="34" charset="0"/>
              <a:cs typeface="Arial" panose="020B0604020202020204" pitchFamily="34" charset="0"/>
            </a:rPr>
            <a:t>LBNL Lower 48 Sample</a:t>
          </a:r>
        </a:p>
      </cdr:txBody>
    </cdr:sp>
  </cdr:relSizeAnchor>
  <cdr:relSizeAnchor xmlns:cdr="http://schemas.openxmlformats.org/drawingml/2006/chartDrawing">
    <cdr:from>
      <cdr:x>0.06586</cdr:x>
      <cdr:y>0.27971</cdr:y>
    </cdr:from>
    <cdr:to>
      <cdr:x>0.23333</cdr:x>
      <cdr:y>0.50271</cdr:y>
    </cdr:to>
    <cdr:sp macro="" textlink="">
      <cdr:nvSpPr>
        <cdr:cNvPr id="9" name="TextBox 1"/>
        <cdr:cNvSpPr txBox="1"/>
      </cdr:nvSpPr>
      <cdr:spPr>
        <a:xfrm xmlns:a="http://schemas.openxmlformats.org/drawingml/2006/main">
          <a:off x="435201" y="892970"/>
          <a:ext cx="1106636" cy="711919"/>
        </a:xfrm>
        <a:prstGeom xmlns:a="http://schemas.openxmlformats.org/drawingml/2006/main" prst="rect">
          <a:avLst/>
        </a:prstGeom>
      </cdr:spPr>
      <cdr:txBody>
        <a:bodyPr xmlns:a="http://schemas.openxmlformats.org/drawingml/2006/main" vert="horz"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l"/>
          <a:r>
            <a:rPr lang="en-US" sz="1100" b="1">
              <a:solidFill>
                <a:schemeClr val="accent6"/>
              </a:solidFill>
              <a:latin typeface="Arial" panose="020B0604020202020204" pitchFamily="34" charset="0"/>
              <a:cs typeface="Arial" panose="020B0604020202020204" pitchFamily="34" charset="0"/>
            </a:rPr>
            <a:t>LevelTen National Sample (P25)</a:t>
          </a:r>
        </a:p>
      </cdr:txBody>
    </cdr:sp>
  </cdr:relSizeAnchor>
  <cdr:relSizeAnchor xmlns:cdr="http://schemas.openxmlformats.org/drawingml/2006/chartDrawing">
    <cdr:from>
      <cdr:x>0.5525</cdr:x>
      <cdr:y>0.1278</cdr:y>
    </cdr:from>
    <cdr:to>
      <cdr:x>0.71998</cdr:x>
      <cdr:y>0.3508</cdr:y>
    </cdr:to>
    <cdr:sp macro="" textlink="">
      <cdr:nvSpPr>
        <cdr:cNvPr id="3" name="TextBox 1">
          <a:extLst xmlns:a="http://schemas.openxmlformats.org/drawingml/2006/main">
            <a:ext uri="{FF2B5EF4-FFF2-40B4-BE49-F238E27FC236}">
              <a16:creationId xmlns:a16="http://schemas.microsoft.com/office/drawing/2014/main" id="{CE58CC91-E891-496B-5823-BCE1EF1A162B}"/>
            </a:ext>
          </a:extLst>
        </cdr:cNvPr>
        <cdr:cNvSpPr txBox="1"/>
      </cdr:nvSpPr>
      <cdr:spPr>
        <a:xfrm xmlns:a="http://schemas.openxmlformats.org/drawingml/2006/main">
          <a:off x="3650897" y="407990"/>
          <a:ext cx="1106703" cy="711919"/>
        </a:xfrm>
        <a:prstGeom xmlns:a="http://schemas.openxmlformats.org/drawingml/2006/main" prst="rect">
          <a:avLst/>
        </a:prstGeom>
      </cdr:spPr>
      <cdr:txBody>
        <a:bodyPr xmlns:a="http://schemas.openxmlformats.org/drawingml/2006/main" vert="horz"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l"/>
          <a:r>
            <a:rPr lang="en-US" sz="1100" b="1">
              <a:solidFill>
                <a:schemeClr val="accent2">
                  <a:lumMod val="75000"/>
                </a:schemeClr>
              </a:solidFill>
              <a:latin typeface="Arial" panose="020B0604020202020204" pitchFamily="34" charset="0"/>
              <a:cs typeface="Arial" panose="020B0604020202020204" pitchFamily="34" charset="0"/>
            </a:rPr>
            <a:t>Trio </a:t>
          </a:r>
        </a:p>
        <a:p xmlns:a="http://schemas.openxmlformats.org/drawingml/2006/main">
          <a:pPr algn="l"/>
          <a:r>
            <a:rPr lang="en-US" sz="1100" b="1">
              <a:solidFill>
                <a:schemeClr val="accent2">
                  <a:lumMod val="75000"/>
                </a:schemeClr>
              </a:solidFill>
              <a:latin typeface="Arial" panose="020B0604020202020204" pitchFamily="34" charset="0"/>
              <a:cs typeface="Arial" panose="020B0604020202020204" pitchFamily="34" charset="0"/>
            </a:rPr>
            <a:t>National Sample</a:t>
          </a:r>
        </a:p>
        <a:p xmlns:a="http://schemas.openxmlformats.org/drawingml/2006/main">
          <a:pPr algn="l"/>
          <a:r>
            <a:rPr lang="en-US" sz="1100" b="1">
              <a:solidFill>
                <a:schemeClr val="accent2">
                  <a:lumMod val="75000"/>
                </a:schemeClr>
              </a:solidFill>
              <a:latin typeface="Arial" panose="020B0604020202020204" pitchFamily="34" charset="0"/>
              <a:cs typeface="Arial" panose="020B0604020202020204" pitchFamily="34" charset="0"/>
            </a:rPr>
            <a:t>(P25)</a:t>
          </a:r>
        </a:p>
      </cdr:txBody>
    </cdr:sp>
  </cdr:relSizeAnchor>
</c:userShapes>
</file>

<file path=xl/drawings/drawing63.xml><?xml version="1.0" encoding="utf-8"?>
<xdr:wsDr xmlns:xdr="http://schemas.openxmlformats.org/drawingml/2006/spreadsheetDrawing" xmlns:a="http://schemas.openxmlformats.org/drawingml/2006/main">
  <xdr:twoCellAnchor>
    <xdr:from>
      <xdr:col>0</xdr:col>
      <xdr:colOff>0</xdr:colOff>
      <xdr:row>2</xdr:row>
      <xdr:rowOff>7144</xdr:rowOff>
    </xdr:from>
    <xdr:to>
      <xdr:col>7</xdr:col>
      <xdr:colOff>342900</xdr:colOff>
      <xdr:row>18</xdr:row>
      <xdr:rowOff>129064</xdr:rowOff>
    </xdr:to>
    <xdr:graphicFrame macro="">
      <xdr:nvGraphicFramePr>
        <xdr:cNvPr id="2" name="Chart 1">
          <a:extLst>
            <a:ext uri="{FF2B5EF4-FFF2-40B4-BE49-F238E27FC236}">
              <a16:creationId xmlns:a16="http://schemas.microsoft.com/office/drawing/2014/main" id="{604D827A-97FC-4CA1-BF9A-16B20E5AF891}"/>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9</xdr:col>
      <xdr:colOff>0</xdr:colOff>
      <xdr:row>2</xdr:row>
      <xdr:rowOff>0</xdr:rowOff>
    </xdr:from>
    <xdr:to>
      <xdr:col>18</xdr:col>
      <xdr:colOff>361950</xdr:colOff>
      <xdr:row>18</xdr:row>
      <xdr:rowOff>121920</xdr:rowOff>
    </xdr:to>
    <xdr:graphicFrame macro="">
      <xdr:nvGraphicFramePr>
        <xdr:cNvPr id="3" name="Chart 2">
          <a:extLst>
            <a:ext uri="{FF2B5EF4-FFF2-40B4-BE49-F238E27FC236}">
              <a16:creationId xmlns:a16="http://schemas.microsoft.com/office/drawing/2014/main" id="{34B65D28-CA83-4598-AAB5-D8803332D028}"/>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wsDr>
</file>

<file path=xl/drawings/drawing64.xml><?xml version="1.0" encoding="utf-8"?>
<c:userShapes xmlns:c="http://schemas.openxmlformats.org/drawingml/2006/chart">
  <cdr:relSizeAnchor xmlns:cdr="http://schemas.openxmlformats.org/drawingml/2006/chartDrawing">
    <cdr:from>
      <cdr:x>0</cdr:x>
      <cdr:y>3.15465E-7</cdr:y>
    </cdr:from>
    <cdr:to>
      <cdr:x>0.83588</cdr:x>
      <cdr:y>0.06911</cdr:y>
    </cdr:to>
    <cdr:sp macro="" textlink="">
      <cdr:nvSpPr>
        <cdr:cNvPr id="2" name="TextBox 1"/>
        <cdr:cNvSpPr txBox="1"/>
      </cdr:nvSpPr>
      <cdr:spPr>
        <a:xfrm xmlns:a="http://schemas.openxmlformats.org/drawingml/2006/main">
          <a:off x="0" y="1"/>
          <a:ext cx="5203030" cy="219074"/>
        </a:xfrm>
        <a:prstGeom xmlns:a="http://schemas.openxmlformats.org/drawingml/2006/main" prst="rect">
          <a:avLst/>
        </a:prstGeom>
      </cdr:spPr>
      <cdr:txBody>
        <a:bodyPr xmlns:a="http://schemas.openxmlformats.org/drawingml/2006/main" vertOverflow="clip" wrap="square" lIns="45720" rIns="45720" rtlCol="0" anchor="b" anchorCtr="0"/>
        <a:lstStyle xmlns:a="http://schemas.openxmlformats.org/drawingml/2006/main"/>
        <a:p xmlns:a="http://schemas.openxmlformats.org/drawingml/2006/main">
          <a:pPr algn="l"/>
          <a:r>
            <a:rPr lang="en-US" sz="1000" b="1">
              <a:latin typeface="Arial" panose="020B0604020202020204" pitchFamily="34" charset="0"/>
              <a:cs typeface="Arial" panose="020B0604020202020204" pitchFamily="34" charset="0"/>
            </a:rPr>
            <a:t>LevelTen PPA Price Index (Levelized 2023 $/MWh, 25th</a:t>
          </a:r>
          <a:r>
            <a:rPr lang="en-US" sz="1000" b="1" baseline="0">
              <a:latin typeface="Arial" panose="020B0604020202020204" pitchFamily="34" charset="0"/>
              <a:cs typeface="Arial" panose="020B0604020202020204" pitchFamily="34" charset="0"/>
            </a:rPr>
            <a:t> percentile of first-year offer</a:t>
          </a:r>
          <a:r>
            <a:rPr lang="en-US" sz="1000" b="1">
              <a:latin typeface="Arial" panose="020B0604020202020204" pitchFamily="34" charset="0"/>
              <a:cs typeface="Arial" panose="020B0604020202020204" pitchFamily="34" charset="0"/>
            </a:rPr>
            <a:t>)</a:t>
          </a:r>
        </a:p>
      </cdr:txBody>
    </cdr:sp>
  </cdr:relSizeAnchor>
  <cdr:relSizeAnchor xmlns:cdr="http://schemas.openxmlformats.org/drawingml/2006/chartDrawing">
    <cdr:from>
      <cdr:x>0.8939</cdr:x>
      <cdr:y>0.3677</cdr:y>
    </cdr:from>
    <cdr:to>
      <cdr:x>0.95409</cdr:x>
      <cdr:y>0.42584</cdr:y>
    </cdr:to>
    <cdr:sp macro="" textlink="">
      <cdr:nvSpPr>
        <cdr:cNvPr id="3" name="TextBox 1"/>
        <cdr:cNvSpPr txBox="1"/>
      </cdr:nvSpPr>
      <cdr:spPr>
        <a:xfrm xmlns:a="http://schemas.openxmlformats.org/drawingml/2006/main">
          <a:off x="5564180" y="1165592"/>
          <a:ext cx="374658" cy="184299"/>
        </a:xfrm>
        <a:prstGeom xmlns:a="http://schemas.openxmlformats.org/drawingml/2006/main" prst="rect">
          <a:avLst/>
        </a:prstGeom>
      </cdr:spPr>
      <cdr:txBody>
        <a:bodyPr xmlns:a="http://schemas.openxmlformats.org/drawingml/2006/main" wrap="square" lIns="45720" rIns="45720"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100" b="1">
              <a:solidFill>
                <a:schemeClr val="bg1">
                  <a:lumMod val="65000"/>
                </a:schemeClr>
              </a:solidFill>
            </a:rPr>
            <a:t>SPP</a:t>
          </a:r>
        </a:p>
      </cdr:txBody>
    </cdr:sp>
  </cdr:relSizeAnchor>
  <cdr:relSizeAnchor xmlns:cdr="http://schemas.openxmlformats.org/drawingml/2006/chartDrawing">
    <cdr:from>
      <cdr:x>0.89552</cdr:x>
      <cdr:y>0.24918</cdr:y>
    </cdr:from>
    <cdr:to>
      <cdr:x>0.96981</cdr:x>
      <cdr:y>0.30862</cdr:y>
    </cdr:to>
    <cdr:sp macro="" textlink="">
      <cdr:nvSpPr>
        <cdr:cNvPr id="4" name="TextBox 1"/>
        <cdr:cNvSpPr txBox="1"/>
      </cdr:nvSpPr>
      <cdr:spPr>
        <a:xfrm xmlns:a="http://schemas.openxmlformats.org/drawingml/2006/main">
          <a:off x="5574226" y="789869"/>
          <a:ext cx="462425" cy="188420"/>
        </a:xfrm>
        <a:prstGeom xmlns:a="http://schemas.openxmlformats.org/drawingml/2006/main" prst="rect">
          <a:avLst/>
        </a:prstGeom>
      </cdr:spPr>
      <cdr:txBody>
        <a:bodyPr xmlns:a="http://schemas.openxmlformats.org/drawingml/2006/main" wrap="square" lIns="45720" rIns="45720"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100" b="1">
              <a:solidFill>
                <a:schemeClr val="tx2">
                  <a:lumMod val="60000"/>
                  <a:lumOff val="40000"/>
                </a:schemeClr>
              </a:solidFill>
            </a:rPr>
            <a:t>MISO</a:t>
          </a:r>
        </a:p>
      </cdr:txBody>
    </cdr:sp>
  </cdr:relSizeAnchor>
  <cdr:relSizeAnchor xmlns:cdr="http://schemas.openxmlformats.org/drawingml/2006/chartDrawing">
    <cdr:from>
      <cdr:x>0.892</cdr:x>
      <cdr:y>0.31072</cdr:y>
    </cdr:from>
    <cdr:to>
      <cdr:x>0.97109</cdr:x>
      <cdr:y>0.3887</cdr:y>
    </cdr:to>
    <cdr:sp macro="" textlink="">
      <cdr:nvSpPr>
        <cdr:cNvPr id="5" name="TextBox 1"/>
        <cdr:cNvSpPr txBox="1"/>
      </cdr:nvSpPr>
      <cdr:spPr>
        <a:xfrm xmlns:a="http://schemas.openxmlformats.org/drawingml/2006/main">
          <a:off x="5552346" y="984956"/>
          <a:ext cx="492303" cy="247190"/>
        </a:xfrm>
        <a:prstGeom xmlns:a="http://schemas.openxmlformats.org/drawingml/2006/main" prst="rect">
          <a:avLst/>
        </a:prstGeom>
      </cdr:spPr>
      <cdr:txBody>
        <a:bodyPr xmlns:a="http://schemas.openxmlformats.org/drawingml/2006/main" wrap="square" lIns="45720" rIns="45720"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100" b="1">
              <a:solidFill>
                <a:schemeClr val="accent5"/>
              </a:solidFill>
            </a:rPr>
            <a:t>CAISO</a:t>
          </a:r>
        </a:p>
      </cdr:txBody>
    </cdr:sp>
  </cdr:relSizeAnchor>
  <cdr:relSizeAnchor xmlns:cdr="http://schemas.openxmlformats.org/drawingml/2006/chartDrawing">
    <cdr:from>
      <cdr:x>0.89455</cdr:x>
      <cdr:y>0.42143</cdr:y>
    </cdr:from>
    <cdr:to>
      <cdr:x>0.97193</cdr:x>
      <cdr:y>0.48903</cdr:y>
    </cdr:to>
    <cdr:sp macro="" textlink="">
      <cdr:nvSpPr>
        <cdr:cNvPr id="6" name="TextBox 1"/>
        <cdr:cNvSpPr txBox="1"/>
      </cdr:nvSpPr>
      <cdr:spPr>
        <a:xfrm xmlns:a="http://schemas.openxmlformats.org/drawingml/2006/main">
          <a:off x="5568220" y="1335894"/>
          <a:ext cx="481658" cy="214286"/>
        </a:xfrm>
        <a:prstGeom xmlns:a="http://schemas.openxmlformats.org/drawingml/2006/main" prst="rect">
          <a:avLst/>
        </a:prstGeom>
      </cdr:spPr>
      <cdr:txBody>
        <a:bodyPr xmlns:a="http://schemas.openxmlformats.org/drawingml/2006/main" wrap="square" lIns="45720" rIns="45720"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100" b="1">
              <a:solidFill>
                <a:schemeClr val="accent3">
                  <a:lumMod val="75000"/>
                </a:schemeClr>
              </a:solidFill>
            </a:rPr>
            <a:t>ERCOT</a:t>
          </a:r>
        </a:p>
      </cdr:txBody>
    </cdr:sp>
  </cdr:relSizeAnchor>
  <cdr:relSizeAnchor xmlns:cdr="http://schemas.openxmlformats.org/drawingml/2006/chartDrawing">
    <cdr:from>
      <cdr:x>0.897</cdr:x>
      <cdr:y>0.15498</cdr:y>
    </cdr:from>
    <cdr:to>
      <cdr:x>0.95429</cdr:x>
      <cdr:y>0.22916</cdr:y>
    </cdr:to>
    <cdr:sp macro="" textlink="">
      <cdr:nvSpPr>
        <cdr:cNvPr id="7" name="TextBox 1"/>
        <cdr:cNvSpPr txBox="1"/>
      </cdr:nvSpPr>
      <cdr:spPr>
        <a:xfrm xmlns:a="http://schemas.openxmlformats.org/drawingml/2006/main">
          <a:off x="5583469" y="491275"/>
          <a:ext cx="356607" cy="235145"/>
        </a:xfrm>
        <a:prstGeom xmlns:a="http://schemas.openxmlformats.org/drawingml/2006/main" prst="rect">
          <a:avLst/>
        </a:prstGeom>
      </cdr:spPr>
      <cdr:txBody>
        <a:bodyPr xmlns:a="http://schemas.openxmlformats.org/drawingml/2006/main" wrap="square" lIns="45720" rIns="45720"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100" b="1">
              <a:solidFill>
                <a:schemeClr val="bg2">
                  <a:lumMod val="25000"/>
                </a:schemeClr>
              </a:solidFill>
            </a:rPr>
            <a:t>PJM</a:t>
          </a:r>
        </a:p>
      </cdr:txBody>
    </cdr:sp>
  </cdr:relSizeAnchor>
  <cdr:relSizeAnchor xmlns:cdr="http://schemas.openxmlformats.org/drawingml/2006/chartDrawing">
    <cdr:from>
      <cdr:x>0.42945</cdr:x>
      <cdr:y>0.23051</cdr:y>
    </cdr:from>
    <cdr:to>
      <cdr:x>0.61174</cdr:x>
      <cdr:y>0.33125</cdr:y>
    </cdr:to>
    <cdr:sp macro="" textlink="">
      <cdr:nvSpPr>
        <cdr:cNvPr id="9" name="TextBox 1">
          <a:extLst xmlns:a="http://schemas.openxmlformats.org/drawingml/2006/main">
            <a:ext uri="{FF2B5EF4-FFF2-40B4-BE49-F238E27FC236}">
              <a16:creationId xmlns:a16="http://schemas.microsoft.com/office/drawing/2014/main" id="{2F8F9306-5544-E162-107C-77F310D2FB0E}"/>
            </a:ext>
          </a:extLst>
        </cdr:cNvPr>
        <cdr:cNvSpPr txBox="1"/>
      </cdr:nvSpPr>
      <cdr:spPr>
        <a:xfrm xmlns:a="http://schemas.openxmlformats.org/drawingml/2006/main">
          <a:off x="2673150" y="730685"/>
          <a:ext cx="1134680" cy="319338"/>
        </a:xfrm>
        <a:prstGeom xmlns:a="http://schemas.openxmlformats.org/drawingml/2006/main" prst="rect">
          <a:avLst/>
        </a:prstGeom>
      </cdr:spPr>
      <cdr:txBody>
        <a:bodyPr xmlns:a="http://schemas.openxmlformats.org/drawingml/2006/main" wrap="square" lIns="45720" rIns="45720"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100" b="1">
              <a:solidFill>
                <a:schemeClr val="accent6">
                  <a:lumMod val="75000"/>
                </a:schemeClr>
              </a:solidFill>
            </a:rPr>
            <a:t>Continental Index</a:t>
          </a:r>
        </a:p>
      </cdr:txBody>
    </cdr:sp>
  </cdr:relSizeAnchor>
  <cdr:relSizeAnchor xmlns:cdr="http://schemas.openxmlformats.org/drawingml/2006/chartDrawing">
    <cdr:from>
      <cdr:x>0.61426</cdr:x>
      <cdr:y>0.27523</cdr:y>
    </cdr:from>
    <cdr:to>
      <cdr:x>0.71538</cdr:x>
      <cdr:y>0.3433</cdr:y>
    </cdr:to>
    <cdr:cxnSp macro="">
      <cdr:nvCxnSpPr>
        <cdr:cNvPr id="10" name="Straight Arrow Connector 9">
          <a:extLst xmlns:a="http://schemas.openxmlformats.org/drawingml/2006/main">
            <a:ext uri="{FF2B5EF4-FFF2-40B4-BE49-F238E27FC236}">
              <a16:creationId xmlns:a16="http://schemas.microsoft.com/office/drawing/2014/main" id="{91E4FF6E-CDBB-7540-6BE8-541EB7E4F2D2}"/>
            </a:ext>
          </a:extLst>
        </cdr:cNvPr>
        <cdr:cNvCxnSpPr/>
      </cdr:nvCxnSpPr>
      <cdr:spPr>
        <a:xfrm xmlns:a="http://schemas.openxmlformats.org/drawingml/2006/main">
          <a:off x="3823505" y="872470"/>
          <a:ext cx="629432" cy="215761"/>
        </a:xfrm>
        <a:prstGeom xmlns:a="http://schemas.openxmlformats.org/drawingml/2006/main" prst="straightConnector1">
          <a:avLst/>
        </a:prstGeom>
        <a:ln xmlns:a="http://schemas.openxmlformats.org/drawingml/2006/main">
          <a:solidFill>
            <a:schemeClr val="accent6"/>
          </a:solidFill>
          <a:tailEnd type="stealth"/>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relSizeAnchor>
</c:userShapes>
</file>

<file path=xl/drawings/drawing65.xml><?xml version="1.0" encoding="utf-8"?>
<c:userShapes xmlns:c="http://schemas.openxmlformats.org/drawingml/2006/chart">
  <cdr:relSizeAnchor xmlns:cdr="http://schemas.openxmlformats.org/drawingml/2006/chartDrawing">
    <cdr:from>
      <cdr:x>0</cdr:x>
      <cdr:y>3.31398E-7</cdr:y>
    </cdr:from>
    <cdr:to>
      <cdr:x>0.80729</cdr:x>
      <cdr:y>0.06708</cdr:y>
    </cdr:to>
    <cdr:sp macro="" textlink="">
      <cdr:nvSpPr>
        <cdr:cNvPr id="2" name="TextBox 1"/>
        <cdr:cNvSpPr txBox="1"/>
      </cdr:nvSpPr>
      <cdr:spPr>
        <a:xfrm xmlns:a="http://schemas.openxmlformats.org/drawingml/2006/main">
          <a:off x="0" y="1"/>
          <a:ext cx="4872037" cy="202406"/>
        </a:xfrm>
        <a:prstGeom xmlns:a="http://schemas.openxmlformats.org/drawingml/2006/main" prst="rect">
          <a:avLst/>
        </a:prstGeom>
      </cdr:spPr>
      <cdr:txBody>
        <a:bodyPr xmlns:a="http://schemas.openxmlformats.org/drawingml/2006/main" vertOverflow="clip" wrap="square" lIns="45720" rIns="45720" rtlCol="0" anchor="b" anchorCtr="0"/>
        <a:lstStyle xmlns:a="http://schemas.openxmlformats.org/drawingml/2006/main"/>
        <a:p xmlns:a="http://schemas.openxmlformats.org/drawingml/2006/main">
          <a:pPr algn="l"/>
          <a:r>
            <a:rPr lang="en-US" sz="1000" b="1">
              <a:latin typeface="Arial" panose="020B0604020202020204" pitchFamily="34" charset="0"/>
              <a:cs typeface="Arial" panose="020B0604020202020204" pitchFamily="34" charset="0"/>
            </a:rPr>
            <a:t>LevelTen PPA Price Index (nominal $/MWh, 25th percentile of first-year offer</a:t>
          </a:r>
          <a:r>
            <a:rPr lang="en-US" sz="1000" b="1" baseline="0">
              <a:latin typeface="Arial" panose="020B0604020202020204" pitchFamily="34" charset="0"/>
              <a:cs typeface="Arial" panose="020B0604020202020204" pitchFamily="34" charset="0"/>
            </a:rPr>
            <a:t> price</a:t>
          </a:r>
          <a:r>
            <a:rPr lang="en-US" sz="1000" b="1">
              <a:latin typeface="Arial" panose="020B0604020202020204" pitchFamily="34" charset="0"/>
              <a:cs typeface="Arial" panose="020B0604020202020204" pitchFamily="34" charset="0"/>
            </a:rPr>
            <a:t>)</a:t>
          </a:r>
        </a:p>
      </cdr:txBody>
    </cdr:sp>
  </cdr:relSizeAnchor>
  <cdr:relSizeAnchor xmlns:cdr="http://schemas.openxmlformats.org/drawingml/2006/chartDrawing">
    <cdr:from>
      <cdr:x>0.89218</cdr:x>
      <cdr:y>0.34255</cdr:y>
    </cdr:from>
    <cdr:to>
      <cdr:x>0.96352</cdr:x>
      <cdr:y>0.40726</cdr:y>
    </cdr:to>
    <cdr:sp macro="" textlink="">
      <cdr:nvSpPr>
        <cdr:cNvPr id="3" name="TextBox 1"/>
        <cdr:cNvSpPr txBox="1"/>
      </cdr:nvSpPr>
      <cdr:spPr>
        <a:xfrm xmlns:a="http://schemas.openxmlformats.org/drawingml/2006/main">
          <a:off x="5527970" y="1085850"/>
          <a:ext cx="442023" cy="205126"/>
        </a:xfrm>
        <a:prstGeom xmlns:a="http://schemas.openxmlformats.org/drawingml/2006/main" prst="rect">
          <a:avLst/>
        </a:prstGeom>
      </cdr:spPr>
      <cdr:txBody>
        <a:bodyPr xmlns:a="http://schemas.openxmlformats.org/drawingml/2006/main" wrap="square" lIns="45720" rIns="45720"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100" b="1">
              <a:solidFill>
                <a:schemeClr val="bg1">
                  <a:lumMod val="65000"/>
                </a:schemeClr>
              </a:solidFill>
            </a:rPr>
            <a:t>SPP</a:t>
          </a:r>
        </a:p>
      </cdr:txBody>
    </cdr:sp>
  </cdr:relSizeAnchor>
  <cdr:relSizeAnchor xmlns:cdr="http://schemas.openxmlformats.org/drawingml/2006/chartDrawing">
    <cdr:from>
      <cdr:x>0.89496</cdr:x>
      <cdr:y>0.21123</cdr:y>
    </cdr:from>
    <cdr:to>
      <cdr:x>0.97223</cdr:x>
      <cdr:y>0.28937</cdr:y>
    </cdr:to>
    <cdr:sp macro="" textlink="">
      <cdr:nvSpPr>
        <cdr:cNvPr id="4" name="TextBox 1"/>
        <cdr:cNvSpPr txBox="1"/>
      </cdr:nvSpPr>
      <cdr:spPr>
        <a:xfrm xmlns:a="http://schemas.openxmlformats.org/drawingml/2006/main">
          <a:off x="5545205" y="669576"/>
          <a:ext cx="478766" cy="247698"/>
        </a:xfrm>
        <a:prstGeom xmlns:a="http://schemas.openxmlformats.org/drawingml/2006/main" prst="rect">
          <a:avLst/>
        </a:prstGeom>
      </cdr:spPr>
      <cdr:txBody>
        <a:bodyPr xmlns:a="http://schemas.openxmlformats.org/drawingml/2006/main" wrap="square" lIns="45720" rIns="45720"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100" b="1">
              <a:solidFill>
                <a:schemeClr val="tx2">
                  <a:lumMod val="60000"/>
                  <a:lumOff val="40000"/>
                </a:schemeClr>
              </a:solidFill>
            </a:rPr>
            <a:t>MISO</a:t>
          </a:r>
        </a:p>
      </cdr:txBody>
    </cdr:sp>
  </cdr:relSizeAnchor>
  <cdr:relSizeAnchor xmlns:cdr="http://schemas.openxmlformats.org/drawingml/2006/chartDrawing">
    <cdr:from>
      <cdr:x>0.90112</cdr:x>
      <cdr:y>0.28856</cdr:y>
    </cdr:from>
    <cdr:to>
      <cdr:x>0.97633</cdr:x>
      <cdr:y>0.36432</cdr:y>
    </cdr:to>
    <cdr:sp macro="" textlink="">
      <cdr:nvSpPr>
        <cdr:cNvPr id="5" name="TextBox 1"/>
        <cdr:cNvSpPr txBox="1"/>
      </cdr:nvSpPr>
      <cdr:spPr>
        <a:xfrm xmlns:a="http://schemas.openxmlformats.org/drawingml/2006/main">
          <a:off x="5583342" y="914723"/>
          <a:ext cx="466002" cy="240153"/>
        </a:xfrm>
        <a:prstGeom xmlns:a="http://schemas.openxmlformats.org/drawingml/2006/main" prst="rect">
          <a:avLst/>
        </a:prstGeom>
      </cdr:spPr>
      <cdr:txBody>
        <a:bodyPr xmlns:a="http://schemas.openxmlformats.org/drawingml/2006/main" wrap="square" lIns="45720" rIns="45720"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100" b="1">
              <a:solidFill>
                <a:schemeClr val="accent5"/>
              </a:solidFill>
            </a:rPr>
            <a:t>CAISO</a:t>
          </a:r>
        </a:p>
      </cdr:txBody>
    </cdr:sp>
  </cdr:relSizeAnchor>
  <cdr:relSizeAnchor xmlns:cdr="http://schemas.openxmlformats.org/drawingml/2006/chartDrawing">
    <cdr:from>
      <cdr:x>0.90311</cdr:x>
      <cdr:y>0.41376</cdr:y>
    </cdr:from>
    <cdr:to>
      <cdr:x>0.98049</cdr:x>
      <cdr:y>0.48136</cdr:y>
    </cdr:to>
    <cdr:sp macro="" textlink="">
      <cdr:nvSpPr>
        <cdr:cNvPr id="6" name="TextBox 1"/>
        <cdr:cNvSpPr txBox="1"/>
      </cdr:nvSpPr>
      <cdr:spPr>
        <a:xfrm xmlns:a="http://schemas.openxmlformats.org/drawingml/2006/main">
          <a:off x="5595653" y="1311573"/>
          <a:ext cx="479448" cy="214287"/>
        </a:xfrm>
        <a:prstGeom xmlns:a="http://schemas.openxmlformats.org/drawingml/2006/main" prst="rect">
          <a:avLst/>
        </a:prstGeom>
      </cdr:spPr>
      <cdr:txBody>
        <a:bodyPr xmlns:a="http://schemas.openxmlformats.org/drawingml/2006/main" wrap="square" lIns="45720" rIns="45720"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100" b="1">
              <a:solidFill>
                <a:schemeClr val="accent3">
                  <a:lumMod val="75000"/>
                </a:schemeClr>
              </a:solidFill>
            </a:rPr>
            <a:t>ERCOT</a:t>
          </a:r>
        </a:p>
      </cdr:txBody>
    </cdr:sp>
  </cdr:relSizeAnchor>
  <cdr:relSizeAnchor xmlns:cdr="http://schemas.openxmlformats.org/drawingml/2006/chartDrawing">
    <cdr:from>
      <cdr:x>0.8944</cdr:x>
      <cdr:y>0.13463</cdr:y>
    </cdr:from>
    <cdr:to>
      <cdr:x>0.95169</cdr:x>
      <cdr:y>0.20881</cdr:y>
    </cdr:to>
    <cdr:sp macro="" textlink="">
      <cdr:nvSpPr>
        <cdr:cNvPr id="7" name="TextBox 1"/>
        <cdr:cNvSpPr txBox="1"/>
      </cdr:nvSpPr>
      <cdr:spPr>
        <a:xfrm xmlns:a="http://schemas.openxmlformats.org/drawingml/2006/main">
          <a:off x="5541726" y="426766"/>
          <a:ext cx="354969" cy="235145"/>
        </a:xfrm>
        <a:prstGeom xmlns:a="http://schemas.openxmlformats.org/drawingml/2006/main" prst="rect">
          <a:avLst/>
        </a:prstGeom>
      </cdr:spPr>
      <cdr:txBody>
        <a:bodyPr xmlns:a="http://schemas.openxmlformats.org/drawingml/2006/main" wrap="square" lIns="45720" rIns="45720"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100" b="1">
              <a:solidFill>
                <a:schemeClr val="bg2">
                  <a:lumMod val="25000"/>
                </a:schemeClr>
              </a:solidFill>
            </a:rPr>
            <a:t>PJM</a:t>
          </a:r>
        </a:p>
      </cdr:txBody>
    </cdr:sp>
  </cdr:relSizeAnchor>
  <cdr:relSizeAnchor xmlns:cdr="http://schemas.openxmlformats.org/drawingml/2006/chartDrawing">
    <cdr:from>
      <cdr:x>0.39649</cdr:x>
      <cdr:y>0.29735</cdr:y>
    </cdr:from>
    <cdr:to>
      <cdr:x>0.60804</cdr:x>
      <cdr:y>0.37364</cdr:y>
    </cdr:to>
    <cdr:sp macro="" textlink="">
      <cdr:nvSpPr>
        <cdr:cNvPr id="9" name="TextBox 1">
          <a:extLst xmlns:a="http://schemas.openxmlformats.org/drawingml/2006/main">
            <a:ext uri="{FF2B5EF4-FFF2-40B4-BE49-F238E27FC236}">
              <a16:creationId xmlns:a16="http://schemas.microsoft.com/office/drawing/2014/main" id="{C0C6E4A6-DDA1-C159-BEA4-D762CF30F756}"/>
            </a:ext>
          </a:extLst>
        </cdr:cNvPr>
        <cdr:cNvSpPr txBox="1"/>
      </cdr:nvSpPr>
      <cdr:spPr>
        <a:xfrm xmlns:a="http://schemas.openxmlformats.org/drawingml/2006/main">
          <a:off x="2456640" y="942570"/>
          <a:ext cx="1310767" cy="241834"/>
        </a:xfrm>
        <a:prstGeom xmlns:a="http://schemas.openxmlformats.org/drawingml/2006/main" prst="rect">
          <a:avLst/>
        </a:prstGeom>
      </cdr:spPr>
      <cdr:txBody>
        <a:bodyPr xmlns:a="http://schemas.openxmlformats.org/drawingml/2006/main" wrap="square" lIns="45720" rIns="45720"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100" b="1">
              <a:solidFill>
                <a:schemeClr val="accent6">
                  <a:lumMod val="75000"/>
                </a:schemeClr>
              </a:solidFill>
            </a:rPr>
            <a:t>Continental</a:t>
          </a:r>
          <a:r>
            <a:rPr lang="en-US" sz="1100" b="1" baseline="0">
              <a:solidFill>
                <a:schemeClr val="accent6">
                  <a:lumMod val="75000"/>
                </a:schemeClr>
              </a:solidFill>
            </a:rPr>
            <a:t> Index</a:t>
          </a:r>
          <a:endParaRPr lang="en-US" sz="1100" b="1">
            <a:solidFill>
              <a:schemeClr val="accent6">
                <a:lumMod val="75000"/>
              </a:schemeClr>
            </a:solidFill>
          </a:endParaRPr>
        </a:p>
      </cdr:txBody>
    </cdr:sp>
  </cdr:relSizeAnchor>
  <cdr:relSizeAnchor xmlns:cdr="http://schemas.openxmlformats.org/drawingml/2006/chartDrawing">
    <cdr:from>
      <cdr:x>0.59762</cdr:x>
      <cdr:y>0.33428</cdr:y>
    </cdr:from>
    <cdr:to>
      <cdr:x>0.71291</cdr:x>
      <cdr:y>0.34931</cdr:y>
    </cdr:to>
    <cdr:cxnSp macro="">
      <cdr:nvCxnSpPr>
        <cdr:cNvPr id="11" name="Straight Arrow Connector 10">
          <a:extLst xmlns:a="http://schemas.openxmlformats.org/drawingml/2006/main">
            <a:ext uri="{FF2B5EF4-FFF2-40B4-BE49-F238E27FC236}">
              <a16:creationId xmlns:a16="http://schemas.microsoft.com/office/drawing/2014/main" id="{4BB46793-A86E-801B-76EE-3A653BC3C205}"/>
            </a:ext>
          </a:extLst>
        </cdr:cNvPr>
        <cdr:cNvCxnSpPr/>
      </cdr:nvCxnSpPr>
      <cdr:spPr>
        <a:xfrm xmlns:a="http://schemas.openxmlformats.org/drawingml/2006/main">
          <a:off x="3702843" y="1059656"/>
          <a:ext cx="714375" cy="47625"/>
        </a:xfrm>
        <a:prstGeom xmlns:a="http://schemas.openxmlformats.org/drawingml/2006/main" prst="straightConnector1">
          <a:avLst/>
        </a:prstGeom>
        <a:ln xmlns:a="http://schemas.openxmlformats.org/drawingml/2006/main">
          <a:solidFill>
            <a:schemeClr val="accent6"/>
          </a:solidFill>
          <a:tailEnd type="stealth"/>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relSizeAnchor>
</c:userShapes>
</file>

<file path=xl/drawings/drawing66.xml><?xml version="1.0" encoding="utf-8"?>
<xdr:wsDr xmlns:xdr="http://schemas.openxmlformats.org/drawingml/2006/spreadsheetDrawing" xmlns:a="http://schemas.openxmlformats.org/drawingml/2006/main">
  <xdr:twoCellAnchor>
    <xdr:from>
      <xdr:col>0</xdr:col>
      <xdr:colOff>0</xdr:colOff>
      <xdr:row>1</xdr:row>
      <xdr:rowOff>78443</xdr:rowOff>
    </xdr:from>
    <xdr:to>
      <xdr:col>10</xdr:col>
      <xdr:colOff>173412</xdr:colOff>
      <xdr:row>21</xdr:row>
      <xdr:rowOff>141196</xdr:rowOff>
    </xdr:to>
    <xdr:graphicFrame macro="">
      <xdr:nvGraphicFramePr>
        <xdr:cNvPr id="2" name="Chart 1">
          <a:extLst>
            <a:ext uri="{FF2B5EF4-FFF2-40B4-BE49-F238E27FC236}">
              <a16:creationId xmlns:a16="http://schemas.microsoft.com/office/drawing/2014/main" id="{7A8CD70F-E5DC-4EF9-AA21-2A9360FB0965}"/>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12</xdr:col>
      <xdr:colOff>414618</xdr:colOff>
      <xdr:row>1</xdr:row>
      <xdr:rowOff>56030</xdr:rowOff>
    </xdr:from>
    <xdr:to>
      <xdr:col>23</xdr:col>
      <xdr:colOff>475971</xdr:colOff>
      <xdr:row>21</xdr:row>
      <xdr:rowOff>118783</xdr:rowOff>
    </xdr:to>
    <xdr:graphicFrame macro="">
      <xdr:nvGraphicFramePr>
        <xdr:cNvPr id="4" name="Chart 3">
          <a:extLst>
            <a:ext uri="{FF2B5EF4-FFF2-40B4-BE49-F238E27FC236}">
              <a16:creationId xmlns:a16="http://schemas.microsoft.com/office/drawing/2014/main" id="{6542532F-8B7E-4EC6-B1C2-A261323FD3CC}"/>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wsDr>
</file>

<file path=xl/drawings/drawing67.xml><?xml version="1.0" encoding="utf-8"?>
<c:userShapes xmlns:c="http://schemas.openxmlformats.org/drawingml/2006/chart">
  <cdr:relSizeAnchor xmlns:cdr="http://schemas.openxmlformats.org/drawingml/2006/chartDrawing">
    <cdr:from>
      <cdr:x>0</cdr:x>
      <cdr:y>3.31398E-7</cdr:y>
    </cdr:from>
    <cdr:to>
      <cdr:x>0.80729</cdr:x>
      <cdr:y>0.06708</cdr:y>
    </cdr:to>
    <cdr:sp macro="" textlink="">
      <cdr:nvSpPr>
        <cdr:cNvPr id="2" name="TextBox 1"/>
        <cdr:cNvSpPr txBox="1"/>
      </cdr:nvSpPr>
      <cdr:spPr>
        <a:xfrm xmlns:a="http://schemas.openxmlformats.org/drawingml/2006/main">
          <a:off x="0" y="1"/>
          <a:ext cx="4872037" cy="202406"/>
        </a:xfrm>
        <a:prstGeom xmlns:a="http://schemas.openxmlformats.org/drawingml/2006/main" prst="rect">
          <a:avLst/>
        </a:prstGeom>
      </cdr:spPr>
      <cdr:txBody>
        <a:bodyPr xmlns:a="http://schemas.openxmlformats.org/drawingml/2006/main" vertOverflow="clip" wrap="square" lIns="45720" rIns="45720" rtlCol="0" anchor="b" anchorCtr="0"/>
        <a:lstStyle xmlns:a="http://schemas.openxmlformats.org/drawingml/2006/main"/>
        <a:p xmlns:a="http://schemas.openxmlformats.org/drawingml/2006/main">
          <a:pPr algn="l"/>
          <a:r>
            <a:rPr lang="en-US" sz="1000" b="1">
              <a:latin typeface="Arial" panose="020B0604020202020204" pitchFamily="34" charset="0"/>
              <a:cs typeface="Arial" panose="020B0604020202020204" pitchFamily="34" charset="0"/>
            </a:rPr>
            <a:t>Trio PPA Price Index (Levelized 2023 $/MWh, </a:t>
          </a:r>
          <a:r>
            <a:rPr lang="en-US" sz="1100" b="1">
              <a:effectLst/>
              <a:latin typeface="+mn-lt"/>
              <a:ea typeface="+mn-ea"/>
              <a:cs typeface="+mn-cs"/>
            </a:rPr>
            <a:t>25th</a:t>
          </a:r>
          <a:r>
            <a:rPr lang="en-US" sz="1100" b="1" baseline="0">
              <a:effectLst/>
              <a:latin typeface="+mn-lt"/>
              <a:ea typeface="+mn-ea"/>
              <a:cs typeface="+mn-cs"/>
            </a:rPr>
            <a:t> percentile of first-year offer</a:t>
          </a:r>
          <a:r>
            <a:rPr lang="en-US" sz="1000" b="1">
              <a:latin typeface="Arial" panose="020B0604020202020204" pitchFamily="34" charset="0"/>
              <a:cs typeface="Arial" panose="020B0604020202020204" pitchFamily="34" charset="0"/>
            </a:rPr>
            <a:t>)</a:t>
          </a:r>
        </a:p>
      </cdr:txBody>
    </cdr:sp>
  </cdr:relSizeAnchor>
  <cdr:relSizeAnchor xmlns:cdr="http://schemas.openxmlformats.org/drawingml/2006/chartDrawing">
    <cdr:from>
      <cdr:x>0.9047</cdr:x>
      <cdr:y>0.31192</cdr:y>
    </cdr:from>
    <cdr:to>
      <cdr:x>0.96489</cdr:x>
      <cdr:y>0.37006</cdr:y>
    </cdr:to>
    <cdr:sp macro="" textlink="">
      <cdr:nvSpPr>
        <cdr:cNvPr id="3" name="TextBox 1"/>
        <cdr:cNvSpPr txBox="1"/>
      </cdr:nvSpPr>
      <cdr:spPr>
        <a:xfrm xmlns:a="http://schemas.openxmlformats.org/drawingml/2006/main">
          <a:off x="5631383" y="998262"/>
          <a:ext cx="374658" cy="186071"/>
        </a:xfrm>
        <a:prstGeom xmlns:a="http://schemas.openxmlformats.org/drawingml/2006/main" prst="rect">
          <a:avLst/>
        </a:prstGeom>
      </cdr:spPr>
      <cdr:txBody>
        <a:bodyPr xmlns:a="http://schemas.openxmlformats.org/drawingml/2006/main" wrap="square" lIns="45720" rIns="45720"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100" b="1">
              <a:solidFill>
                <a:schemeClr val="bg1">
                  <a:lumMod val="65000"/>
                </a:schemeClr>
              </a:solidFill>
            </a:rPr>
            <a:t>SPP</a:t>
          </a:r>
        </a:p>
      </cdr:txBody>
    </cdr:sp>
  </cdr:relSizeAnchor>
  <cdr:relSizeAnchor xmlns:cdr="http://schemas.openxmlformats.org/drawingml/2006/chartDrawing">
    <cdr:from>
      <cdr:x>0.90632</cdr:x>
      <cdr:y>0.23918</cdr:y>
    </cdr:from>
    <cdr:to>
      <cdr:x>0.98061</cdr:x>
      <cdr:y>0.29862</cdr:y>
    </cdr:to>
    <cdr:sp macro="" textlink="">
      <cdr:nvSpPr>
        <cdr:cNvPr id="4" name="TextBox 1"/>
        <cdr:cNvSpPr txBox="1"/>
      </cdr:nvSpPr>
      <cdr:spPr>
        <a:xfrm xmlns:a="http://schemas.openxmlformats.org/drawingml/2006/main">
          <a:off x="5641470" y="765487"/>
          <a:ext cx="462425" cy="190232"/>
        </a:xfrm>
        <a:prstGeom xmlns:a="http://schemas.openxmlformats.org/drawingml/2006/main" prst="rect">
          <a:avLst/>
        </a:prstGeom>
      </cdr:spPr>
      <cdr:txBody>
        <a:bodyPr xmlns:a="http://schemas.openxmlformats.org/drawingml/2006/main" wrap="square" lIns="45720" rIns="45720"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100" b="1">
              <a:solidFill>
                <a:schemeClr val="tx2">
                  <a:lumMod val="60000"/>
                  <a:lumOff val="40000"/>
                </a:schemeClr>
              </a:solidFill>
            </a:rPr>
            <a:t>MISO</a:t>
          </a:r>
        </a:p>
      </cdr:txBody>
    </cdr:sp>
  </cdr:relSizeAnchor>
  <cdr:relSizeAnchor xmlns:cdr="http://schemas.openxmlformats.org/drawingml/2006/chartDrawing">
    <cdr:from>
      <cdr:x>0.71557</cdr:x>
      <cdr:y>0.40685</cdr:y>
    </cdr:from>
    <cdr:to>
      <cdr:x>0.79466</cdr:x>
      <cdr:y>0.48483</cdr:y>
    </cdr:to>
    <cdr:sp macro="" textlink="">
      <cdr:nvSpPr>
        <cdr:cNvPr id="5" name="TextBox 1"/>
        <cdr:cNvSpPr txBox="1"/>
      </cdr:nvSpPr>
      <cdr:spPr>
        <a:xfrm xmlns:a="http://schemas.openxmlformats.org/drawingml/2006/main">
          <a:off x="4454123" y="1302071"/>
          <a:ext cx="492303" cy="249567"/>
        </a:xfrm>
        <a:prstGeom xmlns:a="http://schemas.openxmlformats.org/drawingml/2006/main" prst="rect">
          <a:avLst/>
        </a:prstGeom>
      </cdr:spPr>
      <cdr:txBody>
        <a:bodyPr xmlns:a="http://schemas.openxmlformats.org/drawingml/2006/main" wrap="square" lIns="45720" rIns="45720"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100" b="1">
              <a:solidFill>
                <a:schemeClr val="accent5"/>
              </a:solidFill>
            </a:rPr>
            <a:t>CAISO</a:t>
          </a:r>
        </a:p>
      </cdr:txBody>
    </cdr:sp>
  </cdr:relSizeAnchor>
  <cdr:relSizeAnchor xmlns:cdr="http://schemas.openxmlformats.org/drawingml/2006/chartDrawing">
    <cdr:from>
      <cdr:x>0.89647</cdr:x>
      <cdr:y>0.40443</cdr:y>
    </cdr:from>
    <cdr:to>
      <cdr:x>0.98633</cdr:x>
      <cdr:y>0.47269</cdr:y>
    </cdr:to>
    <cdr:sp macro="" textlink="">
      <cdr:nvSpPr>
        <cdr:cNvPr id="6" name="TextBox 1"/>
        <cdr:cNvSpPr txBox="1"/>
      </cdr:nvSpPr>
      <cdr:spPr>
        <a:xfrm xmlns:a="http://schemas.openxmlformats.org/drawingml/2006/main">
          <a:off x="5479676" y="1294338"/>
          <a:ext cx="549296" cy="218455"/>
        </a:xfrm>
        <a:prstGeom xmlns:a="http://schemas.openxmlformats.org/drawingml/2006/main" prst="rect">
          <a:avLst/>
        </a:prstGeom>
      </cdr:spPr>
      <cdr:txBody>
        <a:bodyPr xmlns:a="http://schemas.openxmlformats.org/drawingml/2006/main" wrap="square" lIns="45720" rIns="45720"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100" b="1">
              <a:solidFill>
                <a:schemeClr val="accent3">
                  <a:lumMod val="75000"/>
                </a:schemeClr>
              </a:solidFill>
            </a:rPr>
            <a:t>ERCOT</a:t>
          </a:r>
        </a:p>
      </cdr:txBody>
    </cdr:sp>
  </cdr:relSizeAnchor>
  <cdr:relSizeAnchor xmlns:cdr="http://schemas.openxmlformats.org/drawingml/2006/chartDrawing">
    <cdr:from>
      <cdr:x>0.906</cdr:x>
      <cdr:y>0.12398</cdr:y>
    </cdr:from>
    <cdr:to>
      <cdr:x>0.96329</cdr:x>
      <cdr:y>0.19816</cdr:y>
    </cdr:to>
    <cdr:sp macro="" textlink="">
      <cdr:nvSpPr>
        <cdr:cNvPr id="7" name="TextBox 1"/>
        <cdr:cNvSpPr txBox="1"/>
      </cdr:nvSpPr>
      <cdr:spPr>
        <a:xfrm xmlns:a="http://schemas.openxmlformats.org/drawingml/2006/main">
          <a:off x="5639478" y="396775"/>
          <a:ext cx="356606" cy="237406"/>
        </a:xfrm>
        <a:prstGeom xmlns:a="http://schemas.openxmlformats.org/drawingml/2006/main" prst="rect">
          <a:avLst/>
        </a:prstGeom>
      </cdr:spPr>
      <cdr:txBody>
        <a:bodyPr xmlns:a="http://schemas.openxmlformats.org/drawingml/2006/main" wrap="square" lIns="45720" rIns="45720"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100" b="1">
              <a:solidFill>
                <a:schemeClr val="bg2">
                  <a:lumMod val="25000"/>
                </a:schemeClr>
              </a:solidFill>
            </a:rPr>
            <a:t>PJM</a:t>
          </a:r>
        </a:p>
      </cdr:txBody>
    </cdr:sp>
  </cdr:relSizeAnchor>
</c:userShapes>
</file>

<file path=xl/drawings/drawing68.xml><?xml version="1.0" encoding="utf-8"?>
<c:userShapes xmlns:c="http://schemas.openxmlformats.org/drawingml/2006/chart">
  <cdr:relSizeAnchor xmlns:cdr="http://schemas.openxmlformats.org/drawingml/2006/chartDrawing">
    <cdr:from>
      <cdr:x>0</cdr:x>
      <cdr:y>3.31398E-7</cdr:y>
    </cdr:from>
    <cdr:to>
      <cdr:x>0.80729</cdr:x>
      <cdr:y>0.06708</cdr:y>
    </cdr:to>
    <cdr:sp macro="" textlink="">
      <cdr:nvSpPr>
        <cdr:cNvPr id="2" name="TextBox 1"/>
        <cdr:cNvSpPr txBox="1"/>
      </cdr:nvSpPr>
      <cdr:spPr>
        <a:xfrm xmlns:a="http://schemas.openxmlformats.org/drawingml/2006/main">
          <a:off x="0" y="1"/>
          <a:ext cx="4872037" cy="202406"/>
        </a:xfrm>
        <a:prstGeom xmlns:a="http://schemas.openxmlformats.org/drawingml/2006/main" prst="rect">
          <a:avLst/>
        </a:prstGeom>
      </cdr:spPr>
      <cdr:txBody>
        <a:bodyPr xmlns:a="http://schemas.openxmlformats.org/drawingml/2006/main" vertOverflow="clip" wrap="square" lIns="45720" rIns="45720" rtlCol="0" anchor="b" anchorCtr="0"/>
        <a:lstStyle xmlns:a="http://schemas.openxmlformats.org/drawingml/2006/main"/>
        <a:p xmlns:a="http://schemas.openxmlformats.org/drawingml/2006/main">
          <a:pPr algn="l"/>
          <a:r>
            <a:rPr lang="en-US" sz="1000" b="1">
              <a:latin typeface="Arial" panose="020B0604020202020204" pitchFamily="34" charset="0"/>
              <a:cs typeface="Arial" panose="020B0604020202020204" pitchFamily="34" charset="0"/>
            </a:rPr>
            <a:t>Trio PPA Price Index (Nominal $/MWh</a:t>
          </a:r>
          <a:r>
            <a:rPr lang="en-US" sz="1100" b="1">
              <a:effectLst/>
              <a:latin typeface="+mn-lt"/>
              <a:ea typeface="+mn-ea"/>
              <a:cs typeface="+mn-cs"/>
            </a:rPr>
            <a:t>, 25th</a:t>
          </a:r>
          <a:r>
            <a:rPr lang="en-US" sz="1100" b="1" baseline="0">
              <a:effectLst/>
              <a:latin typeface="+mn-lt"/>
              <a:ea typeface="+mn-ea"/>
              <a:cs typeface="+mn-cs"/>
            </a:rPr>
            <a:t> percentile of first-year offer</a:t>
          </a:r>
          <a:r>
            <a:rPr lang="en-US" sz="1100" b="1">
              <a:effectLst/>
              <a:latin typeface="+mn-lt"/>
              <a:ea typeface="+mn-ea"/>
              <a:cs typeface="+mn-cs"/>
            </a:rPr>
            <a:t>)</a:t>
          </a:r>
          <a:endParaRPr lang="en-US" sz="1000" b="1">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0.9047</cdr:x>
      <cdr:y>0.30407</cdr:y>
    </cdr:from>
    <cdr:to>
      <cdr:x>0.96489</cdr:x>
      <cdr:y>0.36221</cdr:y>
    </cdr:to>
    <cdr:sp macro="" textlink="">
      <cdr:nvSpPr>
        <cdr:cNvPr id="3" name="TextBox 1"/>
        <cdr:cNvSpPr txBox="1"/>
      </cdr:nvSpPr>
      <cdr:spPr>
        <a:xfrm xmlns:a="http://schemas.openxmlformats.org/drawingml/2006/main">
          <a:off x="5631383" y="963888"/>
          <a:ext cx="374658" cy="184299"/>
        </a:xfrm>
        <a:prstGeom xmlns:a="http://schemas.openxmlformats.org/drawingml/2006/main" prst="rect">
          <a:avLst/>
        </a:prstGeom>
      </cdr:spPr>
      <cdr:txBody>
        <a:bodyPr xmlns:a="http://schemas.openxmlformats.org/drawingml/2006/main" wrap="square" lIns="45720" rIns="45720"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100" b="1">
              <a:solidFill>
                <a:schemeClr val="bg1">
                  <a:lumMod val="65000"/>
                </a:schemeClr>
              </a:solidFill>
            </a:rPr>
            <a:t>SPP</a:t>
          </a:r>
        </a:p>
      </cdr:txBody>
    </cdr:sp>
  </cdr:relSizeAnchor>
  <cdr:relSizeAnchor xmlns:cdr="http://schemas.openxmlformats.org/drawingml/2006/chartDrawing">
    <cdr:from>
      <cdr:x>0.90812</cdr:x>
      <cdr:y>0.22444</cdr:y>
    </cdr:from>
    <cdr:to>
      <cdr:x>0.98241</cdr:x>
      <cdr:y>0.28388</cdr:y>
    </cdr:to>
    <cdr:sp macro="" textlink="">
      <cdr:nvSpPr>
        <cdr:cNvPr id="4" name="TextBox 1"/>
        <cdr:cNvSpPr txBox="1"/>
      </cdr:nvSpPr>
      <cdr:spPr>
        <a:xfrm xmlns:a="http://schemas.openxmlformats.org/drawingml/2006/main">
          <a:off x="5652677" y="711453"/>
          <a:ext cx="462425" cy="188420"/>
        </a:xfrm>
        <a:prstGeom xmlns:a="http://schemas.openxmlformats.org/drawingml/2006/main" prst="rect">
          <a:avLst/>
        </a:prstGeom>
      </cdr:spPr>
      <cdr:txBody>
        <a:bodyPr xmlns:a="http://schemas.openxmlformats.org/drawingml/2006/main" wrap="square" lIns="45720" rIns="45720"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100" b="1">
              <a:solidFill>
                <a:schemeClr val="tx2">
                  <a:lumMod val="60000"/>
                  <a:lumOff val="40000"/>
                </a:schemeClr>
              </a:solidFill>
            </a:rPr>
            <a:t>MISO</a:t>
          </a:r>
        </a:p>
      </cdr:txBody>
    </cdr:sp>
  </cdr:relSizeAnchor>
  <cdr:relSizeAnchor xmlns:cdr="http://schemas.openxmlformats.org/drawingml/2006/chartDrawing">
    <cdr:from>
      <cdr:x>0.71917</cdr:x>
      <cdr:y>0.42384</cdr:y>
    </cdr:from>
    <cdr:to>
      <cdr:x>0.79826</cdr:x>
      <cdr:y>0.50182</cdr:y>
    </cdr:to>
    <cdr:sp macro="" textlink="">
      <cdr:nvSpPr>
        <cdr:cNvPr id="5" name="TextBox 1"/>
        <cdr:cNvSpPr txBox="1"/>
      </cdr:nvSpPr>
      <cdr:spPr>
        <a:xfrm xmlns:a="http://schemas.openxmlformats.org/drawingml/2006/main">
          <a:off x="4476538" y="1343536"/>
          <a:ext cx="492302" cy="247190"/>
        </a:xfrm>
        <a:prstGeom xmlns:a="http://schemas.openxmlformats.org/drawingml/2006/main" prst="rect">
          <a:avLst/>
        </a:prstGeom>
      </cdr:spPr>
      <cdr:txBody>
        <a:bodyPr xmlns:a="http://schemas.openxmlformats.org/drawingml/2006/main" wrap="square" lIns="45720" rIns="45720"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100" b="1">
              <a:solidFill>
                <a:schemeClr val="accent5"/>
              </a:solidFill>
            </a:rPr>
            <a:t>CAISO</a:t>
          </a:r>
        </a:p>
      </cdr:txBody>
    </cdr:sp>
  </cdr:relSizeAnchor>
  <cdr:relSizeAnchor xmlns:cdr="http://schemas.openxmlformats.org/drawingml/2006/chartDrawing">
    <cdr:from>
      <cdr:x>0.89117</cdr:x>
      <cdr:y>0.40022</cdr:y>
    </cdr:from>
    <cdr:to>
      <cdr:x>0.98453</cdr:x>
      <cdr:y>0.46569</cdr:y>
    </cdr:to>
    <cdr:sp macro="" textlink="">
      <cdr:nvSpPr>
        <cdr:cNvPr id="6" name="TextBox 1"/>
        <cdr:cNvSpPr txBox="1"/>
      </cdr:nvSpPr>
      <cdr:spPr>
        <a:xfrm xmlns:a="http://schemas.openxmlformats.org/drawingml/2006/main">
          <a:off x="5457265" y="1280865"/>
          <a:ext cx="571737" cy="209518"/>
        </a:xfrm>
        <a:prstGeom xmlns:a="http://schemas.openxmlformats.org/drawingml/2006/main" prst="rect">
          <a:avLst/>
        </a:prstGeom>
      </cdr:spPr>
      <cdr:txBody>
        <a:bodyPr xmlns:a="http://schemas.openxmlformats.org/drawingml/2006/main" wrap="square" lIns="45720" rIns="45720"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100" b="1">
              <a:solidFill>
                <a:schemeClr val="accent3">
                  <a:lumMod val="75000"/>
                </a:schemeClr>
              </a:solidFill>
            </a:rPr>
            <a:t>ERCOT</a:t>
          </a:r>
        </a:p>
      </cdr:txBody>
    </cdr:sp>
  </cdr:relSizeAnchor>
  <cdr:relSizeAnchor xmlns:cdr="http://schemas.openxmlformats.org/drawingml/2006/chartDrawing">
    <cdr:from>
      <cdr:x>0.9096</cdr:x>
      <cdr:y>0.1161</cdr:y>
    </cdr:from>
    <cdr:to>
      <cdr:x>0.96689</cdr:x>
      <cdr:y>0.19028</cdr:y>
    </cdr:to>
    <cdr:sp macro="" textlink="">
      <cdr:nvSpPr>
        <cdr:cNvPr id="7" name="TextBox 1"/>
        <cdr:cNvSpPr txBox="1"/>
      </cdr:nvSpPr>
      <cdr:spPr>
        <a:xfrm xmlns:a="http://schemas.openxmlformats.org/drawingml/2006/main">
          <a:off x="5661890" y="368023"/>
          <a:ext cx="356606" cy="235145"/>
        </a:xfrm>
        <a:prstGeom xmlns:a="http://schemas.openxmlformats.org/drawingml/2006/main" prst="rect">
          <a:avLst/>
        </a:prstGeom>
      </cdr:spPr>
      <cdr:txBody>
        <a:bodyPr xmlns:a="http://schemas.openxmlformats.org/drawingml/2006/main" wrap="square" lIns="45720" rIns="45720"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100" b="1">
              <a:solidFill>
                <a:schemeClr val="bg2">
                  <a:lumMod val="25000"/>
                </a:schemeClr>
              </a:solidFill>
            </a:rPr>
            <a:t>PJM</a:t>
          </a:r>
        </a:p>
      </cdr:txBody>
    </cdr:sp>
  </cdr:relSizeAnchor>
</c:userShapes>
</file>

<file path=xl/drawings/drawing69.xml><?xml version="1.0" encoding="utf-8"?>
<xdr:wsDr xmlns:xdr="http://schemas.openxmlformats.org/drawingml/2006/spreadsheetDrawing" xmlns:a="http://schemas.openxmlformats.org/drawingml/2006/main">
  <xdr:twoCellAnchor>
    <xdr:from>
      <xdr:col>0</xdr:col>
      <xdr:colOff>0</xdr:colOff>
      <xdr:row>2</xdr:row>
      <xdr:rowOff>7620</xdr:rowOff>
    </xdr:from>
    <xdr:to>
      <xdr:col>7</xdr:col>
      <xdr:colOff>131921</xdr:colOff>
      <xdr:row>17</xdr:row>
      <xdr:rowOff>7620</xdr:rowOff>
    </xdr:to>
    <xdr:graphicFrame macro="">
      <xdr:nvGraphicFramePr>
        <xdr:cNvPr id="2" name="Chart 1">
          <a:extLst>
            <a:ext uri="{FF2B5EF4-FFF2-40B4-BE49-F238E27FC236}">
              <a16:creationId xmlns:a16="http://schemas.microsoft.com/office/drawing/2014/main" id="{D6B34A94-9406-486A-B37F-4B940D7F7D8C}"/>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7</xdr:col>
      <xdr:colOff>178593</xdr:colOff>
      <xdr:row>2</xdr:row>
      <xdr:rowOff>0</xdr:rowOff>
    </xdr:from>
    <xdr:to>
      <xdr:col>13</xdr:col>
      <xdr:colOff>786764</xdr:colOff>
      <xdr:row>17</xdr:row>
      <xdr:rowOff>0</xdr:rowOff>
    </xdr:to>
    <xdr:graphicFrame macro="">
      <xdr:nvGraphicFramePr>
        <xdr:cNvPr id="3" name="Chart 2">
          <a:extLst>
            <a:ext uri="{FF2B5EF4-FFF2-40B4-BE49-F238E27FC236}">
              <a16:creationId xmlns:a16="http://schemas.microsoft.com/office/drawing/2014/main" id="{EC048987-2AF3-45DE-8BAE-7AD8F6035BFE}"/>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13</xdr:col>
      <xdr:colOff>1083469</xdr:colOff>
      <xdr:row>2</xdr:row>
      <xdr:rowOff>59531</xdr:rowOff>
    </xdr:from>
    <xdr:to>
      <xdr:col>17</xdr:col>
      <xdr:colOff>381953</xdr:colOff>
      <xdr:row>17</xdr:row>
      <xdr:rowOff>59531</xdr:rowOff>
    </xdr:to>
    <xdr:graphicFrame macro="">
      <xdr:nvGraphicFramePr>
        <xdr:cNvPr id="4" name="Chart 3">
          <a:extLst>
            <a:ext uri="{FF2B5EF4-FFF2-40B4-BE49-F238E27FC236}">
              <a16:creationId xmlns:a16="http://schemas.microsoft.com/office/drawing/2014/main" id="{29707E4C-608F-4A1A-8278-E7599165E5F9}"/>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17</xdr:col>
      <xdr:colOff>452437</xdr:colOff>
      <xdr:row>2</xdr:row>
      <xdr:rowOff>0</xdr:rowOff>
    </xdr:from>
    <xdr:to>
      <xdr:col>24</xdr:col>
      <xdr:colOff>787717</xdr:colOff>
      <xdr:row>17</xdr:row>
      <xdr:rowOff>0</xdr:rowOff>
    </xdr:to>
    <xdr:graphicFrame macro="">
      <xdr:nvGraphicFramePr>
        <xdr:cNvPr id="5" name="Chart 4">
          <a:extLst>
            <a:ext uri="{FF2B5EF4-FFF2-40B4-BE49-F238E27FC236}">
              <a16:creationId xmlns:a16="http://schemas.microsoft.com/office/drawing/2014/main" id="{CD038385-2EBC-48BD-BEA0-816228F4AD36}"/>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25</xdr:col>
      <xdr:colOff>0</xdr:colOff>
      <xdr:row>2</xdr:row>
      <xdr:rowOff>0</xdr:rowOff>
    </xdr:from>
    <xdr:to>
      <xdr:col>34</xdr:col>
      <xdr:colOff>0</xdr:colOff>
      <xdr:row>17</xdr:row>
      <xdr:rowOff>0</xdr:rowOff>
    </xdr:to>
    <xdr:graphicFrame macro="">
      <xdr:nvGraphicFramePr>
        <xdr:cNvPr id="6" name="Chart 5">
          <a:extLst>
            <a:ext uri="{FF2B5EF4-FFF2-40B4-BE49-F238E27FC236}">
              <a16:creationId xmlns:a16="http://schemas.microsoft.com/office/drawing/2014/main" id="{B082D4FD-CB04-4E8F-B573-7E5C0A59B208}"/>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xdr:from>
      <xdr:col>35</xdr:col>
      <xdr:colOff>0</xdr:colOff>
      <xdr:row>2</xdr:row>
      <xdr:rowOff>0</xdr:rowOff>
    </xdr:from>
    <xdr:to>
      <xdr:col>44</xdr:col>
      <xdr:colOff>0</xdr:colOff>
      <xdr:row>17</xdr:row>
      <xdr:rowOff>0</xdr:rowOff>
    </xdr:to>
    <xdr:graphicFrame macro="">
      <xdr:nvGraphicFramePr>
        <xdr:cNvPr id="7" name="Chart 6">
          <a:extLst>
            <a:ext uri="{FF2B5EF4-FFF2-40B4-BE49-F238E27FC236}">
              <a16:creationId xmlns:a16="http://schemas.microsoft.com/office/drawing/2014/main" id="{9A164D36-DBA6-44EF-AFDE-15AF04C59E88}"/>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twoCellAnchor>
    <xdr:from>
      <xdr:col>45</xdr:col>
      <xdr:colOff>0</xdr:colOff>
      <xdr:row>2</xdr:row>
      <xdr:rowOff>0</xdr:rowOff>
    </xdr:from>
    <xdr:to>
      <xdr:col>54</xdr:col>
      <xdr:colOff>0</xdr:colOff>
      <xdr:row>17</xdr:row>
      <xdr:rowOff>0</xdr:rowOff>
    </xdr:to>
    <xdr:graphicFrame macro="">
      <xdr:nvGraphicFramePr>
        <xdr:cNvPr id="8" name="Chart 7">
          <a:extLst>
            <a:ext uri="{FF2B5EF4-FFF2-40B4-BE49-F238E27FC236}">
              <a16:creationId xmlns:a16="http://schemas.microsoft.com/office/drawing/2014/main" id="{A32502C1-39C7-4115-AFA0-CECF19607336}"/>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wsDr>
</file>

<file path=xl/drawings/drawing70.xml><?xml version="1.0" encoding="utf-8"?>
<c:userShapes xmlns:c="http://schemas.openxmlformats.org/drawingml/2006/chart">
  <cdr:relSizeAnchor xmlns:cdr="http://schemas.openxmlformats.org/drawingml/2006/chartDrawing">
    <cdr:from>
      <cdr:x>0.39359</cdr:x>
      <cdr:y>0.94306</cdr:y>
    </cdr:from>
    <cdr:to>
      <cdr:x>0.57115</cdr:x>
      <cdr:y>1</cdr:y>
    </cdr:to>
    <cdr:sp macro="" textlink="">
      <cdr:nvSpPr>
        <cdr:cNvPr id="2" name="TextBox 1"/>
        <cdr:cNvSpPr txBox="1"/>
      </cdr:nvSpPr>
      <cdr:spPr>
        <a:xfrm xmlns:a="http://schemas.openxmlformats.org/drawingml/2006/main">
          <a:off x="2339340" y="2586990"/>
          <a:ext cx="1055370" cy="156210"/>
        </a:xfrm>
        <a:prstGeom xmlns:a="http://schemas.openxmlformats.org/drawingml/2006/main" prst="rect">
          <a:avLst/>
        </a:prstGeom>
      </cdr:spPr>
      <cdr:txBody>
        <a:bodyPr xmlns:a="http://schemas.openxmlformats.org/drawingml/2006/main" vertOverflow="clip" wrap="none" lIns="18288" tIns="18288" rIns="18288" bIns="18288" rtlCol="0" anchor="ctr" anchorCtr="1"/>
        <a:lstStyle xmlns:a="http://schemas.openxmlformats.org/drawingml/2006/main"/>
        <a:p xmlns:a="http://schemas.openxmlformats.org/drawingml/2006/main">
          <a:r>
            <a:rPr lang="en-US" sz="900" b="1">
              <a:latin typeface="Arial" panose="020B0604020202020204" pitchFamily="34" charset="0"/>
              <a:cs typeface="Arial" panose="020B0604020202020204" pitchFamily="34" charset="0"/>
            </a:rPr>
            <a:t>PPA Execution Date</a:t>
          </a:r>
        </a:p>
      </cdr:txBody>
    </cdr:sp>
  </cdr:relSizeAnchor>
  <cdr:relSizeAnchor xmlns:cdr="http://schemas.openxmlformats.org/drawingml/2006/chartDrawing">
    <cdr:from>
      <cdr:x>0</cdr:x>
      <cdr:y>0</cdr:y>
    </cdr:from>
    <cdr:to>
      <cdr:x>0.38403</cdr:x>
      <cdr:y>0.06528</cdr:y>
    </cdr:to>
    <cdr:sp macro="" textlink="">
      <cdr:nvSpPr>
        <cdr:cNvPr id="3" name="TextBox 1"/>
        <cdr:cNvSpPr txBox="1"/>
      </cdr:nvSpPr>
      <cdr:spPr>
        <a:xfrm xmlns:a="http://schemas.openxmlformats.org/drawingml/2006/main">
          <a:off x="0" y="0"/>
          <a:ext cx="2106930" cy="179070"/>
        </a:xfrm>
        <a:prstGeom xmlns:a="http://schemas.openxmlformats.org/drawingml/2006/main" prst="rect">
          <a:avLst/>
        </a:prstGeom>
      </cdr:spPr>
      <cdr:txBody>
        <a:bodyPr xmlns:a="http://schemas.openxmlformats.org/drawingml/2006/main" wrap="non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900" b="1">
              <a:latin typeface="Arial" panose="020B0604020202020204" pitchFamily="34" charset="0"/>
              <a:cs typeface="Arial" panose="020B0604020202020204" pitchFamily="34" charset="0"/>
            </a:rPr>
            <a:t>Levelized PPA Price (2023 $/MWh-PV)</a:t>
          </a:r>
        </a:p>
      </cdr:txBody>
    </cdr:sp>
  </cdr:relSizeAnchor>
  <cdr:relSizeAnchor xmlns:cdr="http://schemas.openxmlformats.org/drawingml/2006/chartDrawing">
    <cdr:from>
      <cdr:x>0.60809</cdr:x>
      <cdr:y>0.18302</cdr:y>
    </cdr:from>
    <cdr:to>
      <cdr:x>0.71984</cdr:x>
      <cdr:y>0.2446</cdr:y>
    </cdr:to>
    <cdr:sp macro="" textlink="">
      <cdr:nvSpPr>
        <cdr:cNvPr id="4" name="TextBox 1"/>
        <cdr:cNvSpPr txBox="1"/>
      </cdr:nvSpPr>
      <cdr:spPr>
        <a:xfrm xmlns:a="http://schemas.openxmlformats.org/drawingml/2006/main">
          <a:off x="3401288" y="501183"/>
          <a:ext cx="625062" cy="168633"/>
        </a:xfrm>
        <a:prstGeom xmlns:a="http://schemas.openxmlformats.org/drawingml/2006/main" prst="rect">
          <a:avLst/>
        </a:prstGeom>
      </cdr:spPr>
      <cdr:txBody>
        <a:bodyPr xmlns:a="http://schemas.openxmlformats.org/drawingml/2006/main" wrap="non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900" b="1">
              <a:solidFill>
                <a:schemeClr val="accent6"/>
              </a:solidFill>
              <a:latin typeface="Arial" panose="020B0604020202020204" pitchFamily="34" charset="0"/>
              <a:cs typeface="Arial" panose="020B0604020202020204" pitchFamily="34" charset="0"/>
            </a:rPr>
            <a:t>Hawaii</a:t>
          </a:r>
        </a:p>
      </cdr:txBody>
    </cdr:sp>
  </cdr:relSizeAnchor>
  <cdr:relSizeAnchor xmlns:cdr="http://schemas.openxmlformats.org/drawingml/2006/chartDrawing">
    <cdr:from>
      <cdr:x>0.24163</cdr:x>
      <cdr:y>0.4958</cdr:y>
    </cdr:from>
    <cdr:to>
      <cdr:x>0.36492</cdr:x>
      <cdr:y>0.56293</cdr:y>
    </cdr:to>
    <cdr:sp macro="" textlink="">
      <cdr:nvSpPr>
        <cdr:cNvPr id="5" name="TextBox 1"/>
        <cdr:cNvSpPr txBox="1"/>
      </cdr:nvSpPr>
      <cdr:spPr>
        <a:xfrm xmlns:a="http://schemas.openxmlformats.org/drawingml/2006/main">
          <a:off x="1351558" y="1357722"/>
          <a:ext cx="689610" cy="183831"/>
        </a:xfrm>
        <a:prstGeom xmlns:a="http://schemas.openxmlformats.org/drawingml/2006/main" prst="rect">
          <a:avLst/>
        </a:prstGeom>
      </cdr:spPr>
      <cdr:txBody>
        <a:bodyPr xmlns:a="http://schemas.openxmlformats.org/drawingml/2006/main" wrap="non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900" b="1">
              <a:solidFill>
                <a:schemeClr val="tx2">
                  <a:lumMod val="60000"/>
                  <a:lumOff val="40000"/>
                </a:schemeClr>
              </a:solidFill>
              <a:latin typeface="Arial" panose="020B0604020202020204" pitchFamily="34" charset="0"/>
              <a:cs typeface="Arial" panose="020B0604020202020204" pitchFamily="34" charset="0"/>
            </a:rPr>
            <a:t>Other States</a:t>
          </a:r>
        </a:p>
      </cdr:txBody>
    </cdr:sp>
  </cdr:relSizeAnchor>
  <cdr:relSizeAnchor xmlns:cdr="http://schemas.openxmlformats.org/drawingml/2006/chartDrawing">
    <cdr:from>
      <cdr:x>0.21504</cdr:x>
      <cdr:y>0.10833</cdr:y>
    </cdr:from>
    <cdr:to>
      <cdr:x>0.45393</cdr:x>
      <cdr:y>0.17175</cdr:y>
    </cdr:to>
    <cdr:sp macro="" textlink="">
      <cdr:nvSpPr>
        <cdr:cNvPr id="6" name="TextBox 1"/>
        <cdr:cNvSpPr txBox="1"/>
      </cdr:nvSpPr>
      <cdr:spPr>
        <a:xfrm xmlns:a="http://schemas.openxmlformats.org/drawingml/2006/main">
          <a:off x="1202780" y="296655"/>
          <a:ext cx="1336207" cy="173672"/>
        </a:xfrm>
        <a:prstGeom xmlns:a="http://schemas.openxmlformats.org/drawingml/2006/main" prst="rect">
          <a:avLst/>
        </a:prstGeom>
      </cdr:spPr>
      <cdr:txBody>
        <a:bodyPr xmlns:a="http://schemas.openxmlformats.org/drawingml/2006/main" wrap="non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900">
              <a:solidFill>
                <a:schemeClr val="accent6"/>
              </a:solidFill>
              <a:latin typeface="Arial" panose="020B0604020202020204" pitchFamily="34" charset="0"/>
              <a:cs typeface="Arial" panose="020B0604020202020204" pitchFamily="34" charset="0"/>
            </a:rPr>
            <a:t>100% battery:PV capacity</a:t>
          </a:r>
        </a:p>
      </cdr:txBody>
    </cdr:sp>
  </cdr:relSizeAnchor>
  <cdr:relSizeAnchor xmlns:cdr="http://schemas.openxmlformats.org/drawingml/2006/chartDrawing">
    <cdr:from>
      <cdr:x>0.17597</cdr:x>
      <cdr:y>0.14445</cdr:y>
    </cdr:from>
    <cdr:to>
      <cdr:x>0.21047</cdr:x>
      <cdr:y>0.15374</cdr:y>
    </cdr:to>
    <cdr:cxnSp macro="">
      <cdr:nvCxnSpPr>
        <cdr:cNvPr id="10" name="Straight Arrow Connector 9">
          <a:extLst xmlns:a="http://schemas.openxmlformats.org/drawingml/2006/main">
            <a:ext uri="{FF2B5EF4-FFF2-40B4-BE49-F238E27FC236}">
              <a16:creationId xmlns:a16="http://schemas.microsoft.com/office/drawing/2014/main" id="{61AF6B2A-BC04-48EB-CD31-D5CDBE9E34B7}"/>
            </a:ext>
          </a:extLst>
        </cdr:cNvPr>
        <cdr:cNvCxnSpPr/>
      </cdr:nvCxnSpPr>
      <cdr:spPr>
        <a:xfrm xmlns:a="http://schemas.openxmlformats.org/drawingml/2006/main" flipH="1">
          <a:off x="984250" y="395567"/>
          <a:ext cx="192973" cy="25438"/>
        </a:xfrm>
        <a:prstGeom xmlns:a="http://schemas.openxmlformats.org/drawingml/2006/main" prst="straightConnector1">
          <a:avLst/>
        </a:prstGeom>
        <a:ln xmlns:a="http://schemas.openxmlformats.org/drawingml/2006/main">
          <a:solidFill>
            <a:schemeClr val="accent6"/>
          </a:solidFill>
          <a:tailEnd type="stealth"/>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relSizeAnchor>
  <cdr:relSizeAnchor xmlns:cdr="http://schemas.openxmlformats.org/drawingml/2006/chartDrawing">
    <cdr:from>
      <cdr:x>0.10726</cdr:x>
      <cdr:y>0.72947</cdr:y>
    </cdr:from>
    <cdr:to>
      <cdr:x>0.34615</cdr:x>
      <cdr:y>0.78419</cdr:y>
    </cdr:to>
    <cdr:sp macro="" textlink="">
      <cdr:nvSpPr>
        <cdr:cNvPr id="11" name="TextBox 1"/>
        <cdr:cNvSpPr txBox="1"/>
      </cdr:nvSpPr>
      <cdr:spPr>
        <a:xfrm xmlns:a="http://schemas.openxmlformats.org/drawingml/2006/main">
          <a:off x="599965" y="1997616"/>
          <a:ext cx="1336206" cy="149848"/>
        </a:xfrm>
        <a:prstGeom xmlns:a="http://schemas.openxmlformats.org/drawingml/2006/main" prst="rect">
          <a:avLst/>
        </a:prstGeom>
      </cdr:spPr>
      <cdr:txBody>
        <a:bodyPr xmlns:a="http://schemas.openxmlformats.org/drawingml/2006/main" wrap="non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900">
              <a:solidFill>
                <a:schemeClr val="tx2">
                  <a:lumMod val="60000"/>
                  <a:lumOff val="40000"/>
                </a:schemeClr>
              </a:solidFill>
              <a:latin typeface="Arial" panose="020B0604020202020204" pitchFamily="34" charset="0"/>
              <a:cs typeface="Arial" panose="020B0604020202020204" pitchFamily="34" charset="0"/>
            </a:rPr>
            <a:t>30%</a:t>
          </a:r>
          <a:r>
            <a:rPr lang="en-US" sz="900" baseline="0">
              <a:solidFill>
                <a:schemeClr val="tx2">
                  <a:lumMod val="60000"/>
                  <a:lumOff val="40000"/>
                </a:schemeClr>
              </a:solidFill>
              <a:latin typeface="Arial" panose="020B0604020202020204" pitchFamily="34" charset="0"/>
              <a:cs typeface="Arial" panose="020B0604020202020204" pitchFamily="34" charset="0"/>
            </a:rPr>
            <a:t> </a:t>
          </a:r>
          <a:r>
            <a:rPr lang="en-US" sz="900">
              <a:solidFill>
                <a:schemeClr val="tx2">
                  <a:lumMod val="60000"/>
                  <a:lumOff val="40000"/>
                </a:schemeClr>
              </a:solidFill>
              <a:latin typeface="Arial" panose="020B0604020202020204" pitchFamily="34" charset="0"/>
              <a:cs typeface="Arial" panose="020B0604020202020204" pitchFamily="34" charset="0"/>
            </a:rPr>
            <a:t>battery:PV capacity</a:t>
          </a:r>
        </a:p>
      </cdr:txBody>
    </cdr:sp>
  </cdr:relSizeAnchor>
  <cdr:relSizeAnchor xmlns:cdr="http://schemas.openxmlformats.org/drawingml/2006/chartDrawing">
    <cdr:from>
      <cdr:x>0.24662</cdr:x>
      <cdr:y>0.68682</cdr:y>
    </cdr:from>
    <cdr:to>
      <cdr:x>0.27007</cdr:x>
      <cdr:y>0.71489</cdr:y>
    </cdr:to>
    <cdr:cxnSp macro="">
      <cdr:nvCxnSpPr>
        <cdr:cNvPr id="13" name="Straight Arrow Connector 12">
          <a:extLst xmlns:a="http://schemas.openxmlformats.org/drawingml/2006/main">
            <a:ext uri="{FF2B5EF4-FFF2-40B4-BE49-F238E27FC236}">
              <a16:creationId xmlns:a16="http://schemas.microsoft.com/office/drawing/2014/main" id="{822F6ADD-7C77-8E27-E533-FB82E2B7E1EA}"/>
            </a:ext>
          </a:extLst>
        </cdr:cNvPr>
        <cdr:cNvCxnSpPr/>
      </cdr:nvCxnSpPr>
      <cdr:spPr>
        <a:xfrm xmlns:a="http://schemas.openxmlformats.org/drawingml/2006/main" flipV="1">
          <a:off x="1379446" y="1880810"/>
          <a:ext cx="131165" cy="76868"/>
        </a:xfrm>
        <a:prstGeom xmlns:a="http://schemas.openxmlformats.org/drawingml/2006/main" prst="straightConnector1">
          <a:avLst/>
        </a:prstGeom>
        <a:ln xmlns:a="http://schemas.openxmlformats.org/drawingml/2006/main">
          <a:solidFill>
            <a:schemeClr val="tx2">
              <a:lumMod val="60000"/>
              <a:lumOff val="40000"/>
            </a:schemeClr>
          </a:solidFill>
          <a:tailEnd type="stealth"/>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relSizeAnchor>
</c:userShapes>
</file>

<file path=xl/drawings/drawing71.xml><?xml version="1.0" encoding="utf-8"?>
<c:userShapes xmlns:c="http://schemas.openxmlformats.org/drawingml/2006/chart">
  <cdr:relSizeAnchor xmlns:cdr="http://schemas.openxmlformats.org/drawingml/2006/chartDrawing">
    <cdr:from>
      <cdr:x>0.39359</cdr:x>
      <cdr:y>0.94306</cdr:y>
    </cdr:from>
    <cdr:to>
      <cdr:x>0.57115</cdr:x>
      <cdr:y>1</cdr:y>
    </cdr:to>
    <cdr:sp macro="" textlink="">
      <cdr:nvSpPr>
        <cdr:cNvPr id="2" name="TextBox 1"/>
        <cdr:cNvSpPr txBox="1"/>
      </cdr:nvSpPr>
      <cdr:spPr>
        <a:xfrm xmlns:a="http://schemas.openxmlformats.org/drawingml/2006/main">
          <a:off x="2339340" y="2586990"/>
          <a:ext cx="1055370" cy="156210"/>
        </a:xfrm>
        <a:prstGeom xmlns:a="http://schemas.openxmlformats.org/drawingml/2006/main" prst="rect">
          <a:avLst/>
        </a:prstGeom>
      </cdr:spPr>
      <cdr:txBody>
        <a:bodyPr xmlns:a="http://schemas.openxmlformats.org/drawingml/2006/main" vertOverflow="clip" wrap="none" lIns="18288" tIns="18288" rIns="18288" bIns="18288" rtlCol="0" anchor="ctr" anchorCtr="1"/>
        <a:lstStyle xmlns:a="http://schemas.openxmlformats.org/drawingml/2006/main"/>
        <a:p xmlns:a="http://schemas.openxmlformats.org/drawingml/2006/main">
          <a:r>
            <a:rPr lang="en-US" sz="900" b="1">
              <a:latin typeface="Arial" panose="020B0604020202020204" pitchFamily="34" charset="0"/>
              <a:cs typeface="Arial" panose="020B0604020202020204" pitchFamily="34" charset="0"/>
            </a:rPr>
            <a:t>PPA Execution Date</a:t>
          </a:r>
        </a:p>
      </cdr:txBody>
    </cdr:sp>
  </cdr:relSizeAnchor>
  <cdr:relSizeAnchor xmlns:cdr="http://schemas.openxmlformats.org/drawingml/2006/chartDrawing">
    <cdr:from>
      <cdr:x>0</cdr:x>
      <cdr:y>0</cdr:y>
    </cdr:from>
    <cdr:to>
      <cdr:x>0.37847</cdr:x>
      <cdr:y>0.06806</cdr:y>
    </cdr:to>
    <cdr:sp macro="" textlink="">
      <cdr:nvSpPr>
        <cdr:cNvPr id="3" name="TextBox 1"/>
        <cdr:cNvSpPr txBox="1"/>
      </cdr:nvSpPr>
      <cdr:spPr>
        <a:xfrm xmlns:a="http://schemas.openxmlformats.org/drawingml/2006/main">
          <a:off x="0" y="0"/>
          <a:ext cx="2076450" cy="186690"/>
        </a:xfrm>
        <a:prstGeom xmlns:a="http://schemas.openxmlformats.org/drawingml/2006/main" prst="rect">
          <a:avLst/>
        </a:prstGeom>
      </cdr:spPr>
      <cdr:txBody>
        <a:bodyPr xmlns:a="http://schemas.openxmlformats.org/drawingml/2006/main" wrap="non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900" b="1">
              <a:latin typeface="Arial" panose="020B0604020202020204" pitchFamily="34" charset="0"/>
              <a:cs typeface="Arial" panose="020B0604020202020204" pitchFamily="34" charset="0"/>
            </a:rPr>
            <a:t>Levelized PPA Price (2023 $/MWh-PV)</a:t>
          </a:r>
        </a:p>
      </cdr:txBody>
    </cdr:sp>
  </cdr:relSizeAnchor>
  <cdr:relSizeAnchor xmlns:cdr="http://schemas.openxmlformats.org/drawingml/2006/chartDrawing">
    <cdr:from>
      <cdr:x>0.59111</cdr:x>
      <cdr:y>0.20262</cdr:y>
    </cdr:from>
    <cdr:to>
      <cdr:x>0.70286</cdr:x>
      <cdr:y>0.2642</cdr:y>
    </cdr:to>
    <cdr:sp macro="" textlink="">
      <cdr:nvSpPr>
        <cdr:cNvPr id="4" name="TextBox 1"/>
        <cdr:cNvSpPr txBox="1"/>
      </cdr:nvSpPr>
      <cdr:spPr>
        <a:xfrm xmlns:a="http://schemas.openxmlformats.org/drawingml/2006/main">
          <a:off x="3281717" y="554868"/>
          <a:ext cx="620414" cy="168633"/>
        </a:xfrm>
        <a:prstGeom xmlns:a="http://schemas.openxmlformats.org/drawingml/2006/main" prst="rect">
          <a:avLst/>
        </a:prstGeom>
      </cdr:spPr>
      <cdr:txBody>
        <a:bodyPr xmlns:a="http://schemas.openxmlformats.org/drawingml/2006/main" wrap="non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900" b="1">
              <a:solidFill>
                <a:schemeClr val="accent6"/>
              </a:solidFill>
              <a:latin typeface="Arial" panose="020B0604020202020204" pitchFamily="34" charset="0"/>
              <a:cs typeface="Arial" panose="020B0604020202020204" pitchFamily="34" charset="0"/>
            </a:rPr>
            <a:t>Hawaii</a:t>
          </a:r>
        </a:p>
      </cdr:txBody>
    </cdr:sp>
  </cdr:relSizeAnchor>
  <cdr:relSizeAnchor xmlns:cdr="http://schemas.openxmlformats.org/drawingml/2006/chartDrawing">
    <cdr:from>
      <cdr:x>0.24632</cdr:x>
      <cdr:y>0.47834</cdr:y>
    </cdr:from>
    <cdr:to>
      <cdr:x>0.36961</cdr:x>
      <cdr:y>0.54547</cdr:y>
    </cdr:to>
    <cdr:sp macro="" textlink="">
      <cdr:nvSpPr>
        <cdr:cNvPr id="5" name="TextBox 1"/>
        <cdr:cNvSpPr txBox="1"/>
      </cdr:nvSpPr>
      <cdr:spPr>
        <a:xfrm xmlns:a="http://schemas.openxmlformats.org/drawingml/2006/main">
          <a:off x="1367497" y="1309894"/>
          <a:ext cx="684482" cy="183831"/>
        </a:xfrm>
        <a:prstGeom xmlns:a="http://schemas.openxmlformats.org/drawingml/2006/main" prst="rect">
          <a:avLst/>
        </a:prstGeom>
      </cdr:spPr>
      <cdr:txBody>
        <a:bodyPr xmlns:a="http://schemas.openxmlformats.org/drawingml/2006/main" wrap="non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900" b="1">
              <a:solidFill>
                <a:schemeClr val="tx2">
                  <a:lumMod val="60000"/>
                  <a:lumOff val="40000"/>
                </a:schemeClr>
              </a:solidFill>
              <a:latin typeface="Arial" panose="020B0604020202020204" pitchFamily="34" charset="0"/>
              <a:cs typeface="Arial" panose="020B0604020202020204" pitchFamily="34" charset="0"/>
            </a:rPr>
            <a:t>Other States</a:t>
          </a:r>
        </a:p>
      </cdr:txBody>
    </cdr:sp>
  </cdr:relSizeAnchor>
  <cdr:relSizeAnchor xmlns:cdr="http://schemas.openxmlformats.org/drawingml/2006/chartDrawing">
    <cdr:from>
      <cdr:x>0.15767</cdr:x>
      <cdr:y>0.14856</cdr:y>
    </cdr:from>
    <cdr:to>
      <cdr:x>0.30321</cdr:x>
      <cdr:y>0.21498</cdr:y>
    </cdr:to>
    <cdr:sp macro="" textlink="">
      <cdr:nvSpPr>
        <cdr:cNvPr id="6" name="TextBox 1"/>
        <cdr:cNvSpPr txBox="1"/>
      </cdr:nvSpPr>
      <cdr:spPr>
        <a:xfrm xmlns:a="http://schemas.openxmlformats.org/drawingml/2006/main">
          <a:off x="875372" y="406827"/>
          <a:ext cx="808010" cy="181887"/>
        </a:xfrm>
        <a:prstGeom xmlns:a="http://schemas.openxmlformats.org/drawingml/2006/main" prst="rect">
          <a:avLst/>
        </a:prstGeom>
      </cdr:spPr>
      <cdr:txBody>
        <a:bodyPr xmlns:a="http://schemas.openxmlformats.org/drawingml/2006/main" wrap="non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900">
              <a:solidFill>
                <a:schemeClr val="accent6"/>
              </a:solidFill>
              <a:latin typeface="Arial" panose="020B0604020202020204" pitchFamily="34" charset="0"/>
              <a:cs typeface="Arial" panose="020B0604020202020204" pitchFamily="34" charset="0"/>
            </a:rPr>
            <a:t>13 MW PV</a:t>
          </a:r>
        </a:p>
      </cdr:txBody>
    </cdr:sp>
  </cdr:relSizeAnchor>
  <cdr:relSizeAnchor xmlns:cdr="http://schemas.openxmlformats.org/drawingml/2006/chartDrawing">
    <cdr:from>
      <cdr:x>0.15019</cdr:x>
      <cdr:y>0.13592</cdr:y>
    </cdr:from>
    <cdr:to>
      <cdr:x>0.17455</cdr:x>
      <cdr:y>0.16638</cdr:y>
    </cdr:to>
    <cdr:cxnSp macro="">
      <cdr:nvCxnSpPr>
        <cdr:cNvPr id="10" name="Straight Arrow Connector 9">
          <a:extLst xmlns:a="http://schemas.openxmlformats.org/drawingml/2006/main">
            <a:ext uri="{FF2B5EF4-FFF2-40B4-BE49-F238E27FC236}">
              <a16:creationId xmlns:a16="http://schemas.microsoft.com/office/drawing/2014/main" id="{A3E026F7-7F54-8029-7313-7228CE5D854F}"/>
            </a:ext>
          </a:extLst>
        </cdr:cNvPr>
        <cdr:cNvCxnSpPr/>
      </cdr:nvCxnSpPr>
      <cdr:spPr>
        <a:xfrm xmlns:a="http://schemas.openxmlformats.org/drawingml/2006/main" flipH="1" flipV="1">
          <a:off x="833846" y="372221"/>
          <a:ext cx="135242" cy="83413"/>
        </a:xfrm>
        <a:prstGeom xmlns:a="http://schemas.openxmlformats.org/drawingml/2006/main" prst="straightConnector1">
          <a:avLst/>
        </a:prstGeom>
        <a:ln xmlns:a="http://schemas.openxmlformats.org/drawingml/2006/main">
          <a:solidFill>
            <a:schemeClr val="accent6"/>
          </a:solidFill>
          <a:tailEnd type="stealth"/>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relSizeAnchor>
  <cdr:relSizeAnchor xmlns:cdr="http://schemas.openxmlformats.org/drawingml/2006/chartDrawing">
    <cdr:from>
      <cdr:x>0.86274</cdr:x>
      <cdr:y>0.26368</cdr:y>
    </cdr:from>
    <cdr:to>
      <cdr:x>0.99083</cdr:x>
      <cdr:y>0.32303</cdr:y>
    </cdr:to>
    <cdr:sp macro="" textlink="">
      <cdr:nvSpPr>
        <cdr:cNvPr id="11" name="TextBox 1"/>
        <cdr:cNvSpPr txBox="1"/>
      </cdr:nvSpPr>
      <cdr:spPr>
        <a:xfrm xmlns:a="http://schemas.openxmlformats.org/drawingml/2006/main">
          <a:off x="4789772" y="722085"/>
          <a:ext cx="711131" cy="162499"/>
        </a:xfrm>
        <a:prstGeom xmlns:a="http://schemas.openxmlformats.org/drawingml/2006/main" prst="rect">
          <a:avLst/>
        </a:prstGeom>
      </cdr:spPr>
      <cdr:txBody>
        <a:bodyPr xmlns:a="http://schemas.openxmlformats.org/drawingml/2006/main" wrap="non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900">
              <a:solidFill>
                <a:schemeClr val="tx2">
                  <a:lumMod val="60000"/>
                  <a:lumOff val="40000"/>
                </a:schemeClr>
              </a:solidFill>
              <a:latin typeface="Arial" panose="020B0604020202020204" pitchFamily="34" charset="0"/>
              <a:cs typeface="Arial" panose="020B0604020202020204" pitchFamily="34" charset="0"/>
            </a:rPr>
            <a:t>700 MW PV</a:t>
          </a:r>
        </a:p>
      </cdr:txBody>
    </cdr:sp>
  </cdr:relSizeAnchor>
  <cdr:relSizeAnchor xmlns:cdr="http://schemas.openxmlformats.org/drawingml/2006/chartDrawing">
    <cdr:from>
      <cdr:x>0.92457</cdr:x>
      <cdr:y>0.32592</cdr:y>
    </cdr:from>
    <cdr:to>
      <cdr:x>0.93822</cdr:x>
      <cdr:y>0.38001</cdr:y>
    </cdr:to>
    <cdr:cxnSp macro="">
      <cdr:nvCxnSpPr>
        <cdr:cNvPr id="13" name="Straight Arrow Connector 12">
          <a:extLst xmlns:a="http://schemas.openxmlformats.org/drawingml/2006/main">
            <a:ext uri="{FF2B5EF4-FFF2-40B4-BE49-F238E27FC236}">
              <a16:creationId xmlns:a16="http://schemas.microsoft.com/office/drawing/2014/main" id="{C3CCF16C-30D6-B598-8DA2-9BEE558DF86C}"/>
            </a:ext>
          </a:extLst>
        </cdr:cNvPr>
        <cdr:cNvCxnSpPr/>
      </cdr:nvCxnSpPr>
      <cdr:spPr>
        <a:xfrm xmlns:a="http://schemas.openxmlformats.org/drawingml/2006/main" flipH="1">
          <a:off x="5133023" y="892522"/>
          <a:ext cx="75815" cy="148115"/>
        </a:xfrm>
        <a:prstGeom xmlns:a="http://schemas.openxmlformats.org/drawingml/2006/main" prst="straightConnector1">
          <a:avLst/>
        </a:prstGeom>
        <a:ln xmlns:a="http://schemas.openxmlformats.org/drawingml/2006/main">
          <a:solidFill>
            <a:schemeClr val="tx2">
              <a:lumMod val="60000"/>
              <a:lumOff val="40000"/>
            </a:schemeClr>
          </a:solidFill>
          <a:tailEnd type="stealth"/>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relSizeAnchor>
</c:userShapes>
</file>

<file path=xl/drawings/drawing72.xml><?xml version="1.0" encoding="utf-8"?>
<c:userShapes xmlns:c="http://schemas.openxmlformats.org/drawingml/2006/chart">
  <cdr:relSizeAnchor xmlns:cdr="http://schemas.openxmlformats.org/drawingml/2006/chartDrawing">
    <cdr:from>
      <cdr:x>0.39359</cdr:x>
      <cdr:y>0.94306</cdr:y>
    </cdr:from>
    <cdr:to>
      <cdr:x>0.57115</cdr:x>
      <cdr:y>1</cdr:y>
    </cdr:to>
    <cdr:sp macro="" textlink="">
      <cdr:nvSpPr>
        <cdr:cNvPr id="2" name="TextBox 1"/>
        <cdr:cNvSpPr txBox="1"/>
      </cdr:nvSpPr>
      <cdr:spPr>
        <a:xfrm xmlns:a="http://schemas.openxmlformats.org/drawingml/2006/main">
          <a:off x="2339340" y="2586990"/>
          <a:ext cx="1055370" cy="156210"/>
        </a:xfrm>
        <a:prstGeom xmlns:a="http://schemas.openxmlformats.org/drawingml/2006/main" prst="rect">
          <a:avLst/>
        </a:prstGeom>
      </cdr:spPr>
      <cdr:txBody>
        <a:bodyPr xmlns:a="http://schemas.openxmlformats.org/drawingml/2006/main" vertOverflow="clip" wrap="none" lIns="18288" tIns="18288" rIns="18288" bIns="18288" rtlCol="0" anchor="ctr" anchorCtr="1"/>
        <a:lstStyle xmlns:a="http://schemas.openxmlformats.org/drawingml/2006/main"/>
        <a:p xmlns:a="http://schemas.openxmlformats.org/drawingml/2006/main">
          <a:r>
            <a:rPr lang="en-US" sz="900" b="1">
              <a:latin typeface="Arial" panose="020B0604020202020204" pitchFamily="34" charset="0"/>
              <a:cs typeface="Arial" panose="020B0604020202020204" pitchFamily="34" charset="0"/>
            </a:rPr>
            <a:t>PPA Execution Date</a:t>
          </a:r>
        </a:p>
      </cdr:txBody>
    </cdr:sp>
  </cdr:relSizeAnchor>
  <cdr:relSizeAnchor xmlns:cdr="http://schemas.openxmlformats.org/drawingml/2006/chartDrawing">
    <cdr:from>
      <cdr:x>0</cdr:x>
      <cdr:y>0</cdr:y>
    </cdr:from>
    <cdr:to>
      <cdr:x>0.38264</cdr:x>
      <cdr:y>0.05833</cdr:y>
    </cdr:to>
    <cdr:sp macro="" textlink="">
      <cdr:nvSpPr>
        <cdr:cNvPr id="3" name="TextBox 1"/>
        <cdr:cNvSpPr txBox="1"/>
      </cdr:nvSpPr>
      <cdr:spPr>
        <a:xfrm xmlns:a="http://schemas.openxmlformats.org/drawingml/2006/main">
          <a:off x="0" y="0"/>
          <a:ext cx="2099310" cy="160020"/>
        </a:xfrm>
        <a:prstGeom xmlns:a="http://schemas.openxmlformats.org/drawingml/2006/main" prst="rect">
          <a:avLst/>
        </a:prstGeom>
      </cdr:spPr>
      <cdr:txBody>
        <a:bodyPr xmlns:a="http://schemas.openxmlformats.org/drawingml/2006/main" wrap="non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900" b="1">
              <a:latin typeface="Arial" panose="020B0604020202020204" pitchFamily="34" charset="0"/>
              <a:cs typeface="Arial" panose="020B0604020202020204" pitchFamily="34" charset="0"/>
            </a:rPr>
            <a:t>Levelized PPA Price (2023 $/MWh-PV)</a:t>
          </a:r>
        </a:p>
      </cdr:txBody>
    </cdr:sp>
  </cdr:relSizeAnchor>
  <cdr:relSizeAnchor xmlns:cdr="http://schemas.openxmlformats.org/drawingml/2006/chartDrawing">
    <cdr:from>
      <cdr:x>0.59567</cdr:x>
      <cdr:y>0.21574</cdr:y>
    </cdr:from>
    <cdr:to>
      <cdr:x>0.70742</cdr:x>
      <cdr:y>0.27732</cdr:y>
    </cdr:to>
    <cdr:sp macro="" textlink="">
      <cdr:nvSpPr>
        <cdr:cNvPr id="4" name="TextBox 1"/>
        <cdr:cNvSpPr txBox="1"/>
      </cdr:nvSpPr>
      <cdr:spPr>
        <a:xfrm xmlns:a="http://schemas.openxmlformats.org/drawingml/2006/main">
          <a:off x="3323871" y="590781"/>
          <a:ext cx="623572" cy="168633"/>
        </a:xfrm>
        <a:prstGeom xmlns:a="http://schemas.openxmlformats.org/drawingml/2006/main" prst="rect">
          <a:avLst/>
        </a:prstGeom>
      </cdr:spPr>
      <cdr:txBody>
        <a:bodyPr xmlns:a="http://schemas.openxmlformats.org/drawingml/2006/main" wrap="non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900" b="1">
              <a:solidFill>
                <a:schemeClr val="accent6"/>
              </a:solidFill>
              <a:latin typeface="Arial" panose="020B0604020202020204" pitchFamily="34" charset="0"/>
              <a:cs typeface="Arial" panose="020B0604020202020204" pitchFamily="34" charset="0"/>
            </a:rPr>
            <a:t>Hawaii</a:t>
          </a:r>
        </a:p>
      </cdr:txBody>
    </cdr:sp>
  </cdr:relSizeAnchor>
  <cdr:relSizeAnchor xmlns:cdr="http://schemas.openxmlformats.org/drawingml/2006/chartDrawing">
    <cdr:from>
      <cdr:x>0.2549</cdr:x>
      <cdr:y>0.49801</cdr:y>
    </cdr:from>
    <cdr:to>
      <cdr:x>0.37819</cdr:x>
      <cdr:y>0.56514</cdr:y>
    </cdr:to>
    <cdr:sp macro="" textlink="">
      <cdr:nvSpPr>
        <cdr:cNvPr id="5" name="TextBox 1"/>
        <cdr:cNvSpPr txBox="1"/>
      </cdr:nvSpPr>
      <cdr:spPr>
        <a:xfrm xmlns:a="http://schemas.openxmlformats.org/drawingml/2006/main">
          <a:off x="1422352" y="1363782"/>
          <a:ext cx="687966" cy="183831"/>
        </a:xfrm>
        <a:prstGeom xmlns:a="http://schemas.openxmlformats.org/drawingml/2006/main" prst="rect">
          <a:avLst/>
        </a:prstGeom>
      </cdr:spPr>
      <cdr:txBody>
        <a:bodyPr xmlns:a="http://schemas.openxmlformats.org/drawingml/2006/main" wrap="non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900" b="1">
              <a:solidFill>
                <a:schemeClr val="tx2">
                  <a:lumMod val="60000"/>
                  <a:lumOff val="40000"/>
                </a:schemeClr>
              </a:solidFill>
              <a:latin typeface="Arial" panose="020B0604020202020204" pitchFamily="34" charset="0"/>
              <a:cs typeface="Arial" panose="020B0604020202020204" pitchFamily="34" charset="0"/>
            </a:rPr>
            <a:t>Other States</a:t>
          </a:r>
        </a:p>
      </cdr:txBody>
    </cdr:sp>
  </cdr:relSizeAnchor>
  <cdr:relSizeAnchor xmlns:cdr="http://schemas.openxmlformats.org/drawingml/2006/chartDrawing">
    <cdr:from>
      <cdr:x>0.18305</cdr:x>
      <cdr:y>0.11881</cdr:y>
    </cdr:from>
    <cdr:to>
      <cdr:x>0.32859</cdr:x>
      <cdr:y>0.18523</cdr:y>
    </cdr:to>
    <cdr:sp macro="" textlink="">
      <cdr:nvSpPr>
        <cdr:cNvPr id="6" name="TextBox 1"/>
        <cdr:cNvSpPr txBox="1"/>
      </cdr:nvSpPr>
      <cdr:spPr>
        <a:xfrm xmlns:a="http://schemas.openxmlformats.org/drawingml/2006/main">
          <a:off x="1021405" y="325350"/>
          <a:ext cx="812123" cy="181887"/>
        </a:xfrm>
        <a:prstGeom xmlns:a="http://schemas.openxmlformats.org/drawingml/2006/main" prst="rect">
          <a:avLst/>
        </a:prstGeom>
      </cdr:spPr>
      <cdr:txBody>
        <a:bodyPr xmlns:a="http://schemas.openxmlformats.org/drawingml/2006/main" wrap="non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900">
              <a:solidFill>
                <a:schemeClr val="accent6"/>
              </a:solidFill>
              <a:latin typeface="Arial" panose="020B0604020202020204" pitchFamily="34" charset="0"/>
              <a:cs typeface="Arial" panose="020B0604020202020204" pitchFamily="34" charset="0"/>
            </a:rPr>
            <a:t>13 MW battery</a:t>
          </a:r>
        </a:p>
      </cdr:txBody>
    </cdr:sp>
  </cdr:relSizeAnchor>
  <cdr:relSizeAnchor xmlns:cdr="http://schemas.openxmlformats.org/drawingml/2006/chartDrawing">
    <cdr:from>
      <cdr:x>0.1522</cdr:x>
      <cdr:y>0.13043</cdr:y>
    </cdr:from>
    <cdr:to>
      <cdr:x>0.18492</cdr:x>
      <cdr:y>0.14783</cdr:y>
    </cdr:to>
    <cdr:cxnSp macro="">
      <cdr:nvCxnSpPr>
        <cdr:cNvPr id="10" name="Straight Arrow Connector 9">
          <a:extLst xmlns:a="http://schemas.openxmlformats.org/drawingml/2006/main">
            <a:ext uri="{FF2B5EF4-FFF2-40B4-BE49-F238E27FC236}">
              <a16:creationId xmlns:a16="http://schemas.microsoft.com/office/drawing/2014/main" id="{42569BE0-B79B-40D4-F2A3-5FCB3AD798D3}"/>
            </a:ext>
          </a:extLst>
        </cdr:cNvPr>
        <cdr:cNvCxnSpPr/>
      </cdr:nvCxnSpPr>
      <cdr:spPr>
        <a:xfrm xmlns:a="http://schemas.openxmlformats.org/drawingml/2006/main" flipH="1" flipV="1">
          <a:off x="849313" y="357188"/>
          <a:ext cx="182562" cy="47625"/>
        </a:xfrm>
        <a:prstGeom xmlns:a="http://schemas.openxmlformats.org/drawingml/2006/main" prst="straightConnector1">
          <a:avLst/>
        </a:prstGeom>
        <a:ln xmlns:a="http://schemas.openxmlformats.org/drawingml/2006/main">
          <a:solidFill>
            <a:schemeClr val="accent6"/>
          </a:solidFill>
          <a:tailEnd type="stealth"/>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relSizeAnchor>
  <cdr:relSizeAnchor xmlns:cdr="http://schemas.openxmlformats.org/drawingml/2006/chartDrawing">
    <cdr:from>
      <cdr:x>0.84157</cdr:x>
      <cdr:y>0.27673</cdr:y>
    </cdr:from>
    <cdr:to>
      <cdr:x>0.96967</cdr:x>
      <cdr:y>0.33608</cdr:y>
    </cdr:to>
    <cdr:sp macro="" textlink="">
      <cdr:nvSpPr>
        <cdr:cNvPr id="11" name="TextBox 1"/>
        <cdr:cNvSpPr txBox="1"/>
      </cdr:nvSpPr>
      <cdr:spPr>
        <a:xfrm xmlns:a="http://schemas.openxmlformats.org/drawingml/2006/main">
          <a:off x="4696030" y="757809"/>
          <a:ext cx="714806" cy="162526"/>
        </a:xfrm>
        <a:prstGeom xmlns:a="http://schemas.openxmlformats.org/drawingml/2006/main" prst="rect">
          <a:avLst/>
        </a:prstGeom>
      </cdr:spPr>
      <cdr:txBody>
        <a:bodyPr xmlns:a="http://schemas.openxmlformats.org/drawingml/2006/main" wrap="non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900">
              <a:solidFill>
                <a:schemeClr val="tx2">
                  <a:lumMod val="60000"/>
                  <a:lumOff val="40000"/>
                </a:schemeClr>
              </a:solidFill>
              <a:latin typeface="Arial" panose="020B0604020202020204" pitchFamily="34" charset="0"/>
              <a:cs typeface="Arial" panose="020B0604020202020204" pitchFamily="34" charset="0"/>
            </a:rPr>
            <a:t>700 MW battery</a:t>
          </a:r>
        </a:p>
      </cdr:txBody>
    </cdr:sp>
  </cdr:relSizeAnchor>
  <cdr:relSizeAnchor xmlns:cdr="http://schemas.openxmlformats.org/drawingml/2006/chartDrawing">
    <cdr:from>
      <cdr:x>0.92745</cdr:x>
      <cdr:y>0.32754</cdr:y>
    </cdr:from>
    <cdr:to>
      <cdr:x>0.9431</cdr:x>
      <cdr:y>0.38261</cdr:y>
    </cdr:to>
    <cdr:cxnSp macro="">
      <cdr:nvCxnSpPr>
        <cdr:cNvPr id="13" name="Straight Arrow Connector 12">
          <a:extLst xmlns:a="http://schemas.openxmlformats.org/drawingml/2006/main">
            <a:ext uri="{FF2B5EF4-FFF2-40B4-BE49-F238E27FC236}">
              <a16:creationId xmlns:a16="http://schemas.microsoft.com/office/drawing/2014/main" id="{1DF46220-418C-49BB-2457-97D3A62DBD98}"/>
            </a:ext>
          </a:extLst>
        </cdr:cNvPr>
        <cdr:cNvCxnSpPr/>
      </cdr:nvCxnSpPr>
      <cdr:spPr>
        <a:xfrm xmlns:a="http://schemas.openxmlformats.org/drawingml/2006/main" flipH="1">
          <a:off x="5175250" y="896938"/>
          <a:ext cx="87313" cy="150813"/>
        </a:xfrm>
        <a:prstGeom xmlns:a="http://schemas.openxmlformats.org/drawingml/2006/main" prst="straightConnector1">
          <a:avLst/>
        </a:prstGeom>
        <a:ln xmlns:a="http://schemas.openxmlformats.org/drawingml/2006/main">
          <a:solidFill>
            <a:schemeClr val="tx2">
              <a:lumMod val="60000"/>
              <a:lumOff val="40000"/>
            </a:schemeClr>
          </a:solidFill>
          <a:tailEnd type="stealth"/>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relSizeAnchor>
</c:userShapes>
</file>

<file path=xl/drawings/drawing73.xml><?xml version="1.0" encoding="utf-8"?>
<c:userShapes xmlns:c="http://schemas.openxmlformats.org/drawingml/2006/chart">
  <cdr:relSizeAnchor xmlns:cdr="http://schemas.openxmlformats.org/drawingml/2006/chartDrawing">
    <cdr:from>
      <cdr:x>0</cdr:x>
      <cdr:y>0</cdr:y>
    </cdr:from>
    <cdr:to>
      <cdr:x>0.52485</cdr:x>
      <cdr:y>0.09653</cdr:y>
    </cdr:to>
    <cdr:sp macro="" textlink="">
      <cdr:nvSpPr>
        <cdr:cNvPr id="2" name="TextBox 1"/>
        <cdr:cNvSpPr txBox="1"/>
      </cdr:nvSpPr>
      <cdr:spPr>
        <a:xfrm xmlns:a="http://schemas.openxmlformats.org/drawingml/2006/main">
          <a:off x="0" y="0"/>
          <a:ext cx="2735580" cy="264795"/>
        </a:xfrm>
        <a:prstGeom xmlns:a="http://schemas.openxmlformats.org/drawingml/2006/main" prst="rect">
          <a:avLst/>
        </a:prstGeom>
      </cdr:spPr>
      <cdr:txBody>
        <a:bodyPr xmlns:a="http://schemas.openxmlformats.org/drawingml/2006/main" vertOverflow="clip" wrap="square" lIns="18288" tIns="18288" rIns="18288" bIns="18288" rtlCol="0"/>
        <a:lstStyle xmlns:a="http://schemas.openxmlformats.org/drawingml/2006/main"/>
        <a:p xmlns:a="http://schemas.openxmlformats.org/drawingml/2006/main">
          <a:r>
            <a:rPr lang="en-US" sz="900" b="1"/>
            <a:t>Levelized Storage Adder</a:t>
          </a:r>
          <a:r>
            <a:rPr lang="en-US" sz="900" b="1" baseline="0"/>
            <a:t> (</a:t>
          </a:r>
          <a:r>
            <a:rPr lang="en-US" sz="900" b="1"/>
            <a:t>2023 $/MW-month)</a:t>
          </a:r>
        </a:p>
      </cdr:txBody>
    </cdr:sp>
  </cdr:relSizeAnchor>
  <cdr:relSizeAnchor xmlns:cdr="http://schemas.openxmlformats.org/drawingml/2006/chartDrawing">
    <cdr:from>
      <cdr:x>0.10658</cdr:x>
      <cdr:y>0.21368</cdr:y>
    </cdr:from>
    <cdr:to>
      <cdr:x>0.25643</cdr:x>
      <cdr:y>0.28467</cdr:y>
    </cdr:to>
    <cdr:sp macro="" textlink="">
      <cdr:nvSpPr>
        <cdr:cNvPr id="4" name="TextBox 1"/>
        <cdr:cNvSpPr txBox="1"/>
      </cdr:nvSpPr>
      <cdr:spPr>
        <a:xfrm xmlns:a="http://schemas.openxmlformats.org/drawingml/2006/main">
          <a:off x="592378" y="585147"/>
          <a:ext cx="832889" cy="194402"/>
        </a:xfrm>
        <a:prstGeom xmlns:a="http://schemas.openxmlformats.org/drawingml/2006/main" prst="rect">
          <a:avLst/>
        </a:prstGeom>
      </cdr:spPr>
      <cdr:txBody>
        <a:bodyPr xmlns:a="http://schemas.openxmlformats.org/drawingml/2006/main"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800" b="1" i="0">
              <a:solidFill>
                <a:schemeClr val="accent3">
                  <a:lumMod val="75000"/>
                </a:schemeClr>
              </a:solidFill>
            </a:rPr>
            <a:t>30 MW battery</a:t>
          </a:r>
        </a:p>
      </cdr:txBody>
    </cdr:sp>
  </cdr:relSizeAnchor>
  <cdr:relSizeAnchor xmlns:cdr="http://schemas.openxmlformats.org/drawingml/2006/chartDrawing">
    <cdr:from>
      <cdr:x>0.78899</cdr:x>
      <cdr:y>0.50213</cdr:y>
    </cdr:from>
    <cdr:to>
      <cdr:x>0.95267</cdr:x>
      <cdr:y>0.56842</cdr:y>
    </cdr:to>
    <cdr:sp macro="" textlink="">
      <cdr:nvSpPr>
        <cdr:cNvPr id="5" name="TextBox 1"/>
        <cdr:cNvSpPr txBox="1"/>
      </cdr:nvSpPr>
      <cdr:spPr>
        <a:xfrm xmlns:a="http://schemas.openxmlformats.org/drawingml/2006/main">
          <a:off x="4385330" y="1375051"/>
          <a:ext cx="909759" cy="181532"/>
        </a:xfrm>
        <a:prstGeom xmlns:a="http://schemas.openxmlformats.org/drawingml/2006/main" prst="rect">
          <a:avLst/>
        </a:prstGeom>
      </cdr:spPr>
      <cdr:txBody>
        <a:bodyPr xmlns:a="http://schemas.openxmlformats.org/drawingml/2006/main"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800" b="1" i="0">
              <a:solidFill>
                <a:schemeClr val="accent3">
                  <a:lumMod val="75000"/>
                </a:schemeClr>
              </a:solidFill>
            </a:rPr>
            <a:t>700 MW battery</a:t>
          </a:r>
        </a:p>
      </cdr:txBody>
    </cdr:sp>
  </cdr:relSizeAnchor>
  <cdr:relSizeAnchor xmlns:cdr="http://schemas.openxmlformats.org/drawingml/2006/chartDrawing">
    <cdr:from>
      <cdr:x>0.41543</cdr:x>
      <cdr:y>0.93796</cdr:y>
    </cdr:from>
    <cdr:to>
      <cdr:x>0.64837</cdr:x>
      <cdr:y>1</cdr:y>
    </cdr:to>
    <cdr:sp macro="" textlink="">
      <cdr:nvSpPr>
        <cdr:cNvPr id="6" name="TextBox 1"/>
        <cdr:cNvSpPr txBox="1"/>
      </cdr:nvSpPr>
      <cdr:spPr>
        <a:xfrm xmlns:a="http://schemas.openxmlformats.org/drawingml/2006/main">
          <a:off x="2204832" y="2573020"/>
          <a:ext cx="1236308" cy="170180"/>
        </a:xfrm>
        <a:prstGeom xmlns:a="http://schemas.openxmlformats.org/drawingml/2006/main" prst="rect">
          <a:avLst/>
        </a:prstGeom>
      </cdr:spPr>
      <cdr:txBody>
        <a:bodyPr xmlns:a="http://schemas.openxmlformats.org/drawingml/2006/main" wrap="square" lIns="18288" tIns="18288" rIns="18288" bIns="18288"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900" b="1"/>
            <a:t>PPA/ESA Execution Date</a:t>
          </a:r>
        </a:p>
      </cdr:txBody>
    </cdr:sp>
  </cdr:relSizeAnchor>
  <cdr:relSizeAnchor xmlns:cdr="http://schemas.openxmlformats.org/drawingml/2006/chartDrawing">
    <cdr:from>
      <cdr:x>0.66815</cdr:x>
      <cdr:y>0.06462</cdr:y>
    </cdr:from>
    <cdr:to>
      <cdr:x>0.83183</cdr:x>
      <cdr:y>0.16347</cdr:y>
    </cdr:to>
    <cdr:sp macro="" textlink="">
      <cdr:nvSpPr>
        <cdr:cNvPr id="7" name="TextBox 1"/>
        <cdr:cNvSpPr txBox="1"/>
      </cdr:nvSpPr>
      <cdr:spPr>
        <a:xfrm xmlns:a="http://schemas.openxmlformats.org/drawingml/2006/main">
          <a:off x="3713657" y="176951"/>
          <a:ext cx="909759" cy="270694"/>
        </a:xfrm>
        <a:prstGeom xmlns:a="http://schemas.openxmlformats.org/drawingml/2006/main" prst="rect">
          <a:avLst/>
        </a:prstGeom>
      </cdr:spPr>
      <cdr:txBody>
        <a:bodyPr xmlns:a="http://schemas.openxmlformats.org/drawingml/2006/main"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800" b="1" i="0">
              <a:solidFill>
                <a:schemeClr val="accent3">
                  <a:lumMod val="75000"/>
                </a:schemeClr>
              </a:solidFill>
            </a:rPr>
            <a:t>Green = greenfield</a:t>
          </a:r>
        </a:p>
        <a:p xmlns:a="http://schemas.openxmlformats.org/drawingml/2006/main">
          <a:r>
            <a:rPr lang="en-US" sz="800" b="1" i="0">
              <a:solidFill>
                <a:schemeClr val="accent4">
                  <a:lumMod val="75000"/>
                </a:schemeClr>
              </a:solidFill>
            </a:rPr>
            <a:t>Purple</a:t>
          </a:r>
          <a:r>
            <a:rPr lang="en-US" sz="800" b="1" i="0" baseline="0">
              <a:solidFill>
                <a:schemeClr val="accent4">
                  <a:lumMod val="75000"/>
                </a:schemeClr>
              </a:solidFill>
            </a:rPr>
            <a:t> = retrofit</a:t>
          </a:r>
          <a:endParaRPr lang="en-US" sz="800" b="1" i="0">
            <a:solidFill>
              <a:schemeClr val="accent4">
                <a:lumMod val="75000"/>
              </a:schemeClr>
            </a:solidFill>
          </a:endParaRPr>
        </a:p>
      </cdr:txBody>
    </cdr:sp>
  </cdr:relSizeAnchor>
</c:userShapes>
</file>

<file path=xl/drawings/drawing74.xml><?xml version="1.0" encoding="utf-8"?>
<c:userShapes xmlns:c="http://schemas.openxmlformats.org/drawingml/2006/chart">
  <cdr:relSizeAnchor xmlns:cdr="http://schemas.openxmlformats.org/drawingml/2006/chartDrawing">
    <cdr:from>
      <cdr:x>0</cdr:x>
      <cdr:y>0</cdr:y>
    </cdr:from>
    <cdr:to>
      <cdr:x>0.52485</cdr:x>
      <cdr:y>0.09653</cdr:y>
    </cdr:to>
    <cdr:sp macro="" textlink="">
      <cdr:nvSpPr>
        <cdr:cNvPr id="2" name="TextBox 1"/>
        <cdr:cNvSpPr txBox="1"/>
      </cdr:nvSpPr>
      <cdr:spPr>
        <a:xfrm xmlns:a="http://schemas.openxmlformats.org/drawingml/2006/main">
          <a:off x="0" y="0"/>
          <a:ext cx="2735580" cy="264795"/>
        </a:xfrm>
        <a:prstGeom xmlns:a="http://schemas.openxmlformats.org/drawingml/2006/main" prst="rect">
          <a:avLst/>
        </a:prstGeom>
      </cdr:spPr>
      <cdr:txBody>
        <a:bodyPr xmlns:a="http://schemas.openxmlformats.org/drawingml/2006/main" vertOverflow="clip" wrap="square" lIns="18288" tIns="18288" rIns="18288" bIns="18288" rtlCol="0"/>
        <a:lstStyle xmlns:a="http://schemas.openxmlformats.org/drawingml/2006/main"/>
        <a:p xmlns:a="http://schemas.openxmlformats.org/drawingml/2006/main">
          <a:r>
            <a:rPr lang="en-US" sz="900" b="1"/>
            <a:t>Levelized Storage Adder</a:t>
          </a:r>
          <a:r>
            <a:rPr lang="en-US" sz="900" b="1" baseline="0"/>
            <a:t> (</a:t>
          </a:r>
          <a:r>
            <a:rPr lang="en-US" sz="900" b="1"/>
            <a:t>2023 $/MWh-stored)</a:t>
          </a:r>
        </a:p>
      </cdr:txBody>
    </cdr:sp>
  </cdr:relSizeAnchor>
  <cdr:relSizeAnchor xmlns:cdr="http://schemas.openxmlformats.org/drawingml/2006/chartDrawing">
    <cdr:from>
      <cdr:x>0.11244</cdr:x>
      <cdr:y>0.2252</cdr:y>
    </cdr:from>
    <cdr:to>
      <cdr:x>0.26229</cdr:x>
      <cdr:y>0.30645</cdr:y>
    </cdr:to>
    <cdr:sp macro="" textlink="">
      <cdr:nvSpPr>
        <cdr:cNvPr id="4" name="TextBox 1"/>
        <cdr:cNvSpPr txBox="1"/>
      </cdr:nvSpPr>
      <cdr:spPr>
        <a:xfrm xmlns:a="http://schemas.openxmlformats.org/drawingml/2006/main">
          <a:off x="626509" y="616694"/>
          <a:ext cx="834983" cy="222498"/>
        </a:xfrm>
        <a:prstGeom xmlns:a="http://schemas.openxmlformats.org/drawingml/2006/main" prst="rect">
          <a:avLst/>
        </a:prstGeom>
      </cdr:spPr>
      <cdr:txBody>
        <a:bodyPr xmlns:a="http://schemas.openxmlformats.org/drawingml/2006/main"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800" b="1" i="0">
              <a:solidFill>
                <a:schemeClr val="accent3">
                  <a:lumMod val="75000"/>
                </a:schemeClr>
              </a:solidFill>
            </a:rPr>
            <a:t>30 MW battery</a:t>
          </a:r>
        </a:p>
      </cdr:txBody>
    </cdr:sp>
  </cdr:relSizeAnchor>
  <cdr:relSizeAnchor xmlns:cdr="http://schemas.openxmlformats.org/drawingml/2006/chartDrawing">
    <cdr:from>
      <cdr:x>0.78979</cdr:x>
      <cdr:y>0.55046</cdr:y>
    </cdr:from>
    <cdr:to>
      <cdr:x>0.95347</cdr:x>
      <cdr:y>0.61418</cdr:y>
    </cdr:to>
    <cdr:sp macro="" textlink="">
      <cdr:nvSpPr>
        <cdr:cNvPr id="5" name="TextBox 1"/>
        <cdr:cNvSpPr txBox="1"/>
      </cdr:nvSpPr>
      <cdr:spPr>
        <a:xfrm xmlns:a="http://schemas.openxmlformats.org/drawingml/2006/main">
          <a:off x="4400783" y="1507389"/>
          <a:ext cx="912046" cy="174493"/>
        </a:xfrm>
        <a:prstGeom xmlns:a="http://schemas.openxmlformats.org/drawingml/2006/main" prst="rect">
          <a:avLst/>
        </a:prstGeom>
      </cdr:spPr>
      <cdr:txBody>
        <a:bodyPr xmlns:a="http://schemas.openxmlformats.org/drawingml/2006/main"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800" b="1" i="0">
              <a:solidFill>
                <a:schemeClr val="accent3">
                  <a:lumMod val="75000"/>
                </a:schemeClr>
              </a:solidFill>
            </a:rPr>
            <a:t>700 MW battery</a:t>
          </a:r>
        </a:p>
      </cdr:txBody>
    </cdr:sp>
  </cdr:relSizeAnchor>
  <cdr:relSizeAnchor xmlns:cdr="http://schemas.openxmlformats.org/drawingml/2006/chartDrawing">
    <cdr:from>
      <cdr:x>0.41543</cdr:x>
      <cdr:y>0.93796</cdr:y>
    </cdr:from>
    <cdr:to>
      <cdr:x>0.64837</cdr:x>
      <cdr:y>1</cdr:y>
    </cdr:to>
    <cdr:sp macro="" textlink="">
      <cdr:nvSpPr>
        <cdr:cNvPr id="6" name="TextBox 1"/>
        <cdr:cNvSpPr txBox="1"/>
      </cdr:nvSpPr>
      <cdr:spPr>
        <a:xfrm xmlns:a="http://schemas.openxmlformats.org/drawingml/2006/main">
          <a:off x="2204832" y="2573020"/>
          <a:ext cx="1236308" cy="170180"/>
        </a:xfrm>
        <a:prstGeom xmlns:a="http://schemas.openxmlformats.org/drawingml/2006/main" prst="rect">
          <a:avLst/>
        </a:prstGeom>
      </cdr:spPr>
      <cdr:txBody>
        <a:bodyPr xmlns:a="http://schemas.openxmlformats.org/drawingml/2006/main" wrap="square" lIns="18288" tIns="18288" rIns="18288" bIns="18288"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900" b="1"/>
            <a:t>PPA/ESA Execution Date</a:t>
          </a:r>
        </a:p>
      </cdr:txBody>
    </cdr:sp>
  </cdr:relSizeAnchor>
  <cdr:relSizeAnchor xmlns:cdr="http://schemas.openxmlformats.org/drawingml/2006/chartDrawing">
    <cdr:from>
      <cdr:x>0.80602</cdr:x>
      <cdr:y>0.06957</cdr:y>
    </cdr:from>
    <cdr:to>
      <cdr:x>0.9697</cdr:x>
      <cdr:y>0.16842</cdr:y>
    </cdr:to>
    <cdr:sp macro="" textlink="">
      <cdr:nvSpPr>
        <cdr:cNvPr id="7" name="TextBox 1"/>
        <cdr:cNvSpPr txBox="1"/>
      </cdr:nvSpPr>
      <cdr:spPr>
        <a:xfrm xmlns:a="http://schemas.openxmlformats.org/drawingml/2006/main">
          <a:off x="4387578" y="188859"/>
          <a:ext cx="890998" cy="268341"/>
        </a:xfrm>
        <a:prstGeom xmlns:a="http://schemas.openxmlformats.org/drawingml/2006/main" prst="rect">
          <a:avLst/>
        </a:prstGeom>
      </cdr:spPr>
      <cdr:txBody>
        <a:bodyPr xmlns:a="http://schemas.openxmlformats.org/drawingml/2006/main"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800" b="1" i="0">
              <a:solidFill>
                <a:schemeClr val="accent3">
                  <a:lumMod val="75000"/>
                </a:schemeClr>
              </a:solidFill>
            </a:rPr>
            <a:t>Green = greenfield</a:t>
          </a:r>
        </a:p>
        <a:p xmlns:a="http://schemas.openxmlformats.org/drawingml/2006/main">
          <a:r>
            <a:rPr lang="en-US" sz="800" b="1" i="0">
              <a:solidFill>
                <a:schemeClr val="accent4">
                  <a:lumMod val="75000"/>
                </a:schemeClr>
              </a:solidFill>
            </a:rPr>
            <a:t>Purple</a:t>
          </a:r>
          <a:r>
            <a:rPr lang="en-US" sz="800" b="1" i="0" baseline="0">
              <a:solidFill>
                <a:schemeClr val="accent4">
                  <a:lumMod val="75000"/>
                </a:schemeClr>
              </a:solidFill>
            </a:rPr>
            <a:t> = retrofit</a:t>
          </a:r>
          <a:endParaRPr lang="en-US" sz="800" b="1" i="0">
            <a:solidFill>
              <a:schemeClr val="accent4">
                <a:lumMod val="75000"/>
              </a:schemeClr>
            </a:solidFill>
          </a:endParaRPr>
        </a:p>
      </cdr:txBody>
    </cdr:sp>
  </cdr:relSizeAnchor>
</c:userShapes>
</file>

<file path=xl/drawings/drawing75.xml><?xml version="1.0" encoding="utf-8"?>
<c:userShapes xmlns:c="http://schemas.openxmlformats.org/drawingml/2006/chart">
  <cdr:relSizeAnchor xmlns:cdr="http://schemas.openxmlformats.org/drawingml/2006/chartDrawing">
    <cdr:from>
      <cdr:x>0</cdr:x>
      <cdr:y>0</cdr:y>
    </cdr:from>
    <cdr:to>
      <cdr:x>0.52485</cdr:x>
      <cdr:y>0.09653</cdr:y>
    </cdr:to>
    <cdr:sp macro="" textlink="">
      <cdr:nvSpPr>
        <cdr:cNvPr id="2" name="TextBox 1"/>
        <cdr:cNvSpPr txBox="1"/>
      </cdr:nvSpPr>
      <cdr:spPr>
        <a:xfrm xmlns:a="http://schemas.openxmlformats.org/drawingml/2006/main">
          <a:off x="0" y="0"/>
          <a:ext cx="2735580" cy="264795"/>
        </a:xfrm>
        <a:prstGeom xmlns:a="http://schemas.openxmlformats.org/drawingml/2006/main" prst="rect">
          <a:avLst/>
        </a:prstGeom>
      </cdr:spPr>
      <cdr:txBody>
        <a:bodyPr xmlns:a="http://schemas.openxmlformats.org/drawingml/2006/main" vertOverflow="clip" wrap="square" lIns="18288" tIns="18288" rIns="18288" bIns="18288" rtlCol="0"/>
        <a:lstStyle xmlns:a="http://schemas.openxmlformats.org/drawingml/2006/main"/>
        <a:p xmlns:a="http://schemas.openxmlformats.org/drawingml/2006/main">
          <a:r>
            <a:rPr lang="en-US" sz="900" b="1"/>
            <a:t>Levelized Storage Adder</a:t>
          </a:r>
          <a:r>
            <a:rPr lang="en-US" sz="900" b="1" baseline="0"/>
            <a:t> (</a:t>
          </a:r>
          <a:r>
            <a:rPr lang="en-US" sz="900" b="1"/>
            <a:t>2023 $/MWh-PV)</a:t>
          </a:r>
        </a:p>
      </cdr:txBody>
    </cdr:sp>
  </cdr:relSizeAnchor>
  <cdr:relSizeAnchor xmlns:cdr="http://schemas.openxmlformats.org/drawingml/2006/chartDrawing">
    <cdr:from>
      <cdr:x>0.6864</cdr:x>
      <cdr:y>0.78277</cdr:y>
    </cdr:from>
    <cdr:to>
      <cdr:x>0.88225</cdr:x>
      <cdr:y>0.83381</cdr:y>
    </cdr:to>
    <cdr:sp macro="" textlink="">
      <cdr:nvSpPr>
        <cdr:cNvPr id="5" name="TextBox 1"/>
        <cdr:cNvSpPr txBox="1"/>
      </cdr:nvSpPr>
      <cdr:spPr>
        <a:xfrm xmlns:a="http://schemas.openxmlformats.org/drawingml/2006/main">
          <a:off x="3677620" y="2236775"/>
          <a:ext cx="1049328" cy="145847"/>
        </a:xfrm>
        <a:prstGeom xmlns:a="http://schemas.openxmlformats.org/drawingml/2006/main" prst="rect">
          <a:avLst/>
        </a:prstGeom>
      </cdr:spPr>
      <cdr:txBody>
        <a:bodyPr xmlns:a="http://schemas.openxmlformats.org/drawingml/2006/main"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800" b="1" i="0">
              <a:solidFill>
                <a:schemeClr val="accent3">
                  <a:lumMod val="75000"/>
                </a:schemeClr>
              </a:solidFill>
            </a:rPr>
            <a:t>25% battery:PV capacity</a:t>
          </a:r>
        </a:p>
      </cdr:txBody>
    </cdr:sp>
  </cdr:relSizeAnchor>
  <cdr:relSizeAnchor xmlns:cdr="http://schemas.openxmlformats.org/drawingml/2006/chartDrawing">
    <cdr:from>
      <cdr:x>0.41543</cdr:x>
      <cdr:y>0.93796</cdr:y>
    </cdr:from>
    <cdr:to>
      <cdr:x>0.64837</cdr:x>
      <cdr:y>1</cdr:y>
    </cdr:to>
    <cdr:sp macro="" textlink="">
      <cdr:nvSpPr>
        <cdr:cNvPr id="6" name="TextBox 1"/>
        <cdr:cNvSpPr txBox="1"/>
      </cdr:nvSpPr>
      <cdr:spPr>
        <a:xfrm xmlns:a="http://schemas.openxmlformats.org/drawingml/2006/main">
          <a:off x="2204832" y="2573020"/>
          <a:ext cx="1236308" cy="170180"/>
        </a:xfrm>
        <a:prstGeom xmlns:a="http://schemas.openxmlformats.org/drawingml/2006/main" prst="rect">
          <a:avLst/>
        </a:prstGeom>
      </cdr:spPr>
      <cdr:txBody>
        <a:bodyPr xmlns:a="http://schemas.openxmlformats.org/drawingml/2006/main" wrap="square" lIns="18288" tIns="18288" rIns="18288" bIns="18288"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900" b="1"/>
            <a:t>PPA/ESA Execution Date</a:t>
          </a:r>
        </a:p>
      </cdr:txBody>
    </cdr:sp>
  </cdr:relSizeAnchor>
  <cdr:relSizeAnchor xmlns:cdr="http://schemas.openxmlformats.org/drawingml/2006/chartDrawing">
    <cdr:from>
      <cdr:x>0.71137</cdr:x>
      <cdr:y>0.09627</cdr:y>
    </cdr:from>
    <cdr:to>
      <cdr:x>0.87505</cdr:x>
      <cdr:y>0.19512</cdr:y>
    </cdr:to>
    <cdr:sp macro="" textlink="">
      <cdr:nvSpPr>
        <cdr:cNvPr id="7" name="TextBox 1"/>
        <cdr:cNvSpPr txBox="1"/>
      </cdr:nvSpPr>
      <cdr:spPr>
        <a:xfrm xmlns:a="http://schemas.openxmlformats.org/drawingml/2006/main">
          <a:off x="3963831" y="263626"/>
          <a:ext cx="912045" cy="270694"/>
        </a:xfrm>
        <a:prstGeom xmlns:a="http://schemas.openxmlformats.org/drawingml/2006/main" prst="rect">
          <a:avLst/>
        </a:prstGeom>
      </cdr:spPr>
      <cdr:txBody>
        <a:bodyPr xmlns:a="http://schemas.openxmlformats.org/drawingml/2006/main"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800" b="1" i="0">
              <a:solidFill>
                <a:schemeClr val="accent3">
                  <a:lumMod val="75000"/>
                </a:schemeClr>
              </a:solidFill>
            </a:rPr>
            <a:t>Green = greenfield</a:t>
          </a:r>
        </a:p>
        <a:p xmlns:a="http://schemas.openxmlformats.org/drawingml/2006/main">
          <a:r>
            <a:rPr lang="en-US" sz="800" b="1" i="0">
              <a:solidFill>
                <a:schemeClr val="accent4">
                  <a:lumMod val="75000"/>
                </a:schemeClr>
              </a:solidFill>
            </a:rPr>
            <a:t>Purple</a:t>
          </a:r>
          <a:r>
            <a:rPr lang="en-US" sz="800" b="1" i="0" baseline="0">
              <a:solidFill>
                <a:schemeClr val="accent4">
                  <a:lumMod val="75000"/>
                </a:schemeClr>
              </a:solidFill>
            </a:rPr>
            <a:t> = retrofit</a:t>
          </a:r>
          <a:endParaRPr lang="en-US" sz="800" b="1" i="0">
            <a:solidFill>
              <a:schemeClr val="accent4">
                <a:lumMod val="75000"/>
              </a:schemeClr>
            </a:solidFill>
          </a:endParaRPr>
        </a:p>
      </cdr:txBody>
    </cdr:sp>
  </cdr:relSizeAnchor>
  <cdr:relSizeAnchor xmlns:cdr="http://schemas.openxmlformats.org/drawingml/2006/chartDrawing">
    <cdr:from>
      <cdr:x>0.14318</cdr:x>
      <cdr:y>0.31255</cdr:y>
    </cdr:from>
    <cdr:to>
      <cdr:x>0.34382</cdr:x>
      <cdr:y>0.3938</cdr:y>
    </cdr:to>
    <cdr:sp macro="" textlink="">
      <cdr:nvSpPr>
        <cdr:cNvPr id="8" name="TextBox 1"/>
        <cdr:cNvSpPr txBox="1"/>
      </cdr:nvSpPr>
      <cdr:spPr>
        <a:xfrm xmlns:a="http://schemas.openxmlformats.org/drawingml/2006/main">
          <a:off x="797819" y="855895"/>
          <a:ext cx="1117991" cy="222498"/>
        </a:xfrm>
        <a:prstGeom xmlns:a="http://schemas.openxmlformats.org/drawingml/2006/main" prst="rect">
          <a:avLst/>
        </a:prstGeom>
      </cdr:spPr>
      <cdr:txBody>
        <a:bodyPr xmlns:a="http://schemas.openxmlformats.org/drawingml/2006/main"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800" b="1" i="0">
              <a:solidFill>
                <a:schemeClr val="accent3">
                  <a:lumMod val="75000"/>
                </a:schemeClr>
              </a:solidFill>
            </a:rPr>
            <a:t>100% battery:PV capacity</a:t>
          </a:r>
        </a:p>
      </cdr:txBody>
    </cdr:sp>
  </cdr:relSizeAnchor>
</c:userShapes>
</file>

<file path=xl/drawings/drawing76.xml><?xml version="1.0" encoding="utf-8"?>
<c:userShapes xmlns:c="http://schemas.openxmlformats.org/drawingml/2006/chart">
  <cdr:relSizeAnchor xmlns:cdr="http://schemas.openxmlformats.org/drawingml/2006/chartDrawing">
    <cdr:from>
      <cdr:x>0</cdr:x>
      <cdr:y>0</cdr:y>
    </cdr:from>
    <cdr:to>
      <cdr:x>0.52485</cdr:x>
      <cdr:y>0.09653</cdr:y>
    </cdr:to>
    <cdr:sp macro="" textlink="">
      <cdr:nvSpPr>
        <cdr:cNvPr id="2" name="TextBox 1"/>
        <cdr:cNvSpPr txBox="1"/>
      </cdr:nvSpPr>
      <cdr:spPr>
        <a:xfrm xmlns:a="http://schemas.openxmlformats.org/drawingml/2006/main">
          <a:off x="0" y="0"/>
          <a:ext cx="2735580" cy="264795"/>
        </a:xfrm>
        <a:prstGeom xmlns:a="http://schemas.openxmlformats.org/drawingml/2006/main" prst="rect">
          <a:avLst/>
        </a:prstGeom>
      </cdr:spPr>
      <cdr:txBody>
        <a:bodyPr xmlns:a="http://schemas.openxmlformats.org/drawingml/2006/main" vertOverflow="clip" wrap="square" lIns="18288" tIns="18288" rIns="18288" bIns="18288" rtlCol="0"/>
        <a:lstStyle xmlns:a="http://schemas.openxmlformats.org/drawingml/2006/main"/>
        <a:p xmlns:a="http://schemas.openxmlformats.org/drawingml/2006/main">
          <a:r>
            <a:rPr lang="en-US" sz="900" b="1"/>
            <a:t>Levelized Storage Adder</a:t>
          </a:r>
          <a:r>
            <a:rPr lang="en-US" sz="900" b="1" baseline="0"/>
            <a:t> (</a:t>
          </a:r>
          <a:r>
            <a:rPr lang="en-US" sz="900" b="1"/>
            <a:t>2023 $/MWh-PV)</a:t>
          </a:r>
        </a:p>
      </cdr:txBody>
    </cdr:sp>
  </cdr:relSizeAnchor>
  <cdr:relSizeAnchor xmlns:cdr="http://schemas.openxmlformats.org/drawingml/2006/chartDrawing">
    <cdr:from>
      <cdr:x>0.62393</cdr:x>
      <cdr:y>0.75072</cdr:y>
    </cdr:from>
    <cdr:to>
      <cdr:x>0.71368</cdr:x>
      <cdr:y>0.83768</cdr:y>
    </cdr:to>
    <cdr:sp macro="" textlink="">
      <cdr:nvSpPr>
        <cdr:cNvPr id="5" name="TextBox 1"/>
        <cdr:cNvSpPr txBox="1"/>
      </cdr:nvSpPr>
      <cdr:spPr>
        <a:xfrm xmlns:a="http://schemas.openxmlformats.org/drawingml/2006/main">
          <a:off x="3476624" y="2055813"/>
          <a:ext cx="500063" cy="238125"/>
        </a:xfrm>
        <a:prstGeom xmlns:a="http://schemas.openxmlformats.org/drawingml/2006/main" prst="rect">
          <a:avLst/>
        </a:prstGeom>
      </cdr:spPr>
      <cdr:txBody>
        <a:bodyPr xmlns:a="http://schemas.openxmlformats.org/drawingml/2006/main"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a:r>
            <a:rPr lang="en-US" sz="800" b="1" i="0">
              <a:solidFill>
                <a:schemeClr val="accent3">
                  <a:lumMod val="75000"/>
                </a:schemeClr>
              </a:solidFill>
            </a:rPr>
            <a:t>300 MW</a:t>
          </a:r>
        </a:p>
        <a:p xmlns:a="http://schemas.openxmlformats.org/drawingml/2006/main">
          <a:pPr algn="ctr"/>
          <a:r>
            <a:rPr lang="en-US" sz="800" b="1" i="0">
              <a:solidFill>
                <a:schemeClr val="accent3">
                  <a:lumMod val="75000"/>
                </a:schemeClr>
              </a:solidFill>
            </a:rPr>
            <a:t>battery</a:t>
          </a:r>
        </a:p>
      </cdr:txBody>
    </cdr:sp>
  </cdr:relSizeAnchor>
  <cdr:relSizeAnchor xmlns:cdr="http://schemas.openxmlformats.org/drawingml/2006/chartDrawing">
    <cdr:from>
      <cdr:x>0.41543</cdr:x>
      <cdr:y>0.93796</cdr:y>
    </cdr:from>
    <cdr:to>
      <cdr:x>0.64837</cdr:x>
      <cdr:y>1</cdr:y>
    </cdr:to>
    <cdr:sp macro="" textlink="">
      <cdr:nvSpPr>
        <cdr:cNvPr id="6" name="TextBox 1"/>
        <cdr:cNvSpPr txBox="1"/>
      </cdr:nvSpPr>
      <cdr:spPr>
        <a:xfrm xmlns:a="http://schemas.openxmlformats.org/drawingml/2006/main">
          <a:off x="2204832" y="2573020"/>
          <a:ext cx="1236308" cy="170180"/>
        </a:xfrm>
        <a:prstGeom xmlns:a="http://schemas.openxmlformats.org/drawingml/2006/main" prst="rect">
          <a:avLst/>
        </a:prstGeom>
      </cdr:spPr>
      <cdr:txBody>
        <a:bodyPr xmlns:a="http://schemas.openxmlformats.org/drawingml/2006/main" wrap="square" lIns="18288" tIns="18288" rIns="18288" bIns="18288"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900" b="1"/>
            <a:t>Battery:PV Capacity Ratio</a:t>
          </a:r>
        </a:p>
      </cdr:txBody>
    </cdr:sp>
  </cdr:relSizeAnchor>
  <cdr:relSizeAnchor xmlns:cdr="http://schemas.openxmlformats.org/drawingml/2006/chartDrawing">
    <cdr:from>
      <cdr:x>0.57244</cdr:x>
      <cdr:y>0.10393</cdr:y>
    </cdr:from>
    <cdr:to>
      <cdr:x>0.73612</cdr:x>
      <cdr:y>0.20278</cdr:y>
    </cdr:to>
    <cdr:sp macro="" textlink="">
      <cdr:nvSpPr>
        <cdr:cNvPr id="7" name="TextBox 1"/>
        <cdr:cNvSpPr txBox="1"/>
      </cdr:nvSpPr>
      <cdr:spPr>
        <a:xfrm xmlns:a="http://schemas.openxmlformats.org/drawingml/2006/main">
          <a:off x="3140617" y="285095"/>
          <a:ext cx="898013" cy="271165"/>
        </a:xfrm>
        <a:prstGeom xmlns:a="http://schemas.openxmlformats.org/drawingml/2006/main" prst="rect">
          <a:avLst/>
        </a:prstGeom>
      </cdr:spPr>
      <cdr:txBody>
        <a:bodyPr xmlns:a="http://schemas.openxmlformats.org/drawingml/2006/main"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800" b="1" i="0">
              <a:solidFill>
                <a:schemeClr val="accent3">
                  <a:lumMod val="75000"/>
                </a:schemeClr>
              </a:solidFill>
            </a:rPr>
            <a:t>Green = greenfield</a:t>
          </a:r>
        </a:p>
        <a:p xmlns:a="http://schemas.openxmlformats.org/drawingml/2006/main">
          <a:r>
            <a:rPr lang="en-US" sz="800" b="1" i="0">
              <a:solidFill>
                <a:schemeClr val="accent4">
                  <a:lumMod val="75000"/>
                </a:schemeClr>
              </a:solidFill>
            </a:rPr>
            <a:t>Purple</a:t>
          </a:r>
          <a:r>
            <a:rPr lang="en-US" sz="800" b="1" i="0" baseline="0">
              <a:solidFill>
                <a:schemeClr val="accent4">
                  <a:lumMod val="75000"/>
                </a:schemeClr>
              </a:solidFill>
            </a:rPr>
            <a:t> = retrofit</a:t>
          </a:r>
          <a:endParaRPr lang="en-US" sz="800" b="1" i="0">
            <a:solidFill>
              <a:schemeClr val="accent4">
                <a:lumMod val="75000"/>
              </a:schemeClr>
            </a:solidFill>
          </a:endParaRPr>
        </a:p>
      </cdr:txBody>
    </cdr:sp>
  </cdr:relSizeAnchor>
  <cdr:relSizeAnchor xmlns:cdr="http://schemas.openxmlformats.org/drawingml/2006/chartDrawing">
    <cdr:from>
      <cdr:x>0.12393</cdr:x>
      <cdr:y>0.70725</cdr:y>
    </cdr:from>
    <cdr:to>
      <cdr:x>0.19088</cdr:x>
      <cdr:y>0.78841</cdr:y>
    </cdr:to>
    <cdr:sp macro="" textlink="">
      <cdr:nvSpPr>
        <cdr:cNvPr id="8" name="TextBox 1"/>
        <cdr:cNvSpPr txBox="1"/>
      </cdr:nvSpPr>
      <cdr:spPr>
        <a:xfrm xmlns:a="http://schemas.openxmlformats.org/drawingml/2006/main">
          <a:off x="690562" y="1936751"/>
          <a:ext cx="373063" cy="222250"/>
        </a:xfrm>
        <a:prstGeom xmlns:a="http://schemas.openxmlformats.org/drawingml/2006/main" prst="rect">
          <a:avLst/>
        </a:prstGeom>
      </cdr:spPr>
      <cdr:txBody>
        <a:bodyPr xmlns:a="http://schemas.openxmlformats.org/drawingml/2006/main"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800" b="1" i="0">
              <a:solidFill>
                <a:schemeClr val="accent3">
                  <a:lumMod val="75000"/>
                </a:schemeClr>
              </a:solidFill>
            </a:rPr>
            <a:t>10 MW</a:t>
          </a:r>
        </a:p>
        <a:p xmlns:a="http://schemas.openxmlformats.org/drawingml/2006/main">
          <a:r>
            <a:rPr lang="en-US" sz="800" b="1" i="0">
              <a:solidFill>
                <a:schemeClr val="accent3">
                  <a:lumMod val="75000"/>
                </a:schemeClr>
              </a:solidFill>
            </a:rPr>
            <a:t>battery</a:t>
          </a:r>
        </a:p>
      </cdr:txBody>
    </cdr:sp>
  </cdr:relSizeAnchor>
</c:userShapes>
</file>

<file path=xl/drawings/drawing77.xml><?xml version="1.0" encoding="utf-8"?>
<xdr:wsDr xmlns:xdr="http://schemas.openxmlformats.org/drawingml/2006/spreadsheetDrawing" xmlns:a="http://schemas.openxmlformats.org/drawingml/2006/main">
  <xdr:twoCellAnchor>
    <xdr:from>
      <xdr:col>0</xdr:col>
      <xdr:colOff>0</xdr:colOff>
      <xdr:row>1</xdr:row>
      <xdr:rowOff>91440</xdr:rowOff>
    </xdr:from>
    <xdr:to>
      <xdr:col>8</xdr:col>
      <xdr:colOff>41774</xdr:colOff>
      <xdr:row>20</xdr:row>
      <xdr:rowOff>45087</xdr:rowOff>
    </xdr:to>
    <xdr:grpSp>
      <xdr:nvGrpSpPr>
        <xdr:cNvPr id="2" name="Group 1">
          <a:extLst>
            <a:ext uri="{FF2B5EF4-FFF2-40B4-BE49-F238E27FC236}">
              <a16:creationId xmlns:a16="http://schemas.microsoft.com/office/drawing/2014/main" id="{00000000-0008-0000-2300-000002000000}"/>
            </a:ext>
          </a:extLst>
        </xdr:cNvPr>
        <xdr:cNvGrpSpPr/>
      </xdr:nvGrpSpPr>
      <xdr:grpSpPr>
        <a:xfrm>
          <a:off x="0" y="281940"/>
          <a:ext cx="5975849" cy="3030222"/>
          <a:chOff x="0" y="328613"/>
          <a:chExt cx="6018340" cy="3209924"/>
        </a:xfrm>
      </xdr:grpSpPr>
      <xdr:grpSp>
        <xdr:nvGrpSpPr>
          <xdr:cNvPr id="3" name="Group 2">
            <a:extLst>
              <a:ext uri="{FF2B5EF4-FFF2-40B4-BE49-F238E27FC236}">
                <a16:creationId xmlns:a16="http://schemas.microsoft.com/office/drawing/2014/main" id="{00000000-0008-0000-2300-000003000000}"/>
              </a:ext>
            </a:extLst>
          </xdr:cNvPr>
          <xdr:cNvGrpSpPr/>
        </xdr:nvGrpSpPr>
        <xdr:grpSpPr>
          <a:xfrm>
            <a:off x="0" y="328613"/>
            <a:ext cx="6018340" cy="3209924"/>
            <a:chOff x="15335249" y="3951439"/>
            <a:chExt cx="6137448" cy="3158077"/>
          </a:xfrm>
          <a:solidFill>
            <a:schemeClr val="bg1"/>
          </a:solidFill>
        </xdr:grpSpPr>
        <xdr:graphicFrame macro="">
          <xdr:nvGraphicFramePr>
            <xdr:cNvPr id="7" name="Chart 6">
              <a:extLst>
                <a:ext uri="{FF2B5EF4-FFF2-40B4-BE49-F238E27FC236}">
                  <a16:creationId xmlns:a16="http://schemas.microsoft.com/office/drawing/2014/main" id="{00000000-0008-0000-2300-000007000000}"/>
                </a:ext>
              </a:extLst>
            </xdr:cNvPr>
            <xdr:cNvGraphicFramePr>
              <a:graphicFrameLocks/>
            </xdr:cNvGraphicFramePr>
          </xdr:nvGraphicFramePr>
          <xdr:xfrm>
            <a:off x="15335249" y="4000555"/>
            <a:ext cx="6059283" cy="3108961"/>
          </xdr:xfrm>
          <a:graphic>
            <a:graphicData uri="http://schemas.openxmlformats.org/drawingml/2006/chart">
              <c:chart xmlns:c="http://schemas.openxmlformats.org/drawingml/2006/chart" xmlns:r="http://schemas.openxmlformats.org/officeDocument/2006/relationships" r:id="rId1"/>
            </a:graphicData>
          </a:graphic>
        </xdr:graphicFrame>
        <xdr:graphicFrame macro="">
          <xdr:nvGraphicFramePr>
            <xdr:cNvPr id="8" name="Chart 7">
              <a:extLst>
                <a:ext uri="{FF2B5EF4-FFF2-40B4-BE49-F238E27FC236}">
                  <a16:creationId xmlns:a16="http://schemas.microsoft.com/office/drawing/2014/main" id="{00000000-0008-0000-2300-000008000000}"/>
                </a:ext>
              </a:extLst>
            </xdr:cNvPr>
            <xdr:cNvGraphicFramePr>
              <a:graphicFrameLocks/>
            </xdr:cNvGraphicFramePr>
          </xdr:nvGraphicFramePr>
          <xdr:xfrm>
            <a:off x="15442061" y="3951439"/>
            <a:ext cx="6030636" cy="3148705"/>
          </xdr:xfrm>
          <a:graphic>
            <a:graphicData uri="http://schemas.openxmlformats.org/drawingml/2006/chart">
              <c:chart xmlns:c="http://schemas.openxmlformats.org/drawingml/2006/chart" xmlns:r="http://schemas.openxmlformats.org/officeDocument/2006/relationships" r:id="rId2"/>
            </a:graphicData>
          </a:graphic>
        </xdr:graphicFrame>
      </xdr:grpSp>
      <xdr:cxnSp macro="">
        <xdr:nvCxnSpPr>
          <xdr:cNvPr id="4" name="Straight Connector 3">
            <a:extLst>
              <a:ext uri="{FF2B5EF4-FFF2-40B4-BE49-F238E27FC236}">
                <a16:creationId xmlns:a16="http://schemas.microsoft.com/office/drawing/2014/main" id="{00000000-0008-0000-2300-000004000000}"/>
              </a:ext>
            </a:extLst>
          </xdr:cNvPr>
          <xdr:cNvCxnSpPr/>
        </xdr:nvCxnSpPr>
        <xdr:spPr>
          <a:xfrm>
            <a:off x="5199258" y="2037836"/>
            <a:ext cx="450858" cy="676021"/>
          </a:xfrm>
          <a:prstGeom prst="line">
            <a:avLst/>
          </a:prstGeom>
          <a:ln w="6350">
            <a:solidFill>
              <a:schemeClr val="tx1"/>
            </a:solidFill>
          </a:ln>
        </xdr:spPr>
        <xdr:style>
          <a:lnRef idx="1">
            <a:schemeClr val="accent1"/>
          </a:lnRef>
          <a:fillRef idx="0">
            <a:schemeClr val="accent1"/>
          </a:fillRef>
          <a:effectRef idx="0">
            <a:schemeClr val="accent1"/>
          </a:effectRef>
          <a:fontRef idx="minor">
            <a:schemeClr val="tx1"/>
          </a:fontRef>
        </xdr:style>
      </xdr:cxnSp>
      <xdr:cxnSp macro="">
        <xdr:nvCxnSpPr>
          <xdr:cNvPr id="5" name="Straight Connector 4">
            <a:extLst>
              <a:ext uri="{FF2B5EF4-FFF2-40B4-BE49-F238E27FC236}">
                <a16:creationId xmlns:a16="http://schemas.microsoft.com/office/drawing/2014/main" id="{00000000-0008-0000-2300-000005000000}"/>
              </a:ext>
            </a:extLst>
          </xdr:cNvPr>
          <xdr:cNvCxnSpPr/>
        </xdr:nvCxnSpPr>
        <xdr:spPr>
          <a:xfrm flipH="1">
            <a:off x="813644" y="2712393"/>
            <a:ext cx="218501" cy="120848"/>
          </a:xfrm>
          <a:prstGeom prst="line">
            <a:avLst/>
          </a:prstGeom>
          <a:ln w="6350">
            <a:solidFill>
              <a:schemeClr val="tx2"/>
            </a:solidFill>
          </a:ln>
        </xdr:spPr>
        <xdr:style>
          <a:lnRef idx="1">
            <a:schemeClr val="accent1"/>
          </a:lnRef>
          <a:fillRef idx="0">
            <a:schemeClr val="accent1"/>
          </a:fillRef>
          <a:effectRef idx="0">
            <a:schemeClr val="accent1"/>
          </a:effectRef>
          <a:fontRef idx="minor">
            <a:schemeClr val="tx1"/>
          </a:fontRef>
        </xdr:style>
      </xdr:cxnSp>
      <xdr:cxnSp macro="">
        <xdr:nvCxnSpPr>
          <xdr:cNvPr id="6" name="Straight Connector 5">
            <a:extLst>
              <a:ext uri="{FF2B5EF4-FFF2-40B4-BE49-F238E27FC236}">
                <a16:creationId xmlns:a16="http://schemas.microsoft.com/office/drawing/2014/main" id="{00000000-0008-0000-2300-000006000000}"/>
              </a:ext>
            </a:extLst>
          </xdr:cNvPr>
          <xdr:cNvCxnSpPr/>
        </xdr:nvCxnSpPr>
        <xdr:spPr>
          <a:xfrm flipH="1">
            <a:off x="1026422" y="827052"/>
            <a:ext cx="383709" cy="121078"/>
          </a:xfrm>
          <a:prstGeom prst="line">
            <a:avLst/>
          </a:prstGeom>
          <a:ln w="6350">
            <a:solidFill>
              <a:schemeClr val="accent6">
                <a:lumMod val="75000"/>
              </a:schemeClr>
            </a:solidFill>
          </a:ln>
        </xdr:spPr>
        <xdr:style>
          <a:lnRef idx="1">
            <a:schemeClr val="accent1"/>
          </a:lnRef>
          <a:fillRef idx="0">
            <a:schemeClr val="accent1"/>
          </a:fillRef>
          <a:effectRef idx="0">
            <a:schemeClr val="accent1"/>
          </a:effectRef>
          <a:fontRef idx="minor">
            <a:schemeClr val="tx1"/>
          </a:fontRef>
        </xdr:style>
      </xdr:cxnSp>
    </xdr:grpSp>
    <xdr:clientData/>
  </xdr:twoCellAnchor>
  <xdr:twoCellAnchor>
    <xdr:from>
      <xdr:col>9</xdr:col>
      <xdr:colOff>814551</xdr:colOff>
      <xdr:row>1</xdr:row>
      <xdr:rowOff>55342</xdr:rowOff>
    </xdr:from>
    <xdr:to>
      <xdr:col>19</xdr:col>
      <xdr:colOff>198785</xdr:colOff>
      <xdr:row>20</xdr:row>
      <xdr:rowOff>15559</xdr:rowOff>
    </xdr:to>
    <xdr:grpSp>
      <xdr:nvGrpSpPr>
        <xdr:cNvPr id="9" name="Group 8">
          <a:extLst>
            <a:ext uri="{FF2B5EF4-FFF2-40B4-BE49-F238E27FC236}">
              <a16:creationId xmlns:a16="http://schemas.microsoft.com/office/drawing/2014/main" id="{00000000-0008-0000-2300-000009000000}"/>
            </a:ext>
          </a:extLst>
        </xdr:cNvPr>
        <xdr:cNvGrpSpPr/>
      </xdr:nvGrpSpPr>
      <xdr:grpSpPr>
        <a:xfrm>
          <a:off x="7491576" y="245842"/>
          <a:ext cx="5975534" cy="3036792"/>
          <a:chOff x="-6651" y="321751"/>
          <a:chExt cx="6046183" cy="3216781"/>
        </a:xfrm>
      </xdr:grpSpPr>
      <xdr:grpSp>
        <xdr:nvGrpSpPr>
          <xdr:cNvPr id="10" name="Group 9">
            <a:extLst>
              <a:ext uri="{FF2B5EF4-FFF2-40B4-BE49-F238E27FC236}">
                <a16:creationId xmlns:a16="http://schemas.microsoft.com/office/drawing/2014/main" id="{00000000-0008-0000-2300-00000A000000}"/>
              </a:ext>
            </a:extLst>
          </xdr:cNvPr>
          <xdr:cNvGrpSpPr/>
        </xdr:nvGrpSpPr>
        <xdr:grpSpPr>
          <a:xfrm>
            <a:off x="-6651" y="321751"/>
            <a:ext cx="6046183" cy="3216781"/>
            <a:chOff x="15328468" y="3944689"/>
            <a:chExt cx="6165854" cy="3164827"/>
          </a:xfrm>
          <a:solidFill>
            <a:schemeClr val="bg1"/>
          </a:solidFill>
        </xdr:grpSpPr>
        <xdr:graphicFrame macro="">
          <xdr:nvGraphicFramePr>
            <xdr:cNvPr id="14" name="Chart 13">
              <a:extLst>
                <a:ext uri="{FF2B5EF4-FFF2-40B4-BE49-F238E27FC236}">
                  <a16:creationId xmlns:a16="http://schemas.microsoft.com/office/drawing/2014/main" id="{00000000-0008-0000-2300-00000E000000}"/>
                </a:ext>
              </a:extLst>
            </xdr:cNvPr>
            <xdr:cNvGraphicFramePr>
              <a:graphicFrameLocks/>
            </xdr:cNvGraphicFramePr>
          </xdr:nvGraphicFramePr>
          <xdr:xfrm>
            <a:off x="15328468" y="3982316"/>
            <a:ext cx="6066065" cy="3127200"/>
          </xdr:xfrm>
          <a:graphic>
            <a:graphicData uri="http://schemas.openxmlformats.org/drawingml/2006/chart">
              <c:chart xmlns:c="http://schemas.openxmlformats.org/drawingml/2006/chart" xmlns:r="http://schemas.openxmlformats.org/officeDocument/2006/relationships" r:id="rId3"/>
            </a:graphicData>
          </a:graphic>
        </xdr:graphicFrame>
        <xdr:graphicFrame macro="">
          <xdr:nvGraphicFramePr>
            <xdr:cNvPr id="15" name="Chart 14">
              <a:extLst>
                <a:ext uri="{FF2B5EF4-FFF2-40B4-BE49-F238E27FC236}">
                  <a16:creationId xmlns:a16="http://schemas.microsoft.com/office/drawing/2014/main" id="{00000000-0008-0000-2300-00000F000000}"/>
                </a:ext>
              </a:extLst>
            </xdr:cNvPr>
            <xdr:cNvGraphicFramePr>
              <a:graphicFrameLocks/>
            </xdr:cNvGraphicFramePr>
          </xdr:nvGraphicFramePr>
          <xdr:xfrm>
            <a:off x="15436445" y="3944689"/>
            <a:ext cx="6057877" cy="3148703"/>
          </xdr:xfrm>
          <a:graphic>
            <a:graphicData uri="http://schemas.openxmlformats.org/drawingml/2006/chart">
              <c:chart xmlns:c="http://schemas.openxmlformats.org/drawingml/2006/chart" xmlns:r="http://schemas.openxmlformats.org/officeDocument/2006/relationships" r:id="rId4"/>
            </a:graphicData>
          </a:graphic>
        </xdr:graphicFrame>
      </xdr:grpSp>
      <xdr:cxnSp macro="">
        <xdr:nvCxnSpPr>
          <xdr:cNvPr id="12" name="Straight Connector 11">
            <a:extLst>
              <a:ext uri="{FF2B5EF4-FFF2-40B4-BE49-F238E27FC236}">
                <a16:creationId xmlns:a16="http://schemas.microsoft.com/office/drawing/2014/main" id="{00000000-0008-0000-2300-00000C000000}"/>
              </a:ext>
            </a:extLst>
          </xdr:cNvPr>
          <xdr:cNvCxnSpPr/>
        </xdr:nvCxnSpPr>
        <xdr:spPr>
          <a:xfrm flipH="1">
            <a:off x="888633" y="2675987"/>
            <a:ext cx="191104" cy="179929"/>
          </a:xfrm>
          <a:prstGeom prst="line">
            <a:avLst/>
          </a:prstGeom>
          <a:ln w="6350">
            <a:solidFill>
              <a:schemeClr val="tx2"/>
            </a:solidFill>
          </a:ln>
        </xdr:spPr>
        <xdr:style>
          <a:lnRef idx="1">
            <a:schemeClr val="accent1"/>
          </a:lnRef>
          <a:fillRef idx="0">
            <a:schemeClr val="accent1"/>
          </a:fillRef>
          <a:effectRef idx="0">
            <a:schemeClr val="accent1"/>
          </a:effectRef>
          <a:fontRef idx="minor">
            <a:schemeClr val="tx1"/>
          </a:fontRef>
        </xdr:style>
      </xdr:cxnSp>
      <xdr:cxnSp macro="">
        <xdr:nvCxnSpPr>
          <xdr:cNvPr id="13" name="Straight Connector 12">
            <a:extLst>
              <a:ext uri="{FF2B5EF4-FFF2-40B4-BE49-F238E27FC236}">
                <a16:creationId xmlns:a16="http://schemas.microsoft.com/office/drawing/2014/main" id="{00000000-0008-0000-2300-00000D000000}"/>
              </a:ext>
            </a:extLst>
          </xdr:cNvPr>
          <xdr:cNvCxnSpPr/>
        </xdr:nvCxnSpPr>
        <xdr:spPr>
          <a:xfrm>
            <a:off x="2562836" y="913995"/>
            <a:ext cx="79847" cy="362153"/>
          </a:xfrm>
          <a:prstGeom prst="line">
            <a:avLst/>
          </a:prstGeom>
          <a:ln w="6350">
            <a:solidFill>
              <a:schemeClr val="accent6">
                <a:lumMod val="75000"/>
              </a:schemeClr>
            </a:solidFill>
          </a:ln>
        </xdr:spPr>
        <xdr:style>
          <a:lnRef idx="1">
            <a:schemeClr val="accent1"/>
          </a:lnRef>
          <a:fillRef idx="0">
            <a:schemeClr val="accent1"/>
          </a:fillRef>
          <a:effectRef idx="0">
            <a:schemeClr val="accent1"/>
          </a:effectRef>
          <a:fontRef idx="minor">
            <a:schemeClr val="tx1"/>
          </a:fontRef>
        </xdr:style>
      </xdr:cxnSp>
    </xdr:grpSp>
    <xdr:clientData/>
  </xdr:twoCellAnchor>
</xdr:wsDr>
</file>

<file path=xl/drawings/drawing78.xml><?xml version="1.0" encoding="utf-8"?>
<c:userShapes xmlns:c="http://schemas.openxmlformats.org/drawingml/2006/chart">
  <cdr:relSizeAnchor xmlns:cdr="http://schemas.openxmlformats.org/drawingml/2006/chartDrawing">
    <cdr:from>
      <cdr:x>0</cdr:x>
      <cdr:y>0</cdr:y>
    </cdr:from>
    <cdr:to>
      <cdr:x>0.49285</cdr:x>
      <cdr:y>0.0552</cdr:y>
    </cdr:to>
    <cdr:sp macro="" textlink="">
      <cdr:nvSpPr>
        <cdr:cNvPr id="299009" name="Text Box 1"/>
        <cdr:cNvSpPr txBox="1">
          <a:spLocks xmlns:a="http://schemas.openxmlformats.org/drawingml/2006/main" noChangeArrowheads="1"/>
        </cdr:cNvSpPr>
      </cdr:nvSpPr>
      <cdr:spPr bwMode="auto">
        <a:xfrm xmlns:a="http://schemas.openxmlformats.org/drawingml/2006/main">
          <a:off x="0" y="0"/>
          <a:ext cx="2857500" cy="169586"/>
        </a:xfrm>
        <a:prstGeom xmlns:a="http://schemas.openxmlformats.org/drawingml/2006/main" prst="rect">
          <a:avLst/>
        </a:prstGeom>
        <a:noFill xmlns:a="http://schemas.openxmlformats.org/drawingml/2006/main"/>
        <a:ln xmlns:a="http://schemas.openxmlformats.org/drawingml/2006/main">
          <a:noFill/>
        </a:ln>
        <a:effectLst xmlns:a="http://schemas.openxmlformats.org/drawingml/2006/main"/>
        <a:extLst xmlns:a="http://schemas.openxmlformats.org/drawingml/2006/main">
          <a:ext uri="{909E8E84-426E-40DD-AFC4-6F175D3DCCD1}">
            <a14:hiddenFill xmlns:a14="http://schemas.microsoft.com/office/drawing/2010/main">
              <a:solidFill>
                <a:srgbClr xmlns:mc="http://schemas.openxmlformats.org/markup-compatibility/2006" val="000000" mc:Ignorable="a14" a14:legacySpreadsheetColorIndex="64"/>
              </a:solidFill>
            </a14:hiddenFill>
          </a:ext>
          <a:ext uri="{91240B29-F687-4F45-9708-019B960494DF}">
            <a14:hiddenLine xmlns:a14="http://schemas.microsoft.com/office/drawing/2010/main" w="1">
              <a:solidFill>
                <a:srgbClr xmlns:mc="http://schemas.openxmlformats.org/markup-compatibility/2006" val="FFFFFF" mc:Ignorable="a14" a14:legacySpreadsheetColorIndex="65"/>
              </a:solidFill>
              <a:miter lim="800000"/>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cdr:spPr>
      <cdr:txBody>
        <a:bodyPr xmlns:a="http://schemas.openxmlformats.org/drawingml/2006/main" vertOverflow="clip" vert="horz" wrap="square" lIns="18288" tIns="18288" rIns="18288" bIns="18288" anchor="b" upright="1"/>
        <a:lstStyle xmlns:a="http://schemas.openxmlformats.org/drawingml/2006/main"/>
        <a:p xmlns:a="http://schemas.openxmlformats.org/drawingml/2006/main">
          <a:pPr algn="l" rtl="0">
            <a:defRPr sz="1000"/>
          </a:pPr>
          <a:r>
            <a:rPr lang="en-US" sz="1000" b="1" i="0" u="none" strike="noStrike" baseline="0">
              <a:solidFill>
                <a:srgbClr val="000000"/>
              </a:solidFill>
              <a:latin typeface="Arial" panose="020B0604020202020204" pitchFamily="34" charset="0"/>
              <a:cs typeface="Arial" panose="020B0604020202020204" pitchFamily="34" charset="0"/>
            </a:rPr>
            <a:t>Levelized PPA and Gas Price (2023 $/MWh)</a:t>
          </a:r>
          <a:endParaRPr lang="en-US" sz="1000" b="1">
            <a:latin typeface="Arial" panose="020B0604020202020204" pitchFamily="34" charset="0"/>
            <a:cs typeface="Arial" panose="020B0604020202020204" pitchFamily="34" charset="0"/>
          </a:endParaRPr>
        </a:p>
      </cdr:txBody>
    </cdr:sp>
  </cdr:relSizeAnchor>
</c:userShapes>
</file>

<file path=xl/drawings/drawing79.xml><?xml version="1.0" encoding="utf-8"?>
<c:userShapes xmlns:c="http://schemas.openxmlformats.org/drawingml/2006/chart">
  <cdr:relSizeAnchor xmlns:cdr="http://schemas.openxmlformats.org/drawingml/2006/chartDrawing">
    <cdr:from>
      <cdr:x>0.70636</cdr:x>
      <cdr:y>0.40181</cdr:y>
    </cdr:from>
    <cdr:to>
      <cdr:x>0.96495</cdr:x>
      <cdr:y>0.55433</cdr:y>
    </cdr:to>
    <cdr:sp macro="" textlink="">
      <cdr:nvSpPr>
        <cdr:cNvPr id="7" name="TextBox 1"/>
        <cdr:cNvSpPr txBox="1"/>
      </cdr:nvSpPr>
      <cdr:spPr>
        <a:xfrm xmlns:a="http://schemas.openxmlformats.org/drawingml/2006/main">
          <a:off x="4147626" y="1213961"/>
          <a:ext cx="1518402" cy="460798"/>
        </a:xfrm>
        <a:prstGeom xmlns:a="http://schemas.openxmlformats.org/drawingml/2006/main" prst="rect">
          <a:avLst/>
        </a:prstGeom>
        <a:noFill xmlns:a="http://schemas.openxmlformats.org/drawingml/2006/main"/>
      </cdr:spPr>
      <cdr:txBody>
        <a:bodyPr xmlns:a="http://schemas.openxmlformats.org/drawingml/2006/main" wrap="square" lIns="27432" tIns="27432" rIns="27432" bIns="27432" rtlCol="0" anchor="ctr" anchorCtr="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a:r>
            <a:rPr lang="en-US" sz="1000" b="0">
              <a:solidFill>
                <a:schemeClr val="tx1"/>
              </a:solidFill>
              <a:latin typeface="Arial" panose="020B0604020202020204" pitchFamily="34" charset="0"/>
              <a:cs typeface="Arial" panose="020B0604020202020204" pitchFamily="34" charset="0"/>
            </a:rPr>
            <a:t>Levelized 20-year</a:t>
          </a:r>
        </a:p>
        <a:p xmlns:a="http://schemas.openxmlformats.org/drawingml/2006/main">
          <a:pPr algn="ctr"/>
          <a:r>
            <a:rPr lang="en-US" sz="1000" b="0">
              <a:solidFill>
                <a:schemeClr val="tx1"/>
              </a:solidFill>
              <a:latin typeface="Arial" panose="020B0604020202020204" pitchFamily="34" charset="0"/>
              <a:cs typeface="Arial" panose="020B0604020202020204" pitchFamily="34" charset="0"/>
            </a:rPr>
            <a:t>EIA gas price projections</a:t>
          </a:r>
        </a:p>
      </cdr:txBody>
    </cdr:sp>
  </cdr:relSizeAnchor>
  <cdr:relSizeAnchor xmlns:cdr="http://schemas.openxmlformats.org/drawingml/2006/chartDrawing">
    <cdr:from>
      <cdr:x>0.2202</cdr:x>
      <cdr:y>0.10894</cdr:y>
    </cdr:from>
    <cdr:to>
      <cdr:x>0.38397</cdr:x>
      <cdr:y>0.16896</cdr:y>
    </cdr:to>
    <cdr:sp macro="" textlink="">
      <cdr:nvSpPr>
        <cdr:cNvPr id="3" name="TextBox 1"/>
        <cdr:cNvSpPr txBox="1"/>
      </cdr:nvSpPr>
      <cdr:spPr>
        <a:xfrm xmlns:a="http://schemas.openxmlformats.org/drawingml/2006/main">
          <a:off x="1292955" y="329147"/>
          <a:ext cx="961633" cy="181334"/>
        </a:xfrm>
        <a:prstGeom xmlns:a="http://schemas.openxmlformats.org/drawingml/2006/main" prst="rect">
          <a:avLst/>
        </a:prstGeom>
        <a:solidFill xmlns:a="http://schemas.openxmlformats.org/drawingml/2006/main">
          <a:schemeClr val="bg1"/>
        </a:solidFill>
      </cdr:spPr>
      <cdr:txBody>
        <a:bodyPr xmlns:a="http://schemas.openxmlformats.org/drawingml/2006/main" wrap="square" lIns="27432" tIns="27432" rIns="27432" bIns="27432"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l"/>
          <a:r>
            <a:rPr lang="en-US" sz="1000" b="0">
              <a:solidFill>
                <a:schemeClr val="accent6">
                  <a:lumMod val="75000"/>
                </a:schemeClr>
              </a:solidFill>
              <a:latin typeface="Arial" panose="020B0604020202020204" pitchFamily="34" charset="0"/>
              <a:cs typeface="Arial" panose="020B0604020202020204" pitchFamily="34" charset="0"/>
            </a:rPr>
            <a:t>PV PPA prices</a:t>
          </a:r>
        </a:p>
      </cdr:txBody>
    </cdr:sp>
  </cdr:relSizeAnchor>
  <cdr:relSizeAnchor xmlns:cdr="http://schemas.openxmlformats.org/drawingml/2006/chartDrawing">
    <cdr:from>
      <cdr:x>0.05009</cdr:x>
      <cdr:y>0.78031</cdr:y>
    </cdr:from>
    <cdr:to>
      <cdr:x>0.23542</cdr:x>
      <cdr:y>0.84711</cdr:y>
    </cdr:to>
    <cdr:sp macro="" textlink="">
      <cdr:nvSpPr>
        <cdr:cNvPr id="4" name="TextBox 1"/>
        <cdr:cNvSpPr txBox="1"/>
      </cdr:nvSpPr>
      <cdr:spPr>
        <a:xfrm xmlns:a="http://schemas.openxmlformats.org/drawingml/2006/main">
          <a:off x="289337" y="2287095"/>
          <a:ext cx="1070629" cy="195791"/>
        </a:xfrm>
        <a:prstGeom xmlns:a="http://schemas.openxmlformats.org/drawingml/2006/main" prst="rect">
          <a:avLst/>
        </a:prstGeom>
        <a:noFill xmlns:a="http://schemas.openxmlformats.org/drawingml/2006/main"/>
      </cdr:spPr>
      <cdr:txBody>
        <a:bodyPr xmlns:a="http://schemas.openxmlformats.org/drawingml/2006/main" wrap="square" lIns="27432" tIns="27432" rIns="27432" bIns="27432"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l"/>
          <a:r>
            <a:rPr lang="en-US" sz="1000" b="0">
              <a:solidFill>
                <a:schemeClr val="tx2"/>
              </a:solidFill>
              <a:latin typeface="Arial" panose="020B0604020202020204" pitchFamily="34" charset="0"/>
              <a:cs typeface="Arial" panose="020B0604020202020204" pitchFamily="34" charset="0"/>
            </a:rPr>
            <a:t>Wind PPA prices</a:t>
          </a:r>
        </a:p>
      </cdr:txBody>
    </cdr:sp>
  </cdr:relSizeAnchor>
</c:userShapes>
</file>

<file path=xl/drawings/drawing80.xml><?xml version="1.0" encoding="utf-8"?>
<c:userShapes xmlns:c="http://schemas.openxmlformats.org/drawingml/2006/chart">
  <cdr:relSizeAnchor xmlns:cdr="http://schemas.openxmlformats.org/drawingml/2006/chartDrawing">
    <cdr:from>
      <cdr:x>0</cdr:x>
      <cdr:y>0</cdr:y>
    </cdr:from>
    <cdr:to>
      <cdr:x>0.45237</cdr:x>
      <cdr:y>0.05183</cdr:y>
    </cdr:to>
    <cdr:sp macro="" textlink="">
      <cdr:nvSpPr>
        <cdr:cNvPr id="299009" name="Text Box 1"/>
        <cdr:cNvSpPr txBox="1">
          <a:spLocks xmlns:a="http://schemas.openxmlformats.org/drawingml/2006/main" noChangeArrowheads="1"/>
        </cdr:cNvSpPr>
      </cdr:nvSpPr>
      <cdr:spPr bwMode="auto">
        <a:xfrm xmlns:a="http://schemas.openxmlformats.org/drawingml/2006/main">
          <a:off x="0" y="0"/>
          <a:ext cx="2644140" cy="149754"/>
        </a:xfrm>
        <a:prstGeom xmlns:a="http://schemas.openxmlformats.org/drawingml/2006/main" prst="rect">
          <a:avLst/>
        </a:prstGeom>
        <a:noFill xmlns:a="http://schemas.openxmlformats.org/drawingml/2006/main"/>
        <a:ln xmlns:a="http://schemas.openxmlformats.org/drawingml/2006/main">
          <a:noFill/>
        </a:ln>
        <a:effectLst xmlns:a="http://schemas.openxmlformats.org/drawingml/2006/main"/>
        <a:extLst xmlns:a="http://schemas.openxmlformats.org/drawingml/2006/main">
          <a:ext uri="{909E8E84-426E-40DD-AFC4-6F175D3DCCD1}">
            <a14:hiddenFill xmlns:a14="http://schemas.microsoft.com/office/drawing/2010/main">
              <a:solidFill>
                <a:srgbClr xmlns:mc="http://schemas.openxmlformats.org/markup-compatibility/2006" val="000000" mc:Ignorable="a14" a14:legacySpreadsheetColorIndex="64"/>
              </a:solidFill>
            </a14:hiddenFill>
          </a:ext>
          <a:ext uri="{91240B29-F687-4F45-9708-019B960494DF}">
            <a14:hiddenLine xmlns:a14="http://schemas.microsoft.com/office/drawing/2010/main" w="1">
              <a:solidFill>
                <a:srgbClr xmlns:mc="http://schemas.openxmlformats.org/markup-compatibility/2006" val="FFFFFF" mc:Ignorable="a14" a14:legacySpreadsheetColorIndex="65"/>
              </a:solidFill>
              <a:miter lim="800000"/>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cdr:spPr>
      <cdr:txBody>
        <a:bodyPr xmlns:a="http://schemas.openxmlformats.org/drawingml/2006/main" vertOverflow="clip" vert="horz" wrap="square" lIns="18288" tIns="18288" rIns="18288" bIns="18288" anchor="b" upright="1"/>
        <a:lstStyle xmlns:a="http://schemas.openxmlformats.org/drawingml/2006/main"/>
        <a:p xmlns:a="http://schemas.openxmlformats.org/drawingml/2006/main">
          <a:pPr algn="l" rtl="0">
            <a:defRPr sz="1000"/>
          </a:pPr>
          <a:r>
            <a:rPr lang="en-US" sz="1000" b="1" i="0" u="none" strike="noStrike" baseline="0">
              <a:solidFill>
                <a:srgbClr val="000000"/>
              </a:solidFill>
              <a:latin typeface="Arial" panose="020B0604020202020204" pitchFamily="34" charset="0"/>
              <a:cs typeface="Arial" panose="020B0604020202020204" pitchFamily="34" charset="0"/>
            </a:rPr>
            <a:t>Levelized PPA Price (2023 $/MWh)</a:t>
          </a:r>
          <a:endParaRPr lang="en-US" sz="1000" b="1">
            <a:latin typeface="Arial" panose="020B0604020202020204" pitchFamily="34" charset="0"/>
            <a:cs typeface="Arial" panose="020B0604020202020204" pitchFamily="34" charset="0"/>
          </a:endParaRPr>
        </a:p>
      </cdr:txBody>
    </cdr:sp>
  </cdr:relSizeAnchor>
</c:userShapes>
</file>

<file path=xl/drawings/drawing81.xml><?xml version="1.0" encoding="utf-8"?>
<c:userShapes xmlns:c="http://schemas.openxmlformats.org/drawingml/2006/chart">
  <cdr:relSizeAnchor xmlns:cdr="http://schemas.openxmlformats.org/drawingml/2006/chartDrawing">
    <cdr:from>
      <cdr:x>0.26886</cdr:x>
      <cdr:y>0.11525</cdr:y>
    </cdr:from>
    <cdr:to>
      <cdr:x>0.43263</cdr:x>
      <cdr:y>0.17527</cdr:y>
    </cdr:to>
    <cdr:sp macro="" textlink="">
      <cdr:nvSpPr>
        <cdr:cNvPr id="3" name="TextBox 1"/>
        <cdr:cNvSpPr txBox="1"/>
      </cdr:nvSpPr>
      <cdr:spPr>
        <a:xfrm xmlns:a="http://schemas.openxmlformats.org/drawingml/2006/main">
          <a:off x="1527855" y="338494"/>
          <a:ext cx="930669" cy="176280"/>
        </a:xfrm>
        <a:prstGeom xmlns:a="http://schemas.openxmlformats.org/drawingml/2006/main" prst="rect">
          <a:avLst/>
        </a:prstGeom>
        <a:solidFill xmlns:a="http://schemas.openxmlformats.org/drawingml/2006/main">
          <a:schemeClr val="bg1"/>
        </a:solidFill>
      </cdr:spPr>
      <cdr:txBody>
        <a:bodyPr xmlns:a="http://schemas.openxmlformats.org/drawingml/2006/main" wrap="square" lIns="27432" tIns="27432" rIns="27432" bIns="27432"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l"/>
          <a:r>
            <a:rPr lang="en-US" sz="1000" b="0">
              <a:solidFill>
                <a:schemeClr val="accent6">
                  <a:lumMod val="75000"/>
                </a:schemeClr>
              </a:solidFill>
              <a:latin typeface="Arial" panose="020B0604020202020204" pitchFamily="34" charset="0"/>
              <a:cs typeface="Arial" panose="020B0604020202020204" pitchFamily="34" charset="0"/>
            </a:rPr>
            <a:t>PV PPA prices</a:t>
          </a:r>
        </a:p>
      </cdr:txBody>
    </cdr:sp>
  </cdr:relSizeAnchor>
  <cdr:relSizeAnchor xmlns:cdr="http://schemas.openxmlformats.org/drawingml/2006/chartDrawing">
    <cdr:from>
      <cdr:x>0.06951</cdr:x>
      <cdr:y>0.78518</cdr:y>
    </cdr:from>
    <cdr:to>
      <cdr:x>0.25484</cdr:x>
      <cdr:y>0.85198</cdr:y>
    </cdr:to>
    <cdr:sp macro="" textlink="">
      <cdr:nvSpPr>
        <cdr:cNvPr id="4" name="TextBox 1"/>
        <cdr:cNvSpPr txBox="1"/>
      </cdr:nvSpPr>
      <cdr:spPr>
        <a:xfrm xmlns:a="http://schemas.openxmlformats.org/drawingml/2006/main">
          <a:off x="409669" y="2301383"/>
          <a:ext cx="1092346" cy="195791"/>
        </a:xfrm>
        <a:prstGeom xmlns:a="http://schemas.openxmlformats.org/drawingml/2006/main" prst="rect">
          <a:avLst/>
        </a:prstGeom>
        <a:noFill xmlns:a="http://schemas.openxmlformats.org/drawingml/2006/main"/>
      </cdr:spPr>
      <cdr:txBody>
        <a:bodyPr xmlns:a="http://schemas.openxmlformats.org/drawingml/2006/main" wrap="square" lIns="27432" tIns="27432" rIns="27432" bIns="27432"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l"/>
          <a:r>
            <a:rPr lang="en-US" sz="1000" b="0">
              <a:solidFill>
                <a:schemeClr val="tx2"/>
              </a:solidFill>
              <a:latin typeface="Arial" panose="020B0604020202020204" pitchFamily="34" charset="0"/>
              <a:cs typeface="Arial" panose="020B0604020202020204" pitchFamily="34" charset="0"/>
            </a:rPr>
            <a:t>Wind PPA prices</a:t>
          </a:r>
        </a:p>
      </cdr:txBody>
    </cdr:sp>
  </cdr:relSizeAnchor>
</c:userShapes>
</file>

<file path=xl/drawings/drawing82.xml><?xml version="1.0" encoding="utf-8"?>
<xdr:wsDr xmlns:xdr="http://schemas.openxmlformats.org/drawingml/2006/spreadsheetDrawing" xmlns:a="http://schemas.openxmlformats.org/drawingml/2006/main">
  <xdr:twoCellAnchor>
    <xdr:from>
      <xdr:col>0</xdr:col>
      <xdr:colOff>0</xdr:colOff>
      <xdr:row>1</xdr:row>
      <xdr:rowOff>100013</xdr:rowOff>
    </xdr:from>
    <xdr:to>
      <xdr:col>15</xdr:col>
      <xdr:colOff>214313</xdr:colOff>
      <xdr:row>20</xdr:row>
      <xdr:rowOff>40005</xdr:rowOff>
    </xdr:to>
    <xdr:graphicFrame macro="">
      <xdr:nvGraphicFramePr>
        <xdr:cNvPr id="22" name="Chart 2">
          <a:extLst>
            <a:ext uri="{FF2B5EF4-FFF2-40B4-BE49-F238E27FC236}">
              <a16:creationId xmlns:a16="http://schemas.microsoft.com/office/drawing/2014/main" id="{00000000-0008-0000-24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14</xdr:col>
      <xdr:colOff>190993</xdr:colOff>
      <xdr:row>8</xdr:row>
      <xdr:rowOff>57979</xdr:rowOff>
    </xdr:from>
    <xdr:to>
      <xdr:col>15</xdr:col>
      <xdr:colOff>129546</xdr:colOff>
      <xdr:row>9</xdr:row>
      <xdr:rowOff>148869</xdr:rowOff>
    </xdr:to>
    <xdr:sp macro="" textlink="">
      <xdr:nvSpPr>
        <xdr:cNvPr id="25" name="TextBox 1">
          <a:extLst>
            <a:ext uri="{FF2B5EF4-FFF2-40B4-BE49-F238E27FC236}">
              <a16:creationId xmlns:a16="http://schemas.microsoft.com/office/drawing/2014/main" id="{C926CD9A-EDE0-9F7A-7A08-157B02FB8623}"/>
            </a:ext>
          </a:extLst>
        </xdr:cNvPr>
        <xdr:cNvSpPr txBox="1"/>
      </xdr:nvSpPr>
      <xdr:spPr>
        <a:xfrm>
          <a:off x="6775667" y="1408044"/>
          <a:ext cx="302988" cy="256542"/>
        </a:xfrm>
        <a:prstGeom prst="rect">
          <a:avLst/>
        </a:prstGeom>
      </xdr:spPr>
      <xdr:txBody>
        <a:bodyPr wrap="square" lIns="27432" tIns="27432" rIns="27432" bIns="27432" rtlCol="0" anchor="ctr" anchorCtr="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r>
            <a:rPr lang="en-US" sz="1000">
              <a:solidFill>
                <a:schemeClr val="accent1">
                  <a:lumMod val="75000"/>
                </a:schemeClr>
              </a:solidFill>
              <a:latin typeface="Arial" panose="020B0604020202020204" pitchFamily="34" charset="0"/>
              <a:cs typeface="Arial" panose="020B0604020202020204" pitchFamily="34" charset="0"/>
            </a:rPr>
            <a:t>Gas</a:t>
          </a:r>
        </a:p>
      </xdr:txBody>
    </xdr:sp>
    <xdr:clientData/>
  </xdr:twoCellAnchor>
  <xdr:twoCellAnchor>
    <xdr:from>
      <xdr:col>14</xdr:col>
      <xdr:colOff>165652</xdr:colOff>
      <xdr:row>10</xdr:row>
      <xdr:rowOff>25431</xdr:rowOff>
    </xdr:from>
    <xdr:to>
      <xdr:col>15</xdr:col>
      <xdr:colOff>162136</xdr:colOff>
      <xdr:row>11</xdr:row>
      <xdr:rowOff>83892</xdr:rowOff>
    </xdr:to>
    <xdr:sp macro="" textlink="">
      <xdr:nvSpPr>
        <xdr:cNvPr id="31" name="TextBox 1">
          <a:extLst>
            <a:ext uri="{FF2B5EF4-FFF2-40B4-BE49-F238E27FC236}">
              <a16:creationId xmlns:a16="http://schemas.microsoft.com/office/drawing/2014/main" id="{743A2D4A-96A2-B5E8-B6AB-9606FD844AB6}"/>
            </a:ext>
          </a:extLst>
        </xdr:cNvPr>
        <xdr:cNvSpPr txBox="1"/>
      </xdr:nvSpPr>
      <xdr:spPr>
        <a:xfrm>
          <a:off x="6750326" y="1706801"/>
          <a:ext cx="360919" cy="224113"/>
        </a:xfrm>
        <a:prstGeom prst="rect">
          <a:avLst/>
        </a:prstGeom>
      </xdr:spPr>
      <xdr:txBody>
        <a:bodyPr wrap="square" lIns="27432" tIns="27432" rIns="27432" bIns="27432" rtlCol="0" anchor="ctr" anchorCtr="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r>
            <a:rPr lang="en-US" sz="1000">
              <a:solidFill>
                <a:schemeClr val="accent3">
                  <a:lumMod val="75000"/>
                </a:schemeClr>
              </a:solidFill>
              <a:latin typeface="Arial" panose="020B0604020202020204" pitchFamily="34" charset="0"/>
              <a:cs typeface="Arial" panose="020B0604020202020204" pitchFamily="34" charset="0"/>
            </a:rPr>
            <a:t>Solar</a:t>
          </a:r>
        </a:p>
      </xdr:txBody>
    </xdr:sp>
    <xdr:clientData/>
  </xdr:twoCellAnchor>
</xdr:wsDr>
</file>

<file path=xl/drawings/drawing83.xml><?xml version="1.0" encoding="utf-8"?>
<c:userShapes xmlns:c="http://schemas.openxmlformats.org/drawingml/2006/chart">
  <cdr:relSizeAnchor xmlns:cdr="http://schemas.openxmlformats.org/drawingml/2006/chartDrawing">
    <cdr:from>
      <cdr:x>0</cdr:x>
      <cdr:y>0</cdr:y>
    </cdr:from>
    <cdr:to>
      <cdr:x>0.13548</cdr:x>
      <cdr:y>0.0603</cdr:y>
    </cdr:to>
    <cdr:sp macro="" textlink="">
      <cdr:nvSpPr>
        <cdr:cNvPr id="2" name="TextBox 1"/>
        <cdr:cNvSpPr txBox="1"/>
      </cdr:nvSpPr>
      <cdr:spPr>
        <a:xfrm xmlns:a="http://schemas.openxmlformats.org/drawingml/2006/main">
          <a:off x="0" y="0"/>
          <a:ext cx="849630" cy="182880"/>
        </a:xfrm>
        <a:prstGeom xmlns:a="http://schemas.openxmlformats.org/drawingml/2006/main" prst="rect">
          <a:avLst/>
        </a:prstGeom>
      </cdr:spPr>
      <cdr:txBody>
        <a:bodyPr xmlns:a="http://schemas.openxmlformats.org/drawingml/2006/main" vertOverflow="clip" wrap="square" lIns="27432" tIns="27432" rIns="27432" bIns="27432" rtlCol="0" anchor="ctr" anchorCtr="1"/>
        <a:lstStyle xmlns:a="http://schemas.openxmlformats.org/drawingml/2006/main"/>
        <a:p xmlns:a="http://schemas.openxmlformats.org/drawingml/2006/main">
          <a:r>
            <a:rPr lang="en-US" sz="1000" b="1">
              <a:latin typeface="Arial" panose="020B0604020202020204" pitchFamily="34" charset="0"/>
              <a:cs typeface="Arial" panose="020B0604020202020204" pitchFamily="34" charset="0"/>
            </a:rPr>
            <a:t>2023 $/MWh</a:t>
          </a:r>
        </a:p>
      </cdr:txBody>
    </cdr:sp>
  </cdr:relSizeAnchor>
  <cdr:relSizeAnchor xmlns:cdr="http://schemas.openxmlformats.org/drawingml/2006/chartDrawing">
    <cdr:from>
      <cdr:x>0.09597</cdr:x>
      <cdr:y>0.59536</cdr:y>
    </cdr:from>
    <cdr:to>
      <cdr:x>0.62855</cdr:x>
      <cdr:y>0.71018</cdr:y>
    </cdr:to>
    <cdr:sp macro="" textlink="">
      <cdr:nvSpPr>
        <cdr:cNvPr id="9" name="TextBox 1"/>
        <cdr:cNvSpPr txBox="1"/>
      </cdr:nvSpPr>
      <cdr:spPr>
        <a:xfrm xmlns:a="http://schemas.openxmlformats.org/drawingml/2006/main">
          <a:off x="687457" y="1838117"/>
          <a:ext cx="3815139" cy="354470"/>
        </a:xfrm>
        <a:prstGeom xmlns:a="http://schemas.openxmlformats.org/drawingml/2006/main" prst="rect">
          <a:avLst/>
        </a:prstGeom>
      </cdr:spPr>
      <cdr:txBody>
        <a:bodyPr xmlns:a="http://schemas.openxmlformats.org/drawingml/2006/main" wrap="square" lIns="27432" tIns="27432" rIns="27432" bIns="27432"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a:r>
            <a:rPr lang="en-US" sz="1000">
              <a:solidFill>
                <a:schemeClr val="accent1">
                  <a:lumMod val="50000"/>
                </a:schemeClr>
              </a:solidFill>
              <a:latin typeface="Arial" panose="020B0604020202020204" pitchFamily="34" charset="0"/>
              <a:cs typeface="Arial" panose="020B0604020202020204" pitchFamily="34" charset="0"/>
            </a:rPr>
            <a:t>STEO + AEO2023 reference case natural gas fuel cost projection (with full range of projections)</a:t>
          </a:r>
        </a:p>
      </cdr:txBody>
    </cdr:sp>
  </cdr:relSizeAnchor>
  <cdr:relSizeAnchor xmlns:cdr="http://schemas.openxmlformats.org/drawingml/2006/chartDrawing">
    <cdr:from>
      <cdr:x>0.64402</cdr:x>
      <cdr:y>0.64401</cdr:y>
    </cdr:from>
    <cdr:to>
      <cdr:x>0.94407</cdr:x>
      <cdr:y>0.72851</cdr:y>
    </cdr:to>
    <cdr:sp macro="" textlink="">
      <cdr:nvSpPr>
        <cdr:cNvPr id="13" name="TextBox 1"/>
        <cdr:cNvSpPr txBox="1"/>
      </cdr:nvSpPr>
      <cdr:spPr>
        <a:xfrm xmlns:a="http://schemas.openxmlformats.org/drawingml/2006/main">
          <a:off x="4613413" y="1988296"/>
          <a:ext cx="2149331" cy="260884"/>
        </a:xfrm>
        <a:prstGeom xmlns:a="http://schemas.openxmlformats.org/drawingml/2006/main" prst="rect">
          <a:avLst/>
        </a:prstGeom>
      </cdr:spPr>
      <cdr:txBody>
        <a:bodyPr xmlns:a="http://schemas.openxmlformats.org/drawingml/2006/main" wrap="square" lIns="27432" tIns="27432" rIns="27432" bIns="27432"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a:r>
            <a:rPr lang="en-US" sz="1000">
              <a:solidFill>
                <a:schemeClr val="accent3">
                  <a:lumMod val="50000"/>
                </a:schemeClr>
              </a:solidFill>
              <a:latin typeface="Arial" panose="020B0604020202020204" pitchFamily="34" charset="0"/>
              <a:cs typeface="Arial" panose="020B0604020202020204" pitchFamily="34" charset="0"/>
            </a:rPr>
            <a:t>Median</a:t>
          </a:r>
          <a:r>
            <a:rPr lang="en-US" sz="1000" baseline="0">
              <a:solidFill>
                <a:schemeClr val="accent3">
                  <a:lumMod val="50000"/>
                </a:schemeClr>
              </a:solidFill>
              <a:latin typeface="Arial" panose="020B0604020202020204" pitchFamily="34" charset="0"/>
              <a:cs typeface="Arial" panose="020B0604020202020204" pitchFamily="34" charset="0"/>
            </a:rPr>
            <a:t> PV PPA price </a:t>
          </a:r>
        </a:p>
        <a:p xmlns:a="http://schemas.openxmlformats.org/drawingml/2006/main">
          <a:pPr algn="ctr"/>
          <a:r>
            <a:rPr lang="en-US" sz="1000" baseline="0">
              <a:solidFill>
                <a:schemeClr val="accent3">
                  <a:lumMod val="50000"/>
                </a:schemeClr>
              </a:solidFill>
              <a:latin typeface="Arial" panose="020B0604020202020204" pitchFamily="34" charset="0"/>
              <a:cs typeface="Arial" panose="020B0604020202020204" pitchFamily="34" charset="0"/>
            </a:rPr>
            <a:t>(with 10</a:t>
          </a:r>
          <a:r>
            <a:rPr lang="en-US" sz="1000" baseline="30000">
              <a:solidFill>
                <a:schemeClr val="accent3">
                  <a:lumMod val="50000"/>
                </a:schemeClr>
              </a:solidFill>
              <a:latin typeface="Arial" panose="020B0604020202020204" pitchFamily="34" charset="0"/>
              <a:cs typeface="Arial" panose="020B0604020202020204" pitchFamily="34" charset="0"/>
            </a:rPr>
            <a:t>th</a:t>
          </a:r>
          <a:r>
            <a:rPr lang="en-US" sz="1000" baseline="0">
              <a:solidFill>
                <a:schemeClr val="accent3">
                  <a:lumMod val="50000"/>
                </a:schemeClr>
              </a:solidFill>
              <a:latin typeface="Arial" panose="020B0604020202020204" pitchFamily="34" charset="0"/>
              <a:cs typeface="Arial" panose="020B0604020202020204" pitchFamily="34" charset="0"/>
            </a:rPr>
            <a:t> and 90</a:t>
          </a:r>
          <a:r>
            <a:rPr lang="en-US" sz="1000" baseline="30000">
              <a:solidFill>
                <a:schemeClr val="accent3">
                  <a:lumMod val="50000"/>
                </a:schemeClr>
              </a:solidFill>
              <a:latin typeface="Arial" panose="020B0604020202020204" pitchFamily="34" charset="0"/>
              <a:cs typeface="Arial" panose="020B0604020202020204" pitchFamily="34" charset="0"/>
            </a:rPr>
            <a:t>th</a:t>
          </a:r>
          <a:r>
            <a:rPr lang="en-US" sz="1000" baseline="0">
              <a:solidFill>
                <a:schemeClr val="accent3">
                  <a:lumMod val="50000"/>
                </a:schemeClr>
              </a:solidFill>
              <a:latin typeface="Arial" panose="020B0604020202020204" pitchFamily="34" charset="0"/>
              <a:cs typeface="Arial" panose="020B0604020202020204" pitchFamily="34" charset="0"/>
            </a:rPr>
            <a:t> percentile range)</a:t>
          </a:r>
          <a:endParaRPr lang="en-US" sz="1000">
            <a:solidFill>
              <a:schemeClr val="accent3">
                <a:lumMod val="50000"/>
              </a:schemeClr>
            </a:solidFill>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0.34221</cdr:x>
      <cdr:y>0.50421</cdr:y>
    </cdr:from>
    <cdr:to>
      <cdr:x>0.37586</cdr:x>
      <cdr:y>0.60349</cdr:y>
    </cdr:to>
    <cdr:cxnSp macro="">
      <cdr:nvCxnSpPr>
        <cdr:cNvPr id="14" name="Straight Connector 13">
          <a:extLst xmlns:a="http://schemas.openxmlformats.org/drawingml/2006/main">
            <a:ext uri="{FF2B5EF4-FFF2-40B4-BE49-F238E27FC236}">
              <a16:creationId xmlns:a16="http://schemas.microsoft.com/office/drawing/2014/main" id="{8CE9BB5C-6153-B04F-9171-35A5DDC4D8E4}"/>
            </a:ext>
          </a:extLst>
        </cdr:cNvPr>
        <cdr:cNvCxnSpPr/>
      </cdr:nvCxnSpPr>
      <cdr:spPr>
        <a:xfrm xmlns:a="http://schemas.openxmlformats.org/drawingml/2006/main">
          <a:off x="2451410" y="1556690"/>
          <a:ext cx="241050" cy="306516"/>
        </a:xfrm>
        <a:prstGeom xmlns:a="http://schemas.openxmlformats.org/drawingml/2006/main" prst="line">
          <a:avLst/>
        </a:prstGeom>
        <a:ln xmlns:a="http://schemas.openxmlformats.org/drawingml/2006/main">
          <a:solidFill>
            <a:schemeClr val="accent1">
              <a:lumMod val="50000"/>
            </a:schemeClr>
          </a:solidFill>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relSizeAnchor>
  <cdr:relSizeAnchor xmlns:cdr="http://schemas.openxmlformats.org/drawingml/2006/chartDrawing">
    <cdr:from>
      <cdr:x>0.84831</cdr:x>
      <cdr:y>0.5122</cdr:y>
    </cdr:from>
    <cdr:to>
      <cdr:x>0.88568</cdr:x>
      <cdr:y>0.63484</cdr:y>
    </cdr:to>
    <cdr:cxnSp macro="">
      <cdr:nvCxnSpPr>
        <cdr:cNvPr id="19" name="Straight Connector 18">
          <a:extLst xmlns:a="http://schemas.openxmlformats.org/drawingml/2006/main">
            <a:ext uri="{FF2B5EF4-FFF2-40B4-BE49-F238E27FC236}">
              <a16:creationId xmlns:a16="http://schemas.microsoft.com/office/drawing/2014/main" id="{7C6284F6-6AA0-8B4B-A26D-1A679C95D631}"/>
            </a:ext>
          </a:extLst>
        </cdr:cNvPr>
        <cdr:cNvCxnSpPr/>
      </cdr:nvCxnSpPr>
      <cdr:spPr>
        <a:xfrm xmlns:a="http://schemas.openxmlformats.org/drawingml/2006/main" flipV="1">
          <a:off x="6076775" y="1581357"/>
          <a:ext cx="267703" cy="378628"/>
        </a:xfrm>
        <a:prstGeom xmlns:a="http://schemas.openxmlformats.org/drawingml/2006/main" prst="line">
          <a:avLst/>
        </a:prstGeom>
        <a:ln xmlns:a="http://schemas.openxmlformats.org/drawingml/2006/main">
          <a:solidFill>
            <a:schemeClr val="accent3">
              <a:lumMod val="75000"/>
            </a:schemeClr>
          </a:solidFill>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relSizeAnchor>
</c:userShapes>
</file>

<file path=xl/drawings/drawing84.xml><?xml version="1.0" encoding="utf-8"?>
<xdr:wsDr xmlns:xdr="http://schemas.openxmlformats.org/drawingml/2006/spreadsheetDrawing" xmlns:a="http://schemas.openxmlformats.org/drawingml/2006/main">
  <xdr:twoCellAnchor>
    <xdr:from>
      <xdr:col>0</xdr:col>
      <xdr:colOff>0</xdr:colOff>
      <xdr:row>3</xdr:row>
      <xdr:rowOff>0</xdr:rowOff>
    </xdr:from>
    <xdr:to>
      <xdr:col>9</xdr:col>
      <xdr:colOff>347662</xdr:colOff>
      <xdr:row>22</xdr:row>
      <xdr:rowOff>31433</xdr:rowOff>
    </xdr:to>
    <xdr:graphicFrame macro="">
      <xdr:nvGraphicFramePr>
        <xdr:cNvPr id="2" name="Chart 1">
          <a:extLst>
            <a:ext uri="{FF2B5EF4-FFF2-40B4-BE49-F238E27FC236}">
              <a16:creationId xmlns:a16="http://schemas.microsoft.com/office/drawing/2014/main" id="{00000000-0008-0000-25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10</xdr:col>
      <xdr:colOff>0</xdr:colOff>
      <xdr:row>3</xdr:row>
      <xdr:rowOff>0</xdr:rowOff>
    </xdr:from>
    <xdr:to>
      <xdr:col>19</xdr:col>
      <xdr:colOff>377190</xdr:colOff>
      <xdr:row>22</xdr:row>
      <xdr:rowOff>31433</xdr:rowOff>
    </xdr:to>
    <xdr:graphicFrame macro="">
      <xdr:nvGraphicFramePr>
        <xdr:cNvPr id="3" name="Chart 2">
          <a:extLst>
            <a:ext uri="{FF2B5EF4-FFF2-40B4-BE49-F238E27FC236}">
              <a16:creationId xmlns:a16="http://schemas.microsoft.com/office/drawing/2014/main" id="{00000000-0008-0000-25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wsDr>
</file>

<file path=xl/drawings/drawing85.xml><?xml version="1.0" encoding="utf-8"?>
<c:userShapes xmlns:c="http://schemas.openxmlformats.org/drawingml/2006/chart">
  <cdr:relSizeAnchor xmlns:cdr="http://schemas.openxmlformats.org/drawingml/2006/chartDrawing">
    <cdr:from>
      <cdr:x>0</cdr:x>
      <cdr:y>0</cdr:y>
    </cdr:from>
    <cdr:to>
      <cdr:x>0.42485</cdr:x>
      <cdr:y>0.06944</cdr:y>
    </cdr:to>
    <cdr:sp macro="" textlink="">
      <cdr:nvSpPr>
        <cdr:cNvPr id="2" name="TextBox 1"/>
        <cdr:cNvSpPr txBox="1"/>
      </cdr:nvSpPr>
      <cdr:spPr>
        <a:xfrm xmlns:a="http://schemas.openxmlformats.org/drawingml/2006/main">
          <a:off x="0" y="0"/>
          <a:ext cx="2328862" cy="209550"/>
        </a:xfrm>
        <a:prstGeom xmlns:a="http://schemas.openxmlformats.org/drawingml/2006/main" prst="rect">
          <a:avLst/>
        </a:prstGeom>
      </cdr:spPr>
      <cdr:txBody>
        <a:bodyPr xmlns:a="http://schemas.openxmlformats.org/drawingml/2006/main" vertOverflow="clip" wrap="square" lIns="18288" tIns="18288" rIns="18288" bIns="18288" rtlCol="0" anchor="t"/>
        <a:lstStyle xmlns:a="http://schemas.openxmlformats.org/drawingml/2006/main"/>
        <a:p xmlns:a="http://schemas.openxmlformats.org/drawingml/2006/main">
          <a:pPr algn="l"/>
          <a:r>
            <a:rPr lang="en-US" sz="1000" b="1">
              <a:latin typeface="Arial" panose="020B0604020202020204" pitchFamily="34" charset="0"/>
              <a:cs typeface="Arial" panose="020B0604020202020204" pitchFamily="34" charset="0"/>
            </a:rPr>
            <a:t>Quarterly and Annual Solar Curtailment</a:t>
          </a:r>
        </a:p>
      </cdr:txBody>
    </cdr:sp>
  </cdr:relSizeAnchor>
  <cdr:relSizeAnchor xmlns:cdr="http://schemas.openxmlformats.org/drawingml/2006/chartDrawing">
    <cdr:from>
      <cdr:x>0.92965</cdr:x>
      <cdr:y>0.64912</cdr:y>
    </cdr:from>
    <cdr:to>
      <cdr:x>0.97092</cdr:x>
      <cdr:y>0.7415</cdr:y>
    </cdr:to>
    <cdr:sp macro="" textlink="">
      <cdr:nvSpPr>
        <cdr:cNvPr id="3" name="TextBox 1"/>
        <cdr:cNvSpPr txBox="1"/>
      </cdr:nvSpPr>
      <cdr:spPr>
        <a:xfrm xmlns:a="http://schemas.openxmlformats.org/drawingml/2006/main">
          <a:off x="4942127" y="2031240"/>
          <a:ext cx="219396" cy="289076"/>
        </a:xfrm>
        <a:prstGeom xmlns:a="http://schemas.openxmlformats.org/drawingml/2006/main" prst="rect">
          <a:avLst/>
        </a:prstGeom>
      </cdr:spPr>
      <cdr:txBody>
        <a:bodyPr xmlns:a="http://schemas.openxmlformats.org/drawingml/2006/main" wrap="square" lIns="18288" tIns="18288" rIns="18288" bIns="18288" rtlCol="0" anchor="ctr"/>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a:r>
            <a:rPr lang="en-US" sz="1000">
              <a:latin typeface="Arial" panose="020B0604020202020204" pitchFamily="34" charset="0"/>
              <a:cs typeface="Arial" panose="020B0604020202020204" pitchFamily="34" charset="0"/>
            </a:rPr>
            <a:t>Q1</a:t>
          </a:r>
        </a:p>
      </cdr:txBody>
    </cdr:sp>
  </cdr:relSizeAnchor>
  <cdr:relSizeAnchor xmlns:cdr="http://schemas.openxmlformats.org/drawingml/2006/chartDrawing">
    <cdr:from>
      <cdr:x>0.92782</cdr:x>
      <cdr:y>0.29641</cdr:y>
    </cdr:from>
    <cdr:to>
      <cdr:x>0.96909</cdr:x>
      <cdr:y>0.38879</cdr:y>
    </cdr:to>
    <cdr:sp macro="" textlink="">
      <cdr:nvSpPr>
        <cdr:cNvPr id="4" name="TextBox 1"/>
        <cdr:cNvSpPr txBox="1"/>
      </cdr:nvSpPr>
      <cdr:spPr>
        <a:xfrm xmlns:a="http://schemas.openxmlformats.org/drawingml/2006/main">
          <a:off x="4932413" y="927517"/>
          <a:ext cx="219396" cy="289075"/>
        </a:xfrm>
        <a:prstGeom xmlns:a="http://schemas.openxmlformats.org/drawingml/2006/main" prst="rect">
          <a:avLst/>
        </a:prstGeom>
      </cdr:spPr>
      <cdr:txBody>
        <a:bodyPr xmlns:a="http://schemas.openxmlformats.org/drawingml/2006/main" wrap="square" lIns="18288" tIns="18288" rIns="18288" bIns="18288" rtlCol="0" anchor="ctr"/>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a:r>
            <a:rPr lang="en-US" sz="1000">
              <a:solidFill>
                <a:schemeClr val="bg1"/>
              </a:solidFill>
              <a:latin typeface="Arial" panose="020B0604020202020204" pitchFamily="34" charset="0"/>
              <a:cs typeface="Arial" panose="020B0604020202020204" pitchFamily="34" charset="0"/>
            </a:rPr>
            <a:t>Q4</a:t>
          </a:r>
        </a:p>
      </cdr:txBody>
    </cdr:sp>
  </cdr:relSizeAnchor>
  <cdr:relSizeAnchor xmlns:cdr="http://schemas.openxmlformats.org/drawingml/2006/chartDrawing">
    <cdr:from>
      <cdr:x>0.92668</cdr:x>
      <cdr:y>0.36994</cdr:y>
    </cdr:from>
    <cdr:to>
      <cdr:x>0.96795</cdr:x>
      <cdr:y>0.46233</cdr:y>
    </cdr:to>
    <cdr:sp macro="" textlink="">
      <cdr:nvSpPr>
        <cdr:cNvPr id="5" name="TextBox 1"/>
        <cdr:cNvSpPr txBox="1"/>
      </cdr:nvSpPr>
      <cdr:spPr>
        <a:xfrm xmlns:a="http://schemas.openxmlformats.org/drawingml/2006/main">
          <a:off x="4926338" y="1157608"/>
          <a:ext cx="219396" cy="289107"/>
        </a:xfrm>
        <a:prstGeom xmlns:a="http://schemas.openxmlformats.org/drawingml/2006/main" prst="rect">
          <a:avLst/>
        </a:prstGeom>
      </cdr:spPr>
      <cdr:txBody>
        <a:bodyPr xmlns:a="http://schemas.openxmlformats.org/drawingml/2006/main" wrap="square" lIns="18288" tIns="18288" rIns="18288" bIns="18288" rtlCol="0" anchor="ctr"/>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a:r>
            <a:rPr lang="en-US" sz="1000">
              <a:latin typeface="Arial" panose="020B0604020202020204" pitchFamily="34" charset="0"/>
              <a:cs typeface="Arial" panose="020B0604020202020204" pitchFamily="34" charset="0"/>
            </a:rPr>
            <a:t>Q3</a:t>
          </a:r>
        </a:p>
      </cdr:txBody>
    </cdr:sp>
  </cdr:relSizeAnchor>
  <cdr:relSizeAnchor xmlns:cdr="http://schemas.openxmlformats.org/drawingml/2006/chartDrawing">
    <cdr:from>
      <cdr:x>0.92798</cdr:x>
      <cdr:y>0.46849</cdr:y>
    </cdr:from>
    <cdr:to>
      <cdr:x>0.96925</cdr:x>
      <cdr:y>0.56087</cdr:y>
    </cdr:to>
    <cdr:sp macro="" textlink="">
      <cdr:nvSpPr>
        <cdr:cNvPr id="6" name="TextBox 1"/>
        <cdr:cNvSpPr txBox="1"/>
      </cdr:nvSpPr>
      <cdr:spPr>
        <a:xfrm xmlns:a="http://schemas.openxmlformats.org/drawingml/2006/main">
          <a:off x="4933217" y="1465987"/>
          <a:ext cx="219396" cy="289076"/>
        </a:xfrm>
        <a:prstGeom xmlns:a="http://schemas.openxmlformats.org/drawingml/2006/main" prst="rect">
          <a:avLst/>
        </a:prstGeom>
      </cdr:spPr>
      <cdr:txBody>
        <a:bodyPr xmlns:a="http://schemas.openxmlformats.org/drawingml/2006/main" wrap="square" lIns="18288" tIns="18288" rIns="18288" bIns="18288" rtlCol="0" anchor="ctr"/>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a:r>
            <a:rPr lang="en-US" sz="1000">
              <a:latin typeface="Arial" panose="020B0604020202020204" pitchFamily="34" charset="0"/>
              <a:cs typeface="Arial" panose="020B0604020202020204" pitchFamily="34" charset="0"/>
            </a:rPr>
            <a:t>Q2</a:t>
          </a:r>
        </a:p>
      </cdr:txBody>
    </cdr:sp>
  </cdr:relSizeAnchor>
</c:userShapes>
</file>

<file path=xl/drawings/drawing86.xml><?xml version="1.0" encoding="utf-8"?>
<c:userShapes xmlns:c="http://schemas.openxmlformats.org/drawingml/2006/chart">
  <cdr:relSizeAnchor xmlns:cdr="http://schemas.openxmlformats.org/drawingml/2006/chartDrawing">
    <cdr:from>
      <cdr:x>0</cdr:x>
      <cdr:y>0</cdr:y>
    </cdr:from>
    <cdr:to>
      <cdr:x>0.33586</cdr:x>
      <cdr:y>0.07497</cdr:y>
    </cdr:to>
    <cdr:sp macro="" textlink="">
      <cdr:nvSpPr>
        <cdr:cNvPr id="2" name="TextBox 1"/>
        <cdr:cNvSpPr txBox="1"/>
      </cdr:nvSpPr>
      <cdr:spPr>
        <a:xfrm xmlns:a="http://schemas.openxmlformats.org/drawingml/2006/main">
          <a:off x="0" y="0"/>
          <a:ext cx="2026920" cy="226223"/>
        </a:xfrm>
        <a:prstGeom xmlns:a="http://schemas.openxmlformats.org/drawingml/2006/main" prst="rect">
          <a:avLst/>
        </a:prstGeom>
      </cdr:spPr>
      <cdr:txBody>
        <a:bodyPr xmlns:a="http://schemas.openxmlformats.org/drawingml/2006/main" vertOverflow="clip" wrap="square" lIns="18288" tIns="18288" rIns="18288" bIns="18288" rtlCol="0" anchor="t"/>
        <a:lstStyle xmlns:a="http://schemas.openxmlformats.org/drawingml/2006/main"/>
        <a:p xmlns:a="http://schemas.openxmlformats.org/drawingml/2006/main">
          <a:pPr algn="l"/>
          <a:r>
            <a:rPr lang="en-US" sz="1000">
              <a:solidFill>
                <a:schemeClr val="accent6">
                  <a:lumMod val="75000"/>
                </a:schemeClr>
              </a:solidFill>
              <a:latin typeface="Arial" panose="020B0604020202020204" pitchFamily="34" charset="0"/>
              <a:cs typeface="Arial" panose="020B0604020202020204" pitchFamily="34" charset="0"/>
            </a:rPr>
            <a:t>Monthly</a:t>
          </a:r>
          <a:r>
            <a:rPr lang="en-US" sz="1000" baseline="0">
              <a:solidFill>
                <a:schemeClr val="accent6">
                  <a:lumMod val="75000"/>
                </a:schemeClr>
              </a:solidFill>
              <a:latin typeface="Arial" panose="020B0604020202020204" pitchFamily="34" charset="0"/>
              <a:cs typeface="Arial" panose="020B0604020202020204" pitchFamily="34" charset="0"/>
            </a:rPr>
            <a:t> </a:t>
          </a:r>
          <a:r>
            <a:rPr lang="en-US" sz="1000">
              <a:solidFill>
                <a:schemeClr val="accent6">
                  <a:lumMod val="75000"/>
                </a:schemeClr>
              </a:solidFill>
              <a:latin typeface="Arial" panose="020B0604020202020204" pitchFamily="34" charset="0"/>
              <a:cs typeface="Arial" panose="020B0604020202020204" pitchFamily="34" charset="0"/>
            </a:rPr>
            <a:t>CAISO</a:t>
          </a:r>
          <a:r>
            <a:rPr lang="en-US" sz="1000" baseline="0">
              <a:solidFill>
                <a:schemeClr val="accent6">
                  <a:lumMod val="75000"/>
                </a:schemeClr>
              </a:solidFill>
              <a:latin typeface="Arial" panose="020B0604020202020204" pitchFamily="34" charset="0"/>
              <a:cs typeface="Arial" panose="020B0604020202020204" pitchFamily="34" charset="0"/>
            </a:rPr>
            <a:t> Solar Curtailment</a:t>
          </a:r>
          <a:endParaRPr lang="en-US" sz="1000">
            <a:solidFill>
              <a:schemeClr val="accent6">
                <a:lumMod val="75000"/>
              </a:schemeClr>
            </a:solidFill>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0.65593</cdr:x>
      <cdr:y>0</cdr:y>
    </cdr:from>
    <cdr:to>
      <cdr:x>1</cdr:x>
      <cdr:y>0.07497</cdr:y>
    </cdr:to>
    <cdr:sp macro="" textlink="">
      <cdr:nvSpPr>
        <cdr:cNvPr id="3" name="TextBox 1"/>
        <cdr:cNvSpPr txBox="1"/>
      </cdr:nvSpPr>
      <cdr:spPr>
        <a:xfrm xmlns:a="http://schemas.openxmlformats.org/drawingml/2006/main">
          <a:off x="3958590" y="0"/>
          <a:ext cx="2076450" cy="226223"/>
        </a:xfrm>
        <a:prstGeom xmlns:a="http://schemas.openxmlformats.org/drawingml/2006/main" prst="rect">
          <a:avLst/>
        </a:prstGeom>
      </cdr:spPr>
      <cdr:txBody>
        <a:bodyPr xmlns:a="http://schemas.openxmlformats.org/drawingml/2006/main" wrap="square" lIns="18288" tIns="18288" rIns="18288" bIns="18288" rtlCol="0" anchor="t"/>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r"/>
          <a:r>
            <a:rPr lang="en-US" sz="1000">
              <a:solidFill>
                <a:schemeClr val="tx2"/>
              </a:solidFill>
              <a:latin typeface="Arial" panose="020B0604020202020204" pitchFamily="34" charset="0"/>
              <a:cs typeface="Arial" panose="020B0604020202020204" pitchFamily="34" charset="0"/>
            </a:rPr>
            <a:t>Monthly ERCOT</a:t>
          </a:r>
          <a:r>
            <a:rPr lang="en-US" sz="1000" baseline="0">
              <a:solidFill>
                <a:schemeClr val="tx2"/>
              </a:solidFill>
              <a:latin typeface="Arial" panose="020B0604020202020204" pitchFamily="34" charset="0"/>
              <a:cs typeface="Arial" panose="020B0604020202020204" pitchFamily="34" charset="0"/>
            </a:rPr>
            <a:t> Solar Curtailment</a:t>
          </a:r>
          <a:endParaRPr lang="en-US" sz="1000">
            <a:solidFill>
              <a:schemeClr val="tx2"/>
            </a:solidFill>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0.16542</cdr:x>
      <cdr:y>0.59397</cdr:y>
    </cdr:from>
    <cdr:to>
      <cdr:x>0.24865</cdr:x>
      <cdr:y>0.66129</cdr:y>
    </cdr:to>
    <cdr:sp macro="" textlink="">
      <cdr:nvSpPr>
        <cdr:cNvPr id="4" name="TextBox 1"/>
        <cdr:cNvSpPr txBox="1"/>
      </cdr:nvSpPr>
      <cdr:spPr>
        <a:xfrm xmlns:a="http://schemas.openxmlformats.org/drawingml/2006/main">
          <a:off x="969453" y="1858638"/>
          <a:ext cx="487769" cy="210658"/>
        </a:xfrm>
        <a:prstGeom xmlns:a="http://schemas.openxmlformats.org/drawingml/2006/main" prst="rect">
          <a:avLst/>
        </a:prstGeom>
      </cdr:spPr>
      <cdr:txBody>
        <a:bodyPr xmlns:a="http://schemas.openxmlformats.org/drawingml/2006/main" wrap="square" lIns="18288" tIns="18288" rIns="18288" bIns="18288" rtlCol="0" anchor="ctr"/>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a:r>
            <a:rPr lang="en-US" sz="1000">
              <a:solidFill>
                <a:schemeClr val="accent6">
                  <a:lumMod val="75000"/>
                </a:schemeClr>
              </a:solidFill>
              <a:latin typeface="Arial" panose="020B0604020202020204" pitchFamily="34" charset="0"/>
              <a:cs typeface="Arial" panose="020B0604020202020204" pitchFamily="34" charset="0"/>
            </a:rPr>
            <a:t>CAISO</a:t>
          </a:r>
        </a:p>
      </cdr:txBody>
    </cdr:sp>
  </cdr:relSizeAnchor>
  <cdr:relSizeAnchor xmlns:cdr="http://schemas.openxmlformats.org/drawingml/2006/chartDrawing">
    <cdr:from>
      <cdr:x>0.24428</cdr:x>
      <cdr:y>0.28197</cdr:y>
    </cdr:from>
    <cdr:to>
      <cdr:x>0.34902</cdr:x>
      <cdr:y>0.34794</cdr:y>
    </cdr:to>
    <cdr:sp macro="" textlink="">
      <cdr:nvSpPr>
        <cdr:cNvPr id="5" name="TextBox 1"/>
        <cdr:cNvSpPr txBox="1"/>
      </cdr:nvSpPr>
      <cdr:spPr>
        <a:xfrm xmlns:a="http://schemas.openxmlformats.org/drawingml/2006/main">
          <a:off x="1431596" y="882327"/>
          <a:ext cx="613829" cy="206434"/>
        </a:xfrm>
        <a:prstGeom xmlns:a="http://schemas.openxmlformats.org/drawingml/2006/main" prst="rect">
          <a:avLst/>
        </a:prstGeom>
      </cdr:spPr>
      <cdr:txBody>
        <a:bodyPr xmlns:a="http://schemas.openxmlformats.org/drawingml/2006/main" wrap="square" lIns="18288" tIns="18288" rIns="18288" bIns="18288" rtlCol="0" anchor="ctr"/>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a:r>
            <a:rPr lang="en-US" sz="1000">
              <a:solidFill>
                <a:schemeClr val="tx2"/>
              </a:solidFill>
              <a:latin typeface="Arial" panose="020B0604020202020204" pitchFamily="34" charset="0"/>
              <a:cs typeface="Arial" panose="020B0604020202020204" pitchFamily="34" charset="0"/>
            </a:rPr>
            <a:t>ERCOT</a:t>
          </a:r>
        </a:p>
      </cdr:txBody>
    </cdr:sp>
  </cdr:relSizeAnchor>
  <cdr:relSizeAnchor xmlns:cdr="http://schemas.openxmlformats.org/drawingml/2006/chartDrawing">
    <cdr:from>
      <cdr:x>0.24198</cdr:x>
      <cdr:y>0.63223</cdr:y>
    </cdr:from>
    <cdr:to>
      <cdr:x>0.26644</cdr:x>
      <cdr:y>0.65457</cdr:y>
    </cdr:to>
    <cdr:cxnSp macro="">
      <cdr:nvCxnSpPr>
        <cdr:cNvPr id="7" name="Straight Connector 6">
          <a:extLst xmlns:a="http://schemas.openxmlformats.org/drawingml/2006/main">
            <a:ext uri="{FF2B5EF4-FFF2-40B4-BE49-F238E27FC236}">
              <a16:creationId xmlns:a16="http://schemas.microsoft.com/office/drawing/2014/main" id="{54108780-1DE8-CD93-8135-446A3FA6E468}"/>
            </a:ext>
          </a:extLst>
        </cdr:cNvPr>
        <cdr:cNvCxnSpPr/>
      </cdr:nvCxnSpPr>
      <cdr:spPr>
        <a:xfrm xmlns:a="http://schemas.openxmlformats.org/drawingml/2006/main">
          <a:off x="1418133" y="1978362"/>
          <a:ext cx="143348" cy="69906"/>
        </a:xfrm>
        <a:prstGeom xmlns:a="http://schemas.openxmlformats.org/drawingml/2006/main" prst="line">
          <a:avLst/>
        </a:prstGeom>
        <a:ln xmlns:a="http://schemas.openxmlformats.org/drawingml/2006/main">
          <a:solidFill>
            <a:schemeClr val="accent6">
              <a:lumMod val="75000"/>
            </a:schemeClr>
          </a:solidFill>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relSizeAnchor>
  <cdr:relSizeAnchor xmlns:cdr="http://schemas.openxmlformats.org/drawingml/2006/chartDrawing">
    <cdr:from>
      <cdr:x>0.34025</cdr:x>
      <cdr:y>0.3208</cdr:y>
    </cdr:from>
    <cdr:to>
      <cdr:x>0.38759</cdr:x>
      <cdr:y>0.34791</cdr:y>
    </cdr:to>
    <cdr:cxnSp macro="">
      <cdr:nvCxnSpPr>
        <cdr:cNvPr id="10" name="Straight Connector 9">
          <a:extLst xmlns:a="http://schemas.openxmlformats.org/drawingml/2006/main">
            <a:ext uri="{FF2B5EF4-FFF2-40B4-BE49-F238E27FC236}">
              <a16:creationId xmlns:a16="http://schemas.microsoft.com/office/drawing/2014/main" id="{D3CC7248-83BF-1AA8-3449-83077232D691}"/>
            </a:ext>
          </a:extLst>
        </cdr:cNvPr>
        <cdr:cNvCxnSpPr/>
      </cdr:nvCxnSpPr>
      <cdr:spPr>
        <a:xfrm xmlns:a="http://schemas.openxmlformats.org/drawingml/2006/main">
          <a:off x="1994028" y="1003834"/>
          <a:ext cx="277437" cy="84833"/>
        </a:xfrm>
        <a:prstGeom xmlns:a="http://schemas.openxmlformats.org/drawingml/2006/main" prst="line">
          <a:avLst/>
        </a:prstGeom>
        <a:ln xmlns:a="http://schemas.openxmlformats.org/drawingml/2006/main">
          <a:solidFill>
            <a:schemeClr val="tx2"/>
          </a:solidFill>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relSizeAnchor>
</c:userShapes>
</file>

<file path=xl/drawings/drawing87.xml><?xml version="1.0" encoding="utf-8"?>
<xdr:wsDr xmlns:xdr="http://schemas.openxmlformats.org/drawingml/2006/spreadsheetDrawing" xmlns:a="http://schemas.openxmlformats.org/drawingml/2006/main">
  <xdr:twoCellAnchor>
    <xdr:from>
      <xdr:col>0</xdr:col>
      <xdr:colOff>30479</xdr:colOff>
      <xdr:row>1</xdr:row>
      <xdr:rowOff>26670</xdr:rowOff>
    </xdr:from>
    <xdr:to>
      <xdr:col>11</xdr:col>
      <xdr:colOff>192404</xdr:colOff>
      <xdr:row>17</xdr:row>
      <xdr:rowOff>179070</xdr:rowOff>
    </xdr:to>
    <xdr:graphicFrame macro="">
      <xdr:nvGraphicFramePr>
        <xdr:cNvPr id="2" name="Chart 1">
          <a:extLst>
            <a:ext uri="{FF2B5EF4-FFF2-40B4-BE49-F238E27FC236}">
              <a16:creationId xmlns:a16="http://schemas.microsoft.com/office/drawing/2014/main" id="{00000000-0008-0000-26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12</xdr:col>
      <xdr:colOff>19049</xdr:colOff>
      <xdr:row>1</xdr:row>
      <xdr:rowOff>19048</xdr:rowOff>
    </xdr:from>
    <xdr:to>
      <xdr:col>24</xdr:col>
      <xdr:colOff>19049</xdr:colOff>
      <xdr:row>17</xdr:row>
      <xdr:rowOff>171448</xdr:rowOff>
    </xdr:to>
    <xdr:graphicFrame macro="">
      <xdr:nvGraphicFramePr>
        <xdr:cNvPr id="3" name="Chart 2">
          <a:extLst>
            <a:ext uri="{FF2B5EF4-FFF2-40B4-BE49-F238E27FC236}">
              <a16:creationId xmlns:a16="http://schemas.microsoft.com/office/drawing/2014/main" id="{00000000-0008-0000-26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25</xdr:col>
      <xdr:colOff>14287</xdr:colOff>
      <xdr:row>1</xdr:row>
      <xdr:rowOff>0</xdr:rowOff>
    </xdr:from>
    <xdr:to>
      <xdr:col>35</xdr:col>
      <xdr:colOff>214312</xdr:colOff>
      <xdr:row>17</xdr:row>
      <xdr:rowOff>152400</xdr:rowOff>
    </xdr:to>
    <xdr:graphicFrame macro="">
      <xdr:nvGraphicFramePr>
        <xdr:cNvPr id="4" name="Chart 3">
          <a:extLst>
            <a:ext uri="{FF2B5EF4-FFF2-40B4-BE49-F238E27FC236}">
              <a16:creationId xmlns:a16="http://schemas.microsoft.com/office/drawing/2014/main" id="{00000000-0008-0000-26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editAs="oneCell">
    <xdr:from>
      <xdr:col>32</xdr:col>
      <xdr:colOff>74083</xdr:colOff>
      <xdr:row>54</xdr:row>
      <xdr:rowOff>21167</xdr:rowOff>
    </xdr:from>
    <xdr:to>
      <xdr:col>44</xdr:col>
      <xdr:colOff>437995</xdr:colOff>
      <xdr:row>88</xdr:row>
      <xdr:rowOff>2767</xdr:rowOff>
    </xdr:to>
    <xdr:pic>
      <xdr:nvPicPr>
        <xdr:cNvPr id="6" name="Picture 5">
          <a:extLst>
            <a:ext uri="{FF2B5EF4-FFF2-40B4-BE49-F238E27FC236}">
              <a16:creationId xmlns:a16="http://schemas.microsoft.com/office/drawing/2014/main" id="{BB902591-71D0-830A-AFE7-44865F536B4C}"/>
            </a:ext>
          </a:extLst>
        </xdr:cNvPr>
        <xdr:cNvPicPr>
          <a:picLocks noChangeAspect="1"/>
        </xdr:cNvPicPr>
      </xdr:nvPicPr>
      <xdr:blipFill>
        <a:blip xmlns:r="http://schemas.openxmlformats.org/officeDocument/2006/relationships" r:embed="rId4"/>
        <a:stretch>
          <a:fillRect/>
        </a:stretch>
      </xdr:blipFill>
      <xdr:spPr>
        <a:xfrm>
          <a:off x="16689916" y="9165167"/>
          <a:ext cx="7348912" cy="5379100"/>
        </a:xfrm>
        <a:prstGeom prst="rect">
          <a:avLst/>
        </a:prstGeom>
      </xdr:spPr>
    </xdr:pic>
    <xdr:clientData/>
  </xdr:twoCellAnchor>
  <xdr:twoCellAnchor editAs="oneCell">
    <xdr:from>
      <xdr:col>32</xdr:col>
      <xdr:colOff>328084</xdr:colOff>
      <xdr:row>19</xdr:row>
      <xdr:rowOff>31750</xdr:rowOff>
    </xdr:from>
    <xdr:to>
      <xdr:col>45</xdr:col>
      <xdr:colOff>109912</xdr:colOff>
      <xdr:row>53</xdr:row>
      <xdr:rowOff>13350</xdr:rowOff>
    </xdr:to>
    <xdr:pic>
      <xdr:nvPicPr>
        <xdr:cNvPr id="9" name="Picture 8">
          <a:extLst>
            <a:ext uri="{FF2B5EF4-FFF2-40B4-BE49-F238E27FC236}">
              <a16:creationId xmlns:a16="http://schemas.microsoft.com/office/drawing/2014/main" id="{C1024BDC-F0A4-1751-F009-0618C2FB09D1}"/>
            </a:ext>
          </a:extLst>
        </xdr:cNvPr>
        <xdr:cNvPicPr>
          <a:picLocks noChangeAspect="1"/>
        </xdr:cNvPicPr>
      </xdr:nvPicPr>
      <xdr:blipFill>
        <a:blip xmlns:r="http://schemas.openxmlformats.org/officeDocument/2006/relationships" r:embed="rId5"/>
        <a:stretch>
          <a:fillRect/>
        </a:stretch>
      </xdr:blipFill>
      <xdr:spPr>
        <a:xfrm>
          <a:off x="16943917" y="3619500"/>
          <a:ext cx="7348912" cy="5379100"/>
        </a:xfrm>
        <a:prstGeom prst="rect">
          <a:avLst/>
        </a:prstGeom>
      </xdr:spPr>
    </xdr:pic>
    <xdr:clientData/>
  </xdr:twoCellAnchor>
</xdr:wsDr>
</file>

<file path=xl/drawings/drawing88.xml><?xml version="1.0" encoding="utf-8"?>
<c:userShapes xmlns:c="http://schemas.openxmlformats.org/drawingml/2006/chart">
  <cdr:relSizeAnchor xmlns:cdr="http://schemas.openxmlformats.org/drawingml/2006/chartDrawing">
    <cdr:from>
      <cdr:x>0</cdr:x>
      <cdr:y>0</cdr:y>
    </cdr:from>
    <cdr:to>
      <cdr:x>0.83247</cdr:x>
      <cdr:y>0.05714</cdr:y>
    </cdr:to>
    <cdr:sp macro="" textlink="">
      <cdr:nvSpPr>
        <cdr:cNvPr id="2" name="TextBox 1"/>
        <cdr:cNvSpPr txBox="1"/>
      </cdr:nvSpPr>
      <cdr:spPr>
        <a:xfrm xmlns:a="http://schemas.openxmlformats.org/drawingml/2006/main">
          <a:off x="0" y="0"/>
          <a:ext cx="4884421" cy="182880"/>
        </a:xfrm>
        <a:prstGeom xmlns:a="http://schemas.openxmlformats.org/drawingml/2006/main" prst="rect">
          <a:avLst/>
        </a:prstGeom>
      </cdr:spPr>
      <cdr:txBody>
        <a:bodyPr xmlns:a="http://schemas.openxmlformats.org/drawingml/2006/main" vertOverflow="clip" vert="horz" wrap="square" lIns="18288" tIns="18288" rIns="18288" bIns="18288" rtlCol="0" anchor="t" anchorCtr="0"/>
        <a:lstStyle xmlns:a="http://schemas.openxmlformats.org/drawingml/2006/main"/>
        <a:p xmlns:a="http://schemas.openxmlformats.org/drawingml/2006/main">
          <a:pPr algn="l"/>
          <a:r>
            <a:rPr lang="en-US" sz="1000" b="1">
              <a:solidFill>
                <a:schemeClr val="tx1"/>
              </a:solidFill>
              <a:latin typeface="Arial" panose="020B0604020202020204" pitchFamily="34" charset="0"/>
              <a:cs typeface="Arial" panose="020B0604020202020204" pitchFamily="34" charset="0"/>
            </a:rPr>
            <a:t>Average Solar Value, with 10</a:t>
          </a:r>
          <a:r>
            <a:rPr lang="en-US" sz="1000" b="1" baseline="30000">
              <a:solidFill>
                <a:schemeClr val="tx1"/>
              </a:solidFill>
              <a:latin typeface="Arial" panose="020B0604020202020204" pitchFamily="34" charset="0"/>
              <a:cs typeface="Arial" panose="020B0604020202020204" pitchFamily="34" charset="0"/>
            </a:rPr>
            <a:t>th</a:t>
          </a:r>
          <a:r>
            <a:rPr lang="en-US" sz="1000" b="1">
              <a:solidFill>
                <a:schemeClr val="tx1"/>
              </a:solidFill>
              <a:latin typeface="Arial" panose="020B0604020202020204" pitchFamily="34" charset="0"/>
              <a:cs typeface="Arial" panose="020B0604020202020204" pitchFamily="34" charset="0"/>
            </a:rPr>
            <a:t>/90</a:t>
          </a:r>
          <a:r>
            <a:rPr lang="en-US" sz="1000" b="1" baseline="30000">
              <a:solidFill>
                <a:schemeClr val="tx1"/>
              </a:solidFill>
              <a:latin typeface="Arial" panose="020B0604020202020204" pitchFamily="34" charset="0"/>
              <a:cs typeface="Arial" panose="020B0604020202020204" pitchFamily="34" charset="0"/>
            </a:rPr>
            <a:t>th</a:t>
          </a:r>
          <a:r>
            <a:rPr lang="en-US" sz="1000" b="1">
              <a:solidFill>
                <a:schemeClr val="tx1"/>
              </a:solidFill>
              <a:latin typeface="Arial" panose="020B0604020202020204" pitchFamily="34" charset="0"/>
              <a:cs typeface="Arial" panose="020B0604020202020204" pitchFamily="34" charset="0"/>
            </a:rPr>
            <a:t> Percentiles of Combined Value (2023 $/MWh)</a:t>
          </a:r>
        </a:p>
        <a:p xmlns:a="http://schemas.openxmlformats.org/drawingml/2006/main">
          <a:pPr algn="l"/>
          <a:endParaRPr lang="en-US" sz="1000" b="1">
            <a:solidFill>
              <a:schemeClr val="tx1"/>
            </a:solidFill>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0.21458</cdr:x>
      <cdr:y>0.28185</cdr:y>
    </cdr:from>
    <cdr:to>
      <cdr:x>0.38267</cdr:x>
      <cdr:y>0.33236</cdr:y>
    </cdr:to>
    <cdr:sp macro="" textlink="">
      <cdr:nvSpPr>
        <cdr:cNvPr id="4" name="TextBox 1"/>
        <cdr:cNvSpPr txBox="1"/>
      </cdr:nvSpPr>
      <cdr:spPr>
        <a:xfrm xmlns:a="http://schemas.openxmlformats.org/drawingml/2006/main">
          <a:off x="1255976" y="902027"/>
          <a:ext cx="983850" cy="161652"/>
        </a:xfrm>
        <a:prstGeom xmlns:a="http://schemas.openxmlformats.org/drawingml/2006/main" prst="rect">
          <a:avLst/>
        </a:prstGeom>
      </cdr:spPr>
      <cdr:txBody>
        <a:bodyPr xmlns:a="http://schemas.openxmlformats.org/drawingml/2006/main" vert="horz"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a:r>
            <a:rPr lang="en-US" sz="1000" b="0">
              <a:solidFill>
                <a:schemeClr val="accent1"/>
              </a:solidFill>
              <a:latin typeface="Arial" panose="020B0604020202020204" pitchFamily="34" charset="0"/>
              <a:cs typeface="Arial" panose="020B0604020202020204" pitchFamily="34" charset="0"/>
            </a:rPr>
            <a:t>Energy Value</a:t>
          </a:r>
        </a:p>
      </cdr:txBody>
    </cdr:sp>
  </cdr:relSizeAnchor>
  <cdr:relSizeAnchor xmlns:cdr="http://schemas.openxmlformats.org/drawingml/2006/chartDrawing">
    <cdr:from>
      <cdr:x>0.53365</cdr:x>
      <cdr:y>0.13086</cdr:y>
    </cdr:from>
    <cdr:to>
      <cdr:x>0.69495</cdr:x>
      <cdr:y>0.20265</cdr:y>
    </cdr:to>
    <cdr:sp macro="" textlink="">
      <cdr:nvSpPr>
        <cdr:cNvPr id="5" name="TextBox 1"/>
        <cdr:cNvSpPr txBox="1"/>
      </cdr:nvSpPr>
      <cdr:spPr>
        <a:xfrm xmlns:a="http://schemas.openxmlformats.org/drawingml/2006/main">
          <a:off x="3139269" y="414816"/>
          <a:ext cx="948870" cy="227568"/>
        </a:xfrm>
        <a:prstGeom xmlns:a="http://schemas.openxmlformats.org/drawingml/2006/main" prst="rect">
          <a:avLst/>
        </a:prstGeom>
      </cdr:spPr>
      <cdr:txBody>
        <a:bodyPr xmlns:a="http://schemas.openxmlformats.org/drawingml/2006/main" vert="horz"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a:r>
            <a:rPr lang="en-US" sz="1000" b="0">
              <a:solidFill>
                <a:schemeClr val="accent2"/>
              </a:solidFill>
              <a:latin typeface="Arial" panose="020B0604020202020204" pitchFamily="34" charset="0"/>
              <a:cs typeface="Arial" panose="020B0604020202020204" pitchFamily="34" charset="0"/>
            </a:rPr>
            <a:t>Capacity Value</a:t>
          </a:r>
        </a:p>
      </cdr:txBody>
    </cdr:sp>
  </cdr:relSizeAnchor>
  <cdr:relSizeAnchor xmlns:cdr="http://schemas.openxmlformats.org/drawingml/2006/chartDrawing">
    <cdr:from>
      <cdr:x>0.47078</cdr:x>
      <cdr:y>0.1926</cdr:y>
    </cdr:from>
    <cdr:to>
      <cdr:x>0.53281</cdr:x>
      <cdr:y>0.27516</cdr:y>
    </cdr:to>
    <cdr:cxnSp macro="">
      <cdr:nvCxnSpPr>
        <cdr:cNvPr id="7" name="Straight Connector 6">
          <a:extLst xmlns:a="http://schemas.openxmlformats.org/drawingml/2006/main">
            <a:ext uri="{FF2B5EF4-FFF2-40B4-BE49-F238E27FC236}">
              <a16:creationId xmlns:a16="http://schemas.microsoft.com/office/drawing/2014/main" id="{92876E41-A080-406A-B36F-F5214322CBD0}"/>
            </a:ext>
          </a:extLst>
        </cdr:cNvPr>
        <cdr:cNvCxnSpPr/>
      </cdr:nvCxnSpPr>
      <cdr:spPr>
        <a:xfrm xmlns:a="http://schemas.openxmlformats.org/drawingml/2006/main" flipV="1">
          <a:off x="2769432" y="610513"/>
          <a:ext cx="364900" cy="261708"/>
        </a:xfrm>
        <a:prstGeom xmlns:a="http://schemas.openxmlformats.org/drawingml/2006/main" prst="line">
          <a:avLst/>
        </a:prstGeom>
        <a:ln xmlns:a="http://schemas.openxmlformats.org/drawingml/2006/main" w="6350">
          <a:solidFill>
            <a:schemeClr val="accent2"/>
          </a:solidFill>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relSizeAnchor>
  <cdr:relSizeAnchor xmlns:cdr="http://schemas.openxmlformats.org/drawingml/2006/chartDrawing">
    <cdr:from>
      <cdr:x>0.36518</cdr:x>
      <cdr:y>0.33299</cdr:y>
    </cdr:from>
    <cdr:to>
      <cdr:x>0.40765</cdr:x>
      <cdr:y>0.4188</cdr:y>
    </cdr:to>
    <cdr:cxnSp macro="">
      <cdr:nvCxnSpPr>
        <cdr:cNvPr id="9" name="Straight Connector 8">
          <a:extLst xmlns:a="http://schemas.openxmlformats.org/drawingml/2006/main">
            <a:ext uri="{FF2B5EF4-FFF2-40B4-BE49-F238E27FC236}">
              <a16:creationId xmlns:a16="http://schemas.microsoft.com/office/drawing/2014/main" id="{B1137061-8890-4FDF-BDD6-275FA5C2B3FF}"/>
            </a:ext>
          </a:extLst>
        </cdr:cNvPr>
        <cdr:cNvCxnSpPr/>
      </cdr:nvCxnSpPr>
      <cdr:spPr>
        <a:xfrm xmlns:a="http://schemas.openxmlformats.org/drawingml/2006/main" flipH="1" flipV="1">
          <a:off x="2149970" y="1055558"/>
          <a:ext cx="250038" cy="272010"/>
        </a:xfrm>
        <a:prstGeom xmlns:a="http://schemas.openxmlformats.org/drawingml/2006/main" prst="line">
          <a:avLst/>
        </a:prstGeom>
        <a:ln xmlns:a="http://schemas.openxmlformats.org/drawingml/2006/main" w="6350">
          <a:solidFill>
            <a:schemeClr val="accent1">
              <a:lumMod val="75000"/>
            </a:schemeClr>
          </a:solidFill>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relSizeAnchor>
  <cdr:relSizeAnchor xmlns:cdr="http://schemas.openxmlformats.org/drawingml/2006/chartDrawing">
    <cdr:from>
      <cdr:x>0.05583</cdr:x>
      <cdr:y>0.25745</cdr:y>
    </cdr:from>
    <cdr:to>
      <cdr:x>0.17854</cdr:x>
      <cdr:y>0.33026</cdr:y>
    </cdr:to>
    <cdr:sp macro="" textlink="">
      <cdr:nvSpPr>
        <cdr:cNvPr id="10" name="TextBox 1"/>
        <cdr:cNvSpPr txBox="1"/>
      </cdr:nvSpPr>
      <cdr:spPr>
        <a:xfrm xmlns:a="http://schemas.openxmlformats.org/drawingml/2006/main">
          <a:off x="327521" y="823945"/>
          <a:ext cx="719858" cy="233021"/>
        </a:xfrm>
        <a:prstGeom xmlns:a="http://schemas.openxmlformats.org/drawingml/2006/main" prst="rect">
          <a:avLst/>
        </a:prstGeom>
      </cdr:spPr>
      <cdr:txBody>
        <a:bodyPr xmlns:a="http://schemas.openxmlformats.org/drawingml/2006/main" vert="horz"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a:r>
            <a:rPr lang="en-US" sz="1000" b="0">
              <a:solidFill>
                <a:sysClr val="windowText" lastClr="000000"/>
              </a:solidFill>
              <a:latin typeface="Arial" panose="020B0604020202020204" pitchFamily="34" charset="0"/>
              <a:cs typeface="Arial" panose="020B0604020202020204" pitchFamily="34" charset="0"/>
            </a:rPr>
            <a:t>2012-2023</a:t>
          </a:r>
        </a:p>
      </cdr:txBody>
    </cdr:sp>
  </cdr:relSizeAnchor>
  <cdr:relSizeAnchor xmlns:cdr="http://schemas.openxmlformats.org/drawingml/2006/chartDrawing">
    <cdr:from>
      <cdr:x>0.05938</cdr:x>
      <cdr:y>0.31516</cdr:y>
    </cdr:from>
    <cdr:to>
      <cdr:x>0.17932</cdr:x>
      <cdr:y>0.39246</cdr:y>
    </cdr:to>
    <cdr:sp macro="" textlink="">
      <cdr:nvSpPr>
        <cdr:cNvPr id="11" name="Left Brace 10"/>
        <cdr:cNvSpPr/>
      </cdr:nvSpPr>
      <cdr:spPr>
        <a:xfrm xmlns:a="http://schemas.openxmlformats.org/drawingml/2006/main" rot="5400000">
          <a:off x="576455" y="780531"/>
          <a:ext cx="247391" cy="703609"/>
        </a:xfrm>
        <a:prstGeom xmlns:a="http://schemas.openxmlformats.org/drawingml/2006/main" prst="leftBrace">
          <a:avLst>
            <a:gd name="adj1" fmla="val 0"/>
            <a:gd name="adj2" fmla="val 50000"/>
          </a:avLst>
        </a:prstGeom>
        <a:ln xmlns:a="http://schemas.openxmlformats.org/drawingml/2006/main">
          <a:solidFill>
            <a:schemeClr val="tx1"/>
          </a:solidFill>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txBody>
        <a:bodyPr xmlns:a="http://schemas.openxmlformats.org/drawingml/2006/main"/>
        <a:lstStyle xmlns:a="http://schemas.openxmlformats.org/drawingml/2006/main">
          <a:lvl1pPr marL="0" indent="0">
            <a:defRPr sz="1100">
              <a:solidFill>
                <a:schemeClr val="tx1"/>
              </a:solidFill>
              <a:latin typeface="+mn-lt"/>
              <a:ea typeface="+mn-ea"/>
              <a:cs typeface="+mn-cs"/>
            </a:defRPr>
          </a:lvl1pPr>
          <a:lvl2pPr marL="457200" indent="0">
            <a:defRPr sz="1100">
              <a:solidFill>
                <a:schemeClr val="tx1"/>
              </a:solidFill>
              <a:latin typeface="+mn-lt"/>
              <a:ea typeface="+mn-ea"/>
              <a:cs typeface="+mn-cs"/>
            </a:defRPr>
          </a:lvl2pPr>
          <a:lvl3pPr marL="914400" indent="0">
            <a:defRPr sz="1100">
              <a:solidFill>
                <a:schemeClr val="tx1"/>
              </a:solidFill>
              <a:latin typeface="+mn-lt"/>
              <a:ea typeface="+mn-ea"/>
              <a:cs typeface="+mn-cs"/>
            </a:defRPr>
          </a:lvl3pPr>
          <a:lvl4pPr marL="1371600" indent="0">
            <a:defRPr sz="1100">
              <a:solidFill>
                <a:schemeClr val="tx1"/>
              </a:solidFill>
              <a:latin typeface="+mn-lt"/>
              <a:ea typeface="+mn-ea"/>
              <a:cs typeface="+mn-cs"/>
            </a:defRPr>
          </a:lvl4pPr>
          <a:lvl5pPr marL="1828800" indent="0">
            <a:defRPr sz="1100">
              <a:solidFill>
                <a:schemeClr val="tx1"/>
              </a:solidFill>
              <a:latin typeface="+mn-lt"/>
              <a:ea typeface="+mn-ea"/>
              <a:cs typeface="+mn-cs"/>
            </a:defRPr>
          </a:lvl5pPr>
          <a:lvl6pPr marL="2286000" indent="0">
            <a:defRPr sz="1100">
              <a:solidFill>
                <a:schemeClr val="tx1"/>
              </a:solidFill>
              <a:latin typeface="+mn-lt"/>
              <a:ea typeface="+mn-ea"/>
              <a:cs typeface="+mn-cs"/>
            </a:defRPr>
          </a:lvl6pPr>
          <a:lvl7pPr marL="2743200" indent="0">
            <a:defRPr sz="1100">
              <a:solidFill>
                <a:schemeClr val="tx1"/>
              </a:solidFill>
              <a:latin typeface="+mn-lt"/>
              <a:ea typeface="+mn-ea"/>
              <a:cs typeface="+mn-cs"/>
            </a:defRPr>
          </a:lvl7pPr>
          <a:lvl8pPr marL="3200400" indent="0">
            <a:defRPr sz="1100">
              <a:solidFill>
                <a:schemeClr val="tx1"/>
              </a:solidFill>
              <a:latin typeface="+mn-lt"/>
              <a:ea typeface="+mn-ea"/>
              <a:cs typeface="+mn-cs"/>
            </a:defRPr>
          </a:lvl8pPr>
          <a:lvl9pPr marL="3657600" indent="0">
            <a:defRPr sz="1100">
              <a:solidFill>
                <a:schemeClr val="tx1"/>
              </a:solidFill>
              <a:latin typeface="+mn-lt"/>
              <a:ea typeface="+mn-ea"/>
              <a:cs typeface="+mn-cs"/>
            </a:defRPr>
          </a:lvl9pPr>
        </a:lstStyle>
        <a:p xmlns:a="http://schemas.openxmlformats.org/drawingml/2006/main">
          <a:endParaRPr lang="en-US"/>
        </a:p>
      </cdr:txBody>
    </cdr:sp>
  </cdr:relSizeAnchor>
  <cdr:relSizeAnchor xmlns:cdr="http://schemas.openxmlformats.org/drawingml/2006/chartDrawing">
    <cdr:from>
      <cdr:x>0.31194</cdr:x>
      <cdr:y>0.92683</cdr:y>
    </cdr:from>
    <cdr:to>
      <cdr:x>0.74683</cdr:x>
      <cdr:y>1</cdr:y>
    </cdr:to>
    <cdr:sp macro="" textlink="">
      <cdr:nvSpPr>
        <cdr:cNvPr id="13" name="TextBox 1"/>
        <cdr:cNvSpPr txBox="1"/>
      </cdr:nvSpPr>
      <cdr:spPr>
        <a:xfrm xmlns:a="http://schemas.openxmlformats.org/drawingml/2006/main">
          <a:off x="1685290" y="2796733"/>
          <a:ext cx="2349500" cy="220787"/>
        </a:xfrm>
        <a:prstGeom xmlns:a="http://schemas.openxmlformats.org/drawingml/2006/main" prst="rect">
          <a:avLst/>
        </a:prstGeom>
      </cdr:spPr>
      <cdr:txBody>
        <a:bodyPr xmlns:a="http://schemas.openxmlformats.org/drawingml/2006/main" vert="horz"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a:r>
            <a:rPr lang="en-US" sz="1000" b="0">
              <a:solidFill>
                <a:sysClr val="windowText" lastClr="000000"/>
              </a:solidFill>
              <a:latin typeface="Arial" panose="020B0604020202020204" pitchFamily="34" charset="0"/>
              <a:cs typeface="Arial" panose="020B0604020202020204" pitchFamily="34" charset="0"/>
            </a:rPr>
            <a:t>Independent System Operator (ISO)</a:t>
          </a:r>
        </a:p>
      </cdr:txBody>
    </cdr:sp>
  </cdr:relSizeAnchor>
</c:userShapes>
</file>

<file path=xl/drawings/drawing89.xml><?xml version="1.0" encoding="utf-8"?>
<c:userShapes xmlns:c="http://schemas.openxmlformats.org/drawingml/2006/chart">
  <cdr:relSizeAnchor xmlns:cdr="http://schemas.openxmlformats.org/drawingml/2006/chartDrawing">
    <cdr:from>
      <cdr:x>0</cdr:x>
      <cdr:y>0</cdr:y>
    </cdr:from>
    <cdr:to>
      <cdr:x>0.83551</cdr:x>
      <cdr:y>0.06845</cdr:y>
    </cdr:to>
    <cdr:sp macro="" textlink="">
      <cdr:nvSpPr>
        <cdr:cNvPr id="2" name="TextBox 1"/>
        <cdr:cNvSpPr txBox="1"/>
      </cdr:nvSpPr>
      <cdr:spPr>
        <a:xfrm xmlns:a="http://schemas.openxmlformats.org/drawingml/2006/main">
          <a:off x="0" y="0"/>
          <a:ext cx="4886326" cy="219077"/>
        </a:xfrm>
        <a:prstGeom xmlns:a="http://schemas.openxmlformats.org/drawingml/2006/main" prst="rect">
          <a:avLst/>
        </a:prstGeom>
      </cdr:spPr>
      <cdr:txBody>
        <a:bodyPr xmlns:a="http://schemas.openxmlformats.org/drawingml/2006/main" vertOverflow="clip" vert="horz" wrap="square" lIns="18288" tIns="18288" rIns="18288" bIns="18288" rtlCol="0" anchor="t" anchorCtr="0"/>
        <a:lstStyle xmlns:a="http://schemas.openxmlformats.org/drawingml/2006/main"/>
        <a:p xmlns:a="http://schemas.openxmlformats.org/drawingml/2006/main">
          <a:pPr algn="l"/>
          <a:r>
            <a:rPr lang="en-US" sz="1000" b="1">
              <a:solidFill>
                <a:schemeClr val="tx1"/>
              </a:solidFill>
              <a:latin typeface="Arial" panose="020B0604020202020204" pitchFamily="34" charset="0"/>
              <a:cs typeface="Arial" panose="020B0604020202020204" pitchFamily="34" charset="0"/>
            </a:rPr>
            <a:t>Average Solar Value, with 10</a:t>
          </a:r>
          <a:r>
            <a:rPr lang="en-US" sz="1000" b="1" baseline="30000">
              <a:solidFill>
                <a:schemeClr val="tx1"/>
              </a:solidFill>
              <a:latin typeface="Arial" panose="020B0604020202020204" pitchFamily="34" charset="0"/>
              <a:cs typeface="Arial" panose="020B0604020202020204" pitchFamily="34" charset="0"/>
            </a:rPr>
            <a:t>th</a:t>
          </a:r>
          <a:r>
            <a:rPr lang="en-US" sz="1000" b="1">
              <a:solidFill>
                <a:schemeClr val="tx1"/>
              </a:solidFill>
              <a:latin typeface="Arial" panose="020B0604020202020204" pitchFamily="34" charset="0"/>
              <a:cs typeface="Arial" panose="020B0604020202020204" pitchFamily="34" charset="0"/>
            </a:rPr>
            <a:t>/90</a:t>
          </a:r>
          <a:r>
            <a:rPr lang="en-US" sz="1000" b="1" baseline="30000">
              <a:solidFill>
                <a:schemeClr val="tx1"/>
              </a:solidFill>
              <a:latin typeface="Arial" panose="020B0604020202020204" pitchFamily="34" charset="0"/>
              <a:cs typeface="Arial" panose="020B0604020202020204" pitchFamily="34" charset="0"/>
            </a:rPr>
            <a:t>th</a:t>
          </a:r>
          <a:r>
            <a:rPr lang="en-US" sz="1000" b="1">
              <a:solidFill>
                <a:schemeClr val="tx1"/>
              </a:solidFill>
              <a:latin typeface="Arial" panose="020B0604020202020204" pitchFamily="34" charset="0"/>
              <a:cs typeface="Arial" panose="020B0604020202020204" pitchFamily="34" charset="0"/>
            </a:rPr>
            <a:t> Percentiles of Combined Value (2023 $/MWh)</a:t>
          </a:r>
        </a:p>
        <a:p xmlns:a="http://schemas.openxmlformats.org/drawingml/2006/main">
          <a:pPr algn="l"/>
          <a:endParaRPr lang="en-US" sz="1000" b="1">
            <a:solidFill>
              <a:schemeClr val="tx1"/>
            </a:solidFill>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0.66926</cdr:x>
      <cdr:y>0.32697</cdr:y>
    </cdr:from>
    <cdr:to>
      <cdr:x>0.83735</cdr:x>
      <cdr:y>0.37748</cdr:y>
    </cdr:to>
    <cdr:sp macro="" textlink="">
      <cdr:nvSpPr>
        <cdr:cNvPr id="4" name="TextBox 1"/>
        <cdr:cNvSpPr txBox="1"/>
      </cdr:nvSpPr>
      <cdr:spPr>
        <a:xfrm xmlns:a="http://schemas.openxmlformats.org/drawingml/2006/main">
          <a:off x="3904523" y="1046436"/>
          <a:ext cx="980648" cy="161652"/>
        </a:xfrm>
        <a:prstGeom xmlns:a="http://schemas.openxmlformats.org/drawingml/2006/main" prst="rect">
          <a:avLst/>
        </a:prstGeom>
      </cdr:spPr>
      <cdr:txBody>
        <a:bodyPr xmlns:a="http://schemas.openxmlformats.org/drawingml/2006/main" vert="horz"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a:r>
            <a:rPr lang="en-US" sz="1000" b="0">
              <a:solidFill>
                <a:schemeClr val="accent1"/>
              </a:solidFill>
              <a:latin typeface="Arial" panose="020B0604020202020204" pitchFamily="34" charset="0"/>
              <a:cs typeface="Arial" panose="020B0604020202020204" pitchFamily="34" charset="0"/>
            </a:rPr>
            <a:t>Energy Value</a:t>
          </a:r>
        </a:p>
      </cdr:txBody>
    </cdr:sp>
  </cdr:relSizeAnchor>
  <cdr:relSizeAnchor xmlns:cdr="http://schemas.openxmlformats.org/drawingml/2006/chartDrawing">
    <cdr:from>
      <cdr:x>0.39178</cdr:x>
      <cdr:y>0.32019</cdr:y>
    </cdr:from>
    <cdr:to>
      <cdr:x>0.55308</cdr:x>
      <cdr:y>0.39198</cdr:y>
    </cdr:to>
    <cdr:sp macro="" textlink="">
      <cdr:nvSpPr>
        <cdr:cNvPr id="5" name="TextBox 1"/>
        <cdr:cNvSpPr txBox="1"/>
      </cdr:nvSpPr>
      <cdr:spPr>
        <a:xfrm xmlns:a="http://schemas.openxmlformats.org/drawingml/2006/main">
          <a:off x="2285664" y="1024739"/>
          <a:ext cx="941034" cy="229757"/>
        </a:xfrm>
        <a:prstGeom xmlns:a="http://schemas.openxmlformats.org/drawingml/2006/main" prst="rect">
          <a:avLst/>
        </a:prstGeom>
      </cdr:spPr>
      <cdr:txBody>
        <a:bodyPr xmlns:a="http://schemas.openxmlformats.org/drawingml/2006/main" vert="horz"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a:r>
            <a:rPr lang="en-US" sz="1000" b="0">
              <a:solidFill>
                <a:schemeClr val="accent2"/>
              </a:solidFill>
              <a:latin typeface="Arial" panose="020B0604020202020204" pitchFamily="34" charset="0"/>
              <a:cs typeface="Arial" panose="020B0604020202020204" pitchFamily="34" charset="0"/>
            </a:rPr>
            <a:t>Capacity Value</a:t>
          </a:r>
        </a:p>
      </cdr:txBody>
    </cdr:sp>
  </cdr:relSizeAnchor>
  <cdr:relSizeAnchor xmlns:cdr="http://schemas.openxmlformats.org/drawingml/2006/chartDrawing">
    <cdr:from>
      <cdr:x>0.51763</cdr:x>
      <cdr:y>0.38691</cdr:y>
    </cdr:from>
    <cdr:to>
      <cdr:x>0.56875</cdr:x>
      <cdr:y>0.51652</cdr:y>
    </cdr:to>
    <cdr:cxnSp macro="">
      <cdr:nvCxnSpPr>
        <cdr:cNvPr id="7" name="Straight Connector 6">
          <a:extLst xmlns:a="http://schemas.openxmlformats.org/drawingml/2006/main">
            <a:ext uri="{FF2B5EF4-FFF2-40B4-BE49-F238E27FC236}">
              <a16:creationId xmlns:a16="http://schemas.microsoft.com/office/drawing/2014/main" id="{92876E41-A080-406A-B36F-F5214322CBD0}"/>
            </a:ext>
          </a:extLst>
        </cdr:cNvPr>
        <cdr:cNvCxnSpPr/>
      </cdr:nvCxnSpPr>
      <cdr:spPr>
        <a:xfrm xmlns:a="http://schemas.openxmlformats.org/drawingml/2006/main" flipH="1" flipV="1">
          <a:off x="3076576" y="1238252"/>
          <a:ext cx="303818" cy="414811"/>
        </a:xfrm>
        <a:prstGeom xmlns:a="http://schemas.openxmlformats.org/drawingml/2006/main" prst="line">
          <a:avLst/>
        </a:prstGeom>
        <a:ln xmlns:a="http://schemas.openxmlformats.org/drawingml/2006/main" w="6350">
          <a:solidFill>
            <a:schemeClr val="accent2"/>
          </a:solidFill>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relSizeAnchor>
  <cdr:relSizeAnchor xmlns:cdr="http://schemas.openxmlformats.org/drawingml/2006/chartDrawing">
    <cdr:from>
      <cdr:x>0.67355</cdr:x>
      <cdr:y>0.375</cdr:y>
    </cdr:from>
    <cdr:to>
      <cdr:x>0.71314</cdr:x>
      <cdr:y>0.58998</cdr:y>
    </cdr:to>
    <cdr:cxnSp macro="">
      <cdr:nvCxnSpPr>
        <cdr:cNvPr id="9" name="Straight Connector 8">
          <a:extLst xmlns:a="http://schemas.openxmlformats.org/drawingml/2006/main">
            <a:ext uri="{FF2B5EF4-FFF2-40B4-BE49-F238E27FC236}">
              <a16:creationId xmlns:a16="http://schemas.microsoft.com/office/drawing/2014/main" id="{B1137061-8890-4FDF-BDD6-275FA5C2B3FF}"/>
            </a:ext>
          </a:extLst>
        </cdr:cNvPr>
        <cdr:cNvCxnSpPr/>
      </cdr:nvCxnSpPr>
      <cdr:spPr>
        <a:xfrm xmlns:a="http://schemas.openxmlformats.org/drawingml/2006/main" flipV="1">
          <a:off x="4003283" y="1200152"/>
          <a:ext cx="235343" cy="688026"/>
        </a:xfrm>
        <a:prstGeom xmlns:a="http://schemas.openxmlformats.org/drawingml/2006/main" prst="line">
          <a:avLst/>
        </a:prstGeom>
        <a:ln xmlns:a="http://schemas.openxmlformats.org/drawingml/2006/main" w="6350">
          <a:solidFill>
            <a:schemeClr val="accent1">
              <a:lumMod val="75000"/>
            </a:schemeClr>
          </a:solidFill>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relSizeAnchor>
  <cdr:relSizeAnchor xmlns:cdr="http://schemas.openxmlformats.org/drawingml/2006/chartDrawing">
    <cdr:from>
      <cdr:x>0.04089</cdr:x>
      <cdr:y>0.32729</cdr:y>
    </cdr:from>
    <cdr:to>
      <cdr:x>0.1636</cdr:x>
      <cdr:y>0.4001</cdr:y>
    </cdr:to>
    <cdr:sp macro="" textlink="">
      <cdr:nvSpPr>
        <cdr:cNvPr id="10" name="TextBox 1"/>
        <cdr:cNvSpPr txBox="1"/>
      </cdr:nvSpPr>
      <cdr:spPr>
        <a:xfrm xmlns:a="http://schemas.openxmlformats.org/drawingml/2006/main">
          <a:off x="243019" y="1047447"/>
          <a:ext cx="729339" cy="233021"/>
        </a:xfrm>
        <a:prstGeom xmlns:a="http://schemas.openxmlformats.org/drawingml/2006/main" prst="rect">
          <a:avLst/>
        </a:prstGeom>
      </cdr:spPr>
      <cdr:txBody>
        <a:bodyPr xmlns:a="http://schemas.openxmlformats.org/drawingml/2006/main" vert="horz"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a:r>
            <a:rPr lang="en-US" sz="1000" b="0">
              <a:solidFill>
                <a:sysClr val="windowText" lastClr="000000"/>
              </a:solidFill>
              <a:latin typeface="Arial" panose="020B0604020202020204" pitchFamily="34" charset="0"/>
              <a:cs typeface="Arial" panose="020B0604020202020204" pitchFamily="34" charset="0"/>
            </a:rPr>
            <a:t>2012-2023</a:t>
          </a:r>
        </a:p>
      </cdr:txBody>
    </cdr:sp>
  </cdr:relSizeAnchor>
  <cdr:relSizeAnchor xmlns:cdr="http://schemas.openxmlformats.org/drawingml/2006/chartDrawing">
    <cdr:from>
      <cdr:x>0.05661</cdr:x>
      <cdr:y>0.39873</cdr:y>
    </cdr:from>
    <cdr:to>
      <cdr:x>0.1354</cdr:x>
      <cdr:y>0.46239</cdr:y>
    </cdr:to>
    <cdr:sp macro="" textlink="">
      <cdr:nvSpPr>
        <cdr:cNvPr id="11" name="Left Brace 10"/>
        <cdr:cNvSpPr/>
      </cdr:nvSpPr>
      <cdr:spPr>
        <a:xfrm xmlns:a="http://schemas.openxmlformats.org/drawingml/2006/main" rot="5400000">
          <a:off x="468775" y="1143813"/>
          <a:ext cx="203738" cy="468296"/>
        </a:xfrm>
        <a:prstGeom xmlns:a="http://schemas.openxmlformats.org/drawingml/2006/main" prst="leftBrace">
          <a:avLst>
            <a:gd name="adj1" fmla="val 1272"/>
            <a:gd name="adj2" fmla="val 50000"/>
          </a:avLst>
        </a:prstGeom>
        <a:ln xmlns:a="http://schemas.openxmlformats.org/drawingml/2006/main">
          <a:solidFill>
            <a:schemeClr val="tx1"/>
          </a:solidFill>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txBody>
        <a:bodyPr xmlns:a="http://schemas.openxmlformats.org/drawingml/2006/main"/>
        <a:lstStyle xmlns:a="http://schemas.openxmlformats.org/drawingml/2006/main">
          <a:lvl1pPr marL="0" indent="0">
            <a:defRPr sz="1100">
              <a:solidFill>
                <a:schemeClr val="tx1"/>
              </a:solidFill>
              <a:latin typeface="+mn-lt"/>
              <a:ea typeface="+mn-ea"/>
              <a:cs typeface="+mn-cs"/>
            </a:defRPr>
          </a:lvl1pPr>
          <a:lvl2pPr marL="457200" indent="0">
            <a:defRPr sz="1100">
              <a:solidFill>
                <a:schemeClr val="tx1"/>
              </a:solidFill>
              <a:latin typeface="+mn-lt"/>
              <a:ea typeface="+mn-ea"/>
              <a:cs typeface="+mn-cs"/>
            </a:defRPr>
          </a:lvl2pPr>
          <a:lvl3pPr marL="914400" indent="0">
            <a:defRPr sz="1100">
              <a:solidFill>
                <a:schemeClr val="tx1"/>
              </a:solidFill>
              <a:latin typeface="+mn-lt"/>
              <a:ea typeface="+mn-ea"/>
              <a:cs typeface="+mn-cs"/>
            </a:defRPr>
          </a:lvl3pPr>
          <a:lvl4pPr marL="1371600" indent="0">
            <a:defRPr sz="1100">
              <a:solidFill>
                <a:schemeClr val="tx1"/>
              </a:solidFill>
              <a:latin typeface="+mn-lt"/>
              <a:ea typeface="+mn-ea"/>
              <a:cs typeface="+mn-cs"/>
            </a:defRPr>
          </a:lvl4pPr>
          <a:lvl5pPr marL="1828800" indent="0">
            <a:defRPr sz="1100">
              <a:solidFill>
                <a:schemeClr val="tx1"/>
              </a:solidFill>
              <a:latin typeface="+mn-lt"/>
              <a:ea typeface="+mn-ea"/>
              <a:cs typeface="+mn-cs"/>
            </a:defRPr>
          </a:lvl5pPr>
          <a:lvl6pPr marL="2286000" indent="0">
            <a:defRPr sz="1100">
              <a:solidFill>
                <a:schemeClr val="tx1"/>
              </a:solidFill>
              <a:latin typeface="+mn-lt"/>
              <a:ea typeface="+mn-ea"/>
              <a:cs typeface="+mn-cs"/>
            </a:defRPr>
          </a:lvl6pPr>
          <a:lvl7pPr marL="2743200" indent="0">
            <a:defRPr sz="1100">
              <a:solidFill>
                <a:schemeClr val="tx1"/>
              </a:solidFill>
              <a:latin typeface="+mn-lt"/>
              <a:ea typeface="+mn-ea"/>
              <a:cs typeface="+mn-cs"/>
            </a:defRPr>
          </a:lvl7pPr>
          <a:lvl8pPr marL="3200400" indent="0">
            <a:defRPr sz="1100">
              <a:solidFill>
                <a:schemeClr val="tx1"/>
              </a:solidFill>
              <a:latin typeface="+mn-lt"/>
              <a:ea typeface="+mn-ea"/>
              <a:cs typeface="+mn-cs"/>
            </a:defRPr>
          </a:lvl8pPr>
          <a:lvl9pPr marL="3657600" indent="0">
            <a:defRPr sz="1100">
              <a:solidFill>
                <a:schemeClr val="tx1"/>
              </a:solidFill>
              <a:latin typeface="+mn-lt"/>
              <a:ea typeface="+mn-ea"/>
              <a:cs typeface="+mn-cs"/>
            </a:defRPr>
          </a:lvl9pPr>
        </a:lstStyle>
        <a:p xmlns:a="http://schemas.openxmlformats.org/drawingml/2006/main">
          <a:endParaRPr lang="en-US"/>
        </a:p>
      </cdr:txBody>
    </cdr:sp>
  </cdr:relSizeAnchor>
  <cdr:relSizeAnchor xmlns:cdr="http://schemas.openxmlformats.org/drawingml/2006/chartDrawing">
    <cdr:from>
      <cdr:x>0.28857</cdr:x>
      <cdr:y>0.94643</cdr:y>
    </cdr:from>
    <cdr:to>
      <cdr:x>0.74683</cdr:x>
      <cdr:y>1</cdr:y>
    </cdr:to>
    <cdr:sp macro="" textlink="">
      <cdr:nvSpPr>
        <cdr:cNvPr id="13" name="TextBox 1"/>
        <cdr:cNvSpPr txBox="1"/>
      </cdr:nvSpPr>
      <cdr:spPr>
        <a:xfrm xmlns:a="http://schemas.openxmlformats.org/drawingml/2006/main">
          <a:off x="1683544" y="3028952"/>
          <a:ext cx="2673509" cy="171448"/>
        </a:xfrm>
        <a:prstGeom xmlns:a="http://schemas.openxmlformats.org/drawingml/2006/main" prst="rect">
          <a:avLst/>
        </a:prstGeom>
      </cdr:spPr>
      <cdr:txBody>
        <a:bodyPr xmlns:a="http://schemas.openxmlformats.org/drawingml/2006/main" vert="horz"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a:r>
            <a:rPr lang="en-US" sz="1000" b="0">
              <a:solidFill>
                <a:sysClr val="windowText" lastClr="000000"/>
              </a:solidFill>
              <a:latin typeface="Arial" panose="020B0604020202020204" pitchFamily="34" charset="0"/>
              <a:cs typeface="Arial" panose="020B0604020202020204" pitchFamily="34" charset="0"/>
            </a:rPr>
            <a:t>Western Non-ISO Balancing Authorities (BA)</a:t>
          </a:r>
        </a:p>
      </cdr:txBody>
    </cdr:sp>
  </cdr:relSizeAnchor>
</c:userShapes>
</file>

<file path=xl/drawings/drawing90.xml><?xml version="1.0" encoding="utf-8"?>
<c:userShapes xmlns:c="http://schemas.openxmlformats.org/drawingml/2006/chart">
  <cdr:relSizeAnchor xmlns:cdr="http://schemas.openxmlformats.org/drawingml/2006/chartDrawing">
    <cdr:from>
      <cdr:x>0</cdr:x>
      <cdr:y>0</cdr:y>
    </cdr:from>
    <cdr:to>
      <cdr:x>0.83063</cdr:x>
      <cdr:y>0.07738</cdr:y>
    </cdr:to>
    <cdr:sp macro="" textlink="">
      <cdr:nvSpPr>
        <cdr:cNvPr id="2" name="TextBox 1"/>
        <cdr:cNvSpPr txBox="1"/>
      </cdr:nvSpPr>
      <cdr:spPr>
        <a:xfrm xmlns:a="http://schemas.openxmlformats.org/drawingml/2006/main">
          <a:off x="0" y="0"/>
          <a:ext cx="4881562" cy="247650"/>
        </a:xfrm>
        <a:prstGeom xmlns:a="http://schemas.openxmlformats.org/drawingml/2006/main" prst="rect">
          <a:avLst/>
        </a:prstGeom>
      </cdr:spPr>
      <cdr:txBody>
        <a:bodyPr xmlns:a="http://schemas.openxmlformats.org/drawingml/2006/main" vertOverflow="clip" vert="horz" wrap="square" lIns="18288" tIns="18288" rIns="18288" bIns="18288" rtlCol="0" anchor="t" anchorCtr="0"/>
        <a:lstStyle xmlns:a="http://schemas.openxmlformats.org/drawingml/2006/main"/>
        <a:p xmlns:a="http://schemas.openxmlformats.org/drawingml/2006/main">
          <a:pPr algn="l"/>
          <a:r>
            <a:rPr lang="en-US" sz="1000" b="1">
              <a:solidFill>
                <a:schemeClr val="tx1"/>
              </a:solidFill>
              <a:latin typeface="Arial" panose="020B0604020202020204" pitchFamily="34" charset="0"/>
              <a:cs typeface="Arial" panose="020B0604020202020204" pitchFamily="34" charset="0"/>
            </a:rPr>
            <a:t>Average Solar Value, with 10</a:t>
          </a:r>
          <a:r>
            <a:rPr lang="en-US" sz="1000" b="1" baseline="30000">
              <a:solidFill>
                <a:schemeClr val="tx1"/>
              </a:solidFill>
              <a:latin typeface="Arial" panose="020B0604020202020204" pitchFamily="34" charset="0"/>
              <a:cs typeface="Arial" panose="020B0604020202020204" pitchFamily="34" charset="0"/>
            </a:rPr>
            <a:t>th</a:t>
          </a:r>
          <a:r>
            <a:rPr lang="en-US" sz="1000" b="1">
              <a:solidFill>
                <a:schemeClr val="tx1"/>
              </a:solidFill>
              <a:latin typeface="Arial" panose="020B0604020202020204" pitchFamily="34" charset="0"/>
              <a:cs typeface="Arial" panose="020B0604020202020204" pitchFamily="34" charset="0"/>
            </a:rPr>
            <a:t>/90</a:t>
          </a:r>
          <a:r>
            <a:rPr lang="en-US" sz="1000" b="1" baseline="30000">
              <a:solidFill>
                <a:schemeClr val="tx1"/>
              </a:solidFill>
              <a:latin typeface="Arial" panose="020B0604020202020204" pitchFamily="34" charset="0"/>
              <a:cs typeface="Arial" panose="020B0604020202020204" pitchFamily="34" charset="0"/>
            </a:rPr>
            <a:t>th</a:t>
          </a:r>
          <a:r>
            <a:rPr lang="en-US" sz="1000" b="1">
              <a:solidFill>
                <a:schemeClr val="tx1"/>
              </a:solidFill>
              <a:latin typeface="Arial" panose="020B0604020202020204" pitchFamily="34" charset="0"/>
              <a:cs typeface="Arial" panose="020B0604020202020204" pitchFamily="34" charset="0"/>
            </a:rPr>
            <a:t> Percentiles of Combined Value (2023 $/MWh)</a:t>
          </a:r>
        </a:p>
        <a:p xmlns:a="http://schemas.openxmlformats.org/drawingml/2006/main">
          <a:pPr algn="l"/>
          <a:endParaRPr lang="en-US" sz="1000" b="1">
            <a:solidFill>
              <a:schemeClr val="tx1"/>
            </a:solidFill>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0.17707</cdr:x>
      <cdr:y>0.32427</cdr:y>
    </cdr:from>
    <cdr:to>
      <cdr:x>0.34516</cdr:x>
      <cdr:y>0.37478</cdr:y>
    </cdr:to>
    <cdr:sp macro="" textlink="">
      <cdr:nvSpPr>
        <cdr:cNvPr id="4" name="TextBox 1"/>
        <cdr:cNvSpPr txBox="1"/>
      </cdr:nvSpPr>
      <cdr:spPr>
        <a:xfrm xmlns:a="http://schemas.openxmlformats.org/drawingml/2006/main">
          <a:off x="1038918" y="1037797"/>
          <a:ext cx="986252" cy="161652"/>
        </a:xfrm>
        <a:prstGeom xmlns:a="http://schemas.openxmlformats.org/drawingml/2006/main" prst="rect">
          <a:avLst/>
        </a:prstGeom>
      </cdr:spPr>
      <cdr:txBody>
        <a:bodyPr xmlns:a="http://schemas.openxmlformats.org/drawingml/2006/main" vert="horz"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a:r>
            <a:rPr lang="en-US" sz="1000" b="0">
              <a:solidFill>
                <a:schemeClr val="accent1"/>
              </a:solidFill>
              <a:latin typeface="Arial" panose="020B0604020202020204" pitchFamily="34" charset="0"/>
              <a:cs typeface="Arial" panose="020B0604020202020204" pitchFamily="34" charset="0"/>
            </a:rPr>
            <a:t>Energy Value</a:t>
          </a:r>
        </a:p>
      </cdr:txBody>
    </cdr:sp>
  </cdr:relSizeAnchor>
  <cdr:relSizeAnchor xmlns:cdr="http://schemas.openxmlformats.org/drawingml/2006/chartDrawing">
    <cdr:from>
      <cdr:x>0.22574</cdr:x>
      <cdr:y>0.12287</cdr:y>
    </cdr:from>
    <cdr:to>
      <cdr:x>0.38704</cdr:x>
      <cdr:y>0.19466</cdr:y>
    </cdr:to>
    <cdr:sp macro="" textlink="">
      <cdr:nvSpPr>
        <cdr:cNvPr id="5" name="TextBox 1"/>
        <cdr:cNvSpPr txBox="1"/>
      </cdr:nvSpPr>
      <cdr:spPr>
        <a:xfrm xmlns:a="http://schemas.openxmlformats.org/drawingml/2006/main">
          <a:off x="1324507" y="393237"/>
          <a:ext cx="946411" cy="229757"/>
        </a:xfrm>
        <a:prstGeom xmlns:a="http://schemas.openxmlformats.org/drawingml/2006/main" prst="rect">
          <a:avLst/>
        </a:prstGeom>
      </cdr:spPr>
      <cdr:txBody>
        <a:bodyPr xmlns:a="http://schemas.openxmlformats.org/drawingml/2006/main" vert="horz"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a:r>
            <a:rPr lang="en-US" sz="1000" b="0">
              <a:solidFill>
                <a:schemeClr val="accent2"/>
              </a:solidFill>
              <a:latin typeface="Arial" panose="020B0604020202020204" pitchFamily="34" charset="0"/>
              <a:cs typeface="Arial" panose="020B0604020202020204" pitchFamily="34" charset="0"/>
            </a:rPr>
            <a:t>Capacity Value</a:t>
          </a:r>
        </a:p>
      </cdr:txBody>
    </cdr:sp>
  </cdr:relSizeAnchor>
  <cdr:relSizeAnchor xmlns:cdr="http://schemas.openxmlformats.org/drawingml/2006/chartDrawing">
    <cdr:from>
      <cdr:x>0.32452</cdr:x>
      <cdr:y>0.19048</cdr:y>
    </cdr:from>
    <cdr:to>
      <cdr:x>0.4095</cdr:x>
      <cdr:y>0.35342</cdr:y>
    </cdr:to>
    <cdr:cxnSp macro="">
      <cdr:nvCxnSpPr>
        <cdr:cNvPr id="7" name="Straight Connector 6">
          <a:extLst xmlns:a="http://schemas.openxmlformats.org/drawingml/2006/main">
            <a:ext uri="{FF2B5EF4-FFF2-40B4-BE49-F238E27FC236}">
              <a16:creationId xmlns:a16="http://schemas.microsoft.com/office/drawing/2014/main" id="{92876E41-A080-406A-B36F-F5214322CBD0}"/>
            </a:ext>
          </a:extLst>
        </cdr:cNvPr>
        <cdr:cNvCxnSpPr/>
      </cdr:nvCxnSpPr>
      <cdr:spPr>
        <a:xfrm xmlns:a="http://schemas.openxmlformats.org/drawingml/2006/main" flipH="1" flipV="1">
          <a:off x="1904089" y="609612"/>
          <a:ext cx="498593" cy="521482"/>
        </a:xfrm>
        <a:prstGeom xmlns:a="http://schemas.openxmlformats.org/drawingml/2006/main" prst="line">
          <a:avLst/>
        </a:prstGeom>
        <a:ln xmlns:a="http://schemas.openxmlformats.org/drawingml/2006/main" w="6350">
          <a:solidFill>
            <a:schemeClr val="accent2"/>
          </a:solidFill>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relSizeAnchor>
  <cdr:relSizeAnchor xmlns:cdr="http://schemas.openxmlformats.org/drawingml/2006/chartDrawing">
    <cdr:from>
      <cdr:x>0.33017</cdr:x>
      <cdr:y>0.3634</cdr:y>
    </cdr:from>
    <cdr:to>
      <cdr:x>0.36688</cdr:x>
      <cdr:y>0.47619</cdr:y>
    </cdr:to>
    <cdr:cxnSp macro="">
      <cdr:nvCxnSpPr>
        <cdr:cNvPr id="9" name="Straight Connector 8">
          <a:extLst xmlns:a="http://schemas.openxmlformats.org/drawingml/2006/main">
            <a:ext uri="{FF2B5EF4-FFF2-40B4-BE49-F238E27FC236}">
              <a16:creationId xmlns:a16="http://schemas.microsoft.com/office/drawing/2014/main" id="{B1137061-8890-4FDF-BDD6-275FA5C2B3FF}"/>
            </a:ext>
          </a:extLst>
        </cdr:cNvPr>
        <cdr:cNvCxnSpPr/>
      </cdr:nvCxnSpPr>
      <cdr:spPr>
        <a:xfrm xmlns:a="http://schemas.openxmlformats.org/drawingml/2006/main" flipH="1" flipV="1">
          <a:off x="1937239" y="1163025"/>
          <a:ext cx="215411" cy="360975"/>
        </a:xfrm>
        <a:prstGeom xmlns:a="http://schemas.openxmlformats.org/drawingml/2006/main" prst="line">
          <a:avLst/>
        </a:prstGeom>
        <a:ln xmlns:a="http://schemas.openxmlformats.org/drawingml/2006/main" w="6350">
          <a:solidFill>
            <a:schemeClr val="accent1">
              <a:lumMod val="75000"/>
            </a:schemeClr>
          </a:solidFill>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relSizeAnchor>
  <cdr:relSizeAnchor xmlns:cdr="http://schemas.openxmlformats.org/drawingml/2006/chartDrawing">
    <cdr:from>
      <cdr:x>0.04267</cdr:x>
      <cdr:y>0.2256</cdr:y>
    </cdr:from>
    <cdr:to>
      <cdr:x>0.16538</cdr:x>
      <cdr:y>0.29841</cdr:y>
    </cdr:to>
    <cdr:sp macro="" textlink="">
      <cdr:nvSpPr>
        <cdr:cNvPr id="10" name="TextBox 1"/>
        <cdr:cNvSpPr txBox="1"/>
      </cdr:nvSpPr>
      <cdr:spPr>
        <a:xfrm xmlns:a="http://schemas.openxmlformats.org/drawingml/2006/main">
          <a:off x="253613" y="722021"/>
          <a:ext cx="729340" cy="233021"/>
        </a:xfrm>
        <a:prstGeom xmlns:a="http://schemas.openxmlformats.org/drawingml/2006/main" prst="rect">
          <a:avLst/>
        </a:prstGeom>
      </cdr:spPr>
      <cdr:txBody>
        <a:bodyPr xmlns:a="http://schemas.openxmlformats.org/drawingml/2006/main" vert="horz"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a:r>
            <a:rPr lang="en-US" sz="1000" b="0">
              <a:solidFill>
                <a:sysClr val="windowText" lastClr="000000"/>
              </a:solidFill>
              <a:latin typeface="Arial" panose="020B0604020202020204" pitchFamily="34" charset="0"/>
              <a:cs typeface="Arial" panose="020B0604020202020204" pitchFamily="34" charset="0"/>
            </a:rPr>
            <a:t>2012-2023</a:t>
          </a:r>
        </a:p>
      </cdr:txBody>
    </cdr:sp>
  </cdr:relSizeAnchor>
  <cdr:relSizeAnchor xmlns:cdr="http://schemas.openxmlformats.org/drawingml/2006/chartDrawing">
    <cdr:from>
      <cdr:x>0.04944</cdr:x>
      <cdr:y>0.30717</cdr:y>
    </cdr:from>
    <cdr:to>
      <cdr:x>0.16127</cdr:x>
      <cdr:y>0.34512</cdr:y>
    </cdr:to>
    <cdr:sp macro="" textlink="">
      <cdr:nvSpPr>
        <cdr:cNvPr id="11" name="Left Brace 10"/>
        <cdr:cNvSpPr/>
      </cdr:nvSpPr>
      <cdr:spPr>
        <a:xfrm xmlns:a="http://schemas.openxmlformats.org/drawingml/2006/main" rot="5400000">
          <a:off x="565489" y="711469"/>
          <a:ext cx="121455" cy="664672"/>
        </a:xfrm>
        <a:prstGeom xmlns:a="http://schemas.openxmlformats.org/drawingml/2006/main" prst="leftBrace">
          <a:avLst>
            <a:gd name="adj1" fmla="val 0"/>
            <a:gd name="adj2" fmla="val 50000"/>
          </a:avLst>
        </a:prstGeom>
        <a:ln xmlns:a="http://schemas.openxmlformats.org/drawingml/2006/main">
          <a:solidFill>
            <a:schemeClr val="tx1"/>
          </a:solidFill>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txBody>
        <a:bodyPr xmlns:a="http://schemas.openxmlformats.org/drawingml/2006/main"/>
        <a:lstStyle xmlns:a="http://schemas.openxmlformats.org/drawingml/2006/main">
          <a:lvl1pPr marL="0" indent="0">
            <a:defRPr sz="1100">
              <a:solidFill>
                <a:schemeClr val="tx1"/>
              </a:solidFill>
              <a:latin typeface="+mn-lt"/>
              <a:ea typeface="+mn-ea"/>
              <a:cs typeface="+mn-cs"/>
            </a:defRPr>
          </a:lvl1pPr>
          <a:lvl2pPr marL="457200" indent="0">
            <a:defRPr sz="1100">
              <a:solidFill>
                <a:schemeClr val="tx1"/>
              </a:solidFill>
              <a:latin typeface="+mn-lt"/>
              <a:ea typeface="+mn-ea"/>
              <a:cs typeface="+mn-cs"/>
            </a:defRPr>
          </a:lvl2pPr>
          <a:lvl3pPr marL="914400" indent="0">
            <a:defRPr sz="1100">
              <a:solidFill>
                <a:schemeClr val="tx1"/>
              </a:solidFill>
              <a:latin typeface="+mn-lt"/>
              <a:ea typeface="+mn-ea"/>
              <a:cs typeface="+mn-cs"/>
            </a:defRPr>
          </a:lvl3pPr>
          <a:lvl4pPr marL="1371600" indent="0">
            <a:defRPr sz="1100">
              <a:solidFill>
                <a:schemeClr val="tx1"/>
              </a:solidFill>
              <a:latin typeface="+mn-lt"/>
              <a:ea typeface="+mn-ea"/>
              <a:cs typeface="+mn-cs"/>
            </a:defRPr>
          </a:lvl4pPr>
          <a:lvl5pPr marL="1828800" indent="0">
            <a:defRPr sz="1100">
              <a:solidFill>
                <a:schemeClr val="tx1"/>
              </a:solidFill>
              <a:latin typeface="+mn-lt"/>
              <a:ea typeface="+mn-ea"/>
              <a:cs typeface="+mn-cs"/>
            </a:defRPr>
          </a:lvl5pPr>
          <a:lvl6pPr marL="2286000" indent="0">
            <a:defRPr sz="1100">
              <a:solidFill>
                <a:schemeClr val="tx1"/>
              </a:solidFill>
              <a:latin typeface="+mn-lt"/>
              <a:ea typeface="+mn-ea"/>
              <a:cs typeface="+mn-cs"/>
            </a:defRPr>
          </a:lvl6pPr>
          <a:lvl7pPr marL="2743200" indent="0">
            <a:defRPr sz="1100">
              <a:solidFill>
                <a:schemeClr val="tx1"/>
              </a:solidFill>
              <a:latin typeface="+mn-lt"/>
              <a:ea typeface="+mn-ea"/>
              <a:cs typeface="+mn-cs"/>
            </a:defRPr>
          </a:lvl7pPr>
          <a:lvl8pPr marL="3200400" indent="0">
            <a:defRPr sz="1100">
              <a:solidFill>
                <a:schemeClr val="tx1"/>
              </a:solidFill>
              <a:latin typeface="+mn-lt"/>
              <a:ea typeface="+mn-ea"/>
              <a:cs typeface="+mn-cs"/>
            </a:defRPr>
          </a:lvl8pPr>
          <a:lvl9pPr marL="3657600" indent="0">
            <a:defRPr sz="1100">
              <a:solidFill>
                <a:schemeClr val="tx1"/>
              </a:solidFill>
              <a:latin typeface="+mn-lt"/>
              <a:ea typeface="+mn-ea"/>
              <a:cs typeface="+mn-cs"/>
            </a:defRPr>
          </a:lvl9pPr>
        </a:lstStyle>
        <a:p xmlns:a="http://schemas.openxmlformats.org/drawingml/2006/main">
          <a:endParaRPr lang="en-US"/>
        </a:p>
      </cdr:txBody>
    </cdr:sp>
  </cdr:relSizeAnchor>
  <cdr:relSizeAnchor xmlns:cdr="http://schemas.openxmlformats.org/drawingml/2006/chartDrawing">
    <cdr:from>
      <cdr:x>0.25381</cdr:x>
      <cdr:y>0.92683</cdr:y>
    </cdr:from>
    <cdr:to>
      <cdr:x>0.74683</cdr:x>
      <cdr:y>1</cdr:y>
    </cdr:to>
    <cdr:sp macro="" textlink="">
      <cdr:nvSpPr>
        <cdr:cNvPr id="13" name="TextBox 1"/>
        <cdr:cNvSpPr txBox="1"/>
      </cdr:nvSpPr>
      <cdr:spPr>
        <a:xfrm xmlns:a="http://schemas.openxmlformats.org/drawingml/2006/main">
          <a:off x="1538289" y="2937977"/>
          <a:ext cx="2988068" cy="231943"/>
        </a:xfrm>
        <a:prstGeom xmlns:a="http://schemas.openxmlformats.org/drawingml/2006/main" prst="rect">
          <a:avLst/>
        </a:prstGeom>
      </cdr:spPr>
      <cdr:txBody>
        <a:bodyPr xmlns:a="http://schemas.openxmlformats.org/drawingml/2006/main" vert="horz"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100" b="0">
              <a:effectLst/>
              <a:latin typeface="+mn-lt"/>
              <a:ea typeface="+mn-ea"/>
              <a:cs typeface="+mn-cs"/>
            </a:rPr>
            <a:t>Southeastern Non-ISO Balancing Authorities (BA)</a:t>
          </a:r>
          <a:endParaRPr lang="en-US" sz="1000">
            <a:effectLst/>
          </a:endParaRPr>
        </a:p>
      </cdr:txBody>
    </cdr:sp>
  </cdr:relSizeAnchor>
</c:userShapes>
</file>

<file path=xl/drawings/drawing91.xml><?xml version="1.0" encoding="utf-8"?>
<xdr:wsDr xmlns:xdr="http://schemas.openxmlformats.org/drawingml/2006/spreadsheetDrawing" xmlns:a="http://schemas.openxmlformats.org/drawingml/2006/main">
  <xdr:twoCellAnchor>
    <xdr:from>
      <xdr:col>0</xdr:col>
      <xdr:colOff>23812</xdr:colOff>
      <xdr:row>1</xdr:row>
      <xdr:rowOff>83343</xdr:rowOff>
    </xdr:from>
    <xdr:to>
      <xdr:col>6</xdr:col>
      <xdr:colOff>812007</xdr:colOff>
      <xdr:row>18</xdr:row>
      <xdr:rowOff>45243</xdr:rowOff>
    </xdr:to>
    <xdr:graphicFrame macro="">
      <xdr:nvGraphicFramePr>
        <xdr:cNvPr id="2" name="Chart 1">
          <a:extLst>
            <a:ext uri="{FF2B5EF4-FFF2-40B4-BE49-F238E27FC236}">
              <a16:creationId xmlns:a16="http://schemas.microsoft.com/office/drawing/2014/main" id="{00000000-0008-0000-27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92.xml><?xml version="1.0" encoding="utf-8"?>
<c:userShapes xmlns:c="http://schemas.openxmlformats.org/drawingml/2006/chart">
  <cdr:relSizeAnchor xmlns:cdr="http://schemas.openxmlformats.org/drawingml/2006/chartDrawing">
    <cdr:from>
      <cdr:x>0</cdr:x>
      <cdr:y>0</cdr:y>
    </cdr:from>
    <cdr:to>
      <cdr:x>0.43153</cdr:x>
      <cdr:y>0.06496</cdr:y>
    </cdr:to>
    <cdr:sp macro="" textlink="">
      <cdr:nvSpPr>
        <cdr:cNvPr id="2" name="TextBox 1"/>
        <cdr:cNvSpPr txBox="1"/>
      </cdr:nvSpPr>
      <cdr:spPr>
        <a:xfrm xmlns:a="http://schemas.openxmlformats.org/drawingml/2006/main">
          <a:off x="0" y="0"/>
          <a:ext cx="2526189" cy="206535"/>
        </a:xfrm>
        <a:prstGeom xmlns:a="http://schemas.openxmlformats.org/drawingml/2006/main" prst="rect">
          <a:avLst/>
        </a:prstGeom>
      </cdr:spPr>
      <cdr:txBody>
        <a:bodyPr xmlns:a="http://schemas.openxmlformats.org/drawingml/2006/main" vertOverflow="clip" vert="horz" wrap="square" lIns="18288" tIns="18288" rIns="18288" bIns="18288" rtlCol="0" anchor="t" anchorCtr="0"/>
        <a:lstStyle xmlns:a="http://schemas.openxmlformats.org/drawingml/2006/main"/>
        <a:p xmlns:a="http://schemas.openxmlformats.org/drawingml/2006/main">
          <a:pPr algn="l"/>
          <a:r>
            <a:rPr lang="en-US" sz="1000" b="1">
              <a:solidFill>
                <a:schemeClr val="tx1"/>
              </a:solidFill>
              <a:latin typeface="Arial" panose="020B0604020202020204" pitchFamily="34" charset="0"/>
              <a:cs typeface="Arial" panose="020B0604020202020204" pitchFamily="34" charset="0"/>
            </a:rPr>
            <a:t>Solar Value and PPA Price (2023 $/MWh)</a:t>
          </a:r>
        </a:p>
      </cdr:txBody>
    </cdr:sp>
  </cdr:relSizeAnchor>
  <cdr:relSizeAnchor xmlns:cdr="http://schemas.openxmlformats.org/drawingml/2006/chartDrawing">
    <cdr:from>
      <cdr:x>0.4001</cdr:x>
      <cdr:y>0.09715</cdr:y>
    </cdr:from>
    <cdr:to>
      <cdr:x>0.56322</cdr:x>
      <cdr:y>0.17162</cdr:y>
    </cdr:to>
    <cdr:sp macro="" textlink="">
      <cdr:nvSpPr>
        <cdr:cNvPr id="4" name="TextBox 1"/>
        <cdr:cNvSpPr txBox="1"/>
      </cdr:nvSpPr>
      <cdr:spPr>
        <a:xfrm xmlns:a="http://schemas.openxmlformats.org/drawingml/2006/main">
          <a:off x="2369479" y="310934"/>
          <a:ext cx="966024" cy="238334"/>
        </a:xfrm>
        <a:prstGeom xmlns:a="http://schemas.openxmlformats.org/drawingml/2006/main" prst="rect">
          <a:avLst/>
        </a:prstGeom>
      </cdr:spPr>
      <cdr:txBody>
        <a:bodyPr xmlns:a="http://schemas.openxmlformats.org/drawingml/2006/main" vert="horz"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a:r>
            <a:rPr lang="en-US" sz="1000" b="0">
              <a:solidFill>
                <a:schemeClr val="accent2">
                  <a:lumMod val="75000"/>
                </a:schemeClr>
              </a:solidFill>
              <a:latin typeface="Arial" panose="020B0604020202020204" pitchFamily="34" charset="0"/>
              <a:cs typeface="Arial" panose="020B0604020202020204" pitchFamily="34" charset="0"/>
            </a:rPr>
            <a:t>Capacity Value</a:t>
          </a:r>
        </a:p>
      </cdr:txBody>
    </cdr:sp>
  </cdr:relSizeAnchor>
  <cdr:relSizeAnchor xmlns:cdr="http://schemas.openxmlformats.org/drawingml/2006/chartDrawing">
    <cdr:from>
      <cdr:x>0.41192</cdr:x>
      <cdr:y>0.15844</cdr:y>
    </cdr:from>
    <cdr:to>
      <cdr:x>0.55188</cdr:x>
      <cdr:y>0.23291</cdr:y>
    </cdr:to>
    <cdr:sp macro="" textlink="">
      <cdr:nvSpPr>
        <cdr:cNvPr id="5" name="TextBox 1"/>
        <cdr:cNvSpPr txBox="1"/>
      </cdr:nvSpPr>
      <cdr:spPr>
        <a:xfrm xmlns:a="http://schemas.openxmlformats.org/drawingml/2006/main">
          <a:off x="2439450" y="507082"/>
          <a:ext cx="828866" cy="238334"/>
        </a:xfrm>
        <a:prstGeom xmlns:a="http://schemas.openxmlformats.org/drawingml/2006/main" prst="rect">
          <a:avLst/>
        </a:prstGeom>
      </cdr:spPr>
      <cdr:txBody>
        <a:bodyPr xmlns:a="http://schemas.openxmlformats.org/drawingml/2006/main" vert="horz"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a:r>
            <a:rPr lang="en-US" sz="1000" b="0">
              <a:solidFill>
                <a:schemeClr val="accent1">
                  <a:lumMod val="75000"/>
                </a:schemeClr>
              </a:solidFill>
              <a:latin typeface="Arial" panose="020B0604020202020204" pitchFamily="34" charset="0"/>
              <a:cs typeface="Arial" panose="020B0604020202020204" pitchFamily="34" charset="0"/>
            </a:rPr>
            <a:t>Energy Value</a:t>
          </a:r>
        </a:p>
      </cdr:txBody>
    </cdr:sp>
  </cdr:relSizeAnchor>
  <cdr:relSizeAnchor xmlns:cdr="http://schemas.openxmlformats.org/drawingml/2006/chartDrawing">
    <cdr:from>
      <cdr:x>0.54665</cdr:x>
      <cdr:y>0.21371</cdr:y>
    </cdr:from>
    <cdr:to>
      <cdr:x>0.57826</cdr:x>
      <cdr:y>0.24476</cdr:y>
    </cdr:to>
    <cdr:cxnSp macro="">
      <cdr:nvCxnSpPr>
        <cdr:cNvPr id="7" name="Straight Connector 6">
          <a:extLst xmlns:a="http://schemas.openxmlformats.org/drawingml/2006/main">
            <a:ext uri="{FF2B5EF4-FFF2-40B4-BE49-F238E27FC236}">
              <a16:creationId xmlns:a16="http://schemas.microsoft.com/office/drawing/2014/main" id="{92876E41-A080-406A-B36F-F5214322CBD0}"/>
            </a:ext>
          </a:extLst>
        </cdr:cNvPr>
        <cdr:cNvCxnSpPr/>
      </cdr:nvCxnSpPr>
      <cdr:spPr>
        <a:xfrm xmlns:a="http://schemas.openxmlformats.org/drawingml/2006/main" flipH="1" flipV="1">
          <a:off x="3237325" y="683961"/>
          <a:ext cx="187200" cy="99372"/>
        </a:xfrm>
        <a:prstGeom xmlns:a="http://schemas.openxmlformats.org/drawingml/2006/main" prst="line">
          <a:avLst/>
        </a:prstGeom>
        <a:ln xmlns:a="http://schemas.openxmlformats.org/drawingml/2006/main" w="6350">
          <a:solidFill>
            <a:schemeClr val="accent1">
              <a:lumMod val="75000"/>
            </a:schemeClr>
          </a:solidFill>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relSizeAnchor>
  <cdr:relSizeAnchor xmlns:cdr="http://schemas.openxmlformats.org/drawingml/2006/chartDrawing">
    <cdr:from>
      <cdr:x>0.52513</cdr:x>
      <cdr:y>0.15848</cdr:y>
    </cdr:from>
    <cdr:to>
      <cdr:x>0.57624</cdr:x>
      <cdr:y>0.1824</cdr:y>
    </cdr:to>
    <cdr:cxnSp macro="">
      <cdr:nvCxnSpPr>
        <cdr:cNvPr id="9" name="Straight Connector 8">
          <a:extLst xmlns:a="http://schemas.openxmlformats.org/drawingml/2006/main">
            <a:ext uri="{FF2B5EF4-FFF2-40B4-BE49-F238E27FC236}">
              <a16:creationId xmlns:a16="http://schemas.microsoft.com/office/drawing/2014/main" id="{B1137061-8890-4FDF-BDD6-275FA5C2B3FF}"/>
            </a:ext>
          </a:extLst>
        </cdr:cNvPr>
        <cdr:cNvCxnSpPr/>
      </cdr:nvCxnSpPr>
      <cdr:spPr>
        <a:xfrm xmlns:a="http://schemas.openxmlformats.org/drawingml/2006/main">
          <a:off x="3109913" y="507207"/>
          <a:ext cx="302678" cy="76546"/>
        </a:xfrm>
        <a:prstGeom xmlns:a="http://schemas.openxmlformats.org/drawingml/2006/main" prst="line">
          <a:avLst/>
        </a:prstGeom>
        <a:ln xmlns:a="http://schemas.openxmlformats.org/drawingml/2006/main" w="6350">
          <a:solidFill>
            <a:schemeClr val="accent2">
              <a:lumMod val="75000"/>
            </a:schemeClr>
          </a:solidFill>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relSizeAnchor>
  <cdr:relSizeAnchor xmlns:cdr="http://schemas.openxmlformats.org/drawingml/2006/chartDrawing">
    <cdr:from>
      <cdr:x>0.06313</cdr:x>
      <cdr:y>0.12882</cdr:y>
    </cdr:from>
    <cdr:to>
      <cdr:x>0.35153</cdr:x>
      <cdr:y>0.21869</cdr:y>
    </cdr:to>
    <cdr:sp macro="" textlink="">
      <cdr:nvSpPr>
        <cdr:cNvPr id="10" name="TextBox 1"/>
        <cdr:cNvSpPr txBox="1"/>
      </cdr:nvSpPr>
      <cdr:spPr>
        <a:xfrm xmlns:a="http://schemas.openxmlformats.org/drawingml/2006/main">
          <a:off x="373770" y="414095"/>
          <a:ext cx="1707583" cy="288891"/>
        </a:xfrm>
        <a:prstGeom xmlns:a="http://schemas.openxmlformats.org/drawingml/2006/main" prst="rect">
          <a:avLst/>
        </a:prstGeom>
      </cdr:spPr>
      <cdr:txBody>
        <a:bodyPr xmlns:a="http://schemas.openxmlformats.org/drawingml/2006/main" vert="horz"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a:r>
            <a:rPr lang="en-US" sz="1000" b="0">
              <a:solidFill>
                <a:schemeClr val="accent3">
                  <a:lumMod val="75000"/>
                </a:schemeClr>
              </a:solidFill>
              <a:latin typeface="Arial" panose="020B0604020202020204" pitchFamily="34" charset="0"/>
              <a:cs typeface="Arial" panose="020B0604020202020204" pitchFamily="34" charset="0"/>
            </a:rPr>
            <a:t>Average Levelized PPA Price (by execution year)</a:t>
          </a:r>
        </a:p>
      </cdr:txBody>
    </cdr:sp>
  </cdr:relSizeAnchor>
  <cdr:relSizeAnchor xmlns:cdr="http://schemas.openxmlformats.org/drawingml/2006/chartDrawing">
    <cdr:from>
      <cdr:x>0.07198</cdr:x>
      <cdr:y>0.20166</cdr:y>
    </cdr:from>
    <cdr:to>
      <cdr:x>0.09218</cdr:x>
      <cdr:y>0.22197</cdr:y>
    </cdr:to>
    <cdr:cxnSp macro="">
      <cdr:nvCxnSpPr>
        <cdr:cNvPr id="15" name="Straight Connector 14">
          <a:extLst xmlns:a="http://schemas.openxmlformats.org/drawingml/2006/main">
            <a:ext uri="{FF2B5EF4-FFF2-40B4-BE49-F238E27FC236}">
              <a16:creationId xmlns:a16="http://schemas.microsoft.com/office/drawing/2014/main" id="{B1137061-8890-4FDF-BDD6-275FA5C2B3FF}"/>
            </a:ext>
          </a:extLst>
        </cdr:cNvPr>
        <cdr:cNvCxnSpPr/>
      </cdr:nvCxnSpPr>
      <cdr:spPr>
        <a:xfrm xmlns:a="http://schemas.openxmlformats.org/drawingml/2006/main" flipH="1">
          <a:off x="426170" y="648240"/>
          <a:ext cx="119602" cy="65288"/>
        </a:xfrm>
        <a:prstGeom xmlns:a="http://schemas.openxmlformats.org/drawingml/2006/main" prst="line">
          <a:avLst/>
        </a:prstGeom>
        <a:ln xmlns:a="http://schemas.openxmlformats.org/drawingml/2006/main" w="6350">
          <a:solidFill>
            <a:schemeClr val="accent3">
              <a:lumMod val="75000"/>
            </a:schemeClr>
          </a:solidFill>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relSizeAnchor>
  <cdr:relSizeAnchor xmlns:cdr="http://schemas.openxmlformats.org/drawingml/2006/chartDrawing">
    <cdr:from>
      <cdr:x>0.63985</cdr:x>
      <cdr:y>0.1984</cdr:y>
    </cdr:from>
    <cdr:to>
      <cdr:x>0.75596</cdr:x>
      <cdr:y>0.28381</cdr:y>
    </cdr:to>
    <cdr:sp macro="" textlink="">
      <cdr:nvSpPr>
        <cdr:cNvPr id="11" name="TextBox 1"/>
        <cdr:cNvSpPr txBox="1"/>
      </cdr:nvSpPr>
      <cdr:spPr>
        <a:xfrm xmlns:a="http://schemas.openxmlformats.org/drawingml/2006/main">
          <a:off x="3788468" y="637766"/>
          <a:ext cx="687474" cy="274554"/>
        </a:xfrm>
        <a:prstGeom xmlns:a="http://schemas.openxmlformats.org/drawingml/2006/main" prst="rect">
          <a:avLst/>
        </a:prstGeom>
        <a:solidFill xmlns:a="http://schemas.openxmlformats.org/drawingml/2006/main">
          <a:schemeClr val="bg1">
            <a:alpha val="60000"/>
          </a:schemeClr>
        </a:solidFill>
      </cdr:spPr>
      <cdr:txBody>
        <a:bodyPr xmlns:a="http://schemas.openxmlformats.org/drawingml/2006/main" vert="horz"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a:r>
            <a:rPr lang="en-US" sz="1000" b="0">
              <a:solidFill>
                <a:schemeClr val="accent6">
                  <a:lumMod val="75000"/>
                </a:schemeClr>
              </a:solidFill>
              <a:latin typeface="Arial" panose="020B0604020202020204" pitchFamily="34" charset="0"/>
              <a:cs typeface="Arial" panose="020B0604020202020204" pitchFamily="34" charset="0"/>
            </a:rPr>
            <a:t>LevelTen </a:t>
          </a:r>
        </a:p>
        <a:p xmlns:a="http://schemas.openxmlformats.org/drawingml/2006/main">
          <a:pPr algn="ctr"/>
          <a:r>
            <a:rPr lang="en-US" sz="1000" b="0">
              <a:solidFill>
                <a:schemeClr val="accent6">
                  <a:lumMod val="75000"/>
                </a:schemeClr>
              </a:solidFill>
              <a:latin typeface="Arial" panose="020B0604020202020204" pitchFamily="34" charset="0"/>
              <a:cs typeface="Arial" panose="020B0604020202020204" pitchFamily="34" charset="0"/>
            </a:rPr>
            <a:t>PPA Price</a:t>
          </a:r>
        </a:p>
      </cdr:txBody>
    </cdr:sp>
  </cdr:relSizeAnchor>
  <cdr:relSizeAnchor xmlns:cdr="http://schemas.openxmlformats.org/drawingml/2006/chartDrawing">
    <cdr:from>
      <cdr:x>0.66345</cdr:x>
      <cdr:y>0.29497</cdr:y>
    </cdr:from>
    <cdr:to>
      <cdr:x>0.67178</cdr:x>
      <cdr:y>0.36384</cdr:y>
    </cdr:to>
    <cdr:cxnSp macro="">
      <cdr:nvCxnSpPr>
        <cdr:cNvPr id="8" name="Straight Connector 7">
          <a:extLst xmlns:a="http://schemas.openxmlformats.org/drawingml/2006/main">
            <a:ext uri="{FF2B5EF4-FFF2-40B4-BE49-F238E27FC236}">
              <a16:creationId xmlns:a16="http://schemas.microsoft.com/office/drawing/2014/main" id="{DE62627A-B086-899A-B2C3-5F51B4258140}"/>
            </a:ext>
          </a:extLst>
        </cdr:cNvPr>
        <cdr:cNvCxnSpPr/>
      </cdr:nvCxnSpPr>
      <cdr:spPr>
        <a:xfrm xmlns:a="http://schemas.openxmlformats.org/drawingml/2006/main" flipV="1">
          <a:off x="3929063" y="944022"/>
          <a:ext cx="49332" cy="220410"/>
        </a:xfrm>
        <a:prstGeom xmlns:a="http://schemas.openxmlformats.org/drawingml/2006/main" prst="line">
          <a:avLst/>
        </a:prstGeom>
        <a:ln xmlns:a="http://schemas.openxmlformats.org/drawingml/2006/main" w="12700"/>
      </cdr:spPr>
      <cdr:style>
        <a:lnRef xmlns:a="http://schemas.openxmlformats.org/drawingml/2006/main" idx="1">
          <a:schemeClr val="accent6"/>
        </a:lnRef>
        <a:fillRef xmlns:a="http://schemas.openxmlformats.org/drawingml/2006/main" idx="0">
          <a:schemeClr val="accent6"/>
        </a:fillRef>
        <a:effectRef xmlns:a="http://schemas.openxmlformats.org/drawingml/2006/main" idx="0">
          <a:schemeClr val="accent6"/>
        </a:effectRef>
        <a:fontRef xmlns:a="http://schemas.openxmlformats.org/drawingml/2006/main" idx="minor">
          <a:schemeClr val="tx1"/>
        </a:fontRef>
      </cdr:style>
    </cdr:cxnSp>
  </cdr:relSizeAnchor>
  <cdr:relSizeAnchor xmlns:cdr="http://schemas.openxmlformats.org/drawingml/2006/chartDrawing">
    <cdr:from>
      <cdr:x>0.0985</cdr:x>
      <cdr:y>0.34834</cdr:y>
    </cdr:from>
    <cdr:to>
      <cdr:x>0.21461</cdr:x>
      <cdr:y>0.43375</cdr:y>
    </cdr:to>
    <cdr:sp macro="" textlink="">
      <cdr:nvSpPr>
        <cdr:cNvPr id="19" name="TextBox 1">
          <a:extLst xmlns:a="http://schemas.openxmlformats.org/drawingml/2006/main">
            <a:ext uri="{FF2B5EF4-FFF2-40B4-BE49-F238E27FC236}">
              <a16:creationId xmlns:a16="http://schemas.microsoft.com/office/drawing/2014/main" id="{2A23603D-F3B5-DBCF-17A4-81038AD6E430}"/>
            </a:ext>
          </a:extLst>
        </cdr:cNvPr>
        <cdr:cNvSpPr txBox="1"/>
      </cdr:nvSpPr>
      <cdr:spPr>
        <a:xfrm xmlns:a="http://schemas.openxmlformats.org/drawingml/2006/main">
          <a:off x="583202" y="1119763"/>
          <a:ext cx="687474" cy="274554"/>
        </a:xfrm>
        <a:prstGeom xmlns:a="http://schemas.openxmlformats.org/drawingml/2006/main" prst="rect">
          <a:avLst/>
        </a:prstGeom>
        <a:solidFill xmlns:a="http://schemas.openxmlformats.org/drawingml/2006/main">
          <a:schemeClr val="bg1">
            <a:alpha val="60000"/>
          </a:schemeClr>
        </a:solidFill>
      </cdr:spPr>
      <cdr:txBody>
        <a:bodyPr xmlns:a="http://schemas.openxmlformats.org/drawingml/2006/main" vert="horz"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a:r>
            <a:rPr lang="en-US" sz="1000" b="0">
              <a:solidFill>
                <a:schemeClr val="tx1">
                  <a:lumMod val="50000"/>
                  <a:lumOff val="50000"/>
                </a:schemeClr>
              </a:solidFill>
              <a:latin typeface="Arial" panose="020B0604020202020204" pitchFamily="34" charset="0"/>
              <a:cs typeface="Arial" panose="020B0604020202020204" pitchFamily="34" charset="0"/>
            </a:rPr>
            <a:t>Trio</a:t>
          </a:r>
        </a:p>
        <a:p xmlns:a="http://schemas.openxmlformats.org/drawingml/2006/main">
          <a:pPr algn="ctr"/>
          <a:r>
            <a:rPr lang="en-US" sz="1000" b="0">
              <a:solidFill>
                <a:schemeClr val="tx1">
                  <a:lumMod val="50000"/>
                  <a:lumOff val="50000"/>
                </a:schemeClr>
              </a:solidFill>
              <a:latin typeface="Arial" panose="020B0604020202020204" pitchFamily="34" charset="0"/>
              <a:cs typeface="Arial" panose="020B0604020202020204" pitchFamily="34" charset="0"/>
            </a:rPr>
            <a:t>PPA Price</a:t>
          </a:r>
        </a:p>
      </cdr:txBody>
    </cdr:sp>
  </cdr:relSizeAnchor>
  <cdr:relSizeAnchor xmlns:cdr="http://schemas.openxmlformats.org/drawingml/2006/chartDrawing">
    <cdr:from>
      <cdr:x>0.16172</cdr:x>
      <cdr:y>0.43115</cdr:y>
    </cdr:from>
    <cdr:to>
      <cdr:x>0.24536</cdr:x>
      <cdr:y>0.54599</cdr:y>
    </cdr:to>
    <cdr:cxnSp macro="">
      <cdr:nvCxnSpPr>
        <cdr:cNvPr id="20" name="Straight Connector 19">
          <a:extLst xmlns:a="http://schemas.openxmlformats.org/drawingml/2006/main">
            <a:ext uri="{FF2B5EF4-FFF2-40B4-BE49-F238E27FC236}">
              <a16:creationId xmlns:a16="http://schemas.microsoft.com/office/drawing/2014/main" id="{24DB3B6F-E4F9-2DFB-3BBE-5E542C32BA04}"/>
            </a:ext>
          </a:extLst>
        </cdr:cNvPr>
        <cdr:cNvCxnSpPr/>
      </cdr:nvCxnSpPr>
      <cdr:spPr>
        <a:xfrm xmlns:a="http://schemas.openxmlformats.org/drawingml/2006/main" flipH="1" flipV="1">
          <a:off x="957525" y="1385950"/>
          <a:ext cx="495246" cy="369157"/>
        </a:xfrm>
        <a:prstGeom xmlns:a="http://schemas.openxmlformats.org/drawingml/2006/main" prst="line">
          <a:avLst/>
        </a:prstGeom>
        <a:ln xmlns:a="http://schemas.openxmlformats.org/drawingml/2006/main" w="12700">
          <a:solidFill>
            <a:schemeClr val="tx1">
              <a:lumMod val="50000"/>
              <a:lumOff val="50000"/>
            </a:schemeClr>
          </a:solidFill>
        </a:ln>
      </cdr:spPr>
      <cdr:style>
        <a:lnRef xmlns:a="http://schemas.openxmlformats.org/drawingml/2006/main" idx="1">
          <a:schemeClr val="accent6"/>
        </a:lnRef>
        <a:fillRef xmlns:a="http://schemas.openxmlformats.org/drawingml/2006/main" idx="0">
          <a:schemeClr val="accent6"/>
        </a:fillRef>
        <a:effectRef xmlns:a="http://schemas.openxmlformats.org/drawingml/2006/main" idx="0">
          <a:schemeClr val="accent6"/>
        </a:effectRef>
        <a:fontRef xmlns:a="http://schemas.openxmlformats.org/drawingml/2006/main" idx="minor">
          <a:schemeClr val="tx1"/>
        </a:fontRef>
      </cdr:style>
    </cdr:cxnSp>
  </cdr:relSizeAnchor>
</c:userShapes>
</file>

<file path=xl/drawings/drawing93.xml><?xml version="1.0" encoding="utf-8"?>
<xdr:wsDr xmlns:xdr="http://schemas.openxmlformats.org/drawingml/2006/spreadsheetDrawing" xmlns:a="http://schemas.openxmlformats.org/drawingml/2006/main">
  <xdr:twoCellAnchor>
    <xdr:from>
      <xdr:col>12</xdr:col>
      <xdr:colOff>38100</xdr:colOff>
      <xdr:row>1</xdr:row>
      <xdr:rowOff>11430</xdr:rowOff>
    </xdr:from>
    <xdr:to>
      <xdr:col>22</xdr:col>
      <xdr:colOff>469106</xdr:colOff>
      <xdr:row>17</xdr:row>
      <xdr:rowOff>163830</xdr:rowOff>
    </xdr:to>
    <xdr:graphicFrame macro="">
      <xdr:nvGraphicFramePr>
        <xdr:cNvPr id="2" name="Chart 1">
          <a:extLst>
            <a:ext uri="{FF2B5EF4-FFF2-40B4-BE49-F238E27FC236}">
              <a16:creationId xmlns:a16="http://schemas.microsoft.com/office/drawing/2014/main" id="{00000000-0008-0000-28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0</xdr:col>
      <xdr:colOff>30480</xdr:colOff>
      <xdr:row>1</xdr:row>
      <xdr:rowOff>26670</xdr:rowOff>
    </xdr:from>
    <xdr:to>
      <xdr:col>11</xdr:col>
      <xdr:colOff>223361</xdr:colOff>
      <xdr:row>17</xdr:row>
      <xdr:rowOff>179070</xdr:rowOff>
    </xdr:to>
    <xdr:graphicFrame macro="">
      <xdr:nvGraphicFramePr>
        <xdr:cNvPr id="3" name="Chart 2">
          <a:extLst>
            <a:ext uri="{FF2B5EF4-FFF2-40B4-BE49-F238E27FC236}">
              <a16:creationId xmlns:a16="http://schemas.microsoft.com/office/drawing/2014/main" id="{00000000-0008-0000-28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24</xdr:col>
      <xdr:colOff>0</xdr:colOff>
      <xdr:row>1</xdr:row>
      <xdr:rowOff>0</xdr:rowOff>
    </xdr:from>
    <xdr:to>
      <xdr:col>34</xdr:col>
      <xdr:colOff>109537</xdr:colOff>
      <xdr:row>17</xdr:row>
      <xdr:rowOff>152400</xdr:rowOff>
    </xdr:to>
    <xdr:graphicFrame macro="">
      <xdr:nvGraphicFramePr>
        <xdr:cNvPr id="4" name="Chart 3">
          <a:extLst>
            <a:ext uri="{FF2B5EF4-FFF2-40B4-BE49-F238E27FC236}">
              <a16:creationId xmlns:a16="http://schemas.microsoft.com/office/drawing/2014/main" id="{00000000-0008-0000-28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19</xdr:col>
      <xdr:colOff>381000</xdr:colOff>
      <xdr:row>26</xdr:row>
      <xdr:rowOff>107156</xdr:rowOff>
    </xdr:from>
    <xdr:to>
      <xdr:col>30</xdr:col>
      <xdr:colOff>427196</xdr:colOff>
      <xdr:row>47</xdr:row>
      <xdr:rowOff>98583</xdr:rowOff>
    </xdr:to>
    <xdr:grpSp>
      <xdr:nvGrpSpPr>
        <xdr:cNvPr id="5" name="Group 4">
          <a:extLst>
            <a:ext uri="{FF2B5EF4-FFF2-40B4-BE49-F238E27FC236}">
              <a16:creationId xmlns:a16="http://schemas.microsoft.com/office/drawing/2014/main" id="{00000000-0008-0000-2800-000005000000}"/>
            </a:ext>
          </a:extLst>
        </xdr:cNvPr>
        <xdr:cNvGrpSpPr/>
      </xdr:nvGrpSpPr>
      <xdr:grpSpPr>
        <a:xfrm>
          <a:off x="10441781" y="4869656"/>
          <a:ext cx="6463665" cy="3491865"/>
          <a:chOff x="6451600" y="391160"/>
          <a:chExt cx="5943600" cy="3200400"/>
        </a:xfrm>
      </xdr:grpSpPr>
      <xdr:graphicFrame macro="">
        <xdr:nvGraphicFramePr>
          <xdr:cNvPr id="6" name="Chart 5">
            <a:extLst>
              <a:ext uri="{FF2B5EF4-FFF2-40B4-BE49-F238E27FC236}">
                <a16:creationId xmlns:a16="http://schemas.microsoft.com/office/drawing/2014/main" id="{00000000-0008-0000-2800-000006000000}"/>
              </a:ext>
            </a:extLst>
          </xdr:cNvPr>
          <xdr:cNvGraphicFramePr/>
        </xdr:nvGraphicFramePr>
        <xdr:xfrm>
          <a:off x="6451600" y="391160"/>
          <a:ext cx="5943600" cy="3200400"/>
        </xdr:xfrm>
        <a:graphic>
          <a:graphicData uri="http://schemas.openxmlformats.org/drawingml/2006/chart">
            <c:chart xmlns:c="http://schemas.openxmlformats.org/drawingml/2006/chart" xmlns:r="http://schemas.openxmlformats.org/officeDocument/2006/relationships" r:id="rId4"/>
          </a:graphicData>
        </a:graphic>
      </xdr:graphicFrame>
      <xdr:sp macro="" textlink="">
        <xdr:nvSpPr>
          <xdr:cNvPr id="7" name="TextBox 6">
            <a:extLst>
              <a:ext uri="{FF2B5EF4-FFF2-40B4-BE49-F238E27FC236}">
                <a16:creationId xmlns:a16="http://schemas.microsoft.com/office/drawing/2014/main" id="{00000000-0008-0000-2800-000007000000}"/>
              </a:ext>
            </a:extLst>
          </xdr:cNvPr>
          <xdr:cNvSpPr txBox="1"/>
        </xdr:nvSpPr>
        <xdr:spPr>
          <a:xfrm>
            <a:off x="11682511" y="2283664"/>
            <a:ext cx="536782" cy="219792"/>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US" sz="1000">
                <a:solidFill>
                  <a:schemeClr val="bg2">
                    <a:lumMod val="50000"/>
                  </a:schemeClr>
                </a:solidFill>
                <a:latin typeface="Arial" panose="020B0604020202020204" pitchFamily="34" charset="0"/>
                <a:cs typeface="Arial" panose="020B0604020202020204" pitchFamily="34" charset="0"/>
              </a:rPr>
              <a:t>CAISO</a:t>
            </a:r>
          </a:p>
        </xdr:txBody>
      </xdr:sp>
      <xdr:sp macro="" textlink="">
        <xdr:nvSpPr>
          <xdr:cNvPr id="8" name="TextBox 7">
            <a:extLst>
              <a:ext uri="{FF2B5EF4-FFF2-40B4-BE49-F238E27FC236}">
                <a16:creationId xmlns:a16="http://schemas.microsoft.com/office/drawing/2014/main" id="{00000000-0008-0000-2800-000008000000}"/>
              </a:ext>
            </a:extLst>
          </xdr:cNvPr>
          <xdr:cNvSpPr txBox="1"/>
        </xdr:nvSpPr>
        <xdr:spPr>
          <a:xfrm>
            <a:off x="8231001" y="2408726"/>
            <a:ext cx="576050" cy="219792"/>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US" sz="1000">
                <a:solidFill>
                  <a:schemeClr val="accent4"/>
                </a:solidFill>
                <a:latin typeface="Arial" panose="020B0604020202020204" pitchFamily="34" charset="0"/>
                <a:cs typeface="Arial" panose="020B0604020202020204" pitchFamily="34" charset="0"/>
              </a:rPr>
              <a:t>ISO-NE</a:t>
            </a:r>
          </a:p>
        </xdr:txBody>
      </xdr:sp>
      <xdr:sp macro="" textlink="">
        <xdr:nvSpPr>
          <xdr:cNvPr id="9" name="TextBox 8">
            <a:extLst>
              <a:ext uri="{FF2B5EF4-FFF2-40B4-BE49-F238E27FC236}">
                <a16:creationId xmlns:a16="http://schemas.microsoft.com/office/drawing/2014/main" id="{00000000-0008-0000-2800-000009000000}"/>
              </a:ext>
            </a:extLst>
          </xdr:cNvPr>
          <xdr:cNvSpPr txBox="1"/>
        </xdr:nvSpPr>
        <xdr:spPr>
          <a:xfrm>
            <a:off x="7583301" y="2845460"/>
            <a:ext cx="582535" cy="219792"/>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US" sz="1000">
                <a:solidFill>
                  <a:srgbClr val="C00000"/>
                </a:solidFill>
                <a:latin typeface="Arial" panose="020B0604020202020204" pitchFamily="34" charset="0"/>
                <a:cs typeface="Arial" panose="020B0604020202020204" pitchFamily="34" charset="0"/>
              </a:rPr>
              <a:t>ERCOT</a:t>
            </a:r>
          </a:p>
        </xdr:txBody>
      </xdr:sp>
      <xdr:sp macro="" textlink="">
        <xdr:nvSpPr>
          <xdr:cNvPr id="10" name="TextBox 9">
            <a:extLst>
              <a:ext uri="{FF2B5EF4-FFF2-40B4-BE49-F238E27FC236}">
                <a16:creationId xmlns:a16="http://schemas.microsoft.com/office/drawing/2014/main" id="{00000000-0008-0000-2800-00000A000000}"/>
              </a:ext>
            </a:extLst>
          </xdr:cNvPr>
          <xdr:cNvSpPr txBox="1"/>
        </xdr:nvSpPr>
        <xdr:spPr>
          <a:xfrm>
            <a:off x="7544588" y="2081221"/>
            <a:ext cx="536782" cy="219792"/>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US" sz="1000">
                <a:solidFill>
                  <a:schemeClr val="accent5"/>
                </a:solidFill>
                <a:latin typeface="Arial" panose="020B0604020202020204" pitchFamily="34" charset="0"/>
                <a:cs typeface="Arial" panose="020B0604020202020204" pitchFamily="34" charset="0"/>
              </a:rPr>
              <a:t>NYISO</a:t>
            </a:r>
          </a:p>
        </xdr:txBody>
      </xdr:sp>
      <xdr:sp macro="" textlink="">
        <xdr:nvSpPr>
          <xdr:cNvPr id="11" name="TextBox 10">
            <a:extLst>
              <a:ext uri="{FF2B5EF4-FFF2-40B4-BE49-F238E27FC236}">
                <a16:creationId xmlns:a16="http://schemas.microsoft.com/office/drawing/2014/main" id="{00000000-0008-0000-2800-00000B000000}"/>
              </a:ext>
            </a:extLst>
          </xdr:cNvPr>
          <xdr:cNvSpPr txBox="1"/>
        </xdr:nvSpPr>
        <xdr:spPr>
          <a:xfrm>
            <a:off x="7314149" y="1886069"/>
            <a:ext cx="405651" cy="219792"/>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US" sz="1000">
                <a:solidFill>
                  <a:schemeClr val="accent6">
                    <a:lumMod val="60000"/>
                    <a:lumOff val="40000"/>
                  </a:schemeClr>
                </a:solidFill>
                <a:latin typeface="Arial" panose="020B0604020202020204" pitchFamily="34" charset="0"/>
                <a:cs typeface="Arial" panose="020B0604020202020204" pitchFamily="34" charset="0"/>
              </a:rPr>
              <a:t>PJM</a:t>
            </a:r>
          </a:p>
        </xdr:txBody>
      </xdr:sp>
      <xdr:sp macro="" textlink="">
        <xdr:nvSpPr>
          <xdr:cNvPr id="12" name="TextBox 11">
            <a:extLst>
              <a:ext uri="{FF2B5EF4-FFF2-40B4-BE49-F238E27FC236}">
                <a16:creationId xmlns:a16="http://schemas.microsoft.com/office/drawing/2014/main" id="{00000000-0008-0000-2800-00000C000000}"/>
              </a:ext>
            </a:extLst>
          </xdr:cNvPr>
          <xdr:cNvSpPr txBox="1"/>
        </xdr:nvSpPr>
        <xdr:spPr>
          <a:xfrm>
            <a:off x="7136437" y="1578479"/>
            <a:ext cx="471217" cy="219792"/>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US" sz="1000">
                <a:solidFill>
                  <a:schemeClr val="accent1">
                    <a:lumMod val="60000"/>
                    <a:lumOff val="40000"/>
                  </a:schemeClr>
                </a:solidFill>
                <a:latin typeface="Arial" panose="020B0604020202020204" pitchFamily="34" charset="0"/>
                <a:cs typeface="Arial" panose="020B0604020202020204" pitchFamily="34" charset="0"/>
              </a:rPr>
              <a:t>MISO</a:t>
            </a:r>
          </a:p>
        </xdr:txBody>
      </xdr:sp>
      <xdr:sp macro="" textlink="">
        <xdr:nvSpPr>
          <xdr:cNvPr id="13" name="TextBox 12">
            <a:extLst>
              <a:ext uri="{FF2B5EF4-FFF2-40B4-BE49-F238E27FC236}">
                <a16:creationId xmlns:a16="http://schemas.microsoft.com/office/drawing/2014/main" id="{00000000-0008-0000-2800-00000D000000}"/>
              </a:ext>
            </a:extLst>
          </xdr:cNvPr>
          <xdr:cNvSpPr txBox="1"/>
        </xdr:nvSpPr>
        <xdr:spPr>
          <a:xfrm>
            <a:off x="6915106" y="1296872"/>
            <a:ext cx="405770" cy="219792"/>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US" sz="1000">
                <a:solidFill>
                  <a:schemeClr val="tx1">
                    <a:lumMod val="65000"/>
                    <a:lumOff val="35000"/>
                  </a:schemeClr>
                </a:solidFill>
                <a:latin typeface="Arial" panose="020B0604020202020204" pitchFamily="34" charset="0"/>
                <a:cs typeface="Arial" panose="020B0604020202020204" pitchFamily="34" charset="0"/>
              </a:rPr>
              <a:t>SPP</a:t>
            </a:r>
          </a:p>
        </xdr:txBody>
      </xdr:sp>
    </xdr:grpSp>
    <xdr:clientData/>
  </xdr:twoCellAnchor>
</xdr:wsDr>
</file>

<file path=xl/drawings/drawing94.xml><?xml version="1.0" encoding="utf-8"?>
<c:userShapes xmlns:c="http://schemas.openxmlformats.org/drawingml/2006/chart">
  <cdr:relSizeAnchor xmlns:cdr="http://schemas.openxmlformats.org/drawingml/2006/chartDrawing">
    <cdr:from>
      <cdr:x>0</cdr:x>
      <cdr:y>0</cdr:y>
    </cdr:from>
    <cdr:to>
      <cdr:x>0.22917</cdr:x>
      <cdr:y>0.05952</cdr:y>
    </cdr:to>
    <cdr:sp macro="" textlink="">
      <cdr:nvSpPr>
        <cdr:cNvPr id="2" name="TextBox 1"/>
        <cdr:cNvSpPr txBox="1"/>
      </cdr:nvSpPr>
      <cdr:spPr>
        <a:xfrm xmlns:a="http://schemas.openxmlformats.org/drawingml/2006/main">
          <a:off x="0" y="0"/>
          <a:ext cx="1362074" cy="190500"/>
        </a:xfrm>
        <a:prstGeom xmlns:a="http://schemas.openxmlformats.org/drawingml/2006/main" prst="rect">
          <a:avLst/>
        </a:prstGeom>
      </cdr:spPr>
      <cdr:txBody>
        <a:bodyPr xmlns:a="http://schemas.openxmlformats.org/drawingml/2006/main" vertOverflow="clip" vert="horz" wrap="square" lIns="18288" tIns="18288" rIns="18288" bIns="18288" rtlCol="0" anchor="t" anchorCtr="0"/>
        <a:lstStyle xmlns:a="http://schemas.openxmlformats.org/drawingml/2006/main"/>
        <a:p xmlns:a="http://schemas.openxmlformats.org/drawingml/2006/main">
          <a:pPr algn="l"/>
          <a:r>
            <a:rPr lang="en-US" sz="1000" b="0">
              <a:solidFill>
                <a:schemeClr val="accent6">
                  <a:lumMod val="75000"/>
                </a:schemeClr>
              </a:solidFill>
              <a:latin typeface="Arial" panose="020B0604020202020204" pitchFamily="34" charset="0"/>
              <a:cs typeface="Arial" panose="020B0604020202020204" pitchFamily="34" charset="0"/>
            </a:rPr>
            <a:t>Solar Value Factor</a:t>
          </a:r>
        </a:p>
      </cdr:txBody>
    </cdr:sp>
  </cdr:relSizeAnchor>
  <cdr:relSizeAnchor xmlns:cdr="http://schemas.openxmlformats.org/drawingml/2006/chartDrawing">
    <cdr:from>
      <cdr:x>0.58867</cdr:x>
      <cdr:y>0</cdr:y>
    </cdr:from>
    <cdr:to>
      <cdr:x>1</cdr:x>
      <cdr:y>0.05361</cdr:y>
    </cdr:to>
    <cdr:sp macro="" textlink="">
      <cdr:nvSpPr>
        <cdr:cNvPr id="3" name="TextBox 1"/>
        <cdr:cNvSpPr txBox="1"/>
      </cdr:nvSpPr>
      <cdr:spPr>
        <a:xfrm xmlns:a="http://schemas.openxmlformats.org/drawingml/2006/main">
          <a:off x="3444241" y="0"/>
          <a:ext cx="2406649" cy="172720"/>
        </a:xfrm>
        <a:prstGeom xmlns:a="http://schemas.openxmlformats.org/drawingml/2006/main" prst="rect">
          <a:avLst/>
        </a:prstGeom>
      </cdr:spPr>
      <cdr:txBody>
        <a:bodyPr xmlns:a="http://schemas.openxmlformats.org/drawingml/2006/main" vert="horz" wrap="square" lIns="18288" tIns="18288" rIns="18288" bIns="18288" rtlCol="0" anchor="t" anchorCtr="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r"/>
          <a:r>
            <a:rPr lang="en-US" sz="1000" b="0">
              <a:solidFill>
                <a:schemeClr val="tx2"/>
              </a:solidFill>
              <a:latin typeface="Arial" panose="020B0604020202020204" pitchFamily="34" charset="0"/>
              <a:cs typeface="Arial" panose="020B0604020202020204" pitchFamily="34" charset="0"/>
            </a:rPr>
            <a:t>Solar Market </a:t>
          </a:r>
          <a:r>
            <a:rPr lang="en-US" sz="1000" b="0" baseline="0">
              <a:solidFill>
                <a:schemeClr val="tx2"/>
              </a:solidFill>
              <a:latin typeface="Arial" panose="020B0604020202020204" pitchFamily="34" charset="0"/>
              <a:cs typeface="Arial" panose="020B0604020202020204" pitchFamily="34" charset="0"/>
            </a:rPr>
            <a:t>Share</a:t>
          </a:r>
          <a:endParaRPr lang="en-US" sz="1000" b="0">
            <a:solidFill>
              <a:schemeClr val="tx2"/>
            </a:solidFill>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0.54866</cdr:x>
      <cdr:y>0.13612</cdr:y>
    </cdr:from>
    <cdr:to>
      <cdr:x>0.69632</cdr:x>
      <cdr:y>0.30341</cdr:y>
    </cdr:to>
    <cdr:sp macro="" textlink="">
      <cdr:nvSpPr>
        <cdr:cNvPr id="4" name="TextBox 1"/>
        <cdr:cNvSpPr txBox="1"/>
      </cdr:nvSpPr>
      <cdr:spPr>
        <a:xfrm xmlns:a="http://schemas.openxmlformats.org/drawingml/2006/main">
          <a:off x="3254501" y="435637"/>
          <a:ext cx="875874" cy="535395"/>
        </a:xfrm>
        <a:prstGeom xmlns:a="http://schemas.openxmlformats.org/drawingml/2006/main" prst="rect">
          <a:avLst/>
        </a:prstGeom>
      </cdr:spPr>
      <cdr:txBody>
        <a:bodyPr xmlns:a="http://schemas.openxmlformats.org/drawingml/2006/main" vert="horz"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a:r>
            <a:rPr lang="en-US" sz="1000" b="0">
              <a:solidFill>
                <a:schemeClr val="accent6">
                  <a:lumMod val="75000"/>
                </a:schemeClr>
              </a:solidFill>
              <a:latin typeface="Arial" panose="020B0604020202020204" pitchFamily="34" charset="0"/>
              <a:cs typeface="Arial" panose="020B0604020202020204" pitchFamily="34" charset="0"/>
            </a:rPr>
            <a:t>Solar Value Factor</a:t>
          </a:r>
        </a:p>
      </cdr:txBody>
    </cdr:sp>
  </cdr:relSizeAnchor>
  <cdr:relSizeAnchor xmlns:cdr="http://schemas.openxmlformats.org/drawingml/2006/chartDrawing">
    <cdr:from>
      <cdr:x>0.15999</cdr:x>
      <cdr:y>0.08877</cdr:y>
    </cdr:from>
    <cdr:to>
      <cdr:x>0.29797</cdr:x>
      <cdr:y>0.25133</cdr:y>
    </cdr:to>
    <cdr:sp macro="" textlink="">
      <cdr:nvSpPr>
        <cdr:cNvPr id="5" name="TextBox 1"/>
        <cdr:cNvSpPr txBox="1"/>
      </cdr:nvSpPr>
      <cdr:spPr>
        <a:xfrm xmlns:a="http://schemas.openxmlformats.org/drawingml/2006/main">
          <a:off x="949032" y="284088"/>
          <a:ext cx="818455" cy="520257"/>
        </a:xfrm>
        <a:prstGeom xmlns:a="http://schemas.openxmlformats.org/drawingml/2006/main" prst="rect">
          <a:avLst/>
        </a:prstGeom>
      </cdr:spPr>
      <cdr:txBody>
        <a:bodyPr xmlns:a="http://schemas.openxmlformats.org/drawingml/2006/main" vert="horz"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a:r>
            <a:rPr lang="en-US" sz="1000" b="0">
              <a:solidFill>
                <a:schemeClr val="tx2"/>
              </a:solidFill>
              <a:latin typeface="Arial" panose="020B0604020202020204" pitchFamily="34" charset="0"/>
              <a:cs typeface="Arial" panose="020B0604020202020204" pitchFamily="34" charset="0"/>
            </a:rPr>
            <a:t>Solar Market </a:t>
          </a:r>
          <a:r>
            <a:rPr lang="en-US" sz="1000" b="0" baseline="0">
              <a:solidFill>
                <a:schemeClr val="tx2"/>
              </a:solidFill>
              <a:latin typeface="Arial" panose="020B0604020202020204" pitchFamily="34" charset="0"/>
              <a:cs typeface="Arial" panose="020B0604020202020204" pitchFamily="34" charset="0"/>
            </a:rPr>
            <a:t>Share</a:t>
          </a:r>
          <a:endParaRPr lang="en-US" sz="1000" b="0">
            <a:solidFill>
              <a:schemeClr val="tx2"/>
            </a:solidFill>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0.15871</cdr:x>
      <cdr:y>0.2112</cdr:y>
    </cdr:from>
    <cdr:to>
      <cdr:x>0.18121</cdr:x>
      <cdr:y>0.3306</cdr:y>
    </cdr:to>
    <cdr:cxnSp macro="">
      <cdr:nvCxnSpPr>
        <cdr:cNvPr id="7" name="Straight Connector 6">
          <a:extLst xmlns:a="http://schemas.openxmlformats.org/drawingml/2006/main">
            <a:ext uri="{FF2B5EF4-FFF2-40B4-BE49-F238E27FC236}">
              <a16:creationId xmlns:a16="http://schemas.microsoft.com/office/drawing/2014/main" id="{92876E41-A080-406A-B36F-F5214322CBD0}"/>
            </a:ext>
          </a:extLst>
        </cdr:cNvPr>
        <cdr:cNvCxnSpPr/>
      </cdr:nvCxnSpPr>
      <cdr:spPr>
        <a:xfrm xmlns:a="http://schemas.openxmlformats.org/drawingml/2006/main" flipV="1">
          <a:off x="941429" y="675910"/>
          <a:ext cx="133463" cy="382128"/>
        </a:xfrm>
        <a:prstGeom xmlns:a="http://schemas.openxmlformats.org/drawingml/2006/main" prst="line">
          <a:avLst/>
        </a:prstGeom>
        <a:ln xmlns:a="http://schemas.openxmlformats.org/drawingml/2006/main" w="6350">
          <a:solidFill>
            <a:schemeClr val="tx2"/>
          </a:solidFill>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relSizeAnchor>
  <cdr:relSizeAnchor xmlns:cdr="http://schemas.openxmlformats.org/drawingml/2006/chartDrawing">
    <cdr:from>
      <cdr:x>0.54556</cdr:x>
      <cdr:y>0.23452</cdr:y>
    </cdr:from>
    <cdr:to>
      <cdr:x>0.57768</cdr:x>
      <cdr:y>0.28661</cdr:y>
    </cdr:to>
    <cdr:cxnSp macro="">
      <cdr:nvCxnSpPr>
        <cdr:cNvPr id="9" name="Straight Connector 8">
          <a:extLst xmlns:a="http://schemas.openxmlformats.org/drawingml/2006/main">
            <a:ext uri="{FF2B5EF4-FFF2-40B4-BE49-F238E27FC236}">
              <a16:creationId xmlns:a16="http://schemas.microsoft.com/office/drawing/2014/main" id="{B1137061-8890-4FDF-BDD6-275FA5C2B3FF}"/>
            </a:ext>
          </a:extLst>
        </cdr:cNvPr>
        <cdr:cNvCxnSpPr/>
      </cdr:nvCxnSpPr>
      <cdr:spPr>
        <a:xfrm xmlns:a="http://schemas.openxmlformats.org/drawingml/2006/main" flipV="1">
          <a:off x="3236118" y="750569"/>
          <a:ext cx="190500" cy="166688"/>
        </a:xfrm>
        <a:prstGeom xmlns:a="http://schemas.openxmlformats.org/drawingml/2006/main" prst="line">
          <a:avLst/>
        </a:prstGeom>
        <a:ln xmlns:a="http://schemas.openxmlformats.org/drawingml/2006/main" w="6350">
          <a:solidFill>
            <a:schemeClr val="accent6"/>
          </a:solidFill>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relSizeAnchor>
  <cdr:relSizeAnchor xmlns:cdr="http://schemas.openxmlformats.org/drawingml/2006/chartDrawing">
    <cdr:from>
      <cdr:x>0.06962</cdr:x>
      <cdr:y>0.50376</cdr:y>
    </cdr:from>
    <cdr:to>
      <cdr:x>0.94481</cdr:x>
      <cdr:y>0.50376</cdr:y>
    </cdr:to>
    <cdr:cxnSp macro="">
      <cdr:nvCxnSpPr>
        <cdr:cNvPr id="12" name="Straight Connector 11">
          <a:extLst xmlns:a="http://schemas.openxmlformats.org/drawingml/2006/main">
            <a:ext uri="{FF2B5EF4-FFF2-40B4-BE49-F238E27FC236}">
              <a16:creationId xmlns:a16="http://schemas.microsoft.com/office/drawing/2014/main" id="{1504D715-1418-EDE3-24F2-3B57646E9A02}"/>
            </a:ext>
          </a:extLst>
        </cdr:cNvPr>
        <cdr:cNvCxnSpPr/>
      </cdr:nvCxnSpPr>
      <cdr:spPr>
        <a:xfrm xmlns:a="http://schemas.openxmlformats.org/drawingml/2006/main">
          <a:off x="408886" y="1596879"/>
          <a:ext cx="5140092" cy="0"/>
        </a:xfrm>
        <a:prstGeom xmlns:a="http://schemas.openxmlformats.org/drawingml/2006/main" prst="line">
          <a:avLst/>
        </a:prstGeom>
        <a:ln xmlns:a="http://schemas.openxmlformats.org/drawingml/2006/main" w="12700">
          <a:solidFill>
            <a:schemeClr val="bg2">
              <a:lumMod val="25000"/>
            </a:schemeClr>
          </a:solidFill>
          <a:prstDash val="dash"/>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relSizeAnchor>
  <cdr:relSizeAnchor xmlns:cdr="http://schemas.openxmlformats.org/drawingml/2006/chartDrawing">
    <cdr:from>
      <cdr:x>0.75694</cdr:x>
      <cdr:y>0.17507</cdr:y>
    </cdr:from>
    <cdr:to>
      <cdr:x>0.86679</cdr:x>
      <cdr:y>0.24788</cdr:y>
    </cdr:to>
    <cdr:sp macro="" textlink="">
      <cdr:nvSpPr>
        <cdr:cNvPr id="10" name="TextBox 1"/>
        <cdr:cNvSpPr txBox="1"/>
      </cdr:nvSpPr>
      <cdr:spPr>
        <a:xfrm xmlns:a="http://schemas.openxmlformats.org/drawingml/2006/main">
          <a:off x="4460015" y="554949"/>
          <a:ext cx="647255" cy="230802"/>
        </a:xfrm>
        <a:prstGeom xmlns:a="http://schemas.openxmlformats.org/drawingml/2006/main" prst="rect">
          <a:avLst/>
        </a:prstGeom>
      </cdr:spPr>
      <cdr:txBody>
        <a:bodyPr xmlns:a="http://schemas.openxmlformats.org/drawingml/2006/main" vert="horz"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a:r>
            <a:rPr lang="en-US" sz="1000" b="0">
              <a:solidFill>
                <a:sysClr val="windowText" lastClr="000000"/>
              </a:solidFill>
              <a:latin typeface="Arial" panose="020B0604020202020204" pitchFamily="34" charset="0"/>
              <a:cs typeface="Arial" panose="020B0604020202020204" pitchFamily="34" charset="0"/>
            </a:rPr>
            <a:t>2012-2023</a:t>
          </a:r>
        </a:p>
      </cdr:txBody>
    </cdr:sp>
  </cdr:relSizeAnchor>
  <cdr:relSizeAnchor xmlns:cdr="http://schemas.openxmlformats.org/drawingml/2006/chartDrawing">
    <cdr:from>
      <cdr:x>0.77273</cdr:x>
      <cdr:y>0.25151</cdr:y>
    </cdr:from>
    <cdr:to>
      <cdr:x>0.86098</cdr:x>
      <cdr:y>0.30893</cdr:y>
    </cdr:to>
    <cdr:sp macro="" textlink="">
      <cdr:nvSpPr>
        <cdr:cNvPr id="6" name="Left Brace 5"/>
        <cdr:cNvSpPr/>
      </cdr:nvSpPr>
      <cdr:spPr>
        <a:xfrm xmlns:a="http://schemas.openxmlformats.org/drawingml/2006/main" rot="5400000">
          <a:off x="4763171" y="634560"/>
          <a:ext cx="183762" cy="524508"/>
        </a:xfrm>
        <a:prstGeom xmlns:a="http://schemas.openxmlformats.org/drawingml/2006/main" prst="leftBrace">
          <a:avLst>
            <a:gd name="adj1" fmla="val 0"/>
            <a:gd name="adj2" fmla="val 50000"/>
          </a:avLst>
        </a:prstGeom>
        <a:ln xmlns:a="http://schemas.openxmlformats.org/drawingml/2006/main">
          <a:solidFill>
            <a:schemeClr val="tx1"/>
          </a:solidFill>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txBody>
        <a:bodyPr xmlns:a="http://schemas.openxmlformats.org/drawingml/2006/main" vertOverflow="clip"/>
        <a:lstStyle xmlns:a="http://schemas.openxmlformats.org/drawingml/2006/main"/>
        <a:p xmlns:a="http://schemas.openxmlformats.org/drawingml/2006/main">
          <a:endParaRPr lang="en-US"/>
        </a:p>
      </cdr:txBody>
    </cdr:sp>
  </cdr:relSizeAnchor>
  <cdr:relSizeAnchor xmlns:cdr="http://schemas.openxmlformats.org/drawingml/2006/chartDrawing">
    <cdr:from>
      <cdr:x>0.28806</cdr:x>
      <cdr:y>0.91905</cdr:y>
    </cdr:from>
    <cdr:to>
      <cdr:x>0.72877</cdr:x>
      <cdr:y>1</cdr:y>
    </cdr:to>
    <cdr:sp macro="" textlink="">
      <cdr:nvSpPr>
        <cdr:cNvPr id="11" name="TextBox 1"/>
        <cdr:cNvSpPr txBox="1"/>
      </cdr:nvSpPr>
      <cdr:spPr>
        <a:xfrm xmlns:a="http://schemas.openxmlformats.org/drawingml/2006/main">
          <a:off x="1712112" y="2941320"/>
          <a:ext cx="2619381" cy="259080"/>
        </a:xfrm>
        <a:prstGeom xmlns:a="http://schemas.openxmlformats.org/drawingml/2006/main" prst="rect">
          <a:avLst/>
        </a:prstGeom>
      </cdr:spPr>
      <cdr:txBody>
        <a:bodyPr xmlns:a="http://schemas.openxmlformats.org/drawingml/2006/main" vert="horz"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a:r>
            <a:rPr lang="en-US" sz="1000" b="0">
              <a:solidFill>
                <a:sysClr val="windowText" lastClr="000000"/>
              </a:solidFill>
              <a:latin typeface="Arial" panose="020B0604020202020204" pitchFamily="34" charset="0"/>
              <a:cs typeface="Arial" panose="020B0604020202020204" pitchFamily="34" charset="0"/>
            </a:rPr>
            <a:t>Western Non-ISO Balancing Authorities (BA)</a:t>
          </a:r>
        </a:p>
      </cdr:txBody>
    </cdr:sp>
  </cdr:relSizeAnchor>
</c:userShapes>
</file>

<file path=xl/drawings/drawing95.xml><?xml version="1.0" encoding="utf-8"?>
<c:userShapes xmlns:c="http://schemas.openxmlformats.org/drawingml/2006/chart">
  <cdr:relSizeAnchor xmlns:cdr="http://schemas.openxmlformats.org/drawingml/2006/chartDrawing">
    <cdr:from>
      <cdr:x>0</cdr:x>
      <cdr:y>0</cdr:y>
    </cdr:from>
    <cdr:to>
      <cdr:x>0.22917</cdr:x>
      <cdr:y>0.05952</cdr:y>
    </cdr:to>
    <cdr:sp macro="" textlink="">
      <cdr:nvSpPr>
        <cdr:cNvPr id="2" name="TextBox 1"/>
        <cdr:cNvSpPr txBox="1"/>
      </cdr:nvSpPr>
      <cdr:spPr>
        <a:xfrm xmlns:a="http://schemas.openxmlformats.org/drawingml/2006/main">
          <a:off x="0" y="0"/>
          <a:ext cx="1362074" cy="190500"/>
        </a:xfrm>
        <a:prstGeom xmlns:a="http://schemas.openxmlformats.org/drawingml/2006/main" prst="rect">
          <a:avLst/>
        </a:prstGeom>
      </cdr:spPr>
      <cdr:txBody>
        <a:bodyPr xmlns:a="http://schemas.openxmlformats.org/drawingml/2006/main" vertOverflow="clip" vert="horz" wrap="square" lIns="18288" tIns="18288" rIns="18288" bIns="18288" rtlCol="0" anchor="t" anchorCtr="0"/>
        <a:lstStyle xmlns:a="http://schemas.openxmlformats.org/drawingml/2006/main"/>
        <a:p xmlns:a="http://schemas.openxmlformats.org/drawingml/2006/main">
          <a:pPr algn="l"/>
          <a:r>
            <a:rPr lang="en-US" sz="1000" b="0">
              <a:solidFill>
                <a:schemeClr val="accent6">
                  <a:lumMod val="75000"/>
                </a:schemeClr>
              </a:solidFill>
              <a:latin typeface="Arial" panose="020B0604020202020204" pitchFamily="34" charset="0"/>
              <a:cs typeface="Arial" panose="020B0604020202020204" pitchFamily="34" charset="0"/>
            </a:rPr>
            <a:t>Solar Value Factor</a:t>
          </a:r>
        </a:p>
      </cdr:txBody>
    </cdr:sp>
  </cdr:relSizeAnchor>
  <cdr:relSizeAnchor xmlns:cdr="http://schemas.openxmlformats.org/drawingml/2006/chartDrawing">
    <cdr:from>
      <cdr:x>0.58867</cdr:x>
      <cdr:y>0</cdr:y>
    </cdr:from>
    <cdr:to>
      <cdr:x>1</cdr:x>
      <cdr:y>0.05361</cdr:y>
    </cdr:to>
    <cdr:sp macro="" textlink="">
      <cdr:nvSpPr>
        <cdr:cNvPr id="3" name="TextBox 1"/>
        <cdr:cNvSpPr txBox="1"/>
      </cdr:nvSpPr>
      <cdr:spPr>
        <a:xfrm xmlns:a="http://schemas.openxmlformats.org/drawingml/2006/main">
          <a:off x="3444241" y="0"/>
          <a:ext cx="2406649" cy="172720"/>
        </a:xfrm>
        <a:prstGeom xmlns:a="http://schemas.openxmlformats.org/drawingml/2006/main" prst="rect">
          <a:avLst/>
        </a:prstGeom>
      </cdr:spPr>
      <cdr:txBody>
        <a:bodyPr xmlns:a="http://schemas.openxmlformats.org/drawingml/2006/main" vert="horz" wrap="square" lIns="18288" tIns="18288" rIns="18288" bIns="18288" rtlCol="0" anchor="t" anchorCtr="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r"/>
          <a:r>
            <a:rPr lang="en-US" sz="1000" b="0">
              <a:solidFill>
                <a:schemeClr val="tx2"/>
              </a:solidFill>
              <a:latin typeface="Arial" panose="020B0604020202020204" pitchFamily="34" charset="0"/>
              <a:cs typeface="Arial" panose="020B0604020202020204" pitchFamily="34" charset="0"/>
            </a:rPr>
            <a:t>Solar Market </a:t>
          </a:r>
          <a:r>
            <a:rPr lang="en-US" sz="1000" b="0" baseline="0">
              <a:solidFill>
                <a:schemeClr val="tx2"/>
              </a:solidFill>
              <a:latin typeface="Arial" panose="020B0604020202020204" pitchFamily="34" charset="0"/>
              <a:cs typeface="Arial" panose="020B0604020202020204" pitchFamily="34" charset="0"/>
            </a:rPr>
            <a:t>Share</a:t>
          </a:r>
          <a:endParaRPr lang="en-US" sz="1000" b="0">
            <a:solidFill>
              <a:schemeClr val="tx2"/>
            </a:solidFill>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0.43778</cdr:x>
      <cdr:y>0.17787</cdr:y>
    </cdr:from>
    <cdr:to>
      <cdr:x>0.56489</cdr:x>
      <cdr:y>0.29986</cdr:y>
    </cdr:to>
    <cdr:sp macro="" textlink="">
      <cdr:nvSpPr>
        <cdr:cNvPr id="4" name="TextBox 1"/>
        <cdr:cNvSpPr txBox="1"/>
      </cdr:nvSpPr>
      <cdr:spPr>
        <a:xfrm xmlns:a="http://schemas.openxmlformats.org/drawingml/2006/main">
          <a:off x="2641179" y="536715"/>
          <a:ext cx="766865" cy="368108"/>
        </a:xfrm>
        <a:prstGeom xmlns:a="http://schemas.openxmlformats.org/drawingml/2006/main" prst="rect">
          <a:avLst/>
        </a:prstGeom>
      </cdr:spPr>
      <cdr:txBody>
        <a:bodyPr xmlns:a="http://schemas.openxmlformats.org/drawingml/2006/main" vert="horz"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a:r>
            <a:rPr lang="en-US" sz="1000" b="0">
              <a:solidFill>
                <a:schemeClr val="accent6">
                  <a:lumMod val="75000"/>
                </a:schemeClr>
              </a:solidFill>
              <a:latin typeface="Arial" panose="020B0604020202020204" pitchFamily="34" charset="0"/>
              <a:cs typeface="Arial" panose="020B0604020202020204" pitchFamily="34" charset="0"/>
            </a:rPr>
            <a:t>Solar Value Factor</a:t>
          </a:r>
        </a:p>
      </cdr:txBody>
    </cdr:sp>
  </cdr:relSizeAnchor>
  <cdr:relSizeAnchor xmlns:cdr="http://schemas.openxmlformats.org/drawingml/2006/chartDrawing">
    <cdr:from>
      <cdr:x>0.21784</cdr:x>
      <cdr:y>0.15601</cdr:y>
    </cdr:from>
    <cdr:to>
      <cdr:x>0.36241</cdr:x>
      <cdr:y>0.28051</cdr:y>
    </cdr:to>
    <cdr:sp macro="" textlink="">
      <cdr:nvSpPr>
        <cdr:cNvPr id="5" name="TextBox 1"/>
        <cdr:cNvSpPr txBox="1"/>
      </cdr:nvSpPr>
      <cdr:spPr>
        <a:xfrm xmlns:a="http://schemas.openxmlformats.org/drawingml/2006/main">
          <a:off x="1294747" y="499293"/>
          <a:ext cx="859266" cy="398450"/>
        </a:xfrm>
        <a:prstGeom xmlns:a="http://schemas.openxmlformats.org/drawingml/2006/main" prst="rect">
          <a:avLst/>
        </a:prstGeom>
      </cdr:spPr>
      <cdr:txBody>
        <a:bodyPr xmlns:a="http://schemas.openxmlformats.org/drawingml/2006/main" vert="horz"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a:r>
            <a:rPr lang="en-US" sz="1000" b="0">
              <a:solidFill>
                <a:schemeClr val="tx2"/>
              </a:solidFill>
              <a:latin typeface="Arial" panose="020B0604020202020204" pitchFamily="34" charset="0"/>
              <a:cs typeface="Arial" panose="020B0604020202020204" pitchFamily="34" charset="0"/>
            </a:rPr>
            <a:t>Solar Market </a:t>
          </a:r>
          <a:r>
            <a:rPr lang="en-US" sz="1000" b="0" baseline="0">
              <a:solidFill>
                <a:schemeClr val="tx2"/>
              </a:solidFill>
              <a:latin typeface="Arial" panose="020B0604020202020204" pitchFamily="34" charset="0"/>
              <a:cs typeface="Arial" panose="020B0604020202020204" pitchFamily="34" charset="0"/>
            </a:rPr>
            <a:t>Share</a:t>
          </a:r>
          <a:endParaRPr lang="en-US" sz="1000" b="0">
            <a:solidFill>
              <a:schemeClr val="tx2"/>
            </a:solidFill>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0.18943</cdr:x>
      <cdr:y>0.21826</cdr:y>
    </cdr:from>
    <cdr:to>
      <cdr:x>0.21784</cdr:x>
      <cdr:y>0.22369</cdr:y>
    </cdr:to>
    <cdr:cxnSp macro="">
      <cdr:nvCxnSpPr>
        <cdr:cNvPr id="7" name="Straight Connector 6">
          <a:extLst xmlns:a="http://schemas.openxmlformats.org/drawingml/2006/main">
            <a:ext uri="{FF2B5EF4-FFF2-40B4-BE49-F238E27FC236}">
              <a16:creationId xmlns:a16="http://schemas.microsoft.com/office/drawing/2014/main" id="{92876E41-A080-406A-B36F-F5214322CBD0}"/>
            </a:ext>
          </a:extLst>
        </cdr:cNvPr>
        <cdr:cNvCxnSpPr>
          <a:endCxn xmlns:a="http://schemas.openxmlformats.org/drawingml/2006/main" id="5" idx="1"/>
        </cdr:cNvCxnSpPr>
      </cdr:nvCxnSpPr>
      <cdr:spPr>
        <a:xfrm xmlns:a="http://schemas.openxmlformats.org/drawingml/2006/main" flipV="1">
          <a:off x="1125889" y="698518"/>
          <a:ext cx="168858" cy="17378"/>
        </a:xfrm>
        <a:prstGeom xmlns:a="http://schemas.openxmlformats.org/drawingml/2006/main" prst="line">
          <a:avLst/>
        </a:prstGeom>
        <a:ln xmlns:a="http://schemas.openxmlformats.org/drawingml/2006/main" w="6350">
          <a:solidFill>
            <a:schemeClr val="tx2"/>
          </a:solidFill>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relSizeAnchor>
  <cdr:relSizeAnchor xmlns:cdr="http://schemas.openxmlformats.org/drawingml/2006/chartDrawing">
    <cdr:from>
      <cdr:x>0.47353</cdr:x>
      <cdr:y>0.29301</cdr:y>
    </cdr:from>
    <cdr:to>
      <cdr:x>0.50973</cdr:x>
      <cdr:y>0.32277</cdr:y>
    </cdr:to>
    <cdr:cxnSp macro="">
      <cdr:nvCxnSpPr>
        <cdr:cNvPr id="9" name="Straight Connector 8">
          <a:extLst xmlns:a="http://schemas.openxmlformats.org/drawingml/2006/main">
            <a:ext uri="{FF2B5EF4-FFF2-40B4-BE49-F238E27FC236}">
              <a16:creationId xmlns:a16="http://schemas.microsoft.com/office/drawing/2014/main" id="{B1137061-8890-4FDF-BDD6-275FA5C2B3FF}"/>
            </a:ext>
          </a:extLst>
        </cdr:cNvPr>
        <cdr:cNvCxnSpPr/>
      </cdr:nvCxnSpPr>
      <cdr:spPr>
        <a:xfrm xmlns:a="http://schemas.openxmlformats.org/drawingml/2006/main" flipH="1">
          <a:off x="2803207" y="937736"/>
          <a:ext cx="214313" cy="95250"/>
        </a:xfrm>
        <a:prstGeom xmlns:a="http://schemas.openxmlformats.org/drawingml/2006/main" prst="line">
          <a:avLst/>
        </a:prstGeom>
        <a:ln xmlns:a="http://schemas.openxmlformats.org/drawingml/2006/main" w="6350">
          <a:solidFill>
            <a:schemeClr val="accent6"/>
          </a:solidFill>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relSizeAnchor>
  <cdr:relSizeAnchor xmlns:cdr="http://schemas.openxmlformats.org/drawingml/2006/chartDrawing">
    <cdr:from>
      <cdr:x>0.07122</cdr:x>
      <cdr:y>0.49893</cdr:y>
    </cdr:from>
    <cdr:to>
      <cdr:x>0.94641</cdr:x>
      <cdr:y>0.49893</cdr:y>
    </cdr:to>
    <cdr:cxnSp macro="">
      <cdr:nvCxnSpPr>
        <cdr:cNvPr id="12" name="Straight Connector 11">
          <a:extLst xmlns:a="http://schemas.openxmlformats.org/drawingml/2006/main">
            <a:ext uri="{FF2B5EF4-FFF2-40B4-BE49-F238E27FC236}">
              <a16:creationId xmlns:a16="http://schemas.microsoft.com/office/drawing/2014/main" id="{924F948E-CFC0-EAD2-3A7C-5293FC1BE403}"/>
            </a:ext>
          </a:extLst>
        </cdr:cNvPr>
        <cdr:cNvCxnSpPr/>
      </cdr:nvCxnSpPr>
      <cdr:spPr>
        <a:xfrm xmlns:a="http://schemas.openxmlformats.org/drawingml/2006/main">
          <a:off x="418826" y="1581581"/>
          <a:ext cx="5146760" cy="0"/>
        </a:xfrm>
        <a:prstGeom xmlns:a="http://schemas.openxmlformats.org/drawingml/2006/main" prst="line">
          <a:avLst/>
        </a:prstGeom>
        <a:ln xmlns:a="http://schemas.openxmlformats.org/drawingml/2006/main" w="12700">
          <a:solidFill>
            <a:schemeClr val="bg2">
              <a:lumMod val="25000"/>
            </a:schemeClr>
          </a:solidFill>
          <a:prstDash val="dash"/>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relSizeAnchor>
  <cdr:relSizeAnchor xmlns:cdr="http://schemas.openxmlformats.org/drawingml/2006/chartDrawing">
    <cdr:from>
      <cdr:x>0.69188</cdr:x>
      <cdr:y>0.1955</cdr:y>
    </cdr:from>
    <cdr:to>
      <cdr:x>0.81459</cdr:x>
      <cdr:y>0.26831</cdr:y>
    </cdr:to>
    <cdr:sp macro="" textlink="">
      <cdr:nvSpPr>
        <cdr:cNvPr id="10" name="TextBox 1"/>
        <cdr:cNvSpPr txBox="1"/>
      </cdr:nvSpPr>
      <cdr:spPr>
        <a:xfrm xmlns:a="http://schemas.openxmlformats.org/drawingml/2006/main">
          <a:off x="4174213" y="589930"/>
          <a:ext cx="740326" cy="219706"/>
        </a:xfrm>
        <a:prstGeom xmlns:a="http://schemas.openxmlformats.org/drawingml/2006/main" prst="rect">
          <a:avLst/>
        </a:prstGeom>
      </cdr:spPr>
      <cdr:txBody>
        <a:bodyPr xmlns:a="http://schemas.openxmlformats.org/drawingml/2006/main" vert="horz"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a:r>
            <a:rPr lang="en-US" sz="1000" b="0">
              <a:solidFill>
                <a:sysClr val="windowText" lastClr="000000"/>
              </a:solidFill>
              <a:latin typeface="Arial" panose="020B0604020202020204" pitchFamily="34" charset="0"/>
              <a:cs typeface="Arial" panose="020B0604020202020204" pitchFamily="34" charset="0"/>
            </a:rPr>
            <a:t>2012-2023</a:t>
          </a:r>
        </a:p>
      </cdr:txBody>
    </cdr:sp>
  </cdr:relSizeAnchor>
  <cdr:relSizeAnchor xmlns:cdr="http://schemas.openxmlformats.org/drawingml/2006/chartDrawing">
    <cdr:from>
      <cdr:x>0.7006</cdr:x>
      <cdr:y>0.26084</cdr:y>
    </cdr:from>
    <cdr:to>
      <cdr:x>0.81013</cdr:x>
      <cdr:y>0.33997</cdr:y>
    </cdr:to>
    <cdr:sp macro="" textlink="">
      <cdr:nvSpPr>
        <cdr:cNvPr id="11" name="Left Brace 10"/>
        <cdr:cNvSpPr/>
      </cdr:nvSpPr>
      <cdr:spPr>
        <a:xfrm xmlns:a="http://schemas.openxmlformats.org/drawingml/2006/main" rot="5400000">
          <a:off x="4437828" y="576068"/>
          <a:ext cx="238776" cy="660809"/>
        </a:xfrm>
        <a:prstGeom xmlns:a="http://schemas.openxmlformats.org/drawingml/2006/main" prst="leftBrace">
          <a:avLst>
            <a:gd name="adj1" fmla="val 1272"/>
            <a:gd name="adj2" fmla="val 50000"/>
          </a:avLst>
        </a:prstGeom>
        <a:ln xmlns:a="http://schemas.openxmlformats.org/drawingml/2006/main">
          <a:solidFill>
            <a:schemeClr val="tx1"/>
          </a:solidFill>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txBody>
        <a:bodyPr xmlns:a="http://schemas.openxmlformats.org/drawingml/2006/main"/>
        <a:lstStyle xmlns:a="http://schemas.openxmlformats.org/drawingml/2006/main">
          <a:lvl1pPr marL="0" indent="0">
            <a:defRPr sz="1100">
              <a:solidFill>
                <a:schemeClr val="tx1"/>
              </a:solidFill>
              <a:latin typeface="+mn-lt"/>
              <a:ea typeface="+mn-ea"/>
              <a:cs typeface="+mn-cs"/>
            </a:defRPr>
          </a:lvl1pPr>
          <a:lvl2pPr marL="457200" indent="0">
            <a:defRPr sz="1100">
              <a:solidFill>
                <a:schemeClr val="tx1"/>
              </a:solidFill>
              <a:latin typeface="+mn-lt"/>
              <a:ea typeface="+mn-ea"/>
              <a:cs typeface="+mn-cs"/>
            </a:defRPr>
          </a:lvl2pPr>
          <a:lvl3pPr marL="914400" indent="0">
            <a:defRPr sz="1100">
              <a:solidFill>
                <a:schemeClr val="tx1"/>
              </a:solidFill>
              <a:latin typeface="+mn-lt"/>
              <a:ea typeface="+mn-ea"/>
              <a:cs typeface="+mn-cs"/>
            </a:defRPr>
          </a:lvl3pPr>
          <a:lvl4pPr marL="1371600" indent="0">
            <a:defRPr sz="1100">
              <a:solidFill>
                <a:schemeClr val="tx1"/>
              </a:solidFill>
              <a:latin typeface="+mn-lt"/>
              <a:ea typeface="+mn-ea"/>
              <a:cs typeface="+mn-cs"/>
            </a:defRPr>
          </a:lvl4pPr>
          <a:lvl5pPr marL="1828800" indent="0">
            <a:defRPr sz="1100">
              <a:solidFill>
                <a:schemeClr val="tx1"/>
              </a:solidFill>
              <a:latin typeface="+mn-lt"/>
              <a:ea typeface="+mn-ea"/>
              <a:cs typeface="+mn-cs"/>
            </a:defRPr>
          </a:lvl5pPr>
          <a:lvl6pPr marL="2286000" indent="0">
            <a:defRPr sz="1100">
              <a:solidFill>
                <a:schemeClr val="tx1"/>
              </a:solidFill>
              <a:latin typeface="+mn-lt"/>
              <a:ea typeface="+mn-ea"/>
              <a:cs typeface="+mn-cs"/>
            </a:defRPr>
          </a:lvl6pPr>
          <a:lvl7pPr marL="2743200" indent="0">
            <a:defRPr sz="1100">
              <a:solidFill>
                <a:schemeClr val="tx1"/>
              </a:solidFill>
              <a:latin typeface="+mn-lt"/>
              <a:ea typeface="+mn-ea"/>
              <a:cs typeface="+mn-cs"/>
            </a:defRPr>
          </a:lvl7pPr>
          <a:lvl8pPr marL="3200400" indent="0">
            <a:defRPr sz="1100">
              <a:solidFill>
                <a:schemeClr val="tx1"/>
              </a:solidFill>
              <a:latin typeface="+mn-lt"/>
              <a:ea typeface="+mn-ea"/>
              <a:cs typeface="+mn-cs"/>
            </a:defRPr>
          </a:lvl8pPr>
          <a:lvl9pPr marL="3657600" indent="0">
            <a:defRPr sz="1100">
              <a:solidFill>
                <a:schemeClr val="tx1"/>
              </a:solidFill>
              <a:latin typeface="+mn-lt"/>
              <a:ea typeface="+mn-ea"/>
              <a:cs typeface="+mn-cs"/>
            </a:defRPr>
          </a:lvl9pPr>
        </a:lstStyle>
        <a:p xmlns:a="http://schemas.openxmlformats.org/drawingml/2006/main">
          <a:endParaRPr lang="en-US"/>
        </a:p>
      </cdr:txBody>
    </cdr:sp>
  </cdr:relSizeAnchor>
  <cdr:relSizeAnchor xmlns:cdr="http://schemas.openxmlformats.org/drawingml/2006/chartDrawing">
    <cdr:from>
      <cdr:x>0.31194</cdr:x>
      <cdr:y>0.92683</cdr:y>
    </cdr:from>
    <cdr:to>
      <cdr:x>0.74683</cdr:x>
      <cdr:y>1</cdr:y>
    </cdr:to>
    <cdr:sp macro="" textlink="">
      <cdr:nvSpPr>
        <cdr:cNvPr id="13" name="TextBox 1"/>
        <cdr:cNvSpPr txBox="1"/>
      </cdr:nvSpPr>
      <cdr:spPr>
        <a:xfrm xmlns:a="http://schemas.openxmlformats.org/drawingml/2006/main">
          <a:off x="1685290" y="2796733"/>
          <a:ext cx="2349500" cy="220787"/>
        </a:xfrm>
        <a:prstGeom xmlns:a="http://schemas.openxmlformats.org/drawingml/2006/main" prst="rect">
          <a:avLst/>
        </a:prstGeom>
      </cdr:spPr>
      <cdr:txBody>
        <a:bodyPr xmlns:a="http://schemas.openxmlformats.org/drawingml/2006/main" vert="horz"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a:r>
            <a:rPr lang="en-US" sz="1000" b="0">
              <a:solidFill>
                <a:sysClr val="windowText" lastClr="000000"/>
              </a:solidFill>
              <a:latin typeface="Arial" panose="020B0604020202020204" pitchFamily="34" charset="0"/>
              <a:cs typeface="Arial" panose="020B0604020202020204" pitchFamily="34" charset="0"/>
            </a:rPr>
            <a:t>Independent System Operator (ISO)</a:t>
          </a:r>
        </a:p>
      </cdr:txBody>
    </cdr:sp>
  </cdr:relSizeAnchor>
</c:userShapes>
</file>

<file path=xl/drawings/drawing96.xml><?xml version="1.0" encoding="utf-8"?>
<c:userShapes xmlns:c="http://schemas.openxmlformats.org/drawingml/2006/chart">
  <cdr:relSizeAnchor xmlns:cdr="http://schemas.openxmlformats.org/drawingml/2006/chartDrawing">
    <cdr:from>
      <cdr:x>0</cdr:x>
      <cdr:y>0</cdr:y>
    </cdr:from>
    <cdr:to>
      <cdr:x>0.22917</cdr:x>
      <cdr:y>0.05952</cdr:y>
    </cdr:to>
    <cdr:sp macro="" textlink="">
      <cdr:nvSpPr>
        <cdr:cNvPr id="2" name="TextBox 1"/>
        <cdr:cNvSpPr txBox="1"/>
      </cdr:nvSpPr>
      <cdr:spPr>
        <a:xfrm xmlns:a="http://schemas.openxmlformats.org/drawingml/2006/main">
          <a:off x="0" y="0"/>
          <a:ext cx="1362074" cy="190500"/>
        </a:xfrm>
        <a:prstGeom xmlns:a="http://schemas.openxmlformats.org/drawingml/2006/main" prst="rect">
          <a:avLst/>
        </a:prstGeom>
      </cdr:spPr>
      <cdr:txBody>
        <a:bodyPr xmlns:a="http://schemas.openxmlformats.org/drawingml/2006/main" vertOverflow="clip" vert="horz" wrap="square" lIns="18288" tIns="18288" rIns="18288" bIns="18288" rtlCol="0" anchor="t" anchorCtr="0"/>
        <a:lstStyle xmlns:a="http://schemas.openxmlformats.org/drawingml/2006/main"/>
        <a:p xmlns:a="http://schemas.openxmlformats.org/drawingml/2006/main">
          <a:pPr algn="l"/>
          <a:r>
            <a:rPr lang="en-US" sz="1000" b="0">
              <a:solidFill>
                <a:schemeClr val="accent6">
                  <a:lumMod val="75000"/>
                </a:schemeClr>
              </a:solidFill>
              <a:latin typeface="Arial" panose="020B0604020202020204" pitchFamily="34" charset="0"/>
              <a:cs typeface="Arial" panose="020B0604020202020204" pitchFamily="34" charset="0"/>
            </a:rPr>
            <a:t>Solar Value Factor</a:t>
          </a:r>
        </a:p>
      </cdr:txBody>
    </cdr:sp>
  </cdr:relSizeAnchor>
  <cdr:relSizeAnchor xmlns:cdr="http://schemas.openxmlformats.org/drawingml/2006/chartDrawing">
    <cdr:from>
      <cdr:x>0.58867</cdr:x>
      <cdr:y>0</cdr:y>
    </cdr:from>
    <cdr:to>
      <cdr:x>1</cdr:x>
      <cdr:y>0.05361</cdr:y>
    </cdr:to>
    <cdr:sp macro="" textlink="">
      <cdr:nvSpPr>
        <cdr:cNvPr id="3" name="TextBox 1"/>
        <cdr:cNvSpPr txBox="1"/>
      </cdr:nvSpPr>
      <cdr:spPr>
        <a:xfrm xmlns:a="http://schemas.openxmlformats.org/drawingml/2006/main">
          <a:off x="3444241" y="0"/>
          <a:ext cx="2406649" cy="172720"/>
        </a:xfrm>
        <a:prstGeom xmlns:a="http://schemas.openxmlformats.org/drawingml/2006/main" prst="rect">
          <a:avLst/>
        </a:prstGeom>
      </cdr:spPr>
      <cdr:txBody>
        <a:bodyPr xmlns:a="http://schemas.openxmlformats.org/drawingml/2006/main" vert="horz" wrap="square" lIns="18288" tIns="18288" rIns="18288" bIns="18288" rtlCol="0" anchor="t" anchorCtr="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r"/>
          <a:r>
            <a:rPr lang="en-US" sz="1000" b="0">
              <a:solidFill>
                <a:schemeClr val="tx2"/>
              </a:solidFill>
              <a:latin typeface="Arial" panose="020B0604020202020204" pitchFamily="34" charset="0"/>
              <a:cs typeface="Arial" panose="020B0604020202020204" pitchFamily="34" charset="0"/>
            </a:rPr>
            <a:t>Solar Market </a:t>
          </a:r>
          <a:r>
            <a:rPr lang="en-US" sz="1000" b="0" baseline="0">
              <a:solidFill>
                <a:schemeClr val="tx2"/>
              </a:solidFill>
              <a:latin typeface="Arial" panose="020B0604020202020204" pitchFamily="34" charset="0"/>
              <a:cs typeface="Arial" panose="020B0604020202020204" pitchFamily="34" charset="0"/>
            </a:rPr>
            <a:t>Share</a:t>
          </a:r>
          <a:endParaRPr lang="en-US" sz="1000" b="0">
            <a:solidFill>
              <a:schemeClr val="tx2"/>
            </a:solidFill>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0.45011</cdr:x>
      <cdr:y>0.16584</cdr:y>
    </cdr:from>
    <cdr:to>
      <cdr:x>0.56999</cdr:x>
      <cdr:y>0.29968</cdr:y>
    </cdr:to>
    <cdr:sp macro="" textlink="">
      <cdr:nvSpPr>
        <cdr:cNvPr id="4" name="TextBox 1"/>
        <cdr:cNvSpPr txBox="1"/>
      </cdr:nvSpPr>
      <cdr:spPr>
        <a:xfrm xmlns:a="http://schemas.openxmlformats.org/drawingml/2006/main">
          <a:off x="2675252" y="530765"/>
          <a:ext cx="712518" cy="428341"/>
        </a:xfrm>
        <a:prstGeom xmlns:a="http://schemas.openxmlformats.org/drawingml/2006/main" prst="rect">
          <a:avLst/>
        </a:prstGeom>
      </cdr:spPr>
      <cdr:txBody>
        <a:bodyPr xmlns:a="http://schemas.openxmlformats.org/drawingml/2006/main" vert="horz"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a:r>
            <a:rPr lang="en-US" sz="1000" b="0">
              <a:solidFill>
                <a:schemeClr val="accent6">
                  <a:lumMod val="75000"/>
                </a:schemeClr>
              </a:solidFill>
              <a:latin typeface="Arial" panose="020B0604020202020204" pitchFamily="34" charset="0"/>
              <a:cs typeface="Arial" panose="020B0604020202020204" pitchFamily="34" charset="0"/>
            </a:rPr>
            <a:t>Solar Value Factor</a:t>
          </a:r>
        </a:p>
      </cdr:txBody>
    </cdr:sp>
  </cdr:relSizeAnchor>
  <cdr:relSizeAnchor xmlns:cdr="http://schemas.openxmlformats.org/drawingml/2006/chartDrawing">
    <cdr:from>
      <cdr:x>0.18917</cdr:x>
      <cdr:y>0.16778</cdr:y>
    </cdr:from>
    <cdr:to>
      <cdr:x>0.33041</cdr:x>
      <cdr:y>0.29219</cdr:y>
    </cdr:to>
    <cdr:sp macro="" textlink="">
      <cdr:nvSpPr>
        <cdr:cNvPr id="5" name="TextBox 1"/>
        <cdr:cNvSpPr txBox="1"/>
      </cdr:nvSpPr>
      <cdr:spPr>
        <a:xfrm xmlns:a="http://schemas.openxmlformats.org/drawingml/2006/main">
          <a:off x="1124333" y="536964"/>
          <a:ext cx="839474" cy="398161"/>
        </a:xfrm>
        <a:prstGeom xmlns:a="http://schemas.openxmlformats.org/drawingml/2006/main" prst="rect">
          <a:avLst/>
        </a:prstGeom>
      </cdr:spPr>
      <cdr:txBody>
        <a:bodyPr xmlns:a="http://schemas.openxmlformats.org/drawingml/2006/main" vert="horz"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a:r>
            <a:rPr lang="en-US" sz="1000" b="0">
              <a:solidFill>
                <a:schemeClr val="tx2"/>
              </a:solidFill>
              <a:latin typeface="Arial" panose="020B0604020202020204" pitchFamily="34" charset="0"/>
              <a:cs typeface="Arial" panose="020B0604020202020204" pitchFamily="34" charset="0"/>
            </a:rPr>
            <a:t>Solar Market </a:t>
          </a:r>
          <a:r>
            <a:rPr lang="en-US" sz="1000" b="0" baseline="0">
              <a:solidFill>
                <a:schemeClr val="tx2"/>
              </a:solidFill>
              <a:latin typeface="Arial" panose="020B0604020202020204" pitchFamily="34" charset="0"/>
              <a:cs typeface="Arial" panose="020B0604020202020204" pitchFamily="34" charset="0"/>
            </a:rPr>
            <a:t>Share</a:t>
          </a:r>
          <a:endParaRPr lang="en-US" sz="1000" b="0">
            <a:solidFill>
              <a:schemeClr val="tx2"/>
            </a:solidFill>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0.17228</cdr:x>
      <cdr:y>0.29018</cdr:y>
    </cdr:from>
    <cdr:to>
      <cdr:x>0.21434</cdr:x>
      <cdr:y>0.58036</cdr:y>
    </cdr:to>
    <cdr:cxnSp macro="">
      <cdr:nvCxnSpPr>
        <cdr:cNvPr id="7" name="Straight Connector 6">
          <a:extLst xmlns:a="http://schemas.openxmlformats.org/drawingml/2006/main">
            <a:ext uri="{FF2B5EF4-FFF2-40B4-BE49-F238E27FC236}">
              <a16:creationId xmlns:a16="http://schemas.microsoft.com/office/drawing/2014/main" id="{92876E41-A080-406A-B36F-F5214322CBD0}"/>
            </a:ext>
          </a:extLst>
        </cdr:cNvPr>
        <cdr:cNvCxnSpPr/>
      </cdr:nvCxnSpPr>
      <cdr:spPr>
        <a:xfrm xmlns:a="http://schemas.openxmlformats.org/drawingml/2006/main" flipV="1">
          <a:off x="1023938" y="928687"/>
          <a:ext cx="250031" cy="928688"/>
        </a:xfrm>
        <a:prstGeom xmlns:a="http://schemas.openxmlformats.org/drawingml/2006/main" prst="line">
          <a:avLst/>
        </a:prstGeom>
        <a:ln xmlns:a="http://schemas.openxmlformats.org/drawingml/2006/main" w="6350">
          <a:solidFill>
            <a:schemeClr val="tx2"/>
          </a:solidFill>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relSizeAnchor>
  <cdr:relSizeAnchor xmlns:cdr="http://schemas.openxmlformats.org/drawingml/2006/chartDrawing">
    <cdr:from>
      <cdr:x>0.43269</cdr:x>
      <cdr:y>0.2567</cdr:y>
    </cdr:from>
    <cdr:to>
      <cdr:x>0.46675</cdr:x>
      <cdr:y>0.28646</cdr:y>
    </cdr:to>
    <cdr:cxnSp macro="">
      <cdr:nvCxnSpPr>
        <cdr:cNvPr id="9" name="Straight Connector 8">
          <a:extLst xmlns:a="http://schemas.openxmlformats.org/drawingml/2006/main">
            <a:ext uri="{FF2B5EF4-FFF2-40B4-BE49-F238E27FC236}">
              <a16:creationId xmlns:a16="http://schemas.microsoft.com/office/drawing/2014/main" id="{B1137061-8890-4FDF-BDD6-275FA5C2B3FF}"/>
            </a:ext>
          </a:extLst>
        </cdr:cNvPr>
        <cdr:cNvCxnSpPr/>
      </cdr:nvCxnSpPr>
      <cdr:spPr>
        <a:xfrm xmlns:a="http://schemas.openxmlformats.org/drawingml/2006/main" flipV="1">
          <a:off x="2571749" y="821531"/>
          <a:ext cx="202407" cy="95250"/>
        </a:xfrm>
        <a:prstGeom xmlns:a="http://schemas.openxmlformats.org/drawingml/2006/main" prst="line">
          <a:avLst/>
        </a:prstGeom>
        <a:ln xmlns:a="http://schemas.openxmlformats.org/drawingml/2006/main" w="6350">
          <a:solidFill>
            <a:schemeClr val="accent6"/>
          </a:solidFill>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relSizeAnchor>
  <cdr:relSizeAnchor xmlns:cdr="http://schemas.openxmlformats.org/drawingml/2006/chartDrawing">
    <cdr:from>
      <cdr:x>0.06776</cdr:x>
      <cdr:y>0.50316</cdr:y>
    </cdr:from>
    <cdr:to>
      <cdr:x>0.94295</cdr:x>
      <cdr:y>0.50316</cdr:y>
    </cdr:to>
    <cdr:cxnSp macro="">
      <cdr:nvCxnSpPr>
        <cdr:cNvPr id="12" name="Straight Connector 11">
          <a:extLst xmlns:a="http://schemas.openxmlformats.org/drawingml/2006/main">
            <a:ext uri="{FF2B5EF4-FFF2-40B4-BE49-F238E27FC236}">
              <a16:creationId xmlns:a16="http://schemas.microsoft.com/office/drawing/2014/main" id="{8185F9D7-F5F2-9D9B-362E-7B492BD02A6C}"/>
            </a:ext>
          </a:extLst>
        </cdr:cNvPr>
        <cdr:cNvCxnSpPr/>
      </cdr:nvCxnSpPr>
      <cdr:spPr>
        <a:xfrm xmlns:a="http://schemas.openxmlformats.org/drawingml/2006/main">
          <a:off x="428619" y="1594990"/>
          <a:ext cx="5536060" cy="0"/>
        </a:xfrm>
        <a:prstGeom xmlns:a="http://schemas.openxmlformats.org/drawingml/2006/main" prst="line">
          <a:avLst/>
        </a:prstGeom>
        <a:ln xmlns:a="http://schemas.openxmlformats.org/drawingml/2006/main" w="12700">
          <a:solidFill>
            <a:schemeClr val="bg2">
              <a:lumMod val="25000"/>
            </a:schemeClr>
          </a:solidFill>
          <a:prstDash val="dash"/>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relSizeAnchor>
  <cdr:relSizeAnchor xmlns:cdr="http://schemas.openxmlformats.org/drawingml/2006/chartDrawing">
    <cdr:from>
      <cdr:x>0.71722</cdr:x>
      <cdr:y>0.1762</cdr:y>
    </cdr:from>
    <cdr:to>
      <cdr:x>0.83401</cdr:x>
      <cdr:y>0.24565</cdr:y>
    </cdr:to>
    <cdr:sp macro="" textlink="">
      <cdr:nvSpPr>
        <cdr:cNvPr id="10" name="TextBox 1"/>
        <cdr:cNvSpPr txBox="1"/>
      </cdr:nvSpPr>
      <cdr:spPr>
        <a:xfrm xmlns:a="http://schemas.openxmlformats.org/drawingml/2006/main">
          <a:off x="4262843" y="563910"/>
          <a:ext cx="694153" cy="222268"/>
        </a:xfrm>
        <a:prstGeom xmlns:a="http://schemas.openxmlformats.org/drawingml/2006/main" prst="rect">
          <a:avLst/>
        </a:prstGeom>
      </cdr:spPr>
      <cdr:txBody>
        <a:bodyPr xmlns:a="http://schemas.openxmlformats.org/drawingml/2006/main" vert="horz"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a:r>
            <a:rPr lang="en-US" sz="1000" b="0">
              <a:solidFill>
                <a:sysClr val="windowText" lastClr="000000"/>
              </a:solidFill>
              <a:latin typeface="Arial" panose="020B0604020202020204" pitchFamily="34" charset="0"/>
              <a:cs typeface="Arial" panose="020B0604020202020204" pitchFamily="34" charset="0"/>
            </a:rPr>
            <a:t>2012-2023</a:t>
          </a:r>
        </a:p>
      </cdr:txBody>
    </cdr:sp>
  </cdr:relSizeAnchor>
  <cdr:relSizeAnchor xmlns:cdr="http://schemas.openxmlformats.org/drawingml/2006/chartDrawing">
    <cdr:from>
      <cdr:x>0.7369</cdr:x>
      <cdr:y>0.2397</cdr:y>
    </cdr:from>
    <cdr:to>
      <cdr:x>0.82332</cdr:x>
      <cdr:y>0.30878</cdr:y>
    </cdr:to>
    <cdr:sp macro="" textlink="">
      <cdr:nvSpPr>
        <cdr:cNvPr id="6" name="Left Brace 5"/>
        <cdr:cNvSpPr/>
      </cdr:nvSpPr>
      <cdr:spPr>
        <a:xfrm xmlns:a="http://schemas.openxmlformats.org/drawingml/2006/main" rot="5400000">
          <a:off x="4526112" y="620862"/>
          <a:ext cx="221083" cy="513630"/>
        </a:xfrm>
        <a:prstGeom xmlns:a="http://schemas.openxmlformats.org/drawingml/2006/main" prst="leftBrace">
          <a:avLst>
            <a:gd name="adj1" fmla="val 0"/>
            <a:gd name="adj2" fmla="val 50000"/>
          </a:avLst>
        </a:prstGeom>
        <a:ln xmlns:a="http://schemas.openxmlformats.org/drawingml/2006/main">
          <a:solidFill>
            <a:schemeClr val="tx1"/>
          </a:solidFill>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txBody>
        <a:bodyPr xmlns:a="http://schemas.openxmlformats.org/drawingml/2006/main" vertOverflow="clip"/>
        <a:lstStyle xmlns:a="http://schemas.openxmlformats.org/drawingml/2006/main"/>
        <a:p xmlns:a="http://schemas.openxmlformats.org/drawingml/2006/main">
          <a:endParaRPr lang="en-US"/>
        </a:p>
      </cdr:txBody>
    </cdr:sp>
  </cdr:relSizeAnchor>
  <cdr:relSizeAnchor xmlns:cdr="http://schemas.openxmlformats.org/drawingml/2006/chartDrawing">
    <cdr:from>
      <cdr:x>0.27845</cdr:x>
      <cdr:y>0.92634</cdr:y>
    </cdr:from>
    <cdr:to>
      <cdr:x>0.76274</cdr:x>
      <cdr:y>0.99256</cdr:y>
    </cdr:to>
    <cdr:sp macro="" textlink="">
      <cdr:nvSpPr>
        <cdr:cNvPr id="11" name="TextBox 1"/>
        <cdr:cNvSpPr txBox="1"/>
      </cdr:nvSpPr>
      <cdr:spPr>
        <a:xfrm xmlns:a="http://schemas.openxmlformats.org/drawingml/2006/main">
          <a:off x="1654970" y="2964657"/>
          <a:ext cx="2878424" cy="211931"/>
        </a:xfrm>
        <a:prstGeom xmlns:a="http://schemas.openxmlformats.org/drawingml/2006/main" prst="rect">
          <a:avLst/>
        </a:prstGeom>
      </cdr:spPr>
      <cdr:txBody>
        <a:bodyPr xmlns:a="http://schemas.openxmlformats.org/drawingml/2006/main" vert="horz"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a:r>
            <a:rPr lang="en-US" sz="1000" b="0">
              <a:solidFill>
                <a:sysClr val="windowText" lastClr="000000"/>
              </a:solidFill>
              <a:latin typeface="Arial" panose="020B0604020202020204" pitchFamily="34" charset="0"/>
              <a:cs typeface="Arial" panose="020B0604020202020204" pitchFamily="34" charset="0"/>
            </a:rPr>
            <a:t>Southeastern</a:t>
          </a:r>
          <a:r>
            <a:rPr lang="en-US" sz="1000" b="0" baseline="0">
              <a:solidFill>
                <a:sysClr val="windowText" lastClr="000000"/>
              </a:solidFill>
              <a:latin typeface="Arial" panose="020B0604020202020204" pitchFamily="34" charset="0"/>
              <a:cs typeface="Arial" panose="020B0604020202020204" pitchFamily="34" charset="0"/>
            </a:rPr>
            <a:t> Non-ISO </a:t>
          </a:r>
          <a:r>
            <a:rPr lang="en-US" sz="1000" b="0">
              <a:solidFill>
                <a:sysClr val="windowText" lastClr="000000"/>
              </a:solidFill>
              <a:latin typeface="Arial" panose="020B0604020202020204" pitchFamily="34" charset="0"/>
              <a:cs typeface="Arial" panose="020B0604020202020204" pitchFamily="34" charset="0"/>
            </a:rPr>
            <a:t>Balancing Authorities (BA)</a:t>
          </a:r>
        </a:p>
      </cdr:txBody>
    </cdr:sp>
  </cdr:relSizeAnchor>
</c:userShapes>
</file>

<file path=xl/drawings/drawing97.xml><?xml version="1.0" encoding="utf-8"?>
<xdr:wsDr xmlns:xdr="http://schemas.openxmlformats.org/drawingml/2006/spreadsheetDrawing" xmlns:a="http://schemas.openxmlformats.org/drawingml/2006/main">
  <xdr:twoCellAnchor>
    <xdr:from>
      <xdr:col>3</xdr:col>
      <xdr:colOff>497840</xdr:colOff>
      <xdr:row>8</xdr:row>
      <xdr:rowOff>10160</xdr:rowOff>
    </xdr:from>
    <xdr:to>
      <xdr:col>3</xdr:col>
      <xdr:colOff>497840</xdr:colOff>
      <xdr:row>8</xdr:row>
      <xdr:rowOff>152400</xdr:rowOff>
    </xdr:to>
    <xdr:cxnSp macro="">
      <xdr:nvCxnSpPr>
        <xdr:cNvPr id="2" name="Straight Arrow Connector 1">
          <a:extLst>
            <a:ext uri="{FF2B5EF4-FFF2-40B4-BE49-F238E27FC236}">
              <a16:creationId xmlns:a16="http://schemas.microsoft.com/office/drawing/2014/main" id="{00000000-0008-0000-2900-000002000000}"/>
            </a:ext>
          </a:extLst>
        </xdr:cNvPr>
        <xdr:cNvCxnSpPr/>
      </xdr:nvCxnSpPr>
      <xdr:spPr>
        <a:xfrm>
          <a:off x="3345815" y="1610360"/>
          <a:ext cx="0" cy="142240"/>
        </a:xfrm>
        <a:prstGeom prst="straightConnector1">
          <a:avLst/>
        </a:prstGeom>
        <a:ln w="28575">
          <a:solidFill>
            <a:schemeClr val="bg1">
              <a:lumMod val="75000"/>
            </a:schemeClr>
          </a:solidFill>
          <a:tailEnd type="triangle"/>
        </a:ln>
      </xdr:spPr>
      <xdr:style>
        <a:lnRef idx="1">
          <a:schemeClr val="dk1"/>
        </a:lnRef>
        <a:fillRef idx="0">
          <a:schemeClr val="dk1"/>
        </a:fillRef>
        <a:effectRef idx="0">
          <a:schemeClr val="dk1"/>
        </a:effectRef>
        <a:fontRef idx="minor">
          <a:schemeClr val="tx1"/>
        </a:fontRef>
      </xdr:style>
    </xdr:cxnSp>
    <xdr:clientData/>
  </xdr:twoCellAnchor>
  <xdr:twoCellAnchor>
    <xdr:from>
      <xdr:col>0</xdr:col>
      <xdr:colOff>32742</xdr:colOff>
      <xdr:row>2</xdr:row>
      <xdr:rowOff>32166</xdr:rowOff>
    </xdr:from>
    <xdr:to>
      <xdr:col>6</xdr:col>
      <xdr:colOff>475654</xdr:colOff>
      <xdr:row>18</xdr:row>
      <xdr:rowOff>85506</xdr:rowOff>
    </xdr:to>
    <xdr:grpSp>
      <xdr:nvGrpSpPr>
        <xdr:cNvPr id="3" name="Group 2">
          <a:extLst>
            <a:ext uri="{FF2B5EF4-FFF2-40B4-BE49-F238E27FC236}">
              <a16:creationId xmlns:a16="http://schemas.microsoft.com/office/drawing/2014/main" id="{00000000-0008-0000-2900-000003000000}"/>
            </a:ext>
          </a:extLst>
        </xdr:cNvPr>
        <xdr:cNvGrpSpPr/>
      </xdr:nvGrpSpPr>
      <xdr:grpSpPr>
        <a:xfrm>
          <a:off x="32742" y="436979"/>
          <a:ext cx="5943600" cy="3291840"/>
          <a:chOff x="101600" y="360680"/>
          <a:chExt cx="5943600" cy="3200400"/>
        </a:xfrm>
      </xdr:grpSpPr>
      <xdr:grpSp>
        <xdr:nvGrpSpPr>
          <xdr:cNvPr id="4" name="Group 3">
            <a:extLst>
              <a:ext uri="{FF2B5EF4-FFF2-40B4-BE49-F238E27FC236}">
                <a16:creationId xmlns:a16="http://schemas.microsoft.com/office/drawing/2014/main" id="{00000000-0008-0000-2900-000004000000}"/>
              </a:ext>
            </a:extLst>
          </xdr:cNvPr>
          <xdr:cNvGrpSpPr/>
        </xdr:nvGrpSpPr>
        <xdr:grpSpPr>
          <a:xfrm>
            <a:off x="101600" y="360680"/>
            <a:ext cx="5943600" cy="3200400"/>
            <a:chOff x="40640" y="350520"/>
            <a:chExt cx="5943600" cy="3200400"/>
          </a:xfrm>
        </xdr:grpSpPr>
        <xdr:graphicFrame macro="">
          <xdr:nvGraphicFramePr>
            <xdr:cNvPr id="6" name="Chart 5">
              <a:extLst>
                <a:ext uri="{FF2B5EF4-FFF2-40B4-BE49-F238E27FC236}">
                  <a16:creationId xmlns:a16="http://schemas.microsoft.com/office/drawing/2014/main" id="{00000000-0008-0000-2900-000006000000}"/>
                </a:ext>
              </a:extLst>
            </xdr:cNvPr>
            <xdr:cNvGraphicFramePr/>
          </xdr:nvGraphicFramePr>
          <xdr:xfrm>
            <a:off x="40640" y="350520"/>
            <a:ext cx="5943600" cy="3200400"/>
          </xdr:xfrm>
          <a:graphic>
            <a:graphicData uri="http://schemas.openxmlformats.org/drawingml/2006/chart">
              <c:chart xmlns:c="http://schemas.openxmlformats.org/drawingml/2006/chart" xmlns:r="http://schemas.openxmlformats.org/officeDocument/2006/relationships" r:id="rId1"/>
            </a:graphicData>
          </a:graphic>
        </xdr:graphicFrame>
        <xdr:sp macro="" textlink="">
          <xdr:nvSpPr>
            <xdr:cNvPr id="7" name="TextBox 6">
              <a:extLst>
                <a:ext uri="{FF2B5EF4-FFF2-40B4-BE49-F238E27FC236}">
                  <a16:creationId xmlns:a16="http://schemas.microsoft.com/office/drawing/2014/main" id="{00000000-0008-0000-2900-000007000000}"/>
                </a:ext>
              </a:extLst>
            </xdr:cNvPr>
            <xdr:cNvSpPr txBox="1"/>
          </xdr:nvSpPr>
          <xdr:spPr>
            <a:xfrm>
              <a:off x="1476032" y="765627"/>
              <a:ext cx="582467" cy="224998"/>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US" sz="900">
                  <a:latin typeface="Arial" panose="020B0604020202020204" pitchFamily="34" charset="0"/>
                  <a:cs typeface="Arial" panose="020B0604020202020204" pitchFamily="34" charset="0"/>
                </a:rPr>
                <a:t>location</a:t>
              </a:r>
            </a:p>
          </xdr:txBody>
        </xdr:sp>
        <xdr:sp macro="" textlink="">
          <xdr:nvSpPr>
            <xdr:cNvPr id="8" name="TextBox 7">
              <a:extLst>
                <a:ext uri="{FF2B5EF4-FFF2-40B4-BE49-F238E27FC236}">
                  <a16:creationId xmlns:a16="http://schemas.microsoft.com/office/drawing/2014/main" id="{00000000-0008-0000-2900-000008000000}"/>
                </a:ext>
              </a:extLst>
            </xdr:cNvPr>
            <xdr:cNvSpPr txBox="1"/>
          </xdr:nvSpPr>
          <xdr:spPr>
            <a:xfrm>
              <a:off x="2761128" y="684340"/>
              <a:ext cx="749051" cy="224998"/>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US" sz="900">
                  <a:latin typeface="Arial" panose="020B0604020202020204" pitchFamily="34" charset="0"/>
                  <a:cs typeface="Arial" panose="020B0604020202020204" pitchFamily="34" charset="0"/>
                </a:rPr>
                <a:t>curtailment</a:t>
              </a:r>
            </a:p>
          </xdr:txBody>
        </xdr:sp>
        <xdr:sp macro="" textlink="">
          <xdr:nvSpPr>
            <xdr:cNvPr id="9" name="TextBox 8">
              <a:extLst>
                <a:ext uri="{FF2B5EF4-FFF2-40B4-BE49-F238E27FC236}">
                  <a16:creationId xmlns:a16="http://schemas.microsoft.com/office/drawing/2014/main" id="{00000000-0008-0000-2900-000009000000}"/>
                </a:ext>
              </a:extLst>
            </xdr:cNvPr>
            <xdr:cNvSpPr txBox="1"/>
          </xdr:nvSpPr>
          <xdr:spPr>
            <a:xfrm>
              <a:off x="4200486" y="1072310"/>
              <a:ext cx="498983" cy="224998"/>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US" sz="900" u="none">
                  <a:latin typeface="Arial" panose="020B0604020202020204" pitchFamily="34" charset="0"/>
                  <a:cs typeface="Arial" panose="020B0604020202020204" pitchFamily="34" charset="0"/>
                </a:rPr>
                <a:t>profile</a:t>
              </a:r>
            </a:p>
          </xdr:txBody>
        </xdr:sp>
        <xdr:cxnSp macro="">
          <xdr:nvCxnSpPr>
            <xdr:cNvPr id="10" name="Straight Arrow Connector 9">
              <a:extLst>
                <a:ext uri="{FF2B5EF4-FFF2-40B4-BE49-F238E27FC236}">
                  <a16:creationId xmlns:a16="http://schemas.microsoft.com/office/drawing/2014/main" id="{00000000-0008-0000-2900-00000A000000}"/>
                </a:ext>
              </a:extLst>
            </xdr:cNvPr>
            <xdr:cNvCxnSpPr/>
          </xdr:nvCxnSpPr>
          <xdr:spPr>
            <a:xfrm>
              <a:off x="4229635" y="829026"/>
              <a:ext cx="0" cy="543593"/>
            </a:xfrm>
            <a:prstGeom prst="straightConnector1">
              <a:avLst/>
            </a:prstGeom>
            <a:ln w="19050">
              <a:solidFill>
                <a:schemeClr val="bg1">
                  <a:lumMod val="75000"/>
                </a:schemeClr>
              </a:solidFill>
              <a:tailEnd type="triangle"/>
            </a:ln>
          </xdr:spPr>
          <xdr:style>
            <a:lnRef idx="1">
              <a:schemeClr val="dk1"/>
            </a:lnRef>
            <a:fillRef idx="0">
              <a:schemeClr val="dk1"/>
            </a:fillRef>
            <a:effectRef idx="0">
              <a:schemeClr val="dk1"/>
            </a:effectRef>
            <a:fontRef idx="minor">
              <a:schemeClr val="tx1"/>
            </a:fontRef>
          </xdr:style>
        </xdr:cxnSp>
        <xdr:cxnSp macro="">
          <xdr:nvCxnSpPr>
            <xdr:cNvPr id="11" name="Straight Arrow Connector 10">
              <a:extLst>
                <a:ext uri="{FF2B5EF4-FFF2-40B4-BE49-F238E27FC236}">
                  <a16:creationId xmlns:a16="http://schemas.microsoft.com/office/drawing/2014/main" id="{00000000-0008-0000-2900-00000B000000}"/>
                </a:ext>
              </a:extLst>
            </xdr:cNvPr>
            <xdr:cNvCxnSpPr/>
          </xdr:nvCxnSpPr>
          <xdr:spPr>
            <a:xfrm flipV="1">
              <a:off x="1446085" y="747542"/>
              <a:ext cx="0" cy="254661"/>
            </a:xfrm>
            <a:prstGeom prst="straightConnector1">
              <a:avLst/>
            </a:prstGeom>
            <a:ln w="19050">
              <a:solidFill>
                <a:schemeClr val="bg1">
                  <a:lumMod val="75000"/>
                </a:schemeClr>
              </a:solidFill>
              <a:tailEnd type="triangle"/>
            </a:ln>
          </xdr:spPr>
          <xdr:style>
            <a:lnRef idx="1">
              <a:schemeClr val="dk1"/>
            </a:lnRef>
            <a:fillRef idx="0">
              <a:schemeClr val="dk1"/>
            </a:fillRef>
            <a:effectRef idx="0">
              <a:schemeClr val="dk1"/>
            </a:effectRef>
            <a:fontRef idx="minor">
              <a:schemeClr val="tx1"/>
            </a:fontRef>
          </xdr:style>
        </xdr:cxnSp>
        <xdr:cxnSp macro="">
          <xdr:nvCxnSpPr>
            <xdr:cNvPr id="12" name="Straight Connector 11">
              <a:extLst>
                <a:ext uri="{FF2B5EF4-FFF2-40B4-BE49-F238E27FC236}">
                  <a16:creationId xmlns:a16="http://schemas.microsoft.com/office/drawing/2014/main" id="{00000000-0008-0000-2900-00000C000000}"/>
                </a:ext>
              </a:extLst>
            </xdr:cNvPr>
            <xdr:cNvCxnSpPr/>
          </xdr:nvCxnSpPr>
          <xdr:spPr>
            <a:xfrm>
              <a:off x="1363389" y="1036672"/>
              <a:ext cx="4061853" cy="0"/>
            </a:xfrm>
            <a:prstGeom prst="line">
              <a:avLst/>
            </a:prstGeom>
            <a:ln w="19050" cap="flat" cmpd="sng" algn="ctr">
              <a:solidFill>
                <a:schemeClr val="dk1"/>
              </a:solidFill>
              <a:prstDash val="dash"/>
              <a:round/>
              <a:headEnd type="none" w="med" len="med"/>
              <a:tailEnd type="none" w="med" len="med"/>
            </a:ln>
          </xdr:spPr>
          <xdr:style>
            <a:lnRef idx="0">
              <a:scrgbClr r="0" g="0" b="0"/>
            </a:lnRef>
            <a:fillRef idx="0">
              <a:scrgbClr r="0" g="0" b="0"/>
            </a:fillRef>
            <a:effectRef idx="0">
              <a:scrgbClr r="0" g="0" b="0"/>
            </a:effectRef>
            <a:fontRef idx="minor">
              <a:schemeClr val="tx1"/>
            </a:fontRef>
          </xdr:style>
        </xdr:cxnSp>
      </xdr:grpSp>
      <xdr:cxnSp macro="">
        <xdr:nvCxnSpPr>
          <xdr:cNvPr id="5" name="Straight Arrow Connector 4">
            <a:extLst>
              <a:ext uri="{FF2B5EF4-FFF2-40B4-BE49-F238E27FC236}">
                <a16:creationId xmlns:a16="http://schemas.microsoft.com/office/drawing/2014/main" id="{00000000-0008-0000-2900-000005000000}"/>
              </a:ext>
            </a:extLst>
          </xdr:cNvPr>
          <xdr:cNvCxnSpPr/>
        </xdr:nvCxnSpPr>
        <xdr:spPr>
          <a:xfrm>
            <a:off x="2820868" y="760395"/>
            <a:ext cx="0" cy="106680"/>
          </a:xfrm>
          <a:prstGeom prst="straightConnector1">
            <a:avLst/>
          </a:prstGeom>
          <a:ln w="19050">
            <a:solidFill>
              <a:schemeClr val="bg1">
                <a:lumMod val="75000"/>
              </a:schemeClr>
            </a:solidFill>
            <a:tailEnd type="triangle"/>
          </a:ln>
        </xdr:spPr>
        <xdr:style>
          <a:lnRef idx="1">
            <a:schemeClr val="dk1"/>
          </a:lnRef>
          <a:fillRef idx="0">
            <a:schemeClr val="dk1"/>
          </a:fillRef>
          <a:effectRef idx="0">
            <a:schemeClr val="dk1"/>
          </a:effectRef>
          <a:fontRef idx="minor">
            <a:schemeClr val="tx1"/>
          </a:fontRef>
        </xdr:style>
      </xdr:cxnSp>
    </xdr:grpSp>
    <xdr:clientData/>
  </xdr:twoCellAnchor>
  <xdr:twoCellAnchor>
    <xdr:from>
      <xdr:col>7</xdr:col>
      <xdr:colOff>762000</xdr:colOff>
      <xdr:row>2</xdr:row>
      <xdr:rowOff>30480</xdr:rowOff>
    </xdr:from>
    <xdr:to>
      <xdr:col>14</xdr:col>
      <xdr:colOff>538162</xdr:colOff>
      <xdr:row>18</xdr:row>
      <xdr:rowOff>83820</xdr:rowOff>
    </xdr:to>
    <xdr:graphicFrame macro="">
      <xdr:nvGraphicFramePr>
        <xdr:cNvPr id="13" name="Chart 12">
          <a:extLst>
            <a:ext uri="{FF2B5EF4-FFF2-40B4-BE49-F238E27FC236}">
              <a16:creationId xmlns:a16="http://schemas.microsoft.com/office/drawing/2014/main" id="{00000000-0008-0000-2900-00000D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wsDr>
</file>

<file path=xl/drawings/drawing98.xml><?xml version="1.0" encoding="utf-8"?>
<c:userShapes xmlns:c="http://schemas.openxmlformats.org/drawingml/2006/chart">
  <cdr:relSizeAnchor xmlns:cdr="http://schemas.openxmlformats.org/drawingml/2006/chartDrawing">
    <cdr:from>
      <cdr:x>0.69769</cdr:x>
      <cdr:y>0.33197</cdr:y>
    </cdr:from>
    <cdr:to>
      <cdr:x>0.79076</cdr:x>
      <cdr:y>0.44489</cdr:y>
    </cdr:to>
    <cdr:sp macro="" textlink="">
      <cdr:nvSpPr>
        <cdr:cNvPr id="2" name="TextBox 32"/>
        <cdr:cNvSpPr txBox="1"/>
      </cdr:nvSpPr>
      <cdr:spPr>
        <a:xfrm xmlns:a="http://schemas.openxmlformats.org/drawingml/2006/main">
          <a:off x="4146792" y="1092802"/>
          <a:ext cx="553171" cy="371715"/>
        </a:xfrm>
        <a:prstGeom xmlns:a="http://schemas.openxmlformats.org/drawingml/2006/main" prst="rect">
          <a:avLst/>
        </a:prstGeom>
        <a:noFill xmlns:a="http://schemas.openxmlformats.org/drawingml/2006/main"/>
        <a:ln xmlns:a="http://schemas.openxmlformats.org/drawingml/2006/main" w="9525" cmpd="sng">
          <a:noFill/>
        </a:ln>
      </cdr:spPr>
      <cdr:style>
        <a:lnRef xmlns:a="http://schemas.openxmlformats.org/drawingml/2006/main" idx="0">
          <a:scrgbClr r="0" g="0" b="0"/>
        </a:lnRef>
        <a:fillRef xmlns:a="http://schemas.openxmlformats.org/drawingml/2006/main" idx="0">
          <a:scrgbClr r="0" g="0" b="0"/>
        </a:fillRef>
        <a:effectRef xmlns:a="http://schemas.openxmlformats.org/drawingml/2006/main" idx="0">
          <a:scrgbClr r="0" g="0" b="0"/>
        </a:effectRef>
        <a:fontRef xmlns:a="http://schemas.openxmlformats.org/drawingml/2006/main" idx="minor">
          <a:schemeClr val="dk1"/>
        </a:fontRef>
      </cdr:style>
      <cdr:txBody>
        <a:bodyPr xmlns:a="http://schemas.openxmlformats.org/drawingml/2006/main" wrap="square" lIns="18288" tIns="18288" rIns="18288" bIns="18288" rtlCol="0" anchor="ctr"/>
        <a:lstStyle xmlns:a="http://schemas.openxmlformats.org/drawingml/2006/main">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xmlns:a="http://schemas.openxmlformats.org/drawingml/2006/main">
          <a:pPr algn="ctr"/>
          <a:r>
            <a:rPr lang="en-US" sz="1000">
              <a:solidFill>
                <a:srgbClr val="C00000"/>
              </a:solidFill>
              <a:latin typeface="Arial" panose="020B0604020202020204" pitchFamily="34" charset="0"/>
              <a:cs typeface="Arial" panose="020B0604020202020204" pitchFamily="34" charset="0"/>
            </a:rPr>
            <a:t>Capacity Value</a:t>
          </a:r>
        </a:p>
      </cdr:txBody>
    </cdr:sp>
  </cdr:relSizeAnchor>
  <cdr:relSizeAnchor xmlns:cdr="http://schemas.openxmlformats.org/drawingml/2006/chartDrawing">
    <cdr:from>
      <cdr:x>0.701</cdr:x>
      <cdr:y>0.62959</cdr:y>
    </cdr:from>
    <cdr:to>
      <cdr:x>0.77808</cdr:x>
      <cdr:y>0.76464</cdr:y>
    </cdr:to>
    <cdr:sp macro="" textlink="">
      <cdr:nvSpPr>
        <cdr:cNvPr id="3" name="TextBox 33"/>
        <cdr:cNvSpPr txBox="1"/>
      </cdr:nvSpPr>
      <cdr:spPr>
        <a:xfrm xmlns:a="http://schemas.openxmlformats.org/drawingml/2006/main">
          <a:off x="4166483" y="2072499"/>
          <a:ext cx="458133" cy="444563"/>
        </a:xfrm>
        <a:prstGeom xmlns:a="http://schemas.openxmlformats.org/drawingml/2006/main" prst="rect">
          <a:avLst/>
        </a:prstGeom>
        <a:noFill xmlns:a="http://schemas.openxmlformats.org/drawingml/2006/main"/>
        <a:ln xmlns:a="http://schemas.openxmlformats.org/drawingml/2006/main" w="9525" cmpd="sng">
          <a:noFill/>
        </a:ln>
      </cdr:spPr>
      <cdr:style>
        <a:lnRef xmlns:a="http://schemas.openxmlformats.org/drawingml/2006/main" idx="0">
          <a:scrgbClr r="0" g="0" b="0"/>
        </a:lnRef>
        <a:fillRef xmlns:a="http://schemas.openxmlformats.org/drawingml/2006/main" idx="0">
          <a:scrgbClr r="0" g="0" b="0"/>
        </a:fillRef>
        <a:effectRef xmlns:a="http://schemas.openxmlformats.org/drawingml/2006/main" idx="0">
          <a:scrgbClr r="0" g="0" b="0"/>
        </a:effectRef>
        <a:fontRef xmlns:a="http://schemas.openxmlformats.org/drawingml/2006/main" idx="minor">
          <a:schemeClr val="dk1"/>
        </a:fontRef>
      </cdr:style>
      <cdr:txBody>
        <a:bodyPr xmlns:a="http://schemas.openxmlformats.org/drawingml/2006/main" wrap="square" lIns="18288" tIns="18288" rIns="18288" bIns="18288" rtlCol="0" anchor="ctr"/>
        <a:lstStyle xmlns:a="http://schemas.openxmlformats.org/drawingml/2006/main">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xmlns:a="http://schemas.openxmlformats.org/drawingml/2006/main">
          <a:pPr algn="ctr"/>
          <a:r>
            <a:rPr lang="en-US" sz="1000">
              <a:solidFill>
                <a:schemeClr val="accent1">
                  <a:lumMod val="75000"/>
                </a:schemeClr>
              </a:solidFill>
              <a:latin typeface="Arial" panose="020B0604020202020204" pitchFamily="34" charset="0"/>
              <a:cs typeface="Arial" panose="020B0604020202020204" pitchFamily="34" charset="0"/>
            </a:rPr>
            <a:t>Energy Value</a:t>
          </a:r>
        </a:p>
      </cdr:txBody>
    </cdr:sp>
  </cdr:relSizeAnchor>
  <cdr:relSizeAnchor xmlns:cdr="http://schemas.openxmlformats.org/drawingml/2006/chartDrawing">
    <cdr:from>
      <cdr:x>0.78666</cdr:x>
      <cdr:y>0.36585</cdr:y>
    </cdr:from>
    <cdr:to>
      <cdr:x>0.80839</cdr:x>
      <cdr:y>0.39775</cdr:y>
    </cdr:to>
    <cdr:cxnSp macro="">
      <cdr:nvCxnSpPr>
        <cdr:cNvPr id="4" name="Straight Arrow Connector 3">
          <a:extLst xmlns:a="http://schemas.openxmlformats.org/drawingml/2006/main">
            <a:ext uri="{FF2B5EF4-FFF2-40B4-BE49-F238E27FC236}">
              <a16:creationId xmlns:a16="http://schemas.microsoft.com/office/drawing/2014/main" id="{9EF6434C-12BC-EA3A-F7A9-3B8A438C2F3E}"/>
            </a:ext>
          </a:extLst>
        </cdr:cNvPr>
        <cdr:cNvCxnSpPr/>
      </cdr:nvCxnSpPr>
      <cdr:spPr>
        <a:xfrm xmlns:a="http://schemas.openxmlformats.org/drawingml/2006/main" flipV="1">
          <a:off x="4675594" y="1204330"/>
          <a:ext cx="129155" cy="105010"/>
        </a:xfrm>
        <a:prstGeom xmlns:a="http://schemas.openxmlformats.org/drawingml/2006/main" prst="straightConnector1">
          <a:avLst/>
        </a:prstGeom>
        <a:ln xmlns:a="http://schemas.openxmlformats.org/drawingml/2006/main">
          <a:solidFill>
            <a:srgbClr val="C00000"/>
          </a:solidFill>
          <a:tailEnd type="stealth"/>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relSizeAnchor>
  <cdr:relSizeAnchor xmlns:cdr="http://schemas.openxmlformats.org/drawingml/2006/chartDrawing">
    <cdr:from>
      <cdr:x>0.77808</cdr:x>
      <cdr:y>0.69711</cdr:y>
    </cdr:from>
    <cdr:to>
      <cdr:x>0.80779</cdr:x>
      <cdr:y>0.69711</cdr:y>
    </cdr:to>
    <cdr:cxnSp macro="">
      <cdr:nvCxnSpPr>
        <cdr:cNvPr id="6" name="Straight Arrow Connector 5">
          <a:extLst xmlns:a="http://schemas.openxmlformats.org/drawingml/2006/main">
            <a:ext uri="{FF2B5EF4-FFF2-40B4-BE49-F238E27FC236}">
              <a16:creationId xmlns:a16="http://schemas.microsoft.com/office/drawing/2014/main" id="{C623695A-CFA1-D5F4-3CCB-605D74671223}"/>
            </a:ext>
          </a:extLst>
        </cdr:cNvPr>
        <cdr:cNvCxnSpPr>
          <a:stCxn xmlns:a="http://schemas.openxmlformats.org/drawingml/2006/main" id="3" idx="3"/>
        </cdr:cNvCxnSpPr>
      </cdr:nvCxnSpPr>
      <cdr:spPr>
        <a:xfrm xmlns:a="http://schemas.openxmlformats.org/drawingml/2006/main" flipV="1">
          <a:off x="4624616" y="2294764"/>
          <a:ext cx="176579" cy="17"/>
        </a:xfrm>
        <a:prstGeom xmlns:a="http://schemas.openxmlformats.org/drawingml/2006/main" prst="straightConnector1">
          <a:avLst/>
        </a:prstGeom>
        <a:ln xmlns:a="http://schemas.openxmlformats.org/drawingml/2006/main">
          <a:solidFill>
            <a:schemeClr val="accent1">
              <a:lumMod val="75000"/>
            </a:schemeClr>
          </a:solidFill>
          <a:tailEnd type="stealth"/>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relSizeAnchor>
</c:userShapes>
</file>

<file path=xl/drawings/drawing99.xml><?xml version="1.0" encoding="utf-8"?>
<c:userShapes xmlns:c="http://schemas.openxmlformats.org/drawingml/2006/chart">
  <cdr:relSizeAnchor xmlns:cdr="http://schemas.openxmlformats.org/drawingml/2006/chartDrawing">
    <cdr:from>
      <cdr:x>0.19879</cdr:x>
      <cdr:y>0.77745</cdr:y>
    </cdr:from>
    <cdr:to>
      <cdr:x>0.31332</cdr:x>
      <cdr:y>0.86316</cdr:y>
    </cdr:to>
    <cdr:sp macro="" textlink="'Value Difference vs. Flat Block'!$H$76">
      <cdr:nvSpPr>
        <cdr:cNvPr id="2" name="TextBox 1"/>
        <cdr:cNvSpPr txBox="1"/>
      </cdr:nvSpPr>
      <cdr:spPr>
        <a:xfrm xmlns:a="http://schemas.openxmlformats.org/drawingml/2006/main">
          <a:off x="1181547" y="2559247"/>
          <a:ext cx="680721" cy="282144"/>
        </a:xfrm>
        <a:prstGeom xmlns:a="http://schemas.openxmlformats.org/drawingml/2006/main" prst="rect">
          <a:avLst/>
        </a:prstGeom>
      </cdr:spPr>
      <cdr:txBody>
        <a:bodyPr xmlns:a="http://schemas.openxmlformats.org/drawingml/2006/main" vertOverflow="clip" wrap="none" rtlCol="0"/>
        <a:lstStyle xmlns:a="http://schemas.openxmlformats.org/drawingml/2006/main"/>
        <a:p xmlns:a="http://schemas.openxmlformats.org/drawingml/2006/main">
          <a:fld id="{EB9C818B-8A6C-4C80-8975-ACC8E4722BC0}" type="TxLink">
            <a:rPr lang="en-US" sz="1000" b="1" i="0" u="none" strike="noStrike">
              <a:solidFill>
                <a:schemeClr val="accent2">
                  <a:lumMod val="75000"/>
                </a:schemeClr>
              </a:solidFill>
              <a:latin typeface="Arial"/>
              <a:cs typeface="Arial"/>
            </a:rPr>
            <a:pPr/>
            <a:t> $27 </a:t>
          </a:fld>
          <a:endParaRPr lang="en-US" sz="1000" b="1">
            <a:solidFill>
              <a:schemeClr val="accent2">
                <a:lumMod val="75000"/>
              </a:schemeClr>
            </a:solidFill>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0.31391</cdr:x>
      <cdr:y>0.48946</cdr:y>
    </cdr:from>
    <cdr:to>
      <cdr:x>0.38495</cdr:x>
      <cdr:y>0.57517</cdr:y>
    </cdr:to>
    <cdr:sp macro="" textlink="'Value Difference vs. Flat Block'!$H$77">
      <cdr:nvSpPr>
        <cdr:cNvPr id="3" name="TextBox 1"/>
        <cdr:cNvSpPr txBox="1"/>
      </cdr:nvSpPr>
      <cdr:spPr>
        <a:xfrm xmlns:a="http://schemas.openxmlformats.org/drawingml/2006/main">
          <a:off x="1865737" y="1611237"/>
          <a:ext cx="422233" cy="282144"/>
        </a:xfrm>
        <a:prstGeom xmlns:a="http://schemas.openxmlformats.org/drawingml/2006/main" prst="rect">
          <a:avLst/>
        </a:prstGeom>
      </cdr:spPr>
      <cdr:txBody>
        <a:bodyPr xmlns:a="http://schemas.openxmlformats.org/drawingml/2006/main" wrap="non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fld id="{8B00FCED-D114-496D-94F8-448C9AA5DAC5}" type="TxLink">
            <a:rPr lang="en-US" sz="1000" b="1" i="0" u="none" strike="noStrike">
              <a:solidFill>
                <a:schemeClr val="accent2">
                  <a:lumMod val="75000"/>
                </a:schemeClr>
              </a:solidFill>
              <a:latin typeface="Arial"/>
              <a:cs typeface="Arial"/>
            </a:rPr>
            <a:pPr/>
            <a:t> $34 </a:t>
          </a:fld>
          <a:endParaRPr lang="en-US" sz="1000" b="1">
            <a:solidFill>
              <a:schemeClr val="accent2">
                <a:lumMod val="75000"/>
              </a:schemeClr>
            </a:solidFill>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0.42261</cdr:x>
      <cdr:y>0.25172</cdr:y>
    </cdr:from>
    <cdr:to>
      <cdr:x>0.53714</cdr:x>
      <cdr:y>0.33744</cdr:y>
    </cdr:to>
    <cdr:sp macro="" textlink="'Value Difference vs. Flat Block'!$H$78">
      <cdr:nvSpPr>
        <cdr:cNvPr id="4" name="TextBox 1"/>
        <cdr:cNvSpPr txBox="1"/>
      </cdr:nvSpPr>
      <cdr:spPr>
        <a:xfrm xmlns:a="http://schemas.openxmlformats.org/drawingml/2006/main">
          <a:off x="2511825" y="828633"/>
          <a:ext cx="680720" cy="282176"/>
        </a:xfrm>
        <a:prstGeom xmlns:a="http://schemas.openxmlformats.org/drawingml/2006/main" prst="rect">
          <a:avLst/>
        </a:prstGeom>
      </cdr:spPr>
      <cdr:txBody>
        <a:bodyPr xmlns:a="http://schemas.openxmlformats.org/drawingml/2006/main" wrap="non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fld id="{802CA1E2-BAC9-42E1-B5F2-F545A2D259D5}" type="TxLink">
            <a:rPr lang="en-US" sz="1000" b="1" i="0" u="none" strike="noStrike">
              <a:solidFill>
                <a:schemeClr val="accent2">
                  <a:lumMod val="75000"/>
                </a:schemeClr>
              </a:solidFill>
              <a:latin typeface="Arial"/>
              <a:cs typeface="Arial"/>
            </a:rPr>
            <a:pPr/>
            <a:t> $41 </a:t>
          </a:fld>
          <a:endParaRPr lang="en-US" sz="1000" b="1">
            <a:solidFill>
              <a:schemeClr val="accent2">
                <a:lumMod val="75000"/>
              </a:schemeClr>
            </a:solidFill>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0.53439</cdr:x>
      <cdr:y>0.22972</cdr:y>
    </cdr:from>
    <cdr:to>
      <cdr:x>0.64892</cdr:x>
      <cdr:y>0.31544</cdr:y>
    </cdr:to>
    <cdr:sp macro="" textlink="'Value Difference vs. Flat Block'!$H$79">
      <cdr:nvSpPr>
        <cdr:cNvPr id="5" name="TextBox 1"/>
        <cdr:cNvSpPr txBox="1"/>
      </cdr:nvSpPr>
      <cdr:spPr>
        <a:xfrm xmlns:a="http://schemas.openxmlformats.org/drawingml/2006/main">
          <a:off x="3176182" y="756187"/>
          <a:ext cx="680720" cy="282176"/>
        </a:xfrm>
        <a:prstGeom xmlns:a="http://schemas.openxmlformats.org/drawingml/2006/main" prst="rect">
          <a:avLst/>
        </a:prstGeom>
      </cdr:spPr>
      <cdr:txBody>
        <a:bodyPr xmlns:a="http://schemas.openxmlformats.org/drawingml/2006/main" wrap="non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fld id="{41DBC813-3B06-4124-BAD5-32FE7D880EC5}" type="TxLink">
            <a:rPr lang="en-US" sz="1000" b="1" i="0" u="none" strike="noStrike">
              <a:solidFill>
                <a:schemeClr val="accent2">
                  <a:lumMod val="75000"/>
                </a:schemeClr>
              </a:solidFill>
              <a:latin typeface="Arial"/>
              <a:cs typeface="Arial"/>
            </a:rPr>
            <a:pPr/>
            <a:t> $36 </a:t>
          </a:fld>
          <a:endParaRPr lang="en-US" sz="1000" b="1">
            <a:solidFill>
              <a:schemeClr val="accent2">
                <a:lumMod val="75000"/>
              </a:schemeClr>
            </a:solidFill>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0.65066</cdr:x>
      <cdr:y>0.10171</cdr:y>
    </cdr:from>
    <cdr:to>
      <cdr:x>0.76519</cdr:x>
      <cdr:y>0.18743</cdr:y>
    </cdr:to>
    <cdr:sp macro="" textlink="'Value Difference vs. Flat Block'!$H$80">
      <cdr:nvSpPr>
        <cdr:cNvPr id="6" name="TextBox 1"/>
        <cdr:cNvSpPr txBox="1"/>
      </cdr:nvSpPr>
      <cdr:spPr>
        <a:xfrm xmlns:a="http://schemas.openxmlformats.org/drawingml/2006/main">
          <a:off x="3867263" y="334807"/>
          <a:ext cx="680720" cy="282176"/>
        </a:xfrm>
        <a:prstGeom xmlns:a="http://schemas.openxmlformats.org/drawingml/2006/main" prst="rect">
          <a:avLst/>
        </a:prstGeom>
      </cdr:spPr>
      <cdr:txBody>
        <a:bodyPr xmlns:a="http://schemas.openxmlformats.org/drawingml/2006/main" wrap="non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fld id="{C72C6B3C-0586-4B5F-9BDD-4B5D1BE1201D}" type="TxLink">
            <a:rPr lang="en-US" sz="1000" b="1" i="0" u="none" strike="noStrike">
              <a:solidFill>
                <a:schemeClr val="accent2">
                  <a:lumMod val="75000"/>
                </a:schemeClr>
              </a:solidFill>
              <a:latin typeface="Arial"/>
              <a:cs typeface="Arial"/>
            </a:rPr>
            <a:pPr/>
            <a:t> $67 </a:t>
          </a:fld>
          <a:endParaRPr lang="en-US" sz="1000" b="1">
            <a:solidFill>
              <a:schemeClr val="accent2">
                <a:lumMod val="75000"/>
              </a:schemeClr>
            </a:solidFill>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0.76399</cdr:x>
      <cdr:y>0.04598</cdr:y>
    </cdr:from>
    <cdr:to>
      <cdr:x>0.87852</cdr:x>
      <cdr:y>0.13169</cdr:y>
    </cdr:to>
    <cdr:sp macro="" textlink="'Value Difference vs. Flat Block'!$H$81">
      <cdr:nvSpPr>
        <cdr:cNvPr id="7" name="TextBox 1"/>
        <cdr:cNvSpPr txBox="1"/>
      </cdr:nvSpPr>
      <cdr:spPr>
        <a:xfrm xmlns:a="http://schemas.openxmlformats.org/drawingml/2006/main">
          <a:off x="4540870" y="151372"/>
          <a:ext cx="680720" cy="282144"/>
        </a:xfrm>
        <a:prstGeom xmlns:a="http://schemas.openxmlformats.org/drawingml/2006/main" prst="rect">
          <a:avLst/>
        </a:prstGeom>
      </cdr:spPr>
      <cdr:txBody>
        <a:bodyPr xmlns:a="http://schemas.openxmlformats.org/drawingml/2006/main" wrap="non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fld id="{78BC0727-4A16-4288-9A6F-248CE9631C8F}" type="TxLink">
            <a:rPr lang="en-US" sz="1000" b="1" i="0" u="none" strike="noStrike">
              <a:solidFill>
                <a:schemeClr val="accent2">
                  <a:lumMod val="75000"/>
                </a:schemeClr>
              </a:solidFill>
              <a:latin typeface="Arial"/>
              <a:cs typeface="Arial"/>
            </a:rPr>
            <a:pPr/>
            <a:t> $46 </a:t>
          </a:fld>
          <a:endParaRPr lang="en-US" sz="1000" b="1">
            <a:solidFill>
              <a:schemeClr val="accent2">
                <a:lumMod val="75000"/>
              </a:schemeClr>
            </a:solidFill>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0.87714</cdr:x>
      <cdr:y>0.01567</cdr:y>
    </cdr:from>
    <cdr:to>
      <cdr:x>0.99167</cdr:x>
      <cdr:y>0.10139</cdr:y>
    </cdr:to>
    <cdr:sp macro="" textlink="'Value Difference vs. Flat Block'!$H$82">
      <cdr:nvSpPr>
        <cdr:cNvPr id="8" name="TextBox 1"/>
        <cdr:cNvSpPr txBox="1"/>
      </cdr:nvSpPr>
      <cdr:spPr>
        <a:xfrm xmlns:a="http://schemas.openxmlformats.org/drawingml/2006/main">
          <a:off x="5213350" y="51590"/>
          <a:ext cx="680720" cy="282176"/>
        </a:xfrm>
        <a:prstGeom xmlns:a="http://schemas.openxmlformats.org/drawingml/2006/main" prst="rect">
          <a:avLst/>
        </a:prstGeom>
      </cdr:spPr>
      <cdr:txBody>
        <a:bodyPr xmlns:a="http://schemas.openxmlformats.org/drawingml/2006/main" wrap="non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fld id="{25B4B3A6-AD9D-4E5B-B893-5260AFC3919B}" type="TxLink">
            <a:rPr lang="en-US" sz="1000" b="1" i="0" u="none" strike="noStrike">
              <a:solidFill>
                <a:schemeClr val="accent2">
                  <a:lumMod val="75000"/>
                </a:schemeClr>
              </a:solidFill>
              <a:latin typeface="Arial"/>
              <a:cs typeface="Arial"/>
            </a:rPr>
            <a:pPr/>
            <a:t> $58 </a:t>
          </a:fld>
          <a:endParaRPr lang="en-US" sz="1000" b="1">
            <a:solidFill>
              <a:schemeClr val="accent2">
                <a:lumMod val="75000"/>
              </a:schemeClr>
            </a:solidFill>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0.00395</cdr:x>
      <cdr:y>0.85591</cdr:y>
    </cdr:from>
    <cdr:to>
      <cdr:x>0.16634</cdr:x>
      <cdr:y>0.9863</cdr:y>
    </cdr:to>
    <cdr:sp macro="" textlink="">
      <cdr:nvSpPr>
        <cdr:cNvPr id="20" name="TextBox 1"/>
        <cdr:cNvSpPr txBox="1"/>
      </cdr:nvSpPr>
      <cdr:spPr>
        <a:xfrm xmlns:a="http://schemas.openxmlformats.org/drawingml/2006/main">
          <a:off x="23479" y="2817521"/>
          <a:ext cx="965181" cy="429223"/>
        </a:xfrm>
        <a:prstGeom xmlns:a="http://schemas.openxmlformats.org/drawingml/2006/main" prst="rect">
          <a:avLst/>
        </a:prstGeom>
      </cdr:spPr>
      <cdr:txBody>
        <a:bodyPr xmlns:a="http://schemas.openxmlformats.org/drawingml/2006/main" wrap="non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b="1">
              <a:solidFill>
                <a:sysClr val="windowText" lastClr="000000"/>
              </a:solidFill>
              <a:latin typeface="Arial" panose="020B0604020202020204" pitchFamily="34" charset="0"/>
              <a:cs typeface="Arial" panose="020B0604020202020204" pitchFamily="34" charset="0"/>
            </a:rPr>
            <a:t>Value of </a:t>
          </a:r>
        </a:p>
        <a:p xmlns:a="http://schemas.openxmlformats.org/drawingml/2006/main">
          <a:r>
            <a:rPr lang="en-US" sz="1000" b="1">
              <a:solidFill>
                <a:sysClr val="windowText" lastClr="000000"/>
              </a:solidFill>
              <a:latin typeface="Arial" panose="020B0604020202020204" pitchFamily="34" charset="0"/>
              <a:cs typeface="Arial" panose="020B0604020202020204" pitchFamily="34" charset="0"/>
            </a:rPr>
            <a:t>flat block </a:t>
          </a:r>
        </a:p>
        <a:p xmlns:a="http://schemas.openxmlformats.org/drawingml/2006/main">
          <a:r>
            <a:rPr lang="en-US" sz="1000" b="1">
              <a:solidFill>
                <a:sysClr val="windowText" lastClr="000000"/>
              </a:solidFill>
              <a:latin typeface="Arial" panose="020B0604020202020204" pitchFamily="34" charset="0"/>
              <a:cs typeface="Arial" panose="020B0604020202020204" pitchFamily="34" charset="0"/>
            </a:rPr>
            <a:t>($/MWh)</a:t>
          </a:r>
        </a:p>
      </cdr:txBody>
    </cdr:sp>
  </cdr:relSizeAnchor>
  <cdr:relSizeAnchor xmlns:cdr="http://schemas.openxmlformats.org/drawingml/2006/chartDrawing">
    <cdr:from>
      <cdr:x>0.11808</cdr:x>
      <cdr:y>0.91598</cdr:y>
    </cdr:from>
    <cdr:to>
      <cdr:x>0.15956</cdr:x>
      <cdr:y>0.91696</cdr:y>
    </cdr:to>
    <cdr:cxnSp macro="">
      <cdr:nvCxnSpPr>
        <cdr:cNvPr id="23" name="Straight Arrow Connector 22">
          <a:extLst xmlns:a="http://schemas.openxmlformats.org/drawingml/2006/main">
            <a:ext uri="{FF2B5EF4-FFF2-40B4-BE49-F238E27FC236}">
              <a16:creationId xmlns:a16="http://schemas.microsoft.com/office/drawing/2014/main" id="{651A5D7A-4D6D-7747-B247-80E90132BA00}"/>
            </a:ext>
          </a:extLst>
        </cdr:cNvPr>
        <cdr:cNvCxnSpPr/>
      </cdr:nvCxnSpPr>
      <cdr:spPr>
        <a:xfrm xmlns:a="http://schemas.openxmlformats.org/drawingml/2006/main">
          <a:off x="790575" y="3198495"/>
          <a:ext cx="277749" cy="3406"/>
        </a:xfrm>
        <a:prstGeom xmlns:a="http://schemas.openxmlformats.org/drawingml/2006/main" prst="straightConnector1">
          <a:avLst/>
        </a:prstGeom>
        <a:ln xmlns:a="http://schemas.openxmlformats.org/drawingml/2006/main">
          <a:tailEnd type="triangle"/>
        </a:ln>
      </cdr:spPr>
      <cdr:style>
        <a:lnRef xmlns:a="http://schemas.openxmlformats.org/drawingml/2006/main" idx="1">
          <a:schemeClr val="dk1"/>
        </a:lnRef>
        <a:fillRef xmlns:a="http://schemas.openxmlformats.org/drawingml/2006/main" idx="0">
          <a:schemeClr val="dk1"/>
        </a:fillRef>
        <a:effectRef xmlns:a="http://schemas.openxmlformats.org/drawingml/2006/main" idx="0">
          <a:schemeClr val="dk1"/>
        </a:effectRef>
        <a:fontRef xmlns:a="http://schemas.openxmlformats.org/drawingml/2006/main" idx="minor">
          <a:schemeClr val="tx1"/>
        </a:fontRef>
      </cdr:style>
    </cdr:cxnSp>
  </cdr:relSizeAnchor>
  <cdr:relSizeAnchor xmlns:cdr="http://schemas.openxmlformats.org/drawingml/2006/chartDrawing">
    <cdr:from>
      <cdr:x>0.36459</cdr:x>
      <cdr:y>0.11731</cdr:y>
    </cdr:from>
    <cdr:to>
      <cdr:x>0.62302</cdr:x>
      <cdr:y>0.32048</cdr:y>
    </cdr:to>
    <cdr:sp macro="" textlink="">
      <cdr:nvSpPr>
        <cdr:cNvPr id="9" name="TextBox 8"/>
        <cdr:cNvSpPr txBox="1"/>
      </cdr:nvSpPr>
      <cdr:spPr>
        <a:xfrm xmlns:a="http://schemas.openxmlformats.org/drawingml/2006/main">
          <a:off x="2166962" y="386168"/>
          <a:ext cx="1536004" cy="668803"/>
        </a:xfrm>
        <a:prstGeom xmlns:a="http://schemas.openxmlformats.org/drawingml/2006/main" prst="rect">
          <a:avLst/>
        </a:prstGeom>
      </cdr:spPr>
      <cdr:txBody>
        <a:bodyPr xmlns:a="http://schemas.openxmlformats.org/drawingml/2006/main" vertOverflow="clip" wrap="none" rtlCol="0"/>
        <a:lstStyle xmlns:a="http://schemas.openxmlformats.org/drawingml/2006/main"/>
        <a:p xmlns:a="http://schemas.openxmlformats.org/drawingml/2006/main">
          <a:r>
            <a:rPr lang="en-US" sz="1000" b="1">
              <a:solidFill>
                <a:schemeClr val="accent2">
                  <a:lumMod val="75000"/>
                </a:schemeClr>
              </a:solidFill>
              <a:latin typeface="Arial" panose="020B0604020202020204" pitchFamily="34" charset="0"/>
              <a:cs typeface="Arial" panose="020B0604020202020204" pitchFamily="34" charset="0"/>
            </a:rPr>
            <a:t>Solar market</a:t>
          </a:r>
          <a:r>
            <a:rPr lang="en-US" sz="1000" b="1" baseline="0">
              <a:solidFill>
                <a:schemeClr val="accent2">
                  <a:lumMod val="75000"/>
                </a:schemeClr>
              </a:solidFill>
              <a:latin typeface="Arial" panose="020B0604020202020204" pitchFamily="34" charset="0"/>
              <a:cs typeface="Arial" panose="020B0604020202020204" pitchFamily="34" charset="0"/>
            </a:rPr>
            <a:t> </a:t>
          </a:r>
        </a:p>
        <a:p xmlns:a="http://schemas.openxmlformats.org/drawingml/2006/main">
          <a:r>
            <a:rPr lang="en-US" sz="1000" b="1" baseline="0">
              <a:solidFill>
                <a:schemeClr val="accent2">
                  <a:lumMod val="75000"/>
                </a:schemeClr>
              </a:solidFill>
              <a:latin typeface="Arial" panose="020B0604020202020204" pitchFamily="34" charset="0"/>
              <a:cs typeface="Arial" panose="020B0604020202020204" pitchFamily="34" charset="0"/>
            </a:rPr>
            <a:t>value ($/MWh)</a:t>
          </a:r>
          <a:endParaRPr lang="en-US" sz="1000" b="1">
            <a:solidFill>
              <a:schemeClr val="accent2">
                <a:lumMod val="75000"/>
              </a:schemeClr>
            </a:solidFill>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0.51082</cdr:x>
      <cdr:y>0.22584</cdr:y>
    </cdr:from>
    <cdr:to>
      <cdr:x>0.55288</cdr:x>
      <cdr:y>0.24392</cdr:y>
    </cdr:to>
    <cdr:cxnSp macro="">
      <cdr:nvCxnSpPr>
        <cdr:cNvPr id="11" name="Straight Arrow Connector 10">
          <a:extLst xmlns:a="http://schemas.openxmlformats.org/drawingml/2006/main">
            <a:ext uri="{FF2B5EF4-FFF2-40B4-BE49-F238E27FC236}">
              <a16:creationId xmlns:a16="http://schemas.microsoft.com/office/drawing/2014/main" id="{B49594A2-B325-D74C-8D4E-50AA2D2F0F75}"/>
            </a:ext>
          </a:extLst>
        </cdr:cNvPr>
        <cdr:cNvCxnSpPr/>
      </cdr:nvCxnSpPr>
      <cdr:spPr>
        <a:xfrm xmlns:a="http://schemas.openxmlformats.org/drawingml/2006/main">
          <a:off x="3036110" y="743429"/>
          <a:ext cx="250015" cy="59528"/>
        </a:xfrm>
        <a:prstGeom xmlns:a="http://schemas.openxmlformats.org/drawingml/2006/main" prst="straightConnector1">
          <a:avLst/>
        </a:prstGeom>
        <a:ln xmlns:a="http://schemas.openxmlformats.org/drawingml/2006/main">
          <a:solidFill>
            <a:schemeClr val="accent2"/>
          </a:solidFill>
          <a:tailEnd type="triangle"/>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relSizeAnchor>
  <cdr:relSizeAnchor xmlns:cdr="http://schemas.openxmlformats.org/drawingml/2006/chartDrawing">
    <cdr:from>
      <cdr:x>0</cdr:x>
      <cdr:y>0</cdr:y>
    </cdr:from>
    <cdr:to>
      <cdr:x>0.625</cdr:x>
      <cdr:y>0.07957</cdr:y>
    </cdr:to>
    <cdr:sp macro="" textlink="">
      <cdr:nvSpPr>
        <cdr:cNvPr id="15" name="TextBox 14"/>
        <cdr:cNvSpPr txBox="1"/>
      </cdr:nvSpPr>
      <cdr:spPr>
        <a:xfrm xmlns:a="http://schemas.openxmlformats.org/drawingml/2006/main">
          <a:off x="0" y="0"/>
          <a:ext cx="3714750" cy="261937"/>
        </a:xfrm>
        <a:prstGeom xmlns:a="http://schemas.openxmlformats.org/drawingml/2006/main" prst="rect">
          <a:avLst/>
        </a:prstGeom>
      </cdr:spPr>
      <cdr:txBody>
        <a:bodyPr xmlns:a="http://schemas.openxmlformats.org/drawingml/2006/main" vertOverflow="clip" wrap="none" rtlCol="0"/>
        <a:lstStyle xmlns:a="http://schemas.openxmlformats.org/drawingml/2006/main"/>
        <a:p xmlns:a="http://schemas.openxmlformats.org/drawingml/2006/main">
          <a:r>
            <a:rPr lang="en-US" sz="1000" b="1">
              <a:latin typeface="Arial" panose="020B0604020202020204" pitchFamily="34" charset="0"/>
              <a:cs typeface="Arial" panose="020B0604020202020204" pitchFamily="34" charset="0"/>
            </a:rPr>
            <a:t>Solar</a:t>
          </a:r>
          <a:r>
            <a:rPr lang="en-US" sz="1000" b="1" baseline="0">
              <a:latin typeface="Arial" panose="020B0604020202020204" pitchFamily="34" charset="0"/>
              <a:cs typeface="Arial" panose="020B0604020202020204" pitchFamily="34" charset="0"/>
            </a:rPr>
            <a:t> Value Relative to Flat Block Value (% difference)</a:t>
          </a:r>
          <a:endParaRPr lang="en-US" sz="1000" b="1">
            <a:latin typeface="Arial" panose="020B0604020202020204" pitchFamily="34" charset="0"/>
            <a:cs typeface="Arial" panose="020B0604020202020204" pitchFamily="34" charset="0"/>
          </a:endParaRPr>
        </a:p>
      </cdr:txBody>
    </cdr:sp>
  </cdr:relSizeAnchor>
</c:userShapes>
</file>

<file path=xl/drawings/drawing100.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5</xdr:col>
      <xdr:colOff>74698</xdr:colOff>
      <xdr:row>21</xdr:row>
      <xdr:rowOff>97639</xdr:rowOff>
    </xdr:to>
    <xdr:pic>
      <xdr:nvPicPr>
        <xdr:cNvPr id="3" name="Picture 2">
          <a:extLst>
            <a:ext uri="{FF2B5EF4-FFF2-40B4-BE49-F238E27FC236}">
              <a16:creationId xmlns:a16="http://schemas.microsoft.com/office/drawing/2014/main" id="{F16945DF-C5E9-EBAD-2893-1B36048D8B93}"/>
            </a:ext>
          </a:extLst>
        </xdr:cNvPr>
        <xdr:cNvPicPr>
          <a:picLocks noChangeAspect="1"/>
        </xdr:cNvPicPr>
      </xdr:nvPicPr>
      <xdr:blipFill>
        <a:blip xmlns:r="http://schemas.openxmlformats.org/officeDocument/2006/relationships" r:embed="rId1"/>
        <a:stretch>
          <a:fillRect/>
        </a:stretch>
      </xdr:blipFill>
      <xdr:spPr>
        <a:xfrm>
          <a:off x="0" y="190500"/>
          <a:ext cx="5713498" cy="3336139"/>
        </a:xfrm>
        <a:prstGeom prst="rect">
          <a:avLst/>
        </a:prstGeom>
      </xdr:spPr>
    </xdr:pic>
    <xdr:clientData/>
  </xdr:twoCellAnchor>
  <xdr:twoCellAnchor editAs="oneCell">
    <xdr:from>
      <xdr:col>11</xdr:col>
      <xdr:colOff>0</xdr:colOff>
      <xdr:row>1</xdr:row>
      <xdr:rowOff>0</xdr:rowOff>
    </xdr:from>
    <xdr:to>
      <xdr:col>16</xdr:col>
      <xdr:colOff>1392572</xdr:colOff>
      <xdr:row>20</xdr:row>
      <xdr:rowOff>42728</xdr:rowOff>
    </xdr:to>
    <xdr:pic>
      <xdr:nvPicPr>
        <xdr:cNvPr id="5" name="Picture 4">
          <a:extLst>
            <a:ext uri="{FF2B5EF4-FFF2-40B4-BE49-F238E27FC236}">
              <a16:creationId xmlns:a16="http://schemas.microsoft.com/office/drawing/2014/main" id="{62E43EB4-72CB-1394-BFF2-7AD4D55D0C7C}"/>
            </a:ext>
          </a:extLst>
        </xdr:cNvPr>
        <xdr:cNvPicPr>
          <a:picLocks noChangeAspect="1"/>
        </xdr:cNvPicPr>
      </xdr:nvPicPr>
      <xdr:blipFill>
        <a:blip xmlns:r="http://schemas.openxmlformats.org/officeDocument/2006/relationships" r:embed="rId2"/>
        <a:stretch>
          <a:fillRect/>
        </a:stretch>
      </xdr:blipFill>
      <xdr:spPr>
        <a:xfrm>
          <a:off x="11801475" y="190500"/>
          <a:ext cx="5859797" cy="3119303"/>
        </a:xfrm>
        <a:prstGeom prst="rect">
          <a:avLst/>
        </a:prstGeom>
      </xdr:spPr>
    </xdr:pic>
    <xdr:clientData/>
  </xdr:twoCellAnchor>
</xdr:wsDr>
</file>

<file path=xl/drawings/drawing101.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5</xdr:col>
      <xdr:colOff>1922</xdr:colOff>
      <xdr:row>20</xdr:row>
      <xdr:rowOff>42728</xdr:rowOff>
    </xdr:to>
    <xdr:pic>
      <xdr:nvPicPr>
        <xdr:cNvPr id="4" name="Picture 3">
          <a:extLst>
            <a:ext uri="{FF2B5EF4-FFF2-40B4-BE49-F238E27FC236}">
              <a16:creationId xmlns:a16="http://schemas.microsoft.com/office/drawing/2014/main" id="{345FEDB7-8B50-9AFD-D292-D9D216A8090D}"/>
            </a:ext>
          </a:extLst>
        </xdr:cNvPr>
        <xdr:cNvPicPr>
          <a:picLocks noChangeAspect="1"/>
        </xdr:cNvPicPr>
      </xdr:nvPicPr>
      <xdr:blipFill>
        <a:blip xmlns:r="http://schemas.openxmlformats.org/officeDocument/2006/relationships" r:embed="rId1"/>
        <a:stretch>
          <a:fillRect/>
        </a:stretch>
      </xdr:blipFill>
      <xdr:spPr>
        <a:xfrm>
          <a:off x="0" y="190500"/>
          <a:ext cx="5859797" cy="3119303"/>
        </a:xfrm>
        <a:prstGeom prst="rect">
          <a:avLst/>
        </a:prstGeom>
      </xdr:spPr>
    </xdr:pic>
    <xdr:clientData/>
  </xdr:twoCellAnchor>
</xdr:wsDr>
</file>

<file path=xl/drawings/drawing102.xml><?xml version="1.0" encoding="utf-8"?>
<xdr:wsDr xmlns:xdr="http://schemas.openxmlformats.org/drawingml/2006/spreadsheetDrawing" xmlns:a="http://schemas.openxmlformats.org/drawingml/2006/main">
  <xdr:twoCellAnchor>
    <xdr:from>
      <xdr:col>0</xdr:col>
      <xdr:colOff>0</xdr:colOff>
      <xdr:row>1</xdr:row>
      <xdr:rowOff>133033</xdr:rowOff>
    </xdr:from>
    <xdr:to>
      <xdr:col>12</xdr:col>
      <xdr:colOff>264841</xdr:colOff>
      <xdr:row>20</xdr:row>
      <xdr:rowOff>154940</xdr:rowOff>
    </xdr:to>
    <xdr:graphicFrame macro="">
      <xdr:nvGraphicFramePr>
        <xdr:cNvPr id="2" name="Chart 1">
          <a:extLst>
            <a:ext uri="{FF2B5EF4-FFF2-40B4-BE49-F238E27FC236}">
              <a16:creationId xmlns:a16="http://schemas.microsoft.com/office/drawing/2014/main" id="{26EAF35E-BE0C-4521-AA8D-BA4100DFE5D3}"/>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103.xml><?xml version="1.0" encoding="utf-8"?>
<c:userShapes xmlns:c="http://schemas.openxmlformats.org/drawingml/2006/chart">
  <cdr:relSizeAnchor xmlns:cdr="http://schemas.openxmlformats.org/drawingml/2006/chartDrawing">
    <cdr:from>
      <cdr:x>0.2083</cdr:x>
      <cdr:y>0.11674</cdr:y>
    </cdr:from>
    <cdr:to>
      <cdr:x>0.97452</cdr:x>
      <cdr:y>0.21775</cdr:y>
    </cdr:to>
    <cdr:sp macro="" textlink="">
      <cdr:nvSpPr>
        <cdr:cNvPr id="2" name="TextBox 1"/>
        <cdr:cNvSpPr txBox="1"/>
      </cdr:nvSpPr>
      <cdr:spPr>
        <a:xfrm xmlns:a="http://schemas.openxmlformats.org/drawingml/2006/main">
          <a:off x="1429520" y="363274"/>
          <a:ext cx="5258296" cy="314315"/>
        </a:xfrm>
        <a:prstGeom xmlns:a="http://schemas.openxmlformats.org/drawingml/2006/main" prst="rect">
          <a:avLst/>
        </a:prstGeom>
      </cdr:spPr>
      <cdr:txBody>
        <a:bodyPr xmlns:a="http://schemas.openxmlformats.org/drawingml/2006/main" vertOverflow="clip" wrap="square" lIns="45720" rIns="45720" rtlCol="0" anchor="ctr" anchorCtr="1"/>
        <a:lstStyle xmlns:a="http://schemas.openxmlformats.org/drawingml/2006/main"/>
        <a:p xmlns:a="http://schemas.openxmlformats.org/drawingml/2006/main">
          <a:r>
            <a:rPr lang="en-US" sz="1000" i="1">
              <a:latin typeface="Arial" panose="020B0604020202020204" pitchFamily="34" charset="0"/>
              <a:cs typeface="Arial" panose="020B0604020202020204" pitchFamily="34" charset="0"/>
            </a:rPr>
            <a:t>Striped portion indicates the amount of capacity proposed as part</a:t>
          </a:r>
          <a:r>
            <a:rPr lang="en-US" sz="1000" i="1" baseline="0">
              <a:latin typeface="Arial" panose="020B0604020202020204" pitchFamily="34" charset="0"/>
              <a:cs typeface="Arial" panose="020B0604020202020204" pitchFamily="34" charset="0"/>
            </a:rPr>
            <a:t> of a</a:t>
          </a:r>
          <a:r>
            <a:rPr lang="en-US" sz="1000" i="1">
              <a:latin typeface="Arial" panose="020B0604020202020204" pitchFamily="34" charset="0"/>
              <a:cs typeface="Arial" panose="020B0604020202020204" pitchFamily="34" charset="0"/>
            </a:rPr>
            <a:t> hybrid plant</a:t>
          </a:r>
        </a:p>
      </cdr:txBody>
    </cdr:sp>
  </cdr:relSizeAnchor>
  <cdr:relSizeAnchor xmlns:cdr="http://schemas.openxmlformats.org/drawingml/2006/chartDrawing">
    <cdr:from>
      <cdr:x>0.18957</cdr:x>
      <cdr:y>0.2047</cdr:y>
    </cdr:from>
    <cdr:to>
      <cdr:x>0.25419</cdr:x>
      <cdr:y>0.45298</cdr:y>
    </cdr:to>
    <cdr:cxnSp macro="">
      <cdr:nvCxnSpPr>
        <cdr:cNvPr id="7" name="Straight Arrow Connector 6">
          <a:extLst xmlns:a="http://schemas.openxmlformats.org/drawingml/2006/main">
            <a:ext uri="{FF2B5EF4-FFF2-40B4-BE49-F238E27FC236}">
              <a16:creationId xmlns:a16="http://schemas.microsoft.com/office/drawing/2014/main" id="{14E732A0-32B2-4132-BBC9-71ED7F1F7D3B}"/>
            </a:ext>
          </a:extLst>
        </cdr:cNvPr>
        <cdr:cNvCxnSpPr/>
      </cdr:nvCxnSpPr>
      <cdr:spPr bwMode="auto">
        <a:xfrm xmlns:a="http://schemas.openxmlformats.org/drawingml/2006/main" flipH="1">
          <a:off x="1300976" y="636970"/>
          <a:ext cx="443440" cy="772582"/>
        </a:xfrm>
        <a:prstGeom xmlns:a="http://schemas.openxmlformats.org/drawingml/2006/main" prst="straightConnector1">
          <a:avLst/>
        </a:prstGeom>
        <a:solidFill xmlns:a="http://schemas.openxmlformats.org/drawingml/2006/main">
          <a:srgbClr val="FFFFFF"/>
        </a:solidFill>
        <a:ln xmlns:a="http://schemas.openxmlformats.org/drawingml/2006/main" w="9525" cap="flat" cmpd="sng" algn="ctr">
          <a:solidFill>
            <a:schemeClr val="bg1">
              <a:lumMod val="50000"/>
            </a:schemeClr>
          </a:solidFill>
          <a:prstDash val="solid"/>
          <a:round/>
          <a:headEnd type="none" w="med" len="lg"/>
          <a:tailEnd type="stealth"/>
        </a:ln>
        <a:effectLst xmlns:a="http://schemas.openxmlformats.org/drawingml/2006/main"/>
      </cdr:spPr>
    </cdr:cxnSp>
  </cdr:relSizeAnchor>
  <cdr:relSizeAnchor xmlns:cdr="http://schemas.openxmlformats.org/drawingml/2006/chartDrawing">
    <cdr:from>
      <cdr:x>0</cdr:x>
      <cdr:y>0</cdr:y>
    </cdr:from>
    <cdr:to>
      <cdr:x>0.43166</cdr:x>
      <cdr:y>0.07586</cdr:y>
    </cdr:to>
    <cdr:sp macro="" textlink="">
      <cdr:nvSpPr>
        <cdr:cNvPr id="5" name="TextBox 1"/>
        <cdr:cNvSpPr txBox="1"/>
      </cdr:nvSpPr>
      <cdr:spPr>
        <a:xfrm xmlns:a="http://schemas.openxmlformats.org/drawingml/2006/main">
          <a:off x="0" y="0"/>
          <a:ext cx="2605088" cy="228917"/>
        </a:xfrm>
        <a:prstGeom xmlns:a="http://schemas.openxmlformats.org/drawingml/2006/main" prst="rect">
          <a:avLst/>
        </a:prstGeom>
      </cdr:spPr>
      <cdr:txBody>
        <a:bodyPr xmlns:a="http://schemas.openxmlformats.org/drawingml/2006/main" wrap="square" lIns="18288" tIns="18288" rIns="18288" bIns="18288" rtlCol="0" anchor="t" anchorCtr="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l"/>
          <a:r>
            <a:rPr lang="en-US" sz="1100" b="1" i="0">
              <a:latin typeface="Arial" panose="020B0604020202020204" pitchFamily="34" charset="0"/>
              <a:cs typeface="Arial" panose="020B0604020202020204" pitchFamily="34" charset="0"/>
            </a:rPr>
            <a:t>Capacity in Queues at Year-End (GW)</a:t>
          </a:r>
        </a:p>
      </cdr:txBody>
    </cdr:sp>
  </cdr:relSizeAnchor>
  <cdr:relSizeAnchor xmlns:cdr="http://schemas.openxmlformats.org/drawingml/2006/chartDrawing">
    <cdr:from>
      <cdr:x>0.18842</cdr:x>
      <cdr:y>0.17483</cdr:y>
    </cdr:from>
    <cdr:to>
      <cdr:x>0.24297</cdr:x>
      <cdr:y>0.22264</cdr:y>
    </cdr:to>
    <cdr:cxnSp macro="">
      <cdr:nvCxnSpPr>
        <cdr:cNvPr id="38" name="Straight Arrow Connector 37">
          <a:extLst xmlns:a="http://schemas.openxmlformats.org/drawingml/2006/main">
            <a:ext uri="{FF2B5EF4-FFF2-40B4-BE49-F238E27FC236}">
              <a16:creationId xmlns:a16="http://schemas.microsoft.com/office/drawing/2014/main" id="{63335333-7B17-4B72-AEFC-0148B529F044}"/>
            </a:ext>
          </a:extLst>
        </cdr:cNvPr>
        <cdr:cNvCxnSpPr/>
      </cdr:nvCxnSpPr>
      <cdr:spPr bwMode="auto">
        <a:xfrm xmlns:a="http://schemas.openxmlformats.org/drawingml/2006/main" flipH="1">
          <a:off x="1200296" y="557529"/>
          <a:ext cx="347516" cy="152463"/>
        </a:xfrm>
        <a:prstGeom xmlns:a="http://schemas.openxmlformats.org/drawingml/2006/main" prst="straightConnector1">
          <a:avLst/>
        </a:prstGeom>
        <a:solidFill xmlns:a="http://schemas.openxmlformats.org/drawingml/2006/main">
          <a:srgbClr val="FFFFFF"/>
        </a:solidFill>
        <a:ln xmlns:a="http://schemas.openxmlformats.org/drawingml/2006/main" w="9525" cap="flat" cmpd="sng" algn="ctr">
          <a:solidFill>
            <a:schemeClr val="bg1">
              <a:lumMod val="50000"/>
            </a:schemeClr>
          </a:solidFill>
          <a:prstDash val="solid"/>
          <a:round/>
          <a:headEnd type="none" w="med" len="lg"/>
          <a:tailEnd type="stealth"/>
        </a:ln>
        <a:effectLst xmlns:a="http://schemas.openxmlformats.org/drawingml/2006/main"/>
      </cdr:spPr>
    </cdr:cxnSp>
  </cdr:relSizeAnchor>
  <cdr:relSizeAnchor xmlns:cdr="http://schemas.openxmlformats.org/drawingml/2006/chartDrawing">
    <cdr:from>
      <cdr:x>0.27661</cdr:x>
      <cdr:y>0.2047</cdr:y>
    </cdr:from>
    <cdr:to>
      <cdr:x>0.29561</cdr:x>
      <cdr:y>0.30004</cdr:y>
    </cdr:to>
    <cdr:cxnSp macro="">
      <cdr:nvCxnSpPr>
        <cdr:cNvPr id="6" name="Straight Arrow Connector 5">
          <a:extLst xmlns:a="http://schemas.openxmlformats.org/drawingml/2006/main">
            <a:ext uri="{FF2B5EF4-FFF2-40B4-BE49-F238E27FC236}">
              <a16:creationId xmlns:a16="http://schemas.microsoft.com/office/drawing/2014/main" id="{14E732A0-32B2-4132-BBC9-71ED7F1F7D3B}"/>
            </a:ext>
          </a:extLst>
        </cdr:cNvPr>
        <cdr:cNvCxnSpPr/>
      </cdr:nvCxnSpPr>
      <cdr:spPr bwMode="auto">
        <a:xfrm xmlns:a="http://schemas.openxmlformats.org/drawingml/2006/main">
          <a:off x="1762125" y="652779"/>
          <a:ext cx="121018" cy="304030"/>
        </a:xfrm>
        <a:prstGeom xmlns:a="http://schemas.openxmlformats.org/drawingml/2006/main" prst="straightConnector1">
          <a:avLst/>
        </a:prstGeom>
        <a:solidFill xmlns:a="http://schemas.openxmlformats.org/drawingml/2006/main">
          <a:srgbClr val="FFFFFF"/>
        </a:solidFill>
        <a:ln xmlns:a="http://schemas.openxmlformats.org/drawingml/2006/main" w="9525" cap="flat" cmpd="sng" algn="ctr">
          <a:solidFill>
            <a:schemeClr val="bg1">
              <a:lumMod val="50000"/>
            </a:schemeClr>
          </a:solidFill>
          <a:prstDash val="solid"/>
          <a:round/>
          <a:headEnd type="none" w="med" len="lg"/>
          <a:tailEnd type="stealth"/>
        </a:ln>
        <a:effectLst xmlns:a="http://schemas.openxmlformats.org/drawingml/2006/main"/>
      </cdr:spPr>
    </cdr:cxnSp>
  </cdr:relSizeAnchor>
</c:userShapes>
</file>

<file path=xl/drawings/drawing104.xml><?xml version="1.0" encoding="utf-8"?>
<xdr:wsDr xmlns:xdr="http://schemas.openxmlformats.org/drawingml/2006/spreadsheetDrawing" xmlns:a="http://schemas.openxmlformats.org/drawingml/2006/main">
  <xdr:twoCellAnchor>
    <xdr:from>
      <xdr:col>0</xdr:col>
      <xdr:colOff>2</xdr:colOff>
      <xdr:row>1</xdr:row>
      <xdr:rowOff>100013</xdr:rowOff>
    </xdr:from>
    <xdr:to>
      <xdr:col>12</xdr:col>
      <xdr:colOff>352425</xdr:colOff>
      <xdr:row>20</xdr:row>
      <xdr:rowOff>121920</xdr:rowOff>
    </xdr:to>
    <xdr:graphicFrame macro="">
      <xdr:nvGraphicFramePr>
        <xdr:cNvPr id="2" name="Chart 1">
          <a:extLst>
            <a:ext uri="{FF2B5EF4-FFF2-40B4-BE49-F238E27FC236}">
              <a16:creationId xmlns:a16="http://schemas.microsoft.com/office/drawing/2014/main" id="{5F2117F1-CB9F-405F-A526-1EE90D2A156D}"/>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105.xml><?xml version="1.0" encoding="utf-8"?>
<c:userShapes xmlns:c="http://schemas.openxmlformats.org/drawingml/2006/chart">
  <cdr:relSizeAnchor xmlns:cdr="http://schemas.openxmlformats.org/drawingml/2006/chartDrawing">
    <cdr:from>
      <cdr:x>0.20268</cdr:x>
      <cdr:y>0.12843</cdr:y>
    </cdr:from>
    <cdr:to>
      <cdr:x>0.88844</cdr:x>
      <cdr:y>0.21609</cdr:y>
    </cdr:to>
    <cdr:sp macro="" textlink="">
      <cdr:nvSpPr>
        <cdr:cNvPr id="2" name="TextBox 1"/>
        <cdr:cNvSpPr txBox="1"/>
      </cdr:nvSpPr>
      <cdr:spPr>
        <a:xfrm xmlns:a="http://schemas.openxmlformats.org/drawingml/2006/main">
          <a:off x="1418933" y="397938"/>
          <a:ext cx="4800890" cy="271613"/>
        </a:xfrm>
        <a:prstGeom xmlns:a="http://schemas.openxmlformats.org/drawingml/2006/main" prst="rect">
          <a:avLst/>
        </a:prstGeom>
      </cdr:spPr>
      <cdr:txBody>
        <a:bodyPr xmlns:a="http://schemas.openxmlformats.org/drawingml/2006/main" vertOverflow="clip" wrap="square" lIns="45720" rIns="45720" rtlCol="0" anchor="ctr" anchorCtr="1"/>
        <a:lstStyle xmlns:a="http://schemas.openxmlformats.org/drawingml/2006/main"/>
        <a:p xmlns:a="http://schemas.openxmlformats.org/drawingml/2006/main">
          <a:r>
            <a:rPr lang="en-US" sz="1000" i="1">
              <a:latin typeface="Arial" panose="020B0604020202020204" pitchFamily="34" charset="0"/>
              <a:cs typeface="Arial" panose="020B0604020202020204" pitchFamily="34" charset="0"/>
            </a:rPr>
            <a:t>Striped portion indicates the amount of capacity</a:t>
          </a:r>
          <a:r>
            <a:rPr lang="en-US" sz="1000" i="1" baseline="0">
              <a:latin typeface="Arial" panose="020B0604020202020204" pitchFamily="34" charset="0"/>
              <a:cs typeface="Arial" panose="020B0604020202020204" pitchFamily="34" charset="0"/>
            </a:rPr>
            <a:t> proposed as part of a hybrid plant</a:t>
          </a:r>
          <a:endParaRPr lang="en-US" sz="1000" i="1">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0.16596</cdr:x>
      <cdr:y>0.17293</cdr:y>
    </cdr:from>
    <cdr:to>
      <cdr:x>0.20755</cdr:x>
      <cdr:y>0.22456</cdr:y>
    </cdr:to>
    <cdr:cxnSp macro="">
      <cdr:nvCxnSpPr>
        <cdr:cNvPr id="7" name="Straight Arrow Connector 6">
          <a:extLst xmlns:a="http://schemas.openxmlformats.org/drawingml/2006/main">
            <a:ext uri="{FF2B5EF4-FFF2-40B4-BE49-F238E27FC236}">
              <a16:creationId xmlns:a16="http://schemas.microsoft.com/office/drawing/2014/main" id="{14E732A0-32B2-4132-BBC9-71ED7F1F7D3B}"/>
            </a:ext>
          </a:extLst>
        </cdr:cNvPr>
        <cdr:cNvCxnSpPr/>
      </cdr:nvCxnSpPr>
      <cdr:spPr bwMode="auto">
        <a:xfrm xmlns:a="http://schemas.openxmlformats.org/drawingml/2006/main" flipH="1">
          <a:off x="1095375" y="528132"/>
          <a:ext cx="274502" cy="157667"/>
        </a:xfrm>
        <a:prstGeom xmlns:a="http://schemas.openxmlformats.org/drawingml/2006/main" prst="straightConnector1">
          <a:avLst/>
        </a:prstGeom>
        <a:solidFill xmlns:a="http://schemas.openxmlformats.org/drawingml/2006/main">
          <a:srgbClr val="FFFFFF"/>
        </a:solidFill>
        <a:ln xmlns:a="http://schemas.openxmlformats.org/drawingml/2006/main" w="9525" cap="flat" cmpd="sng" algn="ctr">
          <a:solidFill>
            <a:schemeClr val="bg1">
              <a:lumMod val="50000"/>
            </a:schemeClr>
          </a:solidFill>
          <a:prstDash val="solid"/>
          <a:round/>
          <a:headEnd type="none" w="med" len="lg"/>
          <a:tailEnd type="stealth"/>
        </a:ln>
        <a:effectLst xmlns:a="http://schemas.openxmlformats.org/drawingml/2006/main"/>
      </cdr:spPr>
    </cdr:cxnSp>
  </cdr:relSizeAnchor>
  <cdr:relSizeAnchor xmlns:cdr="http://schemas.openxmlformats.org/drawingml/2006/chartDrawing">
    <cdr:from>
      <cdr:x>0</cdr:x>
      <cdr:y>0</cdr:y>
    </cdr:from>
    <cdr:to>
      <cdr:x>0.42971</cdr:x>
      <cdr:y>0.07734</cdr:y>
    </cdr:to>
    <cdr:sp macro="" textlink="">
      <cdr:nvSpPr>
        <cdr:cNvPr id="5" name="TextBox 1"/>
        <cdr:cNvSpPr txBox="1"/>
      </cdr:nvSpPr>
      <cdr:spPr>
        <a:xfrm xmlns:a="http://schemas.openxmlformats.org/drawingml/2006/main">
          <a:off x="0" y="0"/>
          <a:ext cx="3086100" cy="239637"/>
        </a:xfrm>
        <a:prstGeom xmlns:a="http://schemas.openxmlformats.org/drawingml/2006/main" prst="rect">
          <a:avLst/>
        </a:prstGeom>
      </cdr:spPr>
      <cdr:txBody>
        <a:bodyPr xmlns:a="http://schemas.openxmlformats.org/drawingml/2006/main" wrap="square" lIns="18288" tIns="18288" rIns="18288" bIns="18288" rtlCol="0" anchor="t"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l"/>
          <a:r>
            <a:rPr lang="en-US" sz="1050" b="1" i="0">
              <a:latin typeface="Arial" panose="020B0604020202020204" pitchFamily="34" charset="0"/>
              <a:cs typeface="Arial" panose="020B0604020202020204" pitchFamily="34" charset="0"/>
            </a:rPr>
            <a:t>Solar Capacity in Queues at Year-End (GW)</a:t>
          </a:r>
        </a:p>
      </cdr:txBody>
    </cdr:sp>
  </cdr:relSizeAnchor>
  <cdr:relSizeAnchor xmlns:cdr="http://schemas.openxmlformats.org/drawingml/2006/chartDrawing">
    <cdr:from>
      <cdr:x>0.16356</cdr:x>
      <cdr:y>0.17135</cdr:y>
    </cdr:from>
    <cdr:to>
      <cdr:x>0.20801</cdr:x>
      <cdr:y>0.50265</cdr:y>
    </cdr:to>
    <cdr:cxnSp macro="">
      <cdr:nvCxnSpPr>
        <cdr:cNvPr id="38" name="Straight Arrow Connector 37">
          <a:extLst xmlns:a="http://schemas.openxmlformats.org/drawingml/2006/main">
            <a:ext uri="{FF2B5EF4-FFF2-40B4-BE49-F238E27FC236}">
              <a16:creationId xmlns:a16="http://schemas.microsoft.com/office/drawing/2014/main" id="{63335333-7B17-4B72-AEFC-0148B529F044}"/>
            </a:ext>
          </a:extLst>
        </cdr:cNvPr>
        <cdr:cNvCxnSpPr/>
      </cdr:nvCxnSpPr>
      <cdr:spPr bwMode="auto">
        <a:xfrm xmlns:a="http://schemas.openxmlformats.org/drawingml/2006/main" flipH="1">
          <a:off x="1079500" y="523307"/>
          <a:ext cx="293430" cy="1011805"/>
        </a:xfrm>
        <a:prstGeom xmlns:a="http://schemas.openxmlformats.org/drawingml/2006/main" prst="straightConnector1">
          <a:avLst/>
        </a:prstGeom>
        <a:solidFill xmlns:a="http://schemas.openxmlformats.org/drawingml/2006/main">
          <a:srgbClr val="FFFFFF"/>
        </a:solidFill>
        <a:ln xmlns:a="http://schemas.openxmlformats.org/drawingml/2006/main" w="9525" cap="flat" cmpd="sng" algn="ctr">
          <a:solidFill>
            <a:schemeClr val="bg1">
              <a:lumMod val="50000"/>
            </a:schemeClr>
          </a:solidFill>
          <a:prstDash val="solid"/>
          <a:round/>
          <a:headEnd type="none" w="med" len="lg"/>
          <a:tailEnd type="stealth"/>
        </a:ln>
        <a:effectLst xmlns:a="http://schemas.openxmlformats.org/drawingml/2006/main"/>
      </cdr:spPr>
    </cdr:cxnSp>
  </cdr:relSizeAnchor>
</c:userShapes>
</file>

<file path=xl/drawings/drawing106.xml><?xml version="1.0" encoding="utf-8"?>
<xdr:wsDr xmlns:xdr="http://schemas.openxmlformats.org/drawingml/2006/spreadsheetDrawing" xmlns:a="http://schemas.openxmlformats.org/drawingml/2006/main">
  <xdr:twoCellAnchor editAs="oneCell">
    <xdr:from>
      <xdr:col>3</xdr:col>
      <xdr:colOff>0</xdr:colOff>
      <xdr:row>45</xdr:row>
      <xdr:rowOff>0</xdr:rowOff>
    </xdr:from>
    <xdr:to>
      <xdr:col>3</xdr:col>
      <xdr:colOff>304800</xdr:colOff>
      <xdr:row>46</xdr:row>
      <xdr:rowOff>142875</xdr:rowOff>
    </xdr:to>
    <xdr:sp macro="" textlink="">
      <xdr:nvSpPr>
        <xdr:cNvPr id="154625" name="AutoShape 1">
          <a:extLst>
            <a:ext uri="{FF2B5EF4-FFF2-40B4-BE49-F238E27FC236}">
              <a16:creationId xmlns:a16="http://schemas.microsoft.com/office/drawing/2014/main" id="{FA0F87C8-16CE-700B-3F6D-9052475CFD84}"/>
            </a:ext>
          </a:extLst>
        </xdr:cNvPr>
        <xdr:cNvSpPr>
          <a:spLocks noChangeAspect="1" noChangeArrowheads="1"/>
        </xdr:cNvSpPr>
      </xdr:nvSpPr>
      <xdr:spPr bwMode="auto">
        <a:xfrm>
          <a:off x="609600" y="53435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4</xdr:col>
      <xdr:colOff>0</xdr:colOff>
      <xdr:row>48</xdr:row>
      <xdr:rowOff>0</xdr:rowOff>
    </xdr:from>
    <xdr:to>
      <xdr:col>4</xdr:col>
      <xdr:colOff>304800</xdr:colOff>
      <xdr:row>49</xdr:row>
      <xdr:rowOff>142875</xdr:rowOff>
    </xdr:to>
    <xdr:sp macro="" textlink="">
      <xdr:nvSpPr>
        <xdr:cNvPr id="154626" name="AutoShape 2">
          <a:extLst>
            <a:ext uri="{FF2B5EF4-FFF2-40B4-BE49-F238E27FC236}">
              <a16:creationId xmlns:a16="http://schemas.microsoft.com/office/drawing/2014/main" id="{11E6D670-FC11-16FE-CC80-8BC75F67CC2D}"/>
            </a:ext>
          </a:extLst>
        </xdr:cNvPr>
        <xdr:cNvSpPr>
          <a:spLocks noChangeAspect="1" noChangeArrowheads="1"/>
        </xdr:cNvSpPr>
      </xdr:nvSpPr>
      <xdr:spPr bwMode="auto">
        <a:xfrm>
          <a:off x="2438400" y="58293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209550</xdr:colOff>
      <xdr:row>1</xdr:row>
      <xdr:rowOff>142874</xdr:rowOff>
    </xdr:from>
    <xdr:to>
      <xdr:col>6</xdr:col>
      <xdr:colOff>828675</xdr:colOff>
      <xdr:row>19</xdr:row>
      <xdr:rowOff>66675</xdr:rowOff>
    </xdr:to>
    <xdr:graphicFrame macro="">
      <xdr:nvGraphicFramePr>
        <xdr:cNvPr id="15" name="Chart 3">
          <a:extLst>
            <a:ext uri="{FF2B5EF4-FFF2-40B4-BE49-F238E27FC236}">
              <a16:creationId xmlns:a16="http://schemas.microsoft.com/office/drawing/2014/main" id="{B67E1DAF-27A1-1A76-D525-5D4FC5320ED8}"/>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8</xdr:col>
      <xdr:colOff>88623</xdr:colOff>
      <xdr:row>1</xdr:row>
      <xdr:rowOff>56737</xdr:rowOff>
    </xdr:from>
    <xdr:to>
      <xdr:col>17</xdr:col>
      <xdr:colOff>522963</xdr:colOff>
      <xdr:row>18</xdr:row>
      <xdr:rowOff>47211</xdr:rowOff>
    </xdr:to>
    <xdr:grpSp>
      <xdr:nvGrpSpPr>
        <xdr:cNvPr id="2" name="Group 1">
          <a:extLst>
            <a:ext uri="{FF2B5EF4-FFF2-40B4-BE49-F238E27FC236}">
              <a16:creationId xmlns:a16="http://schemas.microsoft.com/office/drawing/2014/main" id="{87FB78C0-580B-E163-8D07-2BE331384DA6}"/>
            </a:ext>
          </a:extLst>
        </xdr:cNvPr>
        <xdr:cNvGrpSpPr/>
      </xdr:nvGrpSpPr>
      <xdr:grpSpPr>
        <a:xfrm>
          <a:off x="7908648" y="247237"/>
          <a:ext cx="6492240" cy="2743199"/>
          <a:chOff x="6784698" y="285337"/>
          <a:chExt cx="5806440" cy="2743199"/>
        </a:xfrm>
      </xdr:grpSpPr>
      <xdr:graphicFrame macro="">
        <xdr:nvGraphicFramePr>
          <xdr:cNvPr id="6" name="Chart 5">
            <a:extLst>
              <a:ext uri="{FF2B5EF4-FFF2-40B4-BE49-F238E27FC236}">
                <a16:creationId xmlns:a16="http://schemas.microsoft.com/office/drawing/2014/main" id="{5D014B91-1858-EEE0-8C6E-046C9F6560F7}"/>
              </a:ext>
            </a:extLst>
          </xdr:cNvPr>
          <xdr:cNvGraphicFramePr/>
        </xdr:nvGraphicFramePr>
        <xdr:xfrm>
          <a:off x="6784698" y="285337"/>
          <a:ext cx="5806440" cy="2743199"/>
        </xdr:xfrm>
        <a:graphic>
          <a:graphicData uri="http://schemas.openxmlformats.org/drawingml/2006/chart">
            <c:chart xmlns:c="http://schemas.openxmlformats.org/drawingml/2006/chart" xmlns:r="http://schemas.openxmlformats.org/officeDocument/2006/relationships" r:id="rId2"/>
          </a:graphicData>
        </a:graphic>
      </xdr:graphicFrame>
      <xdr:sp macro="" textlink="">
        <xdr:nvSpPr>
          <xdr:cNvPr id="7" name="TextBox 6">
            <a:extLst>
              <a:ext uri="{FF2B5EF4-FFF2-40B4-BE49-F238E27FC236}">
                <a16:creationId xmlns:a16="http://schemas.microsoft.com/office/drawing/2014/main" id="{07927040-77F9-36DF-0E14-F7822AB54C7B}"/>
              </a:ext>
            </a:extLst>
          </xdr:cNvPr>
          <xdr:cNvSpPr txBox="1"/>
        </xdr:nvSpPr>
        <xdr:spPr>
          <a:xfrm>
            <a:off x="6934930" y="757194"/>
            <a:ext cx="1568313" cy="22786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i="1">
                <a:latin typeface="Arial" panose="020B0604020202020204" pitchFamily="34" charset="0"/>
                <a:cs typeface="Arial" panose="020B0604020202020204" pitchFamily="34" charset="0"/>
              </a:rPr>
              <a:t>By</a:t>
            </a:r>
            <a:r>
              <a:rPr lang="en-US" sz="1000" i="1" baseline="0">
                <a:latin typeface="Arial" panose="020B0604020202020204" pitchFamily="34" charset="0"/>
                <a:cs typeface="Arial" panose="020B0604020202020204" pitchFamily="34" charset="0"/>
              </a:rPr>
              <a:t> capacity of requests:</a:t>
            </a:r>
            <a:endParaRPr lang="en-US" sz="1000" i="1">
              <a:latin typeface="Arial" panose="020B0604020202020204" pitchFamily="34" charset="0"/>
              <a:cs typeface="Arial" panose="020B0604020202020204" pitchFamily="34" charset="0"/>
            </a:endParaRPr>
          </a:p>
        </xdr:txBody>
      </xdr:sp>
      <xdr:sp macro="" textlink="">
        <xdr:nvSpPr>
          <xdr:cNvPr id="8" name="TextBox 7">
            <a:extLst>
              <a:ext uri="{FF2B5EF4-FFF2-40B4-BE49-F238E27FC236}">
                <a16:creationId xmlns:a16="http://schemas.microsoft.com/office/drawing/2014/main" id="{71BB2F48-0C58-4ACD-8950-9466EECA15A1}"/>
              </a:ext>
            </a:extLst>
          </xdr:cNvPr>
          <xdr:cNvSpPr txBox="1"/>
        </xdr:nvSpPr>
        <xdr:spPr>
          <a:xfrm>
            <a:off x="6934930" y="1818802"/>
            <a:ext cx="1568313" cy="23232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i="1">
                <a:latin typeface="Arial" panose="020B0604020202020204" pitchFamily="34" charset="0"/>
                <a:cs typeface="Arial" panose="020B0604020202020204" pitchFamily="34" charset="0"/>
              </a:rPr>
              <a:t>By</a:t>
            </a:r>
            <a:r>
              <a:rPr lang="en-US" sz="1000" i="1" baseline="0">
                <a:latin typeface="Arial" panose="020B0604020202020204" pitchFamily="34" charset="0"/>
                <a:cs typeface="Arial" panose="020B0604020202020204" pitchFamily="34" charset="0"/>
              </a:rPr>
              <a:t> number of requests:</a:t>
            </a:r>
            <a:endParaRPr lang="en-US" sz="1000" i="1">
              <a:latin typeface="Arial" panose="020B0604020202020204" pitchFamily="34" charset="0"/>
              <a:cs typeface="Arial" panose="020B0604020202020204" pitchFamily="34" charset="0"/>
            </a:endParaRPr>
          </a:p>
        </xdr:txBody>
      </xdr:sp>
    </xdr:grpSp>
    <xdr:clientData/>
  </xdr:twoCellAnchor>
</xdr:wsDr>
</file>

<file path=xl/drawings/drawing107.xml><?xml version="1.0" encoding="utf-8"?>
<c:userShapes xmlns:c="http://schemas.openxmlformats.org/drawingml/2006/chart">
  <cdr:relSizeAnchor xmlns:cdr="http://schemas.openxmlformats.org/drawingml/2006/chartDrawing">
    <cdr:from>
      <cdr:x>0.00874</cdr:x>
      <cdr:y>0.00112</cdr:y>
    </cdr:from>
    <cdr:to>
      <cdr:x>0.59016</cdr:x>
      <cdr:y>0.08554</cdr:y>
    </cdr:to>
    <cdr:sp macro="" textlink="">
      <cdr:nvSpPr>
        <cdr:cNvPr id="2" name="TextBox 1">
          <a:extLst xmlns:a="http://schemas.openxmlformats.org/drawingml/2006/main">
            <a:ext uri="{FF2B5EF4-FFF2-40B4-BE49-F238E27FC236}">
              <a16:creationId xmlns:a16="http://schemas.microsoft.com/office/drawing/2014/main" id="{13D803E7-AD9F-7A3B-57D3-BF3778951998}"/>
            </a:ext>
          </a:extLst>
        </cdr:cNvPr>
        <cdr:cNvSpPr txBox="1"/>
      </cdr:nvSpPr>
      <cdr:spPr>
        <a:xfrm xmlns:a="http://schemas.openxmlformats.org/drawingml/2006/main">
          <a:off x="50782" y="3183"/>
          <a:ext cx="3378218" cy="239622"/>
        </a:xfrm>
        <a:prstGeom xmlns:a="http://schemas.openxmlformats.org/drawingml/2006/main" prst="rect">
          <a:avLst/>
        </a:prstGeom>
      </cdr:spPr>
      <cdr:txBody>
        <a:bodyPr xmlns:a="http://schemas.openxmlformats.org/drawingml/2006/main" wrap="square" lIns="18288" tIns="18288" rIns="18288" bIns="18288" rtlCol="0" anchor="t"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l"/>
          <a:r>
            <a:rPr lang="en-US" sz="1100" b="1" i="0">
              <a:latin typeface="Arial" panose="020B0604020202020204" pitchFamily="34" charset="0"/>
              <a:cs typeface="Arial" panose="020B0604020202020204" pitchFamily="34" charset="0"/>
            </a:rPr>
            <a:t>Solar Capacity in Queues at 2023 Year-End (GW)</a:t>
          </a:r>
        </a:p>
      </cdr:txBody>
    </cdr:sp>
  </cdr:relSizeAnchor>
</c:userShapes>
</file>

<file path=xl/drawings/drawing108.xml><?xml version="1.0" encoding="utf-8"?>
<xdr:wsDr xmlns:xdr="http://schemas.openxmlformats.org/drawingml/2006/spreadsheetDrawing" xmlns:a="http://schemas.openxmlformats.org/drawingml/2006/main">
  <xdr:twoCellAnchor>
    <xdr:from>
      <xdr:col>0</xdr:col>
      <xdr:colOff>0</xdr:colOff>
      <xdr:row>1</xdr:row>
      <xdr:rowOff>112713</xdr:rowOff>
    </xdr:from>
    <xdr:to>
      <xdr:col>5</xdr:col>
      <xdr:colOff>516774</xdr:colOff>
      <xdr:row>20</xdr:row>
      <xdr:rowOff>152958</xdr:rowOff>
    </xdr:to>
    <xdr:graphicFrame macro="">
      <xdr:nvGraphicFramePr>
        <xdr:cNvPr id="2" name="Chart 1">
          <a:extLst>
            <a:ext uri="{FF2B5EF4-FFF2-40B4-BE49-F238E27FC236}">
              <a16:creationId xmlns:a16="http://schemas.microsoft.com/office/drawing/2014/main" id="{80A6837E-2EB9-44D3-9F82-31D9C9CC2E0C}"/>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5</xdr:col>
      <xdr:colOff>801076</xdr:colOff>
      <xdr:row>1</xdr:row>
      <xdr:rowOff>78154</xdr:rowOff>
    </xdr:from>
    <xdr:to>
      <xdr:col>10</xdr:col>
      <xdr:colOff>155087</xdr:colOff>
      <xdr:row>20</xdr:row>
      <xdr:rowOff>139495</xdr:rowOff>
    </xdr:to>
    <xdr:pic>
      <xdr:nvPicPr>
        <xdr:cNvPr id="3" name="Picture 2">
          <a:extLst>
            <a:ext uri="{FF2B5EF4-FFF2-40B4-BE49-F238E27FC236}">
              <a16:creationId xmlns:a16="http://schemas.microsoft.com/office/drawing/2014/main" id="{4C342B9B-A387-4187-B258-B2CD3B096592}"/>
            </a:ext>
          </a:extLst>
        </xdr:cNvPr>
        <xdr:cNvPicPr>
          <a:picLocks noChangeAspect="1"/>
        </xdr:cNvPicPr>
      </xdr:nvPicPr>
      <xdr:blipFill>
        <a:blip xmlns:r="http://schemas.openxmlformats.org/officeDocument/2006/relationships" r:embed="rId2"/>
        <a:stretch>
          <a:fillRect/>
        </a:stretch>
      </xdr:blipFill>
      <xdr:spPr>
        <a:xfrm>
          <a:off x="4134826" y="268654"/>
          <a:ext cx="4354636" cy="3137916"/>
        </a:xfrm>
        <a:prstGeom prst="rect">
          <a:avLst/>
        </a:prstGeom>
      </xdr:spPr>
    </xdr:pic>
    <xdr:clientData/>
  </xdr:twoCellAnchor>
</xdr:wsDr>
</file>

<file path=xl/drawings/drawing109.xml><?xml version="1.0" encoding="utf-8"?>
<c:userShapes xmlns:c="http://schemas.openxmlformats.org/drawingml/2006/chart">
  <cdr:relSizeAnchor xmlns:cdr="http://schemas.openxmlformats.org/drawingml/2006/chartDrawing">
    <cdr:from>
      <cdr:x>0</cdr:x>
      <cdr:y>0</cdr:y>
    </cdr:from>
    <cdr:to>
      <cdr:x>0.67284</cdr:x>
      <cdr:y>0.07714</cdr:y>
    </cdr:to>
    <cdr:sp macro="" textlink="">
      <cdr:nvSpPr>
        <cdr:cNvPr id="2" name="TextBox 1"/>
        <cdr:cNvSpPr txBox="1"/>
      </cdr:nvSpPr>
      <cdr:spPr>
        <a:xfrm xmlns:a="http://schemas.openxmlformats.org/drawingml/2006/main">
          <a:off x="0" y="0"/>
          <a:ext cx="2590800" cy="239712"/>
        </a:xfrm>
        <a:prstGeom xmlns:a="http://schemas.openxmlformats.org/drawingml/2006/main" prst="rect">
          <a:avLst/>
        </a:prstGeom>
      </cdr:spPr>
      <cdr:txBody>
        <a:bodyPr xmlns:a="http://schemas.openxmlformats.org/drawingml/2006/main" vertOverflow="clip" wrap="square" lIns="45720" rIns="45720" rtlCol="0" anchor="t" anchorCtr="0"/>
        <a:lstStyle xmlns:a="http://schemas.openxmlformats.org/drawingml/2006/main"/>
        <a:p xmlns:a="http://schemas.openxmlformats.org/drawingml/2006/main">
          <a:pPr algn="l"/>
          <a:r>
            <a:rPr lang="en-US" sz="1000" b="1">
              <a:solidFill>
                <a:sysClr val="windowText" lastClr="000000"/>
              </a:solidFill>
              <a:latin typeface="Arial" panose="020B0604020202020204" pitchFamily="34" charset="0"/>
              <a:cs typeface="Arial" panose="020B0604020202020204" pitchFamily="34" charset="0"/>
            </a:rPr>
            <a:t>Capacity in Queues at end</a:t>
          </a:r>
          <a:r>
            <a:rPr lang="en-US" sz="1000" b="1" baseline="0">
              <a:solidFill>
                <a:sysClr val="windowText" lastClr="000000"/>
              </a:solidFill>
              <a:latin typeface="Arial" panose="020B0604020202020204" pitchFamily="34" charset="0"/>
              <a:cs typeface="Arial" panose="020B0604020202020204" pitchFamily="34" charset="0"/>
            </a:rPr>
            <a:t> of 2023</a:t>
          </a:r>
          <a:r>
            <a:rPr lang="en-US" sz="1000" b="1">
              <a:solidFill>
                <a:sysClr val="windowText" lastClr="000000"/>
              </a:solidFill>
              <a:latin typeface="Arial" panose="020B0604020202020204" pitchFamily="34" charset="0"/>
              <a:cs typeface="Arial" panose="020B0604020202020204" pitchFamily="34" charset="0"/>
            </a:rPr>
            <a:t> (GW)</a:t>
          </a:r>
        </a:p>
      </cdr:txBody>
    </cdr:sp>
  </cdr:relSizeAnchor>
</c:userShapes>
</file>

<file path=xl/theme/theme1.xml><?xml version="1.0" encoding="utf-8"?>
<a:theme xmlns:a="http://schemas.openxmlformats.org/drawingml/2006/main" name="Office Theme 2007 - 2010">
  <a:themeElements>
    <a:clrScheme name="Office 2007 - 2010">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2007 - 2010">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2007 - 2010">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theme/themeOverride1.xml><?xml version="1.0" encoding="utf-8"?>
<a:themeOverride xmlns:a="http://schemas.openxmlformats.org/drawingml/2006/main">
  <a:clrScheme name="Office 2007 - 2010">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2007 - 2010">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2007 - 2010">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printerSettings" Target="../printerSettings/printerSettings5.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6.bin"/></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19.xml"/></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21.xml"/><Relationship Id="rId1" Type="http://schemas.openxmlformats.org/officeDocument/2006/relationships/printerSettings" Target="../printerSettings/printerSettings7.bin"/></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25.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26.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28.xml"/></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30.xml"/><Relationship Id="rId1" Type="http://schemas.openxmlformats.org/officeDocument/2006/relationships/printerSettings" Target="../printerSettings/printerSettings8.bin"/></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31.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32.xml"/></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20.xml.rels><?xml version="1.0" encoding="UTF-8" standalone="yes"?>
<Relationships xmlns="http://schemas.openxmlformats.org/package/2006/relationships"><Relationship Id="rId2" Type="http://schemas.openxmlformats.org/officeDocument/2006/relationships/drawing" Target="../drawings/drawing33.xml"/><Relationship Id="rId1" Type="http://schemas.openxmlformats.org/officeDocument/2006/relationships/printerSettings" Target="../printerSettings/printerSettings10.bin"/></Relationships>
</file>

<file path=xl/worksheets/_rels/sheet21.xml.rels><?xml version="1.0" encoding="UTF-8" standalone="yes"?>
<Relationships xmlns="http://schemas.openxmlformats.org/package/2006/relationships"><Relationship Id="rId2" Type="http://schemas.openxmlformats.org/officeDocument/2006/relationships/drawing" Target="../drawings/drawing34.xml"/><Relationship Id="rId1" Type="http://schemas.openxmlformats.org/officeDocument/2006/relationships/printerSettings" Target="../printerSettings/printerSettings11.bin"/></Relationships>
</file>

<file path=xl/worksheets/_rels/sheet22.xml.rels><?xml version="1.0" encoding="UTF-8" standalone="yes"?>
<Relationships xmlns="http://schemas.openxmlformats.org/package/2006/relationships"><Relationship Id="rId2" Type="http://schemas.openxmlformats.org/officeDocument/2006/relationships/drawing" Target="../drawings/drawing36.xml"/><Relationship Id="rId1" Type="http://schemas.openxmlformats.org/officeDocument/2006/relationships/printerSettings" Target="../printerSettings/printerSettings12.bin"/></Relationships>
</file>

<file path=xl/worksheets/_rels/sheet23.xml.rels><?xml version="1.0" encoding="UTF-8" standalone="yes"?>
<Relationships xmlns="http://schemas.openxmlformats.org/package/2006/relationships"><Relationship Id="rId2" Type="http://schemas.openxmlformats.org/officeDocument/2006/relationships/drawing" Target="../drawings/drawing38.xml"/><Relationship Id="rId1" Type="http://schemas.openxmlformats.org/officeDocument/2006/relationships/printerSettings" Target="../printerSettings/printerSettings13.bin"/></Relationships>
</file>

<file path=xl/worksheets/_rels/sheet24.xml.rels><?xml version="1.0" encoding="UTF-8" standalone="yes"?>
<Relationships xmlns="http://schemas.openxmlformats.org/package/2006/relationships"><Relationship Id="rId2" Type="http://schemas.openxmlformats.org/officeDocument/2006/relationships/drawing" Target="../drawings/drawing42.xml"/><Relationship Id="rId1" Type="http://schemas.openxmlformats.org/officeDocument/2006/relationships/printerSettings" Target="../printerSettings/printerSettings14.bin"/></Relationships>
</file>

<file path=xl/worksheets/_rels/sheet25.xml.rels><?xml version="1.0" encoding="UTF-8" standalone="yes"?>
<Relationships xmlns="http://schemas.openxmlformats.org/package/2006/relationships"><Relationship Id="rId1" Type="http://schemas.openxmlformats.org/officeDocument/2006/relationships/drawing" Target="../drawings/drawing43.xml"/></Relationships>
</file>

<file path=xl/worksheets/_rels/sheet26.xml.rels><?xml version="1.0" encoding="UTF-8" standalone="yes"?>
<Relationships xmlns="http://schemas.openxmlformats.org/package/2006/relationships"><Relationship Id="rId2" Type="http://schemas.openxmlformats.org/officeDocument/2006/relationships/drawing" Target="../drawings/drawing44.xml"/><Relationship Id="rId1" Type="http://schemas.openxmlformats.org/officeDocument/2006/relationships/printerSettings" Target="../printerSettings/printerSettings15.bin"/></Relationships>
</file>

<file path=xl/worksheets/_rels/sheet27.xml.rels><?xml version="1.0" encoding="UTF-8" standalone="yes"?>
<Relationships xmlns="http://schemas.openxmlformats.org/package/2006/relationships"><Relationship Id="rId2" Type="http://schemas.openxmlformats.org/officeDocument/2006/relationships/drawing" Target="../drawings/drawing45.xml"/><Relationship Id="rId1" Type="http://schemas.openxmlformats.org/officeDocument/2006/relationships/printerSettings" Target="../printerSettings/printerSettings16.bin"/></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47.xml"/></Relationships>
</file>

<file path=xl/worksheets/_rels/sheet29.xml.rels><?xml version="1.0" encoding="UTF-8" standalone="yes"?>
<Relationships xmlns="http://schemas.openxmlformats.org/package/2006/relationships"><Relationship Id="rId1" Type="http://schemas.openxmlformats.org/officeDocument/2006/relationships/drawing" Target="../drawings/drawing48.xml"/></Relationships>
</file>

<file path=xl/worksheets/_rels/sheet30.xml.rels><?xml version="1.0" encoding="UTF-8" standalone="yes"?>
<Relationships xmlns="http://schemas.openxmlformats.org/package/2006/relationships"><Relationship Id="rId1" Type="http://schemas.openxmlformats.org/officeDocument/2006/relationships/drawing" Target="../drawings/drawing49.xml"/></Relationships>
</file>

<file path=xl/worksheets/_rels/sheet31.xml.rels><?xml version="1.0" encoding="UTF-8" standalone="yes"?>
<Relationships xmlns="http://schemas.openxmlformats.org/package/2006/relationships"><Relationship Id="rId1" Type="http://schemas.openxmlformats.org/officeDocument/2006/relationships/drawing" Target="../drawings/drawing50.xml"/></Relationships>
</file>

<file path=xl/worksheets/_rels/sheet32.xml.rels><?xml version="1.0" encoding="UTF-8" standalone="yes"?>
<Relationships xmlns="http://schemas.openxmlformats.org/package/2006/relationships"><Relationship Id="rId1" Type="http://schemas.openxmlformats.org/officeDocument/2006/relationships/drawing" Target="../drawings/drawing56.xml"/></Relationships>
</file>

<file path=xl/worksheets/_rels/sheet33.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58.xml"/><Relationship Id="rId1" Type="http://schemas.openxmlformats.org/officeDocument/2006/relationships/printerSettings" Target="../printerSettings/printerSettings17.bin"/><Relationship Id="rId4" Type="http://schemas.openxmlformats.org/officeDocument/2006/relationships/comments" Target="../comments1.xml"/></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63.xml"/><Relationship Id="rId1" Type="http://schemas.openxmlformats.org/officeDocument/2006/relationships/printerSettings" Target="../printerSettings/printerSettings18.bin"/></Relationships>
</file>

<file path=xl/worksheets/_rels/sheet35.xml.rels><?xml version="1.0" encoding="UTF-8" standalone="yes"?>
<Relationships xmlns="http://schemas.openxmlformats.org/package/2006/relationships"><Relationship Id="rId1" Type="http://schemas.openxmlformats.org/officeDocument/2006/relationships/drawing" Target="../drawings/drawing66.xml"/></Relationships>
</file>

<file path=xl/worksheets/_rels/sheet36.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69.xml"/><Relationship Id="rId1" Type="http://schemas.openxmlformats.org/officeDocument/2006/relationships/printerSettings" Target="../printerSettings/printerSettings19.bin"/><Relationship Id="rId4" Type="http://schemas.openxmlformats.org/officeDocument/2006/relationships/comments" Target="../comments2.xml"/></Relationships>
</file>

<file path=xl/worksheets/_rels/sheet37.xml.rels><?xml version="1.0" encoding="UTF-8" standalone="yes"?>
<Relationships xmlns="http://schemas.openxmlformats.org/package/2006/relationships"><Relationship Id="rId2" Type="http://schemas.openxmlformats.org/officeDocument/2006/relationships/drawing" Target="../drawings/drawing77.xml"/><Relationship Id="rId1" Type="http://schemas.openxmlformats.org/officeDocument/2006/relationships/printerSettings" Target="../printerSettings/printerSettings20.bin"/></Relationships>
</file>

<file path=xl/worksheets/_rels/sheet38.xml.rels><?xml version="1.0" encoding="UTF-8" standalone="yes"?>
<Relationships xmlns="http://schemas.openxmlformats.org/package/2006/relationships"><Relationship Id="rId2" Type="http://schemas.openxmlformats.org/officeDocument/2006/relationships/drawing" Target="../drawings/drawing82.xml"/><Relationship Id="rId1" Type="http://schemas.openxmlformats.org/officeDocument/2006/relationships/printerSettings" Target="../printerSettings/printerSettings21.bin"/></Relationships>
</file>

<file path=xl/worksheets/_rels/sheet39.xml.rels><?xml version="1.0" encoding="UTF-8" standalone="yes"?>
<Relationships xmlns="http://schemas.openxmlformats.org/package/2006/relationships"><Relationship Id="rId1" Type="http://schemas.openxmlformats.org/officeDocument/2006/relationships/drawing" Target="../drawings/drawing84.xml"/></Relationships>
</file>

<file path=xl/worksheets/_rels/sheet40.xml.rels><?xml version="1.0" encoding="UTF-8" standalone="yes"?>
<Relationships xmlns="http://schemas.openxmlformats.org/package/2006/relationships"><Relationship Id="rId2" Type="http://schemas.openxmlformats.org/officeDocument/2006/relationships/drawing" Target="../drawings/drawing87.xml"/><Relationship Id="rId1" Type="http://schemas.openxmlformats.org/officeDocument/2006/relationships/printerSettings" Target="../printerSettings/printerSettings22.bin"/></Relationships>
</file>

<file path=xl/worksheets/_rels/sheet41.xml.rels><?xml version="1.0" encoding="UTF-8" standalone="yes"?>
<Relationships xmlns="http://schemas.openxmlformats.org/package/2006/relationships"><Relationship Id="rId2" Type="http://schemas.openxmlformats.org/officeDocument/2006/relationships/drawing" Target="../drawings/drawing91.xml"/><Relationship Id="rId1" Type="http://schemas.openxmlformats.org/officeDocument/2006/relationships/printerSettings" Target="../printerSettings/printerSettings23.bin"/></Relationships>
</file>

<file path=xl/worksheets/_rels/sheet42.xml.rels><?xml version="1.0" encoding="UTF-8" standalone="yes"?>
<Relationships xmlns="http://schemas.openxmlformats.org/package/2006/relationships"><Relationship Id="rId2" Type="http://schemas.openxmlformats.org/officeDocument/2006/relationships/drawing" Target="../drawings/drawing93.xml"/><Relationship Id="rId1" Type="http://schemas.openxmlformats.org/officeDocument/2006/relationships/printerSettings" Target="../printerSettings/printerSettings24.bin"/></Relationships>
</file>

<file path=xl/worksheets/_rels/sheet43.xml.rels><?xml version="1.0" encoding="UTF-8" standalone="yes"?>
<Relationships xmlns="http://schemas.openxmlformats.org/package/2006/relationships"><Relationship Id="rId2" Type="http://schemas.openxmlformats.org/officeDocument/2006/relationships/drawing" Target="../drawings/drawing97.xml"/><Relationship Id="rId1" Type="http://schemas.openxmlformats.org/officeDocument/2006/relationships/printerSettings" Target="../printerSettings/printerSettings25.bin"/></Relationships>
</file>

<file path=xl/worksheets/_rels/sheet44.xml.rels><?xml version="1.0" encoding="UTF-8" standalone="yes"?>
<Relationships xmlns="http://schemas.openxmlformats.org/package/2006/relationships"><Relationship Id="rId1" Type="http://schemas.openxmlformats.org/officeDocument/2006/relationships/drawing" Target="../drawings/drawing100.xml"/></Relationships>
</file>

<file path=xl/worksheets/_rels/sheet45.xml.rels><?xml version="1.0" encoding="UTF-8" standalone="yes"?>
<Relationships xmlns="http://schemas.openxmlformats.org/package/2006/relationships"><Relationship Id="rId1" Type="http://schemas.openxmlformats.org/officeDocument/2006/relationships/drawing" Target="../drawings/drawing101.xml"/></Relationships>
</file>

<file path=xl/worksheets/_rels/sheet46.xml.rels><?xml version="1.0" encoding="UTF-8" standalone="yes"?>
<Relationships xmlns="http://schemas.openxmlformats.org/package/2006/relationships"><Relationship Id="rId1" Type="http://schemas.openxmlformats.org/officeDocument/2006/relationships/drawing" Target="../drawings/drawing102.xml"/></Relationships>
</file>

<file path=xl/worksheets/_rels/sheet47.xml.rels><?xml version="1.0" encoding="UTF-8" standalone="yes"?>
<Relationships xmlns="http://schemas.openxmlformats.org/package/2006/relationships"><Relationship Id="rId1" Type="http://schemas.openxmlformats.org/officeDocument/2006/relationships/drawing" Target="../drawings/drawing104.xml"/></Relationships>
</file>

<file path=xl/worksheets/_rels/sheet48.xml.rels><?xml version="1.0" encoding="UTF-8" standalone="yes"?>
<Relationships xmlns="http://schemas.openxmlformats.org/package/2006/relationships"><Relationship Id="rId1" Type="http://schemas.openxmlformats.org/officeDocument/2006/relationships/drawing" Target="../drawings/drawing106.xml"/></Relationships>
</file>

<file path=xl/worksheets/_rels/sheet49.xml.rels><?xml version="1.0" encoding="UTF-8" standalone="yes"?>
<Relationships xmlns="http://schemas.openxmlformats.org/package/2006/relationships"><Relationship Id="rId1" Type="http://schemas.openxmlformats.org/officeDocument/2006/relationships/drawing" Target="../drawings/drawing108.xml"/></Relationships>
</file>

<file path=xl/worksheets/_rels/sheet50.xml.rels><?xml version="1.0" encoding="UTF-8" standalone="yes"?>
<Relationships xmlns="http://schemas.openxmlformats.org/package/2006/relationships"><Relationship Id="rId2" Type="http://schemas.openxmlformats.org/officeDocument/2006/relationships/comments" Target="../comments3.xml"/><Relationship Id="rId1" Type="http://schemas.openxmlformats.org/officeDocument/2006/relationships/vmlDrawing" Target="../drawings/vmlDrawing3.v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tabColor theme="1" tint="0.249977111117893"/>
  </sheetPr>
  <dimension ref="A1:S53"/>
  <sheetViews>
    <sheetView tabSelected="1" zoomScale="80" zoomScaleNormal="80" workbookViewId="0">
      <selection activeCell="R37" sqref="R37"/>
    </sheetView>
  </sheetViews>
  <sheetFormatPr defaultColWidth="8.7109375" defaultRowHeight="12.75" x14ac:dyDescent="0.2"/>
  <cols>
    <col min="1" max="5" width="8.7109375" style="87"/>
    <col min="6" max="18" width="9.140625" style="87" customWidth="1"/>
    <col min="19" max="19" width="57.42578125" style="87" customWidth="1"/>
    <col min="20" max="16384" width="8.7109375" style="87"/>
  </cols>
  <sheetData>
    <row r="1" spans="1:19" x14ac:dyDescent="0.2">
      <c r="A1" s="101"/>
      <c r="B1" s="102"/>
      <c r="C1" s="102"/>
      <c r="D1" s="102"/>
      <c r="E1" s="102"/>
      <c r="F1" s="102"/>
      <c r="G1" s="102"/>
      <c r="H1" s="102"/>
      <c r="I1" s="102"/>
      <c r="J1" s="102"/>
      <c r="K1" s="102"/>
      <c r="L1" s="102"/>
      <c r="M1" s="102"/>
      <c r="N1" s="102"/>
      <c r="O1" s="102"/>
      <c r="P1" s="102"/>
      <c r="Q1" s="102"/>
      <c r="R1" s="102"/>
      <c r="S1" s="103"/>
    </row>
    <row r="2" spans="1:19" x14ac:dyDescent="0.2">
      <c r="A2" s="104"/>
      <c r="B2" s="97"/>
      <c r="C2" s="97"/>
      <c r="D2" s="97"/>
      <c r="E2" s="97"/>
      <c r="F2" s="97"/>
      <c r="G2" s="97"/>
      <c r="H2" s="97"/>
      <c r="I2" s="97"/>
      <c r="J2" s="97"/>
      <c r="K2" s="97"/>
      <c r="L2" s="97"/>
      <c r="M2" s="97"/>
      <c r="N2" s="97"/>
      <c r="O2" s="97"/>
      <c r="P2" s="97"/>
      <c r="Q2" s="97"/>
      <c r="R2" s="97"/>
      <c r="S2" s="105"/>
    </row>
    <row r="3" spans="1:19" x14ac:dyDescent="0.2">
      <c r="A3" s="104"/>
      <c r="B3" s="97"/>
      <c r="C3" s="97"/>
      <c r="D3" s="97"/>
      <c r="E3" s="97"/>
      <c r="F3" s="97"/>
      <c r="G3" s="97"/>
      <c r="H3" s="97"/>
      <c r="I3" s="97"/>
      <c r="J3" s="97"/>
      <c r="K3" s="97"/>
      <c r="L3" s="97"/>
      <c r="M3" s="97"/>
      <c r="N3" s="97"/>
      <c r="O3" s="97"/>
      <c r="P3" s="97"/>
      <c r="Q3" s="97"/>
      <c r="R3" s="97"/>
      <c r="S3" s="105"/>
    </row>
    <row r="4" spans="1:19" x14ac:dyDescent="0.2">
      <c r="A4" s="104"/>
      <c r="B4" s="97"/>
      <c r="C4" s="97"/>
      <c r="D4" s="97"/>
      <c r="E4" s="97"/>
      <c r="F4" s="97"/>
      <c r="G4" s="97"/>
      <c r="H4" s="97"/>
      <c r="I4" s="97"/>
      <c r="J4" s="97"/>
      <c r="K4" s="97"/>
      <c r="L4" s="97"/>
      <c r="M4" s="97"/>
      <c r="N4" s="97"/>
      <c r="O4" s="97"/>
      <c r="P4" s="97"/>
      <c r="Q4" s="97"/>
      <c r="R4" s="97"/>
      <c r="S4" s="105"/>
    </row>
    <row r="5" spans="1:19" x14ac:dyDescent="0.2">
      <c r="A5" s="104"/>
      <c r="B5" s="97"/>
      <c r="C5" s="97"/>
      <c r="D5" s="97"/>
      <c r="E5" s="97"/>
      <c r="F5" s="97"/>
      <c r="G5" s="97"/>
      <c r="H5" s="97"/>
      <c r="I5" s="97"/>
      <c r="J5" s="97"/>
      <c r="K5" s="97"/>
      <c r="L5" s="97"/>
      <c r="M5" s="97"/>
      <c r="N5" s="97"/>
      <c r="O5" s="97"/>
      <c r="P5" s="97"/>
      <c r="Q5" s="97"/>
      <c r="R5" s="97"/>
      <c r="S5" s="105"/>
    </row>
    <row r="6" spans="1:19" x14ac:dyDescent="0.2">
      <c r="A6" s="104"/>
      <c r="B6" s="97"/>
      <c r="C6" s="97"/>
      <c r="D6" s="97"/>
      <c r="E6" s="97"/>
      <c r="F6" s="97"/>
      <c r="G6" s="97"/>
      <c r="H6" s="97"/>
      <c r="I6" s="97"/>
      <c r="J6" s="97"/>
      <c r="K6" s="97"/>
      <c r="L6" s="97"/>
      <c r="M6" s="97"/>
      <c r="N6" s="97"/>
      <c r="O6" s="97"/>
      <c r="P6" s="97"/>
      <c r="Q6" s="97"/>
      <c r="R6" s="97"/>
      <c r="S6" s="105"/>
    </row>
    <row r="7" spans="1:19" x14ac:dyDescent="0.2">
      <c r="A7" s="104"/>
      <c r="B7" s="97"/>
      <c r="C7" s="97"/>
      <c r="D7" s="97"/>
      <c r="E7" s="97"/>
      <c r="F7" s="97"/>
      <c r="G7" s="97"/>
      <c r="H7" s="97"/>
      <c r="I7" s="97"/>
      <c r="J7" s="97"/>
      <c r="K7" s="97"/>
      <c r="L7" s="97"/>
      <c r="M7" s="97"/>
      <c r="N7" s="97"/>
      <c r="O7" s="97"/>
      <c r="P7" s="97"/>
      <c r="Q7" s="97"/>
      <c r="R7" s="97"/>
      <c r="S7" s="105"/>
    </row>
    <row r="8" spans="1:19" x14ac:dyDescent="0.2">
      <c r="A8" s="104"/>
      <c r="B8" s="97"/>
      <c r="C8" s="97"/>
      <c r="D8" s="97"/>
      <c r="E8" s="97"/>
      <c r="F8" s="97"/>
      <c r="G8" s="97"/>
      <c r="H8" s="97"/>
      <c r="I8" s="97"/>
      <c r="J8" s="97"/>
      <c r="K8" s="97"/>
      <c r="L8" s="97"/>
      <c r="M8" s="97"/>
      <c r="N8" s="97"/>
      <c r="O8" s="97"/>
      <c r="P8" s="97"/>
      <c r="Q8" s="97"/>
      <c r="R8" s="97"/>
      <c r="S8" s="105"/>
    </row>
    <row r="9" spans="1:19" x14ac:dyDescent="0.2">
      <c r="A9" s="104"/>
      <c r="B9" s="97"/>
      <c r="C9" s="97"/>
      <c r="D9" s="97"/>
      <c r="E9" s="97"/>
      <c r="F9" s="97"/>
      <c r="G9" s="97"/>
      <c r="H9" s="97"/>
      <c r="I9" s="97"/>
      <c r="J9" s="97"/>
      <c r="K9" s="97"/>
      <c r="L9" s="97"/>
      <c r="M9" s="97"/>
      <c r="N9" s="97"/>
      <c r="O9" s="97"/>
      <c r="P9" s="97"/>
      <c r="Q9" s="97"/>
      <c r="R9" s="97"/>
      <c r="S9" s="105"/>
    </row>
    <row r="10" spans="1:19" x14ac:dyDescent="0.2">
      <c r="A10" s="104"/>
      <c r="B10" s="97"/>
      <c r="C10" s="97"/>
      <c r="D10" s="97"/>
      <c r="E10" s="97"/>
      <c r="F10" s="97"/>
      <c r="G10" s="97"/>
      <c r="H10" s="97"/>
      <c r="I10" s="97"/>
      <c r="J10" s="97"/>
      <c r="K10" s="97"/>
      <c r="L10" s="97"/>
      <c r="M10" s="97"/>
      <c r="N10" s="97"/>
      <c r="O10" s="97"/>
      <c r="P10" s="97"/>
      <c r="Q10" s="97"/>
      <c r="R10" s="97"/>
      <c r="S10" s="105"/>
    </row>
    <row r="11" spans="1:19" x14ac:dyDescent="0.2">
      <c r="A11" s="106"/>
      <c r="S11" s="107"/>
    </row>
    <row r="12" spans="1:19" ht="48" x14ac:dyDescent="0.65">
      <c r="A12" s="106"/>
      <c r="F12" s="98" t="s">
        <v>2403</v>
      </c>
      <c r="S12" s="107"/>
    </row>
    <row r="13" spans="1:19" ht="48" x14ac:dyDescent="0.65">
      <c r="A13" s="106"/>
      <c r="F13" s="98"/>
      <c r="S13" s="107"/>
    </row>
    <row r="14" spans="1:19" ht="27.75" x14ac:dyDescent="0.2">
      <c r="A14" s="106"/>
      <c r="F14" s="196" t="s">
        <v>3002</v>
      </c>
      <c r="S14" s="107"/>
    </row>
    <row r="15" spans="1:19" ht="23.25" x14ac:dyDescent="0.2">
      <c r="A15" s="106"/>
      <c r="F15" s="110" t="s">
        <v>2990</v>
      </c>
      <c r="S15" s="107"/>
    </row>
    <row r="16" spans="1:19" ht="23.25" x14ac:dyDescent="0.2">
      <c r="A16" s="106"/>
      <c r="F16" s="196"/>
      <c r="S16" s="107"/>
    </row>
    <row r="17" spans="1:19" ht="23.25" x14ac:dyDescent="0.2">
      <c r="A17" s="106"/>
      <c r="F17" s="99" t="s">
        <v>113</v>
      </c>
      <c r="O17"/>
      <c r="S17" s="107"/>
    </row>
    <row r="18" spans="1:19" ht="18" x14ac:dyDescent="0.2">
      <c r="A18" s="106"/>
      <c r="F18" s="100" t="s">
        <v>208</v>
      </c>
      <c r="S18" s="107"/>
    </row>
    <row r="19" spans="1:19" ht="17.45" customHeight="1" x14ac:dyDescent="0.2">
      <c r="A19" s="106"/>
      <c r="S19" s="107"/>
    </row>
    <row r="20" spans="1:19" ht="23.25" x14ac:dyDescent="0.2">
      <c r="A20" s="106"/>
      <c r="F20" s="148" t="s">
        <v>2404</v>
      </c>
      <c r="S20" s="107"/>
    </row>
    <row r="21" spans="1:19" x14ac:dyDescent="0.2">
      <c r="A21" s="106"/>
      <c r="S21" s="107"/>
    </row>
    <row r="22" spans="1:19" x14ac:dyDescent="0.2">
      <c r="A22" s="106"/>
      <c r="S22" s="107"/>
    </row>
    <row r="23" spans="1:19" ht="24" customHeight="1" x14ac:dyDescent="0.2">
      <c r="A23" s="106"/>
      <c r="S23" s="107"/>
    </row>
    <row r="24" spans="1:19" ht="18" customHeight="1" x14ac:dyDescent="0.3">
      <c r="A24" s="106"/>
      <c r="F24" s="377" t="s">
        <v>1494</v>
      </c>
      <c r="S24" s="107"/>
    </row>
    <row r="25" spans="1:19" ht="15.6" customHeight="1" x14ac:dyDescent="0.2">
      <c r="A25" s="106"/>
      <c r="S25" s="107"/>
    </row>
    <row r="26" spans="1:19" ht="23.25" customHeight="1" x14ac:dyDescent="0.25">
      <c r="A26" s="106"/>
      <c r="F26" s="108" t="s">
        <v>2991</v>
      </c>
      <c r="G26" s="108"/>
      <c r="H26" s="108"/>
      <c r="I26" s="108"/>
      <c r="J26" s="108"/>
      <c r="K26" s="108"/>
      <c r="L26" s="108"/>
      <c r="M26" s="108"/>
      <c r="N26" s="108"/>
      <c r="O26" s="108"/>
      <c r="P26" s="109"/>
      <c r="Q26" s="109"/>
      <c r="S26" s="107"/>
    </row>
    <row r="27" spans="1:19" ht="15.6" customHeight="1" x14ac:dyDescent="0.25">
      <c r="A27" s="106"/>
      <c r="G27" s="108"/>
      <c r="H27" s="108"/>
      <c r="I27" s="108"/>
      <c r="J27" s="108"/>
      <c r="K27" s="108"/>
      <c r="L27" s="108"/>
      <c r="M27" s="108"/>
      <c r="N27" s="108"/>
      <c r="O27" s="108"/>
      <c r="P27" s="109"/>
      <c r="Q27" s="109"/>
      <c r="S27" s="107"/>
    </row>
    <row r="28" spans="1:19" x14ac:dyDescent="0.2">
      <c r="A28" s="149" t="s">
        <v>2992</v>
      </c>
      <c r="S28" s="107"/>
    </row>
    <row r="29" spans="1:19" x14ac:dyDescent="0.2">
      <c r="A29" s="106"/>
      <c r="S29" s="107"/>
    </row>
    <row r="30" spans="1:19" s="109" customFormat="1" ht="17.100000000000001" customHeight="1" x14ac:dyDescent="0.2">
      <c r="A30" s="1169" t="s">
        <v>119</v>
      </c>
      <c r="B30" s="1170"/>
      <c r="C30" s="1170"/>
      <c r="D30" s="1170"/>
      <c r="E30" s="1170"/>
      <c r="F30" s="1170"/>
      <c r="G30" s="1170"/>
      <c r="H30" s="1170"/>
      <c r="I30" s="1170"/>
      <c r="J30" s="1170"/>
      <c r="K30" s="1170"/>
      <c r="L30" s="1170"/>
      <c r="M30" s="1170"/>
      <c r="N30" s="1170"/>
      <c r="O30" s="1170"/>
      <c r="P30" s="1170"/>
      <c r="Q30" s="1170"/>
      <c r="R30" s="1170"/>
      <c r="S30" s="1171"/>
    </row>
    <row r="31" spans="1:19" s="109" customFormat="1" ht="46.5" customHeight="1" x14ac:dyDescent="0.2">
      <c r="A31" s="1172" t="s">
        <v>245</v>
      </c>
      <c r="B31" s="1173"/>
      <c r="C31" s="1173"/>
      <c r="D31" s="1173"/>
      <c r="E31" s="1173"/>
      <c r="F31" s="1173"/>
      <c r="G31" s="1173"/>
      <c r="H31" s="1173"/>
      <c r="I31" s="1173"/>
      <c r="J31" s="1173"/>
      <c r="K31" s="1173"/>
      <c r="L31" s="1173"/>
      <c r="M31" s="1173"/>
      <c r="N31" s="1173"/>
      <c r="O31" s="1173"/>
      <c r="P31" s="1173"/>
      <c r="Q31" s="1173"/>
      <c r="R31" s="1173"/>
      <c r="S31" s="1174"/>
    </row>
    <row r="32" spans="1:19" x14ac:dyDescent="0.2">
      <c r="A32" s="149"/>
      <c r="B32"/>
      <c r="C32"/>
      <c r="D32"/>
      <c r="E32"/>
      <c r="F32"/>
      <c r="G32"/>
      <c r="H32"/>
      <c r="I32"/>
      <c r="J32"/>
      <c r="K32"/>
      <c r="L32"/>
      <c r="M32"/>
      <c r="N32"/>
      <c r="O32"/>
      <c r="P32"/>
      <c r="Q32"/>
      <c r="R32"/>
      <c r="S32" s="211"/>
    </row>
    <row r="33" spans="1:19" ht="15.75" x14ac:dyDescent="0.2">
      <c r="A33" s="212" t="s">
        <v>120</v>
      </c>
      <c r="B33"/>
      <c r="C33"/>
      <c r="D33"/>
      <c r="E33"/>
      <c r="F33"/>
      <c r="G33"/>
      <c r="H33"/>
      <c r="I33"/>
      <c r="J33"/>
      <c r="K33"/>
      <c r="L33"/>
      <c r="M33"/>
      <c r="N33"/>
      <c r="O33"/>
      <c r="P33"/>
      <c r="Q33"/>
      <c r="R33"/>
      <c r="S33" s="211"/>
    </row>
    <row r="34" spans="1:19" ht="14.25" x14ac:dyDescent="0.2">
      <c r="A34" s="213" t="s">
        <v>2994</v>
      </c>
      <c r="B34"/>
      <c r="C34"/>
      <c r="D34"/>
      <c r="E34"/>
      <c r="F34"/>
      <c r="G34"/>
      <c r="H34"/>
      <c r="I34"/>
      <c r="J34"/>
      <c r="K34"/>
      <c r="L34"/>
      <c r="M34"/>
      <c r="N34"/>
      <c r="O34"/>
      <c r="P34"/>
      <c r="Q34"/>
      <c r="R34"/>
      <c r="S34" s="211"/>
    </row>
    <row r="35" spans="1:19" ht="14.25" x14ac:dyDescent="0.2">
      <c r="A35" s="214" t="s">
        <v>2993</v>
      </c>
      <c r="B35"/>
      <c r="C35"/>
      <c r="D35"/>
      <c r="E35"/>
      <c r="F35"/>
      <c r="G35"/>
      <c r="H35"/>
      <c r="I35"/>
      <c r="J35"/>
      <c r="K35"/>
      <c r="L35"/>
      <c r="M35"/>
      <c r="N35"/>
      <c r="O35"/>
      <c r="P35"/>
      <c r="Q35"/>
      <c r="R35"/>
      <c r="S35" s="211"/>
    </row>
    <row r="36" spans="1:19" ht="14.25" x14ac:dyDescent="0.2">
      <c r="A36" s="214" t="s">
        <v>2995</v>
      </c>
      <c r="B36"/>
      <c r="C36"/>
      <c r="D36"/>
      <c r="E36"/>
      <c r="F36"/>
      <c r="G36"/>
      <c r="H36"/>
      <c r="I36"/>
      <c r="J36"/>
      <c r="K36"/>
      <c r="L36"/>
      <c r="M36"/>
      <c r="N36"/>
      <c r="O36"/>
      <c r="P36"/>
      <c r="Q36"/>
      <c r="R36"/>
      <c r="S36" s="211"/>
    </row>
    <row r="37" spans="1:19" ht="14.25" x14ac:dyDescent="0.2">
      <c r="A37" s="214" t="s">
        <v>2996</v>
      </c>
      <c r="B37"/>
      <c r="C37"/>
      <c r="D37"/>
      <c r="E37"/>
      <c r="F37"/>
      <c r="G37"/>
      <c r="H37"/>
      <c r="I37"/>
      <c r="J37"/>
      <c r="K37"/>
      <c r="L37"/>
      <c r="M37"/>
      <c r="N37"/>
      <c r="O37"/>
      <c r="P37"/>
      <c r="Q37"/>
      <c r="R37"/>
      <c r="S37" s="211"/>
    </row>
    <row r="38" spans="1:19" ht="14.25" x14ac:dyDescent="0.2">
      <c r="A38" s="214" t="s">
        <v>2997</v>
      </c>
      <c r="B38"/>
      <c r="C38"/>
      <c r="D38"/>
      <c r="E38"/>
      <c r="F38"/>
      <c r="G38"/>
      <c r="H38"/>
      <c r="I38"/>
      <c r="J38"/>
      <c r="K38"/>
      <c r="L38"/>
      <c r="M38"/>
      <c r="N38"/>
      <c r="O38"/>
      <c r="P38"/>
      <c r="Q38"/>
      <c r="R38"/>
      <c r="S38" s="211"/>
    </row>
    <row r="39" spans="1:19" ht="14.25" x14ac:dyDescent="0.2">
      <c r="A39" s="214" t="s">
        <v>2998</v>
      </c>
      <c r="B39"/>
      <c r="C39"/>
      <c r="D39"/>
      <c r="E39"/>
      <c r="F39"/>
      <c r="G39"/>
      <c r="H39"/>
      <c r="I39"/>
      <c r="J39"/>
      <c r="K39"/>
      <c r="L39"/>
      <c r="M39"/>
      <c r="N39"/>
      <c r="O39"/>
      <c r="P39"/>
      <c r="Q39"/>
      <c r="R39"/>
      <c r="S39" s="211"/>
    </row>
    <row r="40" spans="1:19" ht="14.25" x14ac:dyDescent="0.2">
      <c r="A40" s="214" t="s">
        <v>2999</v>
      </c>
      <c r="B40"/>
      <c r="C40"/>
      <c r="D40"/>
      <c r="E40"/>
      <c r="F40"/>
      <c r="G40"/>
      <c r="H40"/>
      <c r="I40"/>
      <c r="J40"/>
      <c r="K40"/>
      <c r="L40"/>
      <c r="M40"/>
      <c r="N40"/>
      <c r="O40"/>
      <c r="P40"/>
      <c r="Q40"/>
      <c r="R40"/>
      <c r="S40" s="211"/>
    </row>
    <row r="41" spans="1:19" ht="14.25" x14ac:dyDescent="0.2">
      <c r="A41" s="214" t="s">
        <v>3000</v>
      </c>
      <c r="B41"/>
      <c r="C41"/>
      <c r="D41"/>
      <c r="E41"/>
      <c r="F41"/>
      <c r="G41"/>
      <c r="H41"/>
      <c r="I41"/>
      <c r="J41"/>
      <c r="K41"/>
      <c r="L41"/>
      <c r="M41"/>
      <c r="N41"/>
      <c r="O41"/>
      <c r="P41"/>
      <c r="Q41"/>
      <c r="R41"/>
      <c r="S41" s="211"/>
    </row>
    <row r="42" spans="1:19" ht="14.25" x14ac:dyDescent="0.2">
      <c r="A42" s="213"/>
      <c r="B42"/>
      <c r="C42"/>
      <c r="D42"/>
      <c r="E42"/>
      <c r="F42"/>
      <c r="G42"/>
      <c r="H42"/>
      <c r="I42"/>
      <c r="J42"/>
      <c r="K42"/>
      <c r="L42"/>
      <c r="M42"/>
      <c r="N42"/>
      <c r="O42"/>
      <c r="P42"/>
      <c r="Q42"/>
      <c r="R42"/>
      <c r="S42" s="211"/>
    </row>
    <row r="43" spans="1:19" ht="15.75" x14ac:dyDescent="0.25">
      <c r="A43" s="215" t="s">
        <v>118</v>
      </c>
      <c r="B43"/>
      <c r="C43"/>
      <c r="D43"/>
      <c r="E43"/>
      <c r="F43"/>
      <c r="G43"/>
      <c r="H43"/>
      <c r="I43"/>
      <c r="J43"/>
      <c r="K43"/>
      <c r="L43"/>
      <c r="M43"/>
      <c r="N43"/>
      <c r="O43"/>
      <c r="P43"/>
      <c r="Q43"/>
      <c r="R43"/>
      <c r="S43" s="211"/>
    </row>
    <row r="44" spans="1:19" ht="45" customHeight="1" x14ac:dyDescent="0.2">
      <c r="A44" s="1166" t="s">
        <v>2010</v>
      </c>
      <c r="B44" s="1167"/>
      <c r="C44" s="1167"/>
      <c r="D44" s="1167"/>
      <c r="E44" s="1167"/>
      <c r="F44" s="1167"/>
      <c r="G44" s="1167"/>
      <c r="H44" s="1167"/>
      <c r="I44" s="1167"/>
      <c r="J44" s="1167"/>
      <c r="K44" s="1167"/>
      <c r="L44" s="1167"/>
      <c r="M44" s="1167"/>
      <c r="N44" s="1167"/>
      <c r="O44" s="1167"/>
      <c r="P44" s="1167"/>
      <c r="Q44" s="1167"/>
      <c r="R44" s="1167"/>
      <c r="S44" s="1168"/>
    </row>
    <row r="45" spans="1:19" x14ac:dyDescent="0.2">
      <c r="A45" s="216"/>
      <c r="B45"/>
      <c r="C45"/>
      <c r="D45"/>
      <c r="E45"/>
      <c r="F45"/>
      <c r="G45"/>
      <c r="H45"/>
      <c r="I45"/>
      <c r="J45"/>
      <c r="K45"/>
      <c r="L45"/>
      <c r="M45"/>
      <c r="N45"/>
      <c r="O45"/>
      <c r="P45"/>
      <c r="Q45"/>
      <c r="R45"/>
      <c r="S45" s="211"/>
    </row>
    <row r="46" spans="1:19" ht="15.75" x14ac:dyDescent="0.25">
      <c r="A46" s="215" t="s">
        <v>114</v>
      </c>
      <c r="B46"/>
      <c r="C46"/>
      <c r="D46"/>
      <c r="E46"/>
      <c r="F46"/>
      <c r="G46"/>
      <c r="H46"/>
      <c r="I46"/>
      <c r="J46"/>
      <c r="K46"/>
      <c r="L46"/>
      <c r="M46"/>
      <c r="N46"/>
      <c r="O46"/>
      <c r="P46"/>
      <c r="Q46"/>
      <c r="R46"/>
      <c r="S46" s="211"/>
    </row>
    <row r="47" spans="1:19" ht="84" customHeight="1" x14ac:dyDescent="0.2">
      <c r="A47" s="1163" t="s">
        <v>115</v>
      </c>
      <c r="B47" s="1164"/>
      <c r="C47" s="1164"/>
      <c r="D47" s="1164"/>
      <c r="E47" s="1164"/>
      <c r="F47" s="1164"/>
      <c r="G47" s="1164"/>
      <c r="H47" s="1164"/>
      <c r="I47" s="1164"/>
      <c r="J47" s="1164"/>
      <c r="K47" s="1164"/>
      <c r="L47" s="1164"/>
      <c r="M47" s="1164"/>
      <c r="N47" s="1164"/>
      <c r="O47" s="1164"/>
      <c r="P47" s="1164"/>
      <c r="Q47" s="1164"/>
      <c r="R47" s="1164"/>
      <c r="S47" s="1165"/>
    </row>
    <row r="48" spans="1:19" x14ac:dyDescent="0.2">
      <c r="A48" s="216"/>
      <c r="B48"/>
      <c r="C48"/>
      <c r="D48"/>
      <c r="E48"/>
      <c r="F48"/>
      <c r="G48"/>
      <c r="H48"/>
      <c r="I48"/>
      <c r="J48"/>
      <c r="K48"/>
      <c r="L48"/>
      <c r="M48"/>
      <c r="N48"/>
      <c r="O48"/>
      <c r="P48"/>
      <c r="Q48"/>
      <c r="R48"/>
      <c r="S48" s="211"/>
    </row>
    <row r="49" spans="1:19" ht="14.25" x14ac:dyDescent="0.2">
      <c r="A49" s="214" t="s">
        <v>116</v>
      </c>
      <c r="B49"/>
      <c r="C49"/>
      <c r="D49"/>
      <c r="E49"/>
      <c r="F49"/>
      <c r="G49"/>
      <c r="H49"/>
      <c r="I49"/>
      <c r="J49"/>
      <c r="K49"/>
      <c r="L49"/>
      <c r="M49"/>
      <c r="N49"/>
      <c r="O49"/>
      <c r="P49"/>
      <c r="Q49"/>
      <c r="R49"/>
      <c r="S49" s="211"/>
    </row>
    <row r="50" spans="1:19" x14ac:dyDescent="0.2">
      <c r="A50" s="216"/>
      <c r="B50"/>
      <c r="C50"/>
      <c r="D50"/>
      <c r="E50"/>
      <c r="F50"/>
      <c r="G50"/>
      <c r="H50"/>
      <c r="I50"/>
      <c r="J50"/>
      <c r="K50"/>
      <c r="L50"/>
      <c r="M50"/>
      <c r="N50"/>
      <c r="O50"/>
      <c r="P50"/>
      <c r="Q50"/>
      <c r="R50"/>
      <c r="S50" s="211"/>
    </row>
    <row r="51" spans="1:19" ht="15.75" x14ac:dyDescent="0.25">
      <c r="A51" s="215" t="s">
        <v>117</v>
      </c>
      <c r="B51"/>
      <c r="C51"/>
      <c r="D51"/>
      <c r="E51"/>
      <c r="F51"/>
      <c r="G51"/>
      <c r="H51"/>
      <c r="I51"/>
      <c r="J51"/>
      <c r="K51"/>
      <c r="L51"/>
      <c r="M51"/>
      <c r="N51"/>
      <c r="O51"/>
      <c r="P51"/>
      <c r="Q51"/>
      <c r="R51"/>
      <c r="S51" s="211"/>
    </row>
    <row r="52" spans="1:19" ht="43.35" customHeight="1" x14ac:dyDescent="0.2">
      <c r="A52" s="1163" t="s">
        <v>3001</v>
      </c>
      <c r="B52" s="1164"/>
      <c r="C52" s="1164"/>
      <c r="D52" s="1164"/>
      <c r="E52" s="1164"/>
      <c r="F52" s="1164"/>
      <c r="G52" s="1164"/>
      <c r="H52" s="1164"/>
      <c r="I52" s="1164"/>
      <c r="J52" s="1164"/>
      <c r="K52" s="1164"/>
      <c r="L52" s="1164"/>
      <c r="M52" s="1164"/>
      <c r="N52" s="1164"/>
      <c r="O52" s="1164"/>
      <c r="P52" s="1164"/>
      <c r="Q52" s="1164"/>
      <c r="R52" s="1164"/>
      <c r="S52" s="1165"/>
    </row>
    <row r="53" spans="1:19" ht="13.5" thickBot="1" x14ac:dyDescent="0.25">
      <c r="A53" s="217"/>
      <c r="B53" s="218"/>
      <c r="C53" s="218"/>
      <c r="D53" s="218"/>
      <c r="E53" s="218"/>
      <c r="F53" s="218"/>
      <c r="G53" s="218"/>
      <c r="H53" s="218"/>
      <c r="I53" s="218"/>
      <c r="J53" s="218"/>
      <c r="K53" s="218"/>
      <c r="L53" s="218"/>
      <c r="M53" s="218"/>
      <c r="N53" s="218"/>
      <c r="O53" s="218"/>
      <c r="P53" s="218"/>
      <c r="Q53" s="218"/>
      <c r="R53" s="218"/>
      <c r="S53" s="219"/>
    </row>
  </sheetData>
  <mergeCells count="5">
    <mergeCell ref="A47:S47"/>
    <mergeCell ref="A52:S52"/>
    <mergeCell ref="A44:S44"/>
    <mergeCell ref="A30:S30"/>
    <mergeCell ref="A31:S31"/>
  </mergeCell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shtTOC"/>
  <dimension ref="B2:C53"/>
  <sheetViews>
    <sheetView showGridLines="0" zoomScale="110" zoomScaleNormal="110" workbookViewId="0">
      <selection activeCell="D66" sqref="D66"/>
    </sheetView>
  </sheetViews>
  <sheetFormatPr defaultColWidth="8.85546875" defaultRowHeight="12.75" x14ac:dyDescent="0.2"/>
  <cols>
    <col min="1" max="1" width="4.140625" customWidth="1"/>
    <col min="2" max="2" width="4.85546875" bestFit="1" customWidth="1"/>
    <col min="3" max="3" width="31" bestFit="1" customWidth="1"/>
    <col min="4" max="4" width="15.7109375" customWidth="1"/>
  </cols>
  <sheetData>
    <row r="2" spans="2:3" ht="15.75" x14ac:dyDescent="0.25">
      <c r="B2" s="82" t="s">
        <v>92</v>
      </c>
    </row>
    <row r="3" spans="2:3" ht="7.5" customHeight="1" x14ac:dyDescent="0.2"/>
    <row r="4" spans="2:3" x14ac:dyDescent="0.2">
      <c r="B4" s="1153" t="s">
        <v>93</v>
      </c>
      <c r="C4" s="81" t="s">
        <v>94</v>
      </c>
    </row>
    <row r="5" spans="2:3" x14ac:dyDescent="0.2">
      <c r="B5">
        <v>1</v>
      </c>
      <c r="C5" s="83" t="s">
        <v>112</v>
      </c>
    </row>
    <row r="6" spans="2:3" x14ac:dyDescent="0.2">
      <c r="B6">
        <v>2</v>
      </c>
      <c r="C6" s="83" t="s">
        <v>95</v>
      </c>
    </row>
    <row r="7" spans="2:3" x14ac:dyDescent="0.2">
      <c r="B7">
        <v>3</v>
      </c>
      <c r="C7" s="83" t="s">
        <v>339</v>
      </c>
    </row>
    <row r="8" spans="2:3" x14ac:dyDescent="0.2">
      <c r="B8">
        <v>4</v>
      </c>
      <c r="C8" s="83" t="s">
        <v>2983</v>
      </c>
    </row>
    <row r="9" spans="2:3" x14ac:dyDescent="0.2">
      <c r="B9">
        <v>5</v>
      </c>
      <c r="C9" s="83" t="s">
        <v>383</v>
      </c>
    </row>
    <row r="10" spans="2:3" x14ac:dyDescent="0.2">
      <c r="B10">
        <v>6</v>
      </c>
      <c r="C10" s="83" t="s">
        <v>2008</v>
      </c>
    </row>
    <row r="11" spans="2:3" x14ac:dyDescent="0.2">
      <c r="B11">
        <v>7</v>
      </c>
      <c r="C11" s="83" t="s">
        <v>341</v>
      </c>
    </row>
    <row r="12" spans="2:3" x14ac:dyDescent="0.2">
      <c r="B12">
        <v>8</v>
      </c>
      <c r="C12" s="83" t="s">
        <v>2009</v>
      </c>
    </row>
    <row r="13" spans="2:3" x14ac:dyDescent="0.2">
      <c r="B13">
        <v>9</v>
      </c>
      <c r="C13" s="83" t="s">
        <v>2401</v>
      </c>
    </row>
    <row r="14" spans="2:3" x14ac:dyDescent="0.2">
      <c r="B14">
        <v>10</v>
      </c>
      <c r="C14" s="83" t="s">
        <v>340</v>
      </c>
    </row>
    <row r="15" spans="2:3" x14ac:dyDescent="0.2">
      <c r="B15">
        <v>11</v>
      </c>
      <c r="C15" s="83" t="s">
        <v>1694</v>
      </c>
    </row>
    <row r="16" spans="2:3" x14ac:dyDescent="0.2">
      <c r="B16">
        <v>12</v>
      </c>
      <c r="C16" s="83" t="s">
        <v>342</v>
      </c>
    </row>
    <row r="17" spans="2:3" x14ac:dyDescent="0.2">
      <c r="B17">
        <v>13</v>
      </c>
      <c r="C17" s="83" t="s">
        <v>343</v>
      </c>
    </row>
    <row r="18" spans="2:3" x14ac:dyDescent="0.2">
      <c r="B18">
        <v>14</v>
      </c>
      <c r="C18" s="83" t="s">
        <v>1485</v>
      </c>
    </row>
    <row r="19" spans="2:3" x14ac:dyDescent="0.2">
      <c r="B19">
        <v>15</v>
      </c>
      <c r="C19" s="83" t="s">
        <v>1487</v>
      </c>
    </row>
    <row r="20" spans="2:3" x14ac:dyDescent="0.2">
      <c r="B20">
        <v>16</v>
      </c>
      <c r="C20" s="83" t="s">
        <v>1486</v>
      </c>
    </row>
    <row r="21" spans="2:3" x14ac:dyDescent="0.2">
      <c r="B21">
        <v>17</v>
      </c>
      <c r="C21" s="83" t="s">
        <v>1488</v>
      </c>
    </row>
    <row r="22" spans="2:3" x14ac:dyDescent="0.2">
      <c r="B22">
        <v>18</v>
      </c>
      <c r="C22" s="83" t="s">
        <v>1489</v>
      </c>
    </row>
    <row r="23" spans="2:3" x14ac:dyDescent="0.2">
      <c r="B23">
        <v>19</v>
      </c>
      <c r="C23" s="83" t="s">
        <v>2006</v>
      </c>
    </row>
    <row r="24" spans="2:3" x14ac:dyDescent="0.2">
      <c r="B24">
        <v>20</v>
      </c>
      <c r="C24" s="83" t="s">
        <v>1493</v>
      </c>
    </row>
    <row r="25" spans="2:3" x14ac:dyDescent="0.2">
      <c r="B25">
        <v>21</v>
      </c>
      <c r="C25" s="83" t="s">
        <v>1490</v>
      </c>
    </row>
    <row r="26" spans="2:3" x14ac:dyDescent="0.2">
      <c r="B26">
        <v>22</v>
      </c>
      <c r="C26" s="83" t="s">
        <v>1923</v>
      </c>
    </row>
    <row r="27" spans="2:3" x14ac:dyDescent="0.2">
      <c r="B27">
        <v>23</v>
      </c>
      <c r="C27" s="83" t="s">
        <v>125</v>
      </c>
    </row>
    <row r="28" spans="2:3" x14ac:dyDescent="0.2">
      <c r="B28">
        <v>24</v>
      </c>
      <c r="C28" s="83" t="s">
        <v>137</v>
      </c>
    </row>
    <row r="29" spans="2:3" x14ac:dyDescent="0.2">
      <c r="B29">
        <v>25</v>
      </c>
      <c r="C29" s="83" t="s">
        <v>138</v>
      </c>
    </row>
    <row r="30" spans="2:3" x14ac:dyDescent="0.2">
      <c r="B30">
        <v>26</v>
      </c>
      <c r="C30" s="83" t="s">
        <v>230</v>
      </c>
    </row>
    <row r="31" spans="2:3" x14ac:dyDescent="0.2">
      <c r="B31">
        <v>27</v>
      </c>
      <c r="C31" s="83" t="s">
        <v>2984</v>
      </c>
    </row>
    <row r="32" spans="2:3" x14ac:dyDescent="0.2">
      <c r="B32">
        <v>28</v>
      </c>
      <c r="C32" s="83" t="s">
        <v>2985</v>
      </c>
    </row>
    <row r="33" spans="2:3" x14ac:dyDescent="0.2">
      <c r="B33">
        <v>29</v>
      </c>
      <c r="C33" s="83" t="s">
        <v>379</v>
      </c>
    </row>
    <row r="34" spans="2:3" x14ac:dyDescent="0.2">
      <c r="B34">
        <v>30</v>
      </c>
      <c r="C34" s="83" t="s">
        <v>1491</v>
      </c>
    </row>
    <row r="35" spans="2:3" x14ac:dyDescent="0.2">
      <c r="B35">
        <v>31</v>
      </c>
      <c r="C35" s="83" t="s">
        <v>239</v>
      </c>
    </row>
    <row r="36" spans="2:3" x14ac:dyDescent="0.2">
      <c r="B36">
        <v>32</v>
      </c>
      <c r="C36" s="83" t="s">
        <v>192</v>
      </c>
    </row>
    <row r="37" spans="2:3" x14ac:dyDescent="0.2">
      <c r="B37">
        <v>33</v>
      </c>
      <c r="C37" s="83" t="s">
        <v>244</v>
      </c>
    </row>
    <row r="38" spans="2:3" x14ac:dyDescent="0.2">
      <c r="B38">
        <v>34</v>
      </c>
      <c r="C38" s="83" t="s">
        <v>2852</v>
      </c>
    </row>
    <row r="39" spans="2:3" x14ac:dyDescent="0.2">
      <c r="B39">
        <v>35</v>
      </c>
      <c r="C39" s="83" t="s">
        <v>378</v>
      </c>
    </row>
    <row r="40" spans="2:3" x14ac:dyDescent="0.2">
      <c r="B40">
        <v>36</v>
      </c>
      <c r="C40" s="83" t="s">
        <v>380</v>
      </c>
    </row>
    <row r="41" spans="2:3" x14ac:dyDescent="0.2">
      <c r="B41">
        <v>37</v>
      </c>
      <c r="C41" s="83" t="s">
        <v>381</v>
      </c>
    </row>
    <row r="42" spans="2:3" x14ac:dyDescent="0.2">
      <c r="B42">
        <v>38</v>
      </c>
      <c r="C42" s="83" t="s">
        <v>344</v>
      </c>
    </row>
    <row r="43" spans="2:3" x14ac:dyDescent="0.2">
      <c r="B43">
        <v>39</v>
      </c>
      <c r="C43" s="83" t="s">
        <v>345</v>
      </c>
    </row>
    <row r="44" spans="2:3" x14ac:dyDescent="0.2">
      <c r="B44">
        <v>40</v>
      </c>
      <c r="C44" s="83" t="s">
        <v>2986</v>
      </c>
    </row>
    <row r="45" spans="2:3" x14ac:dyDescent="0.2">
      <c r="B45">
        <v>41</v>
      </c>
      <c r="C45" s="83" t="s">
        <v>382</v>
      </c>
    </row>
    <row r="46" spans="2:3" x14ac:dyDescent="0.2">
      <c r="B46">
        <v>42</v>
      </c>
      <c r="C46" s="83" t="s">
        <v>391</v>
      </c>
    </row>
    <row r="47" spans="2:3" x14ac:dyDescent="0.2">
      <c r="B47">
        <v>43</v>
      </c>
      <c r="C47" s="83" t="s">
        <v>2987</v>
      </c>
    </row>
    <row r="48" spans="2:3" x14ac:dyDescent="0.2">
      <c r="B48">
        <v>44</v>
      </c>
      <c r="C48" s="83" t="s">
        <v>2988</v>
      </c>
    </row>
    <row r="49" spans="2:3" x14ac:dyDescent="0.2">
      <c r="B49">
        <v>45</v>
      </c>
      <c r="C49" s="83" t="s">
        <v>96</v>
      </c>
    </row>
    <row r="50" spans="2:3" x14ac:dyDescent="0.2">
      <c r="B50">
        <v>46</v>
      </c>
      <c r="C50" s="83" t="s">
        <v>213</v>
      </c>
    </row>
    <row r="51" spans="2:3" x14ac:dyDescent="0.2">
      <c r="B51">
        <v>47</v>
      </c>
      <c r="C51" s="83" t="s">
        <v>2989</v>
      </c>
    </row>
    <row r="52" spans="2:3" x14ac:dyDescent="0.2">
      <c r="B52">
        <v>48</v>
      </c>
      <c r="C52" s="83" t="s">
        <v>384</v>
      </c>
    </row>
    <row r="53" spans="2:3" x14ac:dyDescent="0.2">
      <c r="B53">
        <v>49</v>
      </c>
      <c r="C53" s="83" t="s">
        <v>1492</v>
      </c>
    </row>
  </sheetData>
  <autoFilter ref="B4:C53" xr:uid="{00000000-0001-0000-0100-000000000000}"/>
  <hyperlinks>
    <hyperlink ref="C5" location="'Introduction'!A1" display="Introduction" xr:uid="{567FECC5-E0F8-498A-BA68-9E3561803F45}"/>
    <hyperlink ref="C6" location="'Regional Definitions'!A1" display="Regional Definitions" xr:uid="{67A72026-CEF0-4EDE-9B86-53D5D5CDCCAB}"/>
    <hyperlink ref="C7" location="'PV Capacity by Sector'!A1" display="PV Capacity by Sector" xr:uid="{992A9F64-00FA-4B0B-8161-05C712AE83FE}"/>
    <hyperlink ref="C8" location="'Capacity Additions by Fuel Type'!A1" display="Capacity Additions by Fuel Type" xr:uid="{E00BDC53-806D-483D-9B50-1A54115DCA96}"/>
    <hyperlink ref="C9" location="'State Solar Market Penetration'!A1" display="State Solar Market Penetration" xr:uid="{7076C15F-FDC3-4164-A0B5-1DF037807BDC}"/>
    <hyperlink ref="C10" location="'Solar Capacity&amp;Generation by BA'!A1" display="Solar Capacity&amp;Generation by BA" xr:uid="{961CC75D-8C43-4E72-8A11-51AEFEE1321B}"/>
    <hyperlink ref="C11" location="'PV Capacity by Region'!A1" display="PV Capacity by Region" xr:uid="{D188CF9C-1898-47AC-8D1C-51A55047E2E2}"/>
    <hyperlink ref="C12" location="'PV+Storage Capacity by Region'!A1" display="PV+Storage Capacity by Region" xr:uid="{E0221A17-3EA9-404A-8093-10CD4DC9495C}"/>
    <hyperlink ref="C13" location="'Energy Community'!A1" display="Energy Community" xr:uid="{1376D744-E165-4543-B050-991A7D67FBB1}"/>
    <hyperlink ref="C14" location="'PV Capacity by Technology'!A1" display="PV Capacity by Technology" xr:uid="{FBC71B53-2274-401A-957F-B20B4079A75F}"/>
    <hyperlink ref="C15" location="'PV Capacity by Develop-Offtaker'!A1" display="PV Capacity by Develop-Offtaker" xr:uid="{22280A16-07B9-4943-B030-DF374C5FF00E}"/>
    <hyperlink ref="C16" location="'PV Irradiance'!A1" display="PV Irradiance" xr:uid="{A00FE0CA-6800-41DD-916F-5D1A89C0ABC9}"/>
    <hyperlink ref="C17" location="'PV ILR'!A1" display="PV ILR" xr:uid="{37E54A77-63AF-4101-B3CA-0018D5C04CA7}"/>
    <hyperlink ref="C18" location="'CapEx Trend (PV-only)'!A1" display="CapEx Trend (PV-only)" xr:uid="{EC106603-AAB6-4C31-A759-C72AD0762014}"/>
    <hyperlink ref="C19" location="'CapEx Trend by Mount Type (PV)'!A1" display="CapEx Trend by Mount Type (PV)" xr:uid="{D5F95D6A-66E2-4CE9-BC40-5B73979DD1EC}"/>
    <hyperlink ref="C20" location="'CapEx by Size (PV-only)'!A1" display="CapEx by Size (PV-only)" xr:uid="{0567170C-E48D-44AA-90BE-8E8EA2067B80}"/>
    <hyperlink ref="C21" location="'CapEx Trend by Region (PV only)'!A1" display="CapEx Trend by Region (PV only)" xr:uid="{DAB5F501-5022-4C7E-AF46-3075C42EB410}"/>
    <hyperlink ref="C22" location="'CapEx Trend by State (PV only)'!A1" display="CapEx Trend by State (PV only)" xr:uid="{D213EE59-1C70-40E1-820D-CA6A1D7C6C80}"/>
    <hyperlink ref="C23" location="'PV+Storage CapEx'!A1" display="PV+Storage CapEx" xr:uid="{170A2C06-5236-4C88-9F33-6DE77B0947F7}"/>
    <hyperlink ref="C24" location="'CSP CapEx'!A1" display="CSP CapEx" xr:uid="{87BF08E9-B780-4B16-A305-D644858778C5}"/>
    <hyperlink ref="C25" location="'O&amp;M Cost Time Trend'!A1" display="O&amp;M Cost Time Trend" xr:uid="{83205A2D-2D88-478E-AC87-30DB4841C3C6}"/>
    <hyperlink ref="C26" location="'O&amp;M Cost by Project Age'!A1" display="O&amp;M Cost by Project Age" xr:uid="{656A2951-D176-41A1-BAFA-416A17F0AF5E}"/>
    <hyperlink ref="C27" location="'CF by GHI, Mount, ILR'!A1" display="CF by GHI, Mount, ILR" xr:uid="{876620E4-F5E8-4A44-9CA3-A5BCAA404E06}"/>
    <hyperlink ref="C28" location="'CF by Region'!A1" display="CF by Region" xr:uid="{3F23BA9A-8A43-4A42-B209-4C3F59E503B4}"/>
    <hyperlink ref="C29" location="'CF by Project Vintage'!A1" display="CF by Project Vintage" xr:uid="{E8C5EEAB-CD45-4A36-B4C3-83DA662B174F}"/>
    <hyperlink ref="C30" location="'CF for CSP Plants'!A1" display="CF for CSP Plants" xr:uid="{4C11AF1E-F54C-49E0-8FC3-8E8ED9D0DE4A}"/>
    <hyperlink ref="C31" location="'LCOE Trend (PV, no tax credits)'!A1" display="LCOE Trend (PV, no tax credits)" xr:uid="{079DCC55-1BA1-4B84-AFA3-932BB6BFAB18}"/>
    <hyperlink ref="C32" location="'LCOE (PTC vs ITC)'!A1" display="LCOE (PTC vs ITC)" xr:uid="{69D9F9EE-26BB-4390-9A20-E42CAD08FF3C}"/>
    <hyperlink ref="C33" location="'LCOE vs. PPA Price'!A1" display="LCOE vs. PPA Price" xr:uid="{5CC94EAB-CD9E-4011-BDD6-6B60FA24C217}"/>
    <hyperlink ref="C34" location="'PPA Price by Project (PV only)'!A1" display="PPA Price by Project (PV only)" xr:uid="{1774ADC6-5045-4B6B-8160-201B1D752D03}"/>
    <hyperlink ref="C35" location="'PPA Price for CSP Plants'!A1" display="PPA Price for CSP Plants" xr:uid="{EF8CDA1C-1208-46B1-AF3E-24BC6199D42E}"/>
    <hyperlink ref="C36" location="'Annual Average PPA Price'!A1" display="Annual Average PPA Price" xr:uid="{66B0F0F2-74C2-4338-9B38-30893AEA651A}"/>
    <hyperlink ref="C37" location="'LevelTen Solar PPA Prices'!A1" display="LevelTen Solar PPA Prices" xr:uid="{8411EFB1-2133-47FC-95AA-142644E558E2}"/>
    <hyperlink ref="C38" location="'Trio Solar PPA Prices'!A1" display="Trio Solar PPA Prices" xr:uid="{70976FE6-5E80-419A-9BF8-FCF0CEB6B491}"/>
    <hyperlink ref="C39" location="'PV+Battery Hybrid PPA Price'!A1" display="PV+Battery Hybrid PPA Price" xr:uid="{33E3B2EA-F9D1-41F1-A962-8F03D03DF825}"/>
    <hyperlink ref="C40" location="'PV &amp; Wind PPAs vs. Gas'!A1" display="PV &amp; Wind PPAs vs. Gas" xr:uid="{D65F4746-D846-4238-9DA1-9E53297D889A}"/>
    <hyperlink ref="C41" location="'Recent PV PPAs vs. Gas Forecast'!A1" display="Recent PV PPAs vs. Gas Forecast" xr:uid="{64591617-F533-4128-A536-4755FDAB399B}"/>
    <hyperlink ref="C42" location="'PV Curtailment'!A1" display="PV Curtailment" xr:uid="{6670F947-AA97-4ED6-8DD8-5C813DD63ED4}"/>
    <hyperlink ref="C43" location="'Energy and Capacity Value'!A1" display="Energy and Capacity Value" xr:uid="{7FF16B6D-0920-4725-8B4B-3D473749C74A}"/>
    <hyperlink ref="C44" location="'Energy+Capacity Value vs. PPA'!A1" display="Energy+Capacity Value vs. PPA" xr:uid="{A9DDE423-3111-4B14-8E5F-836AB33F07FA}"/>
    <hyperlink ref="C45" location="'Value Factor vs. Penetration'!A1" display="Value Factor vs. Penetration" xr:uid="{32665769-9AEA-45B8-8636-BCCD38129BE4}"/>
    <hyperlink ref="C46" location="'Value Difference vs. Flat Block'!A1" display="Value Difference vs. Flat Block" xr:uid="{9CEBA1A0-A59E-4CD0-B5F2-B6DE8D747BF3}"/>
    <hyperlink ref="C47" location="'Energy+Capacity Value vs. LCOE'!A1" display="Energy+Capacity Value vs. LCOE" xr:uid="{B7FC24F5-88E9-497F-B6D8-C7D4975D7C9E}"/>
    <hyperlink ref="C48" location="'Market vs. Air+Climate Value'!A1" display="Market vs. Air+Climate Value" xr:uid="{263701E2-DC3B-4EFA-B67C-68A1F9111106}"/>
    <hyperlink ref="C49" location="'All Capacity in Queues'!A1" display="All Capacity in Queues" xr:uid="{B205D327-FFD9-4B03-AE33-6E2569EC629F}"/>
    <hyperlink ref="C50" location="'Solar GW in Queues by Region'!A1" display="Solar GW in Queues by Region" xr:uid="{BA9554E4-D45B-4D39-BB1F-A92C875309E0}"/>
    <hyperlink ref="C51" location="'Solar GW in Queues by Status'!A1" display="Solar GW in Queues by Status" xr:uid="{BF80BBFF-9B19-49BA-9B1D-780A4DEE68D0}"/>
    <hyperlink ref="C52" location="'All Hybrid Capacity in Queues'!A1" display="All Hybrid Capacity in Queues" xr:uid="{D8F438AA-DF55-4111-8A66-734C89B18411}"/>
    <hyperlink ref="C53" location="'Individual_Project_Data'!A1" display="Individual_Project_Data" xr:uid="{989909D3-B8BE-495B-8296-C3ACF4EF79DB}"/>
  </hyperlinks>
  <pageMargins left="0.7" right="0.7" top="0.75" bottom="0.75" header="0.3" footer="0.3"/>
  <pageSetup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2">
    <tabColor theme="9" tint="0.39997558519241921"/>
  </sheetPr>
  <dimension ref="A1:O41"/>
  <sheetViews>
    <sheetView zoomScale="80" zoomScaleNormal="80" workbookViewId="0">
      <selection activeCell="R21" sqref="R21"/>
    </sheetView>
  </sheetViews>
  <sheetFormatPr defaultColWidth="8.7109375" defaultRowHeight="12.75" x14ac:dyDescent="0.2"/>
  <sheetData>
    <row r="1" spans="1:1" ht="15" x14ac:dyDescent="0.25">
      <c r="A1" s="7" t="s">
        <v>209</v>
      </c>
    </row>
    <row r="17" spans="1:15" ht="15" x14ac:dyDescent="0.25">
      <c r="O17" s="95"/>
    </row>
    <row r="32" spans="1:15" x14ac:dyDescent="0.2">
      <c r="A32" s="6" t="s">
        <v>210</v>
      </c>
    </row>
    <row r="41" spans="1:1" x14ac:dyDescent="0.2">
      <c r="A41" s="6"/>
    </row>
  </sheetData>
  <pageMargins left="0.7" right="0.7" top="0.75" bottom="0.75" header="0.3" footer="0.3"/>
  <pageSetup orientation="portrait"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tabColor theme="9" tint="0.39997558519241921"/>
  </sheetPr>
  <dimension ref="A1:L56"/>
  <sheetViews>
    <sheetView zoomScaleNormal="100" workbookViewId="0">
      <selection activeCell="G45" sqref="G45"/>
    </sheetView>
  </sheetViews>
  <sheetFormatPr defaultColWidth="9.140625" defaultRowHeight="12.75" x14ac:dyDescent="0.2"/>
  <cols>
    <col min="1" max="1" width="10.28515625" style="386" customWidth="1"/>
    <col min="2" max="2" width="10.140625" style="386" bestFit="1" customWidth="1"/>
    <col min="3" max="3" width="11.7109375" style="386" customWidth="1"/>
    <col min="4" max="4" width="10.140625" style="386" bestFit="1" customWidth="1"/>
    <col min="5" max="5" width="10.28515625" style="386" customWidth="1"/>
    <col min="6" max="6" width="11.28515625" style="386" bestFit="1" customWidth="1"/>
    <col min="7" max="7" width="10.42578125" style="386" customWidth="1"/>
    <col min="8" max="8" width="9.140625" style="386"/>
    <col min="9" max="9" width="10.85546875" style="386" customWidth="1"/>
    <col min="10" max="16384" width="9.140625" style="386"/>
  </cols>
  <sheetData>
    <row r="1" spans="1:1" x14ac:dyDescent="0.2">
      <c r="A1" s="179" t="s">
        <v>358</v>
      </c>
    </row>
    <row r="23" spans="1:9" x14ac:dyDescent="0.2">
      <c r="A23" s="387" t="s">
        <v>2779</v>
      </c>
    </row>
    <row r="24" spans="1:9" x14ac:dyDescent="0.2">
      <c r="A24" s="387" t="s">
        <v>247</v>
      </c>
    </row>
    <row r="25" spans="1:9" x14ac:dyDescent="0.2">
      <c r="A25" s="387" t="s">
        <v>2436</v>
      </c>
    </row>
    <row r="26" spans="1:9" ht="13.5" thickBot="1" x14ac:dyDescent="0.25"/>
    <row r="27" spans="1:9" x14ac:dyDescent="0.2">
      <c r="A27" s="1175" t="s">
        <v>246</v>
      </c>
      <c r="B27" s="1177" t="s">
        <v>295</v>
      </c>
      <c r="C27" s="1178"/>
      <c r="D27" s="1177" t="s">
        <v>296</v>
      </c>
      <c r="E27" s="1178"/>
      <c r="F27" s="1177" t="s">
        <v>297</v>
      </c>
      <c r="G27" s="1178"/>
      <c r="H27" s="1177" t="s">
        <v>298</v>
      </c>
      <c r="I27" s="1178"/>
    </row>
    <row r="28" spans="1:9" ht="42" thickBot="1" x14ac:dyDescent="0.25">
      <c r="A28" s="1176"/>
      <c r="B28" s="388" t="s">
        <v>299</v>
      </c>
      <c r="C28" s="389" t="s">
        <v>300</v>
      </c>
      <c r="D28" s="388" t="s">
        <v>299</v>
      </c>
      <c r="E28" s="389" t="s">
        <v>300</v>
      </c>
      <c r="F28" s="388" t="s">
        <v>299</v>
      </c>
      <c r="G28" s="389" t="s">
        <v>300</v>
      </c>
      <c r="H28" s="388" t="s">
        <v>301</v>
      </c>
      <c r="I28" s="389" t="s">
        <v>302</v>
      </c>
    </row>
    <row r="29" spans="1:9" x14ac:dyDescent="0.2">
      <c r="A29" s="390">
        <v>2007</v>
      </c>
      <c r="B29" s="391">
        <v>58</v>
      </c>
      <c r="C29" s="392">
        <v>191.1279752791018</v>
      </c>
      <c r="D29" s="393">
        <v>93</v>
      </c>
      <c r="E29" s="394">
        <v>263.74</v>
      </c>
      <c r="F29" s="391">
        <v>9</v>
      </c>
      <c r="G29" s="392">
        <v>13.66</v>
      </c>
      <c r="H29" s="393">
        <v>68.5</v>
      </c>
      <c r="I29" s="394">
        <v>425.1</v>
      </c>
    </row>
    <row r="30" spans="1:9" x14ac:dyDescent="0.2">
      <c r="A30" s="395">
        <v>2008</v>
      </c>
      <c r="B30" s="396">
        <v>77</v>
      </c>
      <c r="C30" s="397">
        <f>B30+C29</f>
        <v>268.1279752791018</v>
      </c>
      <c r="D30" s="398">
        <v>190</v>
      </c>
      <c r="E30" s="399">
        <f>E29+D30</f>
        <v>453.74</v>
      </c>
      <c r="F30" s="396">
        <v>21.5</v>
      </c>
      <c r="G30" s="397">
        <f>G29+F30</f>
        <v>35.159999999999997</v>
      </c>
      <c r="H30" s="398">
        <v>0</v>
      </c>
      <c r="I30" s="399">
        <f>I29+H30</f>
        <v>425.1</v>
      </c>
    </row>
    <row r="31" spans="1:9" x14ac:dyDescent="0.2">
      <c r="A31" s="395">
        <v>2009</v>
      </c>
      <c r="B31" s="396">
        <v>157</v>
      </c>
      <c r="C31" s="397">
        <f t="shared" ref="C31:C52" si="0">B31+C30</f>
        <v>425.1279752791018</v>
      </c>
      <c r="D31" s="398">
        <v>208</v>
      </c>
      <c r="E31" s="399">
        <f t="shared" ref="E31:E53" si="1">E30+D31</f>
        <v>661.74</v>
      </c>
      <c r="F31" s="396">
        <v>69.5</v>
      </c>
      <c r="G31" s="397">
        <f t="shared" ref="G31:G53" si="2">G30+F31</f>
        <v>104.66</v>
      </c>
      <c r="H31" s="398">
        <v>0</v>
      </c>
      <c r="I31" s="399">
        <f t="shared" ref="I31:I41" si="3">I30+H31</f>
        <v>425.1</v>
      </c>
    </row>
    <row r="32" spans="1:9" x14ac:dyDescent="0.2">
      <c r="A32" s="395">
        <v>2010</v>
      </c>
      <c r="B32" s="396">
        <v>245.53688562500002</v>
      </c>
      <c r="C32" s="397">
        <f t="shared" si="0"/>
        <v>670.66486090410183</v>
      </c>
      <c r="D32" s="398">
        <v>336.80107500000008</v>
      </c>
      <c r="E32" s="399">
        <f t="shared" si="1"/>
        <v>998.54107500000009</v>
      </c>
      <c r="F32" s="396">
        <v>457.017393567</v>
      </c>
      <c r="G32" s="397">
        <f t="shared" si="2"/>
        <v>561.67739356699997</v>
      </c>
      <c r="H32" s="398">
        <v>75</v>
      </c>
      <c r="I32" s="399">
        <f t="shared" si="3"/>
        <v>500.1</v>
      </c>
    </row>
    <row r="33" spans="1:12" x14ac:dyDescent="0.2">
      <c r="A33" s="395">
        <v>2011</v>
      </c>
      <c r="B33" s="396">
        <v>305.17506160499994</v>
      </c>
      <c r="C33" s="397">
        <f t="shared" si="0"/>
        <v>975.83992250910183</v>
      </c>
      <c r="D33" s="398">
        <v>849.96753279699988</v>
      </c>
      <c r="E33" s="399">
        <f t="shared" si="1"/>
        <v>1848.508607797</v>
      </c>
      <c r="F33" s="396">
        <v>1226.0999999999999</v>
      </c>
      <c r="G33" s="397">
        <f t="shared" si="2"/>
        <v>1787.7773935669998</v>
      </c>
      <c r="H33" s="398">
        <v>0</v>
      </c>
      <c r="I33" s="399">
        <f t="shared" si="3"/>
        <v>500.1</v>
      </c>
    </row>
    <row r="34" spans="1:12" x14ac:dyDescent="0.2">
      <c r="A34" s="395">
        <v>2012</v>
      </c>
      <c r="B34" s="396">
        <v>495.52947265229875</v>
      </c>
      <c r="C34" s="397">
        <f t="shared" si="0"/>
        <v>1471.3693951614005</v>
      </c>
      <c r="D34" s="398">
        <v>1075.1495344149428</v>
      </c>
      <c r="E34" s="399">
        <f t="shared" si="1"/>
        <v>2923.6581422119425</v>
      </c>
      <c r="F34" s="396">
        <v>2398.4623766200002</v>
      </c>
      <c r="G34" s="397">
        <f t="shared" si="2"/>
        <v>4186.2397701869995</v>
      </c>
      <c r="H34" s="398">
        <v>0</v>
      </c>
      <c r="I34" s="399">
        <f t="shared" si="3"/>
        <v>500.1</v>
      </c>
    </row>
    <row r="35" spans="1:12" x14ac:dyDescent="0.2">
      <c r="A35" s="395">
        <v>2013</v>
      </c>
      <c r="B35" s="396">
        <v>798.95041698643684</v>
      </c>
      <c r="C35" s="397">
        <f t="shared" si="0"/>
        <v>2270.3198121478372</v>
      </c>
      <c r="D35" s="398">
        <v>1109.3416131057468</v>
      </c>
      <c r="E35" s="399">
        <f t="shared" si="1"/>
        <v>4032.9997553176891</v>
      </c>
      <c r="F35" s="396">
        <v>3748.7982022661422</v>
      </c>
      <c r="G35" s="397">
        <f t="shared" si="2"/>
        <v>7935.0379724531413</v>
      </c>
      <c r="H35" s="398">
        <v>250</v>
      </c>
      <c r="I35" s="399">
        <f t="shared" si="3"/>
        <v>750.1</v>
      </c>
      <c r="K35" s="611"/>
    </row>
    <row r="36" spans="1:12" x14ac:dyDescent="0.2">
      <c r="A36" s="395">
        <v>2014</v>
      </c>
      <c r="B36" s="396">
        <v>1267.7345639544415</v>
      </c>
      <c r="C36" s="397">
        <f t="shared" si="0"/>
        <v>3538.0543761022786</v>
      </c>
      <c r="D36" s="398">
        <v>1055.1740047974631</v>
      </c>
      <c r="E36" s="399">
        <f t="shared" si="1"/>
        <v>5088.1737601151526</v>
      </c>
      <c r="F36" s="396">
        <v>3672.6351948100018</v>
      </c>
      <c r="G36" s="397">
        <f t="shared" si="2"/>
        <v>11607.673167263143</v>
      </c>
      <c r="H36" s="398">
        <v>877</v>
      </c>
      <c r="I36" s="399">
        <f t="shared" si="3"/>
        <v>1627.1</v>
      </c>
      <c r="K36" s="611"/>
    </row>
    <row r="37" spans="1:12" x14ac:dyDescent="0.2">
      <c r="A37" s="395">
        <v>2015</v>
      </c>
      <c r="B37" s="396">
        <v>2171.3991644181156</v>
      </c>
      <c r="C37" s="397">
        <f t="shared" si="0"/>
        <v>5709.4535405203942</v>
      </c>
      <c r="D37" s="398">
        <v>1069.6787157635285</v>
      </c>
      <c r="E37" s="399">
        <f t="shared" si="1"/>
        <v>6157.8524758786807</v>
      </c>
      <c r="F37" s="396">
        <v>4790.1161636100005</v>
      </c>
      <c r="G37" s="397">
        <f t="shared" si="2"/>
        <v>16397.789330873144</v>
      </c>
      <c r="H37" s="398">
        <v>110</v>
      </c>
      <c r="I37" s="399">
        <f t="shared" si="3"/>
        <v>1737.1</v>
      </c>
      <c r="K37" s="611"/>
    </row>
    <row r="38" spans="1:12" x14ac:dyDescent="0.2">
      <c r="A38" s="395">
        <v>2016</v>
      </c>
      <c r="B38" s="396">
        <v>2638.4647128689089</v>
      </c>
      <c r="C38" s="397">
        <f t="shared" si="0"/>
        <v>8347.9182533893036</v>
      </c>
      <c r="D38" s="398">
        <v>1714.8479983645557</v>
      </c>
      <c r="E38" s="399">
        <f t="shared" si="1"/>
        <v>7872.7004742432364</v>
      </c>
      <c r="F38" s="396">
        <v>10939.547698258002</v>
      </c>
      <c r="G38" s="397">
        <f t="shared" si="2"/>
        <v>27337.337029131144</v>
      </c>
      <c r="H38" s="398">
        <v>0</v>
      </c>
      <c r="I38" s="399">
        <f t="shared" si="3"/>
        <v>1737.1</v>
      </c>
    </row>
    <row r="39" spans="1:12" x14ac:dyDescent="0.2">
      <c r="A39" s="395">
        <v>2017</v>
      </c>
      <c r="B39" s="396">
        <v>2239.1755139334964</v>
      </c>
      <c r="C39" s="397">
        <f t="shared" si="0"/>
        <v>10587.0937673228</v>
      </c>
      <c r="D39" s="398">
        <v>2365.7083752786466</v>
      </c>
      <c r="E39" s="399">
        <f t="shared" si="1"/>
        <v>10238.408849521882</v>
      </c>
      <c r="F39" s="396">
        <v>7216.6330327920023</v>
      </c>
      <c r="G39" s="397">
        <f t="shared" si="2"/>
        <v>34553.970061923144</v>
      </c>
      <c r="H39" s="398">
        <v>0</v>
      </c>
      <c r="I39" s="399">
        <f t="shared" si="3"/>
        <v>1737.1</v>
      </c>
    </row>
    <row r="40" spans="1:12" x14ac:dyDescent="0.2">
      <c r="A40" s="395">
        <v>2018</v>
      </c>
      <c r="B40" s="396">
        <v>2416.6201661160858</v>
      </c>
      <c r="C40" s="397">
        <f t="shared" si="0"/>
        <v>13003.713933438885</v>
      </c>
      <c r="D40" s="398">
        <v>2196.0599372595902</v>
      </c>
      <c r="E40" s="399">
        <f t="shared" si="1"/>
        <v>12434.468786781472</v>
      </c>
      <c r="F40" s="396">
        <v>6239.0221948099997</v>
      </c>
      <c r="G40" s="397">
        <f t="shared" si="2"/>
        <v>40792.992256733145</v>
      </c>
      <c r="H40" s="398">
        <v>0</v>
      </c>
      <c r="I40" s="399">
        <f t="shared" si="3"/>
        <v>1737.1</v>
      </c>
    </row>
    <row r="41" spans="1:12" x14ac:dyDescent="0.2">
      <c r="A41" s="395">
        <v>2019</v>
      </c>
      <c r="B41" s="396">
        <v>2863.7798168454324</v>
      </c>
      <c r="C41" s="397">
        <f t="shared" si="0"/>
        <v>15867.493750284317</v>
      </c>
      <c r="D41" s="398">
        <v>2185.3612097377782</v>
      </c>
      <c r="E41" s="399">
        <f t="shared" si="1"/>
        <v>14619.829996519249</v>
      </c>
      <c r="F41" s="396">
        <v>8731.734342857002</v>
      </c>
      <c r="G41" s="397">
        <f t="shared" si="2"/>
        <v>49524.726599590147</v>
      </c>
      <c r="H41" s="398">
        <v>0</v>
      </c>
      <c r="I41" s="399">
        <f t="shared" si="3"/>
        <v>1737.1</v>
      </c>
    </row>
    <row r="42" spans="1:12" x14ac:dyDescent="0.2">
      <c r="A42" s="400">
        <v>2020</v>
      </c>
      <c r="B42" s="612">
        <v>3260.5323127095362</v>
      </c>
      <c r="C42" s="613">
        <f t="shared" si="0"/>
        <v>19128.026062993853</v>
      </c>
      <c r="D42" s="614">
        <v>2383.1275176791169</v>
      </c>
      <c r="E42" s="615">
        <f t="shared" si="1"/>
        <v>17002.957514198366</v>
      </c>
      <c r="F42" s="612">
        <v>14033.009</v>
      </c>
      <c r="G42" s="613">
        <f t="shared" si="2"/>
        <v>63557.735599590145</v>
      </c>
      <c r="H42" s="398">
        <v>0</v>
      </c>
      <c r="I42" s="615">
        <f t="shared" ref="I42:I53" si="4">I41</f>
        <v>1737.1</v>
      </c>
      <c r="L42" s="611"/>
    </row>
    <row r="43" spans="1:12" x14ac:dyDescent="0.2">
      <c r="A43" s="400">
        <v>2021</v>
      </c>
      <c r="B43" s="401">
        <v>4252.0121398424462</v>
      </c>
      <c r="C43" s="402">
        <f t="shared" si="0"/>
        <v>23380.038202836298</v>
      </c>
      <c r="D43" s="403">
        <v>2654.4928568963692</v>
      </c>
      <c r="E43" s="404">
        <f t="shared" si="1"/>
        <v>19657.450371094736</v>
      </c>
      <c r="F43" s="401">
        <v>16597.749064950003</v>
      </c>
      <c r="G43" s="397">
        <f t="shared" si="2"/>
        <v>80155.484664540156</v>
      </c>
      <c r="H43" s="398">
        <v>0</v>
      </c>
      <c r="I43" s="399">
        <f t="shared" si="4"/>
        <v>1737.1</v>
      </c>
      <c r="L43" s="611"/>
    </row>
    <row r="44" spans="1:12" x14ac:dyDescent="0.2">
      <c r="A44" s="400">
        <v>2022</v>
      </c>
      <c r="B44" s="401">
        <v>6043.1255400548225</v>
      </c>
      <c r="C44" s="402">
        <f t="shared" ref="C44" si="5">B44+C43</f>
        <v>29423.16374289112</v>
      </c>
      <c r="D44" s="403">
        <v>2675.9501124666917</v>
      </c>
      <c r="E44" s="404">
        <f t="shared" ref="E44" si="6">E43+D44</f>
        <v>22333.400483561429</v>
      </c>
      <c r="F44" s="401">
        <v>12752.440545000001</v>
      </c>
      <c r="G44" s="397">
        <f t="shared" ref="G44" si="7">G43+F44</f>
        <v>92907.925209540161</v>
      </c>
      <c r="H44" s="398">
        <v>0</v>
      </c>
      <c r="I44" s="399">
        <f t="shared" si="4"/>
        <v>1737.1</v>
      </c>
      <c r="L44" s="611"/>
    </row>
    <row r="45" spans="1:12" x14ac:dyDescent="0.2">
      <c r="A45" s="400">
        <v>2023</v>
      </c>
      <c r="B45" s="401">
        <v>6812.3134376562375</v>
      </c>
      <c r="C45" s="402">
        <f t="shared" si="0"/>
        <v>36235.477180547357</v>
      </c>
      <c r="D45" s="403">
        <v>2999.3152186096859</v>
      </c>
      <c r="E45" s="404">
        <f t="shared" si="1"/>
        <v>25332.715702171114</v>
      </c>
      <c r="F45" s="401">
        <v>22546.520265970001</v>
      </c>
      <c r="G45" s="397">
        <f t="shared" si="2"/>
        <v>115454.44547551016</v>
      </c>
      <c r="H45" s="398" t="e">
        <v>#N/A</v>
      </c>
      <c r="I45" s="399">
        <f t="shared" si="4"/>
        <v>1737.1</v>
      </c>
      <c r="L45" s="414"/>
    </row>
    <row r="46" spans="1:12" x14ac:dyDescent="0.2">
      <c r="A46" s="405" t="s">
        <v>346</v>
      </c>
      <c r="B46" s="406">
        <v>5915.1175596775138</v>
      </c>
      <c r="C46" s="407">
        <f t="shared" si="0"/>
        <v>42150.594740224871</v>
      </c>
      <c r="D46" s="408">
        <v>3523.5734162081289</v>
      </c>
      <c r="E46" s="409">
        <f t="shared" si="1"/>
        <v>28856.289118379242</v>
      </c>
      <c r="F46" s="406">
        <v>28325.416782189775</v>
      </c>
      <c r="G46" s="410">
        <f t="shared" si="2"/>
        <v>143779.86225769995</v>
      </c>
      <c r="H46" s="411" t="e">
        <v>#N/A</v>
      </c>
      <c r="I46" s="412">
        <f t="shared" si="4"/>
        <v>1737.1</v>
      </c>
      <c r="L46" s="414"/>
    </row>
    <row r="47" spans="1:12" x14ac:dyDescent="0.2">
      <c r="A47" s="405" t="s">
        <v>347</v>
      </c>
      <c r="B47" s="406">
        <v>6680.3103256819477</v>
      </c>
      <c r="C47" s="407">
        <f t="shared" si="0"/>
        <v>48830.905065906816</v>
      </c>
      <c r="D47" s="408">
        <v>3532.1766802426332</v>
      </c>
      <c r="E47" s="409">
        <f t="shared" si="1"/>
        <v>32388.465798621874</v>
      </c>
      <c r="F47" s="406">
        <v>28352.602737755053</v>
      </c>
      <c r="G47" s="410">
        <f t="shared" si="2"/>
        <v>172132.464995455</v>
      </c>
      <c r="H47" s="411" t="e">
        <v>#N/A</v>
      </c>
      <c r="I47" s="412">
        <f t="shared" si="4"/>
        <v>1737.1</v>
      </c>
      <c r="L47" s="611"/>
    </row>
    <row r="48" spans="1:12" x14ac:dyDescent="0.2">
      <c r="A48" s="405" t="s">
        <v>430</v>
      </c>
      <c r="B48" s="406">
        <v>7344.5194127518616</v>
      </c>
      <c r="C48" s="407">
        <f t="shared" si="0"/>
        <v>56175.424478658679</v>
      </c>
      <c r="D48" s="408">
        <v>3688.0329532222418</v>
      </c>
      <c r="E48" s="409">
        <f t="shared" si="1"/>
        <v>36076.498751844112</v>
      </c>
      <c r="F48" s="406">
        <v>29630.537124027975</v>
      </c>
      <c r="G48" s="410">
        <f t="shared" si="2"/>
        <v>201763.00211948296</v>
      </c>
      <c r="H48" s="411" t="e">
        <v>#N/A</v>
      </c>
      <c r="I48" s="412">
        <f t="shared" si="4"/>
        <v>1737.1</v>
      </c>
      <c r="L48" s="414"/>
    </row>
    <row r="49" spans="1:12" x14ac:dyDescent="0.2">
      <c r="A49" s="405" t="s">
        <v>431</v>
      </c>
      <c r="B49" s="406">
        <v>7950.8422498757391</v>
      </c>
      <c r="C49" s="407">
        <f t="shared" si="0"/>
        <v>64126.266728534421</v>
      </c>
      <c r="D49" s="408">
        <v>3812.6322551668159</v>
      </c>
      <c r="E49" s="409">
        <f t="shared" si="1"/>
        <v>39889.131007010925</v>
      </c>
      <c r="F49" s="406">
        <v>30519.582094881011</v>
      </c>
      <c r="G49" s="410">
        <f t="shared" si="2"/>
        <v>232282.58421436397</v>
      </c>
      <c r="H49" s="411" t="e">
        <v>#N/A</v>
      </c>
      <c r="I49" s="412">
        <f t="shared" si="4"/>
        <v>1737.1</v>
      </c>
      <c r="L49" s="414"/>
    </row>
    <row r="50" spans="1:12" x14ac:dyDescent="0.2">
      <c r="A50" s="405" t="s">
        <v>432</v>
      </c>
      <c r="B50" s="406">
        <v>8612.0460494589806</v>
      </c>
      <c r="C50" s="407">
        <f t="shared" si="0"/>
        <v>72738.3127779934</v>
      </c>
      <c r="D50" s="408">
        <v>4121.8995545123717</v>
      </c>
      <c r="E50" s="409">
        <f t="shared" si="1"/>
        <v>44011.030561523294</v>
      </c>
      <c r="F50" s="406">
        <v>31367.805040012856</v>
      </c>
      <c r="G50" s="410">
        <f t="shared" si="2"/>
        <v>263650.38925437682</v>
      </c>
      <c r="H50" s="411" t="e">
        <v>#N/A</v>
      </c>
      <c r="I50" s="412">
        <f t="shared" si="4"/>
        <v>1737.1</v>
      </c>
      <c r="L50" s="414"/>
    </row>
    <row r="51" spans="1:12" x14ac:dyDescent="0.2">
      <c r="A51" s="405" t="s">
        <v>433</v>
      </c>
      <c r="B51" s="406">
        <v>9344.2960210501096</v>
      </c>
      <c r="C51" s="407">
        <f t="shared" si="0"/>
        <v>82082.608799043504</v>
      </c>
      <c r="D51" s="408">
        <v>4541.0121209508734</v>
      </c>
      <c r="E51" s="409">
        <f t="shared" si="1"/>
        <v>48552.042682474166</v>
      </c>
      <c r="F51" s="406">
        <v>33027.80760468643</v>
      </c>
      <c r="G51" s="410">
        <f t="shared" si="2"/>
        <v>296678.19685906323</v>
      </c>
      <c r="H51" s="411" t="e">
        <v>#N/A</v>
      </c>
      <c r="I51" s="412">
        <f t="shared" si="4"/>
        <v>1737.1</v>
      </c>
      <c r="L51" s="414"/>
    </row>
    <row r="52" spans="1:12" x14ac:dyDescent="0.2">
      <c r="A52" s="405" t="s">
        <v>434</v>
      </c>
      <c r="B52" s="413">
        <v>10029.92802635664</v>
      </c>
      <c r="C52" s="410">
        <f t="shared" si="0"/>
        <v>92112.536825400137</v>
      </c>
      <c r="D52" s="411">
        <v>4968.9154144611748</v>
      </c>
      <c r="E52" s="412">
        <f t="shared" si="1"/>
        <v>53520.958096935341</v>
      </c>
      <c r="F52" s="413">
        <v>33870.501123582435</v>
      </c>
      <c r="G52" s="410">
        <f t="shared" si="2"/>
        <v>330548.69798264565</v>
      </c>
      <c r="H52" s="411" t="e">
        <v>#N/A</v>
      </c>
      <c r="I52" s="412">
        <f t="shared" si="4"/>
        <v>1737.1</v>
      </c>
      <c r="J52" s="414"/>
      <c r="L52" s="611"/>
    </row>
    <row r="53" spans="1:12" x14ac:dyDescent="0.2">
      <c r="A53" s="405" t="s">
        <v>1554</v>
      </c>
      <c r="B53" s="413">
        <v>10740.698462014343</v>
      </c>
      <c r="C53" s="410">
        <f>B53+C52</f>
        <v>102853.23528741449</v>
      </c>
      <c r="D53" s="411">
        <v>5422.5987549655729</v>
      </c>
      <c r="E53" s="412">
        <f t="shared" si="1"/>
        <v>58943.55685190091</v>
      </c>
      <c r="F53" s="413">
        <v>34175.896045494825</v>
      </c>
      <c r="G53" s="410">
        <f t="shared" si="2"/>
        <v>364724.59402814048</v>
      </c>
      <c r="H53" s="411" t="e">
        <v>#N/A</v>
      </c>
      <c r="I53" s="412">
        <f t="shared" si="4"/>
        <v>1737.1</v>
      </c>
      <c r="L53" s="414"/>
    </row>
    <row r="54" spans="1:12" x14ac:dyDescent="0.2">
      <c r="A54" s="405" t="s">
        <v>1555</v>
      </c>
      <c r="B54" s="413">
        <v>11191.716658576352</v>
      </c>
      <c r="C54" s="410">
        <f>B54+C53</f>
        <v>114044.95194599083</v>
      </c>
      <c r="D54" s="411">
        <v>5740.5450618255691</v>
      </c>
      <c r="E54" s="412">
        <f>E53+D54</f>
        <v>64684.101913726481</v>
      </c>
      <c r="F54" s="413">
        <v>32988.495678208972</v>
      </c>
      <c r="G54" s="410">
        <f>G53+F54</f>
        <v>397713.08970634942</v>
      </c>
      <c r="H54" s="411" t="e">
        <v>#N/A</v>
      </c>
      <c r="I54" s="412">
        <f>I52</f>
        <v>1737.1</v>
      </c>
      <c r="L54" s="414"/>
    </row>
    <row r="55" spans="1:12" x14ac:dyDescent="0.2">
      <c r="A55" s="405" t="s">
        <v>2016</v>
      </c>
      <c r="B55" s="413">
        <v>11390.376069716165</v>
      </c>
      <c r="C55" s="410">
        <f>B55+C54</f>
        <v>125435.328015707</v>
      </c>
      <c r="D55" s="411">
        <v>6026.0157626930895</v>
      </c>
      <c r="E55" s="412">
        <f>E54+D55</f>
        <v>70710.11767641957</v>
      </c>
      <c r="F55" s="413">
        <v>31068.533209886325</v>
      </c>
      <c r="G55" s="410">
        <f>G54+F55</f>
        <v>428781.62291623576</v>
      </c>
      <c r="H55" s="411" t="e">
        <v>#N/A</v>
      </c>
      <c r="I55" s="412">
        <f>I53</f>
        <v>1737.1</v>
      </c>
      <c r="L55" s="414"/>
    </row>
    <row r="56" spans="1:12" x14ac:dyDescent="0.2">
      <c r="A56" s="405" t="s">
        <v>2435</v>
      </c>
      <c r="B56" s="413">
        <v>11610.546812689377</v>
      </c>
      <c r="C56" s="410">
        <f>B56+C55</f>
        <v>137045.87482839637</v>
      </c>
      <c r="D56" s="411">
        <v>6190.0432120629757</v>
      </c>
      <c r="E56" s="412">
        <f>E55+D56</f>
        <v>76900.16088848254</v>
      </c>
      <c r="F56" s="413">
        <v>30424.053026929723</v>
      </c>
      <c r="G56" s="410">
        <f>G55+F56</f>
        <v>459205.67594316549</v>
      </c>
      <c r="H56" s="411" t="e">
        <v>#N/A</v>
      </c>
      <c r="I56" s="412">
        <f>I54</f>
        <v>1737.1</v>
      </c>
      <c r="L56" s="611"/>
    </row>
  </sheetData>
  <mergeCells count="5">
    <mergeCell ref="A27:A28"/>
    <mergeCell ref="B27:C27"/>
    <mergeCell ref="D27:E27"/>
    <mergeCell ref="F27:G27"/>
    <mergeCell ref="H27:I27"/>
  </mergeCells>
  <pageMargins left="0.7" right="0.7" top="0.75" bottom="0.75" header="0.3" footer="0.3"/>
  <pageSetup orientation="portrait"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4">
    <tabColor theme="9" tint="0.39997558519241921"/>
  </sheetPr>
  <dimension ref="A1:AD46"/>
  <sheetViews>
    <sheetView zoomScaleNormal="100" zoomScalePageLayoutView="75" workbookViewId="0">
      <selection activeCell="Q17" sqref="Q17"/>
    </sheetView>
  </sheetViews>
  <sheetFormatPr defaultColWidth="8.7109375" defaultRowHeight="12.75" x14ac:dyDescent="0.2"/>
  <cols>
    <col min="1" max="1" width="26.7109375" customWidth="1"/>
    <col min="2" max="27" width="6" customWidth="1"/>
  </cols>
  <sheetData>
    <row r="1" spans="1:27" ht="15" x14ac:dyDescent="0.25">
      <c r="A1" s="2" t="s">
        <v>1924</v>
      </c>
      <c r="B1" s="2"/>
      <c r="C1" s="2"/>
      <c r="D1" s="1"/>
      <c r="E1" s="1"/>
      <c r="F1" s="1"/>
      <c r="G1" s="1"/>
      <c r="H1" s="1"/>
      <c r="I1" s="1"/>
      <c r="J1" s="1"/>
      <c r="K1" s="1"/>
      <c r="L1" s="1"/>
      <c r="M1" s="1"/>
      <c r="N1" s="1"/>
      <c r="O1" s="1"/>
      <c r="P1" s="1"/>
      <c r="Q1" s="1"/>
      <c r="R1" s="1"/>
      <c r="S1" s="1"/>
      <c r="T1" s="1"/>
      <c r="U1" s="1"/>
      <c r="V1" s="1"/>
      <c r="W1" s="1"/>
      <c r="X1" s="1"/>
      <c r="Y1" s="1"/>
      <c r="Z1" s="1"/>
      <c r="AA1" s="1"/>
    </row>
    <row r="2" spans="1:27" ht="15" x14ac:dyDescent="0.25">
      <c r="B2" s="2"/>
      <c r="C2" s="2"/>
      <c r="D2" s="1"/>
      <c r="E2" s="1"/>
      <c r="F2" s="1"/>
      <c r="G2" s="1"/>
      <c r="H2" s="1"/>
      <c r="I2" s="1"/>
      <c r="J2" s="1"/>
      <c r="K2" s="1"/>
      <c r="L2" s="1"/>
      <c r="M2" s="1"/>
      <c r="N2" s="1"/>
      <c r="O2" s="1"/>
      <c r="P2" s="1"/>
      <c r="Q2" s="1"/>
      <c r="R2" s="1"/>
      <c r="S2" s="1"/>
      <c r="T2" s="1"/>
      <c r="U2" s="1"/>
      <c r="V2" s="1"/>
      <c r="W2" s="1"/>
      <c r="X2" s="1"/>
      <c r="Y2" s="1"/>
      <c r="Z2" s="1"/>
      <c r="AA2" s="1"/>
    </row>
    <row r="3" spans="1:27" ht="15" x14ac:dyDescent="0.25">
      <c r="A3" s="2"/>
      <c r="B3" s="2"/>
      <c r="C3" s="2"/>
      <c r="D3" s="1"/>
      <c r="E3" s="1"/>
      <c r="F3" s="1"/>
      <c r="G3" s="1"/>
      <c r="H3" s="1"/>
      <c r="I3" s="1"/>
      <c r="J3" s="1"/>
      <c r="K3" s="1"/>
      <c r="L3" s="1"/>
      <c r="M3" s="1"/>
      <c r="N3" s="1"/>
      <c r="O3" s="1"/>
      <c r="P3" s="1"/>
      <c r="Q3" s="1"/>
      <c r="R3" s="1"/>
      <c r="S3" s="1"/>
      <c r="T3" s="1"/>
      <c r="U3" s="1"/>
      <c r="V3" s="1"/>
      <c r="W3" s="1"/>
      <c r="X3" s="1"/>
      <c r="Y3" s="1"/>
      <c r="Z3" s="1"/>
      <c r="AA3" s="1"/>
    </row>
    <row r="4" spans="1:27" ht="15" x14ac:dyDescent="0.25">
      <c r="A4" s="2"/>
      <c r="B4" s="2"/>
      <c r="C4" s="2"/>
      <c r="D4" s="1"/>
      <c r="E4" s="1"/>
      <c r="F4" s="1"/>
      <c r="G4" s="1"/>
      <c r="H4" s="1"/>
      <c r="I4" s="1"/>
      <c r="J4" s="1"/>
      <c r="K4" s="1"/>
      <c r="L4" s="1"/>
      <c r="M4" s="1"/>
      <c r="N4" s="1"/>
      <c r="O4" s="1"/>
      <c r="P4" s="1"/>
      <c r="Q4" s="1"/>
      <c r="R4" s="1"/>
      <c r="S4" s="1"/>
      <c r="T4" s="1"/>
      <c r="U4" s="1"/>
      <c r="V4" s="1"/>
      <c r="W4" s="1"/>
      <c r="X4" s="1"/>
      <c r="Y4" s="1"/>
      <c r="Z4" s="1"/>
      <c r="AA4" s="1"/>
    </row>
    <row r="5" spans="1:27" ht="15" x14ac:dyDescent="0.25">
      <c r="A5" s="2"/>
      <c r="B5" s="2"/>
      <c r="C5" s="2"/>
      <c r="D5" s="1"/>
      <c r="E5" s="1"/>
      <c r="F5" s="1"/>
      <c r="G5" s="1"/>
      <c r="H5" s="1"/>
      <c r="I5" s="1"/>
      <c r="J5" s="1"/>
      <c r="K5" s="1"/>
      <c r="L5" s="1"/>
      <c r="M5" s="1"/>
      <c r="N5" s="1"/>
      <c r="O5" s="1"/>
      <c r="P5" s="1"/>
      <c r="Q5" s="1"/>
      <c r="R5" s="1"/>
      <c r="S5" s="1"/>
      <c r="T5" s="1"/>
      <c r="U5" s="1"/>
      <c r="V5" s="1"/>
      <c r="W5" s="1"/>
      <c r="X5" s="1"/>
      <c r="Y5" s="1"/>
      <c r="Z5" s="1"/>
      <c r="AA5" s="1"/>
    </row>
    <row r="6" spans="1:27" ht="15" x14ac:dyDescent="0.25">
      <c r="A6" s="2"/>
      <c r="B6" s="2"/>
      <c r="C6" s="2"/>
      <c r="D6" s="1"/>
      <c r="E6" s="1"/>
      <c r="F6" s="1"/>
      <c r="G6" s="1"/>
      <c r="H6" s="1"/>
      <c r="I6" s="1"/>
      <c r="J6" s="1"/>
      <c r="K6" s="1"/>
      <c r="L6" s="1"/>
      <c r="M6" s="1"/>
      <c r="N6" s="1"/>
      <c r="O6" s="1"/>
      <c r="P6" s="1"/>
      <c r="Q6" s="1"/>
      <c r="R6" s="1"/>
      <c r="S6" s="1"/>
      <c r="T6" s="1"/>
      <c r="U6" s="1"/>
      <c r="V6" s="1"/>
      <c r="W6" s="1"/>
      <c r="X6" s="1"/>
      <c r="Y6" s="1"/>
      <c r="Z6" s="1"/>
      <c r="AA6" s="1"/>
    </row>
    <row r="7" spans="1:27" ht="15" x14ac:dyDescent="0.25">
      <c r="A7" s="2"/>
      <c r="B7" s="2"/>
      <c r="C7" s="2"/>
      <c r="D7" s="1"/>
      <c r="E7" s="1"/>
      <c r="F7" s="1"/>
      <c r="G7" s="1"/>
      <c r="H7" s="1"/>
      <c r="I7" s="1"/>
      <c r="J7" s="1"/>
      <c r="K7" s="1"/>
      <c r="L7" s="1"/>
      <c r="M7" s="1"/>
      <c r="N7" s="1"/>
      <c r="O7" s="1"/>
      <c r="P7" s="1"/>
      <c r="Q7" s="1"/>
      <c r="R7" s="1"/>
      <c r="S7" s="1"/>
      <c r="T7" s="1"/>
      <c r="U7" s="1"/>
      <c r="V7" s="1"/>
      <c r="W7" s="1"/>
      <c r="X7" s="1"/>
      <c r="Y7" s="1"/>
      <c r="Z7" s="1"/>
      <c r="AA7" s="1"/>
    </row>
    <row r="8" spans="1:27" ht="15" x14ac:dyDescent="0.25">
      <c r="A8" s="2"/>
      <c r="B8" s="2"/>
      <c r="C8" s="2"/>
      <c r="D8" s="1"/>
      <c r="E8" s="1"/>
      <c r="F8" s="1"/>
      <c r="G8" s="1"/>
      <c r="H8" s="1"/>
      <c r="I8" s="1"/>
      <c r="J8" s="1"/>
      <c r="K8" s="1"/>
      <c r="L8" s="1"/>
      <c r="M8" s="1"/>
      <c r="N8" s="1"/>
      <c r="O8" s="1"/>
      <c r="P8" s="1"/>
      <c r="Q8" s="1"/>
      <c r="R8" s="1"/>
      <c r="S8" s="1"/>
      <c r="T8" s="1"/>
      <c r="U8" s="1"/>
      <c r="V8" s="1"/>
      <c r="W8" s="1"/>
      <c r="X8" s="1"/>
      <c r="Y8" s="1"/>
      <c r="Z8" s="1"/>
      <c r="AA8" s="1"/>
    </row>
    <row r="9" spans="1:27" ht="15" x14ac:dyDescent="0.25">
      <c r="A9" s="2"/>
      <c r="B9" s="2"/>
      <c r="C9" s="2"/>
      <c r="D9" s="1"/>
      <c r="E9" s="1"/>
      <c r="F9" s="1"/>
      <c r="G9" s="1"/>
      <c r="H9" s="1"/>
      <c r="I9" s="1"/>
      <c r="J9" s="1"/>
      <c r="K9" s="1"/>
      <c r="L9" s="1"/>
      <c r="M9" s="1"/>
      <c r="N9" s="1"/>
      <c r="O9" s="1"/>
      <c r="P9" s="1"/>
      <c r="Q9" s="1"/>
      <c r="R9" s="1"/>
      <c r="S9" s="1"/>
      <c r="T9" s="1"/>
      <c r="U9" s="1"/>
      <c r="V9" s="1"/>
      <c r="W9" s="1"/>
      <c r="X9" s="1"/>
      <c r="Y9" s="1"/>
      <c r="Z9" s="1"/>
      <c r="AA9" s="1"/>
    </row>
    <row r="10" spans="1:27" ht="15" x14ac:dyDescent="0.25">
      <c r="A10" s="2"/>
      <c r="B10" s="2"/>
      <c r="C10" s="2"/>
      <c r="D10" s="1"/>
      <c r="E10" s="1"/>
      <c r="F10" s="1"/>
      <c r="G10" s="1"/>
      <c r="H10" s="1"/>
      <c r="I10" s="1"/>
      <c r="J10" s="1"/>
      <c r="K10" s="1"/>
      <c r="L10" s="1"/>
      <c r="M10" s="1"/>
      <c r="N10" s="1"/>
      <c r="O10" s="1"/>
      <c r="P10" s="1"/>
      <c r="Q10" s="1"/>
      <c r="R10" s="1"/>
      <c r="S10" s="1"/>
      <c r="T10" s="1"/>
      <c r="U10" s="1"/>
      <c r="V10" s="1"/>
      <c r="W10" s="1"/>
      <c r="X10" s="1"/>
      <c r="Y10" s="1"/>
      <c r="Z10" s="1"/>
      <c r="AA10" s="1"/>
    </row>
    <row r="11" spans="1:27" ht="15" x14ac:dyDescent="0.25">
      <c r="A11" s="2"/>
      <c r="B11" s="2"/>
      <c r="C11" s="2"/>
      <c r="D11" s="1"/>
      <c r="E11" s="1"/>
      <c r="F11" s="1"/>
      <c r="G11" s="1"/>
      <c r="H11" s="1"/>
      <c r="I11" s="1"/>
      <c r="J11" s="1"/>
      <c r="K11" s="1"/>
      <c r="L11" s="1"/>
      <c r="M11" s="1"/>
      <c r="N11" s="1"/>
      <c r="O11" s="1"/>
      <c r="P11" s="1"/>
      <c r="Q11" s="1"/>
      <c r="R11" s="1"/>
      <c r="S11" s="1"/>
      <c r="T11" s="1"/>
      <c r="U11" s="1"/>
      <c r="V11" s="1"/>
      <c r="W11" s="1"/>
      <c r="X11" s="1"/>
      <c r="Y11" s="1"/>
      <c r="Z11" s="1"/>
      <c r="AA11" s="1"/>
    </row>
    <row r="12" spans="1:27" ht="15" x14ac:dyDescent="0.25">
      <c r="A12" s="2"/>
      <c r="B12" s="2"/>
      <c r="C12" s="2"/>
      <c r="D12" s="1"/>
      <c r="E12" s="1"/>
      <c r="F12" s="1"/>
      <c r="G12" s="1"/>
      <c r="H12" s="1"/>
      <c r="I12" s="1"/>
      <c r="J12" s="1"/>
      <c r="K12" s="1"/>
      <c r="L12" s="1"/>
      <c r="M12" s="1"/>
      <c r="N12" s="1"/>
      <c r="O12" s="1"/>
      <c r="P12" s="1"/>
      <c r="Q12" s="1"/>
      <c r="R12" s="1"/>
      <c r="S12" s="1"/>
      <c r="T12" s="1"/>
      <c r="U12" s="1"/>
      <c r="V12" s="1"/>
      <c r="W12" s="1"/>
      <c r="X12" s="1"/>
      <c r="Y12" s="1"/>
      <c r="Z12" s="1"/>
      <c r="AA12" s="1"/>
    </row>
    <row r="13" spans="1:27" ht="15" x14ac:dyDescent="0.25">
      <c r="A13" s="2"/>
      <c r="B13" s="2"/>
      <c r="C13" s="2"/>
      <c r="D13" s="1"/>
      <c r="E13" s="1"/>
      <c r="F13" s="1"/>
      <c r="G13" s="1"/>
      <c r="H13" s="1"/>
      <c r="I13" s="1"/>
      <c r="J13" s="1"/>
      <c r="K13" s="1"/>
      <c r="L13" s="1"/>
      <c r="M13" s="1"/>
      <c r="N13" s="1"/>
      <c r="O13" s="1"/>
      <c r="P13" s="1"/>
      <c r="Q13" s="1"/>
      <c r="R13" s="1"/>
      <c r="S13" s="1"/>
      <c r="T13" s="1"/>
      <c r="U13" s="1"/>
      <c r="V13" s="1"/>
      <c r="W13" s="1"/>
      <c r="X13" s="1"/>
      <c r="Y13" s="1"/>
      <c r="Z13" s="1"/>
      <c r="AA13" s="1"/>
    </row>
    <row r="14" spans="1:27" ht="15" x14ac:dyDescent="0.25">
      <c r="A14" s="2"/>
      <c r="B14" s="2"/>
      <c r="C14" s="2"/>
      <c r="D14" s="1"/>
      <c r="E14" s="1"/>
      <c r="F14" s="1"/>
      <c r="G14" s="1"/>
      <c r="H14" s="1"/>
      <c r="I14" s="1"/>
      <c r="J14" s="1"/>
      <c r="K14" s="1"/>
      <c r="L14" s="1"/>
      <c r="M14" s="1"/>
      <c r="N14" s="1"/>
      <c r="O14" s="1"/>
      <c r="P14" s="1"/>
      <c r="Q14" s="1"/>
      <c r="R14" s="1"/>
      <c r="S14" s="1"/>
      <c r="T14" s="1"/>
      <c r="U14" s="1"/>
      <c r="V14" s="1"/>
      <c r="W14" s="1"/>
      <c r="X14" s="1"/>
      <c r="Y14" s="1"/>
      <c r="Z14" s="1"/>
      <c r="AA14" s="1"/>
    </row>
    <row r="15" spans="1:27" ht="15" x14ac:dyDescent="0.25">
      <c r="A15" s="2"/>
      <c r="B15" s="2"/>
      <c r="C15" s="2"/>
      <c r="D15" s="1"/>
      <c r="E15" s="1"/>
      <c r="F15" s="1"/>
      <c r="G15" s="1"/>
      <c r="H15" s="1"/>
      <c r="I15" s="1"/>
      <c r="J15" s="1"/>
      <c r="K15" s="1"/>
      <c r="L15" s="1"/>
      <c r="M15" s="1"/>
      <c r="N15" s="1"/>
      <c r="O15" s="1"/>
      <c r="P15" s="1"/>
      <c r="Q15" s="1"/>
      <c r="R15" s="1"/>
      <c r="S15" s="1"/>
      <c r="T15" s="1"/>
      <c r="U15" s="1"/>
      <c r="V15" s="1"/>
      <c r="W15" s="1"/>
      <c r="X15" s="1"/>
      <c r="Y15" s="1"/>
      <c r="Z15" s="1"/>
      <c r="AA15" s="1"/>
    </row>
    <row r="16" spans="1:27" ht="15" x14ac:dyDescent="0.25">
      <c r="A16" s="2"/>
      <c r="B16" s="2"/>
      <c r="C16" s="2"/>
      <c r="D16" s="1"/>
      <c r="E16" s="1"/>
      <c r="F16" s="1"/>
      <c r="G16" s="1"/>
      <c r="H16" s="1"/>
      <c r="I16" s="1"/>
      <c r="J16" s="1"/>
      <c r="K16" s="1"/>
      <c r="L16" s="1"/>
      <c r="M16" s="1"/>
      <c r="N16" s="1"/>
      <c r="O16" s="1"/>
      <c r="P16" s="1"/>
      <c r="Q16" s="1"/>
      <c r="R16" s="1"/>
      <c r="S16" s="1"/>
      <c r="T16" s="1"/>
      <c r="U16" s="1"/>
      <c r="V16" s="1"/>
      <c r="W16" s="1"/>
      <c r="X16" s="1"/>
      <c r="Y16" s="1"/>
      <c r="Z16" s="1"/>
      <c r="AA16" s="1"/>
    </row>
    <row r="17" spans="1:30" ht="15" x14ac:dyDescent="0.25">
      <c r="A17" s="2"/>
      <c r="B17" s="2"/>
      <c r="C17" s="2"/>
      <c r="D17" s="1"/>
      <c r="E17" s="1"/>
      <c r="F17" s="1"/>
      <c r="G17" s="1"/>
      <c r="H17" s="1"/>
      <c r="I17" s="1"/>
      <c r="J17" s="1"/>
      <c r="K17" s="1"/>
      <c r="L17" s="1"/>
      <c r="M17" s="1"/>
      <c r="N17" s="1"/>
      <c r="O17" s="1"/>
      <c r="P17" s="1"/>
      <c r="Q17" s="1"/>
      <c r="R17" s="1"/>
      <c r="S17" s="1"/>
      <c r="T17" s="1"/>
      <c r="U17" s="1"/>
      <c r="V17" s="1"/>
      <c r="W17" s="1"/>
      <c r="X17" s="1"/>
      <c r="Y17" s="1"/>
      <c r="Z17" s="1"/>
      <c r="AA17" s="1"/>
    </row>
    <row r="18" spans="1:30" ht="15" x14ac:dyDescent="0.25">
      <c r="A18" s="2"/>
      <c r="B18" s="2"/>
      <c r="C18" s="2"/>
      <c r="D18" s="1"/>
      <c r="E18" s="1"/>
      <c r="F18" s="1"/>
      <c r="G18" s="1"/>
      <c r="H18" s="1"/>
      <c r="I18" s="1"/>
      <c r="J18" s="1"/>
      <c r="K18" s="1"/>
      <c r="L18" s="1"/>
      <c r="M18" s="1"/>
      <c r="N18" s="1"/>
      <c r="O18" s="1"/>
      <c r="P18" s="1"/>
      <c r="Q18" s="1"/>
      <c r="R18" s="1"/>
      <c r="S18" s="1"/>
      <c r="T18" s="1"/>
      <c r="U18" s="1"/>
      <c r="V18" s="1"/>
      <c r="W18" s="1"/>
      <c r="X18" s="1"/>
      <c r="Y18" s="1"/>
      <c r="Z18" s="1"/>
      <c r="AA18" s="1"/>
    </row>
    <row r="19" spans="1:30" ht="15" x14ac:dyDescent="0.25">
      <c r="A19" s="2"/>
      <c r="B19" s="2"/>
      <c r="C19" s="2"/>
      <c r="D19" s="1"/>
      <c r="E19" s="1"/>
      <c r="F19" s="1"/>
      <c r="G19" s="1"/>
      <c r="H19" s="1"/>
      <c r="I19" s="1"/>
      <c r="J19" s="1"/>
      <c r="K19" s="1"/>
      <c r="L19" s="1"/>
      <c r="M19" s="1"/>
      <c r="N19" s="1"/>
      <c r="O19" s="1"/>
      <c r="P19" s="1"/>
      <c r="Q19" s="1"/>
      <c r="R19" s="1"/>
      <c r="S19" s="1"/>
      <c r="T19" s="1"/>
      <c r="U19" s="1"/>
      <c r="V19" s="1"/>
      <c r="W19" s="1"/>
      <c r="X19" s="1"/>
      <c r="Y19" s="1"/>
      <c r="Z19" s="1"/>
      <c r="AA19" s="1"/>
    </row>
    <row r="20" spans="1:30" ht="15" x14ac:dyDescent="0.25">
      <c r="A20" s="2"/>
      <c r="B20" s="2"/>
      <c r="C20" s="2"/>
      <c r="D20" s="1"/>
      <c r="E20" s="1"/>
      <c r="F20" s="1"/>
      <c r="G20" s="1"/>
      <c r="H20" s="1"/>
      <c r="I20" s="1"/>
      <c r="J20" s="1"/>
      <c r="K20" s="1"/>
      <c r="L20" s="1"/>
      <c r="M20" s="1"/>
      <c r="N20" s="1"/>
      <c r="O20" s="1"/>
      <c r="P20" s="1"/>
      <c r="Q20" s="1"/>
      <c r="R20" s="1"/>
      <c r="S20" s="1"/>
      <c r="T20" s="1"/>
      <c r="U20" s="1"/>
      <c r="V20" s="1"/>
      <c r="W20" s="1"/>
      <c r="X20" s="1"/>
      <c r="Y20" s="1"/>
      <c r="Z20" s="1"/>
      <c r="AA20" s="1"/>
    </row>
    <row r="21" spans="1:30" ht="15" x14ac:dyDescent="0.25">
      <c r="A21" s="9" t="s">
        <v>2420</v>
      </c>
      <c r="B21" s="2"/>
      <c r="C21" s="2"/>
      <c r="D21" s="1"/>
      <c r="E21" s="1"/>
      <c r="F21" s="1"/>
      <c r="G21" s="1"/>
      <c r="H21" s="1"/>
      <c r="I21" s="1"/>
      <c r="J21" s="1"/>
      <c r="K21" s="1"/>
      <c r="L21" s="1"/>
      <c r="M21" s="1"/>
      <c r="N21" s="1"/>
      <c r="O21" s="1"/>
      <c r="P21" s="1"/>
      <c r="Q21" s="1"/>
      <c r="R21" s="1"/>
      <c r="S21" s="1"/>
      <c r="T21" s="1"/>
      <c r="U21" s="1"/>
      <c r="V21" s="1"/>
      <c r="W21" s="1"/>
      <c r="X21" s="1"/>
      <c r="Y21" s="1"/>
      <c r="Z21" s="1"/>
      <c r="AA21" s="1"/>
    </row>
    <row r="22" spans="1:30" x14ac:dyDescent="0.2">
      <c r="A22" s="8"/>
      <c r="B22" s="8"/>
      <c r="C22" s="8"/>
      <c r="D22" s="1"/>
      <c r="E22" s="1"/>
      <c r="F22" s="1"/>
      <c r="G22" s="1"/>
      <c r="H22" s="1"/>
      <c r="I22" s="1"/>
      <c r="J22" s="1"/>
      <c r="K22" s="1"/>
      <c r="L22" s="1"/>
      <c r="M22" s="1"/>
      <c r="N22" s="1"/>
      <c r="O22" s="1"/>
      <c r="P22" s="1"/>
      <c r="Q22" s="1"/>
      <c r="R22" s="1"/>
      <c r="S22" s="1"/>
      <c r="T22" s="1"/>
      <c r="U22" s="1"/>
      <c r="V22" s="1"/>
      <c r="W22" s="1"/>
      <c r="X22" s="1"/>
      <c r="Y22" s="1"/>
      <c r="Z22" s="1"/>
      <c r="AA22" s="1"/>
    </row>
    <row r="23" spans="1:30" x14ac:dyDescent="0.2">
      <c r="A23" s="1"/>
      <c r="B23" s="1179" t="s">
        <v>196</v>
      </c>
      <c r="C23" s="1180"/>
      <c r="D23" s="1180"/>
      <c r="E23" s="1180"/>
      <c r="F23" s="1180"/>
      <c r="G23" s="1180"/>
      <c r="H23" s="1180"/>
      <c r="I23" s="1180"/>
      <c r="J23" s="1180"/>
      <c r="K23" s="1180"/>
      <c r="L23" s="1180"/>
      <c r="M23" s="1180"/>
      <c r="N23" s="1180"/>
      <c r="O23" s="1180"/>
      <c r="P23" s="1180"/>
      <c r="Q23" s="1180"/>
      <c r="R23" s="1180"/>
      <c r="S23" s="1180"/>
      <c r="T23" s="1180"/>
      <c r="U23" s="1180"/>
      <c r="V23" s="1180"/>
      <c r="W23" s="1180"/>
      <c r="X23" s="1180"/>
      <c r="Y23" s="1180"/>
      <c r="Z23" s="1180"/>
      <c r="AA23" s="1180"/>
    </row>
    <row r="24" spans="1:30" x14ac:dyDescent="0.2">
      <c r="A24" s="18" t="s">
        <v>1925</v>
      </c>
      <c r="B24" s="21">
        <v>1998</v>
      </c>
      <c r="C24" s="22">
        <v>1999</v>
      </c>
      <c r="D24" s="22">
        <v>2000</v>
      </c>
      <c r="E24" s="22">
        <v>2001</v>
      </c>
      <c r="F24" s="22">
        <v>2002</v>
      </c>
      <c r="G24" s="22">
        <v>2003</v>
      </c>
      <c r="H24" s="22">
        <v>2004</v>
      </c>
      <c r="I24" s="22">
        <v>2005</v>
      </c>
      <c r="J24" s="22">
        <v>2006</v>
      </c>
      <c r="K24" s="22">
        <v>2007</v>
      </c>
      <c r="L24" s="22">
        <v>2008</v>
      </c>
      <c r="M24" s="22">
        <v>2009</v>
      </c>
      <c r="N24" s="22">
        <v>2010</v>
      </c>
      <c r="O24" s="22">
        <v>2011</v>
      </c>
      <c r="P24" s="22">
        <v>2012</v>
      </c>
      <c r="Q24" s="22">
        <v>2013</v>
      </c>
      <c r="R24" s="22">
        <v>2014</v>
      </c>
      <c r="S24" s="22">
        <v>2015</v>
      </c>
      <c r="T24" s="22">
        <v>2016</v>
      </c>
      <c r="U24" s="22">
        <v>2017</v>
      </c>
      <c r="V24" s="22">
        <v>2018</v>
      </c>
      <c r="W24" s="242">
        <v>2019</v>
      </c>
      <c r="X24" s="242">
        <v>2020</v>
      </c>
      <c r="Y24" s="242">
        <v>2021</v>
      </c>
      <c r="Z24" s="242">
        <v>2022</v>
      </c>
      <c r="AA24" s="597">
        <v>2023</v>
      </c>
    </row>
    <row r="25" spans="1:30" x14ac:dyDescent="0.2">
      <c r="A25" s="16" t="s">
        <v>8</v>
      </c>
      <c r="B25" s="19">
        <v>0.14232</v>
      </c>
      <c r="C25" s="15">
        <v>0.88527</v>
      </c>
      <c r="D25" s="15">
        <v>7.0854999999999987E-2</v>
      </c>
      <c r="E25" s="15">
        <v>1.6904560000000002</v>
      </c>
      <c r="F25" s="15">
        <v>0.41060800000000008</v>
      </c>
      <c r="G25" s="15">
        <v>1.6648559999999999</v>
      </c>
      <c r="H25" s="15">
        <v>0.39639800000000003</v>
      </c>
      <c r="I25" s="15">
        <v>2.3744149999999999</v>
      </c>
      <c r="J25" s="15">
        <v>2.4534499999999997</v>
      </c>
      <c r="K25" s="15">
        <v>5.2524999999999995</v>
      </c>
      <c r="L25" s="15">
        <v>8.3624349999999978</v>
      </c>
      <c r="M25" s="15">
        <v>10.005193000000002</v>
      </c>
      <c r="N25" s="15">
        <v>5.2199900000000019</v>
      </c>
      <c r="O25" s="15">
        <v>6.8195500000000004</v>
      </c>
      <c r="P25" s="15">
        <v>13.011069999999998</v>
      </c>
      <c r="Q25" s="15">
        <v>1.0865099999999999</v>
      </c>
      <c r="R25" s="15">
        <v>4.8538379999999997</v>
      </c>
      <c r="S25" s="15">
        <v>8.5945400000000003</v>
      </c>
      <c r="T25" s="15">
        <v>8.2026219999999999</v>
      </c>
      <c r="U25" s="15">
        <v>7.016519999999999</v>
      </c>
      <c r="V25" s="15">
        <v>7.5883849999999997</v>
      </c>
      <c r="W25" s="243">
        <v>9.1320500000000013</v>
      </c>
      <c r="X25" s="243">
        <v>17.185599999999997</v>
      </c>
      <c r="Y25" s="243">
        <v>13.511725000000004</v>
      </c>
      <c r="Z25" s="243">
        <v>8.5110819999999983</v>
      </c>
      <c r="AA25" s="598">
        <v>6.4737</v>
      </c>
      <c r="AC25" s="220"/>
      <c r="AD25" s="220"/>
    </row>
    <row r="26" spans="1:30" x14ac:dyDescent="0.2">
      <c r="A26" s="16" t="s">
        <v>2944</v>
      </c>
      <c r="B26" s="40">
        <v>0</v>
      </c>
      <c r="C26" s="33">
        <v>0</v>
      </c>
      <c r="D26" s="33">
        <v>0</v>
      </c>
      <c r="E26" s="33">
        <v>0</v>
      </c>
      <c r="F26" s="33">
        <v>0</v>
      </c>
      <c r="G26" s="33">
        <v>0</v>
      </c>
      <c r="H26" s="33">
        <v>0</v>
      </c>
      <c r="I26" s="33">
        <v>0</v>
      </c>
      <c r="J26" s="33">
        <v>0</v>
      </c>
      <c r="K26" s="33">
        <v>8.2900000000000001E-2</v>
      </c>
      <c r="L26" s="33">
        <v>0.01</v>
      </c>
      <c r="M26" s="33">
        <v>5.5E-2</v>
      </c>
      <c r="N26" s="33">
        <v>0.14909999999999998</v>
      </c>
      <c r="O26" s="33">
        <v>0.52129999999999999</v>
      </c>
      <c r="P26" s="33">
        <v>1.3196999999999999</v>
      </c>
      <c r="Q26" s="33">
        <v>3.231599999999998</v>
      </c>
      <c r="R26" s="33">
        <v>3.3718999999999992</v>
      </c>
      <c r="S26" s="33">
        <v>3.1055999999999995</v>
      </c>
      <c r="T26" s="33">
        <v>7.5126000000000008</v>
      </c>
      <c r="U26" s="33">
        <v>4.4803999999999959</v>
      </c>
      <c r="V26" s="33">
        <v>4.1259999999999986</v>
      </c>
      <c r="W26" s="33">
        <v>4.9228999999999985</v>
      </c>
      <c r="X26" s="33">
        <v>9.8238000000000003</v>
      </c>
      <c r="Y26" s="33">
        <v>12.759799999999998</v>
      </c>
      <c r="Z26" s="33">
        <v>10.612500000000002</v>
      </c>
      <c r="AA26" s="67">
        <v>19.064899999999994</v>
      </c>
      <c r="AB26" s="912"/>
      <c r="AC26" s="220"/>
      <c r="AD26" s="220"/>
    </row>
    <row r="27" spans="1:30" x14ac:dyDescent="0.2">
      <c r="A27" s="16" t="s">
        <v>2945</v>
      </c>
      <c r="B27" s="19">
        <v>1.6116919195678272E-3</v>
      </c>
      <c r="C27" s="15">
        <v>2.457953912124851E-3</v>
      </c>
      <c r="D27" s="15">
        <v>3.8227107760751273E-3</v>
      </c>
      <c r="E27" s="15">
        <v>1.1127183096768124E-2</v>
      </c>
      <c r="F27" s="15">
        <v>2.2280932395311072E-2</v>
      </c>
      <c r="G27" s="15">
        <v>4.4504863686651124E-2</v>
      </c>
      <c r="H27" s="15">
        <v>5.6587204046324419E-2</v>
      </c>
      <c r="I27" s="15">
        <v>7.7616039921333202E-2</v>
      </c>
      <c r="J27" s="15">
        <v>0.10258654652475371</v>
      </c>
      <c r="K27" s="15">
        <v>0.15854107990925126</v>
      </c>
      <c r="L27" s="15">
        <v>0.29296078431372552</v>
      </c>
      <c r="M27" s="15">
        <v>0.36676094049107338</v>
      </c>
      <c r="N27" s="15">
        <v>0.73634577507459176</v>
      </c>
      <c r="O27" s="15">
        <v>1.3702000000000003</v>
      </c>
      <c r="P27" s="15">
        <v>1.7108199999999991</v>
      </c>
      <c r="Q27" s="15">
        <v>2.4484500000000002</v>
      </c>
      <c r="R27" s="15">
        <v>1.8883479999999997</v>
      </c>
      <c r="S27" s="15">
        <v>3.2626180000000007</v>
      </c>
      <c r="T27" s="15">
        <v>3.8189199999999976</v>
      </c>
      <c r="U27" s="15">
        <v>4.2401180000000007</v>
      </c>
      <c r="V27" s="15">
        <v>4.2212070000000006</v>
      </c>
      <c r="W27" s="15">
        <v>4.8265009999999897</v>
      </c>
      <c r="X27" s="15">
        <v>5.3439150000000053</v>
      </c>
      <c r="Y27" s="15">
        <v>6.6134799999999974</v>
      </c>
      <c r="Z27" s="15">
        <v>7.7921000000000058</v>
      </c>
      <c r="AA27" s="67">
        <v>9.533479999999992</v>
      </c>
      <c r="AC27" s="220"/>
      <c r="AD27" s="220"/>
    </row>
    <row r="28" spans="1:30" x14ac:dyDescent="0.2">
      <c r="A28" s="16" t="s">
        <v>68</v>
      </c>
      <c r="B28" s="19">
        <v>0</v>
      </c>
      <c r="C28" s="15">
        <v>0</v>
      </c>
      <c r="D28" s="15">
        <v>0</v>
      </c>
      <c r="E28" s="15">
        <v>0</v>
      </c>
      <c r="F28" s="15">
        <v>0.32800000000000001</v>
      </c>
      <c r="G28" s="15">
        <v>0.04</v>
      </c>
      <c r="H28" s="15">
        <v>0</v>
      </c>
      <c r="I28" s="15">
        <v>0</v>
      </c>
      <c r="J28" s="15">
        <v>0</v>
      </c>
      <c r="K28" s="15">
        <v>0</v>
      </c>
      <c r="L28" s="15">
        <v>0</v>
      </c>
      <c r="M28" s="15">
        <v>0</v>
      </c>
      <c r="N28" s="15">
        <v>4.0000000000000001E-3</v>
      </c>
      <c r="O28" s="15">
        <v>3.6999999999999998E-2</v>
      </c>
      <c r="P28" s="15">
        <v>0.1265</v>
      </c>
      <c r="Q28" s="15">
        <v>0.29629999999999929</v>
      </c>
      <c r="R28" s="15">
        <v>3.1299999999999273E-2</v>
      </c>
      <c r="S28" s="15">
        <v>0.251</v>
      </c>
      <c r="T28" s="15">
        <v>0.23346999999999751</v>
      </c>
      <c r="U28" s="15">
        <v>0.16940500000000247</v>
      </c>
      <c r="V28" s="15">
        <v>0.35471800000000442</v>
      </c>
      <c r="W28" s="15">
        <v>0.35827099999999701</v>
      </c>
      <c r="X28" s="15">
        <v>0.7268279999999977</v>
      </c>
      <c r="Y28" s="15">
        <v>3.8527519999999966</v>
      </c>
      <c r="Z28" s="15">
        <v>4.5780769999999977</v>
      </c>
      <c r="AA28" s="67">
        <v>6.9381479999999938</v>
      </c>
      <c r="AC28" s="220"/>
      <c r="AD28" s="220"/>
    </row>
    <row r="29" spans="1:30" x14ac:dyDescent="0.2">
      <c r="A29" s="16" t="s">
        <v>18</v>
      </c>
      <c r="B29" s="19">
        <v>3.0108999999999999</v>
      </c>
      <c r="C29" s="15">
        <v>10.600925</v>
      </c>
      <c r="D29" s="15">
        <v>28.974432999999991</v>
      </c>
      <c r="E29" s="15">
        <v>49.408400000000029</v>
      </c>
      <c r="F29" s="15">
        <v>71.600495000000052</v>
      </c>
      <c r="G29" s="15">
        <v>55.655826000000005</v>
      </c>
      <c r="H29" s="15">
        <v>27.234530000000003</v>
      </c>
      <c r="I29" s="15">
        <v>19.51528999999999</v>
      </c>
      <c r="J29" s="15">
        <v>10.860080000000002</v>
      </c>
      <c r="K29" s="15">
        <v>8.440016</v>
      </c>
      <c r="L29" s="15">
        <v>10.521252</v>
      </c>
      <c r="M29" s="15">
        <v>12.053725</v>
      </c>
      <c r="N29" s="15">
        <v>7.3611120000000021</v>
      </c>
      <c r="O29" s="15">
        <v>12.032776999999999</v>
      </c>
      <c r="P29" s="15">
        <v>9.7512380000000007</v>
      </c>
      <c r="Q29" s="15">
        <v>7.8740479999999993</v>
      </c>
      <c r="R29" s="15">
        <v>9.0261099999999992</v>
      </c>
      <c r="S29" s="15">
        <v>6.7278000000000002</v>
      </c>
      <c r="T29" s="15">
        <v>9.5373000000000001</v>
      </c>
      <c r="U29" s="15">
        <v>12.598520000000004</v>
      </c>
      <c r="V29" s="15">
        <v>22.061392000000001</v>
      </c>
      <c r="W29" s="15">
        <v>8.9972070000000031</v>
      </c>
      <c r="X29" s="15">
        <v>7.7964630000000064</v>
      </c>
      <c r="Y29" s="15">
        <v>6.4402670000000191</v>
      </c>
      <c r="Z29" s="15">
        <v>6.7653000000000016</v>
      </c>
      <c r="AA29" s="67">
        <v>11.185200000000002</v>
      </c>
      <c r="AC29" s="220"/>
    </row>
    <row r="30" spans="1:30" x14ac:dyDescent="0.2">
      <c r="A30" s="16" t="s">
        <v>19</v>
      </c>
      <c r="B30" s="19">
        <v>7.0499999999999993E-2</v>
      </c>
      <c r="C30" s="15">
        <v>0.37119999999999997</v>
      </c>
      <c r="D30" s="15">
        <v>0.18049999999999999</v>
      </c>
      <c r="E30" s="15">
        <v>0</v>
      </c>
      <c r="F30" s="15">
        <v>0.5242</v>
      </c>
      <c r="G30" s="15">
        <v>0.09</v>
      </c>
      <c r="H30" s="15">
        <v>0.74199999999999999</v>
      </c>
      <c r="I30" s="15">
        <v>0.37269999999999998</v>
      </c>
      <c r="J30" s="15">
        <v>0.60470000000000002</v>
      </c>
      <c r="K30" s="15">
        <v>1.513504</v>
      </c>
      <c r="L30" s="15">
        <v>1.591</v>
      </c>
      <c r="M30" s="15">
        <v>3.5987000000000005</v>
      </c>
      <c r="N30" s="15">
        <v>6.0142980000000001</v>
      </c>
      <c r="O30" s="15">
        <v>1.7349989999999997</v>
      </c>
      <c r="P30" s="15">
        <v>4.76</v>
      </c>
      <c r="Q30" s="15">
        <v>1.8125</v>
      </c>
      <c r="R30" s="15">
        <v>0.1062</v>
      </c>
      <c r="S30" s="15">
        <v>5.4999999999999997E-3</v>
      </c>
      <c r="T30" s="15">
        <v>0</v>
      </c>
      <c r="U30" s="15">
        <v>0</v>
      </c>
      <c r="V30" s="15">
        <v>0</v>
      </c>
      <c r="W30" s="15">
        <v>1.7000000000000001E-2</v>
      </c>
      <c r="X30" s="15">
        <v>0</v>
      </c>
      <c r="Y30" s="15">
        <v>0</v>
      </c>
      <c r="Z30" s="15">
        <v>0</v>
      </c>
      <c r="AA30" s="67">
        <v>0</v>
      </c>
    </row>
    <row r="31" spans="1:30" x14ac:dyDescent="0.2">
      <c r="A31" s="16" t="s">
        <v>39</v>
      </c>
      <c r="B31" s="19">
        <v>0.57694700000000021</v>
      </c>
      <c r="C31" s="15">
        <v>0.71134300000000028</v>
      </c>
      <c r="D31" s="15">
        <v>1.5105709999999977</v>
      </c>
      <c r="E31" s="15">
        <v>1.4428399999999963</v>
      </c>
      <c r="F31" s="15">
        <v>1.6537650000000004</v>
      </c>
      <c r="G31" s="15">
        <v>0.73814000000000046</v>
      </c>
      <c r="H31" s="15">
        <v>0.73261500000000002</v>
      </c>
      <c r="I31" s="15">
        <v>0.3742700000000001</v>
      </c>
      <c r="J31" s="15">
        <v>0.71704199999999996</v>
      </c>
      <c r="K31" s="15">
        <v>0.92728000000000077</v>
      </c>
      <c r="L31" s="15">
        <v>0.61370900000000106</v>
      </c>
      <c r="M31" s="15">
        <v>0.95324499999999901</v>
      </c>
      <c r="N31" s="15">
        <v>1.6422759999999992</v>
      </c>
      <c r="O31" s="15">
        <v>1.6491790000000002</v>
      </c>
      <c r="P31" s="15">
        <v>1.4727780000000004</v>
      </c>
      <c r="Q31" s="15">
        <v>1.7772369999999986</v>
      </c>
      <c r="R31" s="15">
        <v>0.87057300000000037</v>
      </c>
      <c r="S31" s="15">
        <v>0.69713700000000045</v>
      </c>
      <c r="T31" s="15">
        <v>1.9621880000000003</v>
      </c>
      <c r="U31" s="15">
        <v>0.65078299999999989</v>
      </c>
      <c r="V31" s="15">
        <v>0.47140000000000004</v>
      </c>
      <c r="W31" s="15">
        <v>0.38057300000000016</v>
      </c>
      <c r="X31" s="15">
        <v>0.41796999999999995</v>
      </c>
      <c r="Y31" s="15">
        <v>0.16080800000000001</v>
      </c>
      <c r="Z31" s="15">
        <v>0.32521999999999995</v>
      </c>
      <c r="AA31" s="15">
        <v>1.3651000000000002</v>
      </c>
    </row>
    <row r="32" spans="1:30" x14ac:dyDescent="0.2">
      <c r="A32" s="21" t="s">
        <v>20</v>
      </c>
      <c r="B32" s="20">
        <f t="shared" ref="B32:AA32" si="0">SUM(B25:B31)</f>
        <v>3.8022786919195677</v>
      </c>
      <c r="C32" s="137">
        <f t="shared" si="0"/>
        <v>12.571195953912124</v>
      </c>
      <c r="D32" s="137">
        <f t="shared" si="0"/>
        <v>30.740181710776064</v>
      </c>
      <c r="E32" s="137">
        <f t="shared" si="0"/>
        <v>52.552823183096791</v>
      </c>
      <c r="F32" s="137">
        <f t="shared" si="0"/>
        <v>74.53934893239537</v>
      </c>
      <c r="G32" s="137">
        <f t="shared" si="0"/>
        <v>58.233326863686663</v>
      </c>
      <c r="H32" s="137">
        <f t="shared" si="0"/>
        <v>29.162130204046328</v>
      </c>
      <c r="I32" s="137">
        <f t="shared" si="0"/>
        <v>22.714291039921321</v>
      </c>
      <c r="J32" s="137">
        <f t="shared" si="0"/>
        <v>14.737858546524754</v>
      </c>
      <c r="K32" s="137">
        <f t="shared" si="0"/>
        <v>16.374741079909253</v>
      </c>
      <c r="L32" s="137">
        <f t="shared" si="0"/>
        <v>21.391356784313725</v>
      </c>
      <c r="M32" s="137">
        <f t="shared" si="0"/>
        <v>27.032623940491074</v>
      </c>
      <c r="N32" s="137">
        <f t="shared" si="0"/>
        <v>21.127121775074595</v>
      </c>
      <c r="O32" s="137">
        <f t="shared" si="0"/>
        <v>24.165005000000001</v>
      </c>
      <c r="P32" s="137">
        <f t="shared" si="0"/>
        <v>32.152105999999996</v>
      </c>
      <c r="Q32" s="137">
        <f t="shared" si="0"/>
        <v>18.526644999999995</v>
      </c>
      <c r="R32" s="137">
        <f t="shared" si="0"/>
        <v>20.148268999999999</v>
      </c>
      <c r="S32" s="137">
        <f t="shared" si="0"/>
        <v>22.644195000000003</v>
      </c>
      <c r="T32" s="137">
        <f t="shared" si="0"/>
        <v>31.267099999999996</v>
      </c>
      <c r="U32" s="137">
        <f t="shared" si="0"/>
        <v>29.155746000000004</v>
      </c>
      <c r="V32" s="137">
        <f t="shared" si="0"/>
        <v>38.823102000000006</v>
      </c>
      <c r="W32" s="137">
        <f t="shared" si="0"/>
        <v>28.634501999999994</v>
      </c>
      <c r="X32" s="137">
        <f t="shared" si="0"/>
        <v>41.294576000000006</v>
      </c>
      <c r="Y32" s="137">
        <f t="shared" si="0"/>
        <v>43.338832000000018</v>
      </c>
      <c r="Z32" s="137">
        <f t="shared" si="0"/>
        <v>38.584279000000002</v>
      </c>
      <c r="AA32" s="599">
        <f t="shared" si="0"/>
        <v>54.560527999999977</v>
      </c>
      <c r="AC32" s="220"/>
      <c r="AD32" s="220"/>
    </row>
    <row r="33" spans="1:30" x14ac:dyDescent="0.2">
      <c r="A33" s="26" t="s">
        <v>193</v>
      </c>
      <c r="B33" s="133">
        <f t="shared" ref="B33:AA33" si="1">B26/B32</f>
        <v>0</v>
      </c>
      <c r="C33" s="133">
        <f t="shared" si="1"/>
        <v>0</v>
      </c>
      <c r="D33" s="133">
        <f t="shared" si="1"/>
        <v>0</v>
      </c>
      <c r="E33" s="133">
        <f t="shared" si="1"/>
        <v>0</v>
      </c>
      <c r="F33" s="133">
        <f t="shared" si="1"/>
        <v>0</v>
      </c>
      <c r="G33" s="133">
        <f t="shared" si="1"/>
        <v>0</v>
      </c>
      <c r="H33" s="133">
        <f t="shared" si="1"/>
        <v>0</v>
      </c>
      <c r="I33" s="133">
        <f t="shared" si="1"/>
        <v>0</v>
      </c>
      <c r="J33" s="133">
        <f t="shared" si="1"/>
        <v>0</v>
      </c>
      <c r="K33" s="133">
        <f t="shared" si="1"/>
        <v>5.0626754704361666E-3</v>
      </c>
      <c r="L33" s="133">
        <f t="shared" si="1"/>
        <v>4.6747852886699535E-4</v>
      </c>
      <c r="M33" s="133">
        <f t="shared" si="1"/>
        <v>2.0345786676526701E-3</v>
      </c>
      <c r="N33" s="133">
        <f t="shared" si="1"/>
        <v>7.0572793392001711E-3</v>
      </c>
      <c r="O33" s="133">
        <f t="shared" si="1"/>
        <v>2.157251777932593E-2</v>
      </c>
      <c r="P33" s="133">
        <f t="shared" si="1"/>
        <v>4.1045522803389613E-2</v>
      </c>
      <c r="Q33" s="133">
        <f t="shared" si="1"/>
        <v>0.17442985494675367</v>
      </c>
      <c r="R33" s="133">
        <f t="shared" si="1"/>
        <v>0.16735432706402717</v>
      </c>
      <c r="S33" s="133">
        <f t="shared" si="1"/>
        <v>0.13714773256457113</v>
      </c>
      <c r="T33" s="133">
        <f t="shared" si="1"/>
        <v>0.24027172331300317</v>
      </c>
      <c r="U33" s="133">
        <f t="shared" si="1"/>
        <v>0.15367125231506665</v>
      </c>
      <c r="V33" s="133">
        <f t="shared" si="1"/>
        <v>0.10627692758811488</v>
      </c>
      <c r="W33" s="133">
        <f t="shared" si="1"/>
        <v>0.17192197021620978</v>
      </c>
      <c r="X33" s="133">
        <f t="shared" si="1"/>
        <v>0.23789565002435184</v>
      </c>
      <c r="Y33" s="133">
        <f t="shared" si="1"/>
        <v>0.29441956349908077</v>
      </c>
      <c r="Z33" s="133">
        <f t="shared" si="1"/>
        <v>0.27504725434936861</v>
      </c>
      <c r="AA33" s="600">
        <f t="shared" si="1"/>
        <v>0.34942660378946483</v>
      </c>
      <c r="AC33" s="134"/>
      <c r="AD33" s="134"/>
    </row>
    <row r="34" spans="1:30" x14ac:dyDescent="0.2">
      <c r="A34" s="135" t="s">
        <v>194</v>
      </c>
      <c r="B34" s="134">
        <f t="shared" ref="B34:AA34" si="2">B27/B32</f>
        <v>4.2387527326519296E-4</v>
      </c>
      <c r="C34" s="134">
        <f t="shared" si="2"/>
        <v>1.9552267907811446E-4</v>
      </c>
      <c r="D34" s="134">
        <f t="shared" si="2"/>
        <v>1.243555035569313E-4</v>
      </c>
      <c r="E34" s="134">
        <f t="shared" si="2"/>
        <v>2.1173330798995201E-4</v>
      </c>
      <c r="F34" s="134">
        <f t="shared" si="2"/>
        <v>2.9891503902883715E-4</v>
      </c>
      <c r="G34" s="134">
        <f t="shared" si="2"/>
        <v>7.6425074924585184E-4</v>
      </c>
      <c r="H34" s="134">
        <f t="shared" si="2"/>
        <v>1.9404345173135804E-3</v>
      </c>
      <c r="I34" s="134">
        <f t="shared" si="2"/>
        <v>3.4170575601465947E-3</v>
      </c>
      <c r="J34" s="134">
        <f t="shared" si="2"/>
        <v>6.9607498403452947E-3</v>
      </c>
      <c r="K34" s="134">
        <f t="shared" si="2"/>
        <v>9.6820511014840353E-3</v>
      </c>
      <c r="L34" s="134">
        <f t="shared" si="2"/>
        <v>1.3695287646670152E-2</v>
      </c>
      <c r="M34" s="134">
        <f t="shared" si="2"/>
        <v>1.3567345193661241E-2</v>
      </c>
      <c r="N34" s="134">
        <f t="shared" si="2"/>
        <v>3.4853104124354481E-2</v>
      </c>
      <c r="O34" s="134">
        <f t="shared" si="2"/>
        <v>5.6701829774088615E-2</v>
      </c>
      <c r="P34" s="134">
        <f t="shared" si="2"/>
        <v>5.3210200289834801E-2</v>
      </c>
      <c r="Q34" s="134">
        <f t="shared" si="2"/>
        <v>0.13215830497102962</v>
      </c>
      <c r="R34" s="134">
        <f t="shared" si="2"/>
        <v>9.3722592248495384E-2</v>
      </c>
      <c r="S34" s="134">
        <f t="shared" si="2"/>
        <v>0.14408187175565307</v>
      </c>
      <c r="T34" s="134">
        <f t="shared" si="2"/>
        <v>0.12213860575493084</v>
      </c>
      <c r="U34" s="134">
        <f t="shared" si="2"/>
        <v>0.14542992657433632</v>
      </c>
      <c r="V34" s="134">
        <f t="shared" si="2"/>
        <v>0.10872925610117398</v>
      </c>
      <c r="W34" s="134">
        <f t="shared" si="2"/>
        <v>0.16855543707377871</v>
      </c>
      <c r="X34" s="134">
        <f t="shared" si="2"/>
        <v>0.12940961059873832</v>
      </c>
      <c r="Y34" s="134">
        <f t="shared" si="2"/>
        <v>0.15259940554004767</v>
      </c>
      <c r="Z34" s="134">
        <f t="shared" si="2"/>
        <v>0.20195012585307101</v>
      </c>
      <c r="AA34" s="601">
        <f t="shared" si="2"/>
        <v>0.17473218001116111</v>
      </c>
      <c r="AC34" s="134"/>
      <c r="AD34" s="134"/>
    </row>
    <row r="35" spans="1:30" x14ac:dyDescent="0.2">
      <c r="A35" s="136" t="s">
        <v>195</v>
      </c>
      <c r="B35" s="17">
        <f t="shared" ref="B35:AA35" si="3">SUM(B26:B27)/B32</f>
        <v>4.2387527326519296E-4</v>
      </c>
      <c r="C35" s="17">
        <f t="shared" si="3"/>
        <v>1.9552267907811446E-4</v>
      </c>
      <c r="D35" s="17">
        <f t="shared" si="3"/>
        <v>1.243555035569313E-4</v>
      </c>
      <c r="E35" s="17">
        <f t="shared" si="3"/>
        <v>2.1173330798995201E-4</v>
      </c>
      <c r="F35" s="17">
        <f t="shared" si="3"/>
        <v>2.9891503902883715E-4</v>
      </c>
      <c r="G35" s="17">
        <f t="shared" si="3"/>
        <v>7.6425074924585184E-4</v>
      </c>
      <c r="H35" s="17">
        <f t="shared" si="3"/>
        <v>1.9404345173135804E-3</v>
      </c>
      <c r="I35" s="17">
        <f t="shared" si="3"/>
        <v>3.4170575601465947E-3</v>
      </c>
      <c r="J35" s="17">
        <f t="shared" si="3"/>
        <v>6.9607498403452947E-3</v>
      </c>
      <c r="K35" s="17">
        <f t="shared" si="3"/>
        <v>1.4744726571920202E-2</v>
      </c>
      <c r="L35" s="17">
        <f t="shared" si="3"/>
        <v>1.4162766175537148E-2</v>
      </c>
      <c r="M35" s="17">
        <f t="shared" si="3"/>
        <v>1.5601923861313911E-2</v>
      </c>
      <c r="N35" s="17">
        <f t="shared" si="3"/>
        <v>4.1910383463554655E-2</v>
      </c>
      <c r="O35" s="17">
        <f t="shared" si="3"/>
        <v>7.8274347553414544E-2</v>
      </c>
      <c r="P35" s="17">
        <f t="shared" si="3"/>
        <v>9.4255723093224428E-2</v>
      </c>
      <c r="Q35" s="17">
        <f t="shared" si="3"/>
        <v>0.30658815991778327</v>
      </c>
      <c r="R35" s="17">
        <f t="shared" si="3"/>
        <v>0.26107691931252253</v>
      </c>
      <c r="S35" s="17">
        <f t="shared" si="3"/>
        <v>0.2812296043202242</v>
      </c>
      <c r="T35" s="17">
        <f t="shared" si="3"/>
        <v>0.36241032906793402</v>
      </c>
      <c r="U35" s="17">
        <f t="shared" si="3"/>
        <v>0.29910117888940296</v>
      </c>
      <c r="V35" s="17">
        <f t="shared" si="3"/>
        <v>0.21500618368928887</v>
      </c>
      <c r="W35" s="17">
        <f t="shared" si="3"/>
        <v>0.34047740728998849</v>
      </c>
      <c r="X35" s="17">
        <f t="shared" si="3"/>
        <v>0.3673052606230901</v>
      </c>
      <c r="Y35" s="17">
        <f t="shared" si="3"/>
        <v>0.44701896903912836</v>
      </c>
      <c r="Z35" s="17">
        <f t="shared" si="3"/>
        <v>0.47699738020243965</v>
      </c>
      <c r="AA35" s="602">
        <f t="shared" si="3"/>
        <v>0.52415878380062597</v>
      </c>
      <c r="AC35" s="134"/>
      <c r="AD35" s="134"/>
    </row>
    <row r="36" spans="1:30" x14ac:dyDescent="0.2">
      <c r="X36" s="220"/>
      <c r="Y36" s="220"/>
      <c r="Z36" s="220"/>
      <c r="AA36" s="220"/>
      <c r="AB36" s="134"/>
      <c r="AC36" s="134"/>
    </row>
    <row r="37" spans="1:30" x14ac:dyDescent="0.2">
      <c r="B37" s="85"/>
      <c r="C37" s="85"/>
      <c r="D37" s="15"/>
      <c r="E37" s="15"/>
      <c r="F37" s="15"/>
      <c r="G37" s="15"/>
      <c r="H37" s="15"/>
      <c r="I37" s="15"/>
      <c r="J37" s="15"/>
      <c r="K37" s="15"/>
      <c r="L37" s="15"/>
      <c r="M37" s="15"/>
      <c r="N37" s="15"/>
      <c r="O37" s="15"/>
      <c r="P37" s="617"/>
      <c r="Q37" s="617"/>
      <c r="R37" s="617"/>
      <c r="S37" s="617"/>
      <c r="T37" s="617"/>
      <c r="U37" s="617"/>
      <c r="V37" s="617"/>
      <c r="W37" s="617"/>
      <c r="X37" s="617"/>
      <c r="Y37" s="617"/>
      <c r="Z37" s="617"/>
      <c r="AA37" s="617"/>
    </row>
    <row r="38" spans="1:30" x14ac:dyDescent="0.2">
      <c r="P38" s="617"/>
      <c r="Q38" s="617"/>
      <c r="R38" s="617"/>
      <c r="S38" s="617"/>
      <c r="T38" s="617"/>
      <c r="U38" s="617"/>
      <c r="V38" s="617"/>
      <c r="W38" s="617"/>
      <c r="X38" s="617"/>
      <c r="Y38" s="617"/>
      <c r="Z38" s="617"/>
      <c r="AA38" s="617"/>
    </row>
    <row r="39" spans="1:30" x14ac:dyDescent="0.2">
      <c r="B39" s="220"/>
      <c r="C39" s="220"/>
      <c r="D39" s="220"/>
      <c r="E39" s="220"/>
      <c r="F39" s="220"/>
      <c r="G39" s="220"/>
      <c r="H39" s="220"/>
      <c r="I39" s="220"/>
      <c r="J39" s="220"/>
      <c r="K39" s="220"/>
      <c r="L39" s="220"/>
      <c r="M39" s="220"/>
      <c r="N39" s="220"/>
      <c r="O39" s="220"/>
      <c r="P39" s="617"/>
      <c r="Q39" s="617"/>
      <c r="R39" s="617"/>
      <c r="S39" s="617"/>
      <c r="T39" s="617"/>
      <c r="U39" s="617"/>
      <c r="V39" s="617"/>
      <c r="W39" s="617"/>
      <c r="X39" s="617"/>
      <c r="Y39" s="617"/>
      <c r="Z39" s="617"/>
      <c r="AA39" s="617"/>
    </row>
    <row r="40" spans="1:30" x14ac:dyDescent="0.2">
      <c r="B40" s="220"/>
      <c r="C40" s="220"/>
      <c r="D40" s="220"/>
      <c r="E40" s="220"/>
      <c r="F40" s="220"/>
      <c r="G40" s="220"/>
      <c r="H40" s="220"/>
      <c r="I40" s="220"/>
      <c r="J40" s="220"/>
      <c r="K40" s="220"/>
      <c r="L40" s="220"/>
      <c r="M40" s="220"/>
      <c r="N40" s="220"/>
      <c r="O40" s="220"/>
      <c r="P40" s="617"/>
      <c r="Q40" s="617"/>
      <c r="R40" s="617"/>
      <c r="S40" s="617"/>
      <c r="T40" s="617"/>
      <c r="U40" s="617"/>
      <c r="V40" s="617"/>
      <c r="W40" s="617"/>
      <c r="X40" s="617"/>
      <c r="Y40" s="617"/>
      <c r="Z40" s="617"/>
      <c r="AA40" s="617"/>
    </row>
    <row r="41" spans="1:30" x14ac:dyDescent="0.2">
      <c r="P41" s="617"/>
      <c r="Q41" s="617"/>
      <c r="R41" s="617"/>
      <c r="S41" s="617"/>
      <c r="T41" s="617"/>
      <c r="U41" s="617"/>
      <c r="V41" s="617"/>
      <c r="W41" s="617"/>
      <c r="X41" s="617"/>
      <c r="Y41" s="617"/>
      <c r="Z41" s="617"/>
      <c r="AA41" s="617"/>
    </row>
    <row r="42" spans="1:30" x14ac:dyDescent="0.2">
      <c r="P42" s="617"/>
      <c r="Q42" s="617"/>
      <c r="R42" s="617"/>
      <c r="S42" s="617"/>
      <c r="T42" s="617"/>
      <c r="U42" s="617"/>
      <c r="V42" s="617"/>
      <c r="W42" s="617"/>
      <c r="X42" s="617"/>
      <c r="Y42" s="617"/>
      <c r="Z42" s="617"/>
      <c r="AA42" s="617"/>
    </row>
    <row r="43" spans="1:30" x14ac:dyDescent="0.2">
      <c r="P43" s="617"/>
      <c r="Q43" s="617"/>
      <c r="R43" s="617"/>
      <c r="S43" s="617"/>
      <c r="T43" s="617"/>
      <c r="U43" s="617"/>
      <c r="V43" s="617"/>
      <c r="W43" s="617"/>
      <c r="X43" s="617"/>
      <c r="Y43" s="617"/>
      <c r="Z43" s="617"/>
      <c r="AA43" s="617"/>
    </row>
    <row r="44" spans="1:30" x14ac:dyDescent="0.2">
      <c r="P44" s="617"/>
      <c r="Q44" s="617"/>
      <c r="R44" s="617"/>
      <c r="S44" s="617"/>
      <c r="T44" s="617"/>
      <c r="U44" s="617"/>
      <c r="V44" s="617"/>
      <c r="W44" s="617"/>
      <c r="X44" s="617"/>
      <c r="Y44" s="617"/>
      <c r="Z44" s="617"/>
      <c r="AA44" s="617"/>
    </row>
    <row r="46" spans="1:30" x14ac:dyDescent="0.2">
      <c r="P46" s="989"/>
      <c r="Q46" s="989"/>
      <c r="R46" s="989"/>
      <c r="S46" s="989"/>
      <c r="T46" s="989"/>
      <c r="U46" s="989"/>
      <c r="V46" s="989"/>
      <c r="W46" s="989"/>
      <c r="X46" s="989"/>
      <c r="Y46" s="989"/>
      <c r="Z46" s="989"/>
      <c r="AA46" s="989"/>
    </row>
  </sheetData>
  <mergeCells count="1">
    <mergeCell ref="B23:AA23"/>
  </mergeCells>
  <pageMargins left="0.7" right="0.7" top="0.75" bottom="0.75" header="0.3" footer="0.3"/>
  <pageSetup orientation="portrait"/>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9">
    <tabColor theme="9" tint="0.39997558519241921"/>
  </sheetPr>
  <dimension ref="B1:AE60"/>
  <sheetViews>
    <sheetView zoomScaleNormal="100" workbookViewId="0">
      <selection activeCell="F28" sqref="B3:F28"/>
    </sheetView>
  </sheetViews>
  <sheetFormatPr defaultColWidth="8.7109375" defaultRowHeight="12.75" x14ac:dyDescent="0.2"/>
  <cols>
    <col min="1" max="1" width="2" style="24" customWidth="1"/>
    <col min="2" max="2" width="13.7109375" style="24" customWidth="1"/>
    <col min="3" max="10" width="11.42578125" style="24" customWidth="1"/>
    <col min="11" max="12" width="8.7109375" style="24"/>
    <col min="13" max="13" width="13.85546875" style="24" customWidth="1"/>
    <col min="14" max="21" width="11.42578125" style="24" customWidth="1"/>
    <col min="22" max="16384" width="8.7109375" style="24"/>
  </cols>
  <sheetData>
    <row r="1" spans="2:31" ht="15" x14ac:dyDescent="0.25">
      <c r="B1" s="1056" t="s">
        <v>2836</v>
      </c>
      <c r="M1" s="1056" t="s">
        <v>2413</v>
      </c>
      <c r="T1" s="1057"/>
      <c r="U1" s="1057"/>
      <c r="V1" s="1057"/>
      <c r="W1" s="1057"/>
      <c r="X1" s="1057"/>
      <c r="Y1" s="1057"/>
      <c r="Z1" s="1057"/>
      <c r="AA1" s="1057"/>
    </row>
    <row r="2" spans="2:31" ht="15" x14ac:dyDescent="0.25">
      <c r="B2" s="1056"/>
      <c r="M2" s="1056"/>
      <c r="T2" s="1057"/>
      <c r="U2" s="1057"/>
      <c r="V2" s="1057"/>
      <c r="W2" s="1057"/>
      <c r="X2" s="1057"/>
      <c r="Y2" s="1057"/>
      <c r="Z2" s="1057"/>
      <c r="AA2" s="1057"/>
    </row>
    <row r="3" spans="2:31" ht="13.5" thickBot="1" x14ac:dyDescent="0.25">
      <c r="B3" s="1102"/>
      <c r="C3" s="1190" t="s">
        <v>2837</v>
      </c>
      <c r="D3" s="1190"/>
      <c r="E3" s="1190"/>
      <c r="F3" s="1190"/>
      <c r="G3" s="1192">
        <v>2022</v>
      </c>
      <c r="H3" s="1190"/>
      <c r="I3" s="1190"/>
      <c r="J3" s="1190"/>
      <c r="N3" s="1190" t="s">
        <v>2837</v>
      </c>
      <c r="O3" s="1190"/>
      <c r="P3" s="1190"/>
      <c r="Q3" s="1191"/>
      <c r="R3" s="1190">
        <v>2022</v>
      </c>
      <c r="S3" s="1190"/>
      <c r="T3" s="1190"/>
      <c r="U3" s="1190"/>
      <c r="V3" s="1057"/>
      <c r="W3" s="1057"/>
      <c r="X3" s="1057"/>
    </row>
    <row r="4" spans="2:31" ht="13.5" customHeight="1" thickTop="1" x14ac:dyDescent="0.2">
      <c r="B4" s="1181" t="s">
        <v>2898</v>
      </c>
      <c r="C4" s="1185" t="s">
        <v>204</v>
      </c>
      <c r="D4" s="1186"/>
      <c r="E4" s="1185" t="s">
        <v>205</v>
      </c>
      <c r="F4" s="1186"/>
      <c r="G4" s="1193" t="s">
        <v>204</v>
      </c>
      <c r="H4" s="1194"/>
      <c r="I4" s="1193" t="s">
        <v>205</v>
      </c>
      <c r="J4" s="1194"/>
      <c r="M4" s="1189" t="s">
        <v>16</v>
      </c>
      <c r="N4" s="1185" t="s">
        <v>204</v>
      </c>
      <c r="O4" s="1186"/>
      <c r="P4" s="1185" t="s">
        <v>205</v>
      </c>
      <c r="Q4" s="1186"/>
      <c r="R4" s="1185" t="s">
        <v>204</v>
      </c>
      <c r="S4" s="1186"/>
      <c r="T4" s="1185" t="s">
        <v>205</v>
      </c>
      <c r="U4" s="1186"/>
      <c r="V4" s="1057"/>
      <c r="W4" s="1057"/>
      <c r="X4" s="1057"/>
      <c r="AA4" s="1057"/>
      <c r="AB4" s="1057"/>
      <c r="AC4" s="1057"/>
      <c r="AD4" s="1057"/>
      <c r="AE4" s="1057"/>
    </row>
    <row r="5" spans="2:31" ht="17.25" customHeight="1" thickBot="1" x14ac:dyDescent="0.25">
      <c r="B5" s="1183"/>
      <c r="C5" s="1187"/>
      <c r="D5" s="1188"/>
      <c r="E5" s="1187"/>
      <c r="F5" s="1188"/>
      <c r="G5" s="1187"/>
      <c r="H5" s="1188"/>
      <c r="I5" s="1187"/>
      <c r="J5" s="1188"/>
      <c r="M5" s="1183"/>
      <c r="N5" s="1187"/>
      <c r="O5" s="1188"/>
      <c r="P5" s="1187"/>
      <c r="Q5" s="1188"/>
      <c r="R5" s="1187"/>
      <c r="S5" s="1188"/>
      <c r="T5" s="1187"/>
      <c r="U5" s="1188"/>
      <c r="V5" s="1057"/>
      <c r="W5" s="1057"/>
      <c r="X5" s="1057"/>
      <c r="AA5" s="1057"/>
      <c r="AB5" s="1057"/>
      <c r="AC5" s="1057"/>
      <c r="AD5" s="1057"/>
      <c r="AE5" s="1057"/>
    </row>
    <row r="6" spans="2:31" ht="14.1" customHeight="1" thickTop="1" x14ac:dyDescent="0.2">
      <c r="B6" s="1183"/>
      <c r="C6" s="1181" t="s">
        <v>197</v>
      </c>
      <c r="D6" s="1181" t="s">
        <v>206</v>
      </c>
      <c r="E6" s="1181" t="s">
        <v>197</v>
      </c>
      <c r="F6" s="1181" t="s">
        <v>206</v>
      </c>
      <c r="G6" s="1181" t="s">
        <v>197</v>
      </c>
      <c r="H6" s="1181" t="s">
        <v>206</v>
      </c>
      <c r="I6" s="1181" t="s">
        <v>197</v>
      </c>
      <c r="J6" s="1181" t="s">
        <v>206</v>
      </c>
      <c r="M6" s="1183"/>
      <c r="N6" s="1181" t="s">
        <v>197</v>
      </c>
      <c r="O6" s="1181" t="s">
        <v>206</v>
      </c>
      <c r="P6" s="1181" t="s">
        <v>197</v>
      </c>
      <c r="Q6" s="1181" t="s">
        <v>206</v>
      </c>
      <c r="R6" s="1181" t="s">
        <v>197</v>
      </c>
      <c r="S6" s="1181" t="s">
        <v>206</v>
      </c>
      <c r="T6" s="1181" t="s">
        <v>197</v>
      </c>
      <c r="U6" s="1181" t="s">
        <v>206</v>
      </c>
      <c r="V6" s="1057"/>
      <c r="W6" s="1057"/>
      <c r="X6" s="1057"/>
      <c r="AA6" s="1057"/>
      <c r="AB6" s="1057"/>
      <c r="AC6" s="1057"/>
      <c r="AD6" s="1057"/>
      <c r="AE6" s="1057"/>
    </row>
    <row r="7" spans="2:31" ht="16.5" customHeight="1" thickBot="1" x14ac:dyDescent="0.25">
      <c r="B7" s="1184"/>
      <c r="C7" s="1182"/>
      <c r="D7" s="1182"/>
      <c r="E7" s="1182"/>
      <c r="F7" s="1182"/>
      <c r="G7" s="1182"/>
      <c r="H7" s="1182"/>
      <c r="I7" s="1182"/>
      <c r="J7" s="1182"/>
      <c r="M7" s="1184"/>
      <c r="N7" s="1182"/>
      <c r="O7" s="1182"/>
      <c r="P7" s="1182"/>
      <c r="Q7" s="1182"/>
      <c r="R7" s="1182"/>
      <c r="S7" s="1182"/>
      <c r="T7" s="1182"/>
      <c r="U7" s="1182"/>
      <c r="V7" s="1057"/>
      <c r="W7" s="1057"/>
      <c r="X7" s="1057"/>
      <c r="AA7" s="1057"/>
      <c r="AB7" s="1057"/>
      <c r="AC7" s="1057"/>
      <c r="AD7" s="1057"/>
      <c r="AE7" s="1057"/>
    </row>
    <row r="8" spans="2:31" ht="14.1" customHeight="1" thickTop="1" thickBot="1" x14ac:dyDescent="0.25">
      <c r="B8" s="139" t="s">
        <v>44</v>
      </c>
      <c r="C8" s="138">
        <v>0.2815550750083029</v>
      </c>
      <c r="D8" s="138">
        <v>0.16657821507394321</v>
      </c>
      <c r="E8" s="138">
        <v>0.28885225705820489</v>
      </c>
      <c r="F8" s="138">
        <v>0.17089549317985711</v>
      </c>
      <c r="G8" s="138">
        <v>0.27652175421776642</v>
      </c>
      <c r="H8" s="138">
        <v>0.1704993254518147</v>
      </c>
      <c r="I8" s="138">
        <v>0.2497722623307049</v>
      </c>
      <c r="J8" s="138">
        <v>0.1540059745549768</v>
      </c>
      <c r="M8" s="139" t="s">
        <v>44</v>
      </c>
      <c r="N8" s="138">
        <v>0.2815550750083029</v>
      </c>
      <c r="O8" s="138">
        <v>0.16657821507394321</v>
      </c>
      <c r="P8" s="1058">
        <v>0.28885225705820489</v>
      </c>
      <c r="Q8" s="1060">
        <v>0.17089549317985711</v>
      </c>
      <c r="R8" s="138">
        <v>0.27652175421776642</v>
      </c>
      <c r="S8" s="138">
        <v>0.1704993254518147</v>
      </c>
      <c r="T8" s="138">
        <v>0.2497722623307049</v>
      </c>
      <c r="U8" s="138">
        <v>0.1540059745549768</v>
      </c>
      <c r="V8" s="1057"/>
      <c r="W8" s="1057"/>
      <c r="X8" s="1057"/>
      <c r="AA8" s="1057"/>
      <c r="AB8" s="1057"/>
      <c r="AC8" s="1057"/>
      <c r="AD8" s="1057"/>
      <c r="AE8" s="1057"/>
    </row>
    <row r="9" spans="2:31" ht="14.1" customHeight="1" thickTop="1" thickBot="1" x14ac:dyDescent="0.25">
      <c r="B9" s="139" t="s">
        <v>198</v>
      </c>
      <c r="C9" s="138">
        <v>0.25929623235157379</v>
      </c>
      <c r="D9" s="138">
        <v>0.22093226459776449</v>
      </c>
      <c r="E9" s="138">
        <v>0.2978794505112099</v>
      </c>
      <c r="F9" s="138">
        <v>0.25380693341254351</v>
      </c>
      <c r="G9" s="138">
        <v>0.23681933366999608</v>
      </c>
      <c r="H9" s="138">
        <v>0.20532627666679448</v>
      </c>
      <c r="I9" s="138">
        <v>0.26486660925569017</v>
      </c>
      <c r="J9" s="138">
        <v>0.22964372819160492</v>
      </c>
      <c r="M9" s="139" t="s">
        <v>198</v>
      </c>
      <c r="N9" s="138">
        <v>0.25929623235157379</v>
      </c>
      <c r="O9" s="138">
        <v>0.22093226459776449</v>
      </c>
      <c r="P9" s="1058">
        <v>0.2978794505112099</v>
      </c>
      <c r="Q9" s="1061">
        <v>0.25380693341254351</v>
      </c>
      <c r="R9" s="138">
        <v>0.23681933366999608</v>
      </c>
      <c r="S9" s="138">
        <v>0.20532627666679448</v>
      </c>
      <c r="T9" s="138">
        <v>0.26486660925569017</v>
      </c>
      <c r="U9" s="138">
        <v>0.22964372819160492</v>
      </c>
      <c r="V9" s="1057"/>
      <c r="W9" s="1057"/>
      <c r="X9" s="1057"/>
      <c r="AA9" s="1057"/>
      <c r="AB9" s="1057"/>
      <c r="AC9" s="1057"/>
      <c r="AD9" s="1057"/>
      <c r="AE9" s="1057"/>
    </row>
    <row r="10" spans="2:31" ht="14.1" customHeight="1" thickTop="1" thickBot="1" x14ac:dyDescent="0.25">
      <c r="B10" s="139" t="s">
        <v>50</v>
      </c>
      <c r="C10" s="138">
        <v>0.24377674202963517</v>
      </c>
      <c r="D10" s="138">
        <v>8.557208850266558E-2</v>
      </c>
      <c r="E10" s="138">
        <v>0.11394862306416149</v>
      </c>
      <c r="F10" s="138">
        <v>3.9998982578977681E-2</v>
      </c>
      <c r="G10" s="138">
        <v>0.21898649427195888</v>
      </c>
      <c r="H10" s="138">
        <v>7.912348463672024E-2</v>
      </c>
      <c r="I10" s="138">
        <v>0.1049978879210587</v>
      </c>
      <c r="J10" s="138">
        <v>3.7937493814082082E-2</v>
      </c>
      <c r="M10" s="139" t="s">
        <v>50</v>
      </c>
      <c r="N10" s="138">
        <v>0.24377674202963517</v>
      </c>
      <c r="O10" s="138">
        <v>8.557208850266558E-2</v>
      </c>
      <c r="P10" s="1058">
        <v>0.11394862306416149</v>
      </c>
      <c r="Q10" s="1061">
        <v>3.9998982578977681E-2</v>
      </c>
      <c r="R10" s="138">
        <v>0.21898649427195888</v>
      </c>
      <c r="S10" s="138">
        <v>7.912348463672024E-2</v>
      </c>
      <c r="T10" s="138">
        <v>0.1049978879210587</v>
      </c>
      <c r="U10" s="138">
        <v>3.7937493814082082E-2</v>
      </c>
      <c r="V10" s="1057"/>
      <c r="W10" s="1057"/>
      <c r="X10" s="1057"/>
      <c r="AA10" s="1057"/>
      <c r="AB10" s="1057"/>
      <c r="AC10" s="1057"/>
      <c r="AD10" s="1057"/>
      <c r="AE10" s="1057"/>
    </row>
    <row r="11" spans="2:31" ht="14.1" customHeight="1" thickTop="1" thickBot="1" x14ac:dyDescent="0.25">
      <c r="B11" s="139" t="s">
        <v>47</v>
      </c>
      <c r="C11" s="138">
        <v>0.18888095019841711</v>
      </c>
      <c r="D11" s="138">
        <v>8.6129178302500248E-2</v>
      </c>
      <c r="E11" s="138">
        <v>8.2042844307682716E-2</v>
      </c>
      <c r="F11" s="138">
        <v>3.7411304625467171E-2</v>
      </c>
      <c r="G11" s="138">
        <v>0.1726390353698356</v>
      </c>
      <c r="H11" s="138">
        <v>8.4386948921101754E-2</v>
      </c>
      <c r="I11" s="138">
        <v>7.5588906191827177E-2</v>
      </c>
      <c r="J11" s="138">
        <v>3.6948290125387209E-2</v>
      </c>
      <c r="M11" s="139" t="s">
        <v>47</v>
      </c>
      <c r="N11" s="138">
        <v>0.18888095019841711</v>
      </c>
      <c r="O11" s="138">
        <v>8.6129178302500248E-2</v>
      </c>
      <c r="P11" s="1058">
        <v>8.2042844307682716E-2</v>
      </c>
      <c r="Q11" s="1061">
        <v>3.7411304625467171E-2</v>
      </c>
      <c r="R11" s="138">
        <v>0.1726390353698356</v>
      </c>
      <c r="S11" s="138">
        <v>8.4386948921101754E-2</v>
      </c>
      <c r="T11" s="138">
        <v>7.5588906191827177E-2</v>
      </c>
      <c r="U11" s="138">
        <v>3.6948290125387209E-2</v>
      </c>
      <c r="V11" s="1057"/>
      <c r="W11" s="1057"/>
      <c r="X11" s="1057"/>
      <c r="AA11" s="1057"/>
      <c r="AB11" s="1057"/>
      <c r="AC11" s="1057"/>
      <c r="AD11" s="1057"/>
      <c r="AE11" s="1057"/>
    </row>
    <row r="12" spans="2:31" ht="14.1" customHeight="1" thickTop="1" thickBot="1" x14ac:dyDescent="0.25">
      <c r="B12" s="139" t="s">
        <v>51</v>
      </c>
      <c r="C12" s="138">
        <v>0.18865832663075563</v>
      </c>
      <c r="D12" s="138">
        <v>5.91432794360741E-2</v>
      </c>
      <c r="E12" s="138">
        <v>0.2309667816447635</v>
      </c>
      <c r="F12" s="138">
        <v>7.2406732060137174E-2</v>
      </c>
      <c r="G12" s="138">
        <v>0.17645111334616989</v>
      </c>
      <c r="H12" s="138">
        <v>5.2047905599622954E-2</v>
      </c>
      <c r="I12" s="138">
        <v>0.20817178317991111</v>
      </c>
      <c r="J12" s="138">
        <v>6.1404573278020506E-2</v>
      </c>
      <c r="M12" s="139" t="s">
        <v>51</v>
      </c>
      <c r="N12" s="138">
        <v>0.18865832663075563</v>
      </c>
      <c r="O12" s="138">
        <v>5.91432794360741E-2</v>
      </c>
      <c r="P12" s="1058">
        <v>0.2309667816447635</v>
      </c>
      <c r="Q12" s="1061">
        <v>7.2406732060137174E-2</v>
      </c>
      <c r="R12" s="138">
        <v>0.17645111334616989</v>
      </c>
      <c r="S12" s="138">
        <v>5.2047905599622954E-2</v>
      </c>
      <c r="T12" s="138">
        <v>0.20817178317991111</v>
      </c>
      <c r="U12" s="138">
        <v>6.1404573278020506E-2</v>
      </c>
      <c r="V12" s="1057"/>
      <c r="W12" s="1057"/>
      <c r="X12" s="1057"/>
      <c r="AA12" s="1057"/>
      <c r="AB12" s="1057"/>
      <c r="AC12" s="1057"/>
      <c r="AD12" s="1057"/>
      <c r="AE12" s="1057"/>
    </row>
    <row r="13" spans="2:31" ht="14.1" customHeight="1" thickTop="1" thickBot="1" x14ac:dyDescent="0.25">
      <c r="B13" s="139" t="s">
        <v>200</v>
      </c>
      <c r="C13" s="138">
        <v>0.13921656967924301</v>
      </c>
      <c r="D13" s="138">
        <v>0.1130601680102888</v>
      </c>
      <c r="E13" s="138">
        <v>0.14591691285639199</v>
      </c>
      <c r="F13" s="138">
        <v>0.11850163181794081</v>
      </c>
      <c r="G13" s="138">
        <v>0.11525743782707019</v>
      </c>
      <c r="H13" s="138">
        <v>9.5943572139602959E-2</v>
      </c>
      <c r="I13" s="138">
        <v>0.1387342299644371</v>
      </c>
      <c r="J13" s="138">
        <v>0.1154863221998416</v>
      </c>
      <c r="M13" s="139" t="s">
        <v>200</v>
      </c>
      <c r="N13" s="138">
        <v>0.13921656967924301</v>
      </c>
      <c r="O13" s="138">
        <v>0.1130601680102888</v>
      </c>
      <c r="P13" s="1058">
        <v>0.14591691285639199</v>
      </c>
      <c r="Q13" s="1061">
        <v>0.11850163181794081</v>
      </c>
      <c r="R13" s="138">
        <v>0.11525743782707019</v>
      </c>
      <c r="S13" s="138">
        <v>9.5943572139602959E-2</v>
      </c>
      <c r="T13" s="138">
        <v>0.1387342299644371</v>
      </c>
      <c r="U13" s="138">
        <v>0.1154863221998416</v>
      </c>
      <c r="V13" s="1057"/>
      <c r="W13" s="1057"/>
      <c r="X13" s="1057"/>
      <c r="AA13" s="1057"/>
      <c r="AB13" s="1057"/>
      <c r="AC13" s="1057"/>
      <c r="AD13" s="1057"/>
      <c r="AE13" s="1057"/>
    </row>
    <row r="14" spans="2:31" ht="14.1" customHeight="1" thickTop="1" thickBot="1" x14ac:dyDescent="0.25">
      <c r="B14" s="139" t="s">
        <v>398</v>
      </c>
      <c r="C14" s="138">
        <v>0.1177568442703074</v>
      </c>
      <c r="D14" s="138">
        <v>5.0831543948636558E-2</v>
      </c>
      <c r="E14" s="138">
        <v>0.1471298688678398</v>
      </c>
      <c r="F14" s="138">
        <v>6.3510859533100886E-2</v>
      </c>
      <c r="G14" s="138">
        <v>0.10645140910456449</v>
      </c>
      <c r="H14" s="138">
        <v>4.3326068729784041E-2</v>
      </c>
      <c r="I14" s="138">
        <v>0.1172708084860599</v>
      </c>
      <c r="J14" s="138">
        <v>4.7729599365599278E-2</v>
      </c>
      <c r="M14" s="139" t="s">
        <v>398</v>
      </c>
      <c r="N14" s="138">
        <v>0.1177568442703074</v>
      </c>
      <c r="O14" s="138">
        <v>5.0831543948636558E-2</v>
      </c>
      <c r="P14" s="1058">
        <v>0.1471298688678398</v>
      </c>
      <c r="Q14" s="1061">
        <v>6.3510859533100886E-2</v>
      </c>
      <c r="R14" s="138">
        <v>0.10645140910456449</v>
      </c>
      <c r="S14" s="138">
        <v>4.3326068729784041E-2</v>
      </c>
      <c r="T14" s="138">
        <v>0.1172708084860599</v>
      </c>
      <c r="U14" s="138">
        <v>4.7729599365599278E-2</v>
      </c>
      <c r="V14" s="1057"/>
      <c r="W14" s="1057"/>
      <c r="X14" s="1057"/>
      <c r="AA14" s="1057"/>
      <c r="AB14" s="1057"/>
      <c r="AC14" s="1057"/>
      <c r="AD14" s="1057"/>
      <c r="AE14" s="1057"/>
    </row>
    <row r="15" spans="2:31" ht="14.1" customHeight="1" thickTop="1" thickBot="1" x14ac:dyDescent="0.25">
      <c r="B15" s="139" t="s">
        <v>199</v>
      </c>
      <c r="C15" s="138">
        <v>0.1015357709580659</v>
      </c>
      <c r="D15" s="138">
        <v>6.3336428902326283E-2</v>
      </c>
      <c r="E15" s="138">
        <v>0.1380389404831478</v>
      </c>
      <c r="F15" s="138">
        <v>8.6106536220364585E-2</v>
      </c>
      <c r="G15" s="138">
        <v>0.10178303810129491</v>
      </c>
      <c r="H15" s="138">
        <v>6.5037247653796246E-2</v>
      </c>
      <c r="I15" s="138">
        <v>0.13139594417393868</v>
      </c>
      <c r="J15" s="138">
        <v>8.3959279673300677E-2</v>
      </c>
      <c r="M15" s="139" t="s">
        <v>199</v>
      </c>
      <c r="N15" s="138">
        <v>0.1015357709580659</v>
      </c>
      <c r="O15" s="138">
        <v>6.3336428902326283E-2</v>
      </c>
      <c r="P15" s="1058">
        <v>0.1380389404831478</v>
      </c>
      <c r="Q15" s="1061">
        <v>8.6106536220364585E-2</v>
      </c>
      <c r="R15" s="138">
        <v>0.10178303810129491</v>
      </c>
      <c r="S15" s="138">
        <v>6.5037247653796246E-2</v>
      </c>
      <c r="T15" s="138">
        <v>0.13139594417393868</v>
      </c>
      <c r="U15" s="138">
        <v>8.3959279673300677E-2</v>
      </c>
      <c r="V15" s="1057"/>
      <c r="W15" s="1057"/>
      <c r="X15" s="1057"/>
      <c r="AA15" s="1057"/>
      <c r="AB15" s="1057"/>
      <c r="AC15" s="1057"/>
      <c r="AD15" s="1057"/>
      <c r="AE15" s="1057"/>
    </row>
    <row r="16" spans="2:31" ht="14.1" customHeight="1" thickTop="1" thickBot="1" x14ac:dyDescent="0.25">
      <c r="B16" s="139" t="s">
        <v>1527</v>
      </c>
      <c r="C16" s="138">
        <v>9.9285819418513416E-2</v>
      </c>
      <c r="D16" s="138">
        <v>4.859799126996487E-2</v>
      </c>
      <c r="E16" s="138">
        <v>0.10590859043194562</v>
      </c>
      <c r="F16" s="138">
        <v>5.1839676434863063E-2</v>
      </c>
      <c r="G16" s="138">
        <v>5.862764716058657E-2</v>
      </c>
      <c r="H16" s="138">
        <v>3.2952511264333698E-2</v>
      </c>
      <c r="I16" s="138">
        <v>6.4673034230885426E-2</v>
      </c>
      <c r="J16" s="138">
        <v>3.6350407908311649E-2</v>
      </c>
      <c r="M16" s="139" t="s">
        <v>1527</v>
      </c>
      <c r="N16" s="138">
        <v>9.9285819418513416E-2</v>
      </c>
      <c r="O16" s="138">
        <v>4.859799126996487E-2</v>
      </c>
      <c r="P16" s="1058">
        <v>0.10590859043194562</v>
      </c>
      <c r="Q16" s="1061">
        <v>5.1839676434863063E-2</v>
      </c>
      <c r="R16" s="138">
        <v>5.862764716058657E-2</v>
      </c>
      <c r="S16" s="138">
        <v>3.2952511264333698E-2</v>
      </c>
      <c r="T16" s="138">
        <v>6.4673034230885426E-2</v>
      </c>
      <c r="U16" s="138">
        <v>3.6350407908311649E-2</v>
      </c>
      <c r="V16" s="1057"/>
      <c r="W16" s="1057"/>
      <c r="X16" s="1057"/>
      <c r="AA16" s="1057"/>
      <c r="AB16" s="1057"/>
      <c r="AC16" s="1057"/>
      <c r="AD16" s="1057"/>
      <c r="AE16" s="1057"/>
    </row>
    <row r="17" spans="2:31" ht="14.1" customHeight="1" thickTop="1" thickBot="1" x14ac:dyDescent="0.25">
      <c r="B17" s="139" t="s">
        <v>201</v>
      </c>
      <c r="C17" s="138">
        <v>9.3352844329310292E-2</v>
      </c>
      <c r="D17" s="138">
        <v>8.7506912945498977E-2</v>
      </c>
      <c r="E17" s="138">
        <v>8.9528441791451113E-2</v>
      </c>
      <c r="F17" s="138">
        <v>8.392200171592315E-2</v>
      </c>
      <c r="G17" s="138">
        <v>8.7936770072155696E-2</v>
      </c>
      <c r="H17" s="138">
        <v>8.3528458834787267E-2</v>
      </c>
      <c r="I17" s="138">
        <v>8.5185591500060637E-2</v>
      </c>
      <c r="J17" s="138">
        <v>8.0915198125782059E-2</v>
      </c>
      <c r="M17" s="139" t="s">
        <v>201</v>
      </c>
      <c r="N17" s="138">
        <v>9.3352844329310292E-2</v>
      </c>
      <c r="O17" s="138">
        <v>8.7506912945498977E-2</v>
      </c>
      <c r="P17" s="1058">
        <v>8.9528441791451113E-2</v>
      </c>
      <c r="Q17" s="1061">
        <v>8.392200171592315E-2</v>
      </c>
      <c r="R17" s="138">
        <v>8.7936770072155696E-2</v>
      </c>
      <c r="S17" s="138">
        <v>8.3528458834787267E-2</v>
      </c>
      <c r="T17" s="138">
        <v>8.5185591500060637E-2</v>
      </c>
      <c r="U17" s="138">
        <v>8.0915198125782059E-2</v>
      </c>
      <c r="V17" s="1057"/>
      <c r="W17" s="1057"/>
      <c r="X17" s="1057"/>
      <c r="AA17" s="1057"/>
      <c r="AB17" s="1057"/>
      <c r="AC17" s="1057"/>
      <c r="AD17" s="1057"/>
      <c r="AE17" s="1057"/>
    </row>
    <row r="18" spans="2:31" ht="14.1" customHeight="1" thickTop="1" thickBot="1" x14ac:dyDescent="0.25">
      <c r="B18" s="139" t="s">
        <v>400</v>
      </c>
      <c r="C18" s="138">
        <v>9.0283207091986825E-2</v>
      </c>
      <c r="D18" s="138">
        <v>6.1334191870052207E-2</v>
      </c>
      <c r="E18" s="138">
        <v>9.4209631176372211E-2</v>
      </c>
      <c r="F18" s="138">
        <v>6.4001620907099141E-2</v>
      </c>
      <c r="G18" s="138">
        <v>6.3480597001425734E-2</v>
      </c>
      <c r="H18" s="138">
        <v>4.0395467037986042E-2</v>
      </c>
      <c r="I18" s="138">
        <v>6.6447100159141778E-2</v>
      </c>
      <c r="J18" s="138">
        <v>4.228318212237487E-2</v>
      </c>
      <c r="M18" s="139" t="s">
        <v>400</v>
      </c>
      <c r="N18" s="138">
        <v>9.0283207091986825E-2</v>
      </c>
      <c r="O18" s="138">
        <v>6.1334191870052207E-2</v>
      </c>
      <c r="P18" s="1058">
        <v>9.4209631176372211E-2</v>
      </c>
      <c r="Q18" s="1061">
        <v>6.4001620907099141E-2</v>
      </c>
      <c r="R18" s="138">
        <v>6.3480597001425734E-2</v>
      </c>
      <c r="S18" s="138">
        <v>4.0395467037986042E-2</v>
      </c>
      <c r="T18" s="138">
        <v>6.6447100159141778E-2</v>
      </c>
      <c r="U18" s="138">
        <v>4.228318212237487E-2</v>
      </c>
      <c r="V18" s="1057"/>
      <c r="W18" s="1057"/>
      <c r="X18" s="1057"/>
      <c r="AA18" s="1057"/>
      <c r="AB18" s="1057"/>
      <c r="AC18" s="1057"/>
      <c r="AD18" s="1057"/>
      <c r="AE18" s="1057"/>
    </row>
    <row r="19" spans="2:31" ht="14.1" customHeight="1" thickTop="1" thickBot="1" x14ac:dyDescent="0.25">
      <c r="B19" s="139" t="s">
        <v>45</v>
      </c>
      <c r="C19" s="138">
        <v>8.2123116638273708E-2</v>
      </c>
      <c r="D19" s="138">
        <v>6.4242133359046757E-2</v>
      </c>
      <c r="E19" s="138">
        <v>0.11229797358191521</v>
      </c>
      <c r="F19" s="138">
        <v>8.7846902189265871E-2</v>
      </c>
      <c r="G19" s="138">
        <v>6.1879689426417549E-2</v>
      </c>
      <c r="H19" s="138">
        <v>4.7759400055173831E-2</v>
      </c>
      <c r="I19" s="138">
        <v>9.4506660395661482E-2</v>
      </c>
      <c r="J19" s="138">
        <v>7.2941242006103538E-2</v>
      </c>
      <c r="M19" s="139" t="s">
        <v>45</v>
      </c>
      <c r="N19" s="138">
        <v>8.2123116638273708E-2</v>
      </c>
      <c r="O19" s="138">
        <v>6.4242133359046757E-2</v>
      </c>
      <c r="P19" s="1058">
        <v>0.11229797358191521</v>
      </c>
      <c r="Q19" s="1061">
        <v>8.7846902189265871E-2</v>
      </c>
      <c r="R19" s="138">
        <v>6.1879689426417549E-2</v>
      </c>
      <c r="S19" s="138">
        <v>4.7759400055173831E-2</v>
      </c>
      <c r="T19" s="138">
        <v>9.4506660395661482E-2</v>
      </c>
      <c r="U19" s="138">
        <v>7.2941242006103538E-2</v>
      </c>
      <c r="V19" s="1057"/>
      <c r="W19" s="1057"/>
      <c r="X19" s="1057"/>
      <c r="AA19" s="1057"/>
      <c r="AB19" s="1057"/>
      <c r="AC19" s="1057"/>
      <c r="AD19" s="1057"/>
      <c r="AE19" s="1057"/>
    </row>
    <row r="20" spans="2:31" ht="14.1" customHeight="1" thickTop="1" thickBot="1" x14ac:dyDescent="0.25">
      <c r="B20" s="139" t="s">
        <v>202</v>
      </c>
      <c r="C20" s="138">
        <v>7.4366689067495884E-2</v>
      </c>
      <c r="D20" s="138">
        <v>2.3947766635636678E-2</v>
      </c>
      <c r="E20" s="138">
        <v>7.1442455220345299E-2</v>
      </c>
      <c r="F20" s="138">
        <v>2.3006096774604773E-2</v>
      </c>
      <c r="G20" s="138">
        <v>6.8748234946988257E-2</v>
      </c>
      <c r="H20" s="138">
        <v>2.2254536953582829E-2</v>
      </c>
      <c r="I20" s="138">
        <v>6.3013553303757575E-2</v>
      </c>
      <c r="J20" s="138">
        <v>2.0398159336837911E-2</v>
      </c>
      <c r="M20" s="139" t="s">
        <v>202</v>
      </c>
      <c r="N20" s="138">
        <v>7.4366689067495884E-2</v>
      </c>
      <c r="O20" s="138">
        <v>2.3947766635636678E-2</v>
      </c>
      <c r="P20" s="1058">
        <v>7.1442455220345299E-2</v>
      </c>
      <c r="Q20" s="1061">
        <v>2.3006096774604773E-2</v>
      </c>
      <c r="R20" s="138">
        <v>6.8748234946988257E-2</v>
      </c>
      <c r="S20" s="138">
        <v>2.2254536953582829E-2</v>
      </c>
      <c r="T20" s="138">
        <v>6.3013553303757575E-2</v>
      </c>
      <c r="U20" s="138">
        <v>2.0398159336837911E-2</v>
      </c>
      <c r="V20" s="1057"/>
      <c r="W20" s="1057"/>
      <c r="X20" s="1057"/>
      <c r="AA20" s="1057"/>
      <c r="AB20" s="1057"/>
      <c r="AC20" s="1057"/>
      <c r="AD20" s="1057"/>
      <c r="AE20" s="1057"/>
    </row>
    <row r="21" spans="2:31" ht="14.1" customHeight="1" thickTop="1" thickBot="1" x14ac:dyDescent="0.25">
      <c r="B21" s="139" t="s">
        <v>401</v>
      </c>
      <c r="C21" s="138">
        <v>6.9884084931465376E-2</v>
      </c>
      <c r="D21" s="138">
        <v>3.1444331077472555E-2</v>
      </c>
      <c r="E21" s="138">
        <v>3.1428723983238663E-2</v>
      </c>
      <c r="F21" s="138">
        <v>1.414134853794867E-2</v>
      </c>
      <c r="G21" s="138">
        <v>4.0599289520660886E-2</v>
      </c>
      <c r="H21" s="138">
        <v>1.168551664946752E-2</v>
      </c>
      <c r="I21" s="138">
        <v>1.9232841502060959E-2</v>
      </c>
      <c r="J21" s="138">
        <v>5.5357049899735474E-3</v>
      </c>
      <c r="M21" s="139" t="s">
        <v>401</v>
      </c>
      <c r="N21" s="138">
        <v>6.9884084931465376E-2</v>
      </c>
      <c r="O21" s="138">
        <v>3.1444331077472555E-2</v>
      </c>
      <c r="P21" s="1058">
        <v>3.1428723983238663E-2</v>
      </c>
      <c r="Q21" s="1061">
        <v>1.414134853794867E-2</v>
      </c>
      <c r="R21" s="138">
        <v>4.0599289520660886E-2</v>
      </c>
      <c r="S21" s="138">
        <v>1.168551664946752E-2</v>
      </c>
      <c r="T21" s="138">
        <v>1.9232841502060959E-2</v>
      </c>
      <c r="U21" s="138">
        <v>5.5357049899735474E-3</v>
      </c>
      <c r="V21" s="1057"/>
      <c r="W21" s="1057"/>
      <c r="X21" s="1057"/>
      <c r="AA21" s="1057"/>
      <c r="AB21" s="1057"/>
      <c r="AC21" s="1057"/>
      <c r="AD21" s="1057"/>
      <c r="AE21" s="1057"/>
    </row>
    <row r="22" spans="2:31" ht="14.1" customHeight="1" thickTop="1" thickBot="1" x14ac:dyDescent="0.25">
      <c r="B22" s="139" t="s">
        <v>403</v>
      </c>
      <c r="C22" s="138">
        <v>6.9238013822839672E-2</v>
      </c>
      <c r="D22" s="138">
        <v>5.412597051320988E-2</v>
      </c>
      <c r="E22" s="138">
        <v>4.2729429167572414E-2</v>
      </c>
      <c r="F22" s="138">
        <v>3.340320866349572E-2</v>
      </c>
      <c r="G22" s="138">
        <v>4.3260307836521419E-2</v>
      </c>
      <c r="H22" s="138">
        <v>3.2406702200976946E-2</v>
      </c>
      <c r="I22" s="138">
        <v>2.7171960248586223E-2</v>
      </c>
      <c r="J22" s="138">
        <v>2.0354770181485668E-2</v>
      </c>
      <c r="M22" s="139" t="s">
        <v>403</v>
      </c>
      <c r="N22" s="138">
        <v>6.9238013822839672E-2</v>
      </c>
      <c r="O22" s="138">
        <v>5.412597051320988E-2</v>
      </c>
      <c r="P22" s="1058">
        <v>4.2729429167572414E-2</v>
      </c>
      <c r="Q22" s="1061">
        <v>3.340320866349572E-2</v>
      </c>
      <c r="R22" s="138">
        <v>4.3260307836521419E-2</v>
      </c>
      <c r="S22" s="138">
        <v>3.2406702200976946E-2</v>
      </c>
      <c r="T22" s="138">
        <v>2.7171960248586223E-2</v>
      </c>
      <c r="U22" s="138">
        <v>2.0354770181485668E-2</v>
      </c>
      <c r="V22" s="1057"/>
      <c r="W22" s="1057"/>
      <c r="X22" s="1057"/>
      <c r="AA22" s="1057"/>
      <c r="AB22" s="1057"/>
      <c r="AC22" s="1057"/>
      <c r="AD22" s="1057"/>
      <c r="AE22" s="1057"/>
    </row>
    <row r="23" spans="2:31" ht="14.1" customHeight="1" thickTop="1" thickBot="1" x14ac:dyDescent="0.25">
      <c r="B23" s="139" t="s">
        <v>405</v>
      </c>
      <c r="C23" s="138">
        <v>6.7451424054512127E-2</v>
      </c>
      <c r="D23" s="138">
        <v>5.3253031875999772E-2</v>
      </c>
      <c r="E23" s="138">
        <v>7.1022563170692332E-2</v>
      </c>
      <c r="F23" s="138">
        <v>5.6072453227784452E-2</v>
      </c>
      <c r="G23" s="138">
        <v>5.3105502484174345E-2</v>
      </c>
      <c r="H23" s="138">
        <v>4.3381295541061744E-2</v>
      </c>
      <c r="I23" s="138">
        <v>5.5801540675206256E-2</v>
      </c>
      <c r="J23" s="138">
        <v>4.5583659214957856E-2</v>
      </c>
      <c r="M23" s="139" t="s">
        <v>405</v>
      </c>
      <c r="N23" s="138">
        <v>6.7451424054512127E-2</v>
      </c>
      <c r="O23" s="138">
        <v>5.3253031875999772E-2</v>
      </c>
      <c r="P23" s="1058">
        <v>7.1022563170692332E-2</v>
      </c>
      <c r="Q23" s="1061">
        <v>5.6072453227784452E-2</v>
      </c>
      <c r="R23" s="138">
        <v>5.3105502484174345E-2</v>
      </c>
      <c r="S23" s="138">
        <v>4.3381295541061744E-2</v>
      </c>
      <c r="T23" s="138">
        <v>5.5801540675206256E-2</v>
      </c>
      <c r="U23" s="138">
        <v>4.5583659214957856E-2</v>
      </c>
      <c r="V23" s="1057"/>
      <c r="W23" s="1057"/>
      <c r="X23" s="1057"/>
      <c r="AA23" s="1057"/>
      <c r="AB23" s="1057"/>
      <c r="AC23" s="1057"/>
      <c r="AD23" s="1057"/>
      <c r="AE23" s="1057"/>
    </row>
    <row r="24" spans="2:31" ht="14.1" customHeight="1" thickTop="1" thickBot="1" x14ac:dyDescent="0.25">
      <c r="B24" s="139" t="s">
        <v>1524</v>
      </c>
      <c r="C24" s="138">
        <v>6.5597757132500836E-2</v>
      </c>
      <c r="D24" s="138">
        <v>5.7857031342438671E-2</v>
      </c>
      <c r="E24" s="138">
        <v>4.724971543466347E-2</v>
      </c>
      <c r="F24" s="138">
        <v>4.1674111834384499E-2</v>
      </c>
      <c r="G24" s="138">
        <v>5.5805717683557236E-2</v>
      </c>
      <c r="H24" s="138">
        <v>5.1473715107635029E-2</v>
      </c>
      <c r="I24" s="138">
        <v>3.7916955665191182E-2</v>
      </c>
      <c r="J24" s="138">
        <v>3.4973595084396548E-2</v>
      </c>
      <c r="M24" s="139" t="s">
        <v>1524</v>
      </c>
      <c r="N24" s="138">
        <v>6.5597757132500836E-2</v>
      </c>
      <c r="O24" s="138">
        <v>5.7857031342438671E-2</v>
      </c>
      <c r="P24" s="1058">
        <v>4.724971543466347E-2</v>
      </c>
      <c r="Q24" s="1061">
        <v>4.1674111834384499E-2</v>
      </c>
      <c r="R24" s="138">
        <v>5.5805717683557236E-2</v>
      </c>
      <c r="S24" s="138">
        <v>5.1473715107635029E-2</v>
      </c>
      <c r="T24" s="138">
        <v>3.7916955665191182E-2</v>
      </c>
      <c r="U24" s="138">
        <v>3.4973595084396548E-2</v>
      </c>
      <c r="V24" s="1057"/>
      <c r="W24" s="1057"/>
      <c r="X24" s="1057"/>
      <c r="AA24" s="1057"/>
      <c r="AB24" s="1057"/>
      <c r="AC24" s="1057"/>
      <c r="AD24" s="1057"/>
      <c r="AE24" s="1057"/>
    </row>
    <row r="25" spans="2:31" ht="14.1" customHeight="1" thickTop="1" thickBot="1" x14ac:dyDescent="0.25">
      <c r="B25" s="139" t="s">
        <v>399</v>
      </c>
      <c r="C25" s="138">
        <v>6.3236917212598082E-2</v>
      </c>
      <c r="D25" s="138">
        <v>2.579935911937957E-2</v>
      </c>
      <c r="E25" s="138">
        <v>4.1753222180264775E-2</v>
      </c>
      <c r="F25" s="138">
        <v>1.7034454253966932E-2</v>
      </c>
      <c r="G25" s="138">
        <v>5.1958762178244647E-2</v>
      </c>
      <c r="H25" s="138">
        <v>1.8570812075226081E-2</v>
      </c>
      <c r="I25" s="138">
        <v>3.3449718658612147E-2</v>
      </c>
      <c r="J25" s="138">
        <v>1.1955412583680911E-2</v>
      </c>
      <c r="M25" s="139" t="s">
        <v>399</v>
      </c>
      <c r="N25" s="138">
        <v>6.3236917212598082E-2</v>
      </c>
      <c r="O25" s="138">
        <v>2.579935911937957E-2</v>
      </c>
      <c r="P25" s="1058">
        <v>4.1753222180264775E-2</v>
      </c>
      <c r="Q25" s="1061">
        <v>1.7034454253966932E-2</v>
      </c>
      <c r="R25" s="138">
        <v>5.1958762178244647E-2</v>
      </c>
      <c r="S25" s="138">
        <v>1.8570812075226081E-2</v>
      </c>
      <c r="T25" s="138">
        <v>3.3449718658612147E-2</v>
      </c>
      <c r="U25" s="138">
        <v>1.1955412583680911E-2</v>
      </c>
      <c r="V25" s="1057"/>
      <c r="W25" s="1057"/>
      <c r="X25" s="1057"/>
      <c r="AA25" s="1057"/>
      <c r="AB25" s="1057"/>
      <c r="AC25" s="1057"/>
      <c r="AD25" s="1057"/>
      <c r="AE25" s="1057"/>
    </row>
    <row r="26" spans="2:31" ht="14.1" customHeight="1" thickTop="1" thickBot="1" x14ac:dyDescent="0.25">
      <c r="B26" s="139" t="s">
        <v>402</v>
      </c>
      <c r="C26" s="138">
        <v>6.0834956543967485E-2</v>
      </c>
      <c r="D26" s="138">
        <v>5.6931209676936823E-2</v>
      </c>
      <c r="E26" s="138">
        <v>5.746190088482505E-2</v>
      </c>
      <c r="F26" s="138">
        <v>5.3774601208846133E-2</v>
      </c>
      <c r="G26" s="138">
        <v>5.7789994071427847E-2</v>
      </c>
      <c r="H26" s="138">
        <v>5.4757598716644297E-2</v>
      </c>
      <c r="I26" s="138">
        <v>5.0551720060438232E-2</v>
      </c>
      <c r="J26" s="138">
        <v>4.7899136277541082E-2</v>
      </c>
      <c r="M26" s="139" t="s">
        <v>402</v>
      </c>
      <c r="N26" s="138">
        <v>6.0834956543967485E-2</v>
      </c>
      <c r="O26" s="138">
        <v>5.6931209676936823E-2</v>
      </c>
      <c r="P26" s="1058">
        <v>5.746190088482505E-2</v>
      </c>
      <c r="Q26" s="1061">
        <v>5.3774601208846133E-2</v>
      </c>
      <c r="R26" s="138">
        <v>5.7789994071427847E-2</v>
      </c>
      <c r="S26" s="138">
        <v>5.4757598716644297E-2</v>
      </c>
      <c r="T26" s="138">
        <v>5.0551720060438232E-2</v>
      </c>
      <c r="U26" s="138">
        <v>4.7899136277541082E-2</v>
      </c>
      <c r="V26" s="1057"/>
      <c r="W26" s="1057"/>
      <c r="X26" s="1057"/>
      <c r="AA26" s="1057"/>
      <c r="AB26" s="1057"/>
      <c r="AC26" s="1057"/>
      <c r="AD26" s="1057"/>
      <c r="AE26" s="1057"/>
    </row>
    <row r="27" spans="2:31" ht="14.1" customHeight="1" thickTop="1" thickBot="1" x14ac:dyDescent="0.25">
      <c r="B27" s="139" t="s">
        <v>1525</v>
      </c>
      <c r="C27" s="138">
        <v>5.8243633139907193E-2</v>
      </c>
      <c r="D27" s="138">
        <v>5.0284539948396857E-2</v>
      </c>
      <c r="E27" s="138">
        <v>6.5201025773104021E-2</v>
      </c>
      <c r="F27" s="138">
        <v>5.6291192846582211E-2</v>
      </c>
      <c r="G27" s="138">
        <v>4.8125470728230056E-2</v>
      </c>
      <c r="H27" s="138">
        <v>4.2459659610366456E-2</v>
      </c>
      <c r="I27" s="138">
        <v>5.3506566779474157E-2</v>
      </c>
      <c r="J27" s="138">
        <v>4.7207239285103786E-2</v>
      </c>
      <c r="M27" s="139" t="s">
        <v>1525</v>
      </c>
      <c r="N27" s="138">
        <v>5.8243633139907193E-2</v>
      </c>
      <c r="O27" s="138">
        <v>5.0284539948396857E-2</v>
      </c>
      <c r="P27" s="1058">
        <v>6.5201025773104021E-2</v>
      </c>
      <c r="Q27" s="1061">
        <v>5.6291192846582211E-2</v>
      </c>
      <c r="R27" s="138">
        <v>4.8125470728230056E-2</v>
      </c>
      <c r="S27" s="138">
        <v>4.2459659610366456E-2</v>
      </c>
      <c r="T27" s="138">
        <v>5.3506566779474157E-2</v>
      </c>
      <c r="U27" s="138">
        <v>4.7207239285103786E-2</v>
      </c>
      <c r="V27" s="1057"/>
      <c r="W27" s="1057"/>
      <c r="X27" s="1057"/>
      <c r="AA27" s="1057"/>
      <c r="AB27" s="1057"/>
      <c r="AC27" s="1057"/>
      <c r="AD27" s="1057"/>
      <c r="AE27" s="1057"/>
    </row>
    <row r="28" spans="2:31" ht="14.1" customHeight="1" thickTop="1" thickBot="1" x14ac:dyDescent="0.25">
      <c r="B28" s="140" t="s">
        <v>203</v>
      </c>
      <c r="C28" s="141">
        <v>5.5955604804894803E-2</v>
      </c>
      <c r="D28" s="141">
        <v>3.8687543397165111E-2</v>
      </c>
      <c r="E28" s="141">
        <v>6.1765702971036028E-2</v>
      </c>
      <c r="F28" s="141">
        <v>4.2704628472523189E-2</v>
      </c>
      <c r="G28" s="141">
        <v>4.7739808288984047E-2</v>
      </c>
      <c r="H28" s="141">
        <v>3.3501267721436391E-2</v>
      </c>
      <c r="I28" s="141">
        <v>5.2306568549458463E-2</v>
      </c>
      <c r="J28" s="141">
        <v>3.6705978079292462E-2</v>
      </c>
      <c r="M28" s="139" t="s">
        <v>406</v>
      </c>
      <c r="N28" s="138">
        <v>5.0094366276335366E-2</v>
      </c>
      <c r="O28" s="138">
        <v>1.9222345456054959E-2</v>
      </c>
      <c r="P28" s="1058">
        <v>4.6357692751815546E-2</v>
      </c>
      <c r="Q28" s="1061">
        <v>1.7788499004168689E-2</v>
      </c>
      <c r="R28" s="138">
        <v>4.0856798298709147E-2</v>
      </c>
      <c r="S28" s="138">
        <v>1.3876025383210639E-2</v>
      </c>
      <c r="T28" s="138">
        <v>3.6704689088819464E-2</v>
      </c>
      <c r="U28" s="138">
        <v>1.2465861709369551E-2</v>
      </c>
      <c r="V28" s="1057"/>
      <c r="W28" s="1057"/>
      <c r="X28" s="1057"/>
      <c r="AA28" s="1057"/>
      <c r="AB28" s="1057"/>
      <c r="AC28" s="1057"/>
      <c r="AD28" s="1057"/>
      <c r="AE28" s="1057"/>
    </row>
    <row r="29" spans="2:31" ht="14.1" customHeight="1" thickTop="1" thickBot="1" x14ac:dyDescent="0.25">
      <c r="M29" s="139" t="s">
        <v>1526</v>
      </c>
      <c r="N29" s="138">
        <v>4.0332625744521983E-2</v>
      </c>
      <c r="O29" s="138">
        <v>3.1679869925287672E-2</v>
      </c>
      <c r="P29" s="1058">
        <v>4.4477841548812035E-2</v>
      </c>
      <c r="Q29" s="1061">
        <v>3.4935792272718563E-2</v>
      </c>
      <c r="R29" s="138">
        <v>3.2606418762633101E-2</v>
      </c>
      <c r="S29" s="138">
        <v>2.6058899651725791E-2</v>
      </c>
      <c r="T29" s="138">
        <v>3.5729377673452731E-2</v>
      </c>
      <c r="U29" s="138">
        <v>2.8554754025244843E-2</v>
      </c>
      <c r="AA29" s="1057"/>
      <c r="AB29" s="1057"/>
      <c r="AC29" s="1057"/>
      <c r="AD29" s="1057"/>
      <c r="AE29" s="1057"/>
    </row>
    <row r="30" spans="2:31" ht="14.1" customHeight="1" thickTop="1" thickBot="1" x14ac:dyDescent="0.25">
      <c r="B30" s="50"/>
      <c r="C30" s="50"/>
      <c r="D30" s="1112"/>
      <c r="E30" s="50"/>
      <c r="F30" s="50"/>
      <c r="G30" s="50"/>
      <c r="H30" s="50"/>
      <c r="I30" s="50"/>
      <c r="J30" s="50"/>
      <c r="M30" s="139" t="s">
        <v>407</v>
      </c>
      <c r="N30" s="138">
        <v>4.0295411869337799E-2</v>
      </c>
      <c r="O30" s="138">
        <v>1.0122746487525831E-2</v>
      </c>
      <c r="P30" s="1058">
        <v>6.248513529241511E-2</v>
      </c>
      <c r="Q30" s="1061">
        <v>1.5697101840152158E-2</v>
      </c>
      <c r="R30" s="138">
        <v>3.3331727179667842E-2</v>
      </c>
      <c r="S30" s="138">
        <v>9.3585346437824336E-3</v>
      </c>
      <c r="T30" s="138">
        <v>5.2951630318794726E-2</v>
      </c>
      <c r="U30" s="138">
        <v>1.4867206374036419E-2</v>
      </c>
      <c r="V30" s="1057"/>
      <c r="W30" s="1057"/>
      <c r="X30" s="1057"/>
      <c r="AA30" s="1057"/>
      <c r="AB30" s="1057"/>
      <c r="AC30" s="1057"/>
      <c r="AD30" s="1057"/>
      <c r="AE30" s="1057"/>
    </row>
    <row r="31" spans="2:31" ht="14.1" customHeight="1" thickTop="1" thickBot="1" x14ac:dyDescent="0.25">
      <c r="B31" s="23" t="s">
        <v>207</v>
      </c>
      <c r="C31" s="50"/>
      <c r="D31" s="50"/>
      <c r="E31" s="50"/>
      <c r="F31" s="50"/>
      <c r="G31" s="50"/>
      <c r="H31" s="50"/>
      <c r="I31" s="50"/>
      <c r="J31" s="50"/>
      <c r="M31" s="139" t="s">
        <v>404</v>
      </c>
      <c r="N31" s="138">
        <v>3.998120239754592E-2</v>
      </c>
      <c r="O31" s="138">
        <v>3.440533686209768E-2</v>
      </c>
      <c r="P31" s="1058">
        <v>3.4895247510350599E-2</v>
      </c>
      <c r="Q31" s="1061">
        <v>3.0028680316867621E-2</v>
      </c>
      <c r="R31" s="138">
        <v>3.6216265663491641E-2</v>
      </c>
      <c r="S31" s="138">
        <v>3.2110456560332554E-2</v>
      </c>
      <c r="T31" s="138">
        <v>3.2180552288120431E-2</v>
      </c>
      <c r="U31" s="138">
        <v>2.8532268785979989E-2</v>
      </c>
      <c r="V31" s="1057"/>
      <c r="W31" s="1057"/>
      <c r="X31" s="1057"/>
      <c r="AA31" s="1057"/>
      <c r="AB31" s="1057"/>
      <c r="AC31" s="1057"/>
      <c r="AD31" s="1057"/>
      <c r="AE31" s="1057"/>
    </row>
    <row r="32" spans="2:31" ht="14.1" customHeight="1" thickTop="1" thickBot="1" x14ac:dyDescent="0.25">
      <c r="M32" s="139" t="s">
        <v>1528</v>
      </c>
      <c r="N32" s="138">
        <v>3.2895236347662532E-2</v>
      </c>
      <c r="O32" s="138">
        <v>2.710448364234077E-2</v>
      </c>
      <c r="P32" s="1058">
        <v>4.0936620590210616E-2</v>
      </c>
      <c r="Q32" s="1061">
        <v>3.3730293086613357E-2</v>
      </c>
      <c r="R32" s="138">
        <v>2.9648258986770107E-2</v>
      </c>
      <c r="S32" s="138">
        <v>2.4403395432098521E-2</v>
      </c>
      <c r="T32" s="138">
        <v>3.5549189835357299E-2</v>
      </c>
      <c r="U32" s="138">
        <v>2.9260434389421438E-2</v>
      </c>
      <c r="AA32" s="1057"/>
      <c r="AB32" s="1057"/>
      <c r="AC32" s="1057"/>
      <c r="AD32" s="1057"/>
      <c r="AE32" s="1057"/>
    </row>
    <row r="33" spans="13:31" ht="14.25" thickTop="1" thickBot="1" x14ac:dyDescent="0.25">
      <c r="M33" s="139" t="s">
        <v>1531</v>
      </c>
      <c r="N33" s="138">
        <v>2.453454531931332E-2</v>
      </c>
      <c r="O33" s="138">
        <v>2.05780035357109E-2</v>
      </c>
      <c r="P33" s="1058">
        <v>2.3439100954593242E-2</v>
      </c>
      <c r="Q33" s="1061">
        <v>1.96592150390421E-2</v>
      </c>
      <c r="R33" s="138">
        <v>1.3864365969801711E-2</v>
      </c>
      <c r="S33" s="138">
        <v>1.1005934823993519E-2</v>
      </c>
      <c r="T33" s="138">
        <v>1.36276158136953E-2</v>
      </c>
      <c r="U33" s="138">
        <v>1.081799570053466E-2</v>
      </c>
      <c r="AA33" s="1057"/>
      <c r="AB33" s="1057"/>
      <c r="AC33" s="1057"/>
      <c r="AD33" s="1057"/>
      <c r="AE33" s="1057"/>
    </row>
    <row r="34" spans="13:31" ht="14.25" thickTop="1" thickBot="1" x14ac:dyDescent="0.25">
      <c r="M34" s="139" t="s">
        <v>1532</v>
      </c>
      <c r="N34" s="138">
        <v>2.3510585834290269E-2</v>
      </c>
      <c r="O34" s="138">
        <v>1.909633624336899E-2</v>
      </c>
      <c r="P34" s="1058">
        <v>2.2166920185120727E-2</v>
      </c>
      <c r="Q34" s="1061">
        <v>1.8004951655334511E-2</v>
      </c>
      <c r="R34" s="138">
        <v>1.6797726086648729E-2</v>
      </c>
      <c r="S34" s="138">
        <v>1.3179887201631491E-2</v>
      </c>
      <c r="T34" s="138">
        <v>1.4776210368192958E-2</v>
      </c>
      <c r="U34" s="138">
        <v>1.159375887639651E-2</v>
      </c>
      <c r="AA34" s="1057"/>
      <c r="AB34" s="1057"/>
      <c r="AC34" s="1057"/>
      <c r="AD34" s="1057"/>
      <c r="AE34" s="1057"/>
    </row>
    <row r="35" spans="13:31" ht="14.25" thickTop="1" thickBot="1" x14ac:dyDescent="0.25">
      <c r="M35" s="139" t="s">
        <v>1533</v>
      </c>
      <c r="N35" s="138">
        <v>1.9391260638214641E-2</v>
      </c>
      <c r="O35" s="138">
        <v>1.0828596839688349E-2</v>
      </c>
      <c r="P35" s="1058">
        <v>2.6594275691049593E-2</v>
      </c>
      <c r="Q35" s="1061">
        <v>1.4850952450939489E-2</v>
      </c>
      <c r="R35" s="138">
        <v>1.4988667391183019E-2</v>
      </c>
      <c r="S35" s="138">
        <v>8.3035656730607206E-3</v>
      </c>
      <c r="T35" s="138">
        <v>2.0570418037385008E-2</v>
      </c>
      <c r="U35" s="138">
        <v>1.139579741399931E-2</v>
      </c>
      <c r="AA35" s="1057"/>
      <c r="AB35" s="1057"/>
      <c r="AC35" s="1057"/>
      <c r="AD35" s="1057"/>
      <c r="AE35" s="1057"/>
    </row>
    <row r="36" spans="13:31" ht="14.25" thickTop="1" thickBot="1" x14ac:dyDescent="0.25">
      <c r="M36" s="139" t="s">
        <v>1530</v>
      </c>
      <c r="N36" s="138">
        <v>1.938759956645824E-2</v>
      </c>
      <c r="O36" s="138">
        <v>1.2872099268740248E-2</v>
      </c>
      <c r="P36" s="1058">
        <v>2.434109282639069E-2</v>
      </c>
      <c r="Q36" s="1061">
        <v>1.6160895117360841E-2</v>
      </c>
      <c r="R36" s="138">
        <v>1.461753428496017E-2</v>
      </c>
      <c r="S36" s="138">
        <v>1.1135978201926799E-2</v>
      </c>
      <c r="T36" s="138">
        <v>1.973022223931991E-2</v>
      </c>
      <c r="U36" s="138">
        <v>1.5030943009471892E-2</v>
      </c>
      <c r="AA36" s="1057"/>
      <c r="AB36" s="1057"/>
      <c r="AC36" s="1057"/>
      <c r="AD36" s="1057"/>
      <c r="AE36" s="1057"/>
    </row>
    <row r="37" spans="13:31" ht="14.25" thickTop="1" thickBot="1" x14ac:dyDescent="0.25">
      <c r="M37" s="139" t="s">
        <v>1529</v>
      </c>
      <c r="N37" s="138">
        <v>1.808371572717608E-2</v>
      </c>
      <c r="O37" s="138">
        <v>2.2018736343503299E-4</v>
      </c>
      <c r="P37" s="1058">
        <v>2.8613921486980928E-2</v>
      </c>
      <c r="Q37" s="1061">
        <v>3.4840317248999538E-4</v>
      </c>
      <c r="R37" s="138">
        <v>1.2849149256596E-2</v>
      </c>
      <c r="S37" s="138">
        <v>2.0563356806522641E-4</v>
      </c>
      <c r="T37" s="138">
        <v>2.2572659045509723E-2</v>
      </c>
      <c r="U37" s="138">
        <v>3.6124542781423407E-4</v>
      </c>
      <c r="AA37" s="1057"/>
      <c r="AB37" s="1057"/>
      <c r="AC37" s="1057"/>
      <c r="AD37" s="1057"/>
      <c r="AE37" s="1057"/>
    </row>
    <row r="38" spans="13:31" ht="14.25" thickTop="1" thickBot="1" x14ac:dyDescent="0.25">
      <c r="M38" s="139" t="s">
        <v>1536</v>
      </c>
      <c r="N38" s="138">
        <v>1.3194358205163299E-2</v>
      </c>
      <c r="O38" s="138">
        <v>2.5630577277666587E-3</v>
      </c>
      <c r="P38" s="1058">
        <v>1.1638287505266081E-2</v>
      </c>
      <c r="Q38" s="1061">
        <v>2.2607846675459561E-3</v>
      </c>
      <c r="R38" s="138">
        <v>8.521266382215861E-3</v>
      </c>
      <c r="S38" s="138">
        <v>1.90612005050276E-3</v>
      </c>
      <c r="T38" s="138">
        <v>8.4770453739279987E-3</v>
      </c>
      <c r="U38" s="138">
        <v>1.896228263675527E-3</v>
      </c>
      <c r="AA38" s="1057"/>
      <c r="AB38" s="1057"/>
      <c r="AC38" s="1057"/>
      <c r="AD38" s="1057"/>
      <c r="AE38" s="1057"/>
    </row>
    <row r="39" spans="13:31" ht="14.25" thickTop="1" thickBot="1" x14ac:dyDescent="0.25">
      <c r="M39" s="139" t="s">
        <v>1539</v>
      </c>
      <c r="N39" s="138">
        <v>1.315141312784901E-2</v>
      </c>
      <c r="O39" s="138">
        <v>1.2244261728538739E-2</v>
      </c>
      <c r="P39" s="1058">
        <v>1.056886008614699E-2</v>
      </c>
      <c r="Q39" s="1061">
        <v>9.8398467000523505E-3</v>
      </c>
      <c r="R39" s="138">
        <v>9.6216296578615374E-3</v>
      </c>
      <c r="S39" s="138">
        <v>8.6669009565348183E-3</v>
      </c>
      <c r="T39" s="138">
        <v>7.360066148572408E-3</v>
      </c>
      <c r="U39" s="138">
        <v>6.6297463747320325E-3</v>
      </c>
      <c r="AA39" s="1057"/>
      <c r="AB39" s="1057"/>
      <c r="AC39" s="1057"/>
      <c r="AD39" s="1057"/>
      <c r="AE39" s="1057"/>
    </row>
    <row r="40" spans="13:31" ht="14.25" thickTop="1" thickBot="1" x14ac:dyDescent="0.25">
      <c r="M40" s="139" t="s">
        <v>1538</v>
      </c>
      <c r="N40" s="138">
        <v>1.3108612407819511E-2</v>
      </c>
      <c r="O40" s="138">
        <v>1.068447095141249E-2</v>
      </c>
      <c r="P40" s="1058">
        <v>1.6509247754851252E-2</v>
      </c>
      <c r="Q40" s="1061">
        <v>1.345623568526284E-2</v>
      </c>
      <c r="R40" s="138">
        <v>9.3854983209695816E-3</v>
      </c>
      <c r="S40" s="138">
        <v>7.2987849990262359E-3</v>
      </c>
      <c r="T40" s="138">
        <v>1.098054911988911E-2</v>
      </c>
      <c r="U40" s="138">
        <v>8.5392021240101711E-3</v>
      </c>
      <c r="AA40" s="1057"/>
      <c r="AB40" s="1057"/>
      <c r="AC40" s="1057"/>
      <c r="AD40" s="1057"/>
      <c r="AE40" s="1057"/>
    </row>
    <row r="41" spans="13:31" ht="14.25" thickTop="1" thickBot="1" x14ac:dyDescent="0.25">
      <c r="M41" s="139" t="s">
        <v>1534</v>
      </c>
      <c r="N41" s="138">
        <v>1.307803252497252E-2</v>
      </c>
      <c r="O41" s="138">
        <v>9.9291910410199691E-3</v>
      </c>
      <c r="P41" s="1058">
        <v>1.181936167691372E-2</v>
      </c>
      <c r="Q41" s="1061">
        <v>8.9735745685670699E-3</v>
      </c>
      <c r="R41" s="138">
        <v>9.1575415272004378E-3</v>
      </c>
      <c r="S41" s="138">
        <v>6.7651900300208633E-3</v>
      </c>
      <c r="T41" s="138">
        <v>8.3389579239950429E-3</v>
      </c>
      <c r="U41" s="138">
        <v>6.1604563670945569E-3</v>
      </c>
      <c r="AA41" s="1057"/>
      <c r="AB41" s="1057"/>
      <c r="AC41" s="1057"/>
      <c r="AD41" s="1057"/>
      <c r="AE41" s="1057"/>
    </row>
    <row r="42" spans="13:31" ht="14.25" thickTop="1" thickBot="1" x14ac:dyDescent="0.25">
      <c r="M42" s="139" t="s">
        <v>1535</v>
      </c>
      <c r="N42" s="138">
        <v>1.287722146640608E-2</v>
      </c>
      <c r="O42" s="138">
        <v>7.3603607133521263E-3</v>
      </c>
      <c r="P42" s="1058">
        <v>1.6616624776555379E-2</v>
      </c>
      <c r="Q42" s="1061">
        <v>9.4977284123704559E-3</v>
      </c>
      <c r="R42" s="138">
        <v>9.4619221725899521E-3</v>
      </c>
      <c r="S42" s="138">
        <v>5.2640159174801079E-3</v>
      </c>
      <c r="T42" s="138">
        <v>1.279358618993643E-2</v>
      </c>
      <c r="U42" s="138">
        <v>7.1175433613871056E-3</v>
      </c>
      <c r="AA42" s="1057"/>
      <c r="AB42" s="1057"/>
      <c r="AC42" s="1057"/>
      <c r="AD42" s="1057"/>
      <c r="AE42" s="1057"/>
    </row>
    <row r="43" spans="13:31" ht="14.25" thickTop="1" thickBot="1" x14ac:dyDescent="0.25">
      <c r="M43" s="139" t="s">
        <v>1544</v>
      </c>
      <c r="N43" s="138">
        <v>1.2217279311435529E-2</v>
      </c>
      <c r="O43" s="138">
        <v>9.2738145510201774E-3</v>
      </c>
      <c r="P43" s="1058">
        <v>2.045791508157415E-2</v>
      </c>
      <c r="Q43" s="1061">
        <v>1.552906385544075E-2</v>
      </c>
      <c r="R43" s="138">
        <v>3.1284345818782212E-3</v>
      </c>
      <c r="S43" s="138">
        <v>1.1646508043936311E-3</v>
      </c>
      <c r="T43" s="138">
        <v>5.4487475823753783E-3</v>
      </c>
      <c r="U43" s="138">
        <v>2.0284548353705551E-3</v>
      </c>
      <c r="AA43" s="1057"/>
      <c r="AB43" s="1057"/>
      <c r="AC43" s="1057"/>
      <c r="AD43" s="1057"/>
      <c r="AE43" s="1057"/>
    </row>
    <row r="44" spans="13:31" ht="14.25" thickTop="1" thickBot="1" x14ac:dyDescent="0.25">
      <c r="M44" s="139" t="s">
        <v>1537</v>
      </c>
      <c r="N44" s="138">
        <v>8.9184329180196469E-3</v>
      </c>
      <c r="O44" s="138">
        <v>8.5996115986880974E-3</v>
      </c>
      <c r="P44" s="1058">
        <v>1.3213007545200949E-2</v>
      </c>
      <c r="Q44" s="1061">
        <v>1.274066127802354E-2</v>
      </c>
      <c r="R44" s="138">
        <v>7.7565723819131328E-3</v>
      </c>
      <c r="S44" s="138">
        <v>7.4312016439701135E-3</v>
      </c>
      <c r="T44" s="138">
        <v>1.073757093600709E-2</v>
      </c>
      <c r="U44" s="138">
        <v>1.0287154024110441E-2</v>
      </c>
      <c r="AA44" s="1057"/>
      <c r="AB44" s="1057"/>
      <c r="AC44" s="1057"/>
      <c r="AD44" s="1057"/>
      <c r="AE44" s="1057"/>
    </row>
    <row r="45" spans="13:31" ht="14.25" thickTop="1" thickBot="1" x14ac:dyDescent="0.25">
      <c r="M45" s="139" t="s">
        <v>1543</v>
      </c>
      <c r="N45" s="138">
        <v>8.7091159091059935E-3</v>
      </c>
      <c r="O45" s="138">
        <v>3.5897494337605402E-3</v>
      </c>
      <c r="P45" s="1058">
        <v>9.9415091956274182E-3</v>
      </c>
      <c r="Q45" s="1061">
        <v>4.0977209831844011E-3</v>
      </c>
      <c r="R45" s="138">
        <v>4.0697499775107894E-3</v>
      </c>
      <c r="S45" s="138">
        <v>7.1143975808065068E-4</v>
      </c>
      <c r="T45" s="138">
        <v>5.2421940504389338E-3</v>
      </c>
      <c r="U45" s="138">
        <v>9.1639665524052784E-4</v>
      </c>
      <c r="AA45" s="1057"/>
      <c r="AB45" s="1057"/>
      <c r="AC45" s="1057"/>
      <c r="AD45" s="1057"/>
      <c r="AE45" s="1057"/>
    </row>
    <row r="46" spans="13:31" ht="14.25" thickTop="1" thickBot="1" x14ac:dyDescent="0.25">
      <c r="M46" s="139" t="s">
        <v>419</v>
      </c>
      <c r="N46" s="138">
        <v>8.5460368267827099E-3</v>
      </c>
      <c r="O46" s="138">
        <v>8.3892716937259259E-3</v>
      </c>
      <c r="P46" s="1058">
        <v>1.397942115129998E-2</v>
      </c>
      <c r="Q46" s="1061">
        <v>1.3722988156537729E-2</v>
      </c>
      <c r="R46" s="138">
        <v>6.3279574175228517E-3</v>
      </c>
      <c r="S46" s="138">
        <v>6.1775209967032839E-3</v>
      </c>
      <c r="T46" s="138">
        <v>1.052949155471748E-2</v>
      </c>
      <c r="U46" s="138">
        <v>1.027917080853874E-2</v>
      </c>
      <c r="AA46" s="1057"/>
      <c r="AB46" s="1057"/>
      <c r="AC46" s="1057"/>
      <c r="AD46" s="1057"/>
      <c r="AE46" s="1057"/>
    </row>
    <row r="47" spans="13:31" ht="14.25" thickTop="1" thickBot="1" x14ac:dyDescent="0.25">
      <c r="M47" s="139" t="s">
        <v>1542</v>
      </c>
      <c r="N47" s="138">
        <v>6.2420239982097772E-3</v>
      </c>
      <c r="O47" s="138">
        <v>1.725989452042587E-3</v>
      </c>
      <c r="P47" s="1058">
        <v>1.067726517608E-2</v>
      </c>
      <c r="Q47" s="1061">
        <v>2.952383245540409E-3</v>
      </c>
      <c r="R47" s="138">
        <v>4.3592912965262978E-3</v>
      </c>
      <c r="S47" s="138">
        <v>9.8905260135436998E-4</v>
      </c>
      <c r="T47" s="138">
        <v>7.2152710038145317E-3</v>
      </c>
      <c r="U47" s="138">
        <v>1.637028147553724E-3</v>
      </c>
      <c r="AA47" s="1057"/>
      <c r="AB47" s="1057"/>
      <c r="AC47" s="1057"/>
      <c r="AD47" s="1057"/>
      <c r="AE47" s="1057"/>
    </row>
    <row r="48" spans="13:31" ht="14.25" thickTop="1" thickBot="1" x14ac:dyDescent="0.25">
      <c r="M48" s="139" t="s">
        <v>1541</v>
      </c>
      <c r="N48" s="138">
        <v>6.1051160509617789E-3</v>
      </c>
      <c r="O48" s="138">
        <v>2.9702529051108249E-3</v>
      </c>
      <c r="P48" s="1058">
        <v>6.2262034752041092E-3</v>
      </c>
      <c r="Q48" s="1061">
        <v>3.0291641969889733E-3</v>
      </c>
      <c r="R48" s="138">
        <v>4.428202832499833E-3</v>
      </c>
      <c r="S48" s="138">
        <v>1.8545889355894571E-3</v>
      </c>
      <c r="T48" s="138">
        <v>4.923347627113263E-3</v>
      </c>
      <c r="U48" s="138">
        <v>2.0619620149943101E-3</v>
      </c>
      <c r="AA48" s="1057"/>
      <c r="AB48" s="1057"/>
      <c r="AC48" s="1057"/>
      <c r="AD48" s="1057"/>
      <c r="AE48" s="1057"/>
    </row>
    <row r="49" spans="13:31" ht="14.25" thickTop="1" thickBot="1" x14ac:dyDescent="0.25">
      <c r="M49" s="139" t="s">
        <v>1540</v>
      </c>
      <c r="N49" s="138">
        <v>4.7048995560242052E-3</v>
      </c>
      <c r="O49" s="138">
        <v>4.0324030376762635E-3</v>
      </c>
      <c r="P49" s="1058">
        <v>1.203930765452713E-2</v>
      </c>
      <c r="Q49" s="1061">
        <v>1.031846486403174E-2</v>
      </c>
      <c r="R49" s="138">
        <v>4.5044405133868358E-3</v>
      </c>
      <c r="S49" s="138">
        <v>4.0092122570735489E-3</v>
      </c>
      <c r="T49" s="138">
        <v>1.2659405380221832E-2</v>
      </c>
      <c r="U49" s="138">
        <v>1.126760206218967E-2</v>
      </c>
      <c r="AA49" s="1057"/>
      <c r="AB49" s="1057"/>
      <c r="AC49" s="1057"/>
      <c r="AD49" s="1057"/>
      <c r="AE49" s="1057"/>
    </row>
    <row r="50" spans="13:31" ht="14.25" thickTop="1" thickBot="1" x14ac:dyDescent="0.25">
      <c r="M50" s="139" t="s">
        <v>1549</v>
      </c>
      <c r="N50" s="138">
        <v>4.5107829518275461E-3</v>
      </c>
      <c r="O50" s="138">
        <v>2.454999668863788E-3</v>
      </c>
      <c r="P50" s="1058">
        <v>4.1032384045999078E-3</v>
      </c>
      <c r="Q50" s="1061">
        <v>2.2331930026650228E-3</v>
      </c>
      <c r="R50" s="138">
        <v>2.135768963012822E-3</v>
      </c>
      <c r="S50" s="138">
        <v>6.7659349436427648E-4</v>
      </c>
      <c r="T50" s="138">
        <v>1.9631138786420292E-3</v>
      </c>
      <c r="U50" s="138">
        <v>6.2189782789602436E-4</v>
      </c>
      <c r="AA50" s="1057"/>
      <c r="AB50" s="1057"/>
      <c r="AC50" s="1057"/>
      <c r="AD50" s="1057"/>
      <c r="AE50" s="1057"/>
    </row>
    <row r="51" spans="13:31" ht="14.25" thickTop="1" thickBot="1" x14ac:dyDescent="0.25">
      <c r="M51" s="139" t="s">
        <v>1547</v>
      </c>
      <c r="N51" s="138">
        <v>3.5928531905357721E-3</v>
      </c>
      <c r="O51" s="138">
        <v>7.8912949695685226E-4</v>
      </c>
      <c r="P51" s="1058">
        <v>3.9384242458015877E-3</v>
      </c>
      <c r="Q51" s="1061">
        <v>8.6503026399155998E-4</v>
      </c>
      <c r="R51" s="138">
        <v>2.3427936969250378E-3</v>
      </c>
      <c r="S51" s="138">
        <v>0</v>
      </c>
      <c r="T51" s="138">
        <v>2.6190570602191237E-3</v>
      </c>
      <c r="U51" s="138">
        <v>0</v>
      </c>
      <c r="AA51" s="1057"/>
      <c r="AB51" s="1057"/>
      <c r="AC51" s="1057"/>
      <c r="AD51" s="1057"/>
      <c r="AE51" s="1057"/>
    </row>
    <row r="52" spans="13:31" ht="14.25" thickTop="1" thickBot="1" x14ac:dyDescent="0.25">
      <c r="M52" s="139" t="s">
        <v>1545</v>
      </c>
      <c r="N52" s="138">
        <v>3.5408388991431572E-3</v>
      </c>
      <c r="O52" s="138">
        <v>1.3652986489451479E-3</v>
      </c>
      <c r="P52" s="1058">
        <v>5.0773523409398417E-3</v>
      </c>
      <c r="Q52" s="1061">
        <v>1.9577570425418512E-3</v>
      </c>
      <c r="R52" s="138">
        <v>2.5892903024838233E-3</v>
      </c>
      <c r="S52" s="138">
        <v>1.1943759192803961E-3</v>
      </c>
      <c r="T52" s="138">
        <v>3.8433824280841911E-3</v>
      </c>
      <c r="U52" s="138">
        <v>1.7728577658077621E-3</v>
      </c>
      <c r="AA52" s="1057"/>
      <c r="AB52" s="1057"/>
      <c r="AC52" s="1057"/>
      <c r="AD52" s="1057"/>
      <c r="AE52" s="1057"/>
    </row>
    <row r="53" spans="13:31" ht="14.25" thickTop="1" thickBot="1" x14ac:dyDescent="0.25">
      <c r="M53" s="139" t="s">
        <v>1546</v>
      </c>
      <c r="N53" s="138">
        <v>3.2696634231225456E-3</v>
      </c>
      <c r="O53" s="138">
        <v>2.0461694942300311E-3</v>
      </c>
      <c r="P53" s="1058">
        <v>3.9348918963889564E-3</v>
      </c>
      <c r="Q53" s="1061">
        <v>2.4624723464028151E-3</v>
      </c>
      <c r="R53" s="138">
        <v>2.7005154645629807E-3</v>
      </c>
      <c r="S53" s="138">
        <v>1.8123744150067818E-3</v>
      </c>
      <c r="T53" s="138">
        <v>3.2498717261101318E-3</v>
      </c>
      <c r="U53" s="138">
        <v>2.1810592998804021E-3</v>
      </c>
      <c r="AA53" s="1057"/>
      <c r="AB53" s="1057"/>
      <c r="AC53" s="1057"/>
      <c r="AD53" s="1057"/>
      <c r="AE53" s="1057"/>
    </row>
    <row r="54" spans="13:31" ht="14.25" thickTop="1" thickBot="1" x14ac:dyDescent="0.25">
      <c r="M54" s="139" t="s">
        <v>1551</v>
      </c>
      <c r="N54" s="138">
        <v>3.0021041880052952E-3</v>
      </c>
      <c r="O54" s="138">
        <v>2.7905676656335109E-3</v>
      </c>
      <c r="P54" s="1058">
        <v>3.7801548454809821E-3</v>
      </c>
      <c r="Q54" s="1061">
        <v>3.5137947327191386E-3</v>
      </c>
      <c r="R54" s="138">
        <v>2.426701733485895E-4</v>
      </c>
      <c r="S54" s="138">
        <v>1.156806436254285E-4</v>
      </c>
      <c r="T54" s="138">
        <v>3.2259889733753479E-4</v>
      </c>
      <c r="U54" s="138">
        <v>1.5378259125093448E-4</v>
      </c>
      <c r="AA54" s="1057"/>
      <c r="AB54" s="1057"/>
      <c r="AC54" s="1057"/>
      <c r="AD54" s="1057"/>
      <c r="AE54" s="1057"/>
    </row>
    <row r="55" spans="13:31" ht="14.25" thickTop="1" thickBot="1" x14ac:dyDescent="0.25">
      <c r="M55" s="139" t="s">
        <v>1548</v>
      </c>
      <c r="N55" s="138">
        <v>2.6561315881473359E-3</v>
      </c>
      <c r="O55" s="138">
        <v>8.1694107868136563E-4</v>
      </c>
      <c r="P55" s="1058">
        <v>3.4768399794948431E-3</v>
      </c>
      <c r="Q55" s="1061">
        <v>1.06936471669018E-3</v>
      </c>
      <c r="R55" s="138">
        <v>1.969021047913275E-3</v>
      </c>
      <c r="S55" s="138">
        <v>9.6098547212085232E-4</v>
      </c>
      <c r="T55" s="138">
        <v>2.4006827059965649E-3</v>
      </c>
      <c r="U55" s="138">
        <v>1.1716589856057679E-3</v>
      </c>
      <c r="AA55" s="1057"/>
      <c r="AB55" s="1057"/>
      <c r="AC55" s="1057"/>
      <c r="AD55" s="1057"/>
      <c r="AE55" s="1057"/>
    </row>
    <row r="56" spans="13:31" ht="14.25" thickTop="1" thickBot="1" x14ac:dyDescent="0.25">
      <c r="M56" s="139" t="s">
        <v>1550</v>
      </c>
      <c r="N56" s="138">
        <v>9.0335994262127754E-4</v>
      </c>
      <c r="O56" s="138">
        <v>0</v>
      </c>
      <c r="P56" s="1058">
        <v>1.4752945229160291E-3</v>
      </c>
      <c r="Q56" s="1061">
        <v>0</v>
      </c>
      <c r="R56" s="138">
        <v>5.8580837411078678E-4</v>
      </c>
      <c r="S56" s="138">
        <v>0</v>
      </c>
      <c r="T56" s="138">
        <v>1.006918389847321E-3</v>
      </c>
      <c r="U56" s="138">
        <v>0</v>
      </c>
      <c r="AA56" s="1057"/>
      <c r="AB56" s="1057"/>
      <c r="AC56" s="1057"/>
      <c r="AD56" s="1057"/>
      <c r="AE56" s="1057"/>
    </row>
    <row r="57" spans="13:31" ht="14.25" thickTop="1" thickBot="1" x14ac:dyDescent="0.25">
      <c r="M57" s="139" t="s">
        <v>1552</v>
      </c>
      <c r="N57" s="138">
        <v>5.7884668101621827E-5</v>
      </c>
      <c r="O57" s="138">
        <v>0</v>
      </c>
      <c r="P57" s="1058">
        <v>8.2322372594477924E-5</v>
      </c>
      <c r="Q57" s="1061">
        <v>0</v>
      </c>
      <c r="R57" s="138">
        <v>3.8708929562630533E-5</v>
      </c>
      <c r="S57" s="138">
        <v>0</v>
      </c>
      <c r="T57" s="138">
        <v>6.7687485746494965E-5</v>
      </c>
      <c r="U57" s="138">
        <v>0</v>
      </c>
      <c r="AA57" s="1057"/>
      <c r="AB57" s="1057"/>
      <c r="AC57" s="1057"/>
      <c r="AD57" s="1057"/>
      <c r="AE57" s="1057"/>
    </row>
    <row r="58" spans="13:31" ht="14.25" thickTop="1" thickBot="1" x14ac:dyDescent="0.25">
      <c r="M58" s="140" t="s">
        <v>203</v>
      </c>
      <c r="N58" s="141">
        <v>5.5955604804894803E-2</v>
      </c>
      <c r="O58" s="141">
        <v>3.8687543397165111E-2</v>
      </c>
      <c r="P58" s="1059">
        <v>6.1765702971036028E-2</v>
      </c>
      <c r="Q58" s="1062">
        <v>4.2704628472523189E-2</v>
      </c>
      <c r="R58" s="141">
        <v>4.7739808288984047E-2</v>
      </c>
      <c r="S58" s="141">
        <v>3.3501267721436391E-2</v>
      </c>
      <c r="T58" s="141">
        <v>5.2306568549458463E-2</v>
      </c>
      <c r="U58" s="141">
        <v>3.6705978079292462E-2</v>
      </c>
      <c r="AA58" s="1057"/>
      <c r="AB58" s="1057"/>
      <c r="AC58" s="1057"/>
      <c r="AD58" s="1057"/>
      <c r="AE58" s="1057"/>
    </row>
    <row r="59" spans="13:31" ht="13.5" thickTop="1" x14ac:dyDescent="0.2"/>
    <row r="60" spans="13:31" x14ac:dyDescent="0.2">
      <c r="M60" s="23" t="s">
        <v>207</v>
      </c>
      <c r="AA60" s="1057"/>
    </row>
  </sheetData>
  <mergeCells count="30">
    <mergeCell ref="C3:F3"/>
    <mergeCell ref="N3:Q3"/>
    <mergeCell ref="G3:J3"/>
    <mergeCell ref="R3:U3"/>
    <mergeCell ref="R4:S5"/>
    <mergeCell ref="T4:U5"/>
    <mergeCell ref="G4:H5"/>
    <mergeCell ref="I4:J5"/>
    <mergeCell ref="G6:G7"/>
    <mergeCell ref="H6:H7"/>
    <mergeCell ref="I6:I7"/>
    <mergeCell ref="J6:J7"/>
    <mergeCell ref="R6:R7"/>
    <mergeCell ref="Q6:Q7"/>
    <mergeCell ref="S6:S7"/>
    <mergeCell ref="T6:T7"/>
    <mergeCell ref="U6:U7"/>
    <mergeCell ref="B4:B7"/>
    <mergeCell ref="C6:C7"/>
    <mergeCell ref="E6:E7"/>
    <mergeCell ref="C4:D5"/>
    <mergeCell ref="E4:F5"/>
    <mergeCell ref="D6:D7"/>
    <mergeCell ref="F6:F7"/>
    <mergeCell ref="M4:M7"/>
    <mergeCell ref="N4:O5"/>
    <mergeCell ref="P4:Q5"/>
    <mergeCell ref="N6:N7"/>
    <mergeCell ref="O6:O7"/>
    <mergeCell ref="P6:P7"/>
  </mergeCell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tabColor theme="9" tint="0.39997558519241921"/>
  </sheetPr>
  <dimension ref="A1:L332"/>
  <sheetViews>
    <sheetView topLeftCell="H1" zoomScale="80" zoomScaleNormal="80" workbookViewId="0">
      <selection activeCell="M36" sqref="M36"/>
    </sheetView>
  </sheetViews>
  <sheetFormatPr defaultColWidth="9.140625" defaultRowHeight="12.75" x14ac:dyDescent="0.2"/>
  <cols>
    <col min="1" max="1" width="9.85546875" style="24" bestFit="1" customWidth="1"/>
    <col min="2" max="2" width="7.140625" style="24" bestFit="1" customWidth="1"/>
    <col min="3" max="3" width="5.140625" style="24" bestFit="1" customWidth="1"/>
    <col min="4" max="4" width="8.85546875" style="24" customWidth="1"/>
    <col min="5" max="5" width="11.85546875" style="24" bestFit="1" customWidth="1"/>
    <col min="6" max="6" width="21.85546875" style="24" bestFit="1" customWidth="1"/>
    <col min="7" max="7" width="12.42578125" style="24" customWidth="1"/>
    <col min="8" max="8" width="13.42578125" style="24" customWidth="1"/>
    <col min="9" max="9" width="11.42578125" style="24" bestFit="1" customWidth="1"/>
    <col min="10" max="10" width="21.85546875" style="24" bestFit="1" customWidth="1"/>
    <col min="11" max="16384" width="9.140625" style="24"/>
  </cols>
  <sheetData>
    <row r="1" spans="1:7" x14ac:dyDescent="0.2">
      <c r="A1" s="1195" t="s">
        <v>1911</v>
      </c>
      <c r="B1" s="1195"/>
      <c r="C1" s="1195"/>
      <c r="D1" s="1195"/>
      <c r="E1" s="1195"/>
      <c r="F1" s="1195"/>
      <c r="G1" s="1195"/>
    </row>
    <row r="22" spans="1:10" x14ac:dyDescent="0.2">
      <c r="A22" s="576" t="s">
        <v>1912</v>
      </c>
    </row>
    <row r="23" spans="1:10" ht="53.25" customHeight="1" x14ac:dyDescent="0.2">
      <c r="A23" s="1196" t="s">
        <v>1913</v>
      </c>
      <c r="B23" s="1196"/>
      <c r="C23" s="1196"/>
      <c r="D23" s="1196"/>
      <c r="E23" s="1196"/>
      <c r="F23" s="1196"/>
      <c r="G23" s="1196"/>
      <c r="H23" s="1196"/>
      <c r="I23" s="1196"/>
      <c r="J23" s="1196"/>
    </row>
    <row r="26" spans="1:10" ht="13.5" thickBot="1" x14ac:dyDescent="0.25"/>
    <row r="27" spans="1:10" ht="14.25" x14ac:dyDescent="0.25">
      <c r="A27" s="1197" t="s">
        <v>9</v>
      </c>
      <c r="B27" s="1199" t="s">
        <v>1914</v>
      </c>
      <c r="C27" s="1201" t="s">
        <v>76</v>
      </c>
      <c r="D27" s="1203" t="s">
        <v>1915</v>
      </c>
      <c r="E27" s="1204"/>
      <c r="F27" s="1205"/>
      <c r="G27" s="1203" t="s">
        <v>1916</v>
      </c>
      <c r="H27" s="1204"/>
      <c r="I27" s="1204"/>
      <c r="J27" s="1205"/>
    </row>
    <row r="28" spans="1:10" ht="15.75" thickBot="1" x14ac:dyDescent="0.25">
      <c r="A28" s="1198"/>
      <c r="B28" s="1200"/>
      <c r="C28" s="1202"/>
      <c r="D28" s="577" t="s">
        <v>1917</v>
      </c>
      <c r="E28" s="578" t="s">
        <v>1918</v>
      </c>
      <c r="F28" s="579" t="s">
        <v>1919</v>
      </c>
      <c r="G28" s="577" t="s">
        <v>1917</v>
      </c>
      <c r="H28" s="580" t="s">
        <v>1918</v>
      </c>
      <c r="I28" s="580" t="s">
        <v>335</v>
      </c>
      <c r="J28" s="579" t="s">
        <v>1919</v>
      </c>
    </row>
    <row r="29" spans="1:10" ht="15" x14ac:dyDescent="0.25">
      <c r="A29" s="1206" t="s">
        <v>1920</v>
      </c>
      <c r="B29" s="1211" t="s">
        <v>7</v>
      </c>
      <c r="C29" s="581">
        <v>2012</v>
      </c>
      <c r="D29" s="582">
        <v>1354.68</v>
      </c>
      <c r="E29" s="583">
        <v>1137.02</v>
      </c>
      <c r="F29" s="584">
        <v>5.3376033588963624E-2</v>
      </c>
      <c r="G29" s="585">
        <v>2120120.5</v>
      </c>
      <c r="H29" s="583">
        <v>1536703.8870356574</v>
      </c>
      <c r="I29" s="583">
        <v>0</v>
      </c>
      <c r="J29" s="584">
        <v>1.5357028755580664E-2</v>
      </c>
    </row>
    <row r="30" spans="1:10" ht="15" x14ac:dyDescent="0.25">
      <c r="A30" s="1206"/>
      <c r="B30" s="1209"/>
      <c r="C30" s="586">
        <v>2013</v>
      </c>
      <c r="D30" s="582">
        <v>1887.49</v>
      </c>
      <c r="E30" s="583">
        <v>2422.8199999999997</v>
      </c>
      <c r="F30" s="584">
        <v>9.5946709999109592E-2</v>
      </c>
      <c r="G30" s="585">
        <v>2952485.12</v>
      </c>
      <c r="H30" s="583">
        <v>3681901.821773123</v>
      </c>
      <c r="I30" s="583">
        <v>0</v>
      </c>
      <c r="J30" s="584">
        <v>2.7956097978303292E-2</v>
      </c>
    </row>
    <row r="31" spans="1:10" ht="15" x14ac:dyDescent="0.25">
      <c r="A31" s="1206"/>
      <c r="B31" s="1209"/>
      <c r="C31" s="586">
        <v>2014</v>
      </c>
      <c r="D31" s="582">
        <v>2586.7199999999998</v>
      </c>
      <c r="E31" s="583">
        <v>5705.87</v>
      </c>
      <c r="F31" s="584">
        <v>0.18563699044122586</v>
      </c>
      <c r="G31" s="585">
        <v>4253413.26</v>
      </c>
      <c r="H31" s="583">
        <v>10912142.49068143</v>
      </c>
      <c r="I31" s="583">
        <v>0</v>
      </c>
      <c r="J31" s="584">
        <v>6.3996401673245468E-2</v>
      </c>
    </row>
    <row r="32" spans="1:10" ht="15" x14ac:dyDescent="0.25">
      <c r="A32" s="1206"/>
      <c r="B32" s="1209"/>
      <c r="C32" s="586">
        <v>2015</v>
      </c>
      <c r="D32" s="582">
        <v>3588.03</v>
      </c>
      <c r="E32" s="583">
        <v>7210.53</v>
      </c>
      <c r="F32" s="584">
        <v>0.22853127909929738</v>
      </c>
      <c r="G32" s="585">
        <v>5533132.2300000004</v>
      </c>
      <c r="H32" s="583">
        <v>16696240.794512426</v>
      </c>
      <c r="I32" s="583">
        <v>130976.51258995305</v>
      </c>
      <c r="J32" s="584">
        <v>9.3948280068093096E-2</v>
      </c>
    </row>
    <row r="33" spans="1:10" ht="15" x14ac:dyDescent="0.25">
      <c r="A33" s="1206"/>
      <c r="B33" s="1209"/>
      <c r="C33" s="586">
        <v>2016</v>
      </c>
      <c r="D33" s="582">
        <v>4837.22</v>
      </c>
      <c r="E33" s="583">
        <v>10367.52</v>
      </c>
      <c r="F33" s="584">
        <v>0.33067440899501971</v>
      </c>
      <c r="G33" s="585">
        <v>7571800.9199999999</v>
      </c>
      <c r="H33" s="583">
        <v>21220789.862727858</v>
      </c>
      <c r="I33" s="583">
        <v>232936.20765837753</v>
      </c>
      <c r="J33" s="584">
        <v>0.12161660320580557</v>
      </c>
    </row>
    <row r="34" spans="1:10" ht="15" x14ac:dyDescent="0.25">
      <c r="A34" s="1206"/>
      <c r="B34" s="1209"/>
      <c r="C34" s="586">
        <v>2017</v>
      </c>
      <c r="D34" s="582">
        <v>6088.37</v>
      </c>
      <c r="E34" s="583">
        <v>10978.310000000001</v>
      </c>
      <c r="F34" s="584">
        <v>0.3419559598469214</v>
      </c>
      <c r="G34" s="585">
        <v>9756830.75</v>
      </c>
      <c r="H34" s="583">
        <v>26307674.084092364</v>
      </c>
      <c r="I34" s="583">
        <v>347795.6785572134</v>
      </c>
      <c r="J34" s="584">
        <v>0.15118081447117443</v>
      </c>
    </row>
    <row r="35" spans="1:10" ht="15" x14ac:dyDescent="0.25">
      <c r="A35" s="1206"/>
      <c r="B35" s="1209"/>
      <c r="C35" s="586">
        <v>2018</v>
      </c>
      <c r="D35" s="582">
        <v>7239.73</v>
      </c>
      <c r="E35" s="583">
        <v>11872.310000000001</v>
      </c>
      <c r="F35" s="584">
        <v>0.41112655150902405</v>
      </c>
      <c r="G35" s="585">
        <v>11885158.4</v>
      </c>
      <c r="H35" s="583">
        <v>28418264.443987634</v>
      </c>
      <c r="I35" s="583">
        <v>421968.0341690284</v>
      </c>
      <c r="J35" s="584">
        <v>0.17066158153208744</v>
      </c>
    </row>
    <row r="36" spans="1:10" ht="15" x14ac:dyDescent="0.25">
      <c r="A36" s="1206"/>
      <c r="B36" s="1209"/>
      <c r="C36" s="586">
        <v>2019</v>
      </c>
      <c r="D36" s="582">
        <v>8418.77</v>
      </c>
      <c r="E36" s="583">
        <v>12901.11</v>
      </c>
      <c r="F36" s="584">
        <v>0.48312628883500647</v>
      </c>
      <c r="G36" s="585">
        <v>13948585.720000001</v>
      </c>
      <c r="H36" s="583">
        <v>29010974.853218116</v>
      </c>
      <c r="I36" s="583">
        <v>1053506.9468248</v>
      </c>
      <c r="J36" s="584">
        <v>0.18861383070341495</v>
      </c>
    </row>
    <row r="37" spans="1:10" ht="15" x14ac:dyDescent="0.25">
      <c r="A37" s="1206"/>
      <c r="B37" s="1209"/>
      <c r="C37" s="586">
        <v>2020</v>
      </c>
      <c r="D37" s="582">
        <v>9702.67</v>
      </c>
      <c r="E37" s="583">
        <v>14718.61</v>
      </c>
      <c r="F37" s="584">
        <v>0.51996678518960116</v>
      </c>
      <c r="G37" s="585">
        <v>16014711.810000001</v>
      </c>
      <c r="H37" s="583">
        <v>31617418.562947724</v>
      </c>
      <c r="I37" s="583">
        <v>1661767.5787957378</v>
      </c>
      <c r="J37" s="584">
        <v>0.209673238301578</v>
      </c>
    </row>
    <row r="38" spans="1:10" ht="15" x14ac:dyDescent="0.25">
      <c r="A38" s="1206"/>
      <c r="B38" s="1209"/>
      <c r="C38" s="586">
        <v>2021</v>
      </c>
      <c r="D38" s="582">
        <v>11193.12</v>
      </c>
      <c r="E38" s="583">
        <v>15992.41</v>
      </c>
      <c r="F38" s="584">
        <v>0.62365006538046841</v>
      </c>
      <c r="G38" s="585">
        <v>18260669.57</v>
      </c>
      <c r="H38" s="583">
        <v>35508496.130024053</v>
      </c>
      <c r="I38" s="583">
        <v>1425561.5050232552</v>
      </c>
      <c r="J38" s="584">
        <v>0.23133853816190564</v>
      </c>
    </row>
    <row r="39" spans="1:10" ht="15" x14ac:dyDescent="0.25">
      <c r="A39" s="1206"/>
      <c r="B39" s="1209"/>
      <c r="C39" s="586">
        <v>2022</v>
      </c>
      <c r="D39" s="582">
        <v>13060.28</v>
      </c>
      <c r="E39" s="583">
        <v>18017.71</v>
      </c>
      <c r="F39" s="584">
        <v>0.60590325976760506</v>
      </c>
      <c r="G39" s="585">
        <v>22190926.390000001</v>
      </c>
      <c r="H39" s="583">
        <v>39452367.574614167</v>
      </c>
      <c r="I39" s="583">
        <v>2056956.8249379997</v>
      </c>
      <c r="J39" s="584">
        <v>0.25792326811740995</v>
      </c>
    </row>
    <row r="40" spans="1:10" ht="15" x14ac:dyDescent="0.25">
      <c r="A40" s="1206"/>
      <c r="B40" s="1209"/>
      <c r="C40" s="586">
        <v>2023</v>
      </c>
      <c r="D40" s="582">
        <v>15309.45</v>
      </c>
      <c r="E40" s="583">
        <v>20394.11</v>
      </c>
      <c r="F40" s="584">
        <v>0.80975142883062678</v>
      </c>
      <c r="G40" s="585">
        <v>25853848.609999999</v>
      </c>
      <c r="H40" s="583">
        <v>41401271.164223984</v>
      </c>
      <c r="I40" s="583">
        <v>2051297.3880808868</v>
      </c>
      <c r="J40" s="584">
        <v>0.28278564894685027</v>
      </c>
    </row>
    <row r="41" spans="1:10" ht="15" x14ac:dyDescent="0.25">
      <c r="A41" s="1206"/>
      <c r="B41" s="1209" t="s">
        <v>2</v>
      </c>
      <c r="C41" s="586">
        <v>2012</v>
      </c>
      <c r="D41" s="582">
        <v>31.4</v>
      </c>
      <c r="E41" s="583">
        <v>75.599999999999994</v>
      </c>
      <c r="F41" s="584">
        <v>1.6078532964598977E-3</v>
      </c>
      <c r="G41" s="585">
        <v>44888.93</v>
      </c>
      <c r="H41" s="583">
        <v>123469.99996228058</v>
      </c>
      <c r="I41" s="583">
        <v>0</v>
      </c>
      <c r="J41" s="584">
        <v>5.1849663904924182E-4</v>
      </c>
    </row>
    <row r="42" spans="1:10" ht="15" x14ac:dyDescent="0.25">
      <c r="A42" s="1206"/>
      <c r="B42" s="1209"/>
      <c r="C42" s="586">
        <v>2013</v>
      </c>
      <c r="D42" s="582">
        <v>43.63</v>
      </c>
      <c r="E42" s="583">
        <v>126.3</v>
      </c>
      <c r="F42" s="584">
        <v>2.5270430636809499E-3</v>
      </c>
      <c r="G42" s="585">
        <v>65832.5</v>
      </c>
      <c r="H42" s="583">
        <v>163089.55839741186</v>
      </c>
      <c r="I42" s="583">
        <v>269.06731310010264</v>
      </c>
      <c r="J42" s="584">
        <v>6.9110852708614053E-4</v>
      </c>
    </row>
    <row r="43" spans="1:10" ht="15" x14ac:dyDescent="0.25">
      <c r="A43" s="1206"/>
      <c r="B43" s="1209"/>
      <c r="C43" s="586">
        <v>2014</v>
      </c>
      <c r="D43" s="582">
        <v>105.58</v>
      </c>
      <c r="E43" s="583">
        <v>170.3</v>
      </c>
      <c r="F43" s="584">
        <v>4.1516305247475587E-3</v>
      </c>
      <c r="G43" s="585">
        <v>155498.9</v>
      </c>
      <c r="H43" s="583">
        <v>287212.54075347638</v>
      </c>
      <c r="I43" s="583">
        <v>201.14070259378309</v>
      </c>
      <c r="J43" s="584">
        <v>1.3021902143612405E-3</v>
      </c>
    </row>
    <row r="44" spans="1:10" ht="15" x14ac:dyDescent="0.25">
      <c r="A44" s="1206"/>
      <c r="B44" s="1209"/>
      <c r="C44" s="586">
        <v>2015</v>
      </c>
      <c r="D44" s="582">
        <v>136.87</v>
      </c>
      <c r="E44" s="583">
        <v>303.76</v>
      </c>
      <c r="F44" s="584">
        <v>6.3058847100578167E-3</v>
      </c>
      <c r="G44" s="585">
        <v>207839.03</v>
      </c>
      <c r="H44" s="583">
        <v>396327.88498624257</v>
      </c>
      <c r="I44" s="583">
        <v>545.88592570547894</v>
      </c>
      <c r="J44" s="584">
        <v>1.7385471629722989E-3</v>
      </c>
    </row>
    <row r="45" spans="1:10" ht="15" x14ac:dyDescent="0.25">
      <c r="A45" s="1206"/>
      <c r="B45" s="1209"/>
      <c r="C45" s="586">
        <v>2016</v>
      </c>
      <c r="D45" s="582">
        <v>209.82</v>
      </c>
      <c r="E45" s="583">
        <v>579.26</v>
      </c>
      <c r="F45" s="584">
        <v>1.109676693526839E-2</v>
      </c>
      <c r="G45" s="585">
        <v>306376.09999999998</v>
      </c>
      <c r="H45" s="583">
        <v>708722.05817936349</v>
      </c>
      <c r="I45" s="583">
        <v>1809.6583711668798</v>
      </c>
      <c r="J45" s="584">
        <v>2.8900762594048471E-3</v>
      </c>
    </row>
    <row r="46" spans="1:10" ht="15" x14ac:dyDescent="0.25">
      <c r="A46" s="1206"/>
      <c r="B46" s="1209"/>
      <c r="C46" s="586">
        <v>2017</v>
      </c>
      <c r="D46" s="582">
        <v>272.04000000000002</v>
      </c>
      <c r="E46" s="583">
        <v>1248.51</v>
      </c>
      <c r="F46" s="584">
        <v>2.1874593146665729E-2</v>
      </c>
      <c r="G46" s="585">
        <v>419177.26</v>
      </c>
      <c r="H46" s="583">
        <v>2156125.42277411</v>
      </c>
      <c r="I46" s="583">
        <v>40794.669487279534</v>
      </c>
      <c r="J46" s="584">
        <v>7.3134606589170389E-3</v>
      </c>
    </row>
    <row r="47" spans="1:10" ht="15" x14ac:dyDescent="0.25">
      <c r="A47" s="1206"/>
      <c r="B47" s="1209"/>
      <c r="C47" s="586">
        <v>2018</v>
      </c>
      <c r="D47" s="582">
        <v>412.95</v>
      </c>
      <c r="E47" s="583">
        <v>1907.1100000000001</v>
      </c>
      <c r="F47" s="584">
        <v>3.157702901323111E-2</v>
      </c>
      <c r="G47" s="585">
        <v>622628</v>
      </c>
      <c r="H47" s="583">
        <v>3128987.1886574691</v>
      </c>
      <c r="I47" s="583">
        <v>268710.61575814139</v>
      </c>
      <c r="J47" s="584">
        <v>1.0661453546415471E-2</v>
      </c>
    </row>
    <row r="48" spans="1:10" ht="15" x14ac:dyDescent="0.25">
      <c r="A48" s="1206"/>
      <c r="B48" s="1209"/>
      <c r="C48" s="586">
        <v>2019</v>
      </c>
      <c r="D48" s="582">
        <v>583.29</v>
      </c>
      <c r="E48" s="583">
        <v>2406.5100000000002</v>
      </c>
      <c r="F48" s="584">
        <v>3.9960058652993978E-2</v>
      </c>
      <c r="G48" s="585">
        <v>870841.25</v>
      </c>
      <c r="H48" s="583">
        <v>4244535.4302420616</v>
      </c>
      <c r="I48" s="583">
        <v>266639.94207608455</v>
      </c>
      <c r="J48" s="584">
        <v>1.3982025501075824E-2</v>
      </c>
    </row>
    <row r="49" spans="1:10" ht="15" x14ac:dyDescent="0.25">
      <c r="A49" s="1206"/>
      <c r="B49" s="1209"/>
      <c r="C49" s="586">
        <v>2020</v>
      </c>
      <c r="D49" s="582">
        <v>938.65</v>
      </c>
      <c r="E49" s="583">
        <v>4901.91</v>
      </c>
      <c r="F49" s="584">
        <v>7.8527640356379103E-2</v>
      </c>
      <c r="G49" s="585">
        <v>1372067.32</v>
      </c>
      <c r="H49" s="583">
        <v>8057520.1857825574</v>
      </c>
      <c r="I49" s="583">
        <v>612123.33185791271</v>
      </c>
      <c r="J49" s="584">
        <v>2.6204042287504861E-2</v>
      </c>
    </row>
    <row r="50" spans="1:10" ht="15" x14ac:dyDescent="0.25">
      <c r="A50" s="1206"/>
      <c r="B50" s="1209"/>
      <c r="C50" s="586">
        <v>2021</v>
      </c>
      <c r="D50" s="582">
        <v>1305.6300000000001</v>
      </c>
      <c r="E50" s="583">
        <v>8859.15</v>
      </c>
      <c r="F50" s="584">
        <v>0.13794515757233522</v>
      </c>
      <c r="G50" s="585">
        <v>1941575.76</v>
      </c>
      <c r="H50" s="583">
        <v>15709600.959229402</v>
      </c>
      <c r="I50" s="583">
        <v>1828765.5593555751</v>
      </c>
      <c r="J50" s="584">
        <v>4.9339127378565745E-2</v>
      </c>
    </row>
    <row r="51" spans="1:10" ht="15" x14ac:dyDescent="0.25">
      <c r="A51" s="1206"/>
      <c r="B51" s="1209"/>
      <c r="C51" s="586">
        <v>2022</v>
      </c>
      <c r="D51" s="582">
        <v>1754.88</v>
      </c>
      <c r="E51" s="583">
        <v>11365.95</v>
      </c>
      <c r="F51" s="584">
        <v>0.16370782248057808</v>
      </c>
      <c r="G51" s="585">
        <v>2485607.46</v>
      </c>
      <c r="H51" s="583">
        <v>23560820.863937378</v>
      </c>
      <c r="I51" s="583">
        <v>2896211.7476746249</v>
      </c>
      <c r="J51" s="584">
        <v>6.6906489540804512E-2</v>
      </c>
    </row>
    <row r="52" spans="1:10" ht="15" x14ac:dyDescent="0.25">
      <c r="A52" s="1206"/>
      <c r="B52" s="1209"/>
      <c r="C52" s="586">
        <v>2023</v>
      </c>
      <c r="D52" s="582">
        <v>2408.4</v>
      </c>
      <c r="E52" s="583">
        <v>15419.95</v>
      </c>
      <c r="F52" s="584">
        <v>0.20849810749697839</v>
      </c>
      <c r="G52" s="585">
        <v>3599866.82</v>
      </c>
      <c r="H52" s="583">
        <v>28258749.193112381</v>
      </c>
      <c r="I52" s="583">
        <v>2500125.3488929337</v>
      </c>
      <c r="J52" s="584">
        <v>7.6652080315861543E-2</v>
      </c>
    </row>
    <row r="53" spans="1:10" ht="15" x14ac:dyDescent="0.25">
      <c r="A53" s="1206"/>
      <c r="B53" s="1209" t="s">
        <v>3</v>
      </c>
      <c r="C53" s="586">
        <v>2012</v>
      </c>
      <c r="D53" s="582">
        <v>6.56</v>
      </c>
      <c r="E53" s="583">
        <v>0</v>
      </c>
      <c r="F53" s="584">
        <v>1.3903468809496408E-4</v>
      </c>
      <c r="G53" s="585">
        <v>8649.19</v>
      </c>
      <c r="H53" s="583">
        <v>122335.09500698766</v>
      </c>
      <c r="I53" s="583">
        <v>0</v>
      </c>
      <c r="J53" s="584">
        <v>5.7306521650084979E-4</v>
      </c>
    </row>
    <row r="54" spans="1:10" ht="15" x14ac:dyDescent="0.25">
      <c r="A54" s="1206"/>
      <c r="B54" s="1209"/>
      <c r="C54" s="586">
        <v>2013</v>
      </c>
      <c r="D54" s="582">
        <v>22.21</v>
      </c>
      <c r="E54" s="583">
        <v>52.96</v>
      </c>
      <c r="F54" s="584">
        <v>1.6589893076075595E-3</v>
      </c>
      <c r="G54" s="585">
        <v>26600.53</v>
      </c>
      <c r="H54" s="583">
        <v>124037.96536784693</v>
      </c>
      <c r="I54" s="583">
        <v>0</v>
      </c>
      <c r="J54" s="584">
        <v>6.5225875287249228E-4</v>
      </c>
    </row>
    <row r="55" spans="1:10" ht="15" x14ac:dyDescent="0.25">
      <c r="A55" s="1206"/>
      <c r="B55" s="1209"/>
      <c r="C55" s="586">
        <v>2014</v>
      </c>
      <c r="D55" s="582">
        <v>61.18</v>
      </c>
      <c r="E55" s="583">
        <v>60.660000000000004</v>
      </c>
      <c r="F55" s="584">
        <v>2.6942114257207856E-3</v>
      </c>
      <c r="G55" s="585">
        <v>84645.33</v>
      </c>
      <c r="H55" s="583">
        <v>130009.22800379674</v>
      </c>
      <c r="I55" s="583">
        <v>0</v>
      </c>
      <c r="J55" s="584">
        <v>9.15809504517321E-4</v>
      </c>
    </row>
    <row r="56" spans="1:10" ht="15" x14ac:dyDescent="0.25">
      <c r="A56" s="1206"/>
      <c r="B56" s="1209"/>
      <c r="C56" s="586">
        <v>2015</v>
      </c>
      <c r="D56" s="582">
        <v>66.349999999999994</v>
      </c>
      <c r="E56" s="583">
        <v>69.960000000000008</v>
      </c>
      <c r="F56" s="584">
        <v>2.9861673699600895E-3</v>
      </c>
      <c r="G56" s="585">
        <v>102429.68</v>
      </c>
      <c r="H56" s="583">
        <v>134347.75867297847</v>
      </c>
      <c r="I56" s="583">
        <v>0</v>
      </c>
      <c r="J56" s="584">
        <v>9.9744181711853013E-4</v>
      </c>
    </row>
    <row r="57" spans="1:10" ht="15" x14ac:dyDescent="0.25">
      <c r="A57" s="1206"/>
      <c r="B57" s="1209"/>
      <c r="C57" s="586">
        <v>2016</v>
      </c>
      <c r="D57" s="582">
        <v>87.98</v>
      </c>
      <c r="E57" s="583">
        <v>253.66</v>
      </c>
      <c r="F57" s="584">
        <v>6.7952805380372804E-3</v>
      </c>
      <c r="G57" s="585">
        <v>137049.29</v>
      </c>
      <c r="H57" s="583">
        <v>193257.83588463083</v>
      </c>
      <c r="I57" s="583">
        <v>0</v>
      </c>
      <c r="J57" s="584">
        <v>1.2809237451019088E-3</v>
      </c>
    </row>
    <row r="58" spans="1:10" ht="15" x14ac:dyDescent="0.25">
      <c r="A58" s="1206"/>
      <c r="B58" s="1209"/>
      <c r="C58" s="586">
        <v>2017</v>
      </c>
      <c r="D58" s="582">
        <v>114.05</v>
      </c>
      <c r="E58" s="583">
        <v>307.44</v>
      </c>
      <c r="F58" s="584">
        <v>8.3630312312558998E-3</v>
      </c>
      <c r="G58" s="585">
        <v>176692.2</v>
      </c>
      <c r="H58" s="583">
        <v>615163.76158028201</v>
      </c>
      <c r="I58" s="583">
        <v>0</v>
      </c>
      <c r="J58" s="584">
        <v>3.0896106227206364E-3</v>
      </c>
    </row>
    <row r="59" spans="1:10" ht="15" x14ac:dyDescent="0.25">
      <c r="A59" s="1206"/>
      <c r="B59" s="1209"/>
      <c r="C59" s="586">
        <v>2018</v>
      </c>
      <c r="D59" s="582">
        <v>148.91</v>
      </c>
      <c r="E59" s="583">
        <v>328.14</v>
      </c>
      <c r="F59" s="584">
        <v>9.6933050868465674E-3</v>
      </c>
      <c r="G59" s="585">
        <v>228260.42</v>
      </c>
      <c r="H59" s="583">
        <v>739048.31354904268</v>
      </c>
      <c r="I59" s="583">
        <v>0</v>
      </c>
      <c r="J59" s="584">
        <v>3.558658440358816E-3</v>
      </c>
    </row>
    <row r="60" spans="1:10" ht="15" x14ac:dyDescent="0.25">
      <c r="A60" s="1206"/>
      <c r="B60" s="1209"/>
      <c r="C60" s="586">
        <v>2019</v>
      </c>
      <c r="D60" s="582">
        <v>200.92</v>
      </c>
      <c r="E60" s="583">
        <v>351.64</v>
      </c>
      <c r="F60" s="584">
        <v>1.0908152667548304E-2</v>
      </c>
      <c r="G60" s="585">
        <v>296778.44</v>
      </c>
      <c r="H60" s="583">
        <v>705103.24913609901</v>
      </c>
      <c r="I60" s="583">
        <v>0</v>
      </c>
      <c r="J60" s="584">
        <v>3.700308543101348E-3</v>
      </c>
    </row>
    <row r="61" spans="1:10" ht="15" x14ac:dyDescent="0.25">
      <c r="A61" s="1206"/>
      <c r="B61" s="1209"/>
      <c r="C61" s="586">
        <v>2020</v>
      </c>
      <c r="D61" s="582">
        <v>249.22</v>
      </c>
      <c r="E61" s="583">
        <v>390.53999999999996</v>
      </c>
      <c r="F61" s="584">
        <v>1.3121126149323977E-2</v>
      </c>
      <c r="G61" s="585">
        <v>398051.01</v>
      </c>
      <c r="H61" s="583">
        <v>829373.06663491216</v>
      </c>
      <c r="I61" s="583">
        <v>0</v>
      </c>
      <c r="J61" s="584">
        <v>4.6668169285383702E-3</v>
      </c>
    </row>
    <row r="62" spans="1:10" ht="15" x14ac:dyDescent="0.25">
      <c r="A62" s="1206"/>
      <c r="B62" s="1209"/>
      <c r="C62" s="586">
        <v>2021</v>
      </c>
      <c r="D62" s="582">
        <v>349.86</v>
      </c>
      <c r="E62" s="583">
        <v>414.64</v>
      </c>
      <c r="F62" s="584">
        <v>1.5087775527055765E-2</v>
      </c>
      <c r="G62" s="585">
        <v>517190.28</v>
      </c>
      <c r="H62" s="583">
        <v>912180.46897248819</v>
      </c>
      <c r="I62" s="583">
        <v>0</v>
      </c>
      <c r="J62" s="584">
        <v>5.3220973548253284E-3</v>
      </c>
    </row>
    <row r="63" spans="1:10" ht="15" x14ac:dyDescent="0.25">
      <c r="A63" s="1206"/>
      <c r="B63" s="1209"/>
      <c r="C63" s="586">
        <v>2022</v>
      </c>
      <c r="D63" s="582">
        <v>484.21</v>
      </c>
      <c r="E63" s="583">
        <v>433.94</v>
      </c>
      <c r="F63" s="584">
        <v>1.7338417431062722E-2</v>
      </c>
      <c r="G63" s="585">
        <v>701725.1</v>
      </c>
      <c r="H63" s="583">
        <v>907589.67690535879</v>
      </c>
      <c r="I63" s="583">
        <v>0</v>
      </c>
      <c r="J63" s="584">
        <v>5.6764657672178512E-3</v>
      </c>
    </row>
    <row r="64" spans="1:10" ht="15" x14ac:dyDescent="0.25">
      <c r="A64" s="1206"/>
      <c r="B64" s="1209"/>
      <c r="C64" s="586">
        <v>2023</v>
      </c>
      <c r="D64" s="582">
        <v>711.6</v>
      </c>
      <c r="E64" s="583">
        <v>582.24</v>
      </c>
      <c r="F64" s="584">
        <v>2.3194279518818733E-2</v>
      </c>
      <c r="G64" s="585">
        <v>1046730.71</v>
      </c>
      <c r="H64" s="583">
        <v>1009228.6589056092</v>
      </c>
      <c r="I64" s="583">
        <v>0</v>
      </c>
      <c r="J64" s="584">
        <v>7.3063360179020289E-3</v>
      </c>
    </row>
    <row r="65" spans="1:10" ht="15" x14ac:dyDescent="0.25">
      <c r="A65" s="1206"/>
      <c r="B65" s="1209" t="s">
        <v>4</v>
      </c>
      <c r="C65" s="586">
        <v>2012</v>
      </c>
      <c r="D65" s="582">
        <v>35.85</v>
      </c>
      <c r="E65" s="583">
        <v>10.8</v>
      </c>
      <c r="F65" s="584">
        <v>4.7409018384333182E-4</v>
      </c>
      <c r="G65" s="585">
        <v>44040.24</v>
      </c>
      <c r="H65" s="583">
        <v>7810.7943302182975</v>
      </c>
      <c r="I65" s="583">
        <v>0</v>
      </c>
      <c r="J65" s="584">
        <v>1.0143879681179778E-4</v>
      </c>
    </row>
    <row r="66" spans="1:10" ht="15" x14ac:dyDescent="0.25">
      <c r="A66" s="1206"/>
      <c r="B66" s="1209"/>
      <c r="C66" s="586">
        <v>2013</v>
      </c>
      <c r="D66" s="582">
        <v>59.16</v>
      </c>
      <c r="E66" s="583">
        <v>56.3</v>
      </c>
      <c r="F66" s="584">
        <v>1.2077658528421096E-3</v>
      </c>
      <c r="G66" s="585">
        <v>71933</v>
      </c>
      <c r="H66" s="583">
        <v>40446.894817077133</v>
      </c>
      <c r="I66" s="583">
        <v>0</v>
      </c>
      <c r="J66" s="584">
        <v>2.1775544828657787E-4</v>
      </c>
    </row>
    <row r="67" spans="1:10" ht="15" x14ac:dyDescent="0.25">
      <c r="A67" s="1206"/>
      <c r="B67" s="1209"/>
      <c r="C67" s="586">
        <v>2014</v>
      </c>
      <c r="D67" s="582">
        <v>215.65</v>
      </c>
      <c r="E67" s="583">
        <v>100.31</v>
      </c>
      <c r="F67" s="584">
        <v>2.7508031446705152E-3</v>
      </c>
      <c r="G67" s="585">
        <v>278673.24</v>
      </c>
      <c r="H67" s="583">
        <v>113150.23405344288</v>
      </c>
      <c r="I67" s="583">
        <v>0</v>
      </c>
      <c r="J67" s="584">
        <v>5.7133690666047953E-4</v>
      </c>
    </row>
    <row r="68" spans="1:10" ht="15" x14ac:dyDescent="0.25">
      <c r="A68" s="1206"/>
      <c r="B68" s="1209"/>
      <c r="C68" s="586">
        <v>2015</v>
      </c>
      <c r="D68" s="582">
        <v>271.81</v>
      </c>
      <c r="E68" s="583">
        <v>142.41</v>
      </c>
      <c r="F68" s="584">
        <v>3.4511431047123909E-3</v>
      </c>
      <c r="G68" s="585">
        <v>381430.52</v>
      </c>
      <c r="H68" s="583">
        <v>169569.227767467</v>
      </c>
      <c r="I68" s="583">
        <v>0</v>
      </c>
      <c r="J68" s="584">
        <v>8.1451158172572008E-4</v>
      </c>
    </row>
    <row r="69" spans="1:10" ht="15" x14ac:dyDescent="0.25">
      <c r="A69" s="1206"/>
      <c r="B69" s="1209"/>
      <c r="C69" s="586">
        <v>2016</v>
      </c>
      <c r="D69" s="582">
        <v>333.62</v>
      </c>
      <c r="E69" s="583">
        <v>438.61</v>
      </c>
      <c r="F69" s="584">
        <v>6.3945381073829948E-3</v>
      </c>
      <c r="G69" s="585">
        <v>479573.9</v>
      </c>
      <c r="H69" s="583">
        <v>263744.54611120844</v>
      </c>
      <c r="I69" s="583">
        <v>0</v>
      </c>
      <c r="J69" s="584">
        <v>1.1002755248035784E-3</v>
      </c>
    </row>
    <row r="70" spans="1:10" ht="15" x14ac:dyDescent="0.25">
      <c r="A70" s="1206"/>
      <c r="B70" s="1209"/>
      <c r="C70" s="586">
        <v>2017</v>
      </c>
      <c r="D70" s="582">
        <v>454.37</v>
      </c>
      <c r="E70" s="583">
        <v>847.6</v>
      </c>
      <c r="F70" s="584">
        <v>1.0828724227125665E-2</v>
      </c>
      <c r="G70" s="585">
        <v>614205.89</v>
      </c>
      <c r="H70" s="583">
        <v>980465.95236074238</v>
      </c>
      <c r="I70" s="583">
        <v>0</v>
      </c>
      <c r="J70" s="584">
        <v>2.3966854084017403E-3</v>
      </c>
    </row>
    <row r="71" spans="1:10" ht="15" x14ac:dyDescent="0.25">
      <c r="A71" s="1206"/>
      <c r="B71" s="1209"/>
      <c r="C71" s="586">
        <v>2018</v>
      </c>
      <c r="D71" s="582">
        <v>579.79</v>
      </c>
      <c r="E71" s="583">
        <v>1205.6199999999999</v>
      </c>
      <c r="F71" s="584">
        <v>1.4716534784042201E-2</v>
      </c>
      <c r="G71" s="585">
        <v>818357.72</v>
      </c>
      <c r="H71" s="583">
        <v>1800714.0151119935</v>
      </c>
      <c r="I71" s="583">
        <v>0</v>
      </c>
      <c r="J71" s="584">
        <v>3.77931878651981E-3</v>
      </c>
    </row>
    <row r="72" spans="1:10" ht="15" x14ac:dyDescent="0.25">
      <c r="A72" s="1206"/>
      <c r="B72" s="1209"/>
      <c r="C72" s="586">
        <v>2019</v>
      </c>
      <c r="D72" s="582">
        <v>786.39</v>
      </c>
      <c r="E72" s="583">
        <v>1429.62</v>
      </c>
      <c r="F72" s="584">
        <v>1.8265825914935706E-2</v>
      </c>
      <c r="G72" s="585">
        <v>1033830.01</v>
      </c>
      <c r="H72" s="583">
        <v>2024496.5557928821</v>
      </c>
      <c r="I72" s="583">
        <v>0</v>
      </c>
      <c r="J72" s="584">
        <v>4.507846390632079E-3</v>
      </c>
    </row>
    <row r="73" spans="1:10" ht="15" x14ac:dyDescent="0.25">
      <c r="A73" s="1206"/>
      <c r="B73" s="1209"/>
      <c r="C73" s="586">
        <v>2020</v>
      </c>
      <c r="D73" s="582">
        <v>1058.3499999999999</v>
      </c>
      <c r="E73" s="583">
        <v>2057.42</v>
      </c>
      <c r="F73" s="584">
        <v>2.6648734177215191E-2</v>
      </c>
      <c r="G73" s="585">
        <v>1394099.52</v>
      </c>
      <c r="H73" s="583">
        <v>2658234.2412236482</v>
      </c>
      <c r="I73" s="583">
        <v>0</v>
      </c>
      <c r="J73" s="584">
        <v>6.2156684528244764E-3</v>
      </c>
    </row>
    <row r="74" spans="1:10" ht="15" x14ac:dyDescent="0.25">
      <c r="A74" s="1206"/>
      <c r="B74" s="1209"/>
      <c r="C74" s="586">
        <v>2021</v>
      </c>
      <c r="D74" s="582">
        <v>1400.85</v>
      </c>
      <c r="E74" s="583">
        <v>3221.52</v>
      </c>
      <c r="F74" s="584">
        <v>3.872629021447721E-2</v>
      </c>
      <c r="G74" s="585">
        <v>1896581.08</v>
      </c>
      <c r="H74" s="583">
        <v>4212047.2532073222</v>
      </c>
      <c r="I74" s="583">
        <v>0</v>
      </c>
      <c r="J74" s="584">
        <v>9.0890325176852509E-3</v>
      </c>
    </row>
    <row r="75" spans="1:10" ht="15" x14ac:dyDescent="0.25">
      <c r="A75" s="1206"/>
      <c r="B75" s="1209"/>
      <c r="C75" s="586">
        <v>2022</v>
      </c>
      <c r="D75" s="582">
        <v>1758.8</v>
      </c>
      <c r="E75" s="583">
        <v>4539.5200000000004</v>
      </c>
      <c r="F75" s="584">
        <v>5.1859365994236316E-2</v>
      </c>
      <c r="G75" s="585">
        <v>2404480.54</v>
      </c>
      <c r="H75" s="583">
        <v>6699994.1752182804</v>
      </c>
      <c r="I75" s="583">
        <v>0</v>
      </c>
      <c r="J75" s="584">
        <v>1.3277025640573148E-2</v>
      </c>
    </row>
    <row r="76" spans="1:10" ht="15" x14ac:dyDescent="0.25">
      <c r="A76" s="1206"/>
      <c r="B76" s="1209"/>
      <c r="C76" s="586">
        <v>2023</v>
      </c>
      <c r="D76" s="582">
        <v>2235.0100000000002</v>
      </c>
      <c r="E76" s="583">
        <v>7181.3200000000006</v>
      </c>
      <c r="F76" s="584">
        <v>7.540906542804518E-2</v>
      </c>
      <c r="G76" s="585">
        <v>3107297.52</v>
      </c>
      <c r="H76" s="583">
        <v>9103890.0336035043</v>
      </c>
      <c r="I76" s="583">
        <v>0</v>
      </c>
      <c r="J76" s="584">
        <v>1.8162914089631839E-2</v>
      </c>
    </row>
    <row r="77" spans="1:10" ht="15" x14ac:dyDescent="0.25">
      <c r="A77" s="1206"/>
      <c r="B77" s="1209" t="s">
        <v>1</v>
      </c>
      <c r="C77" s="586">
        <v>2012</v>
      </c>
      <c r="D77" s="582">
        <v>1009.1</v>
      </c>
      <c r="E77" s="583">
        <v>476.66999999999996</v>
      </c>
      <c r="F77" s="584">
        <v>9.6266828164259209E-3</v>
      </c>
      <c r="G77" s="585">
        <v>1189114.96</v>
      </c>
      <c r="H77" s="583">
        <v>561060.06939408323</v>
      </c>
      <c r="I77" s="583">
        <v>0</v>
      </c>
      <c r="J77" s="584">
        <v>2.2379635485466551E-3</v>
      </c>
    </row>
    <row r="78" spans="1:10" ht="15" x14ac:dyDescent="0.25">
      <c r="A78" s="1206"/>
      <c r="B78" s="1209"/>
      <c r="C78" s="586">
        <v>2013</v>
      </c>
      <c r="D78" s="582">
        <v>1296.03</v>
      </c>
      <c r="E78" s="583">
        <v>607.47</v>
      </c>
      <c r="F78" s="584">
        <v>1.2085029851007803E-2</v>
      </c>
      <c r="G78" s="585">
        <v>1672611.61</v>
      </c>
      <c r="H78" s="583">
        <v>837008.66138311208</v>
      </c>
      <c r="I78" s="583">
        <v>0</v>
      </c>
      <c r="J78" s="584">
        <v>3.1654320468221938E-3</v>
      </c>
    </row>
    <row r="79" spans="1:10" ht="15" x14ac:dyDescent="0.25">
      <c r="A79" s="1206"/>
      <c r="B79" s="1209"/>
      <c r="C79" s="586">
        <v>2014</v>
      </c>
      <c r="D79" s="582">
        <v>1467.09</v>
      </c>
      <c r="E79" s="583">
        <v>770.53</v>
      </c>
      <c r="F79" s="584">
        <v>1.579370901311164E-2</v>
      </c>
      <c r="G79" s="585">
        <v>2165773.2599999998</v>
      </c>
      <c r="H79" s="583">
        <v>966630.30461706792</v>
      </c>
      <c r="I79" s="583">
        <v>0</v>
      </c>
      <c r="J79" s="584">
        <v>3.9173839298108038E-3</v>
      </c>
    </row>
    <row r="80" spans="1:10" ht="15" x14ac:dyDescent="0.25">
      <c r="A80" s="1206"/>
      <c r="B80" s="1209"/>
      <c r="C80" s="586">
        <v>2015</v>
      </c>
      <c r="D80" s="582">
        <v>1750.88</v>
      </c>
      <c r="E80" s="583">
        <v>1142.4299999999998</v>
      </c>
      <c r="F80" s="584">
        <v>2.0143724311322747E-2</v>
      </c>
      <c r="G80" s="585">
        <v>2357187.98</v>
      </c>
      <c r="H80" s="583">
        <v>1313512.8599218684</v>
      </c>
      <c r="I80" s="583">
        <v>0</v>
      </c>
      <c r="J80" s="584">
        <v>4.6171317339701928E-3</v>
      </c>
    </row>
    <row r="81" spans="1:10" ht="15" x14ac:dyDescent="0.25">
      <c r="A81" s="1206"/>
      <c r="B81" s="1209"/>
      <c r="C81" s="586">
        <v>2016</v>
      </c>
      <c r="D81" s="582">
        <v>2022.12</v>
      </c>
      <c r="E81" s="583">
        <v>1634.36</v>
      </c>
      <c r="F81" s="584">
        <v>2.4027770248180983E-2</v>
      </c>
      <c r="G81" s="585">
        <v>2562752.8199999998</v>
      </c>
      <c r="H81" s="583">
        <v>2172791.9079048005</v>
      </c>
      <c r="I81" s="583">
        <v>0</v>
      </c>
      <c r="J81" s="584">
        <v>5.9576828975368718E-3</v>
      </c>
    </row>
    <row r="82" spans="1:10" ht="15" x14ac:dyDescent="0.25">
      <c r="A82" s="1206"/>
      <c r="B82" s="1209"/>
      <c r="C82" s="586">
        <v>2017</v>
      </c>
      <c r="D82" s="582">
        <v>2520.1999999999998</v>
      </c>
      <c r="E82" s="583">
        <v>2248.25</v>
      </c>
      <c r="F82" s="584">
        <v>3.2700594034446633E-2</v>
      </c>
      <c r="G82" s="585">
        <v>3234425.09</v>
      </c>
      <c r="H82" s="583">
        <v>2908516.0214619501</v>
      </c>
      <c r="I82" s="583">
        <v>0</v>
      </c>
      <c r="J82" s="584">
        <v>7.8997830162425356E-3</v>
      </c>
    </row>
    <row r="83" spans="1:10" ht="15" x14ac:dyDescent="0.25">
      <c r="A83" s="1206"/>
      <c r="B83" s="1209"/>
      <c r="C83" s="586">
        <v>2018</v>
      </c>
      <c r="D83" s="582">
        <v>2913.07</v>
      </c>
      <c r="E83" s="583">
        <v>2722.35</v>
      </c>
      <c r="F83" s="584">
        <v>3.7287325900684822E-2</v>
      </c>
      <c r="G83" s="585">
        <v>3768780.47</v>
      </c>
      <c r="H83" s="583">
        <v>3869516.5582789914</v>
      </c>
      <c r="I83" s="583">
        <v>0</v>
      </c>
      <c r="J83" s="584">
        <v>9.4112163010159258E-3</v>
      </c>
    </row>
    <row r="84" spans="1:10" ht="15" x14ac:dyDescent="0.25">
      <c r="A84" s="1206"/>
      <c r="B84" s="1209"/>
      <c r="C84" s="586">
        <v>2019</v>
      </c>
      <c r="D84" s="582">
        <v>3460.92</v>
      </c>
      <c r="E84" s="583">
        <v>3323.37</v>
      </c>
      <c r="F84" s="584">
        <v>4.4654894751187627E-2</v>
      </c>
      <c r="G84" s="585">
        <v>4446073.12</v>
      </c>
      <c r="H84" s="583">
        <v>4907519.7841803813</v>
      </c>
      <c r="I84" s="583">
        <v>0</v>
      </c>
      <c r="J84" s="584">
        <v>1.177909930123293E-2</v>
      </c>
    </row>
    <row r="85" spans="1:10" ht="15" x14ac:dyDescent="0.25">
      <c r="A85" s="1206"/>
      <c r="B85" s="1209"/>
      <c r="C85" s="586">
        <v>2020</v>
      </c>
      <c r="D85" s="582">
        <v>4056.71</v>
      </c>
      <c r="E85" s="583">
        <v>4649.7199999999993</v>
      </c>
      <c r="F85" s="584">
        <v>6.0065591477150786E-2</v>
      </c>
      <c r="G85" s="585">
        <v>5189919.92</v>
      </c>
      <c r="H85" s="583">
        <v>6112769.8592206687</v>
      </c>
      <c r="I85" s="583">
        <v>0</v>
      </c>
      <c r="J85" s="584">
        <v>1.4795920928014013E-2</v>
      </c>
    </row>
    <row r="86" spans="1:10" ht="15" x14ac:dyDescent="0.25">
      <c r="A86" s="1206"/>
      <c r="B86" s="1209"/>
      <c r="C86" s="586">
        <v>2021</v>
      </c>
      <c r="D86" s="582">
        <v>4664.91</v>
      </c>
      <c r="E86" s="583">
        <v>6434.9199999999992</v>
      </c>
      <c r="F86" s="584">
        <v>7.4436014492578681E-2</v>
      </c>
      <c r="G86" s="585">
        <v>5971523.54</v>
      </c>
      <c r="H86" s="583">
        <v>9947091.8676572442</v>
      </c>
      <c r="I86" s="583">
        <v>0</v>
      </c>
      <c r="J86" s="584">
        <v>2.011524544527447E-2</v>
      </c>
    </row>
    <row r="87" spans="1:10" ht="15" x14ac:dyDescent="0.25">
      <c r="A87" s="1206"/>
      <c r="B87" s="1209"/>
      <c r="C87" s="586">
        <v>2022</v>
      </c>
      <c r="D87" s="582">
        <v>5432.49</v>
      </c>
      <c r="E87" s="583">
        <v>7404.8199999999988</v>
      </c>
      <c r="F87" s="584">
        <v>8.668005447402978E-2</v>
      </c>
      <c r="G87" s="585">
        <v>7279487.0999999996</v>
      </c>
      <c r="H87" s="583">
        <v>12443511.293332841</v>
      </c>
      <c r="I87" s="583">
        <v>0</v>
      </c>
      <c r="J87" s="584">
        <v>2.4500155021346493E-2</v>
      </c>
    </row>
    <row r="88" spans="1:10" ht="15" x14ac:dyDescent="0.25">
      <c r="A88" s="1206"/>
      <c r="B88" s="1209"/>
      <c r="C88" s="586">
        <v>2023</v>
      </c>
      <c r="D88" s="582">
        <v>6299.16</v>
      </c>
      <c r="E88" s="583">
        <v>9603.0199999999986</v>
      </c>
      <c r="F88" s="584">
        <v>0.10795755337904947</v>
      </c>
      <c r="G88" s="585">
        <v>8598544.3000000007</v>
      </c>
      <c r="H88" s="583">
        <v>14559613.895100895</v>
      </c>
      <c r="I88" s="583">
        <v>0</v>
      </c>
      <c r="J88" s="584">
        <v>2.9656528644262631E-2</v>
      </c>
    </row>
    <row r="89" spans="1:10" ht="15" x14ac:dyDescent="0.25">
      <c r="A89" s="1206"/>
      <c r="B89" s="1209" t="s">
        <v>5</v>
      </c>
      <c r="C89" s="586">
        <v>2012</v>
      </c>
      <c r="D89" s="582">
        <v>106.73</v>
      </c>
      <c r="E89" s="583">
        <v>43.5</v>
      </c>
      <c r="F89" s="584">
        <v>4.631111028906296E-3</v>
      </c>
      <c r="G89" s="585">
        <v>121241.5</v>
      </c>
      <c r="H89" s="583">
        <v>59784.222719206846</v>
      </c>
      <c r="I89" s="583">
        <v>0</v>
      </c>
      <c r="J89" s="584">
        <v>1.1115087062102031E-3</v>
      </c>
    </row>
    <row r="90" spans="1:10" ht="15" x14ac:dyDescent="0.25">
      <c r="A90" s="1206"/>
      <c r="B90" s="1209"/>
      <c r="C90" s="586">
        <v>2013</v>
      </c>
      <c r="D90" s="582">
        <v>164.96</v>
      </c>
      <c r="E90" s="583">
        <v>47.1</v>
      </c>
      <c r="F90" s="584">
        <v>6.245177554350066E-3</v>
      </c>
      <c r="G90" s="585">
        <v>190914.75</v>
      </c>
      <c r="H90" s="583">
        <v>66921.267924618936</v>
      </c>
      <c r="I90" s="583">
        <v>0</v>
      </c>
      <c r="J90" s="584">
        <v>1.5750512173581133E-3</v>
      </c>
    </row>
    <row r="91" spans="1:10" ht="15" x14ac:dyDescent="0.25">
      <c r="A91" s="1206"/>
      <c r="B91" s="1209"/>
      <c r="C91" s="586">
        <v>2014</v>
      </c>
      <c r="D91" s="582">
        <v>321.58999999999997</v>
      </c>
      <c r="E91" s="583">
        <v>57.8</v>
      </c>
      <c r="F91" s="584">
        <v>1.2738817145811928E-2</v>
      </c>
      <c r="G91" s="585">
        <v>350159.19</v>
      </c>
      <c r="H91" s="583">
        <v>75311.171671761258</v>
      </c>
      <c r="I91" s="583">
        <v>0</v>
      </c>
      <c r="J91" s="584">
        <v>2.6529175290491026E-3</v>
      </c>
    </row>
    <row r="92" spans="1:10" ht="15" x14ac:dyDescent="0.25">
      <c r="A92" s="1206"/>
      <c r="B92" s="1209"/>
      <c r="C92" s="586">
        <v>2015</v>
      </c>
      <c r="D92" s="582">
        <v>536.74</v>
      </c>
      <c r="E92" s="583">
        <v>83.3</v>
      </c>
      <c r="F92" s="584">
        <v>1.9912391131207768E-2</v>
      </c>
      <c r="G92" s="585">
        <v>588516.52</v>
      </c>
      <c r="H92" s="583">
        <v>98617.741308804892</v>
      </c>
      <c r="I92" s="583">
        <v>0</v>
      </c>
      <c r="J92" s="584">
        <v>4.2371285688137597E-3</v>
      </c>
    </row>
    <row r="93" spans="1:10" ht="15" x14ac:dyDescent="0.25">
      <c r="A93" s="1206"/>
      <c r="B93" s="1209"/>
      <c r="C93" s="586">
        <v>2016</v>
      </c>
      <c r="D93" s="582">
        <v>727.84</v>
      </c>
      <c r="E93" s="583">
        <v>120.5</v>
      </c>
      <c r="F93" s="584">
        <v>2.644822372215554E-2</v>
      </c>
      <c r="G93" s="585">
        <v>873428.91</v>
      </c>
      <c r="H93" s="583">
        <v>151533.01155351303</v>
      </c>
      <c r="I93" s="583">
        <v>0</v>
      </c>
      <c r="J93" s="584">
        <v>6.3405427588338692E-3</v>
      </c>
    </row>
    <row r="94" spans="1:10" ht="15" x14ac:dyDescent="0.25">
      <c r="A94" s="1206"/>
      <c r="B94" s="1209"/>
      <c r="C94" s="586">
        <v>2017</v>
      </c>
      <c r="D94" s="582">
        <v>983.54</v>
      </c>
      <c r="E94" s="583">
        <v>167.4</v>
      </c>
      <c r="F94" s="584">
        <v>3.875297144050048E-2</v>
      </c>
      <c r="G94" s="585">
        <v>1181575.57</v>
      </c>
      <c r="H94" s="583">
        <v>187570.20391890127</v>
      </c>
      <c r="I94" s="583">
        <v>0</v>
      </c>
      <c r="J94" s="584">
        <v>8.6911590816179298E-3</v>
      </c>
    </row>
    <row r="95" spans="1:10" ht="15" x14ac:dyDescent="0.25">
      <c r="A95" s="1206"/>
      <c r="B95" s="1209"/>
      <c r="C95" s="586">
        <v>2018</v>
      </c>
      <c r="D95" s="582">
        <v>1227.0999999999999</v>
      </c>
      <c r="E95" s="583">
        <v>307.3</v>
      </c>
      <c r="F95" s="584">
        <v>4.8159342642549327E-2</v>
      </c>
      <c r="G95" s="585">
        <v>1496725.1</v>
      </c>
      <c r="H95" s="583">
        <v>325706.69479370286</v>
      </c>
      <c r="I95" s="583">
        <v>0</v>
      </c>
      <c r="J95" s="584">
        <v>1.1205850521146017E-2</v>
      </c>
    </row>
    <row r="96" spans="1:10" ht="15" x14ac:dyDescent="0.25">
      <c r="A96" s="1206"/>
      <c r="B96" s="1209"/>
      <c r="C96" s="586">
        <v>2019</v>
      </c>
      <c r="D96" s="582">
        <v>1515.29</v>
      </c>
      <c r="E96" s="583">
        <v>539.29999999999995</v>
      </c>
      <c r="F96" s="584">
        <v>6.7592089982860093E-2</v>
      </c>
      <c r="G96" s="585">
        <v>1852105.73</v>
      </c>
      <c r="H96" s="583">
        <v>557705.35324988049</v>
      </c>
      <c r="I96" s="583">
        <v>0</v>
      </c>
      <c r="J96" s="584">
        <v>1.5282583694868304E-2</v>
      </c>
    </row>
    <row r="97" spans="1:10" ht="15" x14ac:dyDescent="0.25">
      <c r="A97" s="1206"/>
      <c r="B97" s="1209"/>
      <c r="C97" s="586">
        <v>2020</v>
      </c>
      <c r="D97" s="582">
        <v>1811.61</v>
      </c>
      <c r="E97" s="583">
        <v>756</v>
      </c>
      <c r="F97" s="584">
        <v>8.3744372570334916E-2</v>
      </c>
      <c r="G97" s="585">
        <v>2290435.34</v>
      </c>
      <c r="H97" s="583">
        <v>970735.38974352414</v>
      </c>
      <c r="I97" s="583">
        <v>0</v>
      </c>
      <c r="J97" s="584">
        <v>2.1386508243526337E-2</v>
      </c>
    </row>
    <row r="98" spans="1:10" ht="15" x14ac:dyDescent="0.25">
      <c r="A98" s="1206"/>
      <c r="B98" s="1209"/>
      <c r="C98" s="586">
        <v>2021</v>
      </c>
      <c r="D98" s="582">
        <v>2207.92</v>
      </c>
      <c r="E98" s="583">
        <v>1070.9000000000001</v>
      </c>
      <c r="F98" s="584">
        <v>0.10604567944437941</v>
      </c>
      <c r="G98" s="585">
        <v>2702377.67</v>
      </c>
      <c r="H98" s="583">
        <v>1399787.387488113</v>
      </c>
      <c r="I98" s="583">
        <v>0</v>
      </c>
      <c r="J98" s="584">
        <v>2.6519121186687877E-2</v>
      </c>
    </row>
    <row r="99" spans="1:10" ht="15" x14ac:dyDescent="0.25">
      <c r="A99" s="1206"/>
      <c r="B99" s="1209"/>
      <c r="C99" s="586">
        <v>2022</v>
      </c>
      <c r="D99" s="582">
        <v>2637.93</v>
      </c>
      <c r="E99" s="583">
        <v>1337.52</v>
      </c>
      <c r="F99" s="584">
        <v>0.13032279679419262</v>
      </c>
      <c r="G99" s="585">
        <v>3471254.98</v>
      </c>
      <c r="H99" s="583">
        <v>2081068.3258969872</v>
      </c>
      <c r="I99" s="583">
        <v>0</v>
      </c>
      <c r="J99" s="584">
        <v>3.5556570073170847E-2</v>
      </c>
    </row>
    <row r="100" spans="1:10" ht="15" x14ac:dyDescent="0.25">
      <c r="A100" s="1206"/>
      <c r="B100" s="1212"/>
      <c r="C100" s="586">
        <v>2023</v>
      </c>
      <c r="D100" s="582">
        <v>2985.93</v>
      </c>
      <c r="E100" s="583">
        <v>1522.22</v>
      </c>
      <c r="F100" s="584">
        <v>0.14924634428145309</v>
      </c>
      <c r="G100" s="585">
        <v>3972846.39</v>
      </c>
      <c r="H100" s="583">
        <v>2439936.1677660393</v>
      </c>
      <c r="I100" s="583">
        <v>0</v>
      </c>
      <c r="J100" s="584">
        <v>4.2463727052131001E-2</v>
      </c>
    </row>
    <row r="101" spans="1:10" ht="15" x14ac:dyDescent="0.25">
      <c r="A101" s="1206"/>
      <c r="B101" s="1208" t="s">
        <v>6</v>
      </c>
      <c r="C101" s="586">
        <v>2012</v>
      </c>
      <c r="D101" s="582">
        <v>196.69</v>
      </c>
      <c r="E101" s="583">
        <v>75.3</v>
      </c>
      <c r="F101" s="584">
        <v>1.0644276338703934E-2</v>
      </c>
      <c r="G101" s="585">
        <v>200053.33</v>
      </c>
      <c r="H101" s="583">
        <v>54711.490664067314</v>
      </c>
      <c r="I101" s="583">
        <v>0</v>
      </c>
      <c r="J101" s="584">
        <v>2.0199116195932019E-3</v>
      </c>
    </row>
    <row r="102" spans="1:10" ht="15" x14ac:dyDescent="0.25">
      <c r="A102" s="1206"/>
      <c r="B102" s="1209"/>
      <c r="C102" s="586">
        <v>2013</v>
      </c>
      <c r="D102" s="582">
        <v>396</v>
      </c>
      <c r="E102" s="583">
        <v>206.89999999999998</v>
      </c>
      <c r="F102" s="584">
        <v>2.239781854386317E-2</v>
      </c>
      <c r="G102" s="585">
        <v>424749.08</v>
      </c>
      <c r="H102" s="583">
        <v>153959.18109978028</v>
      </c>
      <c r="I102" s="583">
        <v>0</v>
      </c>
      <c r="J102" s="584">
        <v>4.5344248379674684E-3</v>
      </c>
    </row>
    <row r="103" spans="1:10" ht="15" x14ac:dyDescent="0.25">
      <c r="A103" s="1206"/>
      <c r="B103" s="1209"/>
      <c r="C103" s="586">
        <v>2014</v>
      </c>
      <c r="D103" s="582">
        <v>701.35</v>
      </c>
      <c r="E103" s="583">
        <v>382.15</v>
      </c>
      <c r="F103" s="584">
        <v>4.498071661940959E-2</v>
      </c>
      <c r="G103" s="585">
        <v>823192.49</v>
      </c>
      <c r="H103" s="583">
        <v>424378.38746198249</v>
      </c>
      <c r="I103" s="583">
        <v>0</v>
      </c>
      <c r="J103" s="584">
        <v>9.9001601610560364E-3</v>
      </c>
    </row>
    <row r="104" spans="1:10" ht="15" x14ac:dyDescent="0.25">
      <c r="A104" s="1206"/>
      <c r="B104" s="1209"/>
      <c r="C104" s="586">
        <v>2015</v>
      </c>
      <c r="D104" s="582">
        <v>1034.03</v>
      </c>
      <c r="E104" s="583">
        <v>450.95</v>
      </c>
      <c r="F104" s="584">
        <v>6.1736545617061968E-2</v>
      </c>
      <c r="G104" s="585">
        <v>1171252.6200000001</v>
      </c>
      <c r="H104" s="583">
        <v>609407.38985158945</v>
      </c>
      <c r="I104" s="583">
        <v>0</v>
      </c>
      <c r="J104" s="584">
        <v>1.4111444786059484E-2</v>
      </c>
    </row>
    <row r="105" spans="1:10" ht="15" x14ac:dyDescent="0.25">
      <c r="A105" s="1206"/>
      <c r="B105" s="1209"/>
      <c r="C105" s="586">
        <v>2016</v>
      </c>
      <c r="D105" s="582">
        <v>1344.11</v>
      </c>
      <c r="E105" s="583">
        <v>612.16</v>
      </c>
      <c r="F105" s="584">
        <v>7.7812869172298307E-2</v>
      </c>
      <c r="G105" s="585">
        <v>1705874.88</v>
      </c>
      <c r="H105" s="583">
        <v>763146.81274893391</v>
      </c>
      <c r="I105" s="583">
        <v>0</v>
      </c>
      <c r="J105" s="584">
        <v>1.9909630835676338E-2</v>
      </c>
    </row>
    <row r="106" spans="1:10" ht="15" x14ac:dyDescent="0.25">
      <c r="A106" s="1206"/>
      <c r="B106" s="1209"/>
      <c r="C106" s="586">
        <v>2017</v>
      </c>
      <c r="D106" s="582">
        <v>1791.72</v>
      </c>
      <c r="E106" s="583">
        <v>868.96</v>
      </c>
      <c r="F106" s="584">
        <v>0.11315638383383023</v>
      </c>
      <c r="G106" s="585">
        <v>2216909.46</v>
      </c>
      <c r="H106" s="583">
        <v>1017783.5158896449</v>
      </c>
      <c r="I106" s="583">
        <v>0</v>
      </c>
      <c r="J106" s="584">
        <v>2.6696649607334165E-2</v>
      </c>
    </row>
    <row r="107" spans="1:10" ht="15" x14ac:dyDescent="0.25">
      <c r="A107" s="1206"/>
      <c r="B107" s="1209"/>
      <c r="C107" s="586">
        <v>2018</v>
      </c>
      <c r="D107" s="582">
        <v>2308.98</v>
      </c>
      <c r="E107" s="583">
        <v>1083.25</v>
      </c>
      <c r="F107" s="584">
        <v>0.13278544782692089</v>
      </c>
      <c r="G107" s="585">
        <v>2972212.61</v>
      </c>
      <c r="H107" s="583">
        <v>1348927.7235776037</v>
      </c>
      <c r="I107" s="583">
        <v>0</v>
      </c>
      <c r="J107" s="584">
        <v>3.4747290090727044E-2</v>
      </c>
    </row>
    <row r="108" spans="1:10" ht="15" x14ac:dyDescent="0.25">
      <c r="A108" s="1206"/>
      <c r="B108" s="1209"/>
      <c r="C108" s="586">
        <v>2019</v>
      </c>
      <c r="D108" s="582">
        <v>2563.5700000000002</v>
      </c>
      <c r="E108" s="583">
        <v>1309.43</v>
      </c>
      <c r="F108" s="584">
        <v>0.16184773024542518</v>
      </c>
      <c r="G108" s="585">
        <v>3255324.47</v>
      </c>
      <c r="H108" s="583">
        <v>1744577.1496276318</v>
      </c>
      <c r="I108" s="583">
        <v>0</v>
      </c>
      <c r="J108" s="584">
        <v>4.1564854565965072E-2</v>
      </c>
    </row>
    <row r="109" spans="1:10" ht="15" x14ac:dyDescent="0.25">
      <c r="A109" s="1206"/>
      <c r="B109" s="1209"/>
      <c r="C109" s="586">
        <v>2020</v>
      </c>
      <c r="D109" s="582">
        <v>2893.37</v>
      </c>
      <c r="E109" s="583">
        <v>1554.73</v>
      </c>
      <c r="F109" s="584">
        <v>0.17998883187931955</v>
      </c>
      <c r="G109" s="585">
        <v>3776045.52</v>
      </c>
      <c r="H109" s="583">
        <v>2124044.8303283998</v>
      </c>
      <c r="I109" s="583">
        <v>0</v>
      </c>
      <c r="J109" s="584">
        <v>4.9754879717373975E-2</v>
      </c>
    </row>
    <row r="110" spans="1:10" ht="15" x14ac:dyDescent="0.25">
      <c r="A110" s="1206"/>
      <c r="B110" s="1209"/>
      <c r="C110" s="586">
        <v>2021</v>
      </c>
      <c r="D110" s="582">
        <v>3345.95</v>
      </c>
      <c r="E110" s="583">
        <v>2036.53</v>
      </c>
      <c r="F110" s="584">
        <v>0.21290756672150396</v>
      </c>
      <c r="G110" s="585">
        <v>4297958.55</v>
      </c>
      <c r="H110" s="583">
        <v>2538215.4436689094</v>
      </c>
      <c r="I110" s="583">
        <v>0</v>
      </c>
      <c r="J110" s="584">
        <v>5.6497547000672686E-2</v>
      </c>
    </row>
    <row r="111" spans="1:10" ht="15" x14ac:dyDescent="0.25">
      <c r="A111" s="1206"/>
      <c r="B111" s="1209"/>
      <c r="C111" s="586">
        <v>2022</v>
      </c>
      <c r="D111" s="582">
        <v>4318.42</v>
      </c>
      <c r="E111" s="583">
        <v>2288.13</v>
      </c>
      <c r="F111" s="584">
        <v>0.27030659610203367</v>
      </c>
      <c r="G111" s="585">
        <v>5791348.7599999998</v>
      </c>
      <c r="H111" s="583">
        <v>3499675.0437075407</v>
      </c>
      <c r="I111" s="583">
        <v>0</v>
      </c>
      <c r="J111" s="584">
        <v>7.5755669874290971E-2</v>
      </c>
    </row>
    <row r="112" spans="1:10" ht="15.75" thickBot="1" x14ac:dyDescent="0.3">
      <c r="A112" s="1207"/>
      <c r="B112" s="1210"/>
      <c r="C112" s="586">
        <v>2023</v>
      </c>
      <c r="D112" s="587">
        <v>5048.01</v>
      </c>
      <c r="E112" s="588">
        <v>2493.5300000000002</v>
      </c>
      <c r="F112" s="589">
        <v>0.31941967282687561</v>
      </c>
      <c r="G112" s="590">
        <v>6662635.75</v>
      </c>
      <c r="H112" s="591">
        <v>3573672.6927898261</v>
      </c>
      <c r="I112" s="591">
        <v>0</v>
      </c>
      <c r="J112" s="589">
        <v>8.5786135802025987E-2</v>
      </c>
    </row>
    <row r="113" spans="1:12" ht="15" x14ac:dyDescent="0.25">
      <c r="A113" s="592"/>
      <c r="B113" s="593"/>
      <c r="C113" s="593"/>
      <c r="F113" s="594"/>
      <c r="G113" s="583"/>
      <c r="H113" s="583"/>
      <c r="I113" s="583"/>
      <c r="J113" s="594"/>
    </row>
    <row r="114" spans="1:12" ht="15.75" thickBot="1" x14ac:dyDescent="0.3">
      <c r="A114" s="592"/>
      <c r="B114" s="593"/>
      <c r="C114" s="593"/>
      <c r="F114" s="594"/>
      <c r="G114" s="583"/>
      <c r="H114" s="583"/>
      <c r="I114" s="583"/>
      <c r="J114" s="594"/>
    </row>
    <row r="115" spans="1:12" ht="14.25" x14ac:dyDescent="0.25">
      <c r="A115" s="1197" t="s">
        <v>9</v>
      </c>
      <c r="B115" s="1199" t="s">
        <v>1914</v>
      </c>
      <c r="C115" s="1201" t="s">
        <v>76</v>
      </c>
      <c r="D115" s="1203" t="s">
        <v>1921</v>
      </c>
      <c r="E115" s="1204"/>
      <c r="F115" s="1205"/>
      <c r="G115" s="1203" t="s">
        <v>1922</v>
      </c>
      <c r="H115" s="1204"/>
      <c r="I115" s="1204"/>
      <c r="J115" s="1205"/>
    </row>
    <row r="116" spans="1:12" ht="15.75" thickBot="1" x14ac:dyDescent="0.25">
      <c r="A116" s="1198"/>
      <c r="B116" s="1200"/>
      <c r="C116" s="1202"/>
      <c r="D116" s="577" t="s">
        <v>1917</v>
      </c>
      <c r="E116" s="578" t="s">
        <v>1918</v>
      </c>
      <c r="F116" s="579" t="s">
        <v>1919</v>
      </c>
      <c r="G116" s="577" t="s">
        <v>1917</v>
      </c>
      <c r="H116" s="580" t="s">
        <v>1918</v>
      </c>
      <c r="I116" s="580" t="s">
        <v>335</v>
      </c>
      <c r="J116" s="579" t="s">
        <v>1919</v>
      </c>
    </row>
    <row r="117" spans="1:12" ht="15" x14ac:dyDescent="0.25">
      <c r="A117" s="1213" t="s">
        <v>21</v>
      </c>
      <c r="B117" s="1214" t="s">
        <v>317</v>
      </c>
      <c r="C117" s="586">
        <v>2012</v>
      </c>
      <c r="D117" s="595">
        <v>186.22</v>
      </c>
      <c r="E117" s="24">
        <v>158.19999999999999</v>
      </c>
      <c r="F117" s="584">
        <v>4.6543243243243236E-2</v>
      </c>
      <c r="G117" s="585">
        <v>299650.3</v>
      </c>
      <c r="H117" s="583">
        <v>240096.90353918617</v>
      </c>
      <c r="I117" s="583">
        <v>0</v>
      </c>
      <c r="J117" s="584">
        <v>1.684679640421944E-2</v>
      </c>
      <c r="L117" s="1131"/>
    </row>
    <row r="118" spans="1:12" ht="15" x14ac:dyDescent="0.25">
      <c r="A118" s="1213"/>
      <c r="B118" s="1214"/>
      <c r="C118" s="586">
        <v>2013</v>
      </c>
      <c r="D118" s="595">
        <v>287.24</v>
      </c>
      <c r="E118" s="24">
        <v>619.83999999999992</v>
      </c>
      <c r="F118" s="584">
        <v>0.12742178369145013</v>
      </c>
      <c r="G118" s="585">
        <v>484852.13</v>
      </c>
      <c r="H118" s="583">
        <v>697968.88497299294</v>
      </c>
      <c r="I118" s="583">
        <v>0</v>
      </c>
      <c r="J118" s="584">
        <v>3.7248538854414655E-2</v>
      </c>
      <c r="L118" s="1131"/>
    </row>
    <row r="119" spans="1:12" ht="15" x14ac:dyDescent="0.25">
      <c r="A119" s="1213"/>
      <c r="B119" s="1214"/>
      <c r="C119" s="586">
        <v>2014</v>
      </c>
      <c r="D119" s="595">
        <v>381.5</v>
      </c>
      <c r="E119" s="24">
        <v>656.95999999999992</v>
      </c>
      <c r="F119" s="584">
        <v>0.14447134112409571</v>
      </c>
      <c r="G119" s="585">
        <v>682815</v>
      </c>
      <c r="H119" s="583">
        <v>1590755.201620938</v>
      </c>
      <c r="I119" s="583">
        <v>0</v>
      </c>
      <c r="J119" s="584">
        <v>7.1933529968619347E-2</v>
      </c>
      <c r="L119" s="1131"/>
    </row>
    <row r="120" spans="1:12" ht="15" x14ac:dyDescent="0.25">
      <c r="A120" s="1213"/>
      <c r="B120" s="1214"/>
      <c r="C120" s="586">
        <v>2015</v>
      </c>
      <c r="D120" s="595">
        <v>453.68</v>
      </c>
      <c r="E120" s="24">
        <v>679.3599999999999</v>
      </c>
      <c r="F120" s="584">
        <v>0.15478688524590165</v>
      </c>
      <c r="G120" s="585">
        <v>808346.03</v>
      </c>
      <c r="H120" s="583">
        <v>1657817.5916596409</v>
      </c>
      <c r="I120" s="583">
        <v>0</v>
      </c>
      <c r="J120" s="584">
        <v>7.6628843530920268E-2</v>
      </c>
      <c r="L120" s="1131"/>
    </row>
    <row r="121" spans="1:12" ht="15" x14ac:dyDescent="0.25">
      <c r="A121" s="1213"/>
      <c r="B121" s="1214"/>
      <c r="C121" s="586">
        <v>2016</v>
      </c>
      <c r="D121" s="595">
        <v>549.26</v>
      </c>
      <c r="E121" s="24">
        <v>679.3599999999999</v>
      </c>
      <c r="F121" s="584">
        <v>0.16888247422680411</v>
      </c>
      <c r="G121" s="585">
        <v>1010155.26</v>
      </c>
      <c r="H121" s="583">
        <v>1686497.8038430472</v>
      </c>
      <c r="I121" s="583">
        <v>0</v>
      </c>
      <c r="J121" s="584">
        <v>8.514194713100838E-2</v>
      </c>
      <c r="L121" s="1131"/>
    </row>
    <row r="122" spans="1:12" ht="15" x14ac:dyDescent="0.25">
      <c r="A122" s="1213"/>
      <c r="B122" s="1214"/>
      <c r="C122" s="586">
        <v>2017</v>
      </c>
      <c r="D122" s="595">
        <v>651.83000000000004</v>
      </c>
      <c r="E122" s="24">
        <v>719.3599999999999</v>
      </c>
      <c r="F122" s="584">
        <v>0.1861765105227427</v>
      </c>
      <c r="G122" s="585">
        <v>1154434.71</v>
      </c>
      <c r="H122" s="583">
        <v>1758389.4839559163</v>
      </c>
      <c r="I122" s="583">
        <v>0</v>
      </c>
      <c r="J122" s="584">
        <v>9.3010534866765193E-2</v>
      </c>
      <c r="L122" s="1131"/>
    </row>
    <row r="123" spans="1:12" ht="15" x14ac:dyDescent="0.25">
      <c r="A123" s="1213"/>
      <c r="B123" s="1214"/>
      <c r="C123" s="586">
        <v>2018</v>
      </c>
      <c r="D123" s="595">
        <v>788.33</v>
      </c>
      <c r="E123" s="24">
        <v>725.95999999999992</v>
      </c>
      <c r="F123" s="584">
        <v>0.20863736566547258</v>
      </c>
      <c r="G123" s="585">
        <v>1427082.67</v>
      </c>
      <c r="H123" s="583">
        <v>1745468.7553346471</v>
      </c>
      <c r="I123" s="583">
        <v>0</v>
      </c>
      <c r="J123" s="584">
        <v>0.10105146472181391</v>
      </c>
      <c r="L123" s="1131"/>
    </row>
    <row r="124" spans="1:12" ht="15" x14ac:dyDescent="0.25">
      <c r="A124" s="1213"/>
      <c r="B124" s="1214"/>
      <c r="C124" s="586">
        <v>2019</v>
      </c>
      <c r="D124" s="595">
        <v>946.03</v>
      </c>
      <c r="E124" s="24">
        <v>727.75999999999988</v>
      </c>
      <c r="F124" s="584">
        <v>0.23822801024765158</v>
      </c>
      <c r="G124" s="585">
        <v>1697240.67</v>
      </c>
      <c r="H124" s="583">
        <v>1764731.6123590444</v>
      </c>
      <c r="I124" s="583">
        <v>0</v>
      </c>
      <c r="J124" s="584">
        <v>0.11066122396438942</v>
      </c>
      <c r="L124" s="1131"/>
    </row>
    <row r="125" spans="1:12" ht="15" x14ac:dyDescent="0.25">
      <c r="A125" s="1213"/>
      <c r="B125" s="1214"/>
      <c r="C125" s="586">
        <v>2020</v>
      </c>
      <c r="D125" s="595">
        <v>1088.19</v>
      </c>
      <c r="E125" s="24">
        <v>727.75999999999988</v>
      </c>
      <c r="F125" s="584">
        <v>0.23909809084924291</v>
      </c>
      <c r="G125" s="585">
        <v>1921951.86</v>
      </c>
      <c r="H125" s="583">
        <v>1778155.0948667894</v>
      </c>
      <c r="I125" s="583">
        <v>0</v>
      </c>
      <c r="J125" s="584">
        <v>0.11339992098836937</v>
      </c>
      <c r="L125" s="1131"/>
    </row>
    <row r="126" spans="1:12" ht="15" x14ac:dyDescent="0.25">
      <c r="A126" s="1213"/>
      <c r="B126" s="1214"/>
      <c r="C126" s="586">
        <v>2021</v>
      </c>
      <c r="D126" s="595">
        <v>1254.2</v>
      </c>
      <c r="E126" s="24">
        <v>727.75999999999988</v>
      </c>
      <c r="F126" s="584">
        <v>0.26078421052631579</v>
      </c>
      <c r="G126" s="585">
        <v>2157188.88</v>
      </c>
      <c r="H126" s="583">
        <v>1688314.5075118437</v>
      </c>
      <c r="I126" s="583">
        <v>0</v>
      </c>
      <c r="J126" s="584">
        <v>0.11659346550531512</v>
      </c>
      <c r="L126" s="1131"/>
    </row>
    <row r="127" spans="1:12" ht="15" x14ac:dyDescent="0.25">
      <c r="A127" s="1213"/>
      <c r="B127" s="1214"/>
      <c r="C127" s="586">
        <v>2022</v>
      </c>
      <c r="D127" s="595">
        <v>1330.18</v>
      </c>
      <c r="E127" s="24">
        <v>727.75999999999988</v>
      </c>
      <c r="F127" s="584">
        <v>0.27253873659118</v>
      </c>
      <c r="G127" s="585">
        <v>2516221.21</v>
      </c>
      <c r="H127" s="583">
        <v>1681151.727441093</v>
      </c>
      <c r="I127" s="583">
        <v>0</v>
      </c>
      <c r="J127" s="584">
        <v>0.12156664579177247</v>
      </c>
      <c r="L127" s="1131"/>
    </row>
    <row r="128" spans="1:12" ht="15" x14ac:dyDescent="0.25">
      <c r="A128" s="1213"/>
      <c r="B128" s="1214"/>
      <c r="C128" s="586">
        <v>2023</v>
      </c>
      <c r="D128" s="595">
        <v>1443.49</v>
      </c>
      <c r="E128" s="24">
        <v>787.75999999999988</v>
      </c>
      <c r="F128" s="584">
        <v>0.26960488158530693</v>
      </c>
      <c r="G128" s="585">
        <v>2791749.9</v>
      </c>
      <c r="H128" s="583">
        <v>1683133.3626533153</v>
      </c>
      <c r="I128" s="583">
        <v>0</v>
      </c>
      <c r="J128" s="584">
        <v>0.12319200080046649</v>
      </c>
      <c r="L128" s="1131"/>
    </row>
    <row r="129" spans="1:12" ht="15" x14ac:dyDescent="0.25">
      <c r="A129" s="1213"/>
      <c r="B129" s="1214" t="s">
        <v>2017</v>
      </c>
      <c r="C129" s="586">
        <v>2012</v>
      </c>
      <c r="D129" s="595">
        <v>51.59</v>
      </c>
      <c r="E129" s="24">
        <v>4.4000000000000004</v>
      </c>
      <c r="F129" s="584">
        <v>6.1513952977367611E-3</v>
      </c>
      <c r="G129" s="585">
        <v>78163.3</v>
      </c>
      <c r="H129" s="583">
        <v>615.44426944299744</v>
      </c>
      <c r="I129" s="583">
        <v>0</v>
      </c>
      <c r="J129" s="584">
        <v>1.4491707315361243E-3</v>
      </c>
      <c r="L129" s="1131"/>
    </row>
    <row r="130" spans="1:12" ht="15" x14ac:dyDescent="0.25">
      <c r="A130" s="1213"/>
      <c r="B130" s="1214"/>
      <c r="C130" s="586">
        <v>2013</v>
      </c>
      <c r="D130" s="595">
        <v>71.34</v>
      </c>
      <c r="E130" s="24">
        <v>4.4000000000000004</v>
      </c>
      <c r="F130" s="584">
        <v>7.1704811720432662E-3</v>
      </c>
      <c r="G130" s="585">
        <v>108464.3</v>
      </c>
      <c r="H130" s="583">
        <v>10371.285936340324</v>
      </c>
      <c r="I130" s="583">
        <v>0</v>
      </c>
      <c r="J130" s="584">
        <v>2.1558250635064151E-3</v>
      </c>
      <c r="L130" s="1131"/>
    </row>
    <row r="131" spans="1:12" ht="15" x14ac:dyDescent="0.25">
      <c r="A131" s="1213"/>
      <c r="B131" s="1214"/>
      <c r="C131" s="586">
        <v>2014</v>
      </c>
      <c r="D131" s="595">
        <v>99.28</v>
      </c>
      <c r="E131" s="24">
        <v>4.4000000000000004</v>
      </c>
      <c r="F131" s="584">
        <v>9.7832086999598972E-3</v>
      </c>
      <c r="G131" s="585">
        <v>156591.37</v>
      </c>
      <c r="H131" s="583">
        <v>10358.054446288435</v>
      </c>
      <c r="I131" s="583">
        <v>0</v>
      </c>
      <c r="J131" s="584">
        <v>3.0260232100976104E-3</v>
      </c>
      <c r="L131" s="1131"/>
    </row>
    <row r="132" spans="1:12" ht="15" x14ac:dyDescent="0.25">
      <c r="A132" s="1213"/>
      <c r="B132" s="1214"/>
      <c r="C132" s="586">
        <v>2015</v>
      </c>
      <c r="D132" s="595">
        <v>137.1</v>
      </c>
      <c r="E132" s="24">
        <v>4.4000000000000004</v>
      </c>
      <c r="F132" s="584">
        <v>1.4835426369105408E-2</v>
      </c>
      <c r="G132" s="585">
        <v>202696.94</v>
      </c>
      <c r="H132" s="583">
        <v>10185.763400261127</v>
      </c>
      <c r="I132" s="583">
        <v>0</v>
      </c>
      <c r="J132" s="584">
        <v>3.9211487937757536E-3</v>
      </c>
      <c r="L132" s="1131"/>
    </row>
    <row r="133" spans="1:12" ht="15" x14ac:dyDescent="0.25">
      <c r="A133" s="1213"/>
      <c r="B133" s="1214"/>
      <c r="C133" s="586">
        <v>2016</v>
      </c>
      <c r="D133" s="595">
        <v>186.1</v>
      </c>
      <c r="E133" s="24">
        <v>4.4000000000000004</v>
      </c>
      <c r="F133" s="584">
        <v>1.9711273813909018E-2</v>
      </c>
      <c r="G133" s="585">
        <v>280842.11</v>
      </c>
      <c r="H133" s="583">
        <v>10208.74499277167</v>
      </c>
      <c r="I133" s="583">
        <v>0</v>
      </c>
      <c r="J133" s="584">
        <v>5.3647986465516643E-3</v>
      </c>
      <c r="L133" s="1131"/>
    </row>
    <row r="134" spans="1:12" ht="15" x14ac:dyDescent="0.25">
      <c r="A134" s="1213"/>
      <c r="B134" s="1214"/>
      <c r="C134" s="586">
        <v>2017</v>
      </c>
      <c r="D134" s="595">
        <v>235.78</v>
      </c>
      <c r="E134" s="24">
        <v>4.4000000000000004</v>
      </c>
      <c r="F134" s="584">
        <v>2.2035448649551228E-2</v>
      </c>
      <c r="G134" s="585">
        <v>363648.12</v>
      </c>
      <c r="H134" s="583">
        <v>9816.4242975604593</v>
      </c>
      <c r="I134" s="583">
        <v>0</v>
      </c>
      <c r="J134" s="584">
        <v>6.5757126351020734E-3</v>
      </c>
      <c r="L134" s="1131"/>
    </row>
    <row r="135" spans="1:12" ht="15" x14ac:dyDescent="0.25">
      <c r="A135" s="1213"/>
      <c r="B135" s="1214"/>
      <c r="C135" s="586">
        <v>2018</v>
      </c>
      <c r="D135" s="595">
        <v>287.35000000000002</v>
      </c>
      <c r="E135" s="24">
        <v>4.4000000000000004</v>
      </c>
      <c r="F135" s="584">
        <v>2.8841705254083808E-2</v>
      </c>
      <c r="G135" s="585">
        <v>449087.13</v>
      </c>
      <c r="H135" s="583">
        <v>10290.394844456976</v>
      </c>
      <c r="I135" s="583">
        <v>0</v>
      </c>
      <c r="J135" s="584">
        <v>8.2185134699903229E-3</v>
      </c>
      <c r="L135" s="1131"/>
    </row>
    <row r="136" spans="1:12" ht="15" x14ac:dyDescent="0.25">
      <c r="A136" s="1213"/>
      <c r="B136" s="1214"/>
      <c r="C136" s="586">
        <v>2019</v>
      </c>
      <c r="D136" s="595">
        <v>337.76</v>
      </c>
      <c r="E136" s="24">
        <v>14.8</v>
      </c>
      <c r="F136" s="584">
        <v>3.4486097865160298E-2</v>
      </c>
      <c r="G136" s="585">
        <v>533856.62</v>
      </c>
      <c r="H136" s="583">
        <v>10995.547156977778</v>
      </c>
      <c r="I136" s="583">
        <v>0</v>
      </c>
      <c r="J136" s="584">
        <v>9.6461917806825118E-3</v>
      </c>
      <c r="L136" s="1131"/>
    </row>
    <row r="137" spans="1:12" ht="15" x14ac:dyDescent="0.25">
      <c r="A137" s="1213"/>
      <c r="B137" s="1214"/>
      <c r="C137" s="586">
        <v>2020</v>
      </c>
      <c r="D137" s="595">
        <v>389.52</v>
      </c>
      <c r="E137" s="24">
        <v>87.899999999999991</v>
      </c>
      <c r="F137" s="584">
        <v>5.1001887653124772E-2</v>
      </c>
      <c r="G137" s="585">
        <v>615156.51</v>
      </c>
      <c r="H137" s="583">
        <v>140921.51096143131</v>
      </c>
      <c r="I137" s="583">
        <v>0</v>
      </c>
      <c r="J137" s="584">
        <v>1.3604729279155058E-2</v>
      </c>
      <c r="L137" s="1131"/>
    </row>
    <row r="138" spans="1:12" ht="15" x14ac:dyDescent="0.25">
      <c r="A138" s="1213"/>
      <c r="B138" s="1214"/>
      <c r="C138" s="586">
        <v>2021</v>
      </c>
      <c r="D138" s="595">
        <v>458.28</v>
      </c>
      <c r="E138" s="24">
        <v>87.899999999999991</v>
      </c>
      <c r="F138" s="584">
        <v>5.4528028752558272E-2</v>
      </c>
      <c r="G138" s="585">
        <v>709508.52</v>
      </c>
      <c r="H138" s="583">
        <v>239116.32380415147</v>
      </c>
      <c r="I138" s="583">
        <v>0</v>
      </c>
      <c r="J138" s="584">
        <v>1.6752803960314085E-2</v>
      </c>
      <c r="L138" s="1131"/>
    </row>
    <row r="139" spans="1:12" ht="15" x14ac:dyDescent="0.25">
      <c r="A139" s="1213"/>
      <c r="B139" s="1214"/>
      <c r="C139" s="586">
        <v>2022</v>
      </c>
      <c r="D139" s="595">
        <v>554.04</v>
      </c>
      <c r="E139" s="24">
        <v>137.89999999999998</v>
      </c>
      <c r="F139" s="584">
        <v>6.2938424147164967E-2</v>
      </c>
      <c r="G139" s="585">
        <v>875650.9</v>
      </c>
      <c r="H139" s="583">
        <v>338974.5636421016</v>
      </c>
      <c r="I139" s="583">
        <v>0</v>
      </c>
      <c r="J139" s="584">
        <v>2.089679834835316E-2</v>
      </c>
      <c r="L139" s="1131"/>
    </row>
    <row r="140" spans="1:12" ht="15" x14ac:dyDescent="0.25">
      <c r="A140" s="1213"/>
      <c r="B140" s="1214"/>
      <c r="C140" s="586">
        <v>2023</v>
      </c>
      <c r="D140" s="595">
        <v>661.48</v>
      </c>
      <c r="E140" s="24">
        <v>137.89999999999998</v>
      </c>
      <c r="F140" s="584">
        <v>7.5270619430362104E-2</v>
      </c>
      <c r="G140" s="585">
        <v>1042811.84</v>
      </c>
      <c r="H140" s="583">
        <v>327860.61342271342</v>
      </c>
      <c r="I140" s="583">
        <v>0</v>
      </c>
      <c r="J140" s="584">
        <v>2.3612169372318748E-2</v>
      </c>
      <c r="L140" s="1131"/>
    </row>
    <row r="141" spans="1:12" ht="15" x14ac:dyDescent="0.25">
      <c r="A141" s="1213"/>
      <c r="B141" s="1214" t="s">
        <v>2018</v>
      </c>
      <c r="C141" s="586">
        <v>2012</v>
      </c>
      <c r="D141" s="595">
        <v>0.08</v>
      </c>
      <c r="E141" s="24">
        <v>0</v>
      </c>
      <c r="F141" s="584">
        <v>2.2302759966545861E-5</v>
      </c>
      <c r="G141" s="585">
        <v>135.82</v>
      </c>
      <c r="H141" s="583">
        <v>0</v>
      </c>
      <c r="I141" s="583">
        <v>0</v>
      </c>
      <c r="J141" s="584">
        <v>7.9534100366162414E-6</v>
      </c>
      <c r="L141" s="1131"/>
    </row>
    <row r="142" spans="1:12" ht="15" x14ac:dyDescent="0.25">
      <c r="A142" s="1213"/>
      <c r="B142" s="1214"/>
      <c r="C142" s="586">
        <v>2013</v>
      </c>
      <c r="D142" s="595">
        <v>0.09</v>
      </c>
      <c r="E142" s="24">
        <v>0</v>
      </c>
      <c r="F142" s="584">
        <v>2.384737678855326E-5</v>
      </c>
      <c r="G142" s="585">
        <v>142.09</v>
      </c>
      <c r="H142" s="583">
        <v>0</v>
      </c>
      <c r="I142" s="583">
        <v>0</v>
      </c>
      <c r="J142" s="584">
        <v>8.0657017384250656E-6</v>
      </c>
      <c r="L142" s="1131"/>
    </row>
    <row r="143" spans="1:12" ht="15" x14ac:dyDescent="0.25">
      <c r="A143" s="1213"/>
      <c r="B143" s="1214"/>
      <c r="C143" s="586">
        <v>2014</v>
      </c>
      <c r="D143" s="595">
        <v>2.13</v>
      </c>
      <c r="E143" s="24">
        <v>0</v>
      </c>
      <c r="F143" s="584">
        <v>5.9999999999999995E-4</v>
      </c>
      <c r="G143" s="585">
        <v>3027.93</v>
      </c>
      <c r="H143" s="583">
        <v>0</v>
      </c>
      <c r="I143" s="583">
        <v>0</v>
      </c>
      <c r="J143" s="584">
        <v>1.7828142930369719E-4</v>
      </c>
      <c r="L143" s="1131"/>
    </row>
    <row r="144" spans="1:12" ht="15" x14ac:dyDescent="0.25">
      <c r="A144" s="1213"/>
      <c r="B144" s="1214"/>
      <c r="C144" s="586">
        <v>2015</v>
      </c>
      <c r="D144" s="595">
        <v>4.09</v>
      </c>
      <c r="E144" s="24">
        <v>0</v>
      </c>
      <c r="F144" s="584">
        <v>1.0860329261816251E-3</v>
      </c>
      <c r="G144" s="585">
        <v>5455.63</v>
      </c>
      <c r="H144" s="583">
        <v>0</v>
      </c>
      <c r="I144" s="583">
        <v>0</v>
      </c>
      <c r="J144" s="584">
        <v>3.1876717772263833E-4</v>
      </c>
      <c r="L144" s="1131"/>
    </row>
    <row r="145" spans="1:12" ht="15" x14ac:dyDescent="0.25">
      <c r="A145" s="1213"/>
      <c r="B145" s="1214"/>
      <c r="C145" s="586">
        <v>2016</v>
      </c>
      <c r="D145" s="595">
        <v>6.68</v>
      </c>
      <c r="E145" s="24">
        <v>169.5</v>
      </c>
      <c r="F145" s="584">
        <v>4.8176100628930817E-2</v>
      </c>
      <c r="G145" s="585">
        <v>9039.99</v>
      </c>
      <c r="H145" s="583">
        <v>27537.497699813968</v>
      </c>
      <c r="I145" s="583">
        <v>0</v>
      </c>
      <c r="J145" s="584">
        <v>2.1320934702825272E-3</v>
      </c>
      <c r="L145" s="1131"/>
    </row>
    <row r="146" spans="1:12" ht="15" x14ac:dyDescent="0.25">
      <c r="A146" s="1213"/>
      <c r="B146" s="1214"/>
      <c r="C146" s="586">
        <v>2017</v>
      </c>
      <c r="D146" s="595">
        <v>11.84</v>
      </c>
      <c r="E146" s="24">
        <v>289.5</v>
      </c>
      <c r="F146" s="584">
        <v>7.9174986862848129E-2</v>
      </c>
      <c r="G146" s="585">
        <v>14455.66</v>
      </c>
      <c r="H146" s="583">
        <v>601750.8580166928</v>
      </c>
      <c r="I146" s="583">
        <v>0</v>
      </c>
      <c r="J146" s="584">
        <v>3.4943599597632102E-2</v>
      </c>
      <c r="L146" s="1131"/>
    </row>
    <row r="147" spans="1:12" ht="15" x14ac:dyDescent="0.25">
      <c r="A147" s="1213"/>
      <c r="B147" s="1214"/>
      <c r="C147" s="586">
        <v>2018</v>
      </c>
      <c r="D147" s="595">
        <v>22.58</v>
      </c>
      <c r="E147" s="24">
        <v>289.5</v>
      </c>
      <c r="F147" s="584">
        <v>8.2889774236387784E-2</v>
      </c>
      <c r="G147" s="585">
        <v>28633.46</v>
      </c>
      <c r="H147" s="583">
        <v>676513.5354554503</v>
      </c>
      <c r="I147" s="583">
        <v>0</v>
      </c>
      <c r="J147" s="584">
        <v>3.964565728601066E-2</v>
      </c>
      <c r="L147" s="1131"/>
    </row>
    <row r="148" spans="1:12" ht="15" x14ac:dyDescent="0.25">
      <c r="A148" s="1213"/>
      <c r="B148" s="1214"/>
      <c r="C148" s="586">
        <v>2019</v>
      </c>
      <c r="D148" s="595">
        <v>37.049999999999997</v>
      </c>
      <c r="E148" s="24">
        <v>291.5</v>
      </c>
      <c r="F148" s="584">
        <v>9.3470839260312952E-2</v>
      </c>
      <c r="G148" s="585">
        <v>48773.68</v>
      </c>
      <c r="H148" s="583">
        <v>684642.73403441231</v>
      </c>
      <c r="I148" s="583">
        <v>0</v>
      </c>
      <c r="J148" s="584">
        <v>4.1780365832864701E-2</v>
      </c>
      <c r="L148" s="1131"/>
    </row>
    <row r="149" spans="1:12" ht="15" x14ac:dyDescent="0.25">
      <c r="A149" s="1213"/>
      <c r="B149" s="1214"/>
      <c r="C149" s="586">
        <v>2020</v>
      </c>
      <c r="D149" s="595">
        <v>51.74</v>
      </c>
      <c r="E149" s="24">
        <v>318.3</v>
      </c>
      <c r="F149" s="584">
        <v>9.5766045548654255E-2</v>
      </c>
      <c r="G149" s="585">
        <v>74023.09</v>
      </c>
      <c r="H149" s="583">
        <v>758279.99258170195</v>
      </c>
      <c r="I149" s="583">
        <v>0</v>
      </c>
      <c r="J149" s="584">
        <v>4.7438748970903534E-2</v>
      </c>
      <c r="L149" s="1131"/>
    </row>
    <row r="150" spans="1:12" ht="15" x14ac:dyDescent="0.25">
      <c r="A150" s="1213"/>
      <c r="B150" s="1214"/>
      <c r="C150" s="586">
        <v>2021</v>
      </c>
      <c r="D150" s="595">
        <v>78.900000000000006</v>
      </c>
      <c r="E150" s="24">
        <v>318.3</v>
      </c>
      <c r="F150" s="584">
        <v>9.7664125891320397E-2</v>
      </c>
      <c r="G150" s="585">
        <v>104401.25</v>
      </c>
      <c r="H150" s="583">
        <v>769216.80261206115</v>
      </c>
      <c r="I150" s="583">
        <v>0</v>
      </c>
      <c r="J150" s="584">
        <v>4.7818291216547432E-2</v>
      </c>
      <c r="L150" s="1131"/>
    </row>
    <row r="151" spans="1:12" ht="15" x14ac:dyDescent="0.25">
      <c r="A151" s="1213"/>
      <c r="B151" s="1214"/>
      <c r="C151" s="586">
        <v>2022</v>
      </c>
      <c r="D151" s="595">
        <v>107.9</v>
      </c>
      <c r="E151" s="24">
        <v>438.3</v>
      </c>
      <c r="F151" s="584">
        <v>0.14044741578812034</v>
      </c>
      <c r="G151" s="585">
        <v>154080.43</v>
      </c>
      <c r="H151" s="583">
        <v>749395.19760784938</v>
      </c>
      <c r="I151" s="583">
        <v>0</v>
      </c>
      <c r="J151" s="584">
        <v>4.7617260056416387E-2</v>
      </c>
      <c r="L151" s="1131"/>
    </row>
    <row r="152" spans="1:12" ht="15" x14ac:dyDescent="0.25">
      <c r="A152" s="1213"/>
      <c r="B152" s="1214"/>
      <c r="C152" s="586">
        <v>2023</v>
      </c>
      <c r="D152" s="595">
        <v>135.05000000000001</v>
      </c>
      <c r="E152" s="24">
        <v>478.3</v>
      </c>
      <c r="F152" s="584">
        <v>0.15598931841302138</v>
      </c>
      <c r="G152" s="585">
        <v>204990.68</v>
      </c>
      <c r="H152" s="583">
        <v>1032980.7685643862</v>
      </c>
      <c r="I152" s="583">
        <v>0</v>
      </c>
      <c r="J152" s="584">
        <v>6.6955704372947095E-2</v>
      </c>
      <c r="L152" s="1131"/>
    </row>
    <row r="153" spans="1:12" ht="15" x14ac:dyDescent="0.25">
      <c r="A153" s="1213"/>
      <c r="B153" s="1214" t="s">
        <v>2019</v>
      </c>
      <c r="C153" s="586">
        <v>2012</v>
      </c>
      <c r="D153" s="595">
        <v>59.55</v>
      </c>
      <c r="E153" s="24">
        <v>17.100000000000001</v>
      </c>
      <c r="F153" s="584">
        <v>1.3257667480749141E-2</v>
      </c>
      <c r="G153" s="585">
        <v>93192.11</v>
      </c>
      <c r="H153" s="583">
        <v>22551.006750813998</v>
      </c>
      <c r="I153" s="583">
        <v>0</v>
      </c>
      <c r="J153" s="584">
        <v>4.2552145109277205E-3</v>
      </c>
      <c r="L153" s="1131"/>
    </row>
    <row r="154" spans="1:12" ht="15" x14ac:dyDescent="0.25">
      <c r="A154" s="1213"/>
      <c r="B154" s="1214"/>
      <c r="C154" s="586">
        <v>2013</v>
      </c>
      <c r="D154" s="595">
        <v>103.71</v>
      </c>
      <c r="E154" s="24">
        <v>30.1</v>
      </c>
      <c r="F154" s="584">
        <v>2.2826680313886048E-2</v>
      </c>
      <c r="G154" s="585">
        <v>162224.46</v>
      </c>
      <c r="H154" s="583">
        <v>54941.090793054806</v>
      </c>
      <c r="I154" s="583">
        <v>0</v>
      </c>
      <c r="J154" s="584">
        <v>8.1253952395005345E-3</v>
      </c>
      <c r="L154" s="1131"/>
    </row>
    <row r="155" spans="1:12" ht="15" x14ac:dyDescent="0.25">
      <c r="A155" s="1213"/>
      <c r="B155" s="1214"/>
      <c r="C155" s="586">
        <v>2014</v>
      </c>
      <c r="D155" s="595">
        <v>113.7</v>
      </c>
      <c r="E155" s="24">
        <v>34.6</v>
      </c>
      <c r="F155" s="584">
        <v>2.3381541668177616E-2</v>
      </c>
      <c r="G155" s="585">
        <v>186963.22</v>
      </c>
      <c r="H155" s="583">
        <v>62893.758657866398</v>
      </c>
      <c r="I155" s="583">
        <v>0</v>
      </c>
      <c r="J155" s="584">
        <v>9.080501921551765E-3</v>
      </c>
      <c r="L155" s="1131"/>
    </row>
    <row r="156" spans="1:12" ht="15" x14ac:dyDescent="0.25">
      <c r="A156" s="1213"/>
      <c r="B156" s="1214"/>
      <c r="C156" s="586">
        <v>2015</v>
      </c>
      <c r="D156" s="595">
        <v>156</v>
      </c>
      <c r="E156" s="24">
        <v>295.90000000000003</v>
      </c>
      <c r="F156" s="584">
        <v>6.5764197732088386E-2</v>
      </c>
      <c r="G156" s="585">
        <v>240570.97</v>
      </c>
      <c r="H156" s="583">
        <v>615308.8432461702</v>
      </c>
      <c r="I156" s="583">
        <v>0</v>
      </c>
      <c r="J156" s="584">
        <v>2.9352381625910817E-2</v>
      </c>
      <c r="L156" s="1131"/>
    </row>
    <row r="157" spans="1:12" ht="15" x14ac:dyDescent="0.25">
      <c r="A157" s="1213"/>
      <c r="B157" s="1214"/>
      <c r="C157" s="586">
        <v>2016</v>
      </c>
      <c r="D157" s="595">
        <v>210.31</v>
      </c>
      <c r="E157" s="24">
        <v>728.2</v>
      </c>
      <c r="F157" s="584">
        <v>0.14023393490584926</v>
      </c>
      <c r="G157" s="585">
        <v>329208.74</v>
      </c>
      <c r="H157" s="583">
        <v>900014.31413828488</v>
      </c>
      <c r="I157" s="583">
        <v>0</v>
      </c>
      <c r="J157" s="584">
        <v>4.2536270675929848E-2</v>
      </c>
      <c r="L157" s="1131"/>
    </row>
    <row r="158" spans="1:12" ht="15" x14ac:dyDescent="0.25">
      <c r="A158" s="1213"/>
      <c r="B158" s="1214"/>
      <c r="C158" s="586">
        <v>2017</v>
      </c>
      <c r="D158" s="595">
        <v>264.70999999999998</v>
      </c>
      <c r="E158" s="24">
        <v>878.2</v>
      </c>
      <c r="F158" s="584">
        <v>0.16110938821539331</v>
      </c>
      <c r="G158" s="585">
        <v>424210.03</v>
      </c>
      <c r="H158" s="583">
        <v>1932130.7613966933</v>
      </c>
      <c r="I158" s="583">
        <v>0</v>
      </c>
      <c r="J158" s="584">
        <v>8.0481713101454841E-2</v>
      </c>
      <c r="L158" s="1131"/>
    </row>
    <row r="159" spans="1:12" ht="15" x14ac:dyDescent="0.25">
      <c r="A159" s="1213"/>
      <c r="B159" s="1214"/>
      <c r="C159" s="586">
        <v>2018</v>
      </c>
      <c r="D159" s="595">
        <v>314.77</v>
      </c>
      <c r="E159" s="24">
        <v>883.80000000000007</v>
      </c>
      <c r="F159" s="584">
        <v>0.17530642094485888</v>
      </c>
      <c r="G159" s="585">
        <v>516746.02</v>
      </c>
      <c r="H159" s="583">
        <v>2240891.3931271732</v>
      </c>
      <c r="I159" s="583">
        <v>0</v>
      </c>
      <c r="J159" s="584">
        <v>9.7557769095929281E-2</v>
      </c>
      <c r="L159" s="1131"/>
    </row>
    <row r="160" spans="1:12" ht="15" x14ac:dyDescent="0.25">
      <c r="A160" s="1213"/>
      <c r="B160" s="1214"/>
      <c r="C160" s="586">
        <v>2019</v>
      </c>
      <c r="D160" s="595">
        <v>366.03</v>
      </c>
      <c r="E160" s="24">
        <v>974.7</v>
      </c>
      <c r="F160" s="584">
        <v>0.2158290405666452</v>
      </c>
      <c r="G160" s="585">
        <v>606460.25</v>
      </c>
      <c r="H160" s="583">
        <v>2342323.3162027122</v>
      </c>
      <c r="I160" s="583">
        <v>0</v>
      </c>
      <c r="J160" s="584">
        <v>0.10794053933413744</v>
      </c>
      <c r="L160" s="1131"/>
    </row>
    <row r="161" spans="1:12" ht="15" x14ac:dyDescent="0.25">
      <c r="A161" s="1213"/>
      <c r="B161" s="1214"/>
      <c r="C161" s="586">
        <v>2020</v>
      </c>
      <c r="D161" s="595">
        <v>421.86</v>
      </c>
      <c r="E161" s="24">
        <v>985.7</v>
      </c>
      <c r="F161" s="584">
        <v>0.22391982182628062</v>
      </c>
      <c r="G161" s="585">
        <v>696291.82</v>
      </c>
      <c r="H161" s="583">
        <v>2549952.8794595129</v>
      </c>
      <c r="I161" s="583">
        <v>0</v>
      </c>
      <c r="J161" s="584">
        <v>0.12009356089099721</v>
      </c>
      <c r="L161" s="1131"/>
    </row>
    <row r="162" spans="1:12" ht="15" x14ac:dyDescent="0.25">
      <c r="A162" s="1213"/>
      <c r="B162" s="1214"/>
      <c r="C162" s="586">
        <v>2021</v>
      </c>
      <c r="D162" s="595">
        <v>486.66</v>
      </c>
      <c r="E162" s="24">
        <v>990.1</v>
      </c>
      <c r="F162" s="584">
        <v>0.26723850886717337</v>
      </c>
      <c r="G162" s="585">
        <v>793942.16</v>
      </c>
      <c r="H162" s="583">
        <v>2555990.5717823836</v>
      </c>
      <c r="I162" s="583">
        <v>0</v>
      </c>
      <c r="J162" s="584">
        <v>0.1264605672194524</v>
      </c>
      <c r="L162" s="1131"/>
    </row>
    <row r="163" spans="1:12" ht="15" x14ac:dyDescent="0.25">
      <c r="A163" s="1213"/>
      <c r="B163" s="1214"/>
      <c r="C163" s="586">
        <v>2022</v>
      </c>
      <c r="D163" s="595">
        <v>567.84</v>
      </c>
      <c r="E163" s="24">
        <v>994.80000000000007</v>
      </c>
      <c r="F163" s="584">
        <v>0.25326418152350083</v>
      </c>
      <c r="G163" s="585">
        <v>964822.89</v>
      </c>
      <c r="H163" s="583">
        <v>2612926.923927987</v>
      </c>
      <c r="I163" s="583">
        <v>0</v>
      </c>
      <c r="J163" s="584">
        <v>0.13336258576443358</v>
      </c>
      <c r="L163" s="1131"/>
    </row>
    <row r="164" spans="1:12" ht="15" x14ac:dyDescent="0.25">
      <c r="A164" s="1213"/>
      <c r="B164" s="1214"/>
      <c r="C164" s="586">
        <v>2023</v>
      </c>
      <c r="D164" s="595">
        <v>665.63</v>
      </c>
      <c r="E164" s="24">
        <v>1001.7</v>
      </c>
      <c r="F164" s="584">
        <v>0.30260072595281307</v>
      </c>
      <c r="G164" s="585">
        <v>1124080.3700000001</v>
      </c>
      <c r="H164" s="583">
        <v>2358123.365178457</v>
      </c>
      <c r="I164" s="583">
        <v>0</v>
      </c>
      <c r="J164" s="584">
        <v>0.14275946942161785</v>
      </c>
      <c r="L164" s="1131"/>
    </row>
    <row r="165" spans="1:12" ht="15" x14ac:dyDescent="0.25">
      <c r="A165" s="1213"/>
      <c r="B165" s="1214" t="s">
        <v>320</v>
      </c>
      <c r="C165" s="586">
        <v>2012</v>
      </c>
      <c r="D165" s="595">
        <v>36.049999999999997</v>
      </c>
      <c r="E165" s="24">
        <v>175.3</v>
      </c>
      <c r="F165" s="584">
        <v>2.5938880706921946E-2</v>
      </c>
      <c r="G165" s="585">
        <v>63140.160000000003</v>
      </c>
      <c r="H165" s="583">
        <v>315659.02640368475</v>
      </c>
      <c r="I165" s="583">
        <v>0</v>
      </c>
      <c r="J165" s="584">
        <v>1.0184943012838297E-2</v>
      </c>
      <c r="L165" s="1131"/>
    </row>
    <row r="166" spans="1:12" ht="15" x14ac:dyDescent="0.25">
      <c r="A166" s="1213"/>
      <c r="B166" s="1214"/>
      <c r="C166" s="586">
        <v>2013</v>
      </c>
      <c r="D166" s="595">
        <v>43.52</v>
      </c>
      <c r="E166" s="24">
        <v>208.60000000000002</v>
      </c>
      <c r="F166" s="584">
        <v>3.093496932515338E-2</v>
      </c>
      <c r="G166" s="585">
        <v>76250.5</v>
      </c>
      <c r="H166" s="583">
        <v>423673.87877213681</v>
      </c>
      <c r="I166" s="583">
        <v>0</v>
      </c>
      <c r="J166" s="584">
        <v>1.3832388971498362E-2</v>
      </c>
      <c r="L166" s="1131"/>
    </row>
    <row r="167" spans="1:12" ht="15" x14ac:dyDescent="0.25">
      <c r="A167" s="1213"/>
      <c r="B167" s="1214"/>
      <c r="C167" s="586">
        <v>2014</v>
      </c>
      <c r="D167" s="595">
        <v>59.06</v>
      </c>
      <c r="E167" s="24">
        <v>246.09000000000003</v>
      </c>
      <c r="F167" s="584">
        <v>3.9262738033968098E-2</v>
      </c>
      <c r="G167" s="585">
        <v>103524.74</v>
      </c>
      <c r="H167" s="583">
        <v>535558.5901724248</v>
      </c>
      <c r="I167" s="583">
        <v>0</v>
      </c>
      <c r="J167" s="584">
        <v>1.766517011691101E-2</v>
      </c>
      <c r="L167" s="1131"/>
    </row>
    <row r="168" spans="1:12" ht="15" x14ac:dyDescent="0.25">
      <c r="A168" s="1213"/>
      <c r="B168" s="1214"/>
      <c r="C168" s="586">
        <v>2015</v>
      </c>
      <c r="D168" s="595">
        <v>151.41</v>
      </c>
      <c r="E168" s="24">
        <v>394.49</v>
      </c>
      <c r="F168" s="584">
        <v>6.6850355131031103E-2</v>
      </c>
      <c r="G168" s="585">
        <v>186237.19</v>
      </c>
      <c r="H168" s="583">
        <v>619404.80839772127</v>
      </c>
      <c r="I168" s="583">
        <v>0</v>
      </c>
      <c r="J168" s="584">
        <v>2.1953049632932094E-2</v>
      </c>
      <c r="L168" s="1131"/>
    </row>
    <row r="169" spans="1:12" ht="15" x14ac:dyDescent="0.25">
      <c r="A169" s="1213"/>
      <c r="B169" s="1214"/>
      <c r="C169" s="586">
        <v>2016</v>
      </c>
      <c r="D169" s="595">
        <v>209.53</v>
      </c>
      <c r="E169" s="24">
        <v>761.39</v>
      </c>
      <c r="F169" s="584">
        <v>0.11389090909090908</v>
      </c>
      <c r="G169" s="585">
        <v>372148.41</v>
      </c>
      <c r="H169" s="583">
        <v>1033828.7394238453</v>
      </c>
      <c r="I169" s="583">
        <v>0</v>
      </c>
      <c r="J169" s="584">
        <v>3.8202877363635396E-2</v>
      </c>
      <c r="L169" s="1131"/>
    </row>
    <row r="170" spans="1:12" ht="15" x14ac:dyDescent="0.25">
      <c r="A170" s="1213"/>
      <c r="B170" s="1214"/>
      <c r="C170" s="586">
        <v>2017</v>
      </c>
      <c r="D170" s="595">
        <v>227.3</v>
      </c>
      <c r="E170" s="24">
        <v>1078.53</v>
      </c>
      <c r="F170" s="584">
        <v>0.15422581788118578</v>
      </c>
      <c r="G170" s="585">
        <v>412005.82</v>
      </c>
      <c r="H170" s="583">
        <v>2419373.9751975434</v>
      </c>
      <c r="I170" s="583">
        <v>0</v>
      </c>
      <c r="J170" s="584">
        <v>7.5818813242742394E-2</v>
      </c>
      <c r="L170" s="1131"/>
    </row>
    <row r="171" spans="1:12" ht="15" x14ac:dyDescent="0.25">
      <c r="A171" s="1213"/>
      <c r="B171" s="1214"/>
      <c r="C171" s="586">
        <v>2018</v>
      </c>
      <c r="D171" s="595">
        <v>301.55</v>
      </c>
      <c r="E171" s="24">
        <v>1101.6299999999999</v>
      </c>
      <c r="F171" s="584">
        <v>0.16310356852260838</v>
      </c>
      <c r="G171" s="585">
        <v>496071.72</v>
      </c>
      <c r="H171" s="583">
        <v>2795977.2986530531</v>
      </c>
      <c r="I171" s="583">
        <v>0</v>
      </c>
      <c r="J171" s="584">
        <v>8.5755672512943235E-2</v>
      </c>
      <c r="L171" s="1131"/>
    </row>
    <row r="172" spans="1:12" ht="15" x14ac:dyDescent="0.25">
      <c r="A172" s="1213"/>
      <c r="B172" s="1214"/>
      <c r="C172" s="586">
        <v>2019</v>
      </c>
      <c r="D172" s="595">
        <v>413.75</v>
      </c>
      <c r="E172" s="24">
        <v>1418.9299999999998</v>
      </c>
      <c r="F172" s="584">
        <v>0.22101784852870235</v>
      </c>
      <c r="G172" s="585">
        <v>680498.05</v>
      </c>
      <c r="H172" s="583">
        <v>3051008.263748087</v>
      </c>
      <c r="I172" s="583">
        <v>0</v>
      </c>
      <c r="J172" s="584">
        <v>9.8401609021889574E-2</v>
      </c>
      <c r="L172" s="1131"/>
    </row>
    <row r="173" spans="1:12" ht="15" x14ac:dyDescent="0.25">
      <c r="A173" s="1213"/>
      <c r="B173" s="1214"/>
      <c r="C173" s="586">
        <v>2020</v>
      </c>
      <c r="D173" s="595">
        <v>516.95000000000005</v>
      </c>
      <c r="E173" s="24">
        <v>1573.5299999999997</v>
      </c>
      <c r="F173" s="584">
        <v>0.24147857225366751</v>
      </c>
      <c r="G173" s="585">
        <v>872340.55</v>
      </c>
      <c r="H173" s="583">
        <v>3581095.0039851572</v>
      </c>
      <c r="I173" s="583">
        <v>0</v>
      </c>
      <c r="J173" s="584">
        <v>0.11573736477340205</v>
      </c>
      <c r="L173" s="1131"/>
    </row>
    <row r="174" spans="1:12" ht="15" x14ac:dyDescent="0.25">
      <c r="A174" s="1213"/>
      <c r="B174" s="1214"/>
      <c r="C174" s="586">
        <v>2021</v>
      </c>
      <c r="D174" s="595">
        <v>637.20000000000005</v>
      </c>
      <c r="E174" s="24">
        <v>2024.5299999999997</v>
      </c>
      <c r="F174" s="584">
        <v>0.28446403761889488</v>
      </c>
      <c r="G174" s="585">
        <v>1070628.05</v>
      </c>
      <c r="H174" s="583">
        <v>4614311.0284063416</v>
      </c>
      <c r="I174" s="583">
        <v>0</v>
      </c>
      <c r="J174" s="584">
        <v>0.14286266966382127</v>
      </c>
      <c r="L174" s="1131"/>
    </row>
    <row r="175" spans="1:12" ht="15" x14ac:dyDescent="0.25">
      <c r="A175" s="1213"/>
      <c r="B175" s="1214"/>
      <c r="C175" s="586">
        <v>2022</v>
      </c>
      <c r="D175" s="595">
        <v>775.6</v>
      </c>
      <c r="E175" s="24">
        <v>2336.2299999999996</v>
      </c>
      <c r="F175" s="584">
        <v>0.3469152731326644</v>
      </c>
      <c r="G175" s="585">
        <v>1384963.94</v>
      </c>
      <c r="H175" s="583">
        <v>5786643.3778869826</v>
      </c>
      <c r="I175" s="583">
        <v>0</v>
      </c>
      <c r="J175" s="584">
        <v>0.17537276770569266</v>
      </c>
      <c r="L175" s="1131"/>
    </row>
    <row r="176" spans="1:12" ht="15" x14ac:dyDescent="0.25">
      <c r="A176" s="1213"/>
      <c r="B176" s="1214"/>
      <c r="C176" s="586">
        <v>2023</v>
      </c>
      <c r="D176" s="595">
        <v>957.66</v>
      </c>
      <c r="E176" s="24">
        <v>2932.0299999999997</v>
      </c>
      <c r="F176" s="584">
        <v>0.42055249216131468</v>
      </c>
      <c r="G176" s="585">
        <v>1690148.83</v>
      </c>
      <c r="H176" s="583">
        <v>6329340.5345556336</v>
      </c>
      <c r="I176" s="583">
        <v>0</v>
      </c>
      <c r="J176" s="584">
        <v>0.1994869525228489</v>
      </c>
      <c r="L176" s="1131"/>
    </row>
    <row r="177" spans="1:12" ht="15" x14ac:dyDescent="0.25">
      <c r="A177" s="1213"/>
      <c r="B177" s="1214" t="s">
        <v>321</v>
      </c>
      <c r="C177" s="586">
        <v>2012</v>
      </c>
      <c r="D177" s="595">
        <v>21.38</v>
      </c>
      <c r="E177" s="24">
        <v>1.3</v>
      </c>
      <c r="F177" s="584">
        <v>2.3068731189270397E-3</v>
      </c>
      <c r="G177" s="585">
        <v>26262.46</v>
      </c>
      <c r="H177" s="583">
        <v>1618.9999999999998</v>
      </c>
      <c r="I177" s="583">
        <v>0</v>
      </c>
      <c r="J177" s="584">
        <v>4.6983153971388435E-4</v>
      </c>
      <c r="L177" s="1131"/>
    </row>
    <row r="178" spans="1:12" ht="15" x14ac:dyDescent="0.25">
      <c r="A178" s="1213"/>
      <c r="B178" s="1214"/>
      <c r="C178" s="586">
        <v>2013</v>
      </c>
      <c r="D178" s="595">
        <v>28.4</v>
      </c>
      <c r="E178" s="24">
        <v>1.3</v>
      </c>
      <c r="F178" s="584">
        <v>2.82666544844048E-3</v>
      </c>
      <c r="G178" s="585">
        <v>37813.31</v>
      </c>
      <c r="H178" s="583">
        <v>2100</v>
      </c>
      <c r="I178" s="583">
        <v>0</v>
      </c>
      <c r="J178" s="584">
        <v>6.5882254077151404E-4</v>
      </c>
      <c r="L178" s="1131"/>
    </row>
    <row r="179" spans="1:12" ht="15" x14ac:dyDescent="0.25">
      <c r="A179" s="1213"/>
      <c r="B179" s="1214"/>
      <c r="C179" s="586">
        <v>2014</v>
      </c>
      <c r="D179" s="595">
        <v>58.26</v>
      </c>
      <c r="E179" s="24">
        <v>1.3</v>
      </c>
      <c r="F179" s="584">
        <v>5.774943957058307E-3</v>
      </c>
      <c r="G179" s="585">
        <v>78929.59</v>
      </c>
      <c r="H179" s="583">
        <v>2235</v>
      </c>
      <c r="I179" s="583">
        <v>0</v>
      </c>
      <c r="J179" s="584">
        <v>1.3521922459096654E-3</v>
      </c>
      <c r="L179" s="1131"/>
    </row>
    <row r="180" spans="1:12" ht="15" x14ac:dyDescent="0.25">
      <c r="A180" s="1213"/>
      <c r="B180" s="1214"/>
      <c r="C180" s="586">
        <v>2015</v>
      </c>
      <c r="D180" s="595">
        <v>88</v>
      </c>
      <c r="E180" s="24">
        <v>166.4</v>
      </c>
      <c r="F180" s="584">
        <v>2.0309755708127097E-2</v>
      </c>
      <c r="G180" s="585">
        <v>113614.27</v>
      </c>
      <c r="H180" s="583">
        <v>21969.282883459327</v>
      </c>
      <c r="I180" s="583">
        <v>0</v>
      </c>
      <c r="J180" s="584">
        <v>1.9322464991265488E-3</v>
      </c>
      <c r="L180" s="1131"/>
    </row>
    <row r="181" spans="1:12" ht="15" x14ac:dyDescent="0.25">
      <c r="A181" s="1213"/>
      <c r="B181" s="1214"/>
      <c r="C181" s="586">
        <v>2016</v>
      </c>
      <c r="D181" s="595">
        <v>175.09</v>
      </c>
      <c r="E181" s="24">
        <v>855.88</v>
      </c>
      <c r="F181" s="584">
        <v>8.5218217887254089E-2</v>
      </c>
      <c r="G181" s="585">
        <v>225224.6</v>
      </c>
      <c r="H181" s="583">
        <v>1016784.0313837769</v>
      </c>
      <c r="I181" s="583">
        <v>0</v>
      </c>
      <c r="J181" s="584">
        <v>1.7706767175202108E-2</v>
      </c>
      <c r="L181" s="1131"/>
    </row>
    <row r="182" spans="1:12" ht="15" x14ac:dyDescent="0.25">
      <c r="A182" s="1213"/>
      <c r="B182" s="1214"/>
      <c r="C182" s="586">
        <v>2017</v>
      </c>
      <c r="D182" s="595">
        <v>258.67</v>
      </c>
      <c r="E182" s="24">
        <v>855.88</v>
      </c>
      <c r="F182" s="584">
        <v>9.0621188714529635E-2</v>
      </c>
      <c r="G182" s="585">
        <v>377892.78</v>
      </c>
      <c r="H182" s="583">
        <v>2211105</v>
      </c>
      <c r="I182" s="583">
        <v>0</v>
      </c>
      <c r="J182" s="584">
        <v>3.6154007264627953E-2</v>
      </c>
      <c r="L182" s="1131"/>
    </row>
    <row r="183" spans="1:12" ht="15" x14ac:dyDescent="0.25">
      <c r="A183" s="1213"/>
      <c r="B183" s="1214"/>
      <c r="C183" s="586">
        <v>2018</v>
      </c>
      <c r="D183" s="595">
        <v>316.56</v>
      </c>
      <c r="E183" s="24">
        <v>937.88</v>
      </c>
      <c r="F183" s="584">
        <v>0.10029903254177661</v>
      </c>
      <c r="G183" s="585">
        <v>497615.29</v>
      </c>
      <c r="H183" s="583">
        <v>2208132.1430574451</v>
      </c>
      <c r="I183" s="583">
        <v>0</v>
      </c>
      <c r="J183" s="584">
        <v>3.7624396631008541E-2</v>
      </c>
      <c r="L183" s="1131"/>
    </row>
    <row r="184" spans="1:12" ht="15" x14ac:dyDescent="0.25">
      <c r="A184" s="1213"/>
      <c r="B184" s="1214"/>
      <c r="C184" s="586">
        <v>2019</v>
      </c>
      <c r="D184" s="595">
        <v>367.06</v>
      </c>
      <c r="E184" s="24">
        <v>995.48</v>
      </c>
      <c r="F184" s="584">
        <v>0.140179012345679</v>
      </c>
      <c r="G184" s="585">
        <v>582946.36</v>
      </c>
      <c r="H184" s="583">
        <v>2350267.2525930423</v>
      </c>
      <c r="I184" s="583">
        <v>0</v>
      </c>
      <c r="J184" s="584">
        <v>6.7180696051450481E-2</v>
      </c>
      <c r="L184" s="1131"/>
    </row>
    <row r="185" spans="1:12" ht="15" x14ac:dyDescent="0.25">
      <c r="A185" s="1213"/>
      <c r="B185" s="1214"/>
      <c r="C185" s="586">
        <v>2020</v>
      </c>
      <c r="D185" s="595">
        <v>431.97</v>
      </c>
      <c r="E185" s="24">
        <v>1274.48</v>
      </c>
      <c r="F185" s="584">
        <v>0.19865541327124564</v>
      </c>
      <c r="G185" s="585">
        <v>690921.18</v>
      </c>
      <c r="H185" s="583">
        <v>2632535.3708995879</v>
      </c>
      <c r="I185" s="583">
        <v>0</v>
      </c>
      <c r="J185" s="584">
        <v>6.9442432106153099E-2</v>
      </c>
      <c r="L185" s="1131"/>
    </row>
    <row r="186" spans="1:12" ht="15" x14ac:dyDescent="0.25">
      <c r="A186" s="1213"/>
      <c r="B186" s="1214"/>
      <c r="C186" s="586">
        <v>2021</v>
      </c>
      <c r="D186" s="595">
        <v>527.57000000000005</v>
      </c>
      <c r="E186" s="24">
        <v>1538.58</v>
      </c>
      <c r="F186" s="584">
        <v>0.2283290971378053</v>
      </c>
      <c r="G186" s="585">
        <v>833983.32</v>
      </c>
      <c r="H186" s="583">
        <v>3473123.9410522431</v>
      </c>
      <c r="I186" s="583">
        <v>0</v>
      </c>
      <c r="J186" s="584">
        <v>8.5612205123412832E-2</v>
      </c>
      <c r="L186" s="1131"/>
    </row>
    <row r="187" spans="1:12" ht="15" x14ac:dyDescent="0.25">
      <c r="A187" s="1213"/>
      <c r="B187" s="1214"/>
      <c r="C187" s="586">
        <v>2022</v>
      </c>
      <c r="D187" s="595">
        <v>645.48</v>
      </c>
      <c r="E187" s="24">
        <v>1620.08</v>
      </c>
      <c r="F187" s="584">
        <v>0.23863071413524331</v>
      </c>
      <c r="G187" s="585">
        <v>1005649.17</v>
      </c>
      <c r="H187" s="583">
        <v>3978090.8868461228</v>
      </c>
      <c r="I187" s="583">
        <v>0</v>
      </c>
      <c r="J187" s="584">
        <v>9.6539874964545691E-2</v>
      </c>
      <c r="L187" s="1131"/>
    </row>
    <row r="188" spans="1:12" ht="15" x14ac:dyDescent="0.25">
      <c r="A188" s="1213"/>
      <c r="B188" s="1214"/>
      <c r="C188" s="586">
        <v>2023</v>
      </c>
      <c r="D188" s="595">
        <v>750.47</v>
      </c>
      <c r="E188" s="24">
        <v>1704.58</v>
      </c>
      <c r="F188" s="584">
        <v>0.27458337993513032</v>
      </c>
      <c r="G188" s="585">
        <v>1201743.77</v>
      </c>
      <c r="H188" s="583">
        <v>4096861.4179894305</v>
      </c>
      <c r="I188" s="583">
        <v>0</v>
      </c>
      <c r="J188" s="584">
        <v>0.10201917343706141</v>
      </c>
      <c r="L188" s="1131"/>
    </row>
    <row r="189" spans="1:12" ht="15" x14ac:dyDescent="0.25">
      <c r="A189" s="1213"/>
      <c r="B189" s="1214" t="s">
        <v>2020</v>
      </c>
      <c r="C189" s="586">
        <v>2012</v>
      </c>
      <c r="D189" s="595">
        <v>0</v>
      </c>
      <c r="E189" s="24">
        <v>2</v>
      </c>
      <c r="F189" s="584">
        <v>5.1626226122870422E-4</v>
      </c>
      <c r="G189" s="585">
        <v>0</v>
      </c>
      <c r="H189" s="583">
        <v>256.41600702572077</v>
      </c>
      <c r="I189" s="583">
        <v>0</v>
      </c>
      <c r="J189" s="584">
        <v>1.2443551683604537E-5</v>
      </c>
      <c r="L189" s="1131"/>
    </row>
    <row r="190" spans="1:12" ht="15" x14ac:dyDescent="0.25">
      <c r="A190" s="1213"/>
      <c r="B190" s="1214"/>
      <c r="C190" s="586">
        <v>2013</v>
      </c>
      <c r="D190" s="595">
        <v>0</v>
      </c>
      <c r="E190" s="24">
        <v>2</v>
      </c>
      <c r="F190" s="584">
        <v>5.1626226122870422E-4</v>
      </c>
      <c r="G190" s="585">
        <v>0</v>
      </c>
      <c r="H190" s="583">
        <v>4795.5802998100635</v>
      </c>
      <c r="I190" s="583">
        <v>0</v>
      </c>
      <c r="J190" s="584">
        <v>2.3167507865782226E-4</v>
      </c>
      <c r="L190" s="1131"/>
    </row>
    <row r="191" spans="1:12" ht="15" x14ac:dyDescent="0.25">
      <c r="A191" s="1213"/>
      <c r="B191" s="1214"/>
      <c r="C191" s="586">
        <v>2014</v>
      </c>
      <c r="D191" s="595">
        <v>0</v>
      </c>
      <c r="E191" s="24">
        <v>4.9000000000000004</v>
      </c>
      <c r="F191" s="584">
        <v>1.2648425400103253E-3</v>
      </c>
      <c r="G191" s="585">
        <v>0</v>
      </c>
      <c r="H191" s="583">
        <v>8932.5559575706957</v>
      </c>
      <c r="I191" s="583">
        <v>0</v>
      </c>
      <c r="J191" s="584">
        <v>4.3153288542943451E-4</v>
      </c>
      <c r="L191" s="1131"/>
    </row>
    <row r="192" spans="1:12" ht="15" x14ac:dyDescent="0.25">
      <c r="A192" s="1213"/>
      <c r="B192" s="1214"/>
      <c r="C192" s="586">
        <v>2015</v>
      </c>
      <c r="D192" s="595">
        <v>0</v>
      </c>
      <c r="E192" s="24">
        <v>11.3</v>
      </c>
      <c r="F192" s="584">
        <v>2.9168817759421786E-3</v>
      </c>
      <c r="G192" s="585">
        <v>0</v>
      </c>
      <c r="H192" s="583">
        <v>10497.426750118644</v>
      </c>
      <c r="I192" s="583">
        <v>0</v>
      </c>
      <c r="J192" s="584">
        <v>5.0713198737070188E-4</v>
      </c>
      <c r="L192" s="1131"/>
    </row>
    <row r="193" spans="1:12" ht="15" x14ac:dyDescent="0.25">
      <c r="A193" s="1213"/>
      <c r="B193" s="1214"/>
      <c r="C193" s="586">
        <v>2016</v>
      </c>
      <c r="D193" s="595">
        <v>0</v>
      </c>
      <c r="E193" s="24">
        <v>42</v>
      </c>
      <c r="F193" s="584">
        <v>1.0841507485802787E-2</v>
      </c>
      <c r="G193" s="585">
        <v>0</v>
      </c>
      <c r="H193" s="583">
        <v>28454.661068634254</v>
      </c>
      <c r="I193" s="583">
        <v>0</v>
      </c>
      <c r="J193" s="584">
        <v>1.3794408206601952E-3</v>
      </c>
      <c r="L193" s="1131"/>
    </row>
    <row r="194" spans="1:12" ht="15" x14ac:dyDescent="0.25">
      <c r="A194" s="1213"/>
      <c r="B194" s="1214"/>
      <c r="C194" s="586">
        <v>2017</v>
      </c>
      <c r="D194" s="595">
        <v>0</v>
      </c>
      <c r="E194" s="24">
        <v>148.69999999999999</v>
      </c>
      <c r="F194" s="584">
        <v>3.8384099122354153E-2</v>
      </c>
      <c r="G194" s="585">
        <v>0</v>
      </c>
      <c r="H194" s="583">
        <v>103866.62712001994</v>
      </c>
      <c r="I194" s="583">
        <v>0</v>
      </c>
      <c r="J194" s="584">
        <v>5.0178096296096585E-3</v>
      </c>
      <c r="L194" s="1131"/>
    </row>
    <row r="195" spans="1:12" ht="15" x14ac:dyDescent="0.25">
      <c r="A195" s="1213"/>
      <c r="B195" s="1214"/>
      <c r="C195" s="586">
        <v>2018</v>
      </c>
      <c r="D195" s="595">
        <v>0</v>
      </c>
      <c r="E195" s="24">
        <v>220.6</v>
      </c>
      <c r="F195" s="584">
        <v>5.6943727413526067E-2</v>
      </c>
      <c r="G195" s="585">
        <v>0</v>
      </c>
      <c r="H195" s="583">
        <v>416876.85210414964</v>
      </c>
      <c r="I195" s="583">
        <v>0</v>
      </c>
      <c r="J195" s="584">
        <v>2.0139372393718311E-2</v>
      </c>
      <c r="L195" s="1131"/>
    </row>
    <row r="196" spans="1:12" ht="15" x14ac:dyDescent="0.25">
      <c r="A196" s="1213"/>
      <c r="B196" s="1214"/>
      <c r="C196" s="586">
        <v>2019</v>
      </c>
      <c r="D196" s="595">
        <v>0</v>
      </c>
      <c r="E196" s="24">
        <v>283.5</v>
      </c>
      <c r="F196" s="584">
        <v>7.318017552916882E-2</v>
      </c>
      <c r="G196" s="585">
        <v>0</v>
      </c>
      <c r="H196" s="583">
        <v>531404.20089122048</v>
      </c>
      <c r="I196" s="583">
        <v>0</v>
      </c>
      <c r="J196" s="584">
        <v>2.5672202808374775E-2</v>
      </c>
      <c r="L196" s="1131"/>
    </row>
    <row r="197" spans="1:12" ht="15" x14ac:dyDescent="0.25">
      <c r="A197" s="1213"/>
      <c r="B197" s="1214"/>
      <c r="C197" s="586">
        <v>2020</v>
      </c>
      <c r="D197" s="595">
        <v>0</v>
      </c>
      <c r="E197" s="24">
        <v>293.5</v>
      </c>
      <c r="F197" s="584">
        <v>7.926005941128815E-2</v>
      </c>
      <c r="G197" s="585">
        <v>0</v>
      </c>
      <c r="H197" s="583">
        <v>693435.23920621327</v>
      </c>
      <c r="I197" s="583">
        <v>0</v>
      </c>
      <c r="J197" s="584">
        <v>3.3823606282706462E-2</v>
      </c>
      <c r="L197" s="1131"/>
    </row>
    <row r="198" spans="1:12" ht="15" x14ac:dyDescent="0.25">
      <c r="A198" s="1213"/>
      <c r="B198" s="1214"/>
      <c r="C198" s="586">
        <v>2021</v>
      </c>
      <c r="D198" s="595">
        <v>0</v>
      </c>
      <c r="E198" s="24">
        <v>415.6</v>
      </c>
      <c r="F198" s="584">
        <v>0.10080038806694155</v>
      </c>
      <c r="G198" s="585">
        <v>0</v>
      </c>
      <c r="H198" s="583">
        <v>936366.58989633759</v>
      </c>
      <c r="I198" s="583">
        <v>0</v>
      </c>
      <c r="J198" s="584">
        <v>4.3569396622652794E-2</v>
      </c>
      <c r="L198" s="1131"/>
    </row>
    <row r="199" spans="1:12" ht="15" x14ac:dyDescent="0.25">
      <c r="A199" s="1213"/>
      <c r="B199" s="1214"/>
      <c r="C199" s="586">
        <v>2022</v>
      </c>
      <c r="D199" s="595">
        <v>0</v>
      </c>
      <c r="E199" s="24">
        <v>415.6</v>
      </c>
      <c r="F199" s="584">
        <v>0.10463242698892246</v>
      </c>
      <c r="G199" s="585">
        <v>0</v>
      </c>
      <c r="H199" s="583">
        <v>949385.74903008493</v>
      </c>
      <c r="I199" s="583">
        <v>0</v>
      </c>
      <c r="J199" s="584">
        <v>4.4103545242888557E-2</v>
      </c>
      <c r="L199" s="1131"/>
    </row>
    <row r="200" spans="1:12" ht="15" x14ac:dyDescent="0.25">
      <c r="A200" s="1213"/>
      <c r="B200" s="1214"/>
      <c r="C200" s="586">
        <v>2023</v>
      </c>
      <c r="D200" s="595">
        <v>0</v>
      </c>
      <c r="E200" s="24">
        <v>415.6</v>
      </c>
      <c r="F200" s="584">
        <v>0.10431726907630523</v>
      </c>
      <c r="G200" s="585">
        <v>0</v>
      </c>
      <c r="H200" s="583">
        <v>853462.69086262619</v>
      </c>
      <c r="I200" s="583">
        <v>0</v>
      </c>
      <c r="J200" s="584">
        <v>4.0725741576721805E-2</v>
      </c>
      <c r="L200" s="1131"/>
    </row>
    <row r="201" spans="1:12" ht="15" x14ac:dyDescent="0.25">
      <c r="A201" s="1213"/>
      <c r="B201" s="1215" t="s">
        <v>181</v>
      </c>
      <c r="C201" s="586">
        <v>2012</v>
      </c>
      <c r="D201" s="595">
        <v>18.61</v>
      </c>
      <c r="E201" s="24">
        <v>18</v>
      </c>
      <c r="F201" s="584">
        <v>1.8159722222222223E-2</v>
      </c>
      <c r="G201" s="585">
        <v>31010.12</v>
      </c>
      <c r="H201" s="583">
        <v>36546.220740626719</v>
      </c>
      <c r="I201" s="583">
        <v>0</v>
      </c>
      <c r="J201" s="584">
        <v>6.1194360145325824E-3</v>
      </c>
      <c r="L201" s="1131"/>
    </row>
    <row r="202" spans="1:12" ht="15" x14ac:dyDescent="0.25">
      <c r="A202" s="1213"/>
      <c r="B202" s="1215"/>
      <c r="C202" s="586">
        <v>2013</v>
      </c>
      <c r="D202" s="595">
        <v>30.58</v>
      </c>
      <c r="E202" s="24">
        <v>54.5</v>
      </c>
      <c r="F202" s="584">
        <v>4.0766650694777189E-2</v>
      </c>
      <c r="G202" s="585">
        <v>49396.69</v>
      </c>
      <c r="H202" s="583">
        <v>68125.457529657113</v>
      </c>
      <c r="I202" s="583">
        <v>0</v>
      </c>
      <c r="J202" s="584">
        <v>1.0789099176674036E-2</v>
      </c>
      <c r="L202" s="1131"/>
    </row>
    <row r="203" spans="1:12" ht="15" x14ac:dyDescent="0.25">
      <c r="A203" s="1213"/>
      <c r="B203" s="1215"/>
      <c r="C203" s="586">
        <v>2014</v>
      </c>
      <c r="D203" s="595">
        <v>47.87</v>
      </c>
      <c r="E203" s="24">
        <v>62.08</v>
      </c>
      <c r="F203" s="584">
        <v>5.5840528186896894E-2</v>
      </c>
      <c r="G203" s="585">
        <v>89763.98</v>
      </c>
      <c r="H203" s="583">
        <v>126156.14329790339</v>
      </c>
      <c r="I203" s="583">
        <v>0</v>
      </c>
      <c r="J203" s="584">
        <v>2.04946586640661E-2</v>
      </c>
      <c r="L203" s="1131"/>
    </row>
    <row r="204" spans="1:12" ht="15" x14ac:dyDescent="0.25">
      <c r="A204" s="1213"/>
      <c r="B204" s="1215"/>
      <c r="C204" s="586">
        <v>2015</v>
      </c>
      <c r="D204" s="595">
        <v>58.47</v>
      </c>
      <c r="E204" s="24">
        <v>122.6</v>
      </c>
      <c r="F204" s="584">
        <v>9.2241467142129385E-2</v>
      </c>
      <c r="G204" s="585">
        <v>108241.65</v>
      </c>
      <c r="H204" s="583">
        <v>177725.68616578978</v>
      </c>
      <c r="I204" s="583">
        <v>0</v>
      </c>
      <c r="J204" s="584">
        <v>2.7308233792400067E-2</v>
      </c>
      <c r="L204" s="1131"/>
    </row>
    <row r="205" spans="1:12" ht="15" x14ac:dyDescent="0.25">
      <c r="A205" s="1213"/>
      <c r="B205" s="1215"/>
      <c r="C205" s="586">
        <v>2016</v>
      </c>
      <c r="D205" s="595">
        <v>69.58</v>
      </c>
      <c r="E205" s="24">
        <v>122.6</v>
      </c>
      <c r="F205" s="584">
        <v>9.6282565130260525E-2</v>
      </c>
      <c r="G205" s="585">
        <v>123910.03</v>
      </c>
      <c r="H205" s="583">
        <v>286651.99112979911</v>
      </c>
      <c r="I205" s="583">
        <v>0</v>
      </c>
      <c r="J205" s="584">
        <v>3.9775005319798336E-2</v>
      </c>
      <c r="L205" s="1131"/>
    </row>
    <row r="206" spans="1:12" ht="15" x14ac:dyDescent="0.25">
      <c r="A206" s="1213"/>
      <c r="B206" s="1215"/>
      <c r="C206" s="586">
        <v>2017</v>
      </c>
      <c r="D206" s="595">
        <v>94.05</v>
      </c>
      <c r="E206" s="24">
        <v>162.6</v>
      </c>
      <c r="F206" s="584">
        <v>0.13374153204794162</v>
      </c>
      <c r="G206" s="585">
        <v>165484.85</v>
      </c>
      <c r="H206" s="583">
        <v>351406.131036176</v>
      </c>
      <c r="I206" s="583">
        <v>0</v>
      </c>
      <c r="J206" s="584">
        <v>5.3664299307472504E-2</v>
      </c>
      <c r="L206" s="1131"/>
    </row>
    <row r="207" spans="1:12" ht="15" x14ac:dyDescent="0.25">
      <c r="A207" s="1213"/>
      <c r="B207" s="1215"/>
      <c r="C207" s="586">
        <v>2018</v>
      </c>
      <c r="D207" s="595">
        <v>111.19</v>
      </c>
      <c r="E207" s="24">
        <v>196.6</v>
      </c>
      <c r="F207" s="584">
        <v>0.1573568507157464</v>
      </c>
      <c r="G207" s="585">
        <v>205354.57</v>
      </c>
      <c r="H207" s="583">
        <v>465853.49337445933</v>
      </c>
      <c r="I207" s="583">
        <v>0</v>
      </c>
      <c r="J207" s="584">
        <v>6.8206735527339885E-2</v>
      </c>
      <c r="L207" s="1131"/>
    </row>
    <row r="208" spans="1:12" ht="15" x14ac:dyDescent="0.25">
      <c r="A208" s="1213"/>
      <c r="B208" s="1215"/>
      <c r="C208" s="586">
        <v>2019</v>
      </c>
      <c r="D208" s="595">
        <v>139.78</v>
      </c>
      <c r="E208" s="24">
        <v>306.3</v>
      </c>
      <c r="F208" s="584">
        <v>0.17243138770776964</v>
      </c>
      <c r="G208" s="585">
        <v>249527.66</v>
      </c>
      <c r="H208" s="583">
        <v>508926.44397976593</v>
      </c>
      <c r="I208" s="583">
        <v>0</v>
      </c>
      <c r="J208" s="584">
        <v>5.4449392706639468E-2</v>
      </c>
      <c r="L208" s="1131"/>
    </row>
    <row r="209" spans="1:12" ht="15" x14ac:dyDescent="0.25">
      <c r="A209" s="1213"/>
      <c r="B209" s="1215"/>
      <c r="C209" s="586">
        <v>2020</v>
      </c>
      <c r="D209" s="595">
        <v>169.36</v>
      </c>
      <c r="E209" s="24">
        <v>368.40000000000003</v>
      </c>
      <c r="F209" s="584">
        <v>0.20588055130168453</v>
      </c>
      <c r="G209" s="585">
        <v>299467.49</v>
      </c>
      <c r="H209" s="583">
        <v>838322.49210874666</v>
      </c>
      <c r="I209" s="583">
        <v>0</v>
      </c>
      <c r="J209" s="584">
        <v>8.1442186681348658E-2</v>
      </c>
      <c r="L209" s="1131"/>
    </row>
    <row r="210" spans="1:12" ht="15" x14ac:dyDescent="0.25">
      <c r="A210" s="1213"/>
      <c r="B210" s="1215"/>
      <c r="C210" s="586">
        <v>2021</v>
      </c>
      <c r="D210" s="595">
        <v>212.45</v>
      </c>
      <c r="E210" s="24">
        <v>368.40000000000003</v>
      </c>
      <c r="F210" s="584">
        <v>0.1565633423180593</v>
      </c>
      <c r="G210" s="585">
        <v>374618.31</v>
      </c>
      <c r="H210" s="583">
        <v>903830.61854508927</v>
      </c>
      <c r="I210" s="583">
        <v>0</v>
      </c>
      <c r="J210" s="584">
        <v>8.900310663222008E-2</v>
      </c>
      <c r="L210" s="1131"/>
    </row>
    <row r="211" spans="1:12" ht="15" x14ac:dyDescent="0.25">
      <c r="A211" s="1213"/>
      <c r="B211" s="1215"/>
      <c r="C211" s="586">
        <v>2022</v>
      </c>
      <c r="D211" s="595">
        <v>253.85</v>
      </c>
      <c r="E211" s="24">
        <v>485.40000000000003</v>
      </c>
      <c r="F211" s="584">
        <v>0.26524937208467886</v>
      </c>
      <c r="G211" s="585">
        <v>474363.8</v>
      </c>
      <c r="H211" s="583">
        <v>1052033.6517572587</v>
      </c>
      <c r="I211" s="583">
        <v>0</v>
      </c>
      <c r="J211" s="584">
        <v>0.10335935191934444</v>
      </c>
      <c r="L211" s="1131"/>
    </row>
    <row r="212" spans="1:12" ht="15" x14ac:dyDescent="0.25">
      <c r="A212" s="1213"/>
      <c r="B212" s="1215"/>
      <c r="C212" s="586">
        <v>2023</v>
      </c>
      <c r="D212" s="595">
        <v>304.45999999999998</v>
      </c>
      <c r="E212" s="24">
        <v>595.20000000000005</v>
      </c>
      <c r="F212" s="584">
        <v>0.32119243127454483</v>
      </c>
      <c r="G212" s="585">
        <v>568340.68000000005</v>
      </c>
      <c r="H212" s="583">
        <v>1300649.6264283231</v>
      </c>
      <c r="I212" s="583">
        <v>0</v>
      </c>
      <c r="J212" s="584">
        <v>0.12326054147677287</v>
      </c>
      <c r="L212" s="1131"/>
    </row>
    <row r="213" spans="1:12" ht="15" x14ac:dyDescent="0.25">
      <c r="A213" s="1213"/>
      <c r="B213" s="1215" t="s">
        <v>322</v>
      </c>
      <c r="C213" s="586">
        <v>2012</v>
      </c>
      <c r="D213" s="595">
        <v>142.44</v>
      </c>
      <c r="E213" s="24">
        <v>101.19999999999999</v>
      </c>
      <c r="F213" s="584">
        <v>2.8373122161406777E-2</v>
      </c>
      <c r="G213" s="585">
        <v>220091.6</v>
      </c>
      <c r="H213" s="583">
        <v>218999.60855115327</v>
      </c>
      <c r="I213" s="583">
        <v>0</v>
      </c>
      <c r="J213" s="584">
        <v>9.8339818303694454E-3</v>
      </c>
      <c r="L213" s="1131"/>
    </row>
    <row r="214" spans="1:12" ht="15" x14ac:dyDescent="0.25">
      <c r="A214" s="1213"/>
      <c r="B214" s="1215"/>
      <c r="C214" s="586">
        <v>2013</v>
      </c>
      <c r="D214" s="595">
        <v>184.25</v>
      </c>
      <c r="E214" s="24">
        <v>102.19999999999999</v>
      </c>
      <c r="F214" s="584">
        <v>3.3991930698943872E-2</v>
      </c>
      <c r="G214" s="585">
        <v>283518.81</v>
      </c>
      <c r="H214" s="583">
        <v>227749.89010401155</v>
      </c>
      <c r="I214" s="583">
        <v>0</v>
      </c>
      <c r="J214" s="584">
        <v>1.1439281419633374E-2</v>
      </c>
      <c r="L214" s="1131"/>
    </row>
    <row r="215" spans="1:12" ht="15" x14ac:dyDescent="0.25">
      <c r="A215" s="1213"/>
      <c r="B215" s="1215"/>
      <c r="C215" s="586">
        <v>2014</v>
      </c>
      <c r="D215" s="595">
        <v>195.61</v>
      </c>
      <c r="E215" s="24">
        <v>106.89999999999999</v>
      </c>
      <c r="F215" s="584">
        <v>3.7564882652427668E-2</v>
      </c>
      <c r="G215" s="585">
        <v>325033.64</v>
      </c>
      <c r="H215" s="583">
        <v>231666.48863625503</v>
      </c>
      <c r="I215" s="583">
        <v>0</v>
      </c>
      <c r="J215" s="584">
        <v>1.3030062123259873E-2</v>
      </c>
      <c r="L215" s="1131"/>
    </row>
    <row r="216" spans="1:12" ht="15" x14ac:dyDescent="0.25">
      <c r="A216" s="1213"/>
      <c r="B216" s="1215"/>
      <c r="C216" s="586">
        <v>2015</v>
      </c>
      <c r="D216" s="595">
        <v>225.63</v>
      </c>
      <c r="E216" s="24">
        <v>162.79999999999998</v>
      </c>
      <c r="F216" s="584">
        <v>4.5271561771561768E-2</v>
      </c>
      <c r="G216" s="585">
        <v>352100.53</v>
      </c>
      <c r="H216" s="583">
        <v>222485.9282646974</v>
      </c>
      <c r="I216" s="583">
        <v>0</v>
      </c>
      <c r="J216" s="584">
        <v>1.2182592141197317E-2</v>
      </c>
      <c r="L216" s="1131"/>
    </row>
    <row r="217" spans="1:12" ht="15" x14ac:dyDescent="0.25">
      <c r="A217" s="1213"/>
      <c r="B217" s="1215"/>
      <c r="C217" s="586">
        <v>2016</v>
      </c>
      <c r="D217" s="595">
        <v>250.18</v>
      </c>
      <c r="E217" s="24">
        <v>372.23</v>
      </c>
      <c r="F217" s="584">
        <v>6.867593512082093E-2</v>
      </c>
      <c r="G217" s="585">
        <v>410300.63</v>
      </c>
      <c r="H217" s="583">
        <v>480782.68650517135</v>
      </c>
      <c r="I217" s="583">
        <v>0</v>
      </c>
      <c r="J217" s="584">
        <v>1.876718678096842E-2</v>
      </c>
      <c r="L217" s="1131"/>
    </row>
    <row r="218" spans="1:12" ht="15" x14ac:dyDescent="0.25">
      <c r="A218" s="1213"/>
      <c r="B218" s="1215"/>
      <c r="C218" s="586">
        <v>2017</v>
      </c>
      <c r="D218" s="595">
        <v>287.98</v>
      </c>
      <c r="E218" s="24">
        <v>408.63</v>
      </c>
      <c r="F218" s="584">
        <v>7.5891709336529029E-2</v>
      </c>
      <c r="G218" s="585">
        <v>466960.08</v>
      </c>
      <c r="H218" s="583">
        <v>862386.58470323379</v>
      </c>
      <c r="I218" s="583">
        <v>0</v>
      </c>
      <c r="J218" s="584">
        <v>2.7978084465593141E-2</v>
      </c>
      <c r="L218" s="1131"/>
    </row>
    <row r="219" spans="1:12" ht="15" x14ac:dyDescent="0.25">
      <c r="A219" s="1213"/>
      <c r="B219" s="1215"/>
      <c r="C219" s="586">
        <v>2018</v>
      </c>
      <c r="D219" s="595">
        <v>303.88</v>
      </c>
      <c r="E219" s="24">
        <v>472.13</v>
      </c>
      <c r="F219" s="584">
        <v>8.3370935719258438E-2</v>
      </c>
      <c r="G219" s="585">
        <v>501635.76</v>
      </c>
      <c r="H219" s="583">
        <v>1028302.5795414679</v>
      </c>
      <c r="I219" s="583">
        <v>0</v>
      </c>
      <c r="J219" s="584">
        <v>3.1681924337063683E-2</v>
      </c>
      <c r="L219" s="1131"/>
    </row>
    <row r="220" spans="1:12" ht="15" x14ac:dyDescent="0.25">
      <c r="A220" s="1213"/>
      <c r="B220" s="1215"/>
      <c r="C220" s="586">
        <v>2019</v>
      </c>
      <c r="D220" s="595">
        <v>313.20999999999998</v>
      </c>
      <c r="E220" s="24">
        <v>506.13</v>
      </c>
      <c r="F220" s="584">
        <v>8.4993775933609947E-2</v>
      </c>
      <c r="G220" s="585">
        <v>513082.9</v>
      </c>
      <c r="H220" s="583">
        <v>1122376.1987809215</v>
      </c>
      <c r="I220" s="583">
        <v>0</v>
      </c>
      <c r="J220" s="584">
        <v>3.3830514795067469E-2</v>
      </c>
      <c r="L220" s="1131"/>
    </row>
    <row r="221" spans="1:12" ht="15" x14ac:dyDescent="0.25">
      <c r="A221" s="1213"/>
      <c r="B221" s="1215"/>
      <c r="C221" s="586">
        <v>2020</v>
      </c>
      <c r="D221" s="595">
        <v>364.84</v>
      </c>
      <c r="E221" s="24">
        <v>517.92999999999995</v>
      </c>
      <c r="F221" s="584">
        <v>9.2913377539206393E-2</v>
      </c>
      <c r="G221" s="585">
        <v>560548.46</v>
      </c>
      <c r="H221" s="583">
        <v>1156056.5772946435</v>
      </c>
      <c r="I221" s="583">
        <v>0</v>
      </c>
      <c r="J221" s="584">
        <v>3.5041002326828885E-2</v>
      </c>
      <c r="L221" s="1131"/>
    </row>
    <row r="222" spans="1:12" ht="15" x14ac:dyDescent="0.25">
      <c r="A222" s="1213"/>
      <c r="B222" s="1215"/>
      <c r="C222" s="586">
        <v>2021</v>
      </c>
      <c r="D222" s="595">
        <v>606.51</v>
      </c>
      <c r="E222" s="24">
        <v>889.82999999999993</v>
      </c>
      <c r="F222" s="584">
        <v>0.15029529931699476</v>
      </c>
      <c r="G222" s="585">
        <v>887176.74</v>
      </c>
      <c r="H222" s="583">
        <v>1331625.8046175605</v>
      </c>
      <c r="I222" s="583">
        <v>0</v>
      </c>
      <c r="J222" s="584">
        <v>4.4312896382853434E-2</v>
      </c>
      <c r="L222" s="1131"/>
    </row>
    <row r="223" spans="1:12" ht="15" x14ac:dyDescent="0.25">
      <c r="A223" s="1213"/>
      <c r="B223" s="1215"/>
      <c r="C223" s="586">
        <v>2022</v>
      </c>
      <c r="D223" s="595">
        <v>716.08</v>
      </c>
      <c r="E223" s="24">
        <v>1097.6299999999999</v>
      </c>
      <c r="F223" s="584">
        <v>0.1982846835027878</v>
      </c>
      <c r="G223" s="585">
        <v>1138442.48</v>
      </c>
      <c r="H223" s="583">
        <v>2020263.4533654561</v>
      </c>
      <c r="I223" s="583">
        <v>0</v>
      </c>
      <c r="J223" s="584">
        <v>6.6680633848804655E-2</v>
      </c>
      <c r="L223" s="1131"/>
    </row>
    <row r="224" spans="1:12" ht="15" x14ac:dyDescent="0.25">
      <c r="A224" s="1213"/>
      <c r="B224" s="1215"/>
      <c r="C224" s="586">
        <v>2023</v>
      </c>
      <c r="D224" s="595">
        <v>900.76</v>
      </c>
      <c r="E224" s="24">
        <v>1935.6299999999999</v>
      </c>
      <c r="F224" s="584">
        <v>0.14656831335262505</v>
      </c>
      <c r="G224" s="585">
        <v>1413158.75</v>
      </c>
      <c r="H224" s="583">
        <v>3185701.7666192278</v>
      </c>
      <c r="I224" s="583">
        <v>0</v>
      </c>
      <c r="J224" s="584">
        <v>0.10355175834387385</v>
      </c>
      <c r="L224" s="1131"/>
    </row>
    <row r="225" spans="1:12" ht="15" x14ac:dyDescent="0.25">
      <c r="A225" s="1213"/>
      <c r="B225" s="1215" t="s">
        <v>2021</v>
      </c>
      <c r="C225" s="586">
        <v>2012</v>
      </c>
      <c r="D225" s="595">
        <v>9.1300000000000008</v>
      </c>
      <c r="E225" s="24">
        <v>40.14</v>
      </c>
      <c r="F225" s="584">
        <v>6.2780326197757396E-3</v>
      </c>
      <c r="G225" s="585">
        <v>14116.47</v>
      </c>
      <c r="H225" s="583">
        <v>83820.433043076555</v>
      </c>
      <c r="I225" s="583">
        <v>0</v>
      </c>
      <c r="J225" s="584">
        <v>2.0870450161566186E-3</v>
      </c>
      <c r="L225" s="1131"/>
    </row>
    <row r="226" spans="1:12" ht="15" x14ac:dyDescent="0.25">
      <c r="A226" s="1213"/>
      <c r="B226" s="1215"/>
      <c r="C226" s="586">
        <v>2013</v>
      </c>
      <c r="D226" s="595">
        <v>13.91</v>
      </c>
      <c r="E226" s="24">
        <v>40.14</v>
      </c>
      <c r="F226" s="584">
        <v>6.6221514334721876E-3</v>
      </c>
      <c r="G226" s="585">
        <v>21412.73</v>
      </c>
      <c r="H226" s="583">
        <v>87088.262574321066</v>
      </c>
      <c r="I226" s="583">
        <v>0</v>
      </c>
      <c r="J226" s="584">
        <v>2.1195543547188793E-3</v>
      </c>
      <c r="L226" s="1131"/>
    </row>
    <row r="227" spans="1:12" ht="15" x14ac:dyDescent="0.25">
      <c r="A227" s="1213"/>
      <c r="B227" s="1215"/>
      <c r="C227" s="586">
        <v>2014</v>
      </c>
      <c r="D227" s="595">
        <v>17.739999999999998</v>
      </c>
      <c r="E227" s="24">
        <v>40.14</v>
      </c>
      <c r="F227" s="584">
        <v>6.9960160903535223E-3</v>
      </c>
      <c r="G227" s="585">
        <v>29355.65</v>
      </c>
      <c r="H227" s="583">
        <v>84206.078472876688</v>
      </c>
      <c r="I227" s="583">
        <v>0</v>
      </c>
      <c r="J227" s="584">
        <v>2.2144116387850213E-3</v>
      </c>
      <c r="L227" s="1131"/>
    </row>
    <row r="228" spans="1:12" ht="15" x14ac:dyDescent="0.25">
      <c r="A228" s="1213"/>
      <c r="B228" s="1215"/>
      <c r="C228" s="586">
        <v>2015</v>
      </c>
      <c r="D228" s="595">
        <v>25.9</v>
      </c>
      <c r="E228" s="24">
        <v>50.14</v>
      </c>
      <c r="F228" s="584">
        <v>9.2261958928625577E-3</v>
      </c>
      <c r="G228" s="585">
        <v>40368.720000000001</v>
      </c>
      <c r="H228" s="583">
        <v>83988.482621999792</v>
      </c>
      <c r="I228" s="583">
        <v>0</v>
      </c>
      <c r="J228" s="584">
        <v>2.4033646906672025E-3</v>
      </c>
      <c r="L228" s="1131"/>
    </row>
    <row r="229" spans="1:12" ht="15" x14ac:dyDescent="0.25">
      <c r="A229" s="1213"/>
      <c r="B229" s="1215"/>
      <c r="C229" s="586">
        <v>2016</v>
      </c>
      <c r="D229" s="595">
        <v>31.95</v>
      </c>
      <c r="E229" s="24">
        <v>68.64</v>
      </c>
      <c r="F229" s="584">
        <v>1.2063812639719075E-2</v>
      </c>
      <c r="G229" s="585">
        <v>52276.27</v>
      </c>
      <c r="H229" s="583">
        <v>115412.76203585281</v>
      </c>
      <c r="I229" s="583">
        <v>0</v>
      </c>
      <c r="J229" s="584">
        <v>3.2822424633998652E-3</v>
      </c>
      <c r="L229" s="1131"/>
    </row>
    <row r="230" spans="1:12" ht="15" x14ac:dyDescent="0.25">
      <c r="A230" s="1213"/>
      <c r="B230" s="1215"/>
      <c r="C230" s="586">
        <v>2017</v>
      </c>
      <c r="D230" s="595">
        <v>41</v>
      </c>
      <c r="E230" s="24">
        <v>74.94</v>
      </c>
      <c r="F230" s="584">
        <v>1.3556222544673913E-2</v>
      </c>
      <c r="G230" s="585">
        <v>66104.03</v>
      </c>
      <c r="H230" s="583">
        <v>158100.71280693854</v>
      </c>
      <c r="I230" s="583">
        <v>0</v>
      </c>
      <c r="J230" s="584">
        <v>4.29993695994128E-3</v>
      </c>
      <c r="L230" s="1131"/>
    </row>
    <row r="231" spans="1:12" ht="15" x14ac:dyDescent="0.25">
      <c r="A231" s="1213"/>
      <c r="B231" s="1215"/>
      <c r="C231" s="586">
        <v>2018</v>
      </c>
      <c r="D231" s="595">
        <v>57.26</v>
      </c>
      <c r="E231" s="24">
        <v>81.94</v>
      </c>
      <c r="F231" s="584">
        <v>1.5664932495619555E-2</v>
      </c>
      <c r="G231" s="585">
        <v>93689.17</v>
      </c>
      <c r="H231" s="583">
        <v>171699.13713622591</v>
      </c>
      <c r="I231" s="583">
        <v>0</v>
      </c>
      <c r="J231" s="584">
        <v>4.9012612233067295E-3</v>
      </c>
      <c r="L231" s="1131"/>
    </row>
    <row r="232" spans="1:12" ht="15" x14ac:dyDescent="0.25">
      <c r="A232" s="1213"/>
      <c r="B232" s="1215"/>
      <c r="C232" s="586">
        <v>2019</v>
      </c>
      <c r="D232" s="595">
        <v>78.790000000000006</v>
      </c>
      <c r="E232" s="24">
        <v>127.03999999999999</v>
      </c>
      <c r="F232" s="584">
        <v>2.1451797811360081E-2</v>
      </c>
      <c r="G232" s="585">
        <v>128232.35</v>
      </c>
      <c r="H232" s="583">
        <v>187648.33997348725</v>
      </c>
      <c r="I232" s="583">
        <v>0</v>
      </c>
      <c r="J232" s="584">
        <v>1.4018363260144554E-2</v>
      </c>
      <c r="L232" s="1131"/>
    </row>
    <row r="233" spans="1:12" ht="15" x14ac:dyDescent="0.25">
      <c r="A233" s="1213"/>
      <c r="B233" s="1215"/>
      <c r="C233" s="586">
        <v>2020</v>
      </c>
      <c r="D233" s="595">
        <v>95.89</v>
      </c>
      <c r="E233" s="24">
        <v>194.64</v>
      </c>
      <c r="F233" s="584">
        <v>4.5868329649510577E-2</v>
      </c>
      <c r="G233" s="585">
        <v>147766.29</v>
      </c>
      <c r="H233" s="583">
        <v>409555.72277922794</v>
      </c>
      <c r="I233" s="583">
        <v>0</v>
      </c>
      <c r="J233" s="584">
        <v>2.7538662785267683E-2</v>
      </c>
      <c r="L233" s="1131"/>
    </row>
    <row r="234" spans="1:12" ht="15" x14ac:dyDescent="0.25">
      <c r="A234" s="596"/>
      <c r="B234" s="1215"/>
      <c r="C234" s="586">
        <v>2021</v>
      </c>
      <c r="D234" s="595">
        <v>122.14</v>
      </c>
      <c r="E234" s="24">
        <v>201.64</v>
      </c>
      <c r="F234" s="584">
        <v>6.0238139534883717E-2</v>
      </c>
      <c r="G234" s="585">
        <v>178896.72</v>
      </c>
      <c r="H234" s="583">
        <v>474476.15977532935</v>
      </c>
      <c r="I234" s="583">
        <v>0</v>
      </c>
      <c r="J234" s="584">
        <v>3.1386638352681136E-2</v>
      </c>
      <c r="L234" s="1131"/>
    </row>
    <row r="235" spans="1:12" ht="15" x14ac:dyDescent="0.25">
      <c r="A235" s="596"/>
      <c r="B235" s="1215"/>
      <c r="C235" s="586">
        <v>2022</v>
      </c>
      <c r="D235" s="595">
        <v>155.15</v>
      </c>
      <c r="E235" s="24">
        <v>237.33999999999997</v>
      </c>
      <c r="F235" s="584">
        <v>4.3639092728485658E-2</v>
      </c>
      <c r="G235" s="585">
        <v>245610.04</v>
      </c>
      <c r="H235" s="583">
        <v>519678.28828165069</v>
      </c>
      <c r="I235" s="583">
        <v>0</v>
      </c>
      <c r="J235" s="584">
        <v>2.8921041522746448E-2</v>
      </c>
      <c r="L235" s="1131"/>
    </row>
    <row r="236" spans="1:12" ht="15" x14ac:dyDescent="0.25">
      <c r="A236" s="596"/>
      <c r="B236" s="1215"/>
      <c r="C236" s="586">
        <v>2023</v>
      </c>
      <c r="D236" s="595">
        <v>194.14</v>
      </c>
      <c r="E236" s="24">
        <v>246.33999999999997</v>
      </c>
      <c r="F236" s="584">
        <v>3.4661630468995903E-2</v>
      </c>
      <c r="G236" s="585">
        <v>305200.12</v>
      </c>
      <c r="H236" s="583">
        <v>571744.65029911662</v>
      </c>
      <c r="I236" s="583">
        <v>0</v>
      </c>
      <c r="J236" s="584">
        <v>2.7073039140983871E-2</v>
      </c>
      <c r="L236" s="1131"/>
    </row>
    <row r="237" spans="1:12" ht="15" x14ac:dyDescent="0.25">
      <c r="A237" s="1216" t="s">
        <v>140</v>
      </c>
      <c r="B237" s="1214" t="s">
        <v>318</v>
      </c>
      <c r="C237" s="586">
        <v>2012</v>
      </c>
      <c r="D237" s="595">
        <v>31.38</v>
      </c>
      <c r="E237" s="24">
        <v>84.2</v>
      </c>
      <c r="F237" s="584">
        <v>8.5469200621163949E-3</v>
      </c>
      <c r="G237" s="585">
        <v>49147.77</v>
      </c>
      <c r="H237" s="583">
        <v>82524.479970043365</v>
      </c>
      <c r="I237" s="583">
        <v>0</v>
      </c>
      <c r="J237" s="584">
        <v>1.9810170420879142E-3</v>
      </c>
      <c r="L237" s="1131"/>
    </row>
    <row r="238" spans="1:12" ht="15" x14ac:dyDescent="0.25">
      <c r="A238" s="1216"/>
      <c r="B238" s="1214"/>
      <c r="C238" s="586">
        <v>2013</v>
      </c>
      <c r="D238" s="595">
        <v>26.98</v>
      </c>
      <c r="E238" s="24">
        <v>200.60000000000002</v>
      </c>
      <c r="F238" s="584">
        <v>1.7788025637017355E-2</v>
      </c>
      <c r="G238" s="585">
        <v>39015.040000000001</v>
      </c>
      <c r="H238" s="583">
        <v>205756.78152427232</v>
      </c>
      <c r="I238" s="583">
        <v>0</v>
      </c>
      <c r="J238" s="584">
        <v>3.6413349325605509E-3</v>
      </c>
      <c r="L238" s="1131"/>
    </row>
    <row r="239" spans="1:12" ht="15" x14ac:dyDescent="0.25">
      <c r="A239" s="1216"/>
      <c r="B239" s="1214"/>
      <c r="C239" s="586">
        <v>2014</v>
      </c>
      <c r="D239" s="595">
        <v>31.45</v>
      </c>
      <c r="E239" s="24">
        <v>377.3</v>
      </c>
      <c r="F239" s="584">
        <v>2.8754836440379881E-2</v>
      </c>
      <c r="G239" s="585">
        <v>39944.53</v>
      </c>
      <c r="H239" s="583">
        <v>447299.19375446683</v>
      </c>
      <c r="I239" s="583">
        <v>0</v>
      </c>
      <c r="J239" s="584">
        <v>7.259257729386806E-3</v>
      </c>
      <c r="L239" s="1131"/>
    </row>
    <row r="240" spans="1:12" ht="15" x14ac:dyDescent="0.25">
      <c r="A240" s="1216"/>
      <c r="B240" s="1214"/>
      <c r="C240" s="586">
        <v>2015</v>
      </c>
      <c r="D240" s="595">
        <v>29.2</v>
      </c>
      <c r="E240" s="24">
        <v>663.3</v>
      </c>
      <c r="F240" s="584">
        <v>4.4479414220566511E-2</v>
      </c>
      <c r="G240" s="585">
        <v>36437.230000000003</v>
      </c>
      <c r="H240" s="583">
        <v>760564.37427042064</v>
      </c>
      <c r="I240" s="583">
        <v>0</v>
      </c>
      <c r="J240" s="584">
        <v>1.1990920461864488E-2</v>
      </c>
      <c r="L240" s="1131"/>
    </row>
    <row r="241" spans="1:12" ht="15" x14ac:dyDescent="0.25">
      <c r="A241" s="1216"/>
      <c r="B241" s="1214"/>
      <c r="C241" s="586">
        <v>2016</v>
      </c>
      <c r="D241" s="595">
        <v>51.39</v>
      </c>
      <c r="E241" s="24">
        <v>965.06</v>
      </c>
      <c r="F241" s="584">
        <v>7.6436306211460359E-2</v>
      </c>
      <c r="G241" s="585">
        <v>77742.98</v>
      </c>
      <c r="H241" s="583">
        <v>1340763.0854944363</v>
      </c>
      <c r="I241" s="583">
        <v>0</v>
      </c>
      <c r="J241" s="584">
        <v>2.1188448115227344E-2</v>
      </c>
      <c r="L241" s="1131"/>
    </row>
    <row r="242" spans="1:12" ht="15" x14ac:dyDescent="0.25">
      <c r="A242" s="1216"/>
      <c r="B242" s="1214"/>
      <c r="C242" s="586">
        <v>2017</v>
      </c>
      <c r="D242" s="595">
        <v>64.87</v>
      </c>
      <c r="E242" s="24">
        <v>1532.34</v>
      </c>
      <c r="F242" s="584">
        <v>0.10989472959955966</v>
      </c>
      <c r="G242" s="585">
        <v>101037.98</v>
      </c>
      <c r="H242" s="583">
        <v>2191621.9420724534</v>
      </c>
      <c r="I242" s="583">
        <v>0</v>
      </c>
      <c r="J242" s="584">
        <v>3.4853057639204335E-2</v>
      </c>
      <c r="L242" s="1131"/>
    </row>
    <row r="243" spans="1:12" ht="15" x14ac:dyDescent="0.25">
      <c r="A243" s="1216"/>
      <c r="B243" s="1214"/>
      <c r="C243" s="586">
        <v>2018</v>
      </c>
      <c r="D243" s="595">
        <v>86.04</v>
      </c>
      <c r="E243" s="24">
        <v>1913.84</v>
      </c>
      <c r="F243" s="584">
        <v>0.12886655067981184</v>
      </c>
      <c r="G243" s="585">
        <v>125982.39999999999</v>
      </c>
      <c r="H243" s="583">
        <v>2997064.5505805342</v>
      </c>
      <c r="I243" s="583">
        <v>0</v>
      </c>
      <c r="J243" s="584">
        <v>4.5420712479157563E-2</v>
      </c>
      <c r="L243" s="1131"/>
    </row>
    <row r="244" spans="1:12" ht="15" x14ac:dyDescent="0.25">
      <c r="A244" s="1216"/>
      <c r="B244" s="1214"/>
      <c r="C244" s="586">
        <v>2019</v>
      </c>
      <c r="D244" s="595">
        <v>104.25</v>
      </c>
      <c r="E244" s="24">
        <v>2143.94</v>
      </c>
      <c r="F244" s="584">
        <v>0.17752605811749841</v>
      </c>
      <c r="G244" s="585">
        <v>154769.26999999999</v>
      </c>
      <c r="H244" s="583">
        <v>3612246.5749759744</v>
      </c>
      <c r="I244" s="583">
        <v>0</v>
      </c>
      <c r="J244" s="584">
        <v>6.0948112236342424E-2</v>
      </c>
      <c r="L244" s="1131"/>
    </row>
    <row r="245" spans="1:12" ht="15" x14ac:dyDescent="0.25">
      <c r="A245" s="1216"/>
      <c r="B245" s="1214"/>
      <c r="C245" s="586">
        <v>2020</v>
      </c>
      <c r="D245" s="595">
        <v>132.91999999999999</v>
      </c>
      <c r="E245" s="24">
        <v>2226.06</v>
      </c>
      <c r="F245" s="584">
        <v>0.18917241379310346</v>
      </c>
      <c r="G245" s="585">
        <v>198707.43</v>
      </c>
      <c r="H245" s="583">
        <v>3858060.6260733893</v>
      </c>
      <c r="I245" s="583">
        <v>0</v>
      </c>
      <c r="J245" s="584">
        <v>6.7888439960476193E-2</v>
      </c>
      <c r="L245" s="1131"/>
    </row>
    <row r="246" spans="1:12" ht="15" x14ac:dyDescent="0.25">
      <c r="A246" s="1216"/>
      <c r="B246" s="1214"/>
      <c r="C246" s="586">
        <v>2021</v>
      </c>
      <c r="D246" s="595">
        <v>174.06</v>
      </c>
      <c r="E246" s="24">
        <v>2490.86</v>
      </c>
      <c r="F246" s="584">
        <v>0.21809640723463458</v>
      </c>
      <c r="G246" s="585">
        <v>257337.61</v>
      </c>
      <c r="H246" s="583">
        <v>4228188.6689927159</v>
      </c>
      <c r="I246" s="583">
        <v>0</v>
      </c>
      <c r="J246" s="584">
        <v>7.2933416131693296E-2</v>
      </c>
      <c r="L246" s="1131"/>
    </row>
    <row r="247" spans="1:12" ht="15" x14ac:dyDescent="0.25">
      <c r="A247" s="1216"/>
      <c r="B247" s="1214"/>
      <c r="C247" s="586">
        <v>2022</v>
      </c>
      <c r="D247" s="595">
        <v>223.77</v>
      </c>
      <c r="E247" s="24">
        <v>2603.7600000000002</v>
      </c>
      <c r="F247" s="584">
        <v>0.22076280449718927</v>
      </c>
      <c r="G247" s="585">
        <v>332924.94</v>
      </c>
      <c r="H247" s="583">
        <v>4777190.9118387075</v>
      </c>
      <c r="I247" s="583">
        <v>0</v>
      </c>
      <c r="J247" s="584">
        <v>8.2266139880831382E-2</v>
      </c>
      <c r="L247" s="1131"/>
    </row>
    <row r="248" spans="1:12" ht="15" x14ac:dyDescent="0.25">
      <c r="A248" s="1216"/>
      <c r="B248" s="1214"/>
      <c r="C248" s="586">
        <v>2023</v>
      </c>
      <c r="D248" s="595">
        <v>272.10000000000002</v>
      </c>
      <c r="E248" s="24">
        <v>2905.26</v>
      </c>
      <c r="F248" s="584">
        <v>0.25899576133029018</v>
      </c>
      <c r="G248" s="585">
        <v>418250.2</v>
      </c>
      <c r="H248" s="583">
        <v>5292811.1758976616</v>
      </c>
      <c r="I248" s="583">
        <v>0</v>
      </c>
      <c r="J248" s="584">
        <v>9.5809400506265824E-2</v>
      </c>
      <c r="L248" s="1131"/>
    </row>
    <row r="249" spans="1:12" ht="15" x14ac:dyDescent="0.25">
      <c r="A249" s="1216"/>
      <c r="B249" s="1214" t="s">
        <v>319</v>
      </c>
      <c r="C249" s="586">
        <v>2012</v>
      </c>
      <c r="D249" s="595">
        <v>6.75</v>
      </c>
      <c r="E249" s="24">
        <v>31</v>
      </c>
      <c r="F249" s="584">
        <v>1.9385816258409079E-3</v>
      </c>
      <c r="G249" s="585">
        <v>10545.41</v>
      </c>
      <c r="H249" s="583">
        <v>35136.566039013858</v>
      </c>
      <c r="I249" s="583">
        <v>0</v>
      </c>
      <c r="J249" s="584">
        <v>4.6937156615757823E-4</v>
      </c>
      <c r="L249" s="1131"/>
    </row>
    <row r="250" spans="1:12" ht="15" x14ac:dyDescent="0.25">
      <c r="A250" s="1216"/>
      <c r="B250" s="1214"/>
      <c r="C250" s="586">
        <v>2013</v>
      </c>
      <c r="D250" s="595">
        <v>23.13</v>
      </c>
      <c r="E250" s="24">
        <v>134.1</v>
      </c>
      <c r="F250" s="584">
        <v>8.6205384067108929E-3</v>
      </c>
      <c r="G250" s="585">
        <v>33383.18</v>
      </c>
      <c r="H250" s="583">
        <v>114908.88376424786</v>
      </c>
      <c r="I250" s="583">
        <v>0</v>
      </c>
      <c r="J250" s="584">
        <v>1.5034950017990059E-3</v>
      </c>
      <c r="L250" s="1131"/>
    </row>
    <row r="251" spans="1:12" ht="15" x14ac:dyDescent="0.25">
      <c r="A251" s="1216"/>
      <c r="B251" s="1214"/>
      <c r="C251" s="586">
        <v>2014</v>
      </c>
      <c r="D251" s="595">
        <v>27.03</v>
      </c>
      <c r="E251" s="24">
        <v>246.5</v>
      </c>
      <c r="F251" s="584">
        <v>1.3151113034280492E-2</v>
      </c>
      <c r="G251" s="585">
        <v>34394.47</v>
      </c>
      <c r="H251" s="583">
        <v>289539.28122163168</v>
      </c>
      <c r="I251" s="583">
        <v>0</v>
      </c>
      <c r="J251" s="584">
        <v>3.1764776723914889E-3</v>
      </c>
      <c r="L251" s="1131"/>
    </row>
    <row r="252" spans="1:12" ht="15" x14ac:dyDescent="0.25">
      <c r="A252" s="1216"/>
      <c r="B252" s="1214"/>
      <c r="C252" s="586">
        <v>2015</v>
      </c>
      <c r="D252" s="595">
        <v>40.619999999999997</v>
      </c>
      <c r="E252" s="24">
        <v>626.26</v>
      </c>
      <c r="F252" s="584">
        <v>3.1604189374911142E-2</v>
      </c>
      <c r="G252" s="585">
        <v>50688.38</v>
      </c>
      <c r="H252" s="583">
        <v>486968.85048339225</v>
      </c>
      <c r="I252" s="583">
        <v>0</v>
      </c>
      <c r="J252" s="584">
        <v>5.2208347327096739E-3</v>
      </c>
      <c r="L252" s="1131"/>
    </row>
    <row r="253" spans="1:12" ht="15" x14ac:dyDescent="0.25">
      <c r="A253" s="1216"/>
      <c r="B253" s="1214"/>
      <c r="C253" s="586">
        <v>2016</v>
      </c>
      <c r="D253" s="595">
        <v>79.33</v>
      </c>
      <c r="E253" s="24">
        <v>934.36</v>
      </c>
      <c r="F253" s="584">
        <v>4.9039233709061006E-2</v>
      </c>
      <c r="G253" s="585">
        <v>104925.31</v>
      </c>
      <c r="H253" s="583">
        <v>1321912.8414817704</v>
      </c>
      <c r="I253" s="583">
        <v>0</v>
      </c>
      <c r="J253" s="584">
        <v>1.3579016751415166E-2</v>
      </c>
      <c r="L253" s="1131"/>
    </row>
    <row r="254" spans="1:12" ht="15" x14ac:dyDescent="0.25">
      <c r="A254" s="1216"/>
      <c r="B254" s="1214"/>
      <c r="C254" s="586">
        <v>2017</v>
      </c>
      <c r="D254" s="595">
        <v>111.96</v>
      </c>
      <c r="E254" s="24">
        <v>1149.26</v>
      </c>
      <c r="F254" s="584">
        <v>6.2684890656063613E-2</v>
      </c>
      <c r="G254" s="585">
        <v>152928.38</v>
      </c>
      <c r="H254" s="583">
        <v>1898148.4616727664</v>
      </c>
      <c r="I254" s="583">
        <v>0</v>
      </c>
      <c r="J254" s="584">
        <v>2.0009274883815608E-2</v>
      </c>
      <c r="L254" s="1131"/>
    </row>
    <row r="255" spans="1:12" ht="15" x14ac:dyDescent="0.25">
      <c r="A255" s="1216"/>
      <c r="B255" s="1214"/>
      <c r="C255" s="586">
        <v>2018</v>
      </c>
      <c r="D255" s="595">
        <v>156.76</v>
      </c>
      <c r="E255" s="24">
        <v>1295.46</v>
      </c>
      <c r="F255" s="584">
        <v>6.7170212765957443E-2</v>
      </c>
      <c r="G255" s="585">
        <v>215962.25</v>
      </c>
      <c r="H255" s="583">
        <v>2182143.4882441256</v>
      </c>
      <c r="I255" s="583">
        <v>0</v>
      </c>
      <c r="J255" s="584">
        <v>2.2121886837679031E-2</v>
      </c>
      <c r="L255" s="1131"/>
    </row>
    <row r="256" spans="1:12" ht="15" x14ac:dyDescent="0.25">
      <c r="A256" s="1216"/>
      <c r="B256" s="1214"/>
      <c r="C256" s="586">
        <v>2019</v>
      </c>
      <c r="D256" s="595">
        <v>194.36</v>
      </c>
      <c r="E256" s="24">
        <v>1330.3600000000001</v>
      </c>
      <c r="F256" s="584">
        <v>7.4026314511822122E-2</v>
      </c>
      <c r="G256" s="585">
        <v>283442.2</v>
      </c>
      <c r="H256" s="583">
        <v>2331031.6866555549</v>
      </c>
      <c r="I256" s="583">
        <v>0</v>
      </c>
      <c r="J256" s="584">
        <v>2.4479729914109408E-2</v>
      </c>
      <c r="L256" s="1131"/>
    </row>
    <row r="257" spans="1:12" ht="15" x14ac:dyDescent="0.25">
      <c r="A257" s="1216"/>
      <c r="B257" s="1214"/>
      <c r="C257" s="586">
        <v>2020</v>
      </c>
      <c r="D257" s="595">
        <v>237.23</v>
      </c>
      <c r="E257" s="24">
        <v>1466.0600000000002</v>
      </c>
      <c r="F257" s="584">
        <v>8.3564244713732042E-2</v>
      </c>
      <c r="G257" s="585">
        <v>346513.15</v>
      </c>
      <c r="H257" s="583">
        <v>2291235.7660847744</v>
      </c>
      <c r="I257" s="583">
        <v>0</v>
      </c>
      <c r="J257" s="584">
        <v>2.5987417465954291E-2</v>
      </c>
      <c r="L257" s="1131"/>
    </row>
    <row r="258" spans="1:12" ht="15" x14ac:dyDescent="0.25">
      <c r="A258" s="1216"/>
      <c r="B258" s="1214"/>
      <c r="C258" s="586">
        <v>2021</v>
      </c>
      <c r="D258" s="595">
        <v>281.99</v>
      </c>
      <c r="E258" s="24">
        <v>1737.6600000000003</v>
      </c>
      <c r="F258" s="584">
        <v>9.9441161989167914E-2</v>
      </c>
      <c r="G258" s="585">
        <v>411617.39</v>
      </c>
      <c r="H258" s="583">
        <v>2750351.8382749874</v>
      </c>
      <c r="I258" s="583">
        <v>0</v>
      </c>
      <c r="J258" s="584">
        <v>3.0106753441230694E-2</v>
      </c>
      <c r="L258" s="1131"/>
    </row>
    <row r="259" spans="1:12" ht="15" x14ac:dyDescent="0.25">
      <c r="A259" s="1216"/>
      <c r="B259" s="1214"/>
      <c r="C259" s="586">
        <v>2022</v>
      </c>
      <c r="D259" s="595">
        <v>344.41</v>
      </c>
      <c r="E259" s="24">
        <v>1935.2600000000002</v>
      </c>
      <c r="F259" s="584">
        <v>0.107202915588996</v>
      </c>
      <c r="G259" s="585">
        <v>515821.78</v>
      </c>
      <c r="H259" s="583">
        <v>3383581.296661465</v>
      </c>
      <c r="I259" s="583">
        <v>0</v>
      </c>
      <c r="J259" s="584">
        <v>3.6040172871341911E-2</v>
      </c>
      <c r="L259" s="1131"/>
    </row>
    <row r="260" spans="1:12" ht="15" x14ac:dyDescent="0.25">
      <c r="A260" s="1216"/>
      <c r="B260" s="1214"/>
      <c r="C260" s="586">
        <v>2023</v>
      </c>
      <c r="D260" s="595">
        <v>408.73</v>
      </c>
      <c r="E260" s="24">
        <v>2011.0600000000002</v>
      </c>
      <c r="F260" s="584">
        <v>0.1145029101405385</v>
      </c>
      <c r="G260" s="585">
        <v>627406.09</v>
      </c>
      <c r="H260" s="583">
        <v>3545665.1764631057</v>
      </c>
      <c r="I260" s="583">
        <v>0</v>
      </c>
      <c r="J260" s="584">
        <v>3.9671526726527483E-2</v>
      </c>
      <c r="L260" s="1131"/>
    </row>
    <row r="261" spans="1:12" ht="15" x14ac:dyDescent="0.25">
      <c r="A261" s="1216"/>
      <c r="B261" s="1214" t="s">
        <v>2022</v>
      </c>
      <c r="C261" s="586">
        <v>2012</v>
      </c>
      <c r="D261" s="595">
        <v>8.94</v>
      </c>
      <c r="E261" s="24">
        <v>0</v>
      </c>
      <c r="F261" s="584">
        <v>1.108768448468312E-3</v>
      </c>
      <c r="G261" s="585">
        <v>12531.05</v>
      </c>
      <c r="H261" s="583">
        <v>25590.408326426284</v>
      </c>
      <c r="I261" s="583">
        <v>0</v>
      </c>
      <c r="J261" s="584">
        <v>9.7463726965185953E-4</v>
      </c>
      <c r="L261" s="1131"/>
    </row>
    <row r="262" spans="1:12" ht="15" x14ac:dyDescent="0.25">
      <c r="A262" s="1216"/>
      <c r="B262" s="1214"/>
      <c r="C262" s="586">
        <v>2013</v>
      </c>
      <c r="D262" s="595">
        <v>13.02</v>
      </c>
      <c r="E262" s="24">
        <v>0</v>
      </c>
      <c r="F262" s="584">
        <v>1.5760803776782471E-3</v>
      </c>
      <c r="G262" s="585">
        <v>18913.150000000001</v>
      </c>
      <c r="H262" s="583">
        <v>25247.005933870449</v>
      </c>
      <c r="I262" s="583">
        <v>0</v>
      </c>
      <c r="J262" s="584">
        <v>1.1344678879143071E-3</v>
      </c>
      <c r="L262" s="1131"/>
    </row>
    <row r="263" spans="1:12" ht="15" x14ac:dyDescent="0.25">
      <c r="A263" s="1216"/>
      <c r="B263" s="1214"/>
      <c r="C263" s="586">
        <v>2014</v>
      </c>
      <c r="D263" s="595">
        <v>17.45</v>
      </c>
      <c r="E263" s="24">
        <v>0</v>
      </c>
      <c r="F263" s="584">
        <v>2.0655776515151516E-3</v>
      </c>
      <c r="G263" s="585">
        <v>27364</v>
      </c>
      <c r="H263" s="583">
        <v>24622.406354095274</v>
      </c>
      <c r="I263" s="583">
        <v>0</v>
      </c>
      <c r="J263" s="584">
        <v>1.3090120683214878E-3</v>
      </c>
      <c r="L263" s="1131"/>
    </row>
    <row r="264" spans="1:12" ht="15" x14ac:dyDescent="0.25">
      <c r="A264" s="1216"/>
      <c r="B264" s="1214"/>
      <c r="C264" s="586">
        <v>2015</v>
      </c>
      <c r="D264" s="595">
        <v>27.34</v>
      </c>
      <c r="E264" s="24">
        <v>17.399999999999999</v>
      </c>
      <c r="F264" s="584">
        <v>5.2728344136711838E-3</v>
      </c>
      <c r="G264" s="585">
        <v>40568.730000000003</v>
      </c>
      <c r="H264" s="583">
        <v>25201.157098785334</v>
      </c>
      <c r="I264" s="583">
        <v>0</v>
      </c>
      <c r="J264" s="584">
        <v>1.6075858682646149E-3</v>
      </c>
      <c r="L264" s="1131"/>
    </row>
    <row r="265" spans="1:12" ht="15" x14ac:dyDescent="0.25">
      <c r="A265" s="1216"/>
      <c r="B265" s="1214"/>
      <c r="C265" s="586">
        <v>2016</v>
      </c>
      <c r="D265" s="595">
        <v>34.5</v>
      </c>
      <c r="E265" s="24">
        <v>32.700000000000003</v>
      </c>
      <c r="F265" s="584">
        <v>7.6225045372050821E-3</v>
      </c>
      <c r="G265" s="585">
        <v>53270.95</v>
      </c>
      <c r="H265" s="583">
        <v>45397.372969022072</v>
      </c>
      <c r="I265" s="583">
        <v>0</v>
      </c>
      <c r="J265" s="584">
        <v>2.4906411776763958E-3</v>
      </c>
      <c r="L265" s="1131"/>
    </row>
    <row r="266" spans="1:12" ht="15" x14ac:dyDescent="0.25">
      <c r="A266" s="1216"/>
      <c r="B266" s="1214"/>
      <c r="C266" s="586">
        <v>2017</v>
      </c>
      <c r="D266" s="595">
        <v>55.78</v>
      </c>
      <c r="E266" s="24">
        <v>43.400000000000006</v>
      </c>
      <c r="F266" s="584">
        <v>1.159186535764376E-2</v>
      </c>
      <c r="G266" s="585">
        <v>84862.14</v>
      </c>
      <c r="H266" s="583">
        <v>58779.620191552829</v>
      </c>
      <c r="I266" s="583">
        <v>0</v>
      </c>
      <c r="J266" s="584">
        <v>3.5390080111598042E-3</v>
      </c>
      <c r="L266" s="1131"/>
    </row>
    <row r="267" spans="1:12" ht="15" x14ac:dyDescent="0.25">
      <c r="A267" s="1216"/>
      <c r="B267" s="1214"/>
      <c r="C267" s="586">
        <v>2018</v>
      </c>
      <c r="D267" s="595">
        <v>78.87</v>
      </c>
      <c r="E267" s="24">
        <v>177.56000000000003</v>
      </c>
      <c r="F267" s="584">
        <v>2.7508045483801768E-2</v>
      </c>
      <c r="G267" s="585">
        <v>120232.97</v>
      </c>
      <c r="H267" s="583">
        <v>89046.161307840812</v>
      </c>
      <c r="I267" s="583">
        <v>0</v>
      </c>
      <c r="J267" s="584">
        <v>5.0063375228021215E-3</v>
      </c>
      <c r="L267" s="1131"/>
    </row>
    <row r="268" spans="1:12" ht="15" x14ac:dyDescent="0.25">
      <c r="A268" s="1216"/>
      <c r="B268" s="1214"/>
      <c r="C268" s="586">
        <v>2019</v>
      </c>
      <c r="D268" s="595">
        <v>167.28</v>
      </c>
      <c r="E268" s="24">
        <v>297.46000000000004</v>
      </c>
      <c r="F268" s="584">
        <v>3.6866571473901315E-2</v>
      </c>
      <c r="G268" s="585">
        <v>234090.92</v>
      </c>
      <c r="H268" s="583">
        <v>401339.90338011744</v>
      </c>
      <c r="I268" s="583">
        <v>0</v>
      </c>
      <c r="J268" s="584">
        <v>1.1626941641847128E-2</v>
      </c>
      <c r="L268" s="1131"/>
    </row>
    <row r="269" spans="1:12" ht="15" x14ac:dyDescent="0.25">
      <c r="A269" s="1216"/>
      <c r="B269" s="1214"/>
      <c r="C269" s="586">
        <v>2020</v>
      </c>
      <c r="D269" s="595">
        <v>287.52</v>
      </c>
      <c r="E269" s="24">
        <v>446.86</v>
      </c>
      <c r="F269" s="584">
        <v>6.3555170921678922E-2</v>
      </c>
      <c r="G269" s="585">
        <v>413430.57</v>
      </c>
      <c r="H269" s="583">
        <v>921088.28676226072</v>
      </c>
      <c r="I269" s="583">
        <v>0</v>
      </c>
      <c r="J269" s="584">
        <v>2.4096930716009834E-2</v>
      </c>
      <c r="L269" s="1131"/>
    </row>
    <row r="270" spans="1:12" ht="15" x14ac:dyDescent="0.25">
      <c r="A270" s="1216"/>
      <c r="B270" s="1214"/>
      <c r="C270" s="586">
        <v>2021</v>
      </c>
      <c r="D270" s="595">
        <v>415.5</v>
      </c>
      <c r="E270" s="24">
        <v>671.16000000000008</v>
      </c>
      <c r="F270" s="584">
        <v>9.4091263312840942E-2</v>
      </c>
      <c r="G270" s="585">
        <v>596750.94999999995</v>
      </c>
      <c r="H270" s="583">
        <v>1301288.7230338426</v>
      </c>
      <c r="I270" s="583">
        <v>0</v>
      </c>
      <c r="J270" s="584">
        <v>3.4387552016258198E-2</v>
      </c>
      <c r="L270" s="1131"/>
    </row>
    <row r="271" spans="1:12" ht="15" x14ac:dyDescent="0.25">
      <c r="A271" s="1216"/>
      <c r="B271" s="1214"/>
      <c r="C271" s="586">
        <v>2022</v>
      </c>
      <c r="D271" s="595">
        <v>599.47</v>
      </c>
      <c r="E271" s="24">
        <v>970.7600000000001</v>
      </c>
      <c r="F271" s="584">
        <v>0.13179704549269766</v>
      </c>
      <c r="G271" s="585">
        <v>864423.29</v>
      </c>
      <c r="H271" s="583">
        <v>1839437.0023977084</v>
      </c>
      <c r="I271" s="583">
        <v>0</v>
      </c>
      <c r="J271" s="584">
        <v>4.7006303929606377E-2</v>
      </c>
      <c r="L271" s="1131"/>
    </row>
    <row r="272" spans="1:12" ht="15" x14ac:dyDescent="0.25">
      <c r="A272" s="1216"/>
      <c r="B272" s="1214"/>
      <c r="C272" s="586">
        <v>2023</v>
      </c>
      <c r="D272" s="595">
        <v>870.69</v>
      </c>
      <c r="E272" s="24">
        <v>1271.3600000000001</v>
      </c>
      <c r="F272" s="584">
        <v>0.17055896170077237</v>
      </c>
      <c r="G272" s="585">
        <v>1274523.04</v>
      </c>
      <c r="H272" s="583">
        <v>2278923.0750587964</v>
      </c>
      <c r="I272" s="583">
        <v>0</v>
      </c>
      <c r="J272" s="584">
        <v>6.1138786265338807E-2</v>
      </c>
      <c r="L272" s="1131"/>
    </row>
    <row r="273" spans="1:12" ht="15" x14ac:dyDescent="0.25">
      <c r="A273" s="1216"/>
      <c r="B273" s="1214" t="s">
        <v>158</v>
      </c>
      <c r="C273" s="586">
        <v>2012</v>
      </c>
      <c r="D273" s="595">
        <v>14.53</v>
      </c>
      <c r="E273" s="24">
        <v>0</v>
      </c>
      <c r="F273" s="584">
        <v>6.7890851322306321E-4</v>
      </c>
      <c r="G273" s="585">
        <v>20362.96</v>
      </c>
      <c r="H273" s="583">
        <v>70556</v>
      </c>
      <c r="I273" s="583">
        <v>0</v>
      </c>
      <c r="J273" s="584">
        <v>8.2233425352756773E-4</v>
      </c>
      <c r="L273" s="1131"/>
    </row>
    <row r="274" spans="1:12" ht="15" x14ac:dyDescent="0.25">
      <c r="A274" s="1216"/>
      <c r="B274" s="1214"/>
      <c r="C274" s="586">
        <v>2013</v>
      </c>
      <c r="D274" s="595">
        <v>23.68</v>
      </c>
      <c r="E274" s="24">
        <v>0</v>
      </c>
      <c r="F274" s="584">
        <v>1.0980246684596123E-3</v>
      </c>
      <c r="G274" s="585">
        <v>34387.550000000003</v>
      </c>
      <c r="H274" s="583">
        <v>67996</v>
      </c>
      <c r="I274" s="583">
        <v>0</v>
      </c>
      <c r="J274" s="584">
        <v>9.1792821455927208E-4</v>
      </c>
      <c r="L274" s="1131"/>
    </row>
    <row r="275" spans="1:12" ht="15" x14ac:dyDescent="0.25">
      <c r="A275" s="1216"/>
      <c r="B275" s="1214"/>
      <c r="C275" s="586">
        <v>2014</v>
      </c>
      <c r="D275" s="595">
        <v>32.619999999999997</v>
      </c>
      <c r="E275" s="24">
        <v>0</v>
      </c>
      <c r="F275" s="584">
        <v>1.4263226934849147E-3</v>
      </c>
      <c r="G275" s="585">
        <v>51158.78</v>
      </c>
      <c r="H275" s="583">
        <v>64972</v>
      </c>
      <c r="I275" s="583">
        <v>0</v>
      </c>
      <c r="J275" s="584">
        <v>1.0042385467154181E-3</v>
      </c>
      <c r="L275" s="1131"/>
    </row>
    <row r="276" spans="1:12" ht="15" x14ac:dyDescent="0.25">
      <c r="A276" s="1216"/>
      <c r="B276" s="1214"/>
      <c r="C276" s="586">
        <v>2015</v>
      </c>
      <c r="D276" s="595">
        <v>44.17</v>
      </c>
      <c r="E276" s="24">
        <v>36</v>
      </c>
      <c r="F276" s="584">
        <v>3.5082268510414844E-3</v>
      </c>
      <c r="G276" s="585">
        <v>65534.1</v>
      </c>
      <c r="H276" s="583">
        <v>68085.150152216986</v>
      </c>
      <c r="I276" s="583">
        <v>0</v>
      </c>
      <c r="J276" s="584">
        <v>1.0926010870023692E-3</v>
      </c>
      <c r="L276" s="1131"/>
    </row>
    <row r="277" spans="1:12" ht="15" x14ac:dyDescent="0.25">
      <c r="A277" s="1216"/>
      <c r="B277" s="1214"/>
      <c r="C277" s="586">
        <v>2016</v>
      </c>
      <c r="D277" s="595">
        <v>53.08</v>
      </c>
      <c r="E277" s="24">
        <v>262.2</v>
      </c>
      <c r="F277" s="584">
        <v>1.3288935721812433E-2</v>
      </c>
      <c r="G277" s="585">
        <v>81955.3</v>
      </c>
      <c r="H277" s="583">
        <v>73155.282220831534</v>
      </c>
      <c r="I277" s="583">
        <v>0</v>
      </c>
      <c r="J277" s="584">
        <v>1.2811264136938132E-3</v>
      </c>
      <c r="L277" s="1131"/>
    </row>
    <row r="278" spans="1:12" ht="15" x14ac:dyDescent="0.25">
      <c r="A278" s="1216"/>
      <c r="B278" s="1214"/>
      <c r="C278" s="586">
        <v>2017</v>
      </c>
      <c r="D278" s="595">
        <v>71.16</v>
      </c>
      <c r="E278" s="24">
        <v>262.2</v>
      </c>
      <c r="F278" s="584">
        <v>1.4337447851705303E-2</v>
      </c>
      <c r="G278" s="585">
        <v>108272.39</v>
      </c>
      <c r="H278" s="583">
        <v>567407.63105190755</v>
      </c>
      <c r="I278" s="583">
        <v>0</v>
      </c>
      <c r="J278" s="584">
        <v>5.6214349753959305E-3</v>
      </c>
      <c r="L278" s="1131"/>
    </row>
    <row r="279" spans="1:12" ht="15" x14ac:dyDescent="0.25">
      <c r="A279" s="1216"/>
      <c r="B279" s="1214"/>
      <c r="C279" s="586">
        <v>2018</v>
      </c>
      <c r="D279" s="595">
        <v>98.59</v>
      </c>
      <c r="E279" s="24">
        <v>858.2</v>
      </c>
      <c r="F279" s="584">
        <v>4.1457168854803071E-2</v>
      </c>
      <c r="G279" s="585">
        <v>150291.22</v>
      </c>
      <c r="H279" s="583">
        <v>1765290.1670069704</v>
      </c>
      <c r="I279" s="583">
        <v>0</v>
      </c>
      <c r="J279" s="584">
        <v>1.5706269180648474E-2</v>
      </c>
      <c r="L279" s="1131"/>
    </row>
    <row r="280" spans="1:12" ht="15" x14ac:dyDescent="0.25">
      <c r="A280" s="1216"/>
      <c r="B280" s="1214"/>
      <c r="C280" s="586">
        <v>2019</v>
      </c>
      <c r="D280" s="595">
        <v>152.52000000000001</v>
      </c>
      <c r="E280" s="24">
        <v>1156.2</v>
      </c>
      <c r="F280" s="584">
        <v>5.2367652354847749E-2</v>
      </c>
      <c r="G280" s="585">
        <v>213435.84</v>
      </c>
      <c r="H280" s="583">
        <v>2365162.5989684109</v>
      </c>
      <c r="I280" s="583">
        <v>0</v>
      </c>
      <c r="J280" s="584">
        <v>2.007785051616923E-2</v>
      </c>
      <c r="L280" s="1131"/>
    </row>
    <row r="281" spans="1:12" ht="15" x14ac:dyDescent="0.25">
      <c r="A281" s="1216"/>
      <c r="B281" s="1214"/>
      <c r="C281" s="586">
        <v>2020</v>
      </c>
      <c r="D281" s="595">
        <v>225.35</v>
      </c>
      <c r="E281" s="24">
        <v>2273.6999999999998</v>
      </c>
      <c r="F281" s="584">
        <v>9.8620757695343314E-2</v>
      </c>
      <c r="G281" s="585">
        <v>324040.18</v>
      </c>
      <c r="H281" s="583">
        <v>3630467.2066559959</v>
      </c>
      <c r="I281" s="583">
        <v>0</v>
      </c>
      <c r="J281" s="584">
        <v>3.0342461136262492E-2</v>
      </c>
      <c r="L281" s="1131"/>
    </row>
    <row r="282" spans="1:12" ht="15" x14ac:dyDescent="0.25">
      <c r="A282" s="1216"/>
      <c r="B282" s="1214"/>
      <c r="C282" s="586">
        <v>2021</v>
      </c>
      <c r="D282" s="595">
        <v>344.27</v>
      </c>
      <c r="E282" s="24">
        <v>2944.2</v>
      </c>
      <c r="F282" s="584">
        <v>0.10582024713605354</v>
      </c>
      <c r="G282" s="585">
        <v>494450.79</v>
      </c>
      <c r="H282" s="583">
        <v>5468374.8096607653</v>
      </c>
      <c r="I282" s="583">
        <v>0</v>
      </c>
      <c r="J282" s="584">
        <v>4.6139103470882306E-2</v>
      </c>
      <c r="L282" s="1131"/>
    </row>
    <row r="283" spans="1:12" ht="15" x14ac:dyDescent="0.25">
      <c r="A283" s="1216"/>
      <c r="B283" s="1214"/>
      <c r="C283" s="586">
        <v>2022</v>
      </c>
      <c r="D283" s="595">
        <v>670</v>
      </c>
      <c r="E283" s="24">
        <v>3391.2</v>
      </c>
      <c r="F283" s="584">
        <v>0.12432498622420865</v>
      </c>
      <c r="G283" s="585">
        <v>966120.15</v>
      </c>
      <c r="H283" s="583">
        <v>6883828.3114620708</v>
      </c>
      <c r="I283" s="583">
        <v>0</v>
      </c>
      <c r="J283" s="584">
        <v>5.6566742622564253E-2</v>
      </c>
      <c r="L283" s="1131"/>
    </row>
    <row r="284" spans="1:12" ht="15" x14ac:dyDescent="0.25">
      <c r="A284" s="1216"/>
      <c r="B284" s="1214"/>
      <c r="C284" s="586">
        <v>2023</v>
      </c>
      <c r="D284" s="595">
        <v>973.13</v>
      </c>
      <c r="E284" s="24">
        <v>4583.2</v>
      </c>
      <c r="F284" s="584">
        <v>7.6956413346075545E-2</v>
      </c>
      <c r="G284" s="585">
        <v>1424466.93</v>
      </c>
      <c r="H284" s="583">
        <v>9086385.5266615506</v>
      </c>
      <c r="I284" s="583">
        <v>0</v>
      </c>
      <c r="J284" s="584">
        <v>7.3036666531774846E-2</v>
      </c>
      <c r="L284" s="1131"/>
    </row>
    <row r="285" spans="1:12" ht="15" x14ac:dyDescent="0.25">
      <c r="A285" s="1216"/>
      <c r="B285" s="1214" t="s">
        <v>2023</v>
      </c>
      <c r="C285" s="586">
        <v>2012</v>
      </c>
      <c r="D285" s="595">
        <v>7.0000000000000007E-2</v>
      </c>
      <c r="E285" s="24">
        <v>0</v>
      </c>
      <c r="F285" s="584">
        <v>1.4702793530770848E-5</v>
      </c>
      <c r="G285" s="585">
        <v>88.65</v>
      </c>
      <c r="H285" s="583">
        <v>0</v>
      </c>
      <c r="I285" s="583">
        <v>0</v>
      </c>
      <c r="J285" s="584">
        <v>3.7437705732255208E-6</v>
      </c>
      <c r="L285" s="1131"/>
    </row>
    <row r="286" spans="1:12" ht="15" x14ac:dyDescent="0.25">
      <c r="A286" s="1216"/>
      <c r="B286" s="1214"/>
      <c r="C286" s="586">
        <v>2013</v>
      </c>
      <c r="D286" s="595">
        <v>0.16</v>
      </c>
      <c r="E286" s="24">
        <v>0</v>
      </c>
      <c r="F286" s="584">
        <v>3.4980323567993004E-5</v>
      </c>
      <c r="G286" s="585">
        <v>186.42</v>
      </c>
      <c r="H286" s="583">
        <v>0</v>
      </c>
      <c r="I286" s="583">
        <v>0</v>
      </c>
      <c r="J286" s="584">
        <v>7.917204298222947E-6</v>
      </c>
      <c r="L286" s="1131"/>
    </row>
    <row r="287" spans="1:12" ht="15" x14ac:dyDescent="0.25">
      <c r="A287" s="1216"/>
      <c r="B287" s="1214"/>
      <c r="C287" s="586">
        <v>2014</v>
      </c>
      <c r="D287" s="595">
        <v>0.88</v>
      </c>
      <c r="E287" s="24">
        <v>0</v>
      </c>
      <c r="F287" s="584">
        <v>1.8133113538017722E-4</v>
      </c>
      <c r="G287" s="585">
        <v>1155.1600000000001</v>
      </c>
      <c r="H287" s="583">
        <v>0</v>
      </c>
      <c r="I287" s="583">
        <v>0</v>
      </c>
      <c r="J287" s="584">
        <v>4.7097939196637149E-5</v>
      </c>
      <c r="L287" s="1131"/>
    </row>
    <row r="288" spans="1:12" ht="15" x14ac:dyDescent="0.25">
      <c r="A288" s="1216"/>
      <c r="B288" s="1214"/>
      <c r="C288" s="586">
        <v>2015</v>
      </c>
      <c r="D288" s="595">
        <v>2.1800000000000002</v>
      </c>
      <c r="E288" s="24">
        <v>0</v>
      </c>
      <c r="F288" s="584">
        <v>4.3863179074446685E-4</v>
      </c>
      <c r="G288" s="585">
        <v>2730.06</v>
      </c>
      <c r="H288" s="583">
        <v>0</v>
      </c>
      <c r="I288" s="583">
        <v>0</v>
      </c>
      <c r="J288" s="584">
        <v>1.1202148308501333E-4</v>
      </c>
      <c r="L288" s="1131"/>
    </row>
    <row r="289" spans="1:12" ht="15" x14ac:dyDescent="0.25">
      <c r="A289" s="1216"/>
      <c r="B289" s="1214"/>
      <c r="C289" s="586">
        <v>2016</v>
      </c>
      <c r="D289" s="595">
        <v>22.15</v>
      </c>
      <c r="E289" s="24">
        <v>6.8</v>
      </c>
      <c r="F289" s="584">
        <v>6.02246723528188E-3</v>
      </c>
      <c r="G289" s="585">
        <v>16899.560000000001</v>
      </c>
      <c r="H289" s="583">
        <v>10.968690370800903</v>
      </c>
      <c r="I289" s="583">
        <v>0</v>
      </c>
      <c r="J289" s="584">
        <v>6.8624653564161218E-4</v>
      </c>
      <c r="L289" s="1131"/>
    </row>
    <row r="290" spans="1:12" ht="15" x14ac:dyDescent="0.25">
      <c r="A290" s="1216"/>
      <c r="B290" s="1214"/>
      <c r="C290" s="586">
        <v>2017</v>
      </c>
      <c r="D290" s="595">
        <v>51.95</v>
      </c>
      <c r="E290" s="24">
        <v>238.62</v>
      </c>
      <c r="F290" s="584">
        <v>6.1810253137630292E-2</v>
      </c>
      <c r="G290" s="585">
        <v>57880.08</v>
      </c>
      <c r="H290" s="583">
        <v>58006.762169653281</v>
      </c>
      <c r="I290" s="583">
        <v>0</v>
      </c>
      <c r="J290" s="584">
        <v>4.7959982259816189E-3</v>
      </c>
      <c r="L290" s="1131"/>
    </row>
    <row r="291" spans="1:12" ht="15" x14ac:dyDescent="0.25">
      <c r="A291" s="1216"/>
      <c r="B291" s="1214"/>
      <c r="C291" s="586">
        <v>2018</v>
      </c>
      <c r="D291" s="595">
        <v>76.02</v>
      </c>
      <c r="E291" s="24">
        <v>315.39999999999998</v>
      </c>
      <c r="F291" s="584">
        <v>8.2300252312867944E-2</v>
      </c>
      <c r="G291" s="585">
        <v>97079.67</v>
      </c>
      <c r="H291" s="583">
        <v>572986.10787031415</v>
      </c>
      <c r="I291" s="583">
        <v>0</v>
      </c>
      <c r="J291" s="584">
        <v>2.6797807863128267E-2</v>
      </c>
      <c r="L291" s="1131"/>
    </row>
    <row r="292" spans="1:12" ht="15" x14ac:dyDescent="0.25">
      <c r="A292" s="1216"/>
      <c r="B292" s="1214"/>
      <c r="C292" s="586">
        <v>2019</v>
      </c>
      <c r="D292" s="595">
        <v>90.25</v>
      </c>
      <c r="E292" s="24">
        <v>576.29999999999995</v>
      </c>
      <c r="F292" s="584">
        <v>0.13953317981997068</v>
      </c>
      <c r="G292" s="585">
        <v>128147.96</v>
      </c>
      <c r="H292" s="583">
        <v>874744.2013244509</v>
      </c>
      <c r="I292" s="583">
        <v>0</v>
      </c>
      <c r="J292" s="584">
        <v>4.0608333829301631E-2</v>
      </c>
      <c r="L292" s="1131"/>
    </row>
    <row r="293" spans="1:12" ht="15" x14ac:dyDescent="0.25">
      <c r="A293" s="1216"/>
      <c r="B293" s="1214"/>
      <c r="C293" s="586">
        <v>2020</v>
      </c>
      <c r="D293" s="595">
        <v>100.35</v>
      </c>
      <c r="E293" s="24">
        <v>903.56999999999994</v>
      </c>
      <c r="F293" s="584">
        <v>0.21566487647690655</v>
      </c>
      <c r="G293" s="585">
        <v>140951.16</v>
      </c>
      <c r="H293" s="583">
        <v>1777585.987460051</v>
      </c>
      <c r="I293" s="583">
        <v>0</v>
      </c>
      <c r="J293" s="584">
        <v>7.9350681813851645E-2</v>
      </c>
      <c r="L293" s="1131"/>
    </row>
    <row r="294" spans="1:12" ht="15" x14ac:dyDescent="0.25">
      <c r="A294" s="1216"/>
      <c r="B294" s="1214"/>
      <c r="C294" s="586">
        <v>2021</v>
      </c>
      <c r="D294" s="595">
        <v>113.85</v>
      </c>
      <c r="E294" s="24">
        <v>903.56999999999994</v>
      </c>
      <c r="F294" s="584">
        <v>0.21894125242091672</v>
      </c>
      <c r="G294" s="585">
        <v>162560.12</v>
      </c>
      <c r="H294" s="583">
        <v>2119365.7805080852</v>
      </c>
      <c r="I294" s="583">
        <v>0</v>
      </c>
      <c r="J294" s="584">
        <v>9.3069346433334407E-2</v>
      </c>
      <c r="L294" s="1131"/>
    </row>
    <row r="295" spans="1:12" ht="15" x14ac:dyDescent="0.25">
      <c r="A295" s="1216"/>
      <c r="B295" s="1214"/>
      <c r="C295" s="586">
        <v>2022</v>
      </c>
      <c r="D295" s="595">
        <v>130.35</v>
      </c>
      <c r="E295" s="24">
        <v>978.46999999999991</v>
      </c>
      <c r="F295" s="584">
        <v>0.19038804945054943</v>
      </c>
      <c r="G295" s="585">
        <v>197770.06</v>
      </c>
      <c r="H295" s="583">
        <v>2268301.7217137385</v>
      </c>
      <c r="I295" s="583">
        <v>0</v>
      </c>
      <c r="J295" s="584">
        <v>9.8607948041012264E-2</v>
      </c>
      <c r="L295" s="1131"/>
    </row>
    <row r="296" spans="1:12" ht="15" x14ac:dyDescent="0.25">
      <c r="A296" s="1216"/>
      <c r="B296" s="1214"/>
      <c r="C296" s="586">
        <v>2023</v>
      </c>
      <c r="D296" s="595">
        <v>147.19999999999999</v>
      </c>
      <c r="E296" s="24">
        <v>978.46999999999991</v>
      </c>
      <c r="F296" s="584">
        <v>0.2311912096939823</v>
      </c>
      <c r="G296" s="585">
        <v>225304.44</v>
      </c>
      <c r="H296" s="583">
        <v>1928756.9255499153</v>
      </c>
      <c r="I296" s="583">
        <v>0</v>
      </c>
      <c r="J296" s="584">
        <v>9.0866997306609992E-2</v>
      </c>
      <c r="L296" s="1131"/>
    </row>
    <row r="297" spans="1:12" ht="15" x14ac:dyDescent="0.25">
      <c r="A297" s="1216"/>
      <c r="B297" s="1215" t="s">
        <v>323</v>
      </c>
      <c r="C297" s="586">
        <v>2012</v>
      </c>
      <c r="D297" s="595">
        <v>18.579999999999998</v>
      </c>
      <c r="E297" s="24">
        <v>2</v>
      </c>
      <c r="F297" s="584">
        <v>4.8917306458130295E-4</v>
      </c>
      <c r="G297" s="585">
        <v>25277.119999999999</v>
      </c>
      <c r="H297" s="583">
        <v>2018.4234802379426</v>
      </c>
      <c r="I297" s="583">
        <v>0</v>
      </c>
      <c r="J297" s="584">
        <v>1.2839957128817704E-4</v>
      </c>
      <c r="L297" s="1131"/>
    </row>
    <row r="298" spans="1:12" ht="15" x14ac:dyDescent="0.25">
      <c r="A298" s="1216"/>
      <c r="B298" s="1215"/>
      <c r="C298" s="586">
        <v>2013</v>
      </c>
      <c r="D298" s="595">
        <v>22.94</v>
      </c>
      <c r="E298" s="24">
        <v>60.85</v>
      </c>
      <c r="F298" s="584">
        <v>2.1232008919521593E-3</v>
      </c>
      <c r="G298" s="585">
        <v>35472.17</v>
      </c>
      <c r="H298" s="583">
        <v>9615.1570386118547</v>
      </c>
      <c r="I298" s="583">
        <v>0</v>
      </c>
      <c r="J298" s="584">
        <v>2.1216490146929503E-4</v>
      </c>
      <c r="L298" s="1131"/>
    </row>
    <row r="299" spans="1:12" ht="15" x14ac:dyDescent="0.25">
      <c r="A299" s="1216"/>
      <c r="B299" s="1215"/>
      <c r="C299" s="586">
        <v>2014</v>
      </c>
      <c r="D299" s="595">
        <v>61.74</v>
      </c>
      <c r="E299" s="24">
        <v>70.95</v>
      </c>
      <c r="F299" s="584">
        <v>2.8934342222900629E-3</v>
      </c>
      <c r="G299" s="585">
        <v>104471.35</v>
      </c>
      <c r="H299" s="583">
        <v>123056.12947298183</v>
      </c>
      <c r="I299" s="583">
        <v>0</v>
      </c>
      <c r="J299" s="584">
        <v>9.8065154373323891E-4</v>
      </c>
      <c r="L299" s="1131"/>
    </row>
    <row r="300" spans="1:12" ht="15" x14ac:dyDescent="0.25">
      <c r="A300" s="1216"/>
      <c r="B300" s="1215"/>
      <c r="C300" s="586">
        <v>2015</v>
      </c>
      <c r="D300" s="595">
        <v>110.21</v>
      </c>
      <c r="E300" s="24">
        <v>228.18</v>
      </c>
      <c r="F300" s="584">
        <v>7.5604361231511683E-3</v>
      </c>
      <c r="G300" s="585">
        <v>149097.91</v>
      </c>
      <c r="H300" s="583">
        <v>140281.41083459705</v>
      </c>
      <c r="I300" s="583">
        <v>0</v>
      </c>
      <c r="J300" s="584">
        <v>1.2542729584078878E-3</v>
      </c>
      <c r="L300" s="1131"/>
    </row>
    <row r="301" spans="1:12" ht="15" x14ac:dyDescent="0.25">
      <c r="A301" s="1216"/>
      <c r="B301" s="1215"/>
      <c r="C301" s="586">
        <v>2016</v>
      </c>
      <c r="D301" s="595">
        <v>113.56</v>
      </c>
      <c r="E301" s="24">
        <v>957.90000000000009</v>
      </c>
      <c r="F301" s="584">
        <v>2.472561960585222E-2</v>
      </c>
      <c r="G301" s="585">
        <v>192702.44</v>
      </c>
      <c r="H301" s="583">
        <v>795584.23387357651</v>
      </c>
      <c r="I301" s="583">
        <v>0</v>
      </c>
      <c r="J301" s="584">
        <v>4.2866203392588195E-3</v>
      </c>
      <c r="L301" s="1131"/>
    </row>
    <row r="302" spans="1:12" ht="15" x14ac:dyDescent="0.25">
      <c r="A302" s="1216"/>
      <c r="B302" s="1215"/>
      <c r="C302" s="586">
        <v>2017</v>
      </c>
      <c r="D302" s="595">
        <v>154.71</v>
      </c>
      <c r="E302" s="24">
        <v>1296.4000000000001</v>
      </c>
      <c r="F302" s="584">
        <v>3.4381604511206941E-2</v>
      </c>
      <c r="G302" s="585">
        <v>232172.89</v>
      </c>
      <c r="H302" s="583">
        <v>2112134.5657239561</v>
      </c>
      <c r="I302" s="583">
        <v>0</v>
      </c>
      <c r="J302" s="584">
        <v>1.0488944073254897E-2</v>
      </c>
      <c r="L302" s="1131"/>
    </row>
    <row r="303" spans="1:12" ht="15" x14ac:dyDescent="0.25">
      <c r="A303" s="1216"/>
      <c r="B303" s="1215"/>
      <c r="C303" s="586">
        <v>2018</v>
      </c>
      <c r="D303" s="595">
        <v>179.95</v>
      </c>
      <c r="E303" s="24">
        <v>1338.3600000000001</v>
      </c>
      <c r="F303" s="584">
        <v>3.4699469787000642E-2</v>
      </c>
      <c r="G303" s="585">
        <v>289837.02</v>
      </c>
      <c r="H303" s="583">
        <v>2741714.4384289533</v>
      </c>
      <c r="I303" s="583">
        <v>0</v>
      </c>
      <c r="J303" s="584">
        <v>1.3039460264751323E-2</v>
      </c>
      <c r="L303" s="1131"/>
    </row>
    <row r="304" spans="1:12" ht="15" x14ac:dyDescent="0.25">
      <c r="A304" s="1216"/>
      <c r="B304" s="1215"/>
      <c r="C304" s="586">
        <v>2019</v>
      </c>
      <c r="D304" s="595">
        <v>203.94</v>
      </c>
      <c r="E304" s="24">
        <v>1833.8600000000001</v>
      </c>
      <c r="F304" s="584">
        <v>4.4772053169284856E-2</v>
      </c>
      <c r="G304" s="585">
        <v>335164</v>
      </c>
      <c r="H304" s="583">
        <v>2712428.9646178172</v>
      </c>
      <c r="I304" s="583">
        <v>0</v>
      </c>
      <c r="J304" s="584">
        <v>1.2793139562820091E-2</v>
      </c>
      <c r="L304" s="1131"/>
    </row>
    <row r="305" spans="1:12" ht="15" x14ac:dyDescent="0.25">
      <c r="A305" s="1216"/>
      <c r="B305" s="1215"/>
      <c r="C305" s="586">
        <v>2020</v>
      </c>
      <c r="D305" s="595">
        <v>263.04000000000002</v>
      </c>
      <c r="E305" s="24">
        <v>2639.5600000000004</v>
      </c>
      <c r="F305" s="584">
        <v>6.5337084974676427E-2</v>
      </c>
      <c r="G305" s="585">
        <v>416857.63</v>
      </c>
      <c r="H305" s="583">
        <v>4438240.3587483177</v>
      </c>
      <c r="I305" s="583">
        <v>0</v>
      </c>
      <c r="J305" s="584">
        <v>2.13054254684002E-2</v>
      </c>
      <c r="L305" s="1131"/>
    </row>
    <row r="306" spans="1:12" ht="15" x14ac:dyDescent="0.25">
      <c r="A306" s="1216"/>
      <c r="B306" s="1215"/>
      <c r="C306" s="586">
        <v>2021</v>
      </c>
      <c r="D306" s="595">
        <v>343.42</v>
      </c>
      <c r="E306" s="24">
        <v>3585.3600000000006</v>
      </c>
      <c r="F306" s="584">
        <v>8.7166755413560545E-2</v>
      </c>
      <c r="G306" s="585">
        <v>530000.92000000004</v>
      </c>
      <c r="H306" s="583">
        <v>5556699.848113901</v>
      </c>
      <c r="I306" s="583">
        <v>0</v>
      </c>
      <c r="J306" s="584">
        <v>2.6066473504042308E-2</v>
      </c>
      <c r="L306" s="1131"/>
    </row>
    <row r="307" spans="1:12" ht="15" x14ac:dyDescent="0.25">
      <c r="A307" s="1216"/>
      <c r="B307" s="1215"/>
      <c r="C307" s="586">
        <v>2022</v>
      </c>
      <c r="D307" s="595">
        <v>254.6</v>
      </c>
      <c r="E307" s="24">
        <v>4215.76</v>
      </c>
      <c r="F307" s="584">
        <v>9.2991076071807469E-2</v>
      </c>
      <c r="G307" s="585">
        <v>407970.69</v>
      </c>
      <c r="H307" s="583">
        <v>8170827.8988309754</v>
      </c>
      <c r="I307" s="583">
        <v>0</v>
      </c>
      <c r="J307" s="584">
        <v>3.5547130543110698E-2</v>
      </c>
      <c r="L307" s="1131"/>
    </row>
    <row r="308" spans="1:12" ht="15" x14ac:dyDescent="0.25">
      <c r="A308" s="1216"/>
      <c r="B308" s="1215"/>
      <c r="C308" s="586">
        <v>2023</v>
      </c>
      <c r="D308" s="595">
        <v>334.18</v>
      </c>
      <c r="E308" s="24">
        <v>4880.76</v>
      </c>
      <c r="F308" s="584">
        <v>0.11446815048948594</v>
      </c>
      <c r="G308" s="585">
        <v>540555.49</v>
      </c>
      <c r="H308" s="583">
        <v>9166139.8398411367</v>
      </c>
      <c r="I308" s="583">
        <v>0</v>
      </c>
      <c r="J308" s="584">
        <v>4.2211304207069693E-2</v>
      </c>
      <c r="L308" s="1131"/>
    </row>
    <row r="309" spans="1:12" ht="15" x14ac:dyDescent="0.25">
      <c r="A309" s="1216"/>
      <c r="B309" s="1215" t="s">
        <v>2024</v>
      </c>
      <c r="C309" s="586">
        <v>2012</v>
      </c>
      <c r="D309" s="595">
        <v>3.35</v>
      </c>
      <c r="E309" s="24">
        <v>6.8</v>
      </c>
      <c r="F309" s="584">
        <v>2.6079136690647484E-3</v>
      </c>
      <c r="G309" s="585">
        <v>4699.1400000000003</v>
      </c>
      <c r="H309" s="583">
        <v>6877.3766411183042</v>
      </c>
      <c r="I309" s="583">
        <v>0</v>
      </c>
      <c r="J309" s="584">
        <v>6.012970814674814E-4</v>
      </c>
      <c r="L309" s="1131"/>
    </row>
    <row r="310" spans="1:12" ht="15" x14ac:dyDescent="0.25">
      <c r="A310" s="1216"/>
      <c r="B310" s="1215"/>
      <c r="C310" s="586">
        <v>2013</v>
      </c>
      <c r="D310" s="595">
        <v>6.51</v>
      </c>
      <c r="E310" s="24">
        <v>6.8</v>
      </c>
      <c r="F310" s="584">
        <v>3.4366124451329716E-3</v>
      </c>
      <c r="G310" s="585">
        <v>9456.58</v>
      </c>
      <c r="H310" s="583">
        <v>13021.348529284962</v>
      </c>
      <c r="I310" s="583">
        <v>0</v>
      </c>
      <c r="J310" s="584">
        <v>1.1710472638796377E-3</v>
      </c>
      <c r="L310" s="1131"/>
    </row>
    <row r="311" spans="1:12" ht="15" x14ac:dyDescent="0.25">
      <c r="A311" s="1216"/>
      <c r="B311" s="1215"/>
      <c r="C311" s="586">
        <v>2014</v>
      </c>
      <c r="D311" s="595">
        <v>7.59</v>
      </c>
      <c r="E311" s="24">
        <v>6.8</v>
      </c>
      <c r="F311" s="584">
        <v>3.5495806610754813E-3</v>
      </c>
      <c r="G311" s="585">
        <v>11897.39</v>
      </c>
      <c r="H311" s="583">
        <v>12835.323152959047</v>
      </c>
      <c r="I311" s="583">
        <v>0</v>
      </c>
      <c r="J311" s="584">
        <v>1.2792433923724555E-3</v>
      </c>
      <c r="L311" s="1131"/>
    </row>
    <row r="312" spans="1:12" ht="15" x14ac:dyDescent="0.25">
      <c r="A312" s="1216"/>
      <c r="B312" s="1215"/>
      <c r="C312" s="586">
        <v>2015</v>
      </c>
      <c r="D312" s="595">
        <v>9.4700000000000006</v>
      </c>
      <c r="E312" s="24">
        <v>8.4</v>
      </c>
      <c r="F312" s="584">
        <v>4.4530276601046602E-3</v>
      </c>
      <c r="G312" s="585">
        <v>14043.02</v>
      </c>
      <c r="H312" s="583">
        <v>12705.206706054863</v>
      </c>
      <c r="I312" s="583">
        <v>0</v>
      </c>
      <c r="J312" s="584">
        <v>1.329366539423402E-3</v>
      </c>
      <c r="L312" s="1131"/>
    </row>
    <row r="313" spans="1:12" ht="15" x14ac:dyDescent="0.25">
      <c r="A313" s="1216"/>
      <c r="B313" s="1215"/>
      <c r="C313" s="586">
        <v>2016</v>
      </c>
      <c r="D313" s="595">
        <v>10.62</v>
      </c>
      <c r="E313" s="24">
        <v>9.8000000000000007</v>
      </c>
      <c r="F313" s="584">
        <v>4.9252291365171254E-3</v>
      </c>
      <c r="G313" s="585">
        <v>16391.060000000001</v>
      </c>
      <c r="H313" s="583">
        <v>16287.758812638136</v>
      </c>
      <c r="I313" s="583">
        <v>0</v>
      </c>
      <c r="J313" s="584">
        <v>1.6196244276076386E-3</v>
      </c>
      <c r="L313" s="1131"/>
    </row>
    <row r="314" spans="1:12" ht="15" x14ac:dyDescent="0.25">
      <c r="A314" s="1216"/>
      <c r="B314" s="1215"/>
      <c r="C314" s="586">
        <v>2017</v>
      </c>
      <c r="D314" s="595">
        <v>17.309999999999999</v>
      </c>
      <c r="E314" s="24">
        <v>28.8</v>
      </c>
      <c r="F314" s="584">
        <v>1.1205346294046173E-2</v>
      </c>
      <c r="G314" s="585">
        <v>26336.53</v>
      </c>
      <c r="H314" s="583">
        <v>55763.580200877623</v>
      </c>
      <c r="I314" s="583">
        <v>0</v>
      </c>
      <c r="J314" s="584">
        <v>4.0413502964955121E-3</v>
      </c>
      <c r="L314" s="1131"/>
    </row>
    <row r="315" spans="1:12" ht="15" x14ac:dyDescent="0.25">
      <c r="A315" s="1216"/>
      <c r="B315" s="1215"/>
      <c r="C315" s="586">
        <v>2018</v>
      </c>
      <c r="D315" s="595">
        <v>28.17</v>
      </c>
      <c r="E315" s="24">
        <v>173.5</v>
      </c>
      <c r="F315" s="584">
        <v>4.9868941641938676E-2</v>
      </c>
      <c r="G315" s="585">
        <v>42940.35</v>
      </c>
      <c r="H315" s="583">
        <v>128955.03310039848</v>
      </c>
      <c r="I315" s="583">
        <v>0</v>
      </c>
      <c r="J315" s="584">
        <v>8.3116862737785541E-3</v>
      </c>
      <c r="L315" s="1131"/>
    </row>
    <row r="316" spans="1:12" ht="15" x14ac:dyDescent="0.25">
      <c r="A316" s="1216"/>
      <c r="B316" s="1215"/>
      <c r="C316" s="586">
        <v>2019</v>
      </c>
      <c r="D316" s="595">
        <v>49.2</v>
      </c>
      <c r="E316" s="24">
        <v>451.2</v>
      </c>
      <c r="F316" s="584">
        <v>0.11339225016995241</v>
      </c>
      <c r="G316" s="585">
        <v>68850.27</v>
      </c>
      <c r="H316" s="583">
        <v>905899.39433468378</v>
      </c>
      <c r="I316" s="583">
        <v>0</v>
      </c>
      <c r="J316" s="584">
        <v>4.5384942301190806E-2</v>
      </c>
      <c r="L316" s="1131"/>
    </row>
    <row r="317" spans="1:12" ht="15" x14ac:dyDescent="0.25">
      <c r="A317" s="1216"/>
      <c r="B317" s="1215"/>
      <c r="C317" s="586">
        <v>2020</v>
      </c>
      <c r="D317" s="595">
        <v>85.48</v>
      </c>
      <c r="E317" s="24">
        <v>600.20000000000005</v>
      </c>
      <c r="F317" s="584">
        <v>0.15733822854520424</v>
      </c>
      <c r="G317" s="585">
        <v>122911.79</v>
      </c>
      <c r="H317" s="583">
        <v>1230617.9529072491</v>
      </c>
      <c r="I317" s="583">
        <v>0</v>
      </c>
      <c r="J317" s="584">
        <v>6.3183868351887315E-2</v>
      </c>
      <c r="L317" s="1131"/>
    </row>
    <row r="318" spans="1:12" ht="15" x14ac:dyDescent="0.25">
      <c r="A318" s="1216"/>
      <c r="B318" s="1215"/>
      <c r="C318" s="586">
        <v>2021</v>
      </c>
      <c r="D318" s="595">
        <v>118.71</v>
      </c>
      <c r="E318" s="24">
        <v>734.7</v>
      </c>
      <c r="F318" s="584">
        <v>0.1902809364548495</v>
      </c>
      <c r="G318" s="585">
        <v>170500.27</v>
      </c>
      <c r="H318" s="583">
        <v>1465545.4388220983</v>
      </c>
      <c r="I318" s="583">
        <v>0</v>
      </c>
      <c r="J318" s="584">
        <v>7.7154359207574297E-2</v>
      </c>
      <c r="L318" s="1131"/>
    </row>
    <row r="319" spans="1:12" ht="15" x14ac:dyDescent="0.25">
      <c r="A319" s="1216"/>
      <c r="B319" s="1215"/>
      <c r="C319" s="586">
        <v>2022</v>
      </c>
      <c r="D319" s="595">
        <v>193.95</v>
      </c>
      <c r="E319" s="24">
        <v>1027.8000000000002</v>
      </c>
      <c r="F319" s="584">
        <v>0.27295576407506705</v>
      </c>
      <c r="G319" s="585">
        <v>279666.36</v>
      </c>
      <c r="H319" s="583">
        <v>1940759.8665196861</v>
      </c>
      <c r="I319" s="583">
        <v>0</v>
      </c>
      <c r="J319" s="584">
        <v>9.889942464570485E-2</v>
      </c>
      <c r="L319" s="1131"/>
    </row>
    <row r="320" spans="1:12" ht="15" x14ac:dyDescent="0.25">
      <c r="A320" s="1216"/>
      <c r="B320" s="1215"/>
      <c r="C320" s="586">
        <v>2023</v>
      </c>
      <c r="D320" s="595">
        <v>281.69</v>
      </c>
      <c r="E320" s="24">
        <v>1257.3000000000002</v>
      </c>
      <c r="F320" s="584">
        <v>0.32509294465568234</v>
      </c>
      <c r="G320" s="585">
        <v>412345.69</v>
      </c>
      <c r="H320" s="583">
        <v>1721567.7085712566</v>
      </c>
      <c r="I320" s="583">
        <v>0</v>
      </c>
      <c r="J320" s="584">
        <v>9.4073222695999992E-2</v>
      </c>
      <c r="L320" s="1131"/>
    </row>
    <row r="321" spans="1:12" ht="15" x14ac:dyDescent="0.25">
      <c r="A321" s="1216"/>
      <c r="B321" s="1218" t="s">
        <v>178</v>
      </c>
      <c r="C321" s="586">
        <v>2012</v>
      </c>
      <c r="D321" s="595">
        <v>0</v>
      </c>
      <c r="E321" s="24">
        <v>11.8</v>
      </c>
      <c r="F321" s="584">
        <v>3.3141440647190549E-4</v>
      </c>
      <c r="G321" s="585">
        <v>0</v>
      </c>
      <c r="H321" s="583">
        <v>5883.8952241116922</v>
      </c>
      <c r="I321" s="583">
        <v>0</v>
      </c>
      <c r="J321" s="584">
        <v>3.1286980840568005E-5</v>
      </c>
      <c r="L321" s="1131"/>
    </row>
    <row r="322" spans="1:12" ht="15" x14ac:dyDescent="0.25">
      <c r="A322" s="1216"/>
      <c r="B322" s="1219"/>
      <c r="C322" s="586">
        <v>2013</v>
      </c>
      <c r="D322" s="595">
        <v>0</v>
      </c>
      <c r="E322" s="24">
        <v>11.8</v>
      </c>
      <c r="F322" s="584">
        <v>3.5694180729316813E-4</v>
      </c>
      <c r="G322" s="585">
        <v>0</v>
      </c>
      <c r="H322" s="583">
        <v>20394</v>
      </c>
      <c r="I322" s="583">
        <v>0</v>
      </c>
      <c r="J322" s="584">
        <v>1.1320211673476773E-4</v>
      </c>
      <c r="L322" s="1131"/>
    </row>
    <row r="323" spans="1:12" ht="15" x14ac:dyDescent="0.25">
      <c r="A323" s="1216"/>
      <c r="B323" s="1219"/>
      <c r="C323" s="586">
        <v>2014</v>
      </c>
      <c r="D323" s="595">
        <v>0</v>
      </c>
      <c r="E323" s="24">
        <v>43.480000000000004</v>
      </c>
      <c r="F323" s="584">
        <v>1.2072077074714719E-3</v>
      </c>
      <c r="G323" s="585">
        <v>0</v>
      </c>
      <c r="H323" s="583">
        <v>25824.19120851504</v>
      </c>
      <c r="I323" s="583">
        <v>0</v>
      </c>
      <c r="J323" s="584">
        <v>1.4276531434950668E-4</v>
      </c>
      <c r="L323" s="1131"/>
    </row>
    <row r="324" spans="1:12" ht="15" x14ac:dyDescent="0.25">
      <c r="A324" s="1216"/>
      <c r="B324" s="1219"/>
      <c r="C324" s="586">
        <v>2015</v>
      </c>
      <c r="D324" s="595">
        <v>0</v>
      </c>
      <c r="E324" s="24">
        <v>43.480000000000004</v>
      </c>
      <c r="F324" s="584">
        <v>1.2229508611706073E-3</v>
      </c>
      <c r="G324" s="585">
        <v>0</v>
      </c>
      <c r="H324" s="583">
        <v>76147</v>
      </c>
      <c r="I324" s="583">
        <v>0</v>
      </c>
      <c r="J324" s="584">
        <v>4.2700845808301438E-4</v>
      </c>
      <c r="L324" s="1131"/>
    </row>
    <row r="325" spans="1:12" ht="15" x14ac:dyDescent="0.25">
      <c r="A325" s="1216"/>
      <c r="B325" s="1219"/>
      <c r="C325" s="586">
        <v>2016</v>
      </c>
      <c r="D325" s="595">
        <v>0</v>
      </c>
      <c r="E325" s="24">
        <v>146.68</v>
      </c>
      <c r="F325" s="584">
        <v>4.2912691630416057E-3</v>
      </c>
      <c r="G325" s="585">
        <v>0</v>
      </c>
      <c r="H325" s="583">
        <v>109741.04524915756</v>
      </c>
      <c r="I325" s="583">
        <v>0</v>
      </c>
      <c r="J325" s="584">
        <v>6.0163464534014111E-4</v>
      </c>
      <c r="L325" s="1131"/>
    </row>
    <row r="326" spans="1:12" ht="15" x14ac:dyDescent="0.25">
      <c r="A326" s="1216"/>
      <c r="B326" s="1219"/>
      <c r="C326" s="586">
        <v>2017</v>
      </c>
      <c r="D326" s="595">
        <v>0</v>
      </c>
      <c r="E326" s="24">
        <v>175.68</v>
      </c>
      <c r="F326" s="584">
        <v>5.1254746417667254E-3</v>
      </c>
      <c r="G326" s="585">
        <v>0</v>
      </c>
      <c r="H326" s="583">
        <v>237329.01897705212</v>
      </c>
      <c r="I326" s="583">
        <v>0</v>
      </c>
      <c r="J326" s="584">
        <v>1.3490345820200017E-3</v>
      </c>
      <c r="L326" s="1131"/>
    </row>
    <row r="327" spans="1:12" ht="15" x14ac:dyDescent="0.25">
      <c r="A327" s="1216"/>
      <c r="B327" s="1219"/>
      <c r="C327" s="586">
        <v>2018</v>
      </c>
      <c r="D327" s="595">
        <v>0</v>
      </c>
      <c r="E327" s="24">
        <v>280.48</v>
      </c>
      <c r="F327" s="584">
        <v>7.8018668514399153E-3</v>
      </c>
      <c r="G327" s="585">
        <v>0</v>
      </c>
      <c r="H327" s="583">
        <v>336803.37253108236</v>
      </c>
      <c r="I327" s="583">
        <v>0</v>
      </c>
      <c r="J327" s="584">
        <v>1.816339701275698E-3</v>
      </c>
      <c r="L327" s="1131"/>
    </row>
    <row r="328" spans="1:12" ht="15" x14ac:dyDescent="0.25">
      <c r="A328" s="1216"/>
      <c r="B328" s="1219"/>
      <c r="C328" s="586">
        <v>2019</v>
      </c>
      <c r="D328" s="595">
        <v>0</v>
      </c>
      <c r="E328" s="24">
        <v>289.68</v>
      </c>
      <c r="F328" s="584">
        <v>9.7970779220779222E-3</v>
      </c>
      <c r="G328" s="585">
        <v>0</v>
      </c>
      <c r="H328" s="583">
        <v>525927.18477685645</v>
      </c>
      <c r="I328" s="583">
        <v>0</v>
      </c>
      <c r="J328" s="584">
        <v>3.3447685502718759E-3</v>
      </c>
      <c r="L328" s="1131"/>
    </row>
    <row r="329" spans="1:12" ht="15" x14ac:dyDescent="0.25">
      <c r="A329" s="1216"/>
      <c r="B329" s="1219"/>
      <c r="C329" s="586">
        <v>2020</v>
      </c>
      <c r="D329" s="595">
        <v>0</v>
      </c>
      <c r="E329" s="24">
        <v>291.18</v>
      </c>
      <c r="F329" s="584">
        <v>1.0066376270483303E-2</v>
      </c>
      <c r="G329" s="585">
        <v>0</v>
      </c>
      <c r="H329" s="583">
        <v>514731.11019178614</v>
      </c>
      <c r="I329" s="583">
        <v>0</v>
      </c>
      <c r="J329" s="584">
        <v>3.3658693695384875E-3</v>
      </c>
      <c r="L329" s="1131"/>
    </row>
    <row r="330" spans="1:12" ht="15" x14ac:dyDescent="0.25">
      <c r="A330" s="1216"/>
      <c r="B330" s="1219"/>
      <c r="C330" s="586">
        <v>2021</v>
      </c>
      <c r="D330" s="595">
        <v>0</v>
      </c>
      <c r="E330" s="24">
        <v>527.18000000000006</v>
      </c>
      <c r="F330" s="584">
        <v>1.7375741595253791E-2</v>
      </c>
      <c r="G330" s="585">
        <v>0</v>
      </c>
      <c r="H330" s="583">
        <v>675245.8217678488</v>
      </c>
      <c r="I330" s="583">
        <v>0</v>
      </c>
      <c r="J330" s="584">
        <v>4.5185079684479709E-3</v>
      </c>
      <c r="L330" s="1131"/>
    </row>
    <row r="331" spans="1:12" ht="15" x14ac:dyDescent="0.25">
      <c r="A331" s="1216"/>
      <c r="B331" s="1219"/>
      <c r="C331" s="586">
        <v>2022</v>
      </c>
      <c r="D331" s="595">
        <v>0</v>
      </c>
      <c r="E331" s="24">
        <v>697.88000000000011</v>
      </c>
      <c r="F331" s="584">
        <v>2.0878982797307408E-2</v>
      </c>
      <c r="G331" s="585">
        <v>0</v>
      </c>
      <c r="H331" s="583">
        <v>1365304.1835959263</v>
      </c>
      <c r="I331" s="583">
        <v>0</v>
      </c>
      <c r="J331" s="584">
        <v>8.2692536294718434E-3</v>
      </c>
      <c r="L331" s="1131"/>
    </row>
    <row r="332" spans="1:12" ht="15.75" thickBot="1" x14ac:dyDescent="0.3">
      <c r="A332" s="1217"/>
      <c r="B332" s="1220"/>
      <c r="C332" s="586">
        <v>2023</v>
      </c>
      <c r="D332" s="587">
        <v>0</v>
      </c>
      <c r="E332" s="588">
        <v>916.98000000000013</v>
      </c>
      <c r="F332" s="589">
        <v>2.8794197073415819E-2</v>
      </c>
      <c r="G332" s="590">
        <v>0</v>
      </c>
      <c r="H332" s="591">
        <v>1653065.5870792877</v>
      </c>
      <c r="I332" s="591">
        <v>0</v>
      </c>
      <c r="J332" s="589">
        <v>1.0458389295970934E-2</v>
      </c>
      <c r="L332" s="1131"/>
    </row>
  </sheetData>
  <mergeCells count="40">
    <mergeCell ref="B309:B320"/>
    <mergeCell ref="B273:B284"/>
    <mergeCell ref="B285:B296"/>
    <mergeCell ref="B297:B308"/>
    <mergeCell ref="A237:A332"/>
    <mergeCell ref="B321:B332"/>
    <mergeCell ref="B237:B248"/>
    <mergeCell ref="B249:B260"/>
    <mergeCell ref="B261:B272"/>
    <mergeCell ref="A117:A233"/>
    <mergeCell ref="B153:B164"/>
    <mergeCell ref="B117:B128"/>
    <mergeCell ref="B129:B140"/>
    <mergeCell ref="B141:B152"/>
    <mergeCell ref="B225:B236"/>
    <mergeCell ref="B165:B176"/>
    <mergeCell ref="B189:B200"/>
    <mergeCell ref="B201:B212"/>
    <mergeCell ref="B213:B224"/>
    <mergeCell ref="B177:B188"/>
    <mergeCell ref="A115:A116"/>
    <mergeCell ref="B115:B116"/>
    <mergeCell ref="C115:C116"/>
    <mergeCell ref="D115:F115"/>
    <mergeCell ref="G115:J115"/>
    <mergeCell ref="A29:A112"/>
    <mergeCell ref="B101:B112"/>
    <mergeCell ref="B29:B40"/>
    <mergeCell ref="B41:B52"/>
    <mergeCell ref="B53:B64"/>
    <mergeCell ref="B65:B76"/>
    <mergeCell ref="B77:B88"/>
    <mergeCell ref="B89:B100"/>
    <mergeCell ref="A1:G1"/>
    <mergeCell ref="A23:J23"/>
    <mergeCell ref="A27:A28"/>
    <mergeCell ref="B27:B28"/>
    <mergeCell ref="C27:C28"/>
    <mergeCell ref="D27:F27"/>
    <mergeCell ref="G27:J27"/>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9" tint="0.39997558519241921"/>
  </sheetPr>
  <dimension ref="A1:R143"/>
  <sheetViews>
    <sheetView zoomScale="80" zoomScaleNormal="80" workbookViewId="0">
      <selection activeCell="AJ33" sqref="AJ33"/>
    </sheetView>
  </sheetViews>
  <sheetFormatPr defaultColWidth="9.140625" defaultRowHeight="12.75" x14ac:dyDescent="0.2"/>
  <cols>
    <col min="1" max="1" width="10.7109375" style="386" customWidth="1"/>
    <col min="2" max="2" width="10.28515625" style="386" bestFit="1" customWidth="1"/>
    <col min="3" max="3" width="10.140625" style="386" customWidth="1"/>
    <col min="4" max="4" width="9.28515625" style="386" bestFit="1" customWidth="1"/>
    <col min="5" max="5" width="10.28515625" style="386" customWidth="1"/>
    <col min="6" max="6" width="9.28515625" style="386" bestFit="1" customWidth="1"/>
    <col min="7" max="7" width="10.140625" style="386" customWidth="1"/>
    <col min="8" max="8" width="9.28515625" style="386" bestFit="1" customWidth="1"/>
    <col min="9" max="9" width="10.140625" style="386" customWidth="1"/>
    <col min="10" max="11" width="10.85546875" style="386" customWidth="1"/>
    <col min="12" max="13" width="9.7109375" style="386" customWidth="1"/>
    <col min="14" max="14" width="9.140625" style="386"/>
    <col min="15" max="15" width="5.42578125" style="386" bestFit="1" customWidth="1"/>
    <col min="16" max="16" width="21" style="386" customWidth="1"/>
    <col min="17" max="17" width="17.42578125" style="386" customWidth="1"/>
    <col min="18" max="18" width="16.140625" style="386" customWidth="1"/>
    <col min="19" max="16384" width="9.140625" style="386"/>
  </cols>
  <sheetData>
    <row r="1" spans="1:18" ht="15" x14ac:dyDescent="0.25">
      <c r="A1" s="378" t="s">
        <v>357</v>
      </c>
    </row>
    <row r="2" spans="1:18" x14ac:dyDescent="0.2">
      <c r="A2" s="179"/>
    </row>
    <row r="3" spans="1:18" ht="15.75" customHeight="1" x14ac:dyDescent="0.2">
      <c r="A3" s="179"/>
      <c r="P3" s="415"/>
      <c r="Q3" s="415"/>
      <c r="R3" s="415"/>
    </row>
    <row r="4" spans="1:18" ht="15.75" customHeight="1" x14ac:dyDescent="0.2">
      <c r="P4" s="415"/>
      <c r="Q4" s="415"/>
      <c r="R4" s="415"/>
    </row>
    <row r="5" spans="1:18" x14ac:dyDescent="0.2">
      <c r="P5" s="416"/>
      <c r="Q5" s="416"/>
    </row>
    <row r="6" spans="1:18" x14ac:dyDescent="0.2">
      <c r="P6" s="416"/>
      <c r="Q6" s="416"/>
    </row>
    <row r="7" spans="1:18" x14ac:dyDescent="0.2">
      <c r="P7" s="416"/>
      <c r="Q7" s="416"/>
    </row>
    <row r="8" spans="1:18" x14ac:dyDescent="0.2">
      <c r="P8" s="416"/>
      <c r="Q8" s="416"/>
    </row>
    <row r="9" spans="1:18" x14ac:dyDescent="0.2">
      <c r="P9" s="416"/>
      <c r="Q9" s="416"/>
    </row>
    <row r="10" spans="1:18" x14ac:dyDescent="0.2">
      <c r="P10" s="416"/>
      <c r="Q10" s="416"/>
    </row>
    <row r="11" spans="1:18" x14ac:dyDescent="0.2">
      <c r="P11" s="416"/>
      <c r="Q11" s="416"/>
    </row>
    <row r="12" spans="1:18" x14ac:dyDescent="0.2">
      <c r="P12" s="416"/>
      <c r="Q12" s="416"/>
    </row>
    <row r="13" spans="1:18" x14ac:dyDescent="0.2">
      <c r="P13" s="416"/>
      <c r="Q13" s="416"/>
    </row>
    <row r="14" spans="1:18" x14ac:dyDescent="0.2">
      <c r="P14" s="416"/>
      <c r="Q14" s="416"/>
    </row>
    <row r="15" spans="1:18" x14ac:dyDescent="0.2">
      <c r="P15" s="416"/>
      <c r="Q15" s="416"/>
    </row>
    <row r="16" spans="1:18" x14ac:dyDescent="0.2">
      <c r="P16" s="416"/>
      <c r="Q16" s="416"/>
    </row>
    <row r="17" spans="1:18" x14ac:dyDescent="0.2">
      <c r="P17" s="416"/>
      <c r="Q17" s="416"/>
    </row>
    <row r="18" spans="1:18" x14ac:dyDescent="0.2">
      <c r="P18" s="416"/>
      <c r="Q18" s="416"/>
    </row>
    <row r="19" spans="1:18" x14ac:dyDescent="0.2">
      <c r="P19" s="416"/>
      <c r="Q19" s="416"/>
    </row>
    <row r="20" spans="1:18" x14ac:dyDescent="0.2">
      <c r="P20" s="416"/>
      <c r="Q20" s="416"/>
    </row>
    <row r="21" spans="1:18" x14ac:dyDescent="0.2">
      <c r="P21" s="416"/>
      <c r="Q21" s="416"/>
    </row>
    <row r="22" spans="1:18" x14ac:dyDescent="0.2">
      <c r="A22" s="459"/>
      <c r="P22" s="416"/>
      <c r="Q22" s="416"/>
    </row>
    <row r="23" spans="1:18" x14ac:dyDescent="0.2">
      <c r="A23" s="387" t="s">
        <v>305</v>
      </c>
      <c r="P23" s="416"/>
      <c r="Q23" s="416"/>
    </row>
    <row r="24" spans="1:18" ht="13.5" thickBot="1" x14ac:dyDescent="0.25">
      <c r="A24" s="387"/>
      <c r="P24" s="416"/>
      <c r="Q24" s="416"/>
    </row>
    <row r="25" spans="1:18" ht="15.75" x14ac:dyDescent="0.3">
      <c r="A25" s="417"/>
      <c r="B25" s="1221" t="s">
        <v>1572</v>
      </c>
      <c r="C25" s="1221"/>
      <c r="D25" s="1221"/>
      <c r="E25" s="1221"/>
      <c r="F25" s="1221"/>
      <c r="G25" s="1221"/>
      <c r="H25" s="1221"/>
      <c r="I25" s="1221"/>
      <c r="J25" s="1221"/>
      <c r="K25" s="1222"/>
      <c r="L25" s="1222"/>
      <c r="M25" s="1223"/>
      <c r="O25" s="1224" t="s">
        <v>256</v>
      </c>
      <c r="P25" s="1221"/>
      <c r="Q25" s="1221"/>
      <c r="R25" s="1223"/>
    </row>
    <row r="26" spans="1:18" ht="29.25" customHeight="1" x14ac:dyDescent="0.2">
      <c r="A26" s="418" t="s">
        <v>257</v>
      </c>
      <c r="B26" s="419" t="s">
        <v>2410</v>
      </c>
      <c r="C26" s="419" t="s">
        <v>7</v>
      </c>
      <c r="D26" s="419" t="s">
        <v>2</v>
      </c>
      <c r="E26" s="419" t="s">
        <v>11</v>
      </c>
      <c r="F26" s="419" t="s">
        <v>6</v>
      </c>
      <c r="G26" s="419" t="s">
        <v>4</v>
      </c>
      <c r="H26" s="419" t="s">
        <v>5</v>
      </c>
      <c r="I26" s="419" t="s">
        <v>1</v>
      </c>
      <c r="J26" s="420" t="s">
        <v>3</v>
      </c>
      <c r="K26" s="421" t="s">
        <v>73</v>
      </c>
      <c r="L26" s="421" t="s">
        <v>72</v>
      </c>
      <c r="M26" s="1032" t="s">
        <v>20</v>
      </c>
      <c r="N26" s="423"/>
      <c r="O26" s="424" t="s">
        <v>16</v>
      </c>
      <c r="P26" s="420" t="s">
        <v>258</v>
      </c>
      <c r="Q26" s="420" t="s">
        <v>2406</v>
      </c>
      <c r="R26" s="422" t="s">
        <v>2407</v>
      </c>
    </row>
    <row r="27" spans="1:18" x14ac:dyDescent="0.2">
      <c r="A27" s="425">
        <v>2007</v>
      </c>
      <c r="B27" s="426"/>
      <c r="C27" s="427"/>
      <c r="D27" s="426"/>
      <c r="E27" s="427"/>
      <c r="F27" s="426"/>
      <c r="G27" s="427"/>
      <c r="H27" s="426"/>
      <c r="I27" s="427"/>
      <c r="J27" s="426"/>
      <c r="K27" s="426"/>
      <c r="L27" s="426">
        <v>18.899999999999999</v>
      </c>
      <c r="M27" s="1033">
        <v>18.899999999999999</v>
      </c>
      <c r="O27" s="428" t="s">
        <v>28</v>
      </c>
      <c r="P27" s="427">
        <v>18081.099999999999</v>
      </c>
      <c r="Q27" s="426">
        <v>2566.9</v>
      </c>
      <c r="R27" s="429">
        <v>24</v>
      </c>
    </row>
    <row r="28" spans="1:18" x14ac:dyDescent="0.2">
      <c r="A28" s="425">
        <v>2008</v>
      </c>
      <c r="B28" s="426"/>
      <c r="C28" s="430">
        <v>10</v>
      </c>
      <c r="D28" s="426"/>
      <c r="E28" s="430"/>
      <c r="F28" s="426"/>
      <c r="G28" s="430"/>
      <c r="H28" s="426"/>
      <c r="I28" s="430"/>
      <c r="J28" s="426"/>
      <c r="K28" s="426"/>
      <c r="L28" s="426"/>
      <c r="M28" s="1034">
        <v>10</v>
      </c>
      <c r="O28" s="428" t="s">
        <v>15</v>
      </c>
      <c r="P28" s="430">
        <v>15664.17</v>
      </c>
      <c r="Q28" s="426">
        <v>4340.1000000000004</v>
      </c>
      <c r="R28" s="431">
        <v>21</v>
      </c>
    </row>
    <row r="29" spans="1:18" x14ac:dyDescent="0.2">
      <c r="A29" s="425">
        <v>2009</v>
      </c>
      <c r="B29" s="426"/>
      <c r="C29" s="430">
        <v>21</v>
      </c>
      <c r="D29" s="426"/>
      <c r="E29" s="430"/>
      <c r="F29" s="426"/>
      <c r="G29" s="430"/>
      <c r="H29" s="426"/>
      <c r="I29" s="430"/>
      <c r="J29" s="426"/>
      <c r="K29" s="426">
        <v>25</v>
      </c>
      <c r="L29" s="426"/>
      <c r="M29" s="1034">
        <v>46</v>
      </c>
      <c r="O29" s="428" t="s">
        <v>27</v>
      </c>
      <c r="P29" s="430">
        <v>7738.56</v>
      </c>
      <c r="Q29" s="426">
        <v>1803.1</v>
      </c>
      <c r="R29" s="431">
        <v>26</v>
      </c>
    </row>
    <row r="30" spans="1:18" x14ac:dyDescent="0.2">
      <c r="A30" s="425">
        <v>2010</v>
      </c>
      <c r="B30" s="426"/>
      <c r="C30" s="430">
        <v>48</v>
      </c>
      <c r="D30" s="426">
        <v>13.9</v>
      </c>
      <c r="E30" s="430"/>
      <c r="F30" s="426"/>
      <c r="G30" s="430"/>
      <c r="H30" s="426"/>
      <c r="I30" s="430">
        <v>23.43</v>
      </c>
      <c r="J30" s="426"/>
      <c r="K30" s="426">
        <v>40.1</v>
      </c>
      <c r="L30" s="426">
        <v>49.64</v>
      </c>
      <c r="M30" s="1034">
        <v>175.07</v>
      </c>
      <c r="O30" s="428" t="s">
        <v>35</v>
      </c>
      <c r="P30" s="430">
        <v>3960.77</v>
      </c>
      <c r="Q30" s="426">
        <v>462</v>
      </c>
      <c r="R30" s="431">
        <v>7</v>
      </c>
    </row>
    <row r="31" spans="1:18" x14ac:dyDescent="0.2">
      <c r="A31" s="425">
        <v>2011</v>
      </c>
      <c r="B31" s="426"/>
      <c r="C31" s="430">
        <v>95</v>
      </c>
      <c r="D31" s="426">
        <v>30</v>
      </c>
      <c r="E31" s="430"/>
      <c r="F31" s="426"/>
      <c r="G31" s="430"/>
      <c r="H31" s="426">
        <v>31.5</v>
      </c>
      <c r="I31" s="430">
        <v>73.58</v>
      </c>
      <c r="J31" s="426">
        <v>49.86</v>
      </c>
      <c r="K31" s="426">
        <v>5.5</v>
      </c>
      <c r="L31" s="426">
        <v>200.71</v>
      </c>
      <c r="M31" s="1034">
        <v>486.15</v>
      </c>
      <c r="O31" s="428" t="s">
        <v>52</v>
      </c>
      <c r="P31" s="430">
        <v>3892.34</v>
      </c>
      <c r="Q31" s="426">
        <v>459.4</v>
      </c>
      <c r="R31" s="431">
        <v>9</v>
      </c>
    </row>
    <row r="32" spans="1:18" x14ac:dyDescent="0.2">
      <c r="A32" s="425">
        <v>2012</v>
      </c>
      <c r="B32" s="426"/>
      <c r="C32" s="430">
        <v>425.42</v>
      </c>
      <c r="D32" s="426">
        <v>30.4</v>
      </c>
      <c r="E32" s="430">
        <v>5.76</v>
      </c>
      <c r="F32" s="426"/>
      <c r="G32" s="430"/>
      <c r="H32" s="426"/>
      <c r="I32" s="430">
        <v>107.4</v>
      </c>
      <c r="J32" s="426"/>
      <c r="K32" s="426">
        <v>40.1</v>
      </c>
      <c r="L32" s="426">
        <v>352.06</v>
      </c>
      <c r="M32" s="1034">
        <v>961.14</v>
      </c>
      <c r="O32" s="428" t="s">
        <v>53</v>
      </c>
      <c r="P32" s="430">
        <v>3867.63</v>
      </c>
      <c r="Q32" s="426">
        <v>654.29999999999995</v>
      </c>
      <c r="R32" s="431">
        <v>7</v>
      </c>
    </row>
    <row r="33" spans="1:18" x14ac:dyDescent="0.2">
      <c r="A33" s="425">
        <v>2013</v>
      </c>
      <c r="B33" s="426"/>
      <c r="C33" s="430">
        <v>900.1</v>
      </c>
      <c r="D33" s="426">
        <v>50.7</v>
      </c>
      <c r="E33" s="430"/>
      <c r="F33" s="426"/>
      <c r="G33" s="430">
        <v>38.799999999999997</v>
      </c>
      <c r="H33" s="426"/>
      <c r="I33" s="430">
        <v>17.3</v>
      </c>
      <c r="J33" s="426"/>
      <c r="K33" s="426">
        <v>43.65</v>
      </c>
      <c r="L33" s="426">
        <v>290.8</v>
      </c>
      <c r="M33" s="1034">
        <v>1341.35</v>
      </c>
      <c r="O33" s="428" t="s">
        <v>33</v>
      </c>
      <c r="P33" s="430">
        <v>3581.81</v>
      </c>
      <c r="Q33" s="426">
        <v>756.51</v>
      </c>
      <c r="R33" s="431">
        <v>15</v>
      </c>
    </row>
    <row r="34" spans="1:18" x14ac:dyDescent="0.2">
      <c r="A34" s="425">
        <v>2014</v>
      </c>
      <c r="B34" s="426"/>
      <c r="C34" s="430">
        <v>2676.44</v>
      </c>
      <c r="D34" s="426">
        <v>39.6</v>
      </c>
      <c r="E34" s="430">
        <v>12</v>
      </c>
      <c r="F34" s="426">
        <v>20.25</v>
      </c>
      <c r="G34" s="430">
        <v>16.71</v>
      </c>
      <c r="H34" s="426"/>
      <c r="I34" s="430">
        <v>102.45</v>
      </c>
      <c r="J34" s="426"/>
      <c r="K34" s="426">
        <v>61.68</v>
      </c>
      <c r="L34" s="426">
        <v>254.95</v>
      </c>
      <c r="M34" s="1034">
        <v>3184.08</v>
      </c>
      <c r="O34" s="428" t="s">
        <v>38</v>
      </c>
      <c r="P34" s="430">
        <v>3216.68</v>
      </c>
      <c r="Q34" s="426">
        <v>645.58000000000004</v>
      </c>
      <c r="R34" s="431">
        <v>6</v>
      </c>
    </row>
    <row r="35" spans="1:18" x14ac:dyDescent="0.2">
      <c r="A35" s="425">
        <v>2015</v>
      </c>
      <c r="B35" s="426"/>
      <c r="C35" s="430">
        <v>1337.16</v>
      </c>
      <c r="D35" s="426">
        <v>130.26</v>
      </c>
      <c r="E35" s="430">
        <v>22.2</v>
      </c>
      <c r="F35" s="426"/>
      <c r="G35" s="430">
        <v>20.399999999999999</v>
      </c>
      <c r="H35" s="426"/>
      <c r="I35" s="430">
        <v>246.15</v>
      </c>
      <c r="J35" s="426"/>
      <c r="K35" s="426">
        <v>415.1</v>
      </c>
      <c r="L35" s="426">
        <v>714.21</v>
      </c>
      <c r="M35" s="1034">
        <v>2885.48</v>
      </c>
      <c r="O35" s="428" t="s">
        <v>46</v>
      </c>
      <c r="P35" s="430">
        <v>1818.93</v>
      </c>
      <c r="Q35" s="426">
        <v>712.3</v>
      </c>
      <c r="R35" s="431">
        <v>5</v>
      </c>
    </row>
    <row r="36" spans="1:18" x14ac:dyDescent="0.2">
      <c r="A36" s="425">
        <v>2016</v>
      </c>
      <c r="B36" s="426"/>
      <c r="C36" s="430">
        <v>3102.19</v>
      </c>
      <c r="D36" s="426">
        <v>269.5</v>
      </c>
      <c r="E36" s="430">
        <v>6.5</v>
      </c>
      <c r="F36" s="426">
        <v>26.61</v>
      </c>
      <c r="G36" s="430">
        <v>110.6</v>
      </c>
      <c r="H36" s="426">
        <v>9.5</v>
      </c>
      <c r="I36" s="430">
        <v>368.79</v>
      </c>
      <c r="J36" s="426">
        <v>165</v>
      </c>
      <c r="K36" s="426">
        <v>1332.89</v>
      </c>
      <c r="L36" s="426">
        <v>2048.6799999999998</v>
      </c>
      <c r="M36" s="1034">
        <v>7440.26</v>
      </c>
      <c r="O36" s="428" t="s">
        <v>259</v>
      </c>
      <c r="P36" s="430">
        <v>1571.56</v>
      </c>
      <c r="Q36" s="426">
        <v>84.5</v>
      </c>
      <c r="R36" s="431">
        <v>2</v>
      </c>
    </row>
    <row r="37" spans="1:18" x14ac:dyDescent="0.2">
      <c r="A37" s="425">
        <v>2017</v>
      </c>
      <c r="B37" s="426"/>
      <c r="C37" s="430">
        <v>528.89</v>
      </c>
      <c r="D37" s="426">
        <v>660.75</v>
      </c>
      <c r="E37" s="430">
        <v>45.6</v>
      </c>
      <c r="F37" s="426">
        <v>27.2</v>
      </c>
      <c r="G37" s="430">
        <v>273.29000000000002</v>
      </c>
      <c r="H37" s="426">
        <v>15</v>
      </c>
      <c r="I37" s="430">
        <v>472.79</v>
      </c>
      <c r="J37" s="426">
        <v>18.68</v>
      </c>
      <c r="K37" s="426">
        <v>1200.7</v>
      </c>
      <c r="L37" s="426">
        <v>849.34</v>
      </c>
      <c r="M37" s="1034">
        <v>4092.24</v>
      </c>
      <c r="O37" s="428" t="s">
        <v>417</v>
      </c>
      <c r="P37" s="430">
        <v>1549</v>
      </c>
      <c r="Q37" s="426">
        <v>849.5</v>
      </c>
      <c r="R37" s="431">
        <v>15</v>
      </c>
    </row>
    <row r="38" spans="1:18" x14ac:dyDescent="0.2">
      <c r="A38" s="425">
        <v>2018</v>
      </c>
      <c r="B38" s="426"/>
      <c r="C38" s="430">
        <v>835.8</v>
      </c>
      <c r="D38" s="426">
        <v>646</v>
      </c>
      <c r="E38" s="430">
        <v>20</v>
      </c>
      <c r="F38" s="426">
        <v>64.59</v>
      </c>
      <c r="G38" s="430">
        <v>111.62</v>
      </c>
      <c r="H38" s="426">
        <v>32.6</v>
      </c>
      <c r="I38" s="430">
        <v>360.9</v>
      </c>
      <c r="J38" s="426">
        <v>18.399999999999999</v>
      </c>
      <c r="K38" s="426">
        <v>1377.3</v>
      </c>
      <c r="L38" s="426">
        <v>494.9</v>
      </c>
      <c r="M38" s="1034">
        <v>3962.12</v>
      </c>
      <c r="O38" s="428" t="s">
        <v>260</v>
      </c>
      <c r="P38" s="430">
        <v>1416.96</v>
      </c>
      <c r="Q38" s="426">
        <v>212.47</v>
      </c>
      <c r="R38" s="431">
        <v>4</v>
      </c>
    </row>
    <row r="39" spans="1:18" x14ac:dyDescent="0.2">
      <c r="A39" s="425">
        <v>2019</v>
      </c>
      <c r="B39" s="426"/>
      <c r="C39" s="430">
        <v>978.8</v>
      </c>
      <c r="D39" s="426">
        <v>497.7</v>
      </c>
      <c r="E39" s="430">
        <v>129.35</v>
      </c>
      <c r="F39" s="426">
        <v>110.48</v>
      </c>
      <c r="G39" s="430">
        <v>13.2</v>
      </c>
      <c r="H39" s="426">
        <v>65</v>
      </c>
      <c r="I39" s="430">
        <v>492.13</v>
      </c>
      <c r="J39" s="426">
        <v>16</v>
      </c>
      <c r="K39" s="426">
        <v>1548.2</v>
      </c>
      <c r="L39" s="426">
        <v>748</v>
      </c>
      <c r="M39" s="1034">
        <v>4598.8599999999997</v>
      </c>
      <c r="O39" s="428" t="s">
        <v>266</v>
      </c>
      <c r="P39" s="430">
        <v>1305.29</v>
      </c>
      <c r="Q39" s="426">
        <v>884.7</v>
      </c>
      <c r="R39" s="431">
        <v>8</v>
      </c>
    </row>
    <row r="40" spans="1:18" x14ac:dyDescent="0.2">
      <c r="A40" s="425">
        <v>2020</v>
      </c>
      <c r="B40" s="426"/>
      <c r="C40" s="430">
        <v>1754.7</v>
      </c>
      <c r="D40" s="426">
        <v>2495.4</v>
      </c>
      <c r="E40" s="430">
        <v>14</v>
      </c>
      <c r="F40" s="426">
        <v>98.1</v>
      </c>
      <c r="G40" s="430">
        <v>440.9</v>
      </c>
      <c r="H40" s="426">
        <v>27</v>
      </c>
      <c r="I40" s="430">
        <v>1131.95</v>
      </c>
      <c r="J40" s="426">
        <v>30</v>
      </c>
      <c r="K40" s="426">
        <v>2815.39</v>
      </c>
      <c r="L40" s="426">
        <v>815.7</v>
      </c>
      <c r="M40" s="1034">
        <v>9623.14</v>
      </c>
      <c r="O40" s="428" t="s">
        <v>48</v>
      </c>
      <c r="P40" s="430">
        <v>1164.32</v>
      </c>
      <c r="Q40" s="426">
        <v>632.70000000000005</v>
      </c>
      <c r="R40" s="431">
        <v>5</v>
      </c>
    </row>
    <row r="41" spans="1:18" x14ac:dyDescent="0.2">
      <c r="A41" s="425">
        <v>2021</v>
      </c>
      <c r="B41" s="426"/>
      <c r="C41" s="430">
        <v>1179</v>
      </c>
      <c r="D41" s="426">
        <v>3945.34</v>
      </c>
      <c r="E41" s="430"/>
      <c r="F41" s="426">
        <v>287.31</v>
      </c>
      <c r="G41" s="430">
        <v>998</v>
      </c>
      <c r="H41" s="426">
        <v>35</v>
      </c>
      <c r="I41" s="430">
        <v>1713.9</v>
      </c>
      <c r="J41" s="426">
        <v>5</v>
      </c>
      <c r="K41" s="426">
        <v>2567.8000000000002</v>
      </c>
      <c r="L41" s="426">
        <v>1759.6</v>
      </c>
      <c r="M41" s="1034">
        <v>12490.96</v>
      </c>
      <c r="O41" s="428" t="s">
        <v>13</v>
      </c>
      <c r="P41" s="430">
        <v>1057.3</v>
      </c>
      <c r="Q41" s="426">
        <v>277.5</v>
      </c>
      <c r="R41" s="431">
        <v>6</v>
      </c>
    </row>
    <row r="42" spans="1:18" x14ac:dyDescent="0.2">
      <c r="A42" s="425">
        <v>2022</v>
      </c>
      <c r="B42" s="426"/>
      <c r="C42" s="430">
        <v>1968.4</v>
      </c>
      <c r="D42" s="426">
        <v>2504.1</v>
      </c>
      <c r="E42" s="430">
        <v>39</v>
      </c>
      <c r="F42" s="426">
        <v>115.21</v>
      </c>
      <c r="G42" s="430">
        <v>1268.5999999999999</v>
      </c>
      <c r="H42" s="426">
        <v>93.53</v>
      </c>
      <c r="I42" s="430">
        <v>911.85</v>
      </c>
      <c r="J42" s="426">
        <v>8</v>
      </c>
      <c r="K42" s="426">
        <v>2202.6999999999998</v>
      </c>
      <c r="L42" s="426">
        <v>1263.3</v>
      </c>
      <c r="M42" s="1034">
        <v>10374.68</v>
      </c>
      <c r="O42" s="428" t="s">
        <v>12</v>
      </c>
      <c r="P42" s="430">
        <v>965.15</v>
      </c>
      <c r="Q42" s="426">
        <v>300</v>
      </c>
      <c r="R42" s="431">
        <v>4</v>
      </c>
    </row>
    <row r="43" spans="1:18" ht="13.5" thickBot="1" x14ac:dyDescent="0.25">
      <c r="A43" s="432">
        <v>2023</v>
      </c>
      <c r="B43" s="433">
        <v>6</v>
      </c>
      <c r="C43" s="434">
        <v>2766.9</v>
      </c>
      <c r="D43" s="433">
        <v>4190.1000000000004</v>
      </c>
      <c r="E43" s="434">
        <v>66</v>
      </c>
      <c r="F43" s="433">
        <v>111.05</v>
      </c>
      <c r="G43" s="434">
        <v>2679.5</v>
      </c>
      <c r="H43" s="433">
        <v>80</v>
      </c>
      <c r="I43" s="434">
        <v>2816.08</v>
      </c>
      <c r="J43" s="433">
        <v>140</v>
      </c>
      <c r="K43" s="433">
        <v>3117.47</v>
      </c>
      <c r="L43" s="433">
        <v>2541.1799999999998</v>
      </c>
      <c r="M43" s="1035">
        <v>18514.28</v>
      </c>
      <c r="O43" s="428" t="s">
        <v>265</v>
      </c>
      <c r="P43" s="430">
        <v>910.53</v>
      </c>
      <c r="Q43" s="426">
        <v>262.5</v>
      </c>
      <c r="R43" s="431">
        <v>10</v>
      </c>
    </row>
    <row r="44" spans="1:18" ht="13.5" thickBot="1" x14ac:dyDescent="0.25">
      <c r="C44" s="386">
        <f>C43/$M43</f>
        <v>0.1494468053848165</v>
      </c>
      <c r="D44" s="386">
        <f>D43/$M43</f>
        <v>0.22631719948061715</v>
      </c>
      <c r="O44" s="428" t="s">
        <v>29</v>
      </c>
      <c r="P44" s="430">
        <v>840.8</v>
      </c>
      <c r="Q44" s="426">
        <v>217</v>
      </c>
      <c r="R44" s="431">
        <v>2</v>
      </c>
    </row>
    <row r="45" spans="1:18" ht="14.25" x14ac:dyDescent="0.25">
      <c r="A45" s="417"/>
      <c r="B45" s="1222" t="s">
        <v>1574</v>
      </c>
      <c r="C45" s="1225"/>
      <c r="D45" s="1225"/>
      <c r="E45" s="1225"/>
      <c r="F45" s="1225"/>
      <c r="G45" s="1225"/>
      <c r="H45" s="1225"/>
      <c r="I45" s="1225"/>
      <c r="J45" s="1225"/>
      <c r="K45" s="1225"/>
      <c r="L45" s="1225"/>
      <c r="M45" s="1226"/>
      <c r="O45" s="428" t="s">
        <v>54</v>
      </c>
      <c r="P45" s="430">
        <v>773.5</v>
      </c>
      <c r="Q45" s="426">
        <v>455</v>
      </c>
      <c r="R45" s="431">
        <v>3</v>
      </c>
    </row>
    <row r="46" spans="1:18" ht="25.5" x14ac:dyDescent="0.2">
      <c r="A46" s="418" t="s">
        <v>257</v>
      </c>
      <c r="B46" s="419" t="s">
        <v>2410</v>
      </c>
      <c r="C46" s="419" t="s">
        <v>7</v>
      </c>
      <c r="D46" s="419" t="s">
        <v>2</v>
      </c>
      <c r="E46" s="419" t="s">
        <v>11</v>
      </c>
      <c r="F46" s="419" t="s">
        <v>6</v>
      </c>
      <c r="G46" s="419" t="s">
        <v>4</v>
      </c>
      <c r="H46" s="419" t="s">
        <v>5</v>
      </c>
      <c r="I46" s="419" t="s">
        <v>1</v>
      </c>
      <c r="J46" s="420" t="s">
        <v>3</v>
      </c>
      <c r="K46" s="421" t="s">
        <v>73</v>
      </c>
      <c r="L46" s="421" t="s">
        <v>72</v>
      </c>
      <c r="M46" s="1032" t="s">
        <v>20</v>
      </c>
      <c r="O46" s="428" t="s">
        <v>14</v>
      </c>
      <c r="P46" s="430">
        <v>622.70000000000005</v>
      </c>
      <c r="Q46" s="426">
        <v>514.20000000000005</v>
      </c>
      <c r="R46" s="431">
        <v>10</v>
      </c>
    </row>
    <row r="47" spans="1:18" x14ac:dyDescent="0.2">
      <c r="A47" s="425">
        <v>2007</v>
      </c>
      <c r="B47" s="426"/>
      <c r="C47" s="427"/>
      <c r="D47" s="426"/>
      <c r="E47" s="427"/>
      <c r="F47" s="426"/>
      <c r="G47" s="427"/>
      <c r="H47" s="426"/>
      <c r="I47" s="427"/>
      <c r="J47" s="426"/>
      <c r="K47" s="426"/>
      <c r="L47" s="426">
        <v>18.899999999999999</v>
      </c>
      <c r="M47" s="1033">
        <v>18.899999999999999</v>
      </c>
      <c r="O47" s="428" t="s">
        <v>34</v>
      </c>
      <c r="P47" s="430">
        <v>605.1</v>
      </c>
      <c r="Q47" s="426">
        <v>180</v>
      </c>
      <c r="R47" s="431">
        <v>2</v>
      </c>
    </row>
    <row r="48" spans="1:18" x14ac:dyDescent="0.2">
      <c r="A48" s="425">
        <v>2008</v>
      </c>
      <c r="B48" s="426"/>
      <c r="C48" s="430">
        <v>10</v>
      </c>
      <c r="D48" s="426"/>
      <c r="E48" s="430"/>
      <c r="F48" s="426"/>
      <c r="G48" s="430"/>
      <c r="H48" s="426"/>
      <c r="I48" s="430"/>
      <c r="J48" s="426"/>
      <c r="K48" s="426"/>
      <c r="L48" s="426">
        <v>18.899999999999999</v>
      </c>
      <c r="M48" s="1034">
        <v>28.9</v>
      </c>
      <c r="O48" s="428" t="s">
        <v>24</v>
      </c>
      <c r="P48" s="435">
        <v>557.15</v>
      </c>
      <c r="Q48" s="436">
        <v>26.1</v>
      </c>
      <c r="R48" s="431">
        <v>2</v>
      </c>
    </row>
    <row r="49" spans="1:18" x14ac:dyDescent="0.2">
      <c r="A49" s="425">
        <v>2009</v>
      </c>
      <c r="B49" s="426"/>
      <c r="C49" s="430">
        <v>31</v>
      </c>
      <c r="D49" s="426"/>
      <c r="E49" s="430"/>
      <c r="F49" s="426"/>
      <c r="G49" s="430"/>
      <c r="H49" s="426"/>
      <c r="I49" s="430"/>
      <c r="J49" s="426"/>
      <c r="K49" s="426">
        <v>25</v>
      </c>
      <c r="L49" s="426">
        <v>18.899999999999999</v>
      </c>
      <c r="M49" s="1034">
        <v>74.900000000000006</v>
      </c>
      <c r="O49" s="428" t="s">
        <v>263</v>
      </c>
      <c r="P49" s="435">
        <v>533.08000000000004</v>
      </c>
      <c r="Q49" s="436">
        <v>205</v>
      </c>
      <c r="R49" s="431">
        <v>3</v>
      </c>
    </row>
    <row r="50" spans="1:18" x14ac:dyDescent="0.2">
      <c r="A50" s="425">
        <v>2010</v>
      </c>
      <c r="B50" s="426"/>
      <c r="C50" s="430">
        <v>79</v>
      </c>
      <c r="D50" s="426">
        <v>13.9</v>
      </c>
      <c r="E50" s="430"/>
      <c r="F50" s="426"/>
      <c r="G50" s="430"/>
      <c r="H50" s="426"/>
      <c r="I50" s="430">
        <v>23.43</v>
      </c>
      <c r="J50" s="426"/>
      <c r="K50" s="426">
        <v>65.099999999999994</v>
      </c>
      <c r="L50" s="426">
        <v>68.540000000000006</v>
      </c>
      <c r="M50" s="1034">
        <v>249.97</v>
      </c>
      <c r="O50" s="428" t="s">
        <v>55</v>
      </c>
      <c r="P50" s="435">
        <v>407.1</v>
      </c>
      <c r="Q50" s="436">
        <v>100</v>
      </c>
      <c r="R50" s="431">
        <v>1</v>
      </c>
    </row>
    <row r="51" spans="1:18" x14ac:dyDescent="0.2">
      <c r="A51" s="425">
        <v>2011</v>
      </c>
      <c r="B51" s="426"/>
      <c r="C51" s="430">
        <v>174</v>
      </c>
      <c r="D51" s="426">
        <v>43.9</v>
      </c>
      <c r="E51" s="430"/>
      <c r="F51" s="426"/>
      <c r="G51" s="430"/>
      <c r="H51" s="426">
        <v>31.5</v>
      </c>
      <c r="I51" s="430">
        <v>97.01</v>
      </c>
      <c r="J51" s="426">
        <v>49.86</v>
      </c>
      <c r="K51" s="426">
        <v>70.599999999999994</v>
      </c>
      <c r="L51" s="426">
        <v>269.25</v>
      </c>
      <c r="M51" s="1034">
        <v>736.12</v>
      </c>
      <c r="O51" s="428" t="s">
        <v>31</v>
      </c>
      <c r="P51" s="435">
        <v>401.38</v>
      </c>
      <c r="Q51" s="436">
        <v>110.1</v>
      </c>
      <c r="R51" s="431">
        <v>3</v>
      </c>
    </row>
    <row r="52" spans="1:18" x14ac:dyDescent="0.2">
      <c r="A52" s="425">
        <v>2012</v>
      </c>
      <c r="B52" s="426"/>
      <c r="C52" s="430">
        <v>599.41999999999996</v>
      </c>
      <c r="D52" s="426">
        <v>74.3</v>
      </c>
      <c r="E52" s="430">
        <v>5.76</v>
      </c>
      <c r="F52" s="426"/>
      <c r="G52" s="430"/>
      <c r="H52" s="426">
        <v>31.5</v>
      </c>
      <c r="I52" s="430">
        <v>204.41</v>
      </c>
      <c r="J52" s="426">
        <v>49.86</v>
      </c>
      <c r="K52" s="426">
        <v>110.7</v>
      </c>
      <c r="L52" s="426">
        <v>621.30999999999995</v>
      </c>
      <c r="M52" s="1034">
        <v>1697.26</v>
      </c>
      <c r="O52" s="428" t="s">
        <v>261</v>
      </c>
      <c r="P52" s="435">
        <v>400</v>
      </c>
      <c r="Q52" s="436">
        <v>40</v>
      </c>
      <c r="R52" s="431">
        <v>1</v>
      </c>
    </row>
    <row r="53" spans="1:18" x14ac:dyDescent="0.2">
      <c r="A53" s="425">
        <v>2013</v>
      </c>
      <c r="B53" s="426"/>
      <c r="C53" s="430">
        <v>1499.52</v>
      </c>
      <c r="D53" s="426">
        <v>125</v>
      </c>
      <c r="E53" s="430">
        <v>5.76</v>
      </c>
      <c r="F53" s="426"/>
      <c r="G53" s="430">
        <v>38.799999999999997</v>
      </c>
      <c r="H53" s="426">
        <v>31.5</v>
      </c>
      <c r="I53" s="430">
        <v>221.71</v>
      </c>
      <c r="J53" s="426">
        <v>49.86</v>
      </c>
      <c r="K53" s="426">
        <v>154.35</v>
      </c>
      <c r="L53" s="426">
        <v>912.11</v>
      </c>
      <c r="M53" s="1034">
        <v>3038.61</v>
      </c>
      <c r="O53" s="428" t="s">
        <v>30</v>
      </c>
      <c r="P53" s="435">
        <v>389.14</v>
      </c>
      <c r="Q53" s="436">
        <v>80</v>
      </c>
      <c r="R53" s="431">
        <v>4</v>
      </c>
    </row>
    <row r="54" spans="1:18" x14ac:dyDescent="0.2">
      <c r="A54" s="425">
        <v>2014</v>
      </c>
      <c r="B54" s="426"/>
      <c r="C54" s="430">
        <v>4175.96</v>
      </c>
      <c r="D54" s="426">
        <v>164.6</v>
      </c>
      <c r="E54" s="430">
        <v>17.760000000000002</v>
      </c>
      <c r="F54" s="426">
        <v>20.25</v>
      </c>
      <c r="G54" s="430">
        <v>55.51</v>
      </c>
      <c r="H54" s="426">
        <v>31.5</v>
      </c>
      <c r="I54" s="430">
        <v>324.16000000000003</v>
      </c>
      <c r="J54" s="426">
        <v>49.86</v>
      </c>
      <c r="K54" s="426">
        <v>216.03</v>
      </c>
      <c r="L54" s="426">
        <v>1167.06</v>
      </c>
      <c r="M54" s="1034">
        <v>6222.7</v>
      </c>
      <c r="O54" s="428" t="s">
        <v>262</v>
      </c>
      <c r="P54" s="435">
        <v>361.87</v>
      </c>
      <c r="Q54" s="436">
        <v>29.77</v>
      </c>
      <c r="R54" s="431">
        <v>1</v>
      </c>
    </row>
    <row r="55" spans="1:18" x14ac:dyDescent="0.2">
      <c r="A55" s="425">
        <v>2015</v>
      </c>
      <c r="B55" s="426"/>
      <c r="C55" s="430">
        <v>5513.12</v>
      </c>
      <c r="D55" s="426">
        <v>294.86</v>
      </c>
      <c r="E55" s="430">
        <v>39.96</v>
      </c>
      <c r="F55" s="426">
        <v>20.25</v>
      </c>
      <c r="G55" s="430">
        <v>75.91</v>
      </c>
      <c r="H55" s="426">
        <v>31.5</v>
      </c>
      <c r="I55" s="430">
        <v>570.32000000000005</v>
      </c>
      <c r="J55" s="426">
        <v>49.86</v>
      </c>
      <c r="K55" s="426">
        <v>631.13</v>
      </c>
      <c r="L55" s="426">
        <v>1881.27</v>
      </c>
      <c r="M55" s="1034">
        <v>9108.18</v>
      </c>
      <c r="O55" s="428" t="s">
        <v>11</v>
      </c>
      <c r="P55" s="435">
        <v>360.41</v>
      </c>
      <c r="Q55" s="436">
        <v>66</v>
      </c>
      <c r="R55" s="431">
        <v>2</v>
      </c>
    </row>
    <row r="56" spans="1:18" x14ac:dyDescent="0.2">
      <c r="A56" s="425">
        <v>2016</v>
      </c>
      <c r="B56" s="426"/>
      <c r="C56" s="430">
        <v>8615.31</v>
      </c>
      <c r="D56" s="426">
        <v>564.36</v>
      </c>
      <c r="E56" s="430">
        <v>46.46</v>
      </c>
      <c r="F56" s="426">
        <v>46.86</v>
      </c>
      <c r="G56" s="430">
        <v>186.51</v>
      </c>
      <c r="H56" s="426">
        <v>41</v>
      </c>
      <c r="I56" s="430">
        <v>939.11</v>
      </c>
      <c r="J56" s="426">
        <v>214.86</v>
      </c>
      <c r="K56" s="426">
        <v>1964.01</v>
      </c>
      <c r="L56" s="426">
        <v>3929.95</v>
      </c>
      <c r="M56" s="1034">
        <v>16548.439999999999</v>
      </c>
      <c r="O56" s="428" t="s">
        <v>435</v>
      </c>
      <c r="P56" s="435">
        <v>340</v>
      </c>
      <c r="Q56" s="436">
        <v>220</v>
      </c>
      <c r="R56" s="431">
        <v>2</v>
      </c>
    </row>
    <row r="57" spans="1:18" x14ac:dyDescent="0.2">
      <c r="A57" s="425">
        <v>2017</v>
      </c>
      <c r="B57" s="426"/>
      <c r="C57" s="430">
        <v>9144.2000000000007</v>
      </c>
      <c r="D57" s="426">
        <v>1225.1099999999999</v>
      </c>
      <c r="E57" s="430">
        <v>92.06</v>
      </c>
      <c r="F57" s="426">
        <v>74.06</v>
      </c>
      <c r="G57" s="430">
        <v>459.8</v>
      </c>
      <c r="H57" s="426">
        <v>56</v>
      </c>
      <c r="I57" s="430">
        <v>1411.9</v>
      </c>
      <c r="J57" s="426">
        <v>233.54</v>
      </c>
      <c r="K57" s="426">
        <v>3164.71</v>
      </c>
      <c r="L57" s="426">
        <v>4779.28</v>
      </c>
      <c r="M57" s="1034">
        <v>20640.68</v>
      </c>
      <c r="O57" s="428" t="s">
        <v>269</v>
      </c>
      <c r="P57" s="435">
        <v>269.27</v>
      </c>
      <c r="Q57" s="436">
        <v>100.4</v>
      </c>
      <c r="R57" s="431">
        <v>4</v>
      </c>
    </row>
    <row r="58" spans="1:18" x14ac:dyDescent="0.2">
      <c r="A58" s="425">
        <v>2018</v>
      </c>
      <c r="B58" s="426"/>
      <c r="C58" s="430">
        <v>9980</v>
      </c>
      <c r="D58" s="426">
        <v>1871.11</v>
      </c>
      <c r="E58" s="430">
        <v>112.06</v>
      </c>
      <c r="F58" s="426">
        <v>138.65</v>
      </c>
      <c r="G58" s="430">
        <v>571.42999999999995</v>
      </c>
      <c r="H58" s="426">
        <v>88.6</v>
      </c>
      <c r="I58" s="430">
        <v>1772.8</v>
      </c>
      <c r="J58" s="426">
        <v>251.94</v>
      </c>
      <c r="K58" s="426">
        <v>4542.01</v>
      </c>
      <c r="L58" s="426">
        <v>5274.18</v>
      </c>
      <c r="M58" s="1034">
        <v>24602.799999999999</v>
      </c>
      <c r="O58" s="428" t="s">
        <v>1575</v>
      </c>
      <c r="P58" s="435">
        <v>231</v>
      </c>
      <c r="Q58" s="436"/>
      <c r="R58" s="431"/>
    </row>
    <row r="59" spans="1:18" x14ac:dyDescent="0.2">
      <c r="A59" s="425">
        <v>2019</v>
      </c>
      <c r="B59" s="426"/>
      <c r="C59" s="430">
        <v>10958.8</v>
      </c>
      <c r="D59" s="426">
        <v>2368.81</v>
      </c>
      <c r="E59" s="430">
        <v>241.41</v>
      </c>
      <c r="F59" s="426">
        <v>249.13</v>
      </c>
      <c r="G59" s="430">
        <v>584.63</v>
      </c>
      <c r="H59" s="426">
        <v>153.6</v>
      </c>
      <c r="I59" s="430">
        <v>2264.9299999999998</v>
      </c>
      <c r="J59" s="426">
        <v>267.94</v>
      </c>
      <c r="K59" s="426">
        <v>6090.22</v>
      </c>
      <c r="L59" s="426">
        <v>6022.18</v>
      </c>
      <c r="M59" s="1034">
        <v>29201.66</v>
      </c>
      <c r="O59" s="428" t="s">
        <v>436</v>
      </c>
      <c r="P59" s="435">
        <v>199.35</v>
      </c>
      <c r="Q59" s="436">
        <v>5.65</v>
      </c>
      <c r="R59" s="431">
        <v>1</v>
      </c>
    </row>
    <row r="60" spans="1:18" x14ac:dyDescent="0.2">
      <c r="A60" s="425">
        <v>2020</v>
      </c>
      <c r="B60" s="426"/>
      <c r="C60" s="430">
        <v>12713.5</v>
      </c>
      <c r="D60" s="426">
        <v>4864.21</v>
      </c>
      <c r="E60" s="430">
        <v>255.41</v>
      </c>
      <c r="F60" s="426">
        <v>347.23</v>
      </c>
      <c r="G60" s="430">
        <v>1025.53</v>
      </c>
      <c r="H60" s="426">
        <v>180.6</v>
      </c>
      <c r="I60" s="430">
        <v>3396.88</v>
      </c>
      <c r="J60" s="426">
        <v>297.95</v>
      </c>
      <c r="K60" s="426">
        <v>8905.6</v>
      </c>
      <c r="L60" s="426">
        <v>6837.88</v>
      </c>
      <c r="M60" s="1034">
        <v>38824.800000000003</v>
      </c>
      <c r="O60" s="428" t="s">
        <v>23</v>
      </c>
      <c r="P60" s="435">
        <v>196.09</v>
      </c>
      <c r="Q60" s="436">
        <v>5</v>
      </c>
      <c r="R60" s="431">
        <v>1</v>
      </c>
    </row>
    <row r="61" spans="1:18" x14ac:dyDescent="0.2">
      <c r="A61" s="425">
        <v>2021</v>
      </c>
      <c r="B61" s="426"/>
      <c r="C61" s="430">
        <v>13892.5</v>
      </c>
      <c r="D61" s="426">
        <v>8809.5499999999993</v>
      </c>
      <c r="E61" s="430">
        <v>255.41</v>
      </c>
      <c r="F61" s="426">
        <v>634.54999999999995</v>
      </c>
      <c r="G61" s="430">
        <v>2023.53</v>
      </c>
      <c r="H61" s="426">
        <v>215.61</v>
      </c>
      <c r="I61" s="430">
        <v>5110.78</v>
      </c>
      <c r="J61" s="426">
        <v>302.95</v>
      </c>
      <c r="K61" s="426">
        <v>11473.4</v>
      </c>
      <c r="L61" s="426">
        <v>8597.48</v>
      </c>
      <c r="M61" s="1034">
        <v>51315.76</v>
      </c>
      <c r="N61" s="436"/>
      <c r="O61" s="428" t="s">
        <v>36</v>
      </c>
      <c r="P61" s="435">
        <v>169.2</v>
      </c>
      <c r="Q61" s="436"/>
      <c r="R61" s="431"/>
    </row>
    <row r="62" spans="1:18" x14ac:dyDescent="0.2">
      <c r="A62" s="425">
        <v>2022</v>
      </c>
      <c r="B62" s="426"/>
      <c r="C62" s="430">
        <v>15860.9</v>
      </c>
      <c r="D62" s="426">
        <v>11313.65</v>
      </c>
      <c r="E62" s="430">
        <v>294.41000000000003</v>
      </c>
      <c r="F62" s="426">
        <v>749.75</v>
      </c>
      <c r="G62" s="430">
        <v>3292.13</v>
      </c>
      <c r="H62" s="426">
        <v>309.14</v>
      </c>
      <c r="I62" s="430">
        <v>6022.63</v>
      </c>
      <c r="J62" s="426">
        <v>310.95</v>
      </c>
      <c r="K62" s="426">
        <v>13676.1</v>
      </c>
      <c r="L62" s="426">
        <v>9860.7800000000007</v>
      </c>
      <c r="M62" s="1034">
        <v>61690.44</v>
      </c>
      <c r="O62" s="428" t="s">
        <v>25</v>
      </c>
      <c r="P62" s="435">
        <v>166.5</v>
      </c>
      <c r="Q62" s="436"/>
      <c r="R62" s="431"/>
    </row>
    <row r="63" spans="1:18" ht="13.5" thickBot="1" x14ac:dyDescent="0.25">
      <c r="A63" s="432">
        <v>2023</v>
      </c>
      <c r="B63" s="433">
        <v>6</v>
      </c>
      <c r="C63" s="434">
        <v>18627.8</v>
      </c>
      <c r="D63" s="433">
        <v>15503.75</v>
      </c>
      <c r="E63" s="434">
        <v>360.41</v>
      </c>
      <c r="F63" s="433">
        <v>860.8</v>
      </c>
      <c r="G63" s="434">
        <v>5971.63</v>
      </c>
      <c r="H63" s="433">
        <v>389.14</v>
      </c>
      <c r="I63" s="434">
        <v>8838.7099999999991</v>
      </c>
      <c r="J63" s="433">
        <v>450.95</v>
      </c>
      <c r="K63" s="433">
        <v>16793.57</v>
      </c>
      <c r="L63" s="433">
        <v>12401.96</v>
      </c>
      <c r="M63" s="1035">
        <v>80204.72</v>
      </c>
      <c r="O63" s="428" t="s">
        <v>2408</v>
      </c>
      <c r="P63" s="435">
        <v>160</v>
      </c>
      <c r="Q63" s="436">
        <v>160</v>
      </c>
      <c r="R63" s="431">
        <v>2</v>
      </c>
    </row>
    <row r="64" spans="1:18" ht="13.5" thickBot="1" x14ac:dyDescent="0.25">
      <c r="B64" s="426"/>
      <c r="C64" s="426"/>
      <c r="D64" s="426"/>
      <c r="E64" s="426"/>
      <c r="F64" s="426"/>
      <c r="G64" s="426"/>
      <c r="H64" s="426"/>
      <c r="I64" s="426"/>
      <c r="J64" s="426"/>
      <c r="K64" s="426"/>
      <c r="L64" s="426"/>
      <c r="M64" s="426"/>
      <c r="O64" s="428" t="s">
        <v>2409</v>
      </c>
      <c r="P64" s="435">
        <v>80</v>
      </c>
      <c r="Q64" s="436">
        <v>80</v>
      </c>
      <c r="R64" s="431">
        <v>1</v>
      </c>
    </row>
    <row r="65" spans="1:18" ht="14.25" x14ac:dyDescent="0.25">
      <c r="A65" s="417"/>
      <c r="B65" s="1222" t="s">
        <v>1576</v>
      </c>
      <c r="C65" s="1225"/>
      <c r="D65" s="1225"/>
      <c r="E65" s="1225"/>
      <c r="F65" s="1225"/>
      <c r="G65" s="1225"/>
      <c r="H65" s="1225"/>
      <c r="I65" s="1225"/>
      <c r="J65" s="1225"/>
      <c r="K65" s="1225"/>
      <c r="L65" s="1225"/>
      <c r="M65" s="1226"/>
      <c r="O65" s="428" t="s">
        <v>264</v>
      </c>
      <c r="P65" s="435">
        <v>80</v>
      </c>
      <c r="Q65" s="436"/>
      <c r="R65" s="431"/>
    </row>
    <row r="66" spans="1:18" ht="25.5" x14ac:dyDescent="0.2">
      <c r="A66" s="418" t="s">
        <v>257</v>
      </c>
      <c r="B66" s="419" t="s">
        <v>2410</v>
      </c>
      <c r="C66" s="419" t="s">
        <v>7</v>
      </c>
      <c r="D66" s="419" t="s">
        <v>2</v>
      </c>
      <c r="E66" s="419" t="s">
        <v>11</v>
      </c>
      <c r="F66" s="419" t="s">
        <v>6</v>
      </c>
      <c r="G66" s="419" t="s">
        <v>4</v>
      </c>
      <c r="H66" s="419" t="s">
        <v>5</v>
      </c>
      <c r="I66" s="419" t="s">
        <v>1</v>
      </c>
      <c r="J66" s="420" t="s">
        <v>3</v>
      </c>
      <c r="K66" s="421" t="s">
        <v>73</v>
      </c>
      <c r="L66" s="421" t="s">
        <v>72</v>
      </c>
      <c r="M66" s="1032" t="s">
        <v>20</v>
      </c>
      <c r="O66" s="428" t="s">
        <v>268</v>
      </c>
      <c r="P66" s="435">
        <v>76.099999999999994</v>
      </c>
      <c r="Q66" s="436"/>
      <c r="R66" s="431"/>
    </row>
    <row r="67" spans="1:18" x14ac:dyDescent="0.2">
      <c r="A67" s="425">
        <v>2007</v>
      </c>
      <c r="B67" s="426"/>
      <c r="C67" s="427"/>
      <c r="D67" s="426"/>
      <c r="E67" s="427"/>
      <c r="F67" s="426"/>
      <c r="G67" s="427"/>
      <c r="H67" s="426"/>
      <c r="I67" s="427"/>
      <c r="J67" s="426"/>
      <c r="K67" s="426"/>
      <c r="L67" s="426">
        <v>22.28</v>
      </c>
      <c r="M67" s="1033">
        <v>22.28</v>
      </c>
      <c r="O67" s="428" t="s">
        <v>267</v>
      </c>
      <c r="P67" s="435">
        <v>72</v>
      </c>
      <c r="Q67" s="436"/>
      <c r="R67" s="431"/>
    </row>
    <row r="68" spans="1:18" x14ac:dyDescent="0.2">
      <c r="A68" s="425">
        <v>2008</v>
      </c>
      <c r="B68" s="426"/>
      <c r="C68" s="430">
        <v>12.14</v>
      </c>
      <c r="D68" s="426"/>
      <c r="E68" s="430"/>
      <c r="F68" s="426"/>
      <c r="G68" s="430"/>
      <c r="H68" s="426"/>
      <c r="I68" s="430"/>
      <c r="J68" s="426"/>
      <c r="K68" s="426"/>
      <c r="L68" s="426"/>
      <c r="M68" s="1034">
        <v>12.14</v>
      </c>
      <c r="O68" s="428" t="s">
        <v>32</v>
      </c>
      <c r="P68" s="435">
        <v>50.02</v>
      </c>
      <c r="Q68" s="436">
        <v>10</v>
      </c>
      <c r="R68" s="431">
        <v>1</v>
      </c>
    </row>
    <row r="69" spans="1:18" x14ac:dyDescent="0.2">
      <c r="A69" s="425">
        <v>2009</v>
      </c>
      <c r="B69" s="426"/>
      <c r="C69" s="430">
        <v>25.2</v>
      </c>
      <c r="D69" s="426"/>
      <c r="E69" s="430"/>
      <c r="F69" s="426"/>
      <c r="G69" s="430"/>
      <c r="H69" s="426"/>
      <c r="I69" s="430"/>
      <c r="J69" s="426"/>
      <c r="K69" s="426">
        <v>27.6</v>
      </c>
      <c r="L69" s="426"/>
      <c r="M69" s="1034">
        <v>52.8</v>
      </c>
      <c r="O69" s="428" t="s">
        <v>37</v>
      </c>
      <c r="P69" s="435">
        <v>29.59</v>
      </c>
      <c r="Q69" s="436"/>
      <c r="R69" s="431"/>
    </row>
    <row r="70" spans="1:18" x14ac:dyDescent="0.2">
      <c r="A70" s="425">
        <v>2010</v>
      </c>
      <c r="B70" s="426"/>
      <c r="C70" s="430">
        <v>60.5</v>
      </c>
      <c r="D70" s="426">
        <v>16.600000000000001</v>
      </c>
      <c r="E70" s="430"/>
      <c r="F70" s="426"/>
      <c r="G70" s="430"/>
      <c r="H70" s="426"/>
      <c r="I70" s="430">
        <v>28.17</v>
      </c>
      <c r="J70" s="426"/>
      <c r="K70" s="426">
        <v>48.3</v>
      </c>
      <c r="L70" s="426">
        <v>57.15</v>
      </c>
      <c r="M70" s="1034">
        <v>210.72</v>
      </c>
      <c r="O70" s="428" t="s">
        <v>270</v>
      </c>
      <c r="P70" s="435">
        <v>26</v>
      </c>
      <c r="Q70" s="436"/>
      <c r="R70" s="431"/>
    </row>
    <row r="71" spans="1:18" x14ac:dyDescent="0.2">
      <c r="A71" s="425">
        <v>2011</v>
      </c>
      <c r="B71" s="426"/>
      <c r="C71" s="430">
        <v>118.41</v>
      </c>
      <c r="D71" s="426">
        <v>34.99</v>
      </c>
      <c r="E71" s="430"/>
      <c r="F71" s="426"/>
      <c r="G71" s="430"/>
      <c r="H71" s="426">
        <v>37.69</v>
      </c>
      <c r="I71" s="430">
        <v>85.32</v>
      </c>
      <c r="J71" s="426">
        <v>54</v>
      </c>
      <c r="K71" s="426">
        <v>5.92</v>
      </c>
      <c r="L71" s="426">
        <v>242.82</v>
      </c>
      <c r="M71" s="1034">
        <v>579.15</v>
      </c>
      <c r="O71" s="428" t="s">
        <v>43</v>
      </c>
      <c r="P71" s="435">
        <v>25</v>
      </c>
      <c r="Q71" s="436"/>
      <c r="R71" s="431"/>
    </row>
    <row r="72" spans="1:18" x14ac:dyDescent="0.2">
      <c r="A72" s="425">
        <v>2012</v>
      </c>
      <c r="B72" s="426"/>
      <c r="C72" s="430">
        <v>560.54999999999995</v>
      </c>
      <c r="D72" s="426">
        <v>35.43</v>
      </c>
      <c r="E72" s="430">
        <v>7.2</v>
      </c>
      <c r="F72" s="426"/>
      <c r="G72" s="430"/>
      <c r="H72" s="426"/>
      <c r="I72" s="430">
        <v>133.72999999999999</v>
      </c>
      <c r="J72" s="426"/>
      <c r="K72" s="426">
        <v>49.31</v>
      </c>
      <c r="L72" s="426">
        <v>431.2</v>
      </c>
      <c r="M72" s="1034">
        <v>1217.42</v>
      </c>
      <c r="O72" s="428" t="s">
        <v>49</v>
      </c>
      <c r="P72" s="435">
        <v>14.26</v>
      </c>
      <c r="Q72" s="436"/>
      <c r="R72" s="431"/>
    </row>
    <row r="73" spans="1:18" ht="13.5" thickBot="1" x14ac:dyDescent="0.25">
      <c r="A73" s="425">
        <v>2013</v>
      </c>
      <c r="B73" s="426"/>
      <c r="C73" s="430">
        <v>1171.33</v>
      </c>
      <c r="D73" s="426">
        <v>61.67</v>
      </c>
      <c r="E73" s="430"/>
      <c r="F73" s="426"/>
      <c r="G73" s="430">
        <v>52.27</v>
      </c>
      <c r="H73" s="426"/>
      <c r="I73" s="430">
        <v>21.36</v>
      </c>
      <c r="J73" s="426"/>
      <c r="K73" s="426">
        <v>55</v>
      </c>
      <c r="L73" s="426">
        <v>392.52</v>
      </c>
      <c r="M73" s="1034">
        <v>1754.16</v>
      </c>
      <c r="O73" s="437" t="s">
        <v>2410</v>
      </c>
      <c r="P73" s="438">
        <v>6</v>
      </c>
      <c r="Q73" s="439">
        <v>6</v>
      </c>
      <c r="R73" s="440">
        <v>1</v>
      </c>
    </row>
    <row r="74" spans="1:18" x14ac:dyDescent="0.2">
      <c r="A74" s="425">
        <v>2014</v>
      </c>
      <c r="B74" s="426"/>
      <c r="C74" s="430">
        <v>3463.02</v>
      </c>
      <c r="D74" s="426">
        <v>48.1</v>
      </c>
      <c r="E74" s="430">
        <v>14.26</v>
      </c>
      <c r="F74" s="426">
        <v>24.66</v>
      </c>
      <c r="G74" s="430">
        <v>22.06</v>
      </c>
      <c r="H74" s="426"/>
      <c r="I74" s="430">
        <v>139.33000000000001</v>
      </c>
      <c r="J74" s="426"/>
      <c r="K74" s="426">
        <v>78.599999999999994</v>
      </c>
      <c r="L74" s="426">
        <v>322.10000000000002</v>
      </c>
      <c r="M74" s="1034">
        <v>4112.13</v>
      </c>
      <c r="P74" s="436"/>
    </row>
    <row r="75" spans="1:18" x14ac:dyDescent="0.2">
      <c r="A75" s="425">
        <v>2015</v>
      </c>
      <c r="B75" s="426"/>
      <c r="C75" s="430">
        <v>1697.12</v>
      </c>
      <c r="D75" s="426">
        <v>162.37</v>
      </c>
      <c r="E75" s="430">
        <v>28.83</v>
      </c>
      <c r="F75" s="426"/>
      <c r="G75" s="430">
        <v>27.27</v>
      </c>
      <c r="H75" s="426"/>
      <c r="I75" s="430">
        <v>332.86</v>
      </c>
      <c r="J75" s="426"/>
      <c r="K75" s="426">
        <v>563.24</v>
      </c>
      <c r="L75" s="426">
        <v>939.58</v>
      </c>
      <c r="M75" s="1034">
        <v>3751.27</v>
      </c>
    </row>
    <row r="76" spans="1:18" x14ac:dyDescent="0.2">
      <c r="A76" s="425">
        <v>2016</v>
      </c>
      <c r="B76" s="426"/>
      <c r="C76" s="430">
        <v>3981.58</v>
      </c>
      <c r="D76" s="426">
        <v>344.1</v>
      </c>
      <c r="E76" s="430">
        <v>8.1300000000000008</v>
      </c>
      <c r="F76" s="426">
        <v>36.54</v>
      </c>
      <c r="G76" s="430">
        <v>152.15</v>
      </c>
      <c r="H76" s="426">
        <v>14.25</v>
      </c>
      <c r="I76" s="430">
        <v>469.58</v>
      </c>
      <c r="J76" s="426">
        <v>223.6</v>
      </c>
      <c r="K76" s="426">
        <v>1794.3</v>
      </c>
      <c r="L76" s="426">
        <v>2647.55</v>
      </c>
      <c r="M76" s="1034">
        <v>9671.7800000000007</v>
      </c>
    </row>
    <row r="77" spans="1:18" x14ac:dyDescent="0.2">
      <c r="A77" s="425">
        <v>2017</v>
      </c>
      <c r="B77" s="426"/>
      <c r="C77" s="430">
        <v>700.8</v>
      </c>
      <c r="D77" s="426">
        <v>855.63</v>
      </c>
      <c r="E77" s="430">
        <v>63.59</v>
      </c>
      <c r="F77" s="426">
        <v>34.56</v>
      </c>
      <c r="G77" s="430">
        <v>385.09</v>
      </c>
      <c r="H77" s="426">
        <v>19.02</v>
      </c>
      <c r="I77" s="430">
        <v>621.27</v>
      </c>
      <c r="J77" s="426">
        <v>24.73</v>
      </c>
      <c r="K77" s="426">
        <v>1628.3</v>
      </c>
      <c r="L77" s="426">
        <v>1109.08</v>
      </c>
      <c r="M77" s="1034">
        <v>5442.08</v>
      </c>
    </row>
    <row r="78" spans="1:18" x14ac:dyDescent="0.2">
      <c r="A78" s="425">
        <v>2018</v>
      </c>
      <c r="B78" s="426"/>
      <c r="C78" s="430">
        <v>1120.33</v>
      </c>
      <c r="D78" s="426">
        <v>854.69</v>
      </c>
      <c r="E78" s="430">
        <v>28.19</v>
      </c>
      <c r="F78" s="426">
        <v>87.95</v>
      </c>
      <c r="G78" s="430">
        <v>135.63999999999999</v>
      </c>
      <c r="H78" s="426">
        <v>42.4</v>
      </c>
      <c r="I78" s="430">
        <v>506.69</v>
      </c>
      <c r="J78" s="426">
        <v>24.07</v>
      </c>
      <c r="K78" s="426">
        <v>1959.88</v>
      </c>
      <c r="L78" s="426">
        <v>655.38</v>
      </c>
      <c r="M78" s="1034">
        <v>5415.22</v>
      </c>
    </row>
    <row r="79" spans="1:18" x14ac:dyDescent="0.2">
      <c r="A79" s="425">
        <v>2019</v>
      </c>
      <c r="B79" s="426"/>
      <c r="C79" s="430">
        <v>1220.81</v>
      </c>
      <c r="D79" s="426">
        <v>647.35</v>
      </c>
      <c r="E79" s="430">
        <v>168.6</v>
      </c>
      <c r="F79" s="426">
        <v>155.5</v>
      </c>
      <c r="G79" s="430">
        <v>16.670000000000002</v>
      </c>
      <c r="H79" s="426">
        <v>87.2</v>
      </c>
      <c r="I79" s="430">
        <v>672.25</v>
      </c>
      <c r="J79" s="426">
        <v>19.27</v>
      </c>
      <c r="K79" s="426">
        <v>2156.79</v>
      </c>
      <c r="L79" s="426">
        <v>968.64</v>
      </c>
      <c r="M79" s="1034">
        <v>6113.07</v>
      </c>
    </row>
    <row r="80" spans="1:18" x14ac:dyDescent="0.2">
      <c r="A80" s="425">
        <v>2020</v>
      </c>
      <c r="B80" s="426"/>
      <c r="C80" s="430">
        <v>2277.73</v>
      </c>
      <c r="D80" s="426">
        <v>3246.09</v>
      </c>
      <c r="E80" s="430">
        <v>19.3</v>
      </c>
      <c r="F80" s="426">
        <v>140.9</v>
      </c>
      <c r="G80" s="430">
        <v>626.48</v>
      </c>
      <c r="H80" s="426">
        <v>35.479999999999997</v>
      </c>
      <c r="I80" s="430">
        <v>1513.15</v>
      </c>
      <c r="J80" s="426">
        <v>39.700000000000003</v>
      </c>
      <c r="K80" s="426">
        <v>3858.09</v>
      </c>
      <c r="L80" s="426">
        <v>1055.44</v>
      </c>
      <c r="M80" s="1034">
        <v>12812.37</v>
      </c>
    </row>
    <row r="81" spans="1:13" x14ac:dyDescent="0.2">
      <c r="A81" s="425">
        <v>2021</v>
      </c>
      <c r="B81" s="426"/>
      <c r="C81" s="430">
        <v>1547.8</v>
      </c>
      <c r="D81" s="426">
        <v>5263.8</v>
      </c>
      <c r="E81" s="430"/>
      <c r="F81" s="426">
        <v>407.42</v>
      </c>
      <c r="G81" s="430">
        <v>1319.03</v>
      </c>
      <c r="H81" s="426">
        <v>49.03</v>
      </c>
      <c r="I81" s="430">
        <v>2262.0100000000002</v>
      </c>
      <c r="J81" s="426">
        <v>6.42</v>
      </c>
      <c r="K81" s="426">
        <v>3516.4</v>
      </c>
      <c r="L81" s="426">
        <v>2241.9699999999998</v>
      </c>
      <c r="M81" s="1034">
        <v>16613.88</v>
      </c>
    </row>
    <row r="82" spans="1:13" x14ac:dyDescent="0.2">
      <c r="A82" s="425">
        <v>2022</v>
      </c>
      <c r="B82" s="426"/>
      <c r="C82" s="430">
        <v>2464.1</v>
      </c>
      <c r="D82" s="426">
        <v>3158.44</v>
      </c>
      <c r="E82" s="430">
        <v>50.1</v>
      </c>
      <c r="F82" s="426">
        <v>162.18</v>
      </c>
      <c r="G82" s="430">
        <v>1683.84</v>
      </c>
      <c r="H82" s="426">
        <v>130.28</v>
      </c>
      <c r="I82" s="430">
        <v>1173.71</v>
      </c>
      <c r="J82" s="426">
        <v>10.8</v>
      </c>
      <c r="K82" s="426">
        <v>2930.79</v>
      </c>
      <c r="L82" s="426">
        <v>1679.96</v>
      </c>
      <c r="M82" s="1034">
        <v>13444.2</v>
      </c>
    </row>
    <row r="83" spans="1:13" ht="13.5" thickBot="1" x14ac:dyDescent="0.25">
      <c r="A83" s="432">
        <v>2023</v>
      </c>
      <c r="B83" s="433">
        <v>8.5</v>
      </c>
      <c r="C83" s="434">
        <v>3279.46</v>
      </c>
      <c r="D83" s="433">
        <v>5112.1400000000003</v>
      </c>
      <c r="E83" s="434">
        <v>42.28</v>
      </c>
      <c r="F83" s="433">
        <v>150.56</v>
      </c>
      <c r="G83" s="434">
        <v>3503.7</v>
      </c>
      <c r="H83" s="433">
        <v>108.34</v>
      </c>
      <c r="I83" s="434">
        <v>3610.9</v>
      </c>
      <c r="J83" s="433">
        <v>180.3</v>
      </c>
      <c r="K83" s="433">
        <v>4207.3</v>
      </c>
      <c r="L83" s="433">
        <v>3671.61</v>
      </c>
      <c r="M83" s="1035">
        <v>23875.08</v>
      </c>
    </row>
    <row r="84" spans="1:13" ht="13.5" thickBot="1" x14ac:dyDescent="0.25"/>
    <row r="85" spans="1:13" ht="14.25" x14ac:dyDescent="0.25">
      <c r="A85" s="417"/>
      <c r="B85" s="1222" t="s">
        <v>1577</v>
      </c>
      <c r="C85" s="1225"/>
      <c r="D85" s="1225"/>
      <c r="E85" s="1225"/>
      <c r="F85" s="1225"/>
      <c r="G85" s="1225"/>
      <c r="H85" s="1225"/>
      <c r="I85" s="1225"/>
      <c r="J85" s="1225"/>
      <c r="K85" s="1225"/>
      <c r="L85" s="1225"/>
      <c r="M85" s="1226"/>
    </row>
    <row r="86" spans="1:13" ht="25.5" x14ac:dyDescent="0.2">
      <c r="A86" s="418" t="s">
        <v>257</v>
      </c>
      <c r="B86" s="419" t="s">
        <v>2410</v>
      </c>
      <c r="C86" s="419" t="s">
        <v>7</v>
      </c>
      <c r="D86" s="419" t="s">
        <v>2</v>
      </c>
      <c r="E86" s="419" t="s">
        <v>11</v>
      </c>
      <c r="F86" s="419" t="s">
        <v>6</v>
      </c>
      <c r="G86" s="419" t="s">
        <v>4</v>
      </c>
      <c r="H86" s="419" t="s">
        <v>5</v>
      </c>
      <c r="I86" s="419" t="s">
        <v>1</v>
      </c>
      <c r="J86" s="420" t="s">
        <v>3</v>
      </c>
      <c r="K86" s="421" t="s">
        <v>73</v>
      </c>
      <c r="L86" s="421" t="s">
        <v>72</v>
      </c>
      <c r="M86" s="1032" t="s">
        <v>20</v>
      </c>
    </row>
    <row r="87" spans="1:13" x14ac:dyDescent="0.2">
      <c r="A87" s="425">
        <v>2007</v>
      </c>
      <c r="B87" s="426"/>
      <c r="C87" s="427"/>
      <c r="D87" s="426"/>
      <c r="E87" s="427"/>
      <c r="F87" s="426"/>
      <c r="G87" s="427"/>
      <c r="H87" s="426"/>
      <c r="I87" s="427"/>
      <c r="J87" s="426"/>
      <c r="K87" s="426"/>
      <c r="L87" s="426">
        <v>22.28</v>
      </c>
      <c r="M87" s="1033">
        <v>22.28</v>
      </c>
    </row>
    <row r="88" spans="1:13" x14ac:dyDescent="0.2">
      <c r="A88" s="425">
        <v>2008</v>
      </c>
      <c r="B88" s="426"/>
      <c r="C88" s="430">
        <v>12.14</v>
      </c>
      <c r="D88" s="426"/>
      <c r="E88" s="430"/>
      <c r="F88" s="426"/>
      <c r="G88" s="430"/>
      <c r="H88" s="426"/>
      <c r="I88" s="430"/>
      <c r="J88" s="426"/>
      <c r="K88" s="426"/>
      <c r="L88" s="426">
        <v>22.28</v>
      </c>
      <c r="M88" s="1034">
        <v>34.42</v>
      </c>
    </row>
    <row r="89" spans="1:13" x14ac:dyDescent="0.2">
      <c r="A89" s="425">
        <v>2009</v>
      </c>
      <c r="B89" s="426"/>
      <c r="C89" s="430">
        <v>37.340000000000003</v>
      </c>
      <c r="D89" s="426"/>
      <c r="E89" s="430"/>
      <c r="F89" s="426"/>
      <c r="G89" s="430"/>
      <c r="H89" s="426"/>
      <c r="I89" s="430"/>
      <c r="J89" s="426"/>
      <c r="K89" s="426">
        <v>27.6</v>
      </c>
      <c r="L89" s="426">
        <v>22.28</v>
      </c>
      <c r="M89" s="1034">
        <v>87.22</v>
      </c>
    </row>
    <row r="90" spans="1:13" x14ac:dyDescent="0.2">
      <c r="A90" s="425">
        <v>2010</v>
      </c>
      <c r="B90" s="426"/>
      <c r="C90" s="430">
        <v>97.84</v>
      </c>
      <c r="D90" s="426">
        <v>16.600000000000001</v>
      </c>
      <c r="E90" s="430"/>
      <c r="F90" s="426"/>
      <c r="G90" s="430"/>
      <c r="H90" s="426"/>
      <c r="I90" s="430">
        <v>28.17</v>
      </c>
      <c r="J90" s="426"/>
      <c r="K90" s="426">
        <v>75.900000000000006</v>
      </c>
      <c r="L90" s="426">
        <v>79.430000000000007</v>
      </c>
      <c r="M90" s="1034">
        <v>297.94</v>
      </c>
    </row>
    <row r="91" spans="1:13" x14ac:dyDescent="0.2">
      <c r="A91" s="425">
        <v>2011</v>
      </c>
      <c r="B91" s="426"/>
      <c r="C91" s="430">
        <v>216.25</v>
      </c>
      <c r="D91" s="426">
        <v>51.59</v>
      </c>
      <c r="E91" s="430"/>
      <c r="F91" s="426"/>
      <c r="G91" s="430"/>
      <c r="H91" s="426">
        <v>37.69</v>
      </c>
      <c r="I91" s="430">
        <v>113.5</v>
      </c>
      <c r="J91" s="426">
        <v>54</v>
      </c>
      <c r="K91" s="426">
        <v>81.81</v>
      </c>
      <c r="L91" s="426">
        <v>322.25</v>
      </c>
      <c r="M91" s="1034">
        <v>877.09</v>
      </c>
    </row>
    <row r="92" spans="1:13" x14ac:dyDescent="0.2">
      <c r="A92" s="425">
        <v>2012</v>
      </c>
      <c r="B92" s="426"/>
      <c r="C92" s="430">
        <v>776.79</v>
      </c>
      <c r="D92" s="426">
        <v>87.02</v>
      </c>
      <c r="E92" s="430">
        <v>7.2</v>
      </c>
      <c r="F92" s="426"/>
      <c r="G92" s="430"/>
      <c r="H92" s="426">
        <v>37.69</v>
      </c>
      <c r="I92" s="430">
        <v>247.23</v>
      </c>
      <c r="J92" s="426">
        <v>54</v>
      </c>
      <c r="K92" s="426">
        <v>131.13</v>
      </c>
      <c r="L92" s="426">
        <v>753.45</v>
      </c>
      <c r="M92" s="1034">
        <v>2094.5100000000002</v>
      </c>
    </row>
    <row r="93" spans="1:13" x14ac:dyDescent="0.2">
      <c r="A93" s="425">
        <v>2013</v>
      </c>
      <c r="B93" s="426"/>
      <c r="C93" s="430">
        <v>1948.13</v>
      </c>
      <c r="D93" s="426">
        <v>148.69999999999999</v>
      </c>
      <c r="E93" s="430">
        <v>7.2</v>
      </c>
      <c r="F93" s="426"/>
      <c r="G93" s="430">
        <v>52.27</v>
      </c>
      <c r="H93" s="426">
        <v>37.69</v>
      </c>
      <c r="I93" s="430">
        <v>268.58999999999997</v>
      </c>
      <c r="J93" s="426">
        <v>54</v>
      </c>
      <c r="K93" s="426">
        <v>186.13</v>
      </c>
      <c r="L93" s="426">
        <v>1145.97</v>
      </c>
      <c r="M93" s="1034">
        <v>3848.68</v>
      </c>
    </row>
    <row r="94" spans="1:13" x14ac:dyDescent="0.2">
      <c r="A94" s="425">
        <v>2014</v>
      </c>
      <c r="B94" s="426"/>
      <c r="C94" s="430">
        <v>5411.14</v>
      </c>
      <c r="D94" s="426">
        <v>196.8</v>
      </c>
      <c r="E94" s="430">
        <v>21.46</v>
      </c>
      <c r="F94" s="426">
        <v>24.66</v>
      </c>
      <c r="G94" s="430">
        <v>74.33</v>
      </c>
      <c r="H94" s="426">
        <v>37.69</v>
      </c>
      <c r="I94" s="430">
        <v>407.92</v>
      </c>
      <c r="J94" s="426">
        <v>54</v>
      </c>
      <c r="K94" s="426">
        <v>264.73</v>
      </c>
      <c r="L94" s="426">
        <v>1468.07</v>
      </c>
      <c r="M94" s="1034">
        <v>7960.81</v>
      </c>
    </row>
    <row r="95" spans="1:13" x14ac:dyDescent="0.2">
      <c r="A95" s="425">
        <v>2015</v>
      </c>
      <c r="B95" s="426"/>
      <c r="C95" s="430">
        <v>7108.27</v>
      </c>
      <c r="D95" s="426">
        <v>359.17</v>
      </c>
      <c r="E95" s="430">
        <v>50.29</v>
      </c>
      <c r="F95" s="426">
        <v>24.66</v>
      </c>
      <c r="G95" s="430">
        <v>101.6</v>
      </c>
      <c r="H95" s="426">
        <v>37.69</v>
      </c>
      <c r="I95" s="430">
        <v>740.78</v>
      </c>
      <c r="J95" s="426">
        <v>54</v>
      </c>
      <c r="K95" s="426">
        <v>827.97</v>
      </c>
      <c r="L95" s="426">
        <v>2407.66</v>
      </c>
      <c r="M95" s="1034">
        <v>11712.08</v>
      </c>
    </row>
    <row r="96" spans="1:13" x14ac:dyDescent="0.2">
      <c r="A96" s="425">
        <v>2016</v>
      </c>
      <c r="B96" s="426"/>
      <c r="C96" s="430">
        <v>11089.85</v>
      </c>
      <c r="D96" s="426">
        <v>703.27</v>
      </c>
      <c r="E96" s="430">
        <v>58.42</v>
      </c>
      <c r="F96" s="426">
        <v>61.2</v>
      </c>
      <c r="G96" s="430">
        <v>253.75</v>
      </c>
      <c r="H96" s="426">
        <v>51.94</v>
      </c>
      <c r="I96" s="430">
        <v>1210.3599999999999</v>
      </c>
      <c r="J96" s="426">
        <v>277.60000000000002</v>
      </c>
      <c r="K96" s="426">
        <v>2622.27</v>
      </c>
      <c r="L96" s="426">
        <v>5055.21</v>
      </c>
      <c r="M96" s="1034">
        <v>21383.86</v>
      </c>
    </row>
    <row r="97" spans="1:13" x14ac:dyDescent="0.2">
      <c r="A97" s="425">
        <v>2017</v>
      </c>
      <c r="B97" s="426"/>
      <c r="C97" s="430">
        <v>11790.65</v>
      </c>
      <c r="D97" s="426">
        <v>1558.9</v>
      </c>
      <c r="E97" s="430">
        <v>122.01</v>
      </c>
      <c r="F97" s="426">
        <v>95.76</v>
      </c>
      <c r="G97" s="430">
        <v>638.84</v>
      </c>
      <c r="H97" s="426">
        <v>70.959999999999994</v>
      </c>
      <c r="I97" s="430">
        <v>1831.63</v>
      </c>
      <c r="J97" s="426">
        <v>302.33</v>
      </c>
      <c r="K97" s="426">
        <v>4250.57</v>
      </c>
      <c r="L97" s="426">
        <v>6164.29</v>
      </c>
      <c r="M97" s="1034">
        <v>26825.94</v>
      </c>
    </row>
    <row r="98" spans="1:13" x14ac:dyDescent="0.2">
      <c r="A98" s="425">
        <v>2018</v>
      </c>
      <c r="B98" s="426"/>
      <c r="C98" s="430">
        <v>12910.98</v>
      </c>
      <c r="D98" s="426">
        <v>2413.59</v>
      </c>
      <c r="E98" s="430">
        <v>150.19999999999999</v>
      </c>
      <c r="F98" s="426">
        <v>183.72</v>
      </c>
      <c r="G98" s="430">
        <v>774.48</v>
      </c>
      <c r="H98" s="426">
        <v>113.36</v>
      </c>
      <c r="I98" s="430">
        <v>2338.3200000000002</v>
      </c>
      <c r="J98" s="426">
        <v>326.39999999999998</v>
      </c>
      <c r="K98" s="426">
        <v>6210.45</v>
      </c>
      <c r="L98" s="426">
        <v>6819.67</v>
      </c>
      <c r="M98" s="1034">
        <v>32241.16</v>
      </c>
    </row>
    <row r="99" spans="1:13" x14ac:dyDescent="0.2">
      <c r="A99" s="425">
        <v>2019</v>
      </c>
      <c r="B99" s="426"/>
      <c r="C99" s="430">
        <v>14131.78</v>
      </c>
      <c r="D99" s="426">
        <v>3060.94</v>
      </c>
      <c r="E99" s="430">
        <v>318.8</v>
      </c>
      <c r="F99" s="426">
        <v>339.22</v>
      </c>
      <c r="G99" s="430">
        <v>791.15</v>
      </c>
      <c r="H99" s="426">
        <v>200.56</v>
      </c>
      <c r="I99" s="430">
        <v>3010.57</v>
      </c>
      <c r="J99" s="426">
        <v>345.67</v>
      </c>
      <c r="K99" s="426">
        <v>8367.23</v>
      </c>
      <c r="L99" s="426">
        <v>7788.31</v>
      </c>
      <c r="M99" s="1034">
        <v>38354.230000000003</v>
      </c>
    </row>
    <row r="100" spans="1:13" x14ac:dyDescent="0.2">
      <c r="A100" s="425">
        <v>2020</v>
      </c>
      <c r="B100" s="426"/>
      <c r="C100" s="430">
        <v>16409.509999999998</v>
      </c>
      <c r="D100" s="426">
        <v>6307.03</v>
      </c>
      <c r="E100" s="430">
        <v>338.1</v>
      </c>
      <c r="F100" s="426">
        <v>480.12</v>
      </c>
      <c r="G100" s="430">
        <v>1417.63</v>
      </c>
      <c r="H100" s="426">
        <v>236.04</v>
      </c>
      <c r="I100" s="430">
        <v>4523.72</v>
      </c>
      <c r="J100" s="426">
        <v>385.37</v>
      </c>
      <c r="K100" s="426">
        <v>12225.32</v>
      </c>
      <c r="L100" s="426">
        <v>8843.75</v>
      </c>
      <c r="M100" s="1034">
        <v>51166.61</v>
      </c>
    </row>
    <row r="101" spans="1:13" x14ac:dyDescent="0.2">
      <c r="A101" s="425">
        <v>2021</v>
      </c>
      <c r="B101" s="426"/>
      <c r="C101" s="430">
        <v>17957.310000000001</v>
      </c>
      <c r="D101" s="426">
        <v>11570.83</v>
      </c>
      <c r="E101" s="430">
        <v>338.1</v>
      </c>
      <c r="F101" s="426">
        <v>887.54</v>
      </c>
      <c r="G101" s="430">
        <v>2736.66</v>
      </c>
      <c r="H101" s="426">
        <v>285.07</v>
      </c>
      <c r="I101" s="430">
        <v>6785.73</v>
      </c>
      <c r="J101" s="426">
        <v>391.79</v>
      </c>
      <c r="K101" s="426">
        <v>15741.72</v>
      </c>
      <c r="L101" s="426">
        <v>11085.72</v>
      </c>
      <c r="M101" s="1034">
        <v>67780.479999999996</v>
      </c>
    </row>
    <row r="102" spans="1:13" x14ac:dyDescent="0.2">
      <c r="A102" s="425">
        <v>2022</v>
      </c>
      <c r="B102" s="426"/>
      <c r="C102" s="430">
        <v>20421.41</v>
      </c>
      <c r="D102" s="426">
        <v>14729.27</v>
      </c>
      <c r="E102" s="430">
        <v>388.2</v>
      </c>
      <c r="F102" s="426">
        <v>1049.72</v>
      </c>
      <c r="G102" s="430">
        <v>4420.51</v>
      </c>
      <c r="H102" s="426">
        <v>415.35</v>
      </c>
      <c r="I102" s="430">
        <v>7959.43</v>
      </c>
      <c r="J102" s="426">
        <v>402.59</v>
      </c>
      <c r="K102" s="426">
        <v>18672.52</v>
      </c>
      <c r="L102" s="426">
        <v>12765.68</v>
      </c>
      <c r="M102" s="1034">
        <v>81224.679999999993</v>
      </c>
    </row>
    <row r="103" spans="1:13" ht="13.5" thickBot="1" x14ac:dyDescent="0.25">
      <c r="A103" s="432">
        <v>2023</v>
      </c>
      <c r="B103" s="433">
        <v>8.5</v>
      </c>
      <c r="C103" s="434">
        <v>23700.87</v>
      </c>
      <c r="D103" s="433">
        <v>19841.41</v>
      </c>
      <c r="E103" s="434">
        <v>430.47</v>
      </c>
      <c r="F103" s="433">
        <v>1200.28</v>
      </c>
      <c r="G103" s="434">
        <v>7924.21</v>
      </c>
      <c r="H103" s="433">
        <v>523.69000000000005</v>
      </c>
      <c r="I103" s="434">
        <v>11570.33</v>
      </c>
      <c r="J103" s="433">
        <v>582.89</v>
      </c>
      <c r="K103" s="433">
        <v>22879.82</v>
      </c>
      <c r="L103" s="433">
        <v>16437.29</v>
      </c>
      <c r="M103" s="1035">
        <v>105099.76</v>
      </c>
    </row>
    <row r="104" spans="1:13" ht="13.5" thickBot="1" x14ac:dyDescent="0.25"/>
    <row r="105" spans="1:13" x14ac:dyDescent="0.2">
      <c r="A105" s="417"/>
      <c r="B105" s="1221" t="s">
        <v>392</v>
      </c>
      <c r="C105" s="1221"/>
      <c r="D105" s="1221"/>
      <c r="E105" s="1221"/>
      <c r="F105" s="1221"/>
      <c r="G105" s="1221"/>
      <c r="H105" s="1221"/>
      <c r="I105" s="1221"/>
      <c r="J105" s="1221"/>
      <c r="K105" s="1222"/>
      <c r="L105" s="1222"/>
      <c r="M105" s="1223"/>
    </row>
    <row r="106" spans="1:13" ht="25.5" x14ac:dyDescent="0.2">
      <c r="A106" s="418" t="s">
        <v>257</v>
      </c>
      <c r="B106" s="441" t="s">
        <v>2410</v>
      </c>
      <c r="C106" s="441" t="s">
        <v>7</v>
      </c>
      <c r="D106" s="441" t="s">
        <v>2</v>
      </c>
      <c r="E106" s="441" t="s">
        <v>11</v>
      </c>
      <c r="F106" s="441" t="s">
        <v>6</v>
      </c>
      <c r="G106" s="441" t="s">
        <v>4</v>
      </c>
      <c r="H106" s="441" t="s">
        <v>5</v>
      </c>
      <c r="I106" s="441" t="s">
        <v>1</v>
      </c>
      <c r="J106" s="442" t="s">
        <v>3</v>
      </c>
      <c r="K106" s="443" t="s">
        <v>73</v>
      </c>
      <c r="L106" s="443" t="s">
        <v>72</v>
      </c>
      <c r="M106" s="1036" t="s">
        <v>20</v>
      </c>
    </row>
    <row r="107" spans="1:13" x14ac:dyDescent="0.2">
      <c r="A107" s="425">
        <v>2007</v>
      </c>
      <c r="B107" s="444"/>
      <c r="C107" s="445"/>
      <c r="D107" s="444"/>
      <c r="E107" s="445"/>
      <c r="F107" s="444"/>
      <c r="G107" s="445"/>
      <c r="H107" s="444"/>
      <c r="I107" s="445"/>
      <c r="J107" s="444"/>
      <c r="K107" s="444"/>
      <c r="L107" s="444">
        <v>2</v>
      </c>
      <c r="M107" s="1037">
        <v>2</v>
      </c>
    </row>
    <row r="108" spans="1:13" x14ac:dyDescent="0.2">
      <c r="A108" s="425">
        <v>2008</v>
      </c>
      <c r="B108" s="444"/>
      <c r="C108" s="446">
        <v>1</v>
      </c>
      <c r="D108" s="444"/>
      <c r="E108" s="446"/>
      <c r="F108" s="444"/>
      <c r="G108" s="446"/>
      <c r="H108" s="444"/>
      <c r="I108" s="446"/>
      <c r="J108" s="444"/>
      <c r="K108" s="444"/>
      <c r="L108" s="444"/>
      <c r="M108" s="1038">
        <v>1</v>
      </c>
    </row>
    <row r="109" spans="1:13" x14ac:dyDescent="0.2">
      <c r="A109" s="425">
        <v>2009</v>
      </c>
      <c r="B109" s="444"/>
      <c r="C109" s="446">
        <v>1</v>
      </c>
      <c r="D109" s="444"/>
      <c r="E109" s="446"/>
      <c r="F109" s="444"/>
      <c r="G109" s="446"/>
      <c r="H109" s="444"/>
      <c r="I109" s="446"/>
      <c r="J109" s="444"/>
      <c r="K109" s="444">
        <v>1</v>
      </c>
      <c r="L109" s="444"/>
      <c r="M109" s="1038">
        <v>2</v>
      </c>
    </row>
    <row r="110" spans="1:13" x14ac:dyDescent="0.2">
      <c r="A110" s="425">
        <v>2010</v>
      </c>
      <c r="B110" s="444"/>
      <c r="C110" s="446">
        <v>1</v>
      </c>
      <c r="D110" s="444">
        <v>1</v>
      </c>
      <c r="E110" s="446"/>
      <c r="F110" s="444"/>
      <c r="G110" s="446"/>
      <c r="H110" s="444"/>
      <c r="I110" s="446">
        <v>3</v>
      </c>
      <c r="J110" s="444"/>
      <c r="K110" s="444">
        <v>3</v>
      </c>
      <c r="L110" s="444">
        <v>2</v>
      </c>
      <c r="M110" s="1038">
        <v>10</v>
      </c>
    </row>
    <row r="111" spans="1:13" x14ac:dyDescent="0.2">
      <c r="A111" s="425">
        <v>2011</v>
      </c>
      <c r="B111" s="444"/>
      <c r="C111" s="446">
        <v>6</v>
      </c>
      <c r="D111" s="444">
        <v>1</v>
      </c>
      <c r="E111" s="446"/>
      <c r="F111" s="444"/>
      <c r="G111" s="446"/>
      <c r="H111" s="444">
        <v>1</v>
      </c>
      <c r="I111" s="446">
        <v>7</v>
      </c>
      <c r="J111" s="444">
        <v>5</v>
      </c>
      <c r="K111" s="444">
        <v>1</v>
      </c>
      <c r="L111" s="444">
        <v>14</v>
      </c>
      <c r="M111" s="1038">
        <v>35</v>
      </c>
    </row>
    <row r="112" spans="1:13" x14ac:dyDescent="0.2">
      <c r="A112" s="425">
        <v>2012</v>
      </c>
      <c r="B112" s="444"/>
      <c r="C112" s="446">
        <v>10</v>
      </c>
      <c r="D112" s="444">
        <v>3</v>
      </c>
      <c r="E112" s="446">
        <v>1</v>
      </c>
      <c r="F112" s="444"/>
      <c r="G112" s="446"/>
      <c r="H112" s="444"/>
      <c r="I112" s="446">
        <v>9</v>
      </c>
      <c r="J112" s="444"/>
      <c r="K112" s="444">
        <v>3</v>
      </c>
      <c r="L112" s="444">
        <v>18</v>
      </c>
      <c r="M112" s="1038">
        <v>44</v>
      </c>
    </row>
    <row r="113" spans="1:13" x14ac:dyDescent="0.2">
      <c r="A113" s="425">
        <v>2013</v>
      </c>
      <c r="B113" s="444"/>
      <c r="C113" s="446">
        <v>16</v>
      </c>
      <c r="D113" s="444">
        <v>2</v>
      </c>
      <c r="E113" s="446"/>
      <c r="F113" s="444"/>
      <c r="G113" s="446">
        <v>4</v>
      </c>
      <c r="H113" s="444"/>
      <c r="I113" s="446">
        <v>2</v>
      </c>
      <c r="J113" s="444"/>
      <c r="K113" s="444">
        <v>3</v>
      </c>
      <c r="L113" s="444">
        <v>11</v>
      </c>
      <c r="M113" s="1038">
        <v>38</v>
      </c>
    </row>
    <row r="114" spans="1:13" x14ac:dyDescent="0.2">
      <c r="A114" s="425">
        <v>2014</v>
      </c>
      <c r="B114" s="444"/>
      <c r="C114" s="446">
        <v>32</v>
      </c>
      <c r="D114" s="444">
        <v>1</v>
      </c>
      <c r="E114" s="446">
        <v>1</v>
      </c>
      <c r="F114" s="444">
        <v>2</v>
      </c>
      <c r="G114" s="446">
        <v>2</v>
      </c>
      <c r="H114" s="444"/>
      <c r="I114" s="446">
        <v>9</v>
      </c>
      <c r="J114" s="444"/>
      <c r="K114" s="444">
        <v>3</v>
      </c>
      <c r="L114" s="444">
        <v>15</v>
      </c>
      <c r="M114" s="1038">
        <v>65</v>
      </c>
    </row>
    <row r="115" spans="1:13" x14ac:dyDescent="0.2">
      <c r="A115" s="425">
        <v>2015</v>
      </c>
      <c r="B115" s="444"/>
      <c r="C115" s="446">
        <v>34</v>
      </c>
      <c r="D115" s="444">
        <v>3</v>
      </c>
      <c r="E115" s="446">
        <v>2</v>
      </c>
      <c r="F115" s="444"/>
      <c r="G115" s="446">
        <v>3</v>
      </c>
      <c r="H115" s="444"/>
      <c r="I115" s="446">
        <v>13</v>
      </c>
      <c r="J115" s="444"/>
      <c r="K115" s="444">
        <v>16</v>
      </c>
      <c r="L115" s="444">
        <v>18</v>
      </c>
      <c r="M115" s="1038">
        <v>89</v>
      </c>
    </row>
    <row r="116" spans="1:13" x14ac:dyDescent="0.2">
      <c r="A116" s="425">
        <v>2016</v>
      </c>
      <c r="B116" s="444"/>
      <c r="C116" s="446">
        <v>45</v>
      </c>
      <c r="D116" s="444">
        <v>2</v>
      </c>
      <c r="E116" s="446">
        <v>1</v>
      </c>
      <c r="F116" s="444">
        <v>2</v>
      </c>
      <c r="G116" s="446">
        <v>3</v>
      </c>
      <c r="H116" s="444">
        <v>1</v>
      </c>
      <c r="I116" s="446">
        <v>23</v>
      </c>
      <c r="J116" s="444">
        <v>3</v>
      </c>
      <c r="K116" s="444">
        <v>30</v>
      </c>
      <c r="L116" s="444">
        <v>42</v>
      </c>
      <c r="M116" s="1038">
        <v>152</v>
      </c>
    </row>
    <row r="117" spans="1:13" x14ac:dyDescent="0.2">
      <c r="A117" s="425">
        <v>2017</v>
      </c>
      <c r="B117" s="444"/>
      <c r="C117" s="446">
        <v>24</v>
      </c>
      <c r="D117" s="444">
        <v>15</v>
      </c>
      <c r="E117" s="446">
        <v>3</v>
      </c>
      <c r="F117" s="444">
        <v>4</v>
      </c>
      <c r="G117" s="446">
        <v>17</v>
      </c>
      <c r="H117" s="444">
        <v>2</v>
      </c>
      <c r="I117" s="446">
        <v>23</v>
      </c>
      <c r="J117" s="444">
        <v>3</v>
      </c>
      <c r="K117" s="444">
        <v>47</v>
      </c>
      <c r="L117" s="444">
        <v>29</v>
      </c>
      <c r="M117" s="1038">
        <v>167</v>
      </c>
    </row>
    <row r="118" spans="1:13" x14ac:dyDescent="0.2">
      <c r="A118" s="425">
        <v>2018</v>
      </c>
      <c r="B118" s="444"/>
      <c r="C118" s="446">
        <v>7</v>
      </c>
      <c r="D118" s="444">
        <v>10</v>
      </c>
      <c r="E118" s="446">
        <v>1</v>
      </c>
      <c r="F118" s="444">
        <v>4</v>
      </c>
      <c r="G118" s="446">
        <v>4</v>
      </c>
      <c r="H118" s="444">
        <v>2</v>
      </c>
      <c r="I118" s="446">
        <v>15</v>
      </c>
      <c r="J118" s="444">
        <v>2</v>
      </c>
      <c r="K118" s="444">
        <v>29</v>
      </c>
      <c r="L118" s="444">
        <v>22</v>
      </c>
      <c r="M118" s="1038">
        <v>96</v>
      </c>
    </row>
    <row r="119" spans="1:13" x14ac:dyDescent="0.2">
      <c r="A119" s="425">
        <v>2019</v>
      </c>
      <c r="B119" s="426"/>
      <c r="C119" s="430">
        <v>11</v>
      </c>
      <c r="D119" s="426">
        <v>9</v>
      </c>
      <c r="E119" s="430">
        <v>4</v>
      </c>
      <c r="F119" s="426">
        <v>9</v>
      </c>
      <c r="G119" s="430">
        <v>2</v>
      </c>
      <c r="H119" s="426">
        <v>5</v>
      </c>
      <c r="I119" s="430">
        <v>20</v>
      </c>
      <c r="J119" s="426">
        <v>3</v>
      </c>
      <c r="K119" s="426">
        <v>26</v>
      </c>
      <c r="L119" s="426">
        <v>21</v>
      </c>
      <c r="M119" s="1034">
        <v>110</v>
      </c>
    </row>
    <row r="120" spans="1:13" x14ac:dyDescent="0.2">
      <c r="A120" s="425">
        <v>2020</v>
      </c>
      <c r="B120" s="426"/>
      <c r="C120" s="430">
        <v>19</v>
      </c>
      <c r="D120" s="426">
        <v>16</v>
      </c>
      <c r="E120" s="430">
        <v>1</v>
      </c>
      <c r="F120" s="426">
        <v>6</v>
      </c>
      <c r="G120" s="430">
        <v>11</v>
      </c>
      <c r="H120" s="426">
        <v>5</v>
      </c>
      <c r="I120" s="430">
        <v>34</v>
      </c>
      <c r="J120" s="426">
        <v>3</v>
      </c>
      <c r="K120" s="426">
        <v>45</v>
      </c>
      <c r="L120" s="426">
        <v>24</v>
      </c>
      <c r="M120" s="1034">
        <v>164</v>
      </c>
    </row>
    <row r="121" spans="1:13" x14ac:dyDescent="0.2">
      <c r="A121" s="425">
        <v>2021</v>
      </c>
      <c r="B121" s="426"/>
      <c r="C121" s="430">
        <v>13</v>
      </c>
      <c r="D121" s="426">
        <v>20</v>
      </c>
      <c r="E121" s="430"/>
      <c r="F121" s="426">
        <v>24</v>
      </c>
      <c r="G121" s="430">
        <v>16</v>
      </c>
      <c r="H121" s="426">
        <v>4</v>
      </c>
      <c r="I121" s="430">
        <v>30</v>
      </c>
      <c r="J121" s="426">
        <v>1</v>
      </c>
      <c r="K121" s="426">
        <v>32</v>
      </c>
      <c r="L121" s="426">
        <v>17</v>
      </c>
      <c r="M121" s="1034">
        <v>157</v>
      </c>
    </row>
    <row r="122" spans="1:13" x14ac:dyDescent="0.2">
      <c r="A122" s="425">
        <v>2022</v>
      </c>
      <c r="B122" s="426"/>
      <c r="C122" s="430">
        <v>18</v>
      </c>
      <c r="D122" s="426">
        <v>14</v>
      </c>
      <c r="E122" s="430">
        <v>1</v>
      </c>
      <c r="F122" s="426">
        <v>14</v>
      </c>
      <c r="G122" s="430">
        <v>26</v>
      </c>
      <c r="H122" s="426">
        <v>8</v>
      </c>
      <c r="I122" s="430">
        <v>21</v>
      </c>
      <c r="J122" s="426">
        <v>1</v>
      </c>
      <c r="K122" s="426">
        <v>34</v>
      </c>
      <c r="L122" s="426">
        <v>16</v>
      </c>
      <c r="M122" s="1034">
        <v>153</v>
      </c>
    </row>
    <row r="123" spans="1:13" ht="13.5" thickBot="1" x14ac:dyDescent="0.25">
      <c r="A123" s="432">
        <v>2023</v>
      </c>
      <c r="B123" s="433">
        <v>1</v>
      </c>
      <c r="C123" s="434">
        <v>25</v>
      </c>
      <c r="D123" s="433">
        <v>20</v>
      </c>
      <c r="E123" s="434">
        <v>2</v>
      </c>
      <c r="F123" s="433">
        <v>6</v>
      </c>
      <c r="G123" s="434">
        <v>41</v>
      </c>
      <c r="H123" s="433">
        <v>4</v>
      </c>
      <c r="I123" s="434">
        <v>43</v>
      </c>
      <c r="J123" s="433">
        <v>4</v>
      </c>
      <c r="K123" s="433">
        <v>47</v>
      </c>
      <c r="L123" s="433">
        <v>28</v>
      </c>
      <c r="M123" s="1035">
        <v>221</v>
      </c>
    </row>
    <row r="124" spans="1:13" ht="13.5" thickBot="1" x14ac:dyDescent="0.25"/>
    <row r="125" spans="1:13" x14ac:dyDescent="0.2">
      <c r="A125" s="417"/>
      <c r="B125" s="1221" t="s">
        <v>255</v>
      </c>
      <c r="C125" s="1221"/>
      <c r="D125" s="1221"/>
      <c r="E125" s="1221"/>
      <c r="F125" s="1221"/>
      <c r="G125" s="1221"/>
      <c r="H125" s="1221"/>
      <c r="I125" s="1221"/>
      <c r="J125" s="1221"/>
      <c r="K125" s="1222"/>
      <c r="L125" s="1222"/>
      <c r="M125" s="1223"/>
    </row>
    <row r="126" spans="1:13" ht="25.5" x14ac:dyDescent="0.2">
      <c r="A126" s="418" t="s">
        <v>257</v>
      </c>
      <c r="B126" s="441" t="s">
        <v>2410</v>
      </c>
      <c r="C126" s="441" t="s">
        <v>7</v>
      </c>
      <c r="D126" s="441" t="s">
        <v>2</v>
      </c>
      <c r="E126" s="441" t="s">
        <v>11</v>
      </c>
      <c r="F126" s="441" t="s">
        <v>6</v>
      </c>
      <c r="G126" s="441" t="s">
        <v>4</v>
      </c>
      <c r="H126" s="441" t="s">
        <v>5</v>
      </c>
      <c r="I126" s="441" t="s">
        <v>1</v>
      </c>
      <c r="J126" s="442" t="s">
        <v>3</v>
      </c>
      <c r="K126" s="443" t="s">
        <v>73</v>
      </c>
      <c r="L126" s="443" t="s">
        <v>72</v>
      </c>
      <c r="M126" s="1036" t="s">
        <v>20</v>
      </c>
    </row>
    <row r="127" spans="1:13" x14ac:dyDescent="0.2">
      <c r="A127" s="425">
        <v>2007</v>
      </c>
      <c r="B127" s="444"/>
      <c r="C127" s="445"/>
      <c r="D127" s="444"/>
      <c r="E127" s="445"/>
      <c r="F127" s="444"/>
      <c r="G127" s="445"/>
      <c r="H127" s="444"/>
      <c r="I127" s="445"/>
      <c r="J127" s="444"/>
      <c r="K127" s="444"/>
      <c r="L127" s="444">
        <v>2</v>
      </c>
      <c r="M127" s="1037">
        <v>2</v>
      </c>
    </row>
    <row r="128" spans="1:13" x14ac:dyDescent="0.2">
      <c r="A128" s="425">
        <v>2008</v>
      </c>
      <c r="B128" s="444"/>
      <c r="C128" s="446">
        <v>1</v>
      </c>
      <c r="D128" s="444"/>
      <c r="E128" s="446"/>
      <c r="F128" s="444"/>
      <c r="G128" s="446"/>
      <c r="H128" s="444"/>
      <c r="I128" s="446"/>
      <c r="J128" s="444"/>
      <c r="K128" s="444"/>
      <c r="L128" s="444">
        <v>2</v>
      </c>
      <c r="M128" s="1038">
        <v>3</v>
      </c>
    </row>
    <row r="129" spans="1:13" x14ac:dyDescent="0.2">
      <c r="A129" s="425">
        <v>2009</v>
      </c>
      <c r="B129" s="444"/>
      <c r="C129" s="446">
        <v>2</v>
      </c>
      <c r="D129" s="444"/>
      <c r="E129" s="446"/>
      <c r="F129" s="444"/>
      <c r="G129" s="446"/>
      <c r="H129" s="444"/>
      <c r="I129" s="446"/>
      <c r="J129" s="444"/>
      <c r="K129" s="444">
        <v>1</v>
      </c>
      <c r="L129" s="444">
        <v>2</v>
      </c>
      <c r="M129" s="1038">
        <v>5</v>
      </c>
    </row>
    <row r="130" spans="1:13" x14ac:dyDescent="0.2">
      <c r="A130" s="425">
        <v>2010</v>
      </c>
      <c r="B130" s="444"/>
      <c r="C130" s="446">
        <v>3</v>
      </c>
      <c r="D130" s="444">
        <v>1</v>
      </c>
      <c r="E130" s="446"/>
      <c r="F130" s="444"/>
      <c r="G130" s="446"/>
      <c r="H130" s="444"/>
      <c r="I130" s="446">
        <v>3</v>
      </c>
      <c r="J130" s="444"/>
      <c r="K130" s="444">
        <v>4</v>
      </c>
      <c r="L130" s="444">
        <v>4</v>
      </c>
      <c r="M130" s="1038">
        <v>15</v>
      </c>
    </row>
    <row r="131" spans="1:13" x14ac:dyDescent="0.2">
      <c r="A131" s="425">
        <v>2011</v>
      </c>
      <c r="B131" s="444"/>
      <c r="C131" s="446">
        <v>9</v>
      </c>
      <c r="D131" s="444">
        <v>2</v>
      </c>
      <c r="E131" s="446"/>
      <c r="F131" s="444"/>
      <c r="G131" s="446"/>
      <c r="H131" s="444">
        <v>1</v>
      </c>
      <c r="I131" s="446">
        <v>10</v>
      </c>
      <c r="J131" s="444">
        <v>5</v>
      </c>
      <c r="K131" s="444">
        <v>5</v>
      </c>
      <c r="L131" s="444">
        <v>18</v>
      </c>
      <c r="M131" s="1038">
        <v>50</v>
      </c>
    </row>
    <row r="132" spans="1:13" x14ac:dyDescent="0.2">
      <c r="A132" s="425">
        <v>2012</v>
      </c>
      <c r="B132" s="444"/>
      <c r="C132" s="446">
        <v>19</v>
      </c>
      <c r="D132" s="444">
        <v>5</v>
      </c>
      <c r="E132" s="446">
        <v>1</v>
      </c>
      <c r="F132" s="444"/>
      <c r="G132" s="446"/>
      <c r="H132" s="444">
        <v>1</v>
      </c>
      <c r="I132" s="446">
        <v>19</v>
      </c>
      <c r="J132" s="444">
        <v>5</v>
      </c>
      <c r="K132" s="444">
        <v>8</v>
      </c>
      <c r="L132" s="444">
        <v>36</v>
      </c>
      <c r="M132" s="1038">
        <v>94</v>
      </c>
    </row>
    <row r="133" spans="1:13" x14ac:dyDescent="0.2">
      <c r="A133" s="425">
        <v>2013</v>
      </c>
      <c r="B133" s="444"/>
      <c r="C133" s="446">
        <v>35</v>
      </c>
      <c r="D133" s="444">
        <v>7</v>
      </c>
      <c r="E133" s="446">
        <v>1</v>
      </c>
      <c r="F133" s="444"/>
      <c r="G133" s="446">
        <v>4</v>
      </c>
      <c r="H133" s="444">
        <v>1</v>
      </c>
      <c r="I133" s="446">
        <v>21</v>
      </c>
      <c r="J133" s="444">
        <v>5</v>
      </c>
      <c r="K133" s="444">
        <v>11</v>
      </c>
      <c r="L133" s="444">
        <v>47</v>
      </c>
      <c r="M133" s="1038">
        <v>132</v>
      </c>
    </row>
    <row r="134" spans="1:13" x14ac:dyDescent="0.2">
      <c r="A134" s="425">
        <v>2014</v>
      </c>
      <c r="B134" s="444"/>
      <c r="C134" s="446">
        <v>67</v>
      </c>
      <c r="D134" s="444">
        <v>8</v>
      </c>
      <c r="E134" s="446">
        <v>2</v>
      </c>
      <c r="F134" s="444">
        <v>2</v>
      </c>
      <c r="G134" s="446">
        <v>6</v>
      </c>
      <c r="H134" s="444">
        <v>1</v>
      </c>
      <c r="I134" s="446">
        <v>30</v>
      </c>
      <c r="J134" s="444">
        <v>5</v>
      </c>
      <c r="K134" s="444">
        <v>14</v>
      </c>
      <c r="L134" s="444">
        <v>62</v>
      </c>
      <c r="M134" s="1038">
        <v>197</v>
      </c>
    </row>
    <row r="135" spans="1:13" x14ac:dyDescent="0.2">
      <c r="A135" s="425">
        <v>2015</v>
      </c>
      <c r="B135" s="444"/>
      <c r="C135" s="446">
        <v>101</v>
      </c>
      <c r="D135" s="444">
        <v>11</v>
      </c>
      <c r="E135" s="446">
        <v>4</v>
      </c>
      <c r="F135" s="444">
        <v>2</v>
      </c>
      <c r="G135" s="446">
        <v>9</v>
      </c>
      <c r="H135" s="444">
        <v>1</v>
      </c>
      <c r="I135" s="446">
        <v>43</v>
      </c>
      <c r="J135" s="444">
        <v>5</v>
      </c>
      <c r="K135" s="444">
        <v>30</v>
      </c>
      <c r="L135" s="444">
        <v>80</v>
      </c>
      <c r="M135" s="1038">
        <v>286</v>
      </c>
    </row>
    <row r="136" spans="1:13" x14ac:dyDescent="0.2">
      <c r="A136" s="425">
        <v>2016</v>
      </c>
      <c r="B136" s="444"/>
      <c r="C136" s="446">
        <v>146</v>
      </c>
      <c r="D136" s="444">
        <v>13</v>
      </c>
      <c r="E136" s="446">
        <v>5</v>
      </c>
      <c r="F136" s="444">
        <v>4</v>
      </c>
      <c r="G136" s="446">
        <v>12</v>
      </c>
      <c r="H136" s="444">
        <v>2</v>
      </c>
      <c r="I136" s="446">
        <v>66</v>
      </c>
      <c r="J136" s="444">
        <v>8</v>
      </c>
      <c r="K136" s="444">
        <v>60</v>
      </c>
      <c r="L136" s="444">
        <v>122</v>
      </c>
      <c r="M136" s="1038">
        <v>438</v>
      </c>
    </row>
    <row r="137" spans="1:13" x14ac:dyDescent="0.2">
      <c r="A137" s="425">
        <v>2017</v>
      </c>
      <c r="B137" s="444"/>
      <c r="C137" s="446">
        <v>170</v>
      </c>
      <c r="D137" s="444">
        <v>28</v>
      </c>
      <c r="E137" s="446">
        <v>8</v>
      </c>
      <c r="F137" s="444">
        <v>8</v>
      </c>
      <c r="G137" s="446">
        <v>29</v>
      </c>
      <c r="H137" s="444">
        <v>4</v>
      </c>
      <c r="I137" s="446">
        <v>89</v>
      </c>
      <c r="J137" s="444">
        <v>11</v>
      </c>
      <c r="K137" s="444">
        <v>107</v>
      </c>
      <c r="L137" s="444">
        <v>151</v>
      </c>
      <c r="M137" s="1038">
        <v>605</v>
      </c>
    </row>
    <row r="138" spans="1:13" x14ac:dyDescent="0.2">
      <c r="A138" s="425">
        <v>2018</v>
      </c>
      <c r="B138" s="444"/>
      <c r="C138" s="446">
        <v>177</v>
      </c>
      <c r="D138" s="444">
        <v>38</v>
      </c>
      <c r="E138" s="446">
        <v>9</v>
      </c>
      <c r="F138" s="444">
        <v>12</v>
      </c>
      <c r="G138" s="446">
        <v>33</v>
      </c>
      <c r="H138" s="444">
        <v>6</v>
      </c>
      <c r="I138" s="446">
        <v>104</v>
      </c>
      <c r="J138" s="444">
        <v>13</v>
      </c>
      <c r="K138" s="444">
        <v>136</v>
      </c>
      <c r="L138" s="444">
        <v>173</v>
      </c>
      <c r="M138" s="1038">
        <v>701</v>
      </c>
    </row>
    <row r="139" spans="1:13" x14ac:dyDescent="0.2">
      <c r="A139" s="425">
        <v>2019</v>
      </c>
      <c r="B139" s="426"/>
      <c r="C139" s="430">
        <v>188</v>
      </c>
      <c r="D139" s="426">
        <v>47</v>
      </c>
      <c r="E139" s="430">
        <v>13</v>
      </c>
      <c r="F139" s="426">
        <v>21</v>
      </c>
      <c r="G139" s="430">
        <v>35</v>
      </c>
      <c r="H139" s="426">
        <v>11</v>
      </c>
      <c r="I139" s="430">
        <v>124</v>
      </c>
      <c r="J139" s="426">
        <v>16</v>
      </c>
      <c r="K139" s="426">
        <v>162</v>
      </c>
      <c r="L139" s="426">
        <v>194</v>
      </c>
      <c r="M139" s="1034">
        <v>811</v>
      </c>
    </row>
    <row r="140" spans="1:13" x14ac:dyDescent="0.2">
      <c r="A140" s="425">
        <v>2020</v>
      </c>
      <c r="B140" s="426"/>
      <c r="C140" s="430">
        <v>207</v>
      </c>
      <c r="D140" s="426">
        <v>63</v>
      </c>
      <c r="E140" s="430">
        <v>14</v>
      </c>
      <c r="F140" s="426">
        <v>27</v>
      </c>
      <c r="G140" s="430">
        <v>46</v>
      </c>
      <c r="H140" s="426">
        <v>16</v>
      </c>
      <c r="I140" s="430">
        <v>158</v>
      </c>
      <c r="J140" s="426">
        <v>19</v>
      </c>
      <c r="K140" s="426">
        <v>207</v>
      </c>
      <c r="L140" s="426">
        <v>218</v>
      </c>
      <c r="M140" s="1034">
        <v>975</v>
      </c>
    </row>
    <row r="141" spans="1:13" x14ac:dyDescent="0.2">
      <c r="A141" s="425">
        <v>2021</v>
      </c>
      <c r="B141" s="426"/>
      <c r="C141" s="430">
        <v>220</v>
      </c>
      <c r="D141" s="426">
        <v>83</v>
      </c>
      <c r="E141" s="430">
        <v>14</v>
      </c>
      <c r="F141" s="426">
        <v>51</v>
      </c>
      <c r="G141" s="430">
        <v>62</v>
      </c>
      <c r="H141" s="426">
        <v>20</v>
      </c>
      <c r="I141" s="430">
        <v>188</v>
      </c>
      <c r="J141" s="426">
        <v>20</v>
      </c>
      <c r="K141" s="426">
        <v>239</v>
      </c>
      <c r="L141" s="426">
        <v>235</v>
      </c>
      <c r="M141" s="1034">
        <v>1132</v>
      </c>
    </row>
    <row r="142" spans="1:13" x14ac:dyDescent="0.2">
      <c r="A142" s="425">
        <v>2022</v>
      </c>
      <c r="B142" s="426"/>
      <c r="C142" s="430">
        <v>238</v>
      </c>
      <c r="D142" s="426">
        <v>97</v>
      </c>
      <c r="E142" s="430">
        <v>15</v>
      </c>
      <c r="F142" s="426">
        <v>65</v>
      </c>
      <c r="G142" s="430">
        <v>88</v>
      </c>
      <c r="H142" s="426">
        <v>28</v>
      </c>
      <c r="I142" s="430">
        <v>209</v>
      </c>
      <c r="J142" s="426">
        <v>21</v>
      </c>
      <c r="K142" s="426">
        <v>273</v>
      </c>
      <c r="L142" s="426">
        <v>251</v>
      </c>
      <c r="M142" s="1034">
        <v>1285</v>
      </c>
    </row>
    <row r="143" spans="1:13" ht="13.5" thickBot="1" x14ac:dyDescent="0.25">
      <c r="A143" s="432">
        <v>2023</v>
      </c>
      <c r="B143" s="433">
        <v>1</v>
      </c>
      <c r="C143" s="434">
        <v>263</v>
      </c>
      <c r="D143" s="433">
        <v>117</v>
      </c>
      <c r="E143" s="434">
        <v>17</v>
      </c>
      <c r="F143" s="433">
        <v>71</v>
      </c>
      <c r="G143" s="434">
        <v>129</v>
      </c>
      <c r="H143" s="433">
        <v>32</v>
      </c>
      <c r="I143" s="434">
        <v>252</v>
      </c>
      <c r="J143" s="433">
        <v>25</v>
      </c>
      <c r="K143" s="433">
        <v>320</v>
      </c>
      <c r="L143" s="433">
        <v>279</v>
      </c>
      <c r="M143" s="1035">
        <v>1506</v>
      </c>
    </row>
  </sheetData>
  <mergeCells count="7">
    <mergeCell ref="B125:M125"/>
    <mergeCell ref="B25:M25"/>
    <mergeCell ref="O25:R25"/>
    <mergeCell ref="B45:M45"/>
    <mergeCell ref="B65:M65"/>
    <mergeCell ref="B85:M85"/>
    <mergeCell ref="B105:M105"/>
  </mergeCells>
  <pageMargins left="0.7" right="0.7" top="0.75" bottom="0.75" header="0.3" footer="0.3"/>
  <pageSetup orientation="portrait"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C017908-C2D6-42E3-8DE5-4300986BC8C1}">
  <sheetPr>
    <tabColor theme="9" tint="0.39997558519241921"/>
  </sheetPr>
  <dimension ref="A1:AA523"/>
  <sheetViews>
    <sheetView topLeftCell="G1" zoomScaleNormal="100" workbookViewId="0">
      <selection activeCell="U8" sqref="U8"/>
    </sheetView>
  </sheetViews>
  <sheetFormatPr defaultColWidth="9.140625" defaultRowHeight="12.75" x14ac:dyDescent="0.2"/>
  <cols>
    <col min="1" max="1" width="10.7109375" style="641" customWidth="1"/>
    <col min="2" max="2" width="10.28515625" style="641" bestFit="1" customWidth="1"/>
    <col min="3" max="3" width="10.140625" style="641" customWidth="1"/>
    <col min="4" max="4" width="9.28515625" style="641" bestFit="1" customWidth="1"/>
    <col min="5" max="5" width="10.28515625" style="641" customWidth="1"/>
    <col min="6" max="6" width="9.28515625" style="641" bestFit="1" customWidth="1"/>
    <col min="7" max="7" width="10.140625" style="641" customWidth="1"/>
    <col min="8" max="8" width="9.28515625" style="641" bestFit="1" customWidth="1"/>
    <col min="9" max="9" width="10.140625" style="641" customWidth="1"/>
    <col min="10" max="10" width="10.85546875" style="641" customWidth="1"/>
    <col min="11" max="11" width="9.42578125" style="641" customWidth="1"/>
    <col min="12" max="12" width="9.7109375" style="641" customWidth="1"/>
    <col min="13" max="13" width="9.140625" style="641"/>
    <col min="14" max="14" width="5.42578125" style="641" bestFit="1" customWidth="1"/>
    <col min="15" max="15" width="18.140625" style="641" customWidth="1"/>
    <col min="16" max="16" width="15.7109375" style="641" customWidth="1"/>
    <col min="17" max="17" width="13.7109375" style="641" customWidth="1"/>
    <col min="18" max="18" width="13.85546875" style="641" customWidth="1"/>
    <col min="19" max="19" width="17.140625" style="641" customWidth="1"/>
    <col min="20" max="20" width="19.7109375" style="641" customWidth="1"/>
    <col min="21" max="21" width="20.42578125" style="641" customWidth="1"/>
    <col min="22" max="23" width="14.42578125" style="641" customWidth="1"/>
    <col min="24" max="24" width="14.28515625" style="641" customWidth="1"/>
    <col min="25" max="25" width="17.140625" style="641" customWidth="1"/>
    <col min="26" max="26" width="18.7109375" style="641" customWidth="1"/>
    <col min="27" max="27" width="16.42578125" style="641" customWidth="1"/>
    <col min="28" max="28" width="14" style="641" customWidth="1"/>
    <col min="29" max="29" width="15.28515625" style="641" customWidth="1"/>
    <col min="30" max="30" width="14.85546875" style="641" customWidth="1"/>
    <col min="31" max="33" width="13.28515625" style="641" customWidth="1"/>
    <col min="34" max="34" width="17" style="641" customWidth="1"/>
    <col min="35" max="16384" width="9.140625" style="641"/>
  </cols>
  <sheetData>
    <row r="1" spans="1:19" ht="15" x14ac:dyDescent="0.25">
      <c r="A1" s="378" t="s">
        <v>1695</v>
      </c>
      <c r="O1" s="378" t="s">
        <v>1879</v>
      </c>
    </row>
    <row r="2" spans="1:19" x14ac:dyDescent="0.2">
      <c r="A2" s="179"/>
    </row>
    <row r="3" spans="1:19" ht="15.75" customHeight="1" x14ac:dyDescent="0.2">
      <c r="A3" s="179"/>
      <c r="O3" s="642"/>
      <c r="P3" s="642"/>
      <c r="Q3" s="642"/>
      <c r="R3" s="642"/>
      <c r="S3" s="642"/>
    </row>
    <row r="4" spans="1:19" ht="15.75" customHeight="1" x14ac:dyDescent="0.2">
      <c r="O4" s="642"/>
      <c r="P4" s="642"/>
      <c r="Q4" s="642"/>
      <c r="R4" s="642"/>
      <c r="S4" s="642"/>
    </row>
    <row r="5" spans="1:19" x14ac:dyDescent="0.2">
      <c r="O5" s="643"/>
      <c r="P5" s="643"/>
      <c r="Q5" s="643"/>
      <c r="R5" s="643"/>
    </row>
    <row r="6" spans="1:19" x14ac:dyDescent="0.2">
      <c r="O6" s="643"/>
      <c r="P6" s="643"/>
      <c r="Q6" s="643"/>
      <c r="R6" s="643"/>
    </row>
    <row r="7" spans="1:19" x14ac:dyDescent="0.2">
      <c r="O7" s="643"/>
      <c r="P7" s="643"/>
      <c r="Q7" s="643"/>
      <c r="R7" s="643"/>
    </row>
    <row r="8" spans="1:19" x14ac:dyDescent="0.2">
      <c r="O8" s="643"/>
      <c r="P8" s="643"/>
      <c r="Q8" s="643"/>
      <c r="R8" s="643"/>
    </row>
    <row r="9" spans="1:19" x14ac:dyDescent="0.2">
      <c r="O9" s="643"/>
      <c r="P9" s="643"/>
      <c r="Q9" s="643"/>
      <c r="R9" s="643"/>
    </row>
    <row r="10" spans="1:19" x14ac:dyDescent="0.2">
      <c r="O10" s="643"/>
      <c r="P10" s="643"/>
      <c r="Q10" s="643"/>
      <c r="R10" s="643"/>
    </row>
    <row r="11" spans="1:19" x14ac:dyDescent="0.2">
      <c r="O11" s="643"/>
      <c r="P11" s="643"/>
      <c r="Q11" s="643"/>
      <c r="R11" s="643"/>
    </row>
    <row r="12" spans="1:19" x14ac:dyDescent="0.2">
      <c r="O12" s="643"/>
      <c r="P12" s="643"/>
      <c r="Q12" s="643"/>
      <c r="R12" s="643"/>
    </row>
    <row r="13" spans="1:19" x14ac:dyDescent="0.2">
      <c r="O13" s="643"/>
      <c r="P13" s="643"/>
      <c r="Q13" s="643"/>
      <c r="R13" s="643"/>
    </row>
    <row r="14" spans="1:19" x14ac:dyDescent="0.2">
      <c r="O14" s="643"/>
      <c r="P14" s="643"/>
      <c r="Q14" s="643"/>
      <c r="R14" s="643"/>
    </row>
    <row r="15" spans="1:19" x14ac:dyDescent="0.2">
      <c r="O15" s="643"/>
      <c r="P15" s="643"/>
      <c r="Q15" s="643"/>
      <c r="R15" s="643"/>
    </row>
    <row r="16" spans="1:19" x14ac:dyDescent="0.2">
      <c r="O16" s="643"/>
      <c r="P16" s="643"/>
      <c r="Q16" s="643"/>
      <c r="R16" s="643"/>
    </row>
    <row r="17" spans="1:27" x14ac:dyDescent="0.2">
      <c r="O17" s="643"/>
      <c r="P17" s="643"/>
      <c r="Q17" s="643"/>
      <c r="R17" s="643"/>
    </row>
    <row r="18" spans="1:27" x14ac:dyDescent="0.2">
      <c r="O18" s="643"/>
      <c r="P18" s="643"/>
      <c r="Q18" s="643"/>
      <c r="R18" s="643"/>
    </row>
    <row r="19" spans="1:27" x14ac:dyDescent="0.2">
      <c r="O19" s="643"/>
      <c r="P19" s="643"/>
      <c r="Q19" s="643"/>
      <c r="R19" s="643"/>
    </row>
    <row r="20" spans="1:27" x14ac:dyDescent="0.2">
      <c r="O20" s="643"/>
      <c r="P20" s="643"/>
      <c r="Q20" s="643"/>
      <c r="R20" s="643"/>
    </row>
    <row r="21" spans="1:27" x14ac:dyDescent="0.2">
      <c r="O21" s="643"/>
      <c r="P21" s="643"/>
      <c r="Q21" s="643"/>
      <c r="R21" s="643"/>
    </row>
    <row r="22" spans="1:27" x14ac:dyDescent="0.2">
      <c r="O22" s="643"/>
      <c r="P22" s="643"/>
      <c r="Q22" s="643"/>
      <c r="R22" s="643"/>
    </row>
    <row r="23" spans="1:27" x14ac:dyDescent="0.2">
      <c r="A23" s="644" t="s">
        <v>290</v>
      </c>
      <c r="O23" s="643"/>
      <c r="P23" s="643"/>
      <c r="Q23" s="643"/>
      <c r="R23" s="643"/>
    </row>
    <row r="24" spans="1:27" ht="13.5" thickBot="1" x14ac:dyDescent="0.25">
      <c r="A24" s="644"/>
      <c r="O24" s="643"/>
      <c r="P24" s="643"/>
      <c r="Q24" s="643"/>
      <c r="R24" s="643"/>
    </row>
    <row r="25" spans="1:27" ht="12.75" customHeight="1" x14ac:dyDescent="0.2">
      <c r="A25" s="645"/>
      <c r="B25" s="1232" t="s">
        <v>1696</v>
      </c>
      <c r="C25" s="1232"/>
      <c r="D25" s="1232"/>
      <c r="E25" s="1232"/>
      <c r="F25" s="1232"/>
      <c r="G25" s="1232"/>
      <c r="H25" s="1232"/>
      <c r="I25" s="1232"/>
      <c r="J25" s="1232"/>
      <c r="K25" s="1233"/>
      <c r="L25" s="1234"/>
      <c r="O25" s="1227" t="s">
        <v>246</v>
      </c>
      <c r="P25" s="1229" t="s">
        <v>1877</v>
      </c>
      <c r="Q25" s="1230"/>
      <c r="R25" s="1230"/>
      <c r="S25" s="1230"/>
      <c r="T25" s="1230"/>
      <c r="U25" s="1231"/>
      <c r="V25" s="1229" t="s">
        <v>1878</v>
      </c>
      <c r="W25" s="1230"/>
      <c r="X25" s="1230"/>
      <c r="Y25" s="1230"/>
      <c r="Z25" s="1230"/>
      <c r="AA25" s="1231"/>
    </row>
    <row r="26" spans="1:27" ht="29.25" customHeight="1" thickBot="1" x14ac:dyDescent="0.25">
      <c r="A26" s="646" t="s">
        <v>1697</v>
      </c>
      <c r="B26" s="647" t="s">
        <v>7</v>
      </c>
      <c r="C26" s="647" t="s">
        <v>2</v>
      </c>
      <c r="D26" s="647" t="s">
        <v>11</v>
      </c>
      <c r="E26" s="647" t="s">
        <v>6</v>
      </c>
      <c r="F26" s="647" t="s">
        <v>4</v>
      </c>
      <c r="G26" s="647" t="s">
        <v>5</v>
      </c>
      <c r="H26" s="647" t="s">
        <v>1</v>
      </c>
      <c r="I26" s="647" t="s">
        <v>3</v>
      </c>
      <c r="J26" s="648" t="s">
        <v>73</v>
      </c>
      <c r="K26" s="649" t="s">
        <v>72</v>
      </c>
      <c r="L26" s="650" t="s">
        <v>20</v>
      </c>
      <c r="M26" s="651"/>
      <c r="O26" s="1228"/>
      <c r="P26" s="652" t="s">
        <v>392</v>
      </c>
      <c r="Q26" s="652" t="s">
        <v>1880</v>
      </c>
      <c r="R26" s="653" t="s">
        <v>1881</v>
      </c>
      <c r="S26" s="654" t="s">
        <v>1882</v>
      </c>
      <c r="T26" s="654" t="s">
        <v>1883</v>
      </c>
      <c r="U26" s="655" t="s">
        <v>1884</v>
      </c>
      <c r="V26" s="652" t="s">
        <v>392</v>
      </c>
      <c r="W26" s="652" t="s">
        <v>1880</v>
      </c>
      <c r="X26" s="653" t="s">
        <v>1885</v>
      </c>
      <c r="Y26" s="654" t="s">
        <v>1882</v>
      </c>
      <c r="Z26" s="654" t="s">
        <v>1883</v>
      </c>
      <c r="AA26" s="655" t="s">
        <v>1886</v>
      </c>
    </row>
    <row r="27" spans="1:27" x14ac:dyDescent="0.2">
      <c r="A27" s="656">
        <v>2012</v>
      </c>
      <c r="B27" s="657"/>
      <c r="C27" s="658"/>
      <c r="D27" s="657">
        <v>3</v>
      </c>
      <c r="E27" s="658"/>
      <c r="F27" s="657"/>
      <c r="G27" s="658"/>
      <c r="H27" s="657"/>
      <c r="I27" s="658"/>
      <c r="J27" s="657"/>
      <c r="K27" s="657"/>
      <c r="L27" s="659">
        <v>3</v>
      </c>
      <c r="O27" s="660">
        <v>2007</v>
      </c>
      <c r="P27" s="661">
        <v>2</v>
      </c>
      <c r="Q27" s="662"/>
      <c r="R27" s="662">
        <v>2</v>
      </c>
      <c r="S27" s="663">
        <v>0.02</v>
      </c>
      <c r="T27" s="663"/>
      <c r="U27" s="664">
        <v>0.02</v>
      </c>
      <c r="V27" s="661"/>
      <c r="W27" s="662"/>
      <c r="X27" s="662"/>
      <c r="Y27" s="665"/>
      <c r="Z27" s="666"/>
      <c r="AA27" s="667"/>
    </row>
    <row r="28" spans="1:27" x14ac:dyDescent="0.2">
      <c r="A28" s="656">
        <v>2013</v>
      </c>
      <c r="B28" s="657"/>
      <c r="C28" s="668"/>
      <c r="D28" s="657"/>
      <c r="E28" s="668"/>
      <c r="F28" s="657"/>
      <c r="G28" s="668"/>
      <c r="H28" s="657">
        <v>33</v>
      </c>
      <c r="I28" s="668"/>
      <c r="J28" s="657"/>
      <c r="K28" s="657"/>
      <c r="L28" s="669">
        <v>33</v>
      </c>
      <c r="O28" s="660">
        <v>2008</v>
      </c>
      <c r="P28" s="661">
        <v>1</v>
      </c>
      <c r="Q28" s="662"/>
      <c r="R28" s="662">
        <v>3</v>
      </c>
      <c r="S28" s="663">
        <v>0.01</v>
      </c>
      <c r="T28" s="663"/>
      <c r="U28" s="664">
        <v>0.03</v>
      </c>
      <c r="V28" s="661"/>
      <c r="W28" s="662"/>
      <c r="X28" s="662"/>
      <c r="Y28" s="665"/>
      <c r="Z28" s="666"/>
      <c r="AA28" s="667"/>
    </row>
    <row r="29" spans="1:27" x14ac:dyDescent="0.2">
      <c r="A29" s="656">
        <v>2015</v>
      </c>
      <c r="B29" s="657"/>
      <c r="C29" s="668"/>
      <c r="D29" s="657">
        <v>6</v>
      </c>
      <c r="E29" s="668"/>
      <c r="F29" s="657"/>
      <c r="G29" s="668"/>
      <c r="H29" s="657"/>
      <c r="I29" s="668"/>
      <c r="J29" s="657"/>
      <c r="K29" s="657"/>
      <c r="L29" s="669">
        <v>6</v>
      </c>
      <c r="O29" s="670">
        <v>2009</v>
      </c>
      <c r="P29" s="671">
        <v>2</v>
      </c>
      <c r="Q29" s="662"/>
      <c r="R29" s="662">
        <v>5</v>
      </c>
      <c r="S29" s="663">
        <v>0.05</v>
      </c>
      <c r="T29" s="663"/>
      <c r="U29" s="664">
        <v>7.0000000000000007E-2</v>
      </c>
      <c r="V29" s="671"/>
      <c r="W29" s="662"/>
      <c r="X29" s="662"/>
      <c r="Y29" s="665"/>
      <c r="Z29" s="666"/>
      <c r="AA29" s="667"/>
    </row>
    <row r="30" spans="1:27" x14ac:dyDescent="0.2">
      <c r="A30" s="656">
        <v>2016</v>
      </c>
      <c r="B30" s="657"/>
      <c r="C30" s="668">
        <v>1</v>
      </c>
      <c r="D30" s="657"/>
      <c r="E30" s="668"/>
      <c r="F30" s="657"/>
      <c r="G30" s="668"/>
      <c r="H30" s="657"/>
      <c r="I30" s="668"/>
      <c r="J30" s="657"/>
      <c r="K30" s="657"/>
      <c r="L30" s="669">
        <v>1</v>
      </c>
      <c r="O30" s="672">
        <v>2010</v>
      </c>
      <c r="P30" s="661">
        <v>10</v>
      </c>
      <c r="Q30" s="662"/>
      <c r="R30" s="662">
        <v>15</v>
      </c>
      <c r="S30" s="663">
        <v>0.18</v>
      </c>
      <c r="T30" s="663"/>
      <c r="U30" s="664">
        <v>0.25</v>
      </c>
      <c r="V30" s="661"/>
      <c r="W30" s="662"/>
      <c r="X30" s="662"/>
      <c r="Y30" s="665"/>
      <c r="Z30" s="666"/>
      <c r="AA30" s="667"/>
    </row>
    <row r="31" spans="1:27" x14ac:dyDescent="0.2">
      <c r="A31" s="656">
        <v>2017</v>
      </c>
      <c r="B31" s="657"/>
      <c r="C31" s="668"/>
      <c r="D31" s="657">
        <v>13.6</v>
      </c>
      <c r="E31" s="668"/>
      <c r="F31" s="657"/>
      <c r="G31" s="668"/>
      <c r="H31" s="657"/>
      <c r="I31" s="668"/>
      <c r="J31" s="657">
        <v>1</v>
      </c>
      <c r="K31" s="657"/>
      <c r="L31" s="669">
        <v>14.6</v>
      </c>
      <c r="O31" s="670">
        <v>2011</v>
      </c>
      <c r="P31" s="661">
        <v>35</v>
      </c>
      <c r="Q31" s="662"/>
      <c r="R31" s="662">
        <v>50</v>
      </c>
      <c r="S31" s="663">
        <v>0.49</v>
      </c>
      <c r="T31" s="663"/>
      <c r="U31" s="664">
        <v>0.74</v>
      </c>
      <c r="V31" s="661"/>
      <c r="W31" s="662"/>
      <c r="X31" s="662"/>
      <c r="Y31" s="665"/>
      <c r="Z31" s="666"/>
      <c r="AA31" s="667"/>
    </row>
    <row r="32" spans="1:27" x14ac:dyDescent="0.2">
      <c r="A32" s="656">
        <v>2018</v>
      </c>
      <c r="B32" s="657"/>
      <c r="C32" s="668"/>
      <c r="D32" s="657">
        <v>20</v>
      </c>
      <c r="E32" s="668"/>
      <c r="F32" s="657">
        <v>9</v>
      </c>
      <c r="G32" s="668"/>
      <c r="H32" s="657"/>
      <c r="I32" s="668"/>
      <c r="J32" s="657">
        <v>14</v>
      </c>
      <c r="K32" s="657">
        <v>46</v>
      </c>
      <c r="L32" s="669">
        <v>89</v>
      </c>
      <c r="O32" s="672">
        <v>2012</v>
      </c>
      <c r="P32" s="661">
        <v>43</v>
      </c>
      <c r="Q32" s="662"/>
      <c r="R32" s="662">
        <v>93</v>
      </c>
      <c r="S32" s="663">
        <v>0.96</v>
      </c>
      <c r="T32" s="663"/>
      <c r="U32" s="664">
        <v>1.69</v>
      </c>
      <c r="V32" s="661">
        <v>1</v>
      </c>
      <c r="W32" s="662"/>
      <c r="X32" s="662">
        <v>1</v>
      </c>
      <c r="Y32" s="665">
        <v>0.01</v>
      </c>
      <c r="Z32" s="666"/>
      <c r="AA32" s="667">
        <v>0.01</v>
      </c>
    </row>
    <row r="33" spans="1:27" x14ac:dyDescent="0.2">
      <c r="A33" s="656">
        <v>2019</v>
      </c>
      <c r="B33" s="657"/>
      <c r="C33" s="668">
        <v>20</v>
      </c>
      <c r="D33" s="657"/>
      <c r="E33" s="668">
        <v>13.3</v>
      </c>
      <c r="F33" s="657"/>
      <c r="G33" s="668"/>
      <c r="H33" s="657"/>
      <c r="I33" s="668">
        <v>12</v>
      </c>
      <c r="J33" s="657">
        <v>14.6</v>
      </c>
      <c r="K33" s="657">
        <v>1.5</v>
      </c>
      <c r="L33" s="669">
        <v>61.4</v>
      </c>
      <c r="O33" s="672">
        <v>2013</v>
      </c>
      <c r="P33" s="661">
        <v>38</v>
      </c>
      <c r="Q33" s="662">
        <v>-1</v>
      </c>
      <c r="R33" s="662">
        <v>130</v>
      </c>
      <c r="S33" s="663">
        <v>1.34</v>
      </c>
      <c r="T33" s="663">
        <v>-0.02</v>
      </c>
      <c r="U33" s="664">
        <v>3.01</v>
      </c>
      <c r="V33" s="661"/>
      <c r="W33" s="662">
        <v>1</v>
      </c>
      <c r="X33" s="662">
        <v>2</v>
      </c>
      <c r="Y33" s="665"/>
      <c r="Z33" s="666">
        <v>0.02</v>
      </c>
      <c r="AA33" s="667">
        <v>0.03</v>
      </c>
    </row>
    <row r="34" spans="1:27" x14ac:dyDescent="0.2">
      <c r="A34" s="656">
        <v>2020</v>
      </c>
      <c r="B34" s="657"/>
      <c r="C34" s="668"/>
      <c r="D34" s="657"/>
      <c r="E34" s="668">
        <v>2.2000000000000002</v>
      </c>
      <c r="F34" s="657"/>
      <c r="G34" s="668">
        <v>5.82</v>
      </c>
      <c r="H34" s="657"/>
      <c r="I34" s="668"/>
      <c r="J34" s="657"/>
      <c r="K34" s="657"/>
      <c r="L34" s="669">
        <v>8.02</v>
      </c>
      <c r="O34" s="672">
        <v>2014</v>
      </c>
      <c r="P34" s="661">
        <v>65</v>
      </c>
      <c r="Q34" s="662"/>
      <c r="R34" s="662">
        <v>195</v>
      </c>
      <c r="S34" s="663">
        <v>3.18</v>
      </c>
      <c r="T34" s="663"/>
      <c r="U34" s="664">
        <v>6.2</v>
      </c>
      <c r="V34" s="661"/>
      <c r="W34" s="662"/>
      <c r="X34" s="662"/>
      <c r="Y34" s="665"/>
      <c r="Z34" s="666"/>
      <c r="AA34" s="667"/>
    </row>
    <row r="35" spans="1:27" x14ac:dyDescent="0.2">
      <c r="A35" s="656">
        <v>2021</v>
      </c>
      <c r="B35" s="657">
        <v>1080.2</v>
      </c>
      <c r="C35" s="668">
        <v>90</v>
      </c>
      <c r="D35" s="657">
        <v>14</v>
      </c>
      <c r="E35" s="668">
        <v>50.98</v>
      </c>
      <c r="F35" s="657"/>
      <c r="G35" s="668">
        <v>10</v>
      </c>
      <c r="H35" s="657">
        <v>10</v>
      </c>
      <c r="I35" s="668"/>
      <c r="J35" s="657">
        <v>509</v>
      </c>
      <c r="K35" s="657">
        <v>146</v>
      </c>
      <c r="L35" s="669">
        <v>1910.18</v>
      </c>
      <c r="O35" s="670">
        <v>2015</v>
      </c>
      <c r="P35" s="661">
        <v>87</v>
      </c>
      <c r="Q35" s="662"/>
      <c r="R35" s="662">
        <v>282</v>
      </c>
      <c r="S35" s="663">
        <v>2.86</v>
      </c>
      <c r="T35" s="663"/>
      <c r="U35" s="664">
        <v>9.06</v>
      </c>
      <c r="V35" s="661">
        <v>1</v>
      </c>
      <c r="W35" s="662"/>
      <c r="X35" s="662">
        <v>3</v>
      </c>
      <c r="Y35" s="665">
        <v>0.01</v>
      </c>
      <c r="Z35" s="666"/>
      <c r="AA35" s="667">
        <v>0.04</v>
      </c>
    </row>
    <row r="36" spans="1:27" x14ac:dyDescent="0.2">
      <c r="A36" s="656">
        <v>2022</v>
      </c>
      <c r="B36" s="657">
        <v>1286.6500000000001</v>
      </c>
      <c r="C36" s="668">
        <v>277</v>
      </c>
      <c r="D36" s="657">
        <v>39</v>
      </c>
      <c r="E36" s="668">
        <v>24.19</v>
      </c>
      <c r="F36" s="657">
        <v>10</v>
      </c>
      <c r="G36" s="668">
        <v>19</v>
      </c>
      <c r="H36" s="657"/>
      <c r="I36" s="668"/>
      <c r="J36" s="657">
        <v>40</v>
      </c>
      <c r="K36" s="657">
        <v>118.5</v>
      </c>
      <c r="L36" s="669">
        <v>1814.34</v>
      </c>
      <c r="O36" s="670">
        <v>2016</v>
      </c>
      <c r="P36" s="661">
        <v>151</v>
      </c>
      <c r="Q36" s="662">
        <v>-1</v>
      </c>
      <c r="R36" s="662">
        <v>432</v>
      </c>
      <c r="S36" s="663">
        <v>7.39</v>
      </c>
      <c r="T36" s="663">
        <v>-0.04</v>
      </c>
      <c r="U36" s="664">
        <v>16.41</v>
      </c>
      <c r="V36" s="661"/>
      <c r="W36" s="662">
        <v>1</v>
      </c>
      <c r="X36" s="662">
        <v>4</v>
      </c>
      <c r="Y36" s="665"/>
      <c r="Z36" s="666">
        <v>0.04</v>
      </c>
      <c r="AA36" s="667">
        <v>0.08</v>
      </c>
    </row>
    <row r="37" spans="1:27" ht="13.5" thickBot="1" x14ac:dyDescent="0.25">
      <c r="A37" s="673">
        <v>2023</v>
      </c>
      <c r="B37" s="674">
        <v>1656.8</v>
      </c>
      <c r="C37" s="675">
        <v>218.1</v>
      </c>
      <c r="D37" s="674">
        <v>66</v>
      </c>
      <c r="E37" s="675">
        <v>4.5</v>
      </c>
      <c r="F37" s="674"/>
      <c r="G37" s="675"/>
      <c r="H37" s="674"/>
      <c r="I37" s="675"/>
      <c r="J37" s="674">
        <v>51.4</v>
      </c>
      <c r="K37" s="674">
        <v>1046</v>
      </c>
      <c r="L37" s="676">
        <v>3042.8</v>
      </c>
      <c r="O37" s="670">
        <v>2017</v>
      </c>
      <c r="P37" s="661">
        <v>165</v>
      </c>
      <c r="Q37" s="662"/>
      <c r="R37" s="662">
        <v>597</v>
      </c>
      <c r="S37" s="663">
        <v>4.07</v>
      </c>
      <c r="T37" s="663"/>
      <c r="U37" s="664">
        <v>20.48</v>
      </c>
      <c r="V37" s="661">
        <v>2</v>
      </c>
      <c r="W37" s="662"/>
      <c r="X37" s="662">
        <v>6</v>
      </c>
      <c r="Y37" s="665">
        <v>0.02</v>
      </c>
      <c r="Z37" s="666"/>
      <c r="AA37" s="667">
        <v>0.1</v>
      </c>
    </row>
    <row r="38" spans="1:27" ht="13.5" thickBot="1" x14ac:dyDescent="0.25">
      <c r="O38" s="670">
        <v>2018</v>
      </c>
      <c r="P38" s="661">
        <v>93</v>
      </c>
      <c r="Q38" s="662">
        <v>-3</v>
      </c>
      <c r="R38" s="662">
        <v>687</v>
      </c>
      <c r="S38" s="663">
        <v>3.92</v>
      </c>
      <c r="T38" s="663">
        <v>-0.2</v>
      </c>
      <c r="U38" s="664">
        <v>24.19</v>
      </c>
      <c r="V38" s="661">
        <v>3</v>
      </c>
      <c r="W38" s="662">
        <v>3</v>
      </c>
      <c r="X38" s="662">
        <v>12</v>
      </c>
      <c r="Y38" s="665">
        <v>0.05</v>
      </c>
      <c r="Z38" s="666">
        <v>0.2</v>
      </c>
      <c r="AA38" s="667">
        <v>0.35</v>
      </c>
    </row>
    <row r="39" spans="1:27" x14ac:dyDescent="0.2">
      <c r="A39" s="645"/>
      <c r="B39" s="1232" t="s">
        <v>1700</v>
      </c>
      <c r="C39" s="1232"/>
      <c r="D39" s="1232"/>
      <c r="E39" s="1232"/>
      <c r="F39" s="1232"/>
      <c r="G39" s="1232"/>
      <c r="H39" s="1232"/>
      <c r="I39" s="1232"/>
      <c r="J39" s="1232"/>
      <c r="K39" s="1233"/>
      <c r="L39" s="1234"/>
      <c r="O39" s="670">
        <v>2019</v>
      </c>
      <c r="P39" s="661">
        <v>102</v>
      </c>
      <c r="Q39" s="662">
        <v>-4</v>
      </c>
      <c r="R39" s="662">
        <v>785</v>
      </c>
      <c r="S39" s="663">
        <v>4.47</v>
      </c>
      <c r="T39" s="663">
        <v>-0.21</v>
      </c>
      <c r="U39" s="664">
        <v>28.45</v>
      </c>
      <c r="V39" s="661">
        <v>8</v>
      </c>
      <c r="W39" s="662">
        <v>4</v>
      </c>
      <c r="X39" s="662">
        <v>24</v>
      </c>
      <c r="Y39" s="665">
        <v>0.13</v>
      </c>
      <c r="Z39" s="666">
        <v>0.21</v>
      </c>
      <c r="AA39" s="667">
        <v>0.69</v>
      </c>
    </row>
    <row r="40" spans="1:27" ht="25.5" x14ac:dyDescent="0.2">
      <c r="A40" s="646" t="s">
        <v>1697</v>
      </c>
      <c r="B40" s="647" t="s">
        <v>7</v>
      </c>
      <c r="C40" s="647" t="s">
        <v>2</v>
      </c>
      <c r="D40" s="647" t="s">
        <v>11</v>
      </c>
      <c r="E40" s="647" t="s">
        <v>6</v>
      </c>
      <c r="F40" s="647" t="s">
        <v>4</v>
      </c>
      <c r="G40" s="647" t="s">
        <v>5</v>
      </c>
      <c r="H40" s="647" t="s">
        <v>1</v>
      </c>
      <c r="I40" s="647" t="s">
        <v>3</v>
      </c>
      <c r="J40" s="648" t="s">
        <v>73</v>
      </c>
      <c r="K40" s="649" t="s">
        <v>72</v>
      </c>
      <c r="L40" s="650" t="s">
        <v>20</v>
      </c>
      <c r="O40" s="670">
        <v>2020</v>
      </c>
      <c r="P40" s="661">
        <v>162</v>
      </c>
      <c r="Q40" s="662">
        <v>-1</v>
      </c>
      <c r="R40" s="662">
        <v>946</v>
      </c>
      <c r="S40" s="663">
        <v>9.61</v>
      </c>
      <c r="T40" s="663">
        <v>-0.01</v>
      </c>
      <c r="U40" s="664">
        <v>38.06</v>
      </c>
      <c r="V40" s="661">
        <v>2</v>
      </c>
      <c r="W40" s="662">
        <v>1</v>
      </c>
      <c r="X40" s="662">
        <v>27</v>
      </c>
      <c r="Y40" s="665">
        <v>0.01</v>
      </c>
      <c r="Z40" s="666">
        <v>0.01</v>
      </c>
      <c r="AA40" s="667">
        <v>0.7</v>
      </c>
    </row>
    <row r="41" spans="1:27" x14ac:dyDescent="0.2">
      <c r="A41" s="656">
        <v>2012</v>
      </c>
      <c r="B41" s="657"/>
      <c r="C41" s="658"/>
      <c r="D41" s="657">
        <v>3</v>
      </c>
      <c r="E41" s="658"/>
      <c r="F41" s="657"/>
      <c r="G41" s="658"/>
      <c r="H41" s="657"/>
      <c r="I41" s="658"/>
      <c r="J41" s="657"/>
      <c r="K41" s="657"/>
      <c r="L41" s="659">
        <v>3</v>
      </c>
      <c r="O41" s="670">
        <v>2021</v>
      </c>
      <c r="P41" s="661">
        <v>130</v>
      </c>
      <c r="Q41" s="662">
        <v>-12</v>
      </c>
      <c r="R41" s="662">
        <v>1064</v>
      </c>
      <c r="S41" s="663">
        <v>11.06</v>
      </c>
      <c r="T41" s="663">
        <v>-1.37</v>
      </c>
      <c r="U41" s="664">
        <v>47.75</v>
      </c>
      <c r="V41" s="661">
        <v>27</v>
      </c>
      <c r="W41" s="662">
        <v>12</v>
      </c>
      <c r="X41" s="662">
        <v>66</v>
      </c>
      <c r="Y41" s="665">
        <v>1.43</v>
      </c>
      <c r="Z41" s="666">
        <v>1.37</v>
      </c>
      <c r="AA41" s="667">
        <v>3.5</v>
      </c>
    </row>
    <row r="42" spans="1:27" x14ac:dyDescent="0.2">
      <c r="A42" s="656">
        <v>2013</v>
      </c>
      <c r="B42" s="657"/>
      <c r="C42" s="668"/>
      <c r="D42" s="657">
        <v>3</v>
      </c>
      <c r="E42" s="668"/>
      <c r="F42" s="657"/>
      <c r="G42" s="668"/>
      <c r="H42" s="657">
        <v>33</v>
      </c>
      <c r="I42" s="668"/>
      <c r="J42" s="657"/>
      <c r="K42" s="657"/>
      <c r="L42" s="669">
        <v>36</v>
      </c>
      <c r="O42" s="670">
        <v>2022</v>
      </c>
      <c r="P42" s="661">
        <v>128</v>
      </c>
      <c r="Q42" s="662">
        <v>-10</v>
      </c>
      <c r="R42" s="662">
        <v>1182</v>
      </c>
      <c r="S42" s="663">
        <v>8.24</v>
      </c>
      <c r="T42" s="663">
        <v>-1.48</v>
      </c>
      <c r="U42" s="664">
        <v>54.51</v>
      </c>
      <c r="V42" s="661">
        <v>25</v>
      </c>
      <c r="W42" s="662">
        <v>10</v>
      </c>
      <c r="X42" s="662">
        <v>101</v>
      </c>
      <c r="Y42" s="665">
        <v>2.14</v>
      </c>
      <c r="Z42" s="666">
        <v>1.48</v>
      </c>
      <c r="AA42" s="667">
        <v>7.12</v>
      </c>
    </row>
    <row r="43" spans="1:27" x14ac:dyDescent="0.2">
      <c r="A43" s="656">
        <v>2015</v>
      </c>
      <c r="B43" s="657"/>
      <c r="C43" s="668"/>
      <c r="D43" s="657">
        <v>9</v>
      </c>
      <c r="E43" s="668"/>
      <c r="F43" s="657"/>
      <c r="G43" s="668"/>
      <c r="H43" s="657">
        <v>33</v>
      </c>
      <c r="I43" s="668"/>
      <c r="J43" s="657"/>
      <c r="K43" s="657"/>
      <c r="L43" s="669">
        <v>42</v>
      </c>
      <c r="O43" s="670">
        <v>2023</v>
      </c>
      <c r="P43" s="661">
        <v>182</v>
      </c>
      <c r="Q43" s="662">
        <v>-15</v>
      </c>
      <c r="R43" s="662">
        <v>1349</v>
      </c>
      <c r="S43" s="663">
        <v>13.85</v>
      </c>
      <c r="T43" s="663">
        <v>-0.89</v>
      </c>
      <c r="U43" s="664">
        <v>67.47</v>
      </c>
      <c r="V43" s="661">
        <v>37</v>
      </c>
      <c r="W43" s="662">
        <v>15</v>
      </c>
      <c r="X43" s="662">
        <v>153</v>
      </c>
      <c r="Y43" s="665">
        <v>4.3600000000000003</v>
      </c>
      <c r="Z43" s="666">
        <v>0.89</v>
      </c>
      <c r="AA43" s="667">
        <v>12.37</v>
      </c>
    </row>
    <row r="44" spans="1:27" x14ac:dyDescent="0.2">
      <c r="A44" s="656">
        <v>2016</v>
      </c>
      <c r="B44" s="657"/>
      <c r="C44" s="668">
        <v>1</v>
      </c>
      <c r="D44" s="657">
        <v>9</v>
      </c>
      <c r="E44" s="668"/>
      <c r="F44" s="657"/>
      <c r="G44" s="668"/>
      <c r="H44" s="657">
        <v>33</v>
      </c>
      <c r="I44" s="668"/>
      <c r="J44" s="657"/>
      <c r="K44" s="657"/>
      <c r="L44" s="669">
        <v>43</v>
      </c>
    </row>
    <row r="45" spans="1:27" x14ac:dyDescent="0.2">
      <c r="A45" s="656">
        <v>2017</v>
      </c>
      <c r="B45" s="657"/>
      <c r="C45" s="668">
        <v>1</v>
      </c>
      <c r="D45" s="657">
        <v>22.6</v>
      </c>
      <c r="E45" s="668"/>
      <c r="F45" s="657"/>
      <c r="G45" s="668"/>
      <c r="H45" s="657">
        <v>33</v>
      </c>
      <c r="I45" s="668"/>
      <c r="J45" s="657">
        <v>1</v>
      </c>
      <c r="K45" s="657"/>
      <c r="L45" s="669">
        <v>57.6</v>
      </c>
    </row>
    <row r="46" spans="1:27" x14ac:dyDescent="0.2">
      <c r="A46" s="656">
        <v>2018</v>
      </c>
      <c r="B46" s="657"/>
      <c r="C46" s="668">
        <v>1</v>
      </c>
      <c r="D46" s="657">
        <v>42.6</v>
      </c>
      <c r="E46" s="668"/>
      <c r="F46" s="657">
        <v>9</v>
      </c>
      <c r="G46" s="668"/>
      <c r="H46" s="657">
        <v>33</v>
      </c>
      <c r="I46" s="668"/>
      <c r="J46" s="657">
        <v>15</v>
      </c>
      <c r="K46" s="657">
        <v>46</v>
      </c>
      <c r="L46" s="669">
        <v>146.6</v>
      </c>
    </row>
    <row r="47" spans="1:27" x14ac:dyDescent="0.2">
      <c r="A47" s="656">
        <v>2019</v>
      </c>
      <c r="B47" s="657"/>
      <c r="C47" s="668">
        <v>21</v>
      </c>
      <c r="D47" s="657">
        <v>42.6</v>
      </c>
      <c r="E47" s="668">
        <v>13.3</v>
      </c>
      <c r="F47" s="657">
        <v>9</v>
      </c>
      <c r="G47" s="668"/>
      <c r="H47" s="657">
        <v>33</v>
      </c>
      <c r="I47" s="668">
        <v>12</v>
      </c>
      <c r="J47" s="657">
        <v>29.6</v>
      </c>
      <c r="K47" s="657">
        <v>47.5</v>
      </c>
      <c r="L47" s="669">
        <v>208</v>
      </c>
    </row>
    <row r="48" spans="1:27" x14ac:dyDescent="0.2">
      <c r="A48" s="656">
        <v>2020</v>
      </c>
      <c r="B48" s="657"/>
      <c r="C48" s="668">
        <v>21</v>
      </c>
      <c r="D48" s="657">
        <v>42.6</v>
      </c>
      <c r="E48" s="668">
        <v>15.5</v>
      </c>
      <c r="F48" s="657">
        <v>9</v>
      </c>
      <c r="G48" s="668">
        <v>5.82</v>
      </c>
      <c r="H48" s="657">
        <v>33</v>
      </c>
      <c r="I48" s="668">
        <v>12</v>
      </c>
      <c r="J48" s="657">
        <v>29.6</v>
      </c>
      <c r="K48" s="657">
        <v>47.5</v>
      </c>
      <c r="L48" s="669">
        <v>216.02</v>
      </c>
    </row>
    <row r="49" spans="1:20" ht="13.5" thickBot="1" x14ac:dyDescent="0.25">
      <c r="A49" s="656">
        <v>2021</v>
      </c>
      <c r="B49" s="657">
        <v>1080.2</v>
      </c>
      <c r="C49" s="668">
        <v>111</v>
      </c>
      <c r="D49" s="657">
        <v>56.6</v>
      </c>
      <c r="E49" s="668">
        <v>66.48</v>
      </c>
      <c r="F49" s="657">
        <v>9</v>
      </c>
      <c r="G49" s="668">
        <v>15.82</v>
      </c>
      <c r="H49" s="657">
        <v>43</v>
      </c>
      <c r="I49" s="668">
        <v>12</v>
      </c>
      <c r="J49" s="657">
        <v>538.6</v>
      </c>
      <c r="K49" s="657">
        <v>193.5</v>
      </c>
      <c r="L49" s="669">
        <v>2126.1999999999998</v>
      </c>
    </row>
    <row r="50" spans="1:20" x14ac:dyDescent="0.2">
      <c r="A50" s="656">
        <v>2022</v>
      </c>
      <c r="B50" s="657">
        <v>2366.85</v>
      </c>
      <c r="C50" s="668">
        <v>388</v>
      </c>
      <c r="D50" s="657">
        <v>95.6</v>
      </c>
      <c r="E50" s="668">
        <v>90.67</v>
      </c>
      <c r="F50" s="657">
        <v>19</v>
      </c>
      <c r="G50" s="668">
        <v>34.82</v>
      </c>
      <c r="H50" s="657">
        <v>43</v>
      </c>
      <c r="I50" s="668">
        <v>12</v>
      </c>
      <c r="J50" s="657">
        <v>578.6</v>
      </c>
      <c r="K50" s="657">
        <v>312</v>
      </c>
      <c r="L50" s="669">
        <v>3940.54</v>
      </c>
      <c r="O50" s="1235" t="s">
        <v>1887</v>
      </c>
      <c r="P50" s="1232"/>
      <c r="Q50" s="1232"/>
      <c r="R50" s="1232"/>
      <c r="S50" s="1232"/>
      <c r="T50" s="1234"/>
    </row>
    <row r="51" spans="1:20" ht="26.25" thickBot="1" x14ac:dyDescent="0.25">
      <c r="A51" s="673">
        <v>2023</v>
      </c>
      <c r="B51" s="674">
        <v>4023.65</v>
      </c>
      <c r="C51" s="675">
        <v>606.1</v>
      </c>
      <c r="D51" s="674">
        <v>161.6</v>
      </c>
      <c r="E51" s="675">
        <v>95.17</v>
      </c>
      <c r="F51" s="674">
        <v>19</v>
      </c>
      <c r="G51" s="675">
        <v>34.82</v>
      </c>
      <c r="H51" s="674">
        <v>43</v>
      </c>
      <c r="I51" s="675">
        <v>12</v>
      </c>
      <c r="J51" s="674">
        <v>630</v>
      </c>
      <c r="K51" s="674">
        <v>1358</v>
      </c>
      <c r="L51" s="676">
        <v>6983.34</v>
      </c>
      <c r="O51" s="677" t="s">
        <v>16</v>
      </c>
      <c r="P51" s="648" t="s">
        <v>2407</v>
      </c>
      <c r="Q51" s="648" t="s">
        <v>2411</v>
      </c>
      <c r="R51" s="648" t="s">
        <v>1698</v>
      </c>
      <c r="S51" s="648" t="s">
        <v>2412</v>
      </c>
      <c r="T51" s="650" t="s">
        <v>1699</v>
      </c>
    </row>
    <row r="52" spans="1:20" ht="13.5" thickBot="1" x14ac:dyDescent="0.25">
      <c r="B52" s="657"/>
      <c r="C52" s="657"/>
      <c r="D52" s="657"/>
      <c r="E52" s="657"/>
      <c r="F52" s="657"/>
      <c r="G52" s="657"/>
      <c r="H52" s="657"/>
      <c r="I52" s="657"/>
      <c r="J52" s="657"/>
      <c r="K52" s="657"/>
      <c r="L52" s="657"/>
      <c r="O52" s="678" t="s">
        <v>28</v>
      </c>
      <c r="P52" s="658">
        <v>21</v>
      </c>
      <c r="Q52" s="657">
        <v>1556.8</v>
      </c>
      <c r="R52" s="657">
        <v>3961.15</v>
      </c>
      <c r="S52" s="657">
        <v>5447.8</v>
      </c>
      <c r="T52" s="806">
        <v>14090.7</v>
      </c>
    </row>
    <row r="53" spans="1:20" x14ac:dyDescent="0.2">
      <c r="A53" s="645"/>
      <c r="B53" s="1232" t="s">
        <v>1701</v>
      </c>
      <c r="C53" s="1232"/>
      <c r="D53" s="1232"/>
      <c r="E53" s="1232"/>
      <c r="F53" s="1232"/>
      <c r="G53" s="1232"/>
      <c r="H53" s="1232"/>
      <c r="I53" s="1232"/>
      <c r="J53" s="1232"/>
      <c r="K53" s="1233"/>
      <c r="L53" s="1234"/>
      <c r="O53" s="678" t="s">
        <v>38</v>
      </c>
      <c r="P53" s="668">
        <v>14</v>
      </c>
      <c r="Q53" s="657">
        <v>708</v>
      </c>
      <c r="R53" s="657">
        <v>748</v>
      </c>
      <c r="S53" s="657">
        <v>2527</v>
      </c>
      <c r="T53" s="807">
        <v>2597</v>
      </c>
    </row>
    <row r="54" spans="1:20" ht="25.5" x14ac:dyDescent="0.2">
      <c r="A54" s="646" t="s">
        <v>1697</v>
      </c>
      <c r="B54" s="647" t="s">
        <v>7</v>
      </c>
      <c r="C54" s="647" t="s">
        <v>2</v>
      </c>
      <c r="D54" s="647" t="s">
        <v>11</v>
      </c>
      <c r="E54" s="647" t="s">
        <v>6</v>
      </c>
      <c r="F54" s="647" t="s">
        <v>4</v>
      </c>
      <c r="G54" s="647" t="s">
        <v>5</v>
      </c>
      <c r="H54" s="647" t="s">
        <v>1</v>
      </c>
      <c r="I54" s="647" t="s">
        <v>3</v>
      </c>
      <c r="J54" s="648" t="s">
        <v>73</v>
      </c>
      <c r="K54" s="649" t="s">
        <v>72</v>
      </c>
      <c r="L54" s="650" t="s">
        <v>20</v>
      </c>
      <c r="O54" s="678" t="s">
        <v>15</v>
      </c>
      <c r="P54" s="668">
        <v>3</v>
      </c>
      <c r="Q54" s="657">
        <v>218.1</v>
      </c>
      <c r="R54" s="657">
        <v>606.1</v>
      </c>
      <c r="S54" s="657">
        <v>278</v>
      </c>
      <c r="T54" s="807">
        <v>771.95</v>
      </c>
    </row>
    <row r="55" spans="1:20" x14ac:dyDescent="0.2">
      <c r="A55" s="656">
        <v>2012</v>
      </c>
      <c r="B55" s="657"/>
      <c r="C55" s="658"/>
      <c r="D55" s="657">
        <v>2.0099999999999998</v>
      </c>
      <c r="E55" s="658"/>
      <c r="F55" s="657"/>
      <c r="G55" s="658"/>
      <c r="H55" s="657"/>
      <c r="I55" s="658"/>
      <c r="J55" s="657"/>
      <c r="K55" s="657"/>
      <c r="L55" s="659">
        <v>2.0099999999999998</v>
      </c>
      <c r="O55" s="678" t="s">
        <v>27</v>
      </c>
      <c r="P55" s="668">
        <v>1</v>
      </c>
      <c r="Q55" s="657">
        <v>17.3</v>
      </c>
      <c r="R55" s="657">
        <v>527.5</v>
      </c>
      <c r="S55" s="657">
        <v>36</v>
      </c>
      <c r="T55" s="807">
        <v>1172.0999999999999</v>
      </c>
    </row>
    <row r="56" spans="1:20" x14ac:dyDescent="0.2">
      <c r="A56" s="656">
        <v>2013</v>
      </c>
      <c r="B56" s="657"/>
      <c r="C56" s="668"/>
      <c r="D56" s="657"/>
      <c r="E56" s="668"/>
      <c r="F56" s="657"/>
      <c r="G56" s="668"/>
      <c r="H56" s="657">
        <v>13.5</v>
      </c>
      <c r="I56" s="668"/>
      <c r="J56" s="657"/>
      <c r="K56" s="657"/>
      <c r="L56" s="669">
        <v>13.5</v>
      </c>
      <c r="O56" s="678" t="s">
        <v>53</v>
      </c>
      <c r="P56" s="668">
        <v>2</v>
      </c>
      <c r="Q56" s="657">
        <v>140</v>
      </c>
      <c r="R56" s="657">
        <v>330</v>
      </c>
      <c r="S56" s="657">
        <v>635</v>
      </c>
      <c r="T56" s="807">
        <v>1395</v>
      </c>
    </row>
    <row r="57" spans="1:20" x14ac:dyDescent="0.2">
      <c r="A57" s="656">
        <v>2015</v>
      </c>
      <c r="B57" s="657"/>
      <c r="C57" s="668"/>
      <c r="D57" s="657">
        <v>4.63</v>
      </c>
      <c r="E57" s="668"/>
      <c r="F57" s="657"/>
      <c r="G57" s="668"/>
      <c r="H57" s="657"/>
      <c r="I57" s="668"/>
      <c r="J57" s="657"/>
      <c r="K57" s="657"/>
      <c r="L57" s="669">
        <v>4.63</v>
      </c>
      <c r="O57" s="678" t="s">
        <v>46</v>
      </c>
      <c r="P57" s="668">
        <v>2</v>
      </c>
      <c r="Q57" s="657">
        <v>225</v>
      </c>
      <c r="R57" s="657">
        <v>226</v>
      </c>
      <c r="S57" s="657">
        <v>900</v>
      </c>
      <c r="T57" s="807">
        <v>902</v>
      </c>
    </row>
    <row r="58" spans="1:20" x14ac:dyDescent="0.2">
      <c r="A58" s="656">
        <v>2016</v>
      </c>
      <c r="B58" s="657"/>
      <c r="C58" s="668">
        <v>0.25</v>
      </c>
      <c r="D58" s="657"/>
      <c r="E58" s="668"/>
      <c r="F58" s="657"/>
      <c r="G58" s="668"/>
      <c r="H58" s="657"/>
      <c r="I58" s="668"/>
      <c r="J58" s="657"/>
      <c r="K58" s="657"/>
      <c r="L58" s="669">
        <v>0.25</v>
      </c>
      <c r="O58" s="678" t="s">
        <v>11</v>
      </c>
      <c r="P58" s="668">
        <v>2</v>
      </c>
      <c r="Q58" s="657">
        <v>66</v>
      </c>
      <c r="R58" s="657">
        <v>161.6</v>
      </c>
      <c r="S58" s="657">
        <v>264</v>
      </c>
      <c r="T58" s="807">
        <v>653.76</v>
      </c>
    </row>
    <row r="59" spans="1:20" x14ac:dyDescent="0.2">
      <c r="A59" s="656">
        <v>2017</v>
      </c>
      <c r="B59" s="657"/>
      <c r="C59" s="668"/>
      <c r="D59" s="657">
        <v>57.12</v>
      </c>
      <c r="E59" s="668"/>
      <c r="F59" s="657"/>
      <c r="G59" s="668"/>
      <c r="H59" s="657"/>
      <c r="I59" s="668"/>
      <c r="J59" s="657">
        <v>2</v>
      </c>
      <c r="K59" s="657"/>
      <c r="L59" s="669">
        <v>59.12</v>
      </c>
      <c r="O59" s="678" t="s">
        <v>23</v>
      </c>
      <c r="P59" s="668">
        <v>1</v>
      </c>
      <c r="Q59" s="657">
        <v>4.5</v>
      </c>
      <c r="R59" s="657">
        <v>91.17</v>
      </c>
      <c r="S59" s="657">
        <v>13.4</v>
      </c>
      <c r="T59" s="807">
        <v>227.87</v>
      </c>
    </row>
    <row r="60" spans="1:20" x14ac:dyDescent="0.2">
      <c r="A60" s="656">
        <v>2018</v>
      </c>
      <c r="B60" s="657"/>
      <c r="C60" s="668"/>
      <c r="D60" s="657">
        <v>100</v>
      </c>
      <c r="E60" s="668"/>
      <c r="F60" s="657">
        <v>18</v>
      </c>
      <c r="G60" s="668"/>
      <c r="H60" s="657"/>
      <c r="I60" s="668"/>
      <c r="J60" s="657">
        <v>56</v>
      </c>
      <c r="K60" s="657">
        <v>58</v>
      </c>
      <c r="L60" s="669">
        <v>232</v>
      </c>
      <c r="O60" s="678" t="s">
        <v>13</v>
      </c>
      <c r="P60" s="668">
        <v>3</v>
      </c>
      <c r="Q60" s="657">
        <v>73</v>
      </c>
      <c r="R60" s="657">
        <v>85.5</v>
      </c>
      <c r="S60" s="657">
        <v>295</v>
      </c>
      <c r="T60" s="807">
        <v>320</v>
      </c>
    </row>
    <row r="61" spans="1:20" x14ac:dyDescent="0.2">
      <c r="A61" s="656">
        <v>2019</v>
      </c>
      <c r="B61" s="657"/>
      <c r="C61" s="668">
        <v>52</v>
      </c>
      <c r="D61" s="657"/>
      <c r="E61" s="668">
        <v>35.200000000000003</v>
      </c>
      <c r="F61" s="657"/>
      <c r="G61" s="668"/>
      <c r="H61" s="657"/>
      <c r="I61" s="668">
        <v>26.2</v>
      </c>
      <c r="J61" s="657">
        <v>30.1</v>
      </c>
      <c r="K61" s="657">
        <v>1.5</v>
      </c>
      <c r="L61" s="669">
        <v>145</v>
      </c>
      <c r="O61" s="678" t="s">
        <v>35</v>
      </c>
      <c r="P61" s="668"/>
      <c r="Q61" s="657"/>
      <c r="R61" s="657">
        <v>80</v>
      </c>
      <c r="S61" s="657"/>
      <c r="T61" s="807">
        <v>160</v>
      </c>
    </row>
    <row r="62" spans="1:20" x14ac:dyDescent="0.2">
      <c r="A62" s="656">
        <v>2020</v>
      </c>
      <c r="B62" s="657"/>
      <c r="C62" s="668"/>
      <c r="D62" s="657"/>
      <c r="E62" s="668">
        <v>4.7</v>
      </c>
      <c r="F62" s="657"/>
      <c r="G62" s="668">
        <v>13.2</v>
      </c>
      <c r="H62" s="657"/>
      <c r="I62" s="668"/>
      <c r="J62" s="657"/>
      <c r="K62" s="657"/>
      <c r="L62" s="669">
        <v>17.899999999999999</v>
      </c>
      <c r="O62" s="678" t="s">
        <v>30</v>
      </c>
      <c r="P62" s="668"/>
      <c r="Q62" s="657"/>
      <c r="R62" s="657">
        <v>34.82</v>
      </c>
      <c r="S62" s="657"/>
      <c r="T62" s="807">
        <v>127.8</v>
      </c>
    </row>
    <row r="63" spans="1:20" x14ac:dyDescent="0.2">
      <c r="A63" s="656">
        <v>2021</v>
      </c>
      <c r="B63" s="657">
        <v>4305.8999999999996</v>
      </c>
      <c r="C63" s="668">
        <v>115</v>
      </c>
      <c r="D63" s="657">
        <v>70</v>
      </c>
      <c r="E63" s="668">
        <v>143.08000000000001</v>
      </c>
      <c r="F63" s="657"/>
      <c r="G63" s="668">
        <v>39</v>
      </c>
      <c r="H63" s="657">
        <v>10</v>
      </c>
      <c r="I63" s="668"/>
      <c r="J63" s="657">
        <v>1130</v>
      </c>
      <c r="K63" s="657">
        <v>492</v>
      </c>
      <c r="L63" s="669">
        <v>6304.98</v>
      </c>
      <c r="O63" s="678" t="s">
        <v>12</v>
      </c>
      <c r="P63" s="668"/>
      <c r="Q63" s="657"/>
      <c r="R63" s="657">
        <v>33</v>
      </c>
      <c r="S63" s="657"/>
      <c r="T63" s="807">
        <v>13.5</v>
      </c>
    </row>
    <row r="64" spans="1:20" x14ac:dyDescent="0.2">
      <c r="A64" s="656">
        <v>2022</v>
      </c>
      <c r="B64" s="657">
        <v>4317.5</v>
      </c>
      <c r="C64" s="668">
        <v>326.7</v>
      </c>
      <c r="D64" s="657">
        <v>156</v>
      </c>
      <c r="E64" s="668">
        <v>47.49</v>
      </c>
      <c r="F64" s="657">
        <v>30</v>
      </c>
      <c r="G64" s="668">
        <v>75.599999999999994</v>
      </c>
      <c r="H64" s="657"/>
      <c r="I64" s="668"/>
      <c r="J64" s="657">
        <v>80</v>
      </c>
      <c r="K64" s="657">
        <v>447.1</v>
      </c>
      <c r="L64" s="669">
        <v>5480.39</v>
      </c>
      <c r="O64" s="678" t="s">
        <v>29</v>
      </c>
      <c r="P64" s="668"/>
      <c r="Q64" s="657"/>
      <c r="R64" s="657">
        <v>30</v>
      </c>
      <c r="S64" s="657"/>
      <c r="T64" s="807">
        <v>120</v>
      </c>
    </row>
    <row r="65" spans="1:20" ht="13.5" thickBot="1" x14ac:dyDescent="0.25">
      <c r="A65" s="673">
        <v>2023</v>
      </c>
      <c r="B65" s="674">
        <v>5847.8</v>
      </c>
      <c r="C65" s="675">
        <v>278</v>
      </c>
      <c r="D65" s="674">
        <v>264</v>
      </c>
      <c r="E65" s="675">
        <v>13.4</v>
      </c>
      <c r="F65" s="674"/>
      <c r="G65" s="675"/>
      <c r="H65" s="674"/>
      <c r="I65" s="675"/>
      <c r="J65" s="674">
        <v>129</v>
      </c>
      <c r="K65" s="674">
        <v>3957</v>
      </c>
      <c r="L65" s="676">
        <v>10489.2</v>
      </c>
      <c r="O65" s="678" t="s">
        <v>52</v>
      </c>
      <c r="P65" s="668">
        <v>2</v>
      </c>
      <c r="Q65" s="657">
        <v>16.100000000000001</v>
      </c>
      <c r="R65" s="657">
        <v>26.1</v>
      </c>
      <c r="S65" s="657">
        <v>21</v>
      </c>
      <c r="T65" s="807">
        <v>31</v>
      </c>
    </row>
    <row r="66" spans="1:20" ht="13.5" thickBot="1" x14ac:dyDescent="0.25">
      <c r="O66" s="678" t="s">
        <v>54</v>
      </c>
      <c r="P66" s="668"/>
      <c r="Q66" s="657"/>
      <c r="R66" s="657">
        <v>22</v>
      </c>
      <c r="S66" s="657"/>
      <c r="T66" s="807">
        <v>56.2</v>
      </c>
    </row>
    <row r="67" spans="1:20" x14ac:dyDescent="0.2">
      <c r="A67" s="645"/>
      <c r="B67" s="1232" t="s">
        <v>1702</v>
      </c>
      <c r="C67" s="1232"/>
      <c r="D67" s="1232"/>
      <c r="E67" s="1232"/>
      <c r="F67" s="1232"/>
      <c r="G67" s="1232"/>
      <c r="H67" s="1232"/>
      <c r="I67" s="1232"/>
      <c r="J67" s="1232"/>
      <c r="K67" s="1233"/>
      <c r="L67" s="1234"/>
      <c r="O67" s="678" t="s">
        <v>260</v>
      </c>
      <c r="P67" s="668">
        <v>1</v>
      </c>
      <c r="Q67" s="657">
        <v>18</v>
      </c>
      <c r="R67" s="657">
        <v>18</v>
      </c>
      <c r="S67" s="657">
        <v>72</v>
      </c>
      <c r="T67" s="807">
        <v>72</v>
      </c>
    </row>
    <row r="68" spans="1:20" ht="25.5" x14ac:dyDescent="0.2">
      <c r="A68" s="646" t="s">
        <v>1697</v>
      </c>
      <c r="B68" s="647" t="s">
        <v>7</v>
      </c>
      <c r="C68" s="647" t="s">
        <v>2</v>
      </c>
      <c r="D68" s="647" t="s">
        <v>11</v>
      </c>
      <c r="E68" s="647" t="s">
        <v>6</v>
      </c>
      <c r="F68" s="647" t="s">
        <v>4</v>
      </c>
      <c r="G68" s="647" t="s">
        <v>5</v>
      </c>
      <c r="H68" s="647" t="s">
        <v>1</v>
      </c>
      <c r="I68" s="647" t="s">
        <v>3</v>
      </c>
      <c r="J68" s="648" t="s">
        <v>73</v>
      </c>
      <c r="K68" s="649" t="s">
        <v>72</v>
      </c>
      <c r="L68" s="650" t="s">
        <v>20</v>
      </c>
      <c r="O68" s="678" t="s">
        <v>31</v>
      </c>
      <c r="P68" s="668"/>
      <c r="Q68" s="657"/>
      <c r="R68" s="657">
        <v>9</v>
      </c>
      <c r="S68" s="657"/>
      <c r="T68" s="807">
        <v>18</v>
      </c>
    </row>
    <row r="69" spans="1:20" x14ac:dyDescent="0.2">
      <c r="A69" s="656">
        <v>2012</v>
      </c>
      <c r="B69" s="657"/>
      <c r="C69" s="658"/>
      <c r="D69" s="657">
        <v>2.0099999999999998</v>
      </c>
      <c r="E69" s="658"/>
      <c r="F69" s="657"/>
      <c r="G69" s="658"/>
      <c r="H69" s="657"/>
      <c r="I69" s="658"/>
      <c r="J69" s="657"/>
      <c r="K69" s="657"/>
      <c r="L69" s="659">
        <v>2.0099999999999998</v>
      </c>
      <c r="O69" s="678" t="s">
        <v>37</v>
      </c>
      <c r="P69" s="668"/>
      <c r="Q69" s="657"/>
      <c r="R69" s="657">
        <v>4</v>
      </c>
      <c r="S69" s="657"/>
      <c r="T69" s="807">
        <v>16</v>
      </c>
    </row>
    <row r="70" spans="1:20" x14ac:dyDescent="0.2">
      <c r="A70" s="656">
        <v>2013</v>
      </c>
      <c r="B70" s="657"/>
      <c r="C70" s="668"/>
      <c r="D70" s="657">
        <v>2.0099999999999998</v>
      </c>
      <c r="E70" s="668"/>
      <c r="F70" s="657"/>
      <c r="G70" s="668"/>
      <c r="H70" s="657">
        <v>13.5</v>
      </c>
      <c r="I70" s="668"/>
      <c r="J70" s="657"/>
      <c r="K70" s="657"/>
      <c r="L70" s="669">
        <v>15.51</v>
      </c>
      <c r="O70" s="678" t="s">
        <v>49</v>
      </c>
      <c r="P70" s="668"/>
      <c r="Q70" s="657"/>
      <c r="R70" s="657">
        <v>1</v>
      </c>
      <c r="S70" s="657"/>
      <c r="T70" s="807">
        <v>2.1</v>
      </c>
    </row>
    <row r="71" spans="1:20" x14ac:dyDescent="0.2">
      <c r="A71" s="656">
        <v>2015</v>
      </c>
      <c r="B71" s="657"/>
      <c r="C71" s="668"/>
      <c r="D71" s="657">
        <v>6.64</v>
      </c>
      <c r="E71" s="668"/>
      <c r="F71" s="657"/>
      <c r="G71" s="668"/>
      <c r="H71" s="657">
        <v>13.5</v>
      </c>
      <c r="I71" s="668"/>
      <c r="J71" s="657"/>
      <c r="K71" s="657"/>
      <c r="L71" s="669">
        <v>20.14</v>
      </c>
      <c r="O71" s="678" t="s">
        <v>34</v>
      </c>
      <c r="P71" s="668"/>
      <c r="Q71" s="657"/>
      <c r="R71" s="657">
        <v>1</v>
      </c>
      <c r="S71" s="657"/>
      <c r="T71" s="807">
        <v>2</v>
      </c>
    </row>
    <row r="72" spans="1:20" x14ac:dyDescent="0.2">
      <c r="A72" s="656">
        <v>2016</v>
      </c>
      <c r="B72" s="657"/>
      <c r="C72" s="668">
        <v>0.25</v>
      </c>
      <c r="D72" s="657">
        <v>6.64</v>
      </c>
      <c r="E72" s="668"/>
      <c r="F72" s="657"/>
      <c r="G72" s="668"/>
      <c r="H72" s="657">
        <v>13.5</v>
      </c>
      <c r="I72" s="668"/>
      <c r="J72" s="657"/>
      <c r="K72" s="657"/>
      <c r="L72" s="669">
        <v>20.39</v>
      </c>
      <c r="O72" s="678" t="s">
        <v>37</v>
      </c>
      <c r="P72" s="668"/>
      <c r="Q72" s="657"/>
      <c r="R72" s="657">
        <v>4</v>
      </c>
      <c r="S72" s="657"/>
      <c r="T72" s="807">
        <v>16</v>
      </c>
    </row>
    <row r="73" spans="1:20" x14ac:dyDescent="0.2">
      <c r="A73" s="656">
        <v>2017</v>
      </c>
      <c r="B73" s="657"/>
      <c r="C73" s="668">
        <v>0.25</v>
      </c>
      <c r="D73" s="657">
        <v>63.76</v>
      </c>
      <c r="E73" s="668"/>
      <c r="F73" s="657"/>
      <c r="G73" s="668"/>
      <c r="H73" s="657">
        <v>13.5</v>
      </c>
      <c r="I73" s="668"/>
      <c r="J73" s="657">
        <v>2</v>
      </c>
      <c r="K73" s="657"/>
      <c r="L73" s="669">
        <v>79.510000000000005</v>
      </c>
      <c r="O73" s="678" t="s">
        <v>49</v>
      </c>
      <c r="P73" s="668"/>
      <c r="Q73" s="657"/>
      <c r="R73" s="657">
        <v>1</v>
      </c>
      <c r="S73" s="657"/>
      <c r="T73" s="807">
        <v>2.1</v>
      </c>
    </row>
    <row r="74" spans="1:20" ht="13.5" thickBot="1" x14ac:dyDescent="0.25">
      <c r="A74" s="656">
        <v>2018</v>
      </c>
      <c r="B74" s="657"/>
      <c r="C74" s="668">
        <v>0.25</v>
      </c>
      <c r="D74" s="657">
        <v>163.76</v>
      </c>
      <c r="E74" s="668"/>
      <c r="F74" s="657">
        <v>18</v>
      </c>
      <c r="G74" s="668"/>
      <c r="H74" s="657">
        <v>13.5</v>
      </c>
      <c r="I74" s="668"/>
      <c r="J74" s="657">
        <v>58</v>
      </c>
      <c r="K74" s="657">
        <v>58</v>
      </c>
      <c r="L74" s="669">
        <v>311.51</v>
      </c>
      <c r="O74" s="679" t="s">
        <v>34</v>
      </c>
      <c r="P74" s="675"/>
      <c r="Q74" s="674"/>
      <c r="R74" s="674">
        <v>1</v>
      </c>
      <c r="S74" s="674"/>
      <c r="T74" s="808">
        <v>2</v>
      </c>
    </row>
    <row r="75" spans="1:20" x14ac:dyDescent="0.2">
      <c r="A75" s="656">
        <v>2019</v>
      </c>
      <c r="B75" s="657"/>
      <c r="C75" s="668">
        <v>52.25</v>
      </c>
      <c r="D75" s="657">
        <v>163.76</v>
      </c>
      <c r="E75" s="668">
        <v>35.200000000000003</v>
      </c>
      <c r="F75" s="657">
        <v>18</v>
      </c>
      <c r="G75" s="668"/>
      <c r="H75" s="657">
        <v>13.5</v>
      </c>
      <c r="I75" s="668">
        <v>26.2</v>
      </c>
      <c r="J75" s="657">
        <v>88.1</v>
      </c>
      <c r="K75" s="657">
        <v>59.5</v>
      </c>
      <c r="L75" s="669">
        <v>456.51</v>
      </c>
    </row>
    <row r="76" spans="1:20" x14ac:dyDescent="0.2">
      <c r="A76" s="656">
        <v>2020</v>
      </c>
      <c r="B76" s="657"/>
      <c r="C76" s="668">
        <v>52.25</v>
      </c>
      <c r="D76" s="657">
        <v>163.76</v>
      </c>
      <c r="E76" s="668">
        <v>39.9</v>
      </c>
      <c r="F76" s="657">
        <v>18</v>
      </c>
      <c r="G76" s="668">
        <v>13.2</v>
      </c>
      <c r="H76" s="657">
        <v>13.5</v>
      </c>
      <c r="I76" s="668">
        <v>26.2</v>
      </c>
      <c r="J76" s="657">
        <v>88.1</v>
      </c>
      <c r="K76" s="657">
        <v>59.5</v>
      </c>
      <c r="L76" s="669">
        <v>474.41</v>
      </c>
    </row>
    <row r="77" spans="1:20" x14ac:dyDescent="0.2">
      <c r="A77" s="656">
        <v>2021</v>
      </c>
      <c r="B77" s="657">
        <v>4305.8999999999996</v>
      </c>
      <c r="C77" s="668">
        <v>167.25</v>
      </c>
      <c r="D77" s="657">
        <v>233.76</v>
      </c>
      <c r="E77" s="668">
        <v>182.98</v>
      </c>
      <c r="F77" s="657">
        <v>18</v>
      </c>
      <c r="G77" s="668">
        <v>52.2</v>
      </c>
      <c r="H77" s="657">
        <v>23.5</v>
      </c>
      <c r="I77" s="668">
        <v>26.2</v>
      </c>
      <c r="J77" s="657">
        <v>1218.0999999999999</v>
      </c>
      <c r="K77" s="657">
        <v>551.5</v>
      </c>
      <c r="L77" s="669">
        <v>6779.39</v>
      </c>
    </row>
    <row r="78" spans="1:20" x14ac:dyDescent="0.2">
      <c r="A78" s="656">
        <v>2022</v>
      </c>
      <c r="B78" s="657">
        <v>8623.4</v>
      </c>
      <c r="C78" s="668">
        <v>493.95</v>
      </c>
      <c r="D78" s="657">
        <v>389.76</v>
      </c>
      <c r="E78" s="668">
        <v>230.47</v>
      </c>
      <c r="F78" s="657">
        <v>48</v>
      </c>
      <c r="G78" s="668">
        <v>127.8</v>
      </c>
      <c r="H78" s="657">
        <v>23.5</v>
      </c>
      <c r="I78" s="668">
        <v>26.2</v>
      </c>
      <c r="J78" s="657">
        <v>1298.0999999999999</v>
      </c>
      <c r="K78" s="657">
        <v>998.6</v>
      </c>
      <c r="L78" s="669">
        <v>12259.78</v>
      </c>
    </row>
    <row r="79" spans="1:20" ht="13.5" thickBot="1" x14ac:dyDescent="0.25">
      <c r="A79" s="673">
        <v>2023</v>
      </c>
      <c r="B79" s="674">
        <v>14471.2</v>
      </c>
      <c r="C79" s="675">
        <v>771.95</v>
      </c>
      <c r="D79" s="674">
        <v>653.76</v>
      </c>
      <c r="E79" s="675">
        <v>243.87</v>
      </c>
      <c r="F79" s="674">
        <v>48</v>
      </c>
      <c r="G79" s="675">
        <v>127.8</v>
      </c>
      <c r="H79" s="674">
        <v>23.5</v>
      </c>
      <c r="I79" s="675">
        <v>26.2</v>
      </c>
      <c r="J79" s="674">
        <v>1427.1</v>
      </c>
      <c r="K79" s="674">
        <v>4955.6000000000004</v>
      </c>
      <c r="L79" s="676">
        <v>22748.98</v>
      </c>
    </row>
    <row r="80" spans="1:20" ht="13.5" thickBot="1" x14ac:dyDescent="0.25"/>
    <row r="81" spans="1:12" x14ac:dyDescent="0.2">
      <c r="A81" s="645"/>
      <c r="B81" s="1232" t="s">
        <v>392</v>
      </c>
      <c r="C81" s="1232"/>
      <c r="D81" s="1232"/>
      <c r="E81" s="1232"/>
      <c r="F81" s="1232"/>
      <c r="G81" s="1232"/>
      <c r="H81" s="1232"/>
      <c r="I81" s="1232"/>
      <c r="J81" s="1232"/>
      <c r="K81" s="1233"/>
      <c r="L81" s="1234"/>
    </row>
    <row r="82" spans="1:12" ht="25.5" x14ac:dyDescent="0.2">
      <c r="A82" s="646" t="s">
        <v>1697</v>
      </c>
      <c r="B82" s="680" t="s">
        <v>7</v>
      </c>
      <c r="C82" s="680" t="s">
        <v>2</v>
      </c>
      <c r="D82" s="680" t="s">
        <v>11</v>
      </c>
      <c r="E82" s="680" t="s">
        <v>6</v>
      </c>
      <c r="F82" s="680" t="s">
        <v>4</v>
      </c>
      <c r="G82" s="680" t="s">
        <v>5</v>
      </c>
      <c r="H82" s="680" t="s">
        <v>1</v>
      </c>
      <c r="I82" s="680" t="s">
        <v>3</v>
      </c>
      <c r="J82" s="681" t="s">
        <v>73</v>
      </c>
      <c r="K82" s="682" t="s">
        <v>72</v>
      </c>
      <c r="L82" s="683" t="s">
        <v>20</v>
      </c>
    </row>
    <row r="83" spans="1:12" x14ac:dyDescent="0.2">
      <c r="A83" s="656">
        <v>2012</v>
      </c>
      <c r="B83" s="684"/>
      <c r="C83" s="685"/>
      <c r="D83" s="684">
        <v>1</v>
      </c>
      <c r="E83" s="685"/>
      <c r="F83" s="684"/>
      <c r="G83" s="685"/>
      <c r="H83" s="684"/>
      <c r="I83" s="685"/>
      <c r="J83" s="684"/>
      <c r="K83" s="684"/>
      <c r="L83" s="686">
        <v>1</v>
      </c>
    </row>
    <row r="84" spans="1:12" x14ac:dyDescent="0.2">
      <c r="A84" s="656">
        <v>2013</v>
      </c>
      <c r="B84" s="684"/>
      <c r="C84" s="687"/>
      <c r="D84" s="684"/>
      <c r="E84" s="687"/>
      <c r="F84" s="684"/>
      <c r="G84" s="687"/>
      <c r="H84" s="684">
        <v>1</v>
      </c>
      <c r="I84" s="687"/>
      <c r="J84" s="684"/>
      <c r="K84" s="684"/>
      <c r="L84" s="688">
        <v>1</v>
      </c>
    </row>
    <row r="85" spans="1:12" x14ac:dyDescent="0.2">
      <c r="A85" s="656">
        <v>2015</v>
      </c>
      <c r="B85" s="684"/>
      <c r="C85" s="687"/>
      <c r="D85" s="684">
        <v>1</v>
      </c>
      <c r="E85" s="687"/>
      <c r="F85" s="684"/>
      <c r="G85" s="687"/>
      <c r="H85" s="684"/>
      <c r="I85" s="687"/>
      <c r="J85" s="684"/>
      <c r="K85" s="684"/>
      <c r="L85" s="688">
        <v>1</v>
      </c>
    </row>
    <row r="86" spans="1:12" x14ac:dyDescent="0.2">
      <c r="A86" s="656">
        <v>2016</v>
      </c>
      <c r="B86" s="684"/>
      <c r="C86" s="687">
        <v>1</v>
      </c>
      <c r="D86" s="684"/>
      <c r="E86" s="687"/>
      <c r="F86" s="684"/>
      <c r="G86" s="687"/>
      <c r="H86" s="684"/>
      <c r="I86" s="687"/>
      <c r="J86" s="684"/>
      <c r="K86" s="684"/>
      <c r="L86" s="688">
        <v>1</v>
      </c>
    </row>
    <row r="87" spans="1:12" x14ac:dyDescent="0.2">
      <c r="A87" s="656">
        <v>2017</v>
      </c>
      <c r="B87" s="684"/>
      <c r="C87" s="687"/>
      <c r="D87" s="684">
        <v>1</v>
      </c>
      <c r="E87" s="687"/>
      <c r="F87" s="684"/>
      <c r="G87" s="687"/>
      <c r="H87" s="684"/>
      <c r="I87" s="687"/>
      <c r="J87" s="684">
        <v>1</v>
      </c>
      <c r="K87" s="684"/>
      <c r="L87" s="688">
        <v>2</v>
      </c>
    </row>
    <row r="88" spans="1:12" x14ac:dyDescent="0.2">
      <c r="A88" s="656">
        <v>2018</v>
      </c>
      <c r="B88" s="684"/>
      <c r="C88" s="687"/>
      <c r="D88" s="684">
        <v>1</v>
      </c>
      <c r="E88" s="687"/>
      <c r="F88" s="684">
        <v>1</v>
      </c>
      <c r="G88" s="687"/>
      <c r="H88" s="684"/>
      <c r="I88" s="687"/>
      <c r="J88" s="684">
        <v>2</v>
      </c>
      <c r="K88" s="684">
        <v>2</v>
      </c>
      <c r="L88" s="688">
        <v>6</v>
      </c>
    </row>
    <row r="89" spans="1:12" x14ac:dyDescent="0.2">
      <c r="A89" s="656">
        <v>2019</v>
      </c>
      <c r="B89" s="684"/>
      <c r="C89" s="687">
        <v>2</v>
      </c>
      <c r="D89" s="684"/>
      <c r="E89" s="687">
        <v>5</v>
      </c>
      <c r="F89" s="684"/>
      <c r="G89" s="687"/>
      <c r="H89" s="684"/>
      <c r="I89" s="687">
        <v>2</v>
      </c>
      <c r="J89" s="684">
        <v>2</v>
      </c>
      <c r="K89" s="684">
        <v>1</v>
      </c>
      <c r="L89" s="688">
        <v>12</v>
      </c>
    </row>
    <row r="90" spans="1:12" x14ac:dyDescent="0.2">
      <c r="A90" s="656">
        <v>2020</v>
      </c>
      <c r="B90" s="684"/>
      <c r="C90" s="687"/>
      <c r="D90" s="684"/>
      <c r="E90" s="687">
        <v>1</v>
      </c>
      <c r="F90" s="684"/>
      <c r="G90" s="687">
        <v>2</v>
      </c>
      <c r="H90" s="684"/>
      <c r="I90" s="687"/>
      <c r="J90" s="684"/>
      <c r="K90" s="684"/>
      <c r="L90" s="688">
        <v>3</v>
      </c>
    </row>
    <row r="91" spans="1:12" x14ac:dyDescent="0.2">
      <c r="A91" s="656">
        <v>2021</v>
      </c>
      <c r="B91" s="684">
        <v>11</v>
      </c>
      <c r="C91" s="687">
        <v>2</v>
      </c>
      <c r="D91" s="684">
        <v>1</v>
      </c>
      <c r="E91" s="687">
        <v>14</v>
      </c>
      <c r="F91" s="684"/>
      <c r="G91" s="687">
        <v>3</v>
      </c>
      <c r="H91" s="684">
        <v>1</v>
      </c>
      <c r="I91" s="687"/>
      <c r="J91" s="684">
        <v>4</v>
      </c>
      <c r="K91" s="684">
        <v>4</v>
      </c>
      <c r="L91" s="688">
        <v>40</v>
      </c>
    </row>
    <row r="92" spans="1:12" x14ac:dyDescent="0.2">
      <c r="A92" s="656">
        <v>2022</v>
      </c>
      <c r="B92" s="684">
        <v>14</v>
      </c>
      <c r="C92" s="687">
        <v>3</v>
      </c>
      <c r="D92" s="684">
        <v>1</v>
      </c>
      <c r="E92" s="687">
        <v>6</v>
      </c>
      <c r="F92" s="684">
        <v>1</v>
      </c>
      <c r="G92" s="687">
        <v>5</v>
      </c>
      <c r="H92" s="684"/>
      <c r="I92" s="687"/>
      <c r="J92" s="684">
        <v>1</v>
      </c>
      <c r="K92" s="684">
        <v>5</v>
      </c>
      <c r="L92" s="688">
        <v>36</v>
      </c>
    </row>
    <row r="93" spans="1:12" ht="13.5" thickBot="1" x14ac:dyDescent="0.25">
      <c r="A93" s="673">
        <v>2023</v>
      </c>
      <c r="B93" s="689">
        <v>22</v>
      </c>
      <c r="C93" s="690">
        <v>3</v>
      </c>
      <c r="D93" s="689">
        <v>2</v>
      </c>
      <c r="E93" s="690">
        <v>1</v>
      </c>
      <c r="F93" s="689"/>
      <c r="G93" s="690"/>
      <c r="H93" s="689"/>
      <c r="I93" s="690"/>
      <c r="J93" s="689">
        <v>4</v>
      </c>
      <c r="K93" s="689">
        <v>20</v>
      </c>
      <c r="L93" s="691">
        <v>52</v>
      </c>
    </row>
    <row r="94" spans="1:12" ht="13.5" thickBot="1" x14ac:dyDescent="0.25"/>
    <row r="95" spans="1:12" x14ac:dyDescent="0.2">
      <c r="A95" s="645"/>
      <c r="B95" s="1232" t="s">
        <v>255</v>
      </c>
      <c r="C95" s="1232"/>
      <c r="D95" s="1232"/>
      <c r="E95" s="1232"/>
      <c r="F95" s="1232"/>
      <c r="G95" s="1232"/>
      <c r="H95" s="1232"/>
      <c r="I95" s="1232"/>
      <c r="J95" s="1232"/>
      <c r="K95" s="1233"/>
      <c r="L95" s="1234"/>
    </row>
    <row r="96" spans="1:12" ht="25.5" x14ac:dyDescent="0.2">
      <c r="A96" s="646" t="s">
        <v>1697</v>
      </c>
      <c r="B96" s="680" t="s">
        <v>7</v>
      </c>
      <c r="C96" s="680" t="s">
        <v>2</v>
      </c>
      <c r="D96" s="680" t="s">
        <v>11</v>
      </c>
      <c r="E96" s="680" t="s">
        <v>6</v>
      </c>
      <c r="F96" s="680" t="s">
        <v>4</v>
      </c>
      <c r="G96" s="680" t="s">
        <v>5</v>
      </c>
      <c r="H96" s="680" t="s">
        <v>1</v>
      </c>
      <c r="I96" s="680" t="s">
        <v>3</v>
      </c>
      <c r="J96" s="681" t="s">
        <v>73</v>
      </c>
      <c r="K96" s="682" t="s">
        <v>72</v>
      </c>
      <c r="L96" s="683" t="s">
        <v>20</v>
      </c>
    </row>
    <row r="97" spans="1:12" x14ac:dyDescent="0.2">
      <c r="A97" s="656">
        <v>2012</v>
      </c>
      <c r="B97" s="684"/>
      <c r="C97" s="685"/>
      <c r="D97" s="684">
        <v>1</v>
      </c>
      <c r="E97" s="685"/>
      <c r="F97" s="684"/>
      <c r="G97" s="685"/>
      <c r="H97" s="684"/>
      <c r="I97" s="685"/>
      <c r="J97" s="684"/>
      <c r="K97" s="684"/>
      <c r="L97" s="686">
        <v>1</v>
      </c>
    </row>
    <row r="98" spans="1:12" x14ac:dyDescent="0.2">
      <c r="A98" s="656">
        <v>2013</v>
      </c>
      <c r="B98" s="684"/>
      <c r="C98" s="687"/>
      <c r="D98" s="684">
        <v>1</v>
      </c>
      <c r="E98" s="687"/>
      <c r="F98" s="684"/>
      <c r="G98" s="687"/>
      <c r="H98" s="684">
        <v>1</v>
      </c>
      <c r="I98" s="687"/>
      <c r="J98" s="684"/>
      <c r="K98" s="684"/>
      <c r="L98" s="688">
        <v>2</v>
      </c>
    </row>
    <row r="99" spans="1:12" x14ac:dyDescent="0.2">
      <c r="A99" s="656">
        <v>2015</v>
      </c>
      <c r="B99" s="684"/>
      <c r="C99" s="687"/>
      <c r="D99" s="684">
        <v>2</v>
      </c>
      <c r="E99" s="687"/>
      <c r="F99" s="684"/>
      <c r="G99" s="687"/>
      <c r="H99" s="684">
        <v>1</v>
      </c>
      <c r="I99" s="687"/>
      <c r="J99" s="684"/>
      <c r="K99" s="684"/>
      <c r="L99" s="688">
        <v>3</v>
      </c>
    </row>
    <row r="100" spans="1:12" x14ac:dyDescent="0.2">
      <c r="A100" s="656">
        <v>2016</v>
      </c>
      <c r="B100" s="684"/>
      <c r="C100" s="687">
        <v>1</v>
      </c>
      <c r="D100" s="684">
        <v>2</v>
      </c>
      <c r="E100" s="687"/>
      <c r="F100" s="684"/>
      <c r="G100" s="687"/>
      <c r="H100" s="684">
        <v>1</v>
      </c>
      <c r="I100" s="687"/>
      <c r="J100" s="684"/>
      <c r="K100" s="684"/>
      <c r="L100" s="688">
        <v>4</v>
      </c>
    </row>
    <row r="101" spans="1:12" x14ac:dyDescent="0.2">
      <c r="A101" s="656">
        <v>2017</v>
      </c>
      <c r="B101" s="684"/>
      <c r="C101" s="687">
        <v>1</v>
      </c>
      <c r="D101" s="684">
        <v>3</v>
      </c>
      <c r="E101" s="687"/>
      <c r="F101" s="684"/>
      <c r="G101" s="687"/>
      <c r="H101" s="684">
        <v>1</v>
      </c>
      <c r="I101" s="687"/>
      <c r="J101" s="684">
        <v>1</v>
      </c>
      <c r="K101" s="684"/>
      <c r="L101" s="688">
        <v>6</v>
      </c>
    </row>
    <row r="102" spans="1:12" x14ac:dyDescent="0.2">
      <c r="A102" s="656">
        <v>2018</v>
      </c>
      <c r="B102" s="684"/>
      <c r="C102" s="687">
        <v>1</v>
      </c>
      <c r="D102" s="684">
        <v>4</v>
      </c>
      <c r="E102" s="687"/>
      <c r="F102" s="684">
        <v>1</v>
      </c>
      <c r="G102" s="687"/>
      <c r="H102" s="684">
        <v>1</v>
      </c>
      <c r="I102" s="687"/>
      <c r="J102" s="684">
        <v>3</v>
      </c>
      <c r="K102" s="684">
        <v>2</v>
      </c>
      <c r="L102" s="688">
        <v>12</v>
      </c>
    </row>
    <row r="103" spans="1:12" x14ac:dyDescent="0.2">
      <c r="A103" s="656">
        <v>2019</v>
      </c>
      <c r="B103" s="684"/>
      <c r="C103" s="687">
        <v>3</v>
      </c>
      <c r="D103" s="684">
        <v>4</v>
      </c>
      <c r="E103" s="687">
        <v>5</v>
      </c>
      <c r="F103" s="684">
        <v>1</v>
      </c>
      <c r="G103" s="687"/>
      <c r="H103" s="684">
        <v>1</v>
      </c>
      <c r="I103" s="687">
        <v>2</v>
      </c>
      <c r="J103" s="684">
        <v>5</v>
      </c>
      <c r="K103" s="684">
        <v>3</v>
      </c>
      <c r="L103" s="688">
        <v>24</v>
      </c>
    </row>
    <row r="104" spans="1:12" x14ac:dyDescent="0.2">
      <c r="A104" s="656">
        <v>2020</v>
      </c>
      <c r="B104" s="684"/>
      <c r="C104" s="687">
        <v>3</v>
      </c>
      <c r="D104" s="684">
        <v>4</v>
      </c>
      <c r="E104" s="687">
        <v>6</v>
      </c>
      <c r="F104" s="684">
        <v>1</v>
      </c>
      <c r="G104" s="687">
        <v>2</v>
      </c>
      <c r="H104" s="684">
        <v>1</v>
      </c>
      <c r="I104" s="687">
        <v>2</v>
      </c>
      <c r="J104" s="684">
        <v>5</v>
      </c>
      <c r="K104" s="684">
        <v>3</v>
      </c>
      <c r="L104" s="688">
        <v>27</v>
      </c>
    </row>
    <row r="105" spans="1:12" x14ac:dyDescent="0.2">
      <c r="A105" s="656">
        <v>2021</v>
      </c>
      <c r="B105" s="684">
        <v>11</v>
      </c>
      <c r="C105" s="687">
        <v>5</v>
      </c>
      <c r="D105" s="684">
        <v>5</v>
      </c>
      <c r="E105" s="687">
        <v>20</v>
      </c>
      <c r="F105" s="684">
        <v>1</v>
      </c>
      <c r="G105" s="687">
        <v>5</v>
      </c>
      <c r="H105" s="684">
        <v>2</v>
      </c>
      <c r="I105" s="687">
        <v>2</v>
      </c>
      <c r="J105" s="684">
        <v>9</v>
      </c>
      <c r="K105" s="684">
        <v>7</v>
      </c>
      <c r="L105" s="688">
        <v>67</v>
      </c>
    </row>
    <row r="106" spans="1:12" x14ac:dyDescent="0.2">
      <c r="A106" s="656">
        <v>2022</v>
      </c>
      <c r="B106" s="684">
        <v>25</v>
      </c>
      <c r="C106" s="687">
        <v>8</v>
      </c>
      <c r="D106" s="684">
        <v>6</v>
      </c>
      <c r="E106" s="687">
        <v>26</v>
      </c>
      <c r="F106" s="684">
        <v>2</v>
      </c>
      <c r="G106" s="687">
        <v>10</v>
      </c>
      <c r="H106" s="684">
        <v>2</v>
      </c>
      <c r="I106" s="687">
        <v>2</v>
      </c>
      <c r="J106" s="684">
        <v>10</v>
      </c>
      <c r="K106" s="684">
        <v>12</v>
      </c>
      <c r="L106" s="688">
        <v>103</v>
      </c>
    </row>
    <row r="107" spans="1:12" ht="13.5" thickBot="1" x14ac:dyDescent="0.25">
      <c r="A107" s="673">
        <v>2023</v>
      </c>
      <c r="B107" s="689">
        <v>47</v>
      </c>
      <c r="C107" s="690">
        <v>11</v>
      </c>
      <c r="D107" s="689">
        <v>8</v>
      </c>
      <c r="E107" s="690">
        <v>27</v>
      </c>
      <c r="F107" s="689">
        <v>2</v>
      </c>
      <c r="G107" s="690">
        <v>10</v>
      </c>
      <c r="H107" s="689">
        <v>2</v>
      </c>
      <c r="I107" s="690">
        <v>2</v>
      </c>
      <c r="J107" s="689">
        <v>14</v>
      </c>
      <c r="K107" s="689">
        <v>32</v>
      </c>
      <c r="L107" s="691">
        <v>155</v>
      </c>
    </row>
    <row r="506" spans="15:20" x14ac:dyDescent="0.2">
      <c r="O506" s="641" t="s">
        <v>16</v>
      </c>
      <c r="P506" s="641" t="s">
        <v>1573</v>
      </c>
      <c r="Q506" s="641" t="s">
        <v>2176</v>
      </c>
      <c r="R506" s="641" t="s">
        <v>1698</v>
      </c>
      <c r="S506" s="641" t="s">
        <v>2177</v>
      </c>
      <c r="T506" s="641" t="s">
        <v>1699</v>
      </c>
    </row>
    <row r="507" spans="15:20" x14ac:dyDescent="0.2">
      <c r="O507" s="641" t="s">
        <v>28</v>
      </c>
      <c r="P507" s="641">
        <v>14</v>
      </c>
      <c r="Q507" s="641">
        <v>1221.95</v>
      </c>
      <c r="R507" s="641">
        <v>1259.45</v>
      </c>
      <c r="S507" s="641">
        <v>4799.3999999999996</v>
      </c>
      <c r="T507" s="641">
        <v>4818.8999999999996</v>
      </c>
    </row>
    <row r="508" spans="15:20" x14ac:dyDescent="0.2">
      <c r="O508" s="641" t="s">
        <v>27</v>
      </c>
      <c r="P508" s="641">
        <v>4</v>
      </c>
      <c r="Q508" s="641">
        <v>487</v>
      </c>
      <c r="R508" s="641">
        <v>503</v>
      </c>
      <c r="S508" s="641">
        <v>1086</v>
      </c>
      <c r="T508" s="641">
        <v>1146</v>
      </c>
    </row>
    <row r="509" spans="15:20" x14ac:dyDescent="0.2">
      <c r="O509" s="641" t="s">
        <v>15</v>
      </c>
      <c r="P509" s="641">
        <v>3</v>
      </c>
      <c r="Q509" s="641">
        <v>185</v>
      </c>
      <c r="R509" s="641">
        <v>206</v>
      </c>
      <c r="S509" s="641">
        <v>231</v>
      </c>
      <c r="T509" s="641">
        <v>283.25</v>
      </c>
    </row>
    <row r="510" spans="15:20" x14ac:dyDescent="0.2">
      <c r="O510" s="641" t="s">
        <v>53</v>
      </c>
      <c r="P510" s="641">
        <v>2</v>
      </c>
      <c r="Q510" s="641">
        <v>115</v>
      </c>
      <c r="R510" s="641">
        <v>115</v>
      </c>
      <c r="S510" s="641">
        <v>460</v>
      </c>
      <c r="T510" s="641">
        <v>460</v>
      </c>
    </row>
    <row r="511" spans="15:20" x14ac:dyDescent="0.2">
      <c r="O511" s="641" t="s">
        <v>23</v>
      </c>
      <c r="P511" s="641">
        <v>14</v>
      </c>
      <c r="Q511" s="641">
        <v>50.88</v>
      </c>
      <c r="R511" s="641">
        <v>64.28</v>
      </c>
      <c r="S511" s="641">
        <v>142.88</v>
      </c>
      <c r="T511" s="641">
        <v>170.58</v>
      </c>
    </row>
    <row r="512" spans="15:20" x14ac:dyDescent="0.2">
      <c r="O512" s="641" t="s">
        <v>11</v>
      </c>
      <c r="P512" s="641">
        <v>1</v>
      </c>
      <c r="Q512" s="641">
        <v>14</v>
      </c>
      <c r="R512" s="641">
        <v>56.6</v>
      </c>
      <c r="S512" s="641">
        <v>70</v>
      </c>
      <c r="T512" s="641">
        <v>233.76</v>
      </c>
    </row>
    <row r="513" spans="15:20" x14ac:dyDescent="0.2">
      <c r="O513" s="641" t="s">
        <v>260</v>
      </c>
      <c r="P513" s="641">
        <v>1</v>
      </c>
      <c r="Q513" s="641">
        <v>50</v>
      </c>
      <c r="R513" s="641">
        <v>50</v>
      </c>
      <c r="S513" s="641">
        <v>0</v>
      </c>
      <c r="T513" s="641">
        <v>0</v>
      </c>
    </row>
    <row r="514" spans="15:20" x14ac:dyDescent="0.2">
      <c r="O514" s="641" t="s">
        <v>38</v>
      </c>
      <c r="P514" s="641">
        <v>1</v>
      </c>
      <c r="Q514" s="641">
        <v>30</v>
      </c>
      <c r="R514" s="641">
        <v>40</v>
      </c>
      <c r="S514" s="641">
        <v>30</v>
      </c>
      <c r="T514" s="641">
        <v>70</v>
      </c>
    </row>
    <row r="515" spans="15:20" x14ac:dyDescent="0.2">
      <c r="O515" s="641" t="s">
        <v>35</v>
      </c>
      <c r="P515" s="641">
        <v>1</v>
      </c>
      <c r="Q515" s="641">
        <v>40</v>
      </c>
      <c r="R515" s="641">
        <v>40</v>
      </c>
      <c r="S515" s="641">
        <v>80</v>
      </c>
      <c r="T515" s="641">
        <v>80</v>
      </c>
    </row>
    <row r="516" spans="15:20" x14ac:dyDescent="0.2">
      <c r="O516" s="641" t="s">
        <v>12</v>
      </c>
      <c r="R516" s="641">
        <v>33</v>
      </c>
      <c r="T516" s="641">
        <v>13.5</v>
      </c>
    </row>
    <row r="517" spans="15:20" x14ac:dyDescent="0.2">
      <c r="O517" s="641" t="s">
        <v>30</v>
      </c>
      <c r="P517" s="641">
        <v>4</v>
      </c>
      <c r="Q517" s="641">
        <v>13.5</v>
      </c>
      <c r="R517" s="641">
        <v>19.32</v>
      </c>
      <c r="S517" s="641">
        <v>37.6</v>
      </c>
      <c r="T517" s="641">
        <v>50.8</v>
      </c>
    </row>
    <row r="518" spans="15:20" x14ac:dyDescent="0.2">
      <c r="O518" s="641" t="s">
        <v>54</v>
      </c>
      <c r="R518" s="641">
        <v>12</v>
      </c>
      <c r="T518" s="641">
        <v>26.2</v>
      </c>
    </row>
    <row r="519" spans="15:20" x14ac:dyDescent="0.2">
      <c r="O519" s="641" t="s">
        <v>52</v>
      </c>
      <c r="P519" s="641">
        <v>1</v>
      </c>
      <c r="Q519" s="641">
        <v>10</v>
      </c>
      <c r="R519" s="641">
        <v>10</v>
      </c>
      <c r="S519" s="641">
        <v>10</v>
      </c>
      <c r="T519" s="641">
        <v>10</v>
      </c>
    </row>
    <row r="520" spans="15:20" x14ac:dyDescent="0.2">
      <c r="O520" s="641" t="s">
        <v>31</v>
      </c>
      <c r="R520" s="641">
        <v>9</v>
      </c>
      <c r="T520" s="641">
        <v>18</v>
      </c>
    </row>
    <row r="521" spans="15:20" x14ac:dyDescent="0.2">
      <c r="O521" s="641" t="s">
        <v>37</v>
      </c>
      <c r="R521" s="641">
        <v>4</v>
      </c>
      <c r="T521" s="641">
        <v>16</v>
      </c>
    </row>
    <row r="522" spans="15:20" x14ac:dyDescent="0.2">
      <c r="O522" s="641" t="s">
        <v>46</v>
      </c>
      <c r="P522" s="641">
        <v>1</v>
      </c>
      <c r="Q522" s="641">
        <v>1</v>
      </c>
      <c r="R522" s="641">
        <v>1</v>
      </c>
      <c r="S522" s="641">
        <v>2</v>
      </c>
      <c r="T522" s="641">
        <v>2</v>
      </c>
    </row>
    <row r="523" spans="15:20" x14ac:dyDescent="0.2">
      <c r="O523" s="641" t="s">
        <v>34</v>
      </c>
      <c r="R523" s="641">
        <v>1</v>
      </c>
      <c r="T523" s="641">
        <v>2</v>
      </c>
    </row>
  </sheetData>
  <mergeCells count="10">
    <mergeCell ref="B53:L53"/>
    <mergeCell ref="B67:L67"/>
    <mergeCell ref="B81:L81"/>
    <mergeCell ref="B95:L95"/>
    <mergeCell ref="B25:L25"/>
    <mergeCell ref="O25:O26"/>
    <mergeCell ref="P25:U25"/>
    <mergeCell ref="V25:AA25"/>
    <mergeCell ref="B39:L39"/>
    <mergeCell ref="O50:T50"/>
  </mergeCells>
  <pageMargins left="0.7" right="0.7" top="0.75" bottom="0.75" header="0.3" footer="0.3"/>
  <pageSetup orientation="portrait" r:id="rId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F5BB5A5-FF40-4D9E-9058-024F3A96FFF7}">
  <sheetPr>
    <tabColor theme="9" tint="0.39997558519241921"/>
  </sheetPr>
  <dimension ref="A1:M51"/>
  <sheetViews>
    <sheetView zoomScaleNormal="100" workbookViewId="0">
      <selection activeCell="G6" sqref="G6"/>
    </sheetView>
  </sheetViews>
  <sheetFormatPr defaultColWidth="8.85546875" defaultRowHeight="12.75" x14ac:dyDescent="0.2"/>
  <cols>
    <col min="1" max="1" width="8.28515625" customWidth="1"/>
    <col min="2" max="2" width="24.7109375" customWidth="1"/>
    <col min="3" max="3" width="12" customWidth="1"/>
    <col min="4" max="4" width="13.28515625" customWidth="1"/>
    <col min="5" max="5" width="18" customWidth="1"/>
    <col min="6" max="6" width="19.28515625" customWidth="1"/>
    <col min="7" max="7" width="18.28515625" customWidth="1"/>
    <col min="8" max="8" width="18.42578125" customWidth="1"/>
  </cols>
  <sheetData>
    <row r="1" spans="1:4" ht="15" x14ac:dyDescent="0.25">
      <c r="A1" s="378" t="s">
        <v>2400</v>
      </c>
      <c r="B1" s="378"/>
      <c r="C1" s="378"/>
      <c r="D1" s="378"/>
    </row>
    <row r="23" spans="1:13" x14ac:dyDescent="0.2">
      <c r="A23" s="387" t="s">
        <v>2850</v>
      </c>
      <c r="B23" s="387"/>
      <c r="C23" s="387"/>
      <c r="D23" s="387"/>
    </row>
    <row r="24" spans="1:13" ht="26.25" customHeight="1" x14ac:dyDescent="0.2">
      <c r="A24" s="1236" t="s">
        <v>2851</v>
      </c>
      <c r="B24" s="1236"/>
      <c r="C24" s="1236"/>
      <c r="D24" s="1236"/>
      <c r="E24" s="1236"/>
      <c r="F24" s="1236"/>
      <c r="G24" s="1236"/>
      <c r="H24" s="1236"/>
      <c r="I24" s="1236"/>
      <c r="J24" s="805"/>
      <c r="K24" s="805"/>
      <c r="L24" s="805"/>
      <c r="M24" s="805"/>
    </row>
    <row r="25" spans="1:13" ht="13.5" thickBot="1" x14ac:dyDescent="0.25"/>
    <row r="26" spans="1:13" ht="14.25" x14ac:dyDescent="0.25">
      <c r="A26" s="798"/>
      <c r="B26" s="1083"/>
      <c r="C26" s="1083"/>
      <c r="D26" s="1083"/>
      <c r="E26" s="1239" t="s">
        <v>2398</v>
      </c>
      <c r="F26" s="1239"/>
      <c r="G26" s="1237" t="s">
        <v>2399</v>
      </c>
      <c r="H26" s="1238"/>
      <c r="K26" s="1240"/>
      <c r="L26" s="1240"/>
    </row>
    <row r="27" spans="1:13" ht="29.25" customHeight="1" x14ac:dyDescent="0.2">
      <c r="A27" s="799" t="s">
        <v>257</v>
      </c>
      <c r="B27" s="1085" t="s">
        <v>2946</v>
      </c>
      <c r="C27" s="1085" t="s">
        <v>2847</v>
      </c>
      <c r="D27" s="1085" t="s">
        <v>2848</v>
      </c>
      <c r="E27" s="795" t="s">
        <v>2949</v>
      </c>
      <c r="F27" s="795" t="s">
        <v>2950</v>
      </c>
      <c r="G27" s="796" t="s">
        <v>2397</v>
      </c>
      <c r="H27" s="800" t="s">
        <v>2396</v>
      </c>
    </row>
    <row r="28" spans="1:13" x14ac:dyDescent="0.2">
      <c r="A28" s="1084">
        <v>2010</v>
      </c>
      <c r="B28" s="1086">
        <v>58.08</v>
      </c>
      <c r="C28" s="1087">
        <v>13.9</v>
      </c>
      <c r="D28" s="1088">
        <v>30.64</v>
      </c>
      <c r="E28" s="801">
        <f t="shared" ref="E28:E42" si="0">SUM(B28:D28)</f>
        <v>102.62</v>
      </c>
      <c r="F28" s="802">
        <v>41.6</v>
      </c>
      <c r="G28" s="791">
        <f t="shared" ref="G28:G42" si="1">E28/SUM(E28:F28)</f>
        <v>0.71155179586742479</v>
      </c>
      <c r="H28" s="792">
        <f t="shared" ref="H28:H42" si="2">F28/SUM(E28:F28)</f>
        <v>0.28844820413257527</v>
      </c>
    </row>
    <row r="29" spans="1:13" x14ac:dyDescent="0.2">
      <c r="A29" s="1084">
        <v>2011</v>
      </c>
      <c r="B29" s="1089">
        <v>72.460000000000008</v>
      </c>
      <c r="C29" s="801">
        <v>0</v>
      </c>
      <c r="D29" s="802">
        <v>18</v>
      </c>
      <c r="E29" s="801">
        <f t="shared" si="0"/>
        <v>90.460000000000008</v>
      </c>
      <c r="F29" s="802">
        <v>382.08</v>
      </c>
      <c r="G29" s="791">
        <f t="shared" si="1"/>
        <v>0.19143352943666148</v>
      </c>
      <c r="H29" s="792">
        <f t="shared" si="2"/>
        <v>0.80856647056333864</v>
      </c>
    </row>
    <row r="30" spans="1:13" x14ac:dyDescent="0.2">
      <c r="A30" s="1084">
        <v>2012</v>
      </c>
      <c r="B30" s="1089">
        <v>345.4</v>
      </c>
      <c r="C30" s="801">
        <v>10</v>
      </c>
      <c r="D30" s="802">
        <v>31.12</v>
      </c>
      <c r="E30" s="801">
        <f t="shared" si="0"/>
        <v>386.52</v>
      </c>
      <c r="F30" s="802">
        <v>526.12</v>
      </c>
      <c r="G30" s="791">
        <f t="shared" si="1"/>
        <v>0.42351858345021037</v>
      </c>
      <c r="H30" s="792">
        <f t="shared" si="2"/>
        <v>0.57648141654978968</v>
      </c>
    </row>
    <row r="31" spans="1:13" x14ac:dyDescent="0.2">
      <c r="A31" s="1084">
        <v>2013</v>
      </c>
      <c r="B31" s="1089">
        <v>261.06</v>
      </c>
      <c r="C31" s="801">
        <v>0</v>
      </c>
      <c r="D31" s="802">
        <v>422.8</v>
      </c>
      <c r="E31" s="801">
        <f t="shared" si="0"/>
        <v>683.86</v>
      </c>
      <c r="F31" s="802">
        <v>1348.49</v>
      </c>
      <c r="G31" s="791">
        <f t="shared" si="1"/>
        <v>0.33648731763721801</v>
      </c>
      <c r="H31" s="792">
        <f t="shared" si="2"/>
        <v>0.66351268236278205</v>
      </c>
    </row>
    <row r="32" spans="1:13" x14ac:dyDescent="0.2">
      <c r="A32" s="1084">
        <v>2014</v>
      </c>
      <c r="B32" s="1089">
        <v>1449.55</v>
      </c>
      <c r="C32" s="801">
        <v>0</v>
      </c>
      <c r="D32" s="802">
        <v>413.22</v>
      </c>
      <c r="E32" s="801">
        <f t="shared" si="0"/>
        <v>1862.77</v>
      </c>
      <c r="F32" s="802">
        <v>1737.21</v>
      </c>
      <c r="G32" s="791">
        <f t="shared" si="1"/>
        <v>0.5174389857721432</v>
      </c>
      <c r="H32" s="792">
        <f t="shared" si="2"/>
        <v>0.48256101422785685</v>
      </c>
    </row>
    <row r="33" spans="1:9" x14ac:dyDescent="0.2">
      <c r="A33" s="1084">
        <v>2015</v>
      </c>
      <c r="B33" s="1089">
        <v>1868.75</v>
      </c>
      <c r="C33" s="801">
        <v>90.4</v>
      </c>
      <c r="D33" s="802">
        <v>82.9</v>
      </c>
      <c r="E33" s="801">
        <f t="shared" si="0"/>
        <v>2042.0500000000002</v>
      </c>
      <c r="F33" s="802">
        <v>1061.5899999999999</v>
      </c>
      <c r="G33" s="791">
        <f t="shared" si="1"/>
        <v>0.6579532419997165</v>
      </c>
      <c r="H33" s="792">
        <f t="shared" si="2"/>
        <v>0.3420467580002835</v>
      </c>
    </row>
    <row r="34" spans="1:9" x14ac:dyDescent="0.2">
      <c r="A34" s="1084">
        <v>2016</v>
      </c>
      <c r="B34" s="1089">
        <v>2457.13</v>
      </c>
      <c r="C34" s="801">
        <v>320.2</v>
      </c>
      <c r="D34" s="802">
        <v>1101.7</v>
      </c>
      <c r="E34" s="801">
        <f t="shared" si="0"/>
        <v>3879.0299999999997</v>
      </c>
      <c r="F34" s="802">
        <v>3614.67</v>
      </c>
      <c r="G34" s="791">
        <f t="shared" si="1"/>
        <v>0.51763881660594901</v>
      </c>
      <c r="H34" s="792">
        <f t="shared" si="2"/>
        <v>0.48236118339405104</v>
      </c>
    </row>
    <row r="35" spans="1:9" x14ac:dyDescent="0.2">
      <c r="A35" s="1084">
        <v>2017</v>
      </c>
      <c r="B35" s="1089">
        <v>1139.1300000000001</v>
      </c>
      <c r="C35" s="801">
        <v>328.79</v>
      </c>
      <c r="D35" s="802">
        <v>349.8</v>
      </c>
      <c r="E35" s="801">
        <f t="shared" si="0"/>
        <v>1817.72</v>
      </c>
      <c r="F35" s="802">
        <v>2230.16</v>
      </c>
      <c r="G35" s="791">
        <f t="shared" si="1"/>
        <v>0.44905481387788176</v>
      </c>
      <c r="H35" s="792">
        <f t="shared" si="2"/>
        <v>0.55094518612211818</v>
      </c>
    </row>
    <row r="36" spans="1:9" x14ac:dyDescent="0.2">
      <c r="A36" s="1084">
        <v>2018</v>
      </c>
      <c r="B36" s="1089">
        <v>1158.5</v>
      </c>
      <c r="C36" s="801">
        <v>73.56</v>
      </c>
      <c r="D36" s="802">
        <v>0</v>
      </c>
      <c r="E36" s="801">
        <f t="shared" si="0"/>
        <v>1232.06</v>
      </c>
      <c r="F36" s="802">
        <v>2734.75</v>
      </c>
      <c r="G36" s="791">
        <f t="shared" si="1"/>
        <v>0.31059213826727267</v>
      </c>
      <c r="H36" s="792">
        <f t="shared" si="2"/>
        <v>0.68940786173272728</v>
      </c>
    </row>
    <row r="37" spans="1:9" x14ac:dyDescent="0.2">
      <c r="A37" s="1084">
        <v>2019</v>
      </c>
      <c r="B37" s="1089">
        <v>1678.6</v>
      </c>
      <c r="C37" s="801">
        <v>268.10000000000002</v>
      </c>
      <c r="D37" s="802">
        <v>100</v>
      </c>
      <c r="E37" s="801">
        <f t="shared" si="0"/>
        <v>2046.6999999999998</v>
      </c>
      <c r="F37" s="802">
        <v>2589.15</v>
      </c>
      <c r="G37" s="791">
        <f t="shared" si="1"/>
        <v>0.44149400864997784</v>
      </c>
      <c r="H37" s="792">
        <f t="shared" si="2"/>
        <v>0.5585059913500221</v>
      </c>
    </row>
    <row r="38" spans="1:9" x14ac:dyDescent="0.2">
      <c r="A38" s="1084">
        <v>2020</v>
      </c>
      <c r="B38" s="1089">
        <v>3577.1</v>
      </c>
      <c r="C38" s="801">
        <v>84.5</v>
      </c>
      <c r="D38" s="802">
        <v>200</v>
      </c>
      <c r="E38" s="801">
        <f t="shared" si="0"/>
        <v>3861.6</v>
      </c>
      <c r="F38" s="802">
        <v>5771.54</v>
      </c>
      <c r="G38" s="791">
        <f t="shared" si="1"/>
        <v>0.40086617655302426</v>
      </c>
      <c r="H38" s="792">
        <f t="shared" si="2"/>
        <v>0.59913382344697574</v>
      </c>
    </row>
    <row r="39" spans="1:9" x14ac:dyDescent="0.2">
      <c r="A39" s="1084">
        <v>2021</v>
      </c>
      <c r="B39" s="1089">
        <v>4986.3</v>
      </c>
      <c r="C39" s="801">
        <v>821.9</v>
      </c>
      <c r="D39" s="802">
        <v>505.74</v>
      </c>
      <c r="E39" s="801">
        <f t="shared" si="0"/>
        <v>6313.94</v>
      </c>
      <c r="F39" s="802">
        <v>6002</v>
      </c>
      <c r="G39" s="791">
        <f t="shared" si="1"/>
        <v>0.51266407598607988</v>
      </c>
      <c r="H39" s="792">
        <f t="shared" si="2"/>
        <v>0.48733592401392023</v>
      </c>
    </row>
    <row r="40" spans="1:9" x14ac:dyDescent="0.2">
      <c r="A40" s="1084">
        <v>2022</v>
      </c>
      <c r="B40" s="1089">
        <v>3749</v>
      </c>
      <c r="C40" s="801">
        <v>869.1</v>
      </c>
      <c r="D40" s="802">
        <v>732.2</v>
      </c>
      <c r="E40" s="801">
        <f t="shared" si="0"/>
        <v>5350.3</v>
      </c>
      <c r="F40" s="802">
        <v>4930.47</v>
      </c>
      <c r="G40" s="791">
        <f t="shared" si="1"/>
        <v>0.52041821770159236</v>
      </c>
      <c r="H40" s="792">
        <f t="shared" si="2"/>
        <v>0.47958178229840759</v>
      </c>
    </row>
    <row r="41" spans="1:9" x14ac:dyDescent="0.2">
      <c r="A41" s="1084">
        <v>2023</v>
      </c>
      <c r="B41" s="1089">
        <v>5630.98</v>
      </c>
      <c r="C41" s="801">
        <v>981.1</v>
      </c>
      <c r="D41" s="802">
        <v>1926.7</v>
      </c>
      <c r="E41" s="801">
        <f t="shared" si="0"/>
        <v>8538.7800000000007</v>
      </c>
      <c r="F41" s="802">
        <v>9002.9</v>
      </c>
      <c r="G41" s="791">
        <f t="shared" si="1"/>
        <v>0.486770936421141</v>
      </c>
      <c r="H41" s="792">
        <f t="shared" si="2"/>
        <v>0.513229063578859</v>
      </c>
    </row>
    <row r="42" spans="1:9" ht="13.5" thickBot="1" x14ac:dyDescent="0.25">
      <c r="A42" s="1130" t="s">
        <v>2948</v>
      </c>
      <c r="B42" s="1090">
        <v>4402.3999999999996</v>
      </c>
      <c r="C42" s="803">
        <v>527.70000000000005</v>
      </c>
      <c r="D42" s="804">
        <v>1520</v>
      </c>
      <c r="E42" s="803">
        <f t="shared" si="0"/>
        <v>6450.0999999999995</v>
      </c>
      <c r="F42" s="804">
        <v>6826.3</v>
      </c>
      <c r="G42" s="793">
        <f t="shared" si="1"/>
        <v>0.48583200265132109</v>
      </c>
      <c r="H42" s="794">
        <f t="shared" si="2"/>
        <v>0.51416799734867891</v>
      </c>
    </row>
    <row r="43" spans="1:9" x14ac:dyDescent="0.2">
      <c r="A43" s="6" t="s">
        <v>2947</v>
      </c>
      <c r="B43" s="6"/>
      <c r="C43" s="6"/>
      <c r="D43" s="6"/>
      <c r="H43" s="85"/>
      <c r="I43" s="85"/>
    </row>
    <row r="44" spans="1:9" x14ac:dyDescent="0.2">
      <c r="H44" s="85"/>
      <c r="I44" s="85"/>
    </row>
    <row r="45" spans="1:9" x14ac:dyDescent="0.2">
      <c r="H45" s="85"/>
      <c r="I45" s="85"/>
    </row>
    <row r="46" spans="1:9" x14ac:dyDescent="0.2">
      <c r="H46" s="85"/>
      <c r="I46" s="85"/>
    </row>
    <row r="47" spans="1:9" x14ac:dyDescent="0.2">
      <c r="H47" s="85"/>
      <c r="I47" s="85"/>
    </row>
    <row r="48" spans="1:9" x14ac:dyDescent="0.2">
      <c r="H48" s="85"/>
      <c r="I48" s="85"/>
    </row>
    <row r="49" spans="8:9" x14ac:dyDescent="0.2">
      <c r="H49" s="85"/>
      <c r="I49" s="85"/>
    </row>
    <row r="50" spans="8:9" x14ac:dyDescent="0.2">
      <c r="H50" s="85"/>
      <c r="I50" s="85"/>
    </row>
    <row r="51" spans="8:9" x14ac:dyDescent="0.2">
      <c r="H51" s="85"/>
      <c r="I51" s="85"/>
    </row>
  </sheetData>
  <mergeCells count="4">
    <mergeCell ref="A24:I24"/>
    <mergeCell ref="G26:H26"/>
    <mergeCell ref="E26:F26"/>
    <mergeCell ref="K26:L26"/>
  </mergeCell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ACC5692-7739-46B3-B797-ACEEED20FE44}">
  <sheetPr>
    <tabColor theme="9" tint="0.39997558519241921"/>
  </sheetPr>
  <dimension ref="A1:AJ128"/>
  <sheetViews>
    <sheetView topLeftCell="C1" zoomScaleNormal="100" workbookViewId="0">
      <selection activeCell="W53" sqref="W53"/>
    </sheetView>
  </sheetViews>
  <sheetFormatPr defaultColWidth="9.140625" defaultRowHeight="12.75" x14ac:dyDescent="0.2"/>
  <cols>
    <col min="1" max="1" width="24.140625" style="990" customWidth="1"/>
    <col min="2" max="2" width="9.140625" style="990"/>
    <col min="3" max="3" width="10.42578125" style="990" customWidth="1"/>
    <col min="4" max="4" width="9.140625" style="990"/>
    <col min="5" max="5" width="10.42578125" style="990" customWidth="1"/>
    <col min="6" max="6" width="9.140625" style="990"/>
    <col min="7" max="7" width="10.140625" style="990" bestFit="1" customWidth="1"/>
    <col min="8" max="8" width="9.140625" style="990"/>
    <col min="9" max="9" width="10.85546875" style="990" customWidth="1"/>
    <col min="10" max="10" width="9.140625" style="990"/>
    <col min="11" max="11" width="10.42578125" style="990" customWidth="1"/>
    <col min="12" max="12" width="9.140625" style="990"/>
    <col min="13" max="13" width="10.28515625" style="990" customWidth="1"/>
    <col min="14" max="14" width="9.140625" style="990"/>
    <col min="15" max="15" width="10.85546875" style="990" customWidth="1"/>
    <col min="16" max="16" width="9.140625" style="990"/>
    <col min="17" max="17" width="10.42578125" style="990" customWidth="1"/>
    <col min="18" max="18" width="9.140625" style="990"/>
    <col min="19" max="19" width="10.140625" style="990" customWidth="1"/>
    <col min="20" max="20" width="9.140625" style="990"/>
    <col min="21" max="21" width="10.85546875" style="990" customWidth="1"/>
    <col min="22" max="22" width="9.140625" style="990"/>
    <col min="23" max="23" width="10.140625" style="990" customWidth="1"/>
    <col min="24" max="24" width="9.140625" style="990"/>
    <col min="25" max="25" width="10.85546875" style="990" customWidth="1"/>
    <col min="26" max="26" width="9.140625" style="990"/>
    <col min="27" max="27" width="10.140625" style="990" bestFit="1" customWidth="1"/>
    <col min="28" max="28" width="9.140625" style="990"/>
    <col min="29" max="29" width="10.140625" style="990" bestFit="1" customWidth="1"/>
    <col min="30" max="30" width="9.140625" style="990"/>
    <col min="31" max="31" width="10.140625" style="990" bestFit="1" customWidth="1"/>
    <col min="32" max="32" width="9.140625" style="990"/>
    <col min="33" max="33" width="10.140625" style="990" bestFit="1" customWidth="1"/>
    <col min="34" max="16384" width="9.140625" style="990"/>
  </cols>
  <sheetData>
    <row r="1" spans="1:31" x14ac:dyDescent="0.2">
      <c r="A1" s="179" t="s">
        <v>1495</v>
      </c>
      <c r="J1" s="179" t="s">
        <v>1578</v>
      </c>
      <c r="T1" s="179" t="s">
        <v>1579</v>
      </c>
      <c r="AA1" s="991"/>
      <c r="AE1" s="179" t="s">
        <v>2405</v>
      </c>
    </row>
    <row r="2" spans="1:31" x14ac:dyDescent="0.2">
      <c r="A2" s="179"/>
    </row>
    <row r="22" spans="1:35" x14ac:dyDescent="0.2">
      <c r="A22" s="990" t="s">
        <v>2780</v>
      </c>
      <c r="O22" s="992"/>
    </row>
    <row r="23" spans="1:35" ht="13.5" thickBot="1" x14ac:dyDescent="0.25">
      <c r="A23" s="993" t="s">
        <v>290</v>
      </c>
    </row>
    <row r="24" spans="1:35" x14ac:dyDescent="0.2">
      <c r="A24" s="1248" t="s">
        <v>246</v>
      </c>
      <c r="B24" s="1241" t="s">
        <v>248</v>
      </c>
      <c r="C24" s="1242"/>
      <c r="D24" s="1242"/>
      <c r="E24" s="1243"/>
      <c r="F24" s="1241" t="s">
        <v>249</v>
      </c>
      <c r="G24" s="1242"/>
      <c r="H24" s="1242"/>
      <c r="I24" s="1243"/>
      <c r="J24" s="1241" t="s">
        <v>250</v>
      </c>
      <c r="K24" s="1242"/>
      <c r="L24" s="1242"/>
      <c r="M24" s="1243"/>
      <c r="N24" s="1241" t="s">
        <v>251</v>
      </c>
      <c r="O24" s="1242"/>
      <c r="P24" s="1242"/>
      <c r="Q24" s="1243"/>
      <c r="R24" s="1241" t="s">
        <v>252</v>
      </c>
      <c r="S24" s="1242"/>
      <c r="T24" s="1242"/>
      <c r="U24" s="1243"/>
      <c r="V24" s="1241" t="s">
        <v>253</v>
      </c>
      <c r="W24" s="1242"/>
      <c r="X24" s="1242"/>
      <c r="Y24" s="1243"/>
      <c r="Z24" s="1241" t="s">
        <v>1496</v>
      </c>
      <c r="AA24" s="1242"/>
      <c r="AB24" s="1242"/>
      <c r="AC24" s="1243"/>
      <c r="AD24" s="1241" t="s">
        <v>1497</v>
      </c>
      <c r="AE24" s="1242"/>
      <c r="AF24" s="1242"/>
      <c r="AG24" s="1243"/>
    </row>
    <row r="25" spans="1:35" ht="42" thickBot="1" x14ac:dyDescent="0.25">
      <c r="A25" s="1249"/>
      <c r="B25" s="994" t="s">
        <v>254</v>
      </c>
      <c r="C25" s="995" t="s">
        <v>255</v>
      </c>
      <c r="D25" s="996" t="s">
        <v>303</v>
      </c>
      <c r="E25" s="997" t="s">
        <v>304</v>
      </c>
      <c r="F25" s="994" t="s">
        <v>254</v>
      </c>
      <c r="G25" s="995" t="s">
        <v>255</v>
      </c>
      <c r="H25" s="996" t="s">
        <v>303</v>
      </c>
      <c r="I25" s="997" t="s">
        <v>304</v>
      </c>
      <c r="J25" s="994" t="s">
        <v>254</v>
      </c>
      <c r="K25" s="995" t="s">
        <v>255</v>
      </c>
      <c r="L25" s="996" t="s">
        <v>303</v>
      </c>
      <c r="M25" s="997" t="s">
        <v>304</v>
      </c>
      <c r="N25" s="994" t="s">
        <v>254</v>
      </c>
      <c r="O25" s="995" t="s">
        <v>255</v>
      </c>
      <c r="P25" s="996" t="s">
        <v>303</v>
      </c>
      <c r="Q25" s="997" t="s">
        <v>304</v>
      </c>
      <c r="R25" s="994" t="s">
        <v>254</v>
      </c>
      <c r="S25" s="995" t="s">
        <v>255</v>
      </c>
      <c r="T25" s="996" t="s">
        <v>303</v>
      </c>
      <c r="U25" s="997" t="s">
        <v>304</v>
      </c>
      <c r="V25" s="994" t="s">
        <v>254</v>
      </c>
      <c r="W25" s="995" t="s">
        <v>255</v>
      </c>
      <c r="X25" s="996" t="s">
        <v>303</v>
      </c>
      <c r="Y25" s="997" t="s">
        <v>304</v>
      </c>
      <c r="Z25" s="994" t="s">
        <v>254</v>
      </c>
      <c r="AA25" s="995" t="s">
        <v>255</v>
      </c>
      <c r="AB25" s="996" t="s">
        <v>303</v>
      </c>
      <c r="AC25" s="997" t="s">
        <v>304</v>
      </c>
      <c r="AD25" s="994" t="s">
        <v>254</v>
      </c>
      <c r="AE25" s="995" t="s">
        <v>255</v>
      </c>
      <c r="AF25" s="996" t="s">
        <v>303</v>
      </c>
      <c r="AG25" s="997" t="s">
        <v>304</v>
      </c>
    </row>
    <row r="26" spans="1:35" x14ac:dyDescent="0.2">
      <c r="A26" s="998">
        <v>2007</v>
      </c>
      <c r="B26" s="999">
        <v>1</v>
      </c>
      <c r="C26" s="1000">
        <v>1</v>
      </c>
      <c r="D26" s="1001">
        <v>0.01</v>
      </c>
      <c r="E26" s="1002">
        <v>0.01</v>
      </c>
      <c r="F26" s="999"/>
      <c r="G26" s="1000"/>
      <c r="H26" s="1001"/>
      <c r="I26" s="1002"/>
      <c r="J26" s="999"/>
      <c r="K26" s="1000"/>
      <c r="L26" s="1001"/>
      <c r="M26" s="1002"/>
      <c r="N26" s="999"/>
      <c r="O26" s="1000"/>
      <c r="P26" s="1001"/>
      <c r="Q26" s="1002"/>
      <c r="R26" s="999">
        <v>1</v>
      </c>
      <c r="S26" s="1000">
        <v>1</v>
      </c>
      <c r="T26" s="1001">
        <v>0.01</v>
      </c>
      <c r="U26" s="1002">
        <v>0.01</v>
      </c>
      <c r="V26" s="999"/>
      <c r="W26" s="1000"/>
      <c r="X26" s="1001"/>
      <c r="Y26" s="1002"/>
      <c r="Z26" s="999">
        <v>1</v>
      </c>
      <c r="AA26" s="1000">
        <v>1</v>
      </c>
      <c r="AB26" s="1001">
        <v>0.01</v>
      </c>
      <c r="AC26" s="1002">
        <v>0.01</v>
      </c>
      <c r="AD26" s="999"/>
      <c r="AE26" s="1000"/>
      <c r="AF26" s="1001"/>
      <c r="AG26" s="1002"/>
      <c r="AI26" s="278"/>
    </row>
    <row r="27" spans="1:35" x14ac:dyDescent="0.2">
      <c r="A27" s="998">
        <v>2008</v>
      </c>
      <c r="B27" s="999"/>
      <c r="C27" s="1000">
        <v>1</v>
      </c>
      <c r="D27" s="1001"/>
      <c r="E27" s="1002">
        <v>0.01</v>
      </c>
      <c r="F27" s="999"/>
      <c r="G27" s="1000"/>
      <c r="H27" s="1001"/>
      <c r="I27" s="1002"/>
      <c r="J27" s="999"/>
      <c r="K27" s="1000"/>
      <c r="L27" s="1001"/>
      <c r="M27" s="1002"/>
      <c r="N27" s="999">
        <v>1</v>
      </c>
      <c r="O27" s="1000">
        <v>1</v>
      </c>
      <c r="P27" s="1001">
        <v>0.01</v>
      </c>
      <c r="Q27" s="1002">
        <v>0.01</v>
      </c>
      <c r="R27" s="999"/>
      <c r="S27" s="1000">
        <v>1</v>
      </c>
      <c r="T27" s="1001"/>
      <c r="U27" s="1002">
        <v>0.01</v>
      </c>
      <c r="V27" s="999">
        <v>1</v>
      </c>
      <c r="W27" s="1000">
        <v>1</v>
      </c>
      <c r="X27" s="1001">
        <v>0.01</v>
      </c>
      <c r="Y27" s="1002">
        <v>0.01</v>
      </c>
      <c r="Z27" s="999"/>
      <c r="AA27" s="1000">
        <v>1</v>
      </c>
      <c r="AB27" s="1001"/>
      <c r="AC27" s="1002">
        <v>0.01</v>
      </c>
      <c r="AD27" s="999">
        <v>1</v>
      </c>
      <c r="AE27" s="1000">
        <v>1</v>
      </c>
      <c r="AF27" s="1001">
        <v>0.01</v>
      </c>
      <c r="AG27" s="1002">
        <v>0.01</v>
      </c>
      <c r="AI27" s="278"/>
    </row>
    <row r="28" spans="1:35" x14ac:dyDescent="0.2">
      <c r="A28" s="1003">
        <v>2009</v>
      </c>
      <c r="B28" s="1004">
        <v>1</v>
      </c>
      <c r="C28" s="1000">
        <v>2</v>
      </c>
      <c r="D28" s="1001">
        <v>0.02</v>
      </c>
      <c r="E28" s="1002">
        <v>0.04</v>
      </c>
      <c r="F28" s="1004"/>
      <c r="G28" s="1000"/>
      <c r="H28" s="1001"/>
      <c r="I28" s="1002"/>
      <c r="J28" s="1004"/>
      <c r="K28" s="1000"/>
      <c r="L28" s="1001"/>
      <c r="M28" s="1002"/>
      <c r="N28" s="1004">
        <v>1</v>
      </c>
      <c r="O28" s="1000">
        <v>2</v>
      </c>
      <c r="P28" s="1001">
        <v>0.02</v>
      </c>
      <c r="Q28" s="1002">
        <v>0.03</v>
      </c>
      <c r="R28" s="1004">
        <v>1</v>
      </c>
      <c r="S28" s="1000">
        <v>2</v>
      </c>
      <c r="T28" s="1001">
        <v>0.02</v>
      </c>
      <c r="U28" s="1002">
        <v>0.04</v>
      </c>
      <c r="V28" s="1004">
        <v>1</v>
      </c>
      <c r="W28" s="1000">
        <v>2</v>
      </c>
      <c r="X28" s="1001">
        <v>0.02</v>
      </c>
      <c r="Y28" s="1002">
        <v>0.03</v>
      </c>
      <c r="Z28" s="1004">
        <v>1</v>
      </c>
      <c r="AA28" s="1000">
        <v>2</v>
      </c>
      <c r="AB28" s="1001">
        <v>0.02</v>
      </c>
      <c r="AC28" s="1002">
        <v>0.04</v>
      </c>
      <c r="AD28" s="1004">
        <v>1</v>
      </c>
      <c r="AE28" s="1000">
        <v>2</v>
      </c>
      <c r="AF28" s="1001">
        <v>0.02</v>
      </c>
      <c r="AG28" s="1002">
        <v>0.03</v>
      </c>
      <c r="AI28" s="278"/>
    </row>
    <row r="29" spans="1:35" x14ac:dyDescent="0.2">
      <c r="A29" s="1005">
        <v>2010</v>
      </c>
      <c r="B29" s="999">
        <v>3</v>
      </c>
      <c r="C29" s="1000">
        <v>5</v>
      </c>
      <c r="D29" s="1001">
        <v>0.04</v>
      </c>
      <c r="E29" s="1002">
        <v>0.08</v>
      </c>
      <c r="F29" s="999">
        <v>2</v>
      </c>
      <c r="G29" s="1000">
        <v>2</v>
      </c>
      <c r="H29" s="1001">
        <v>0.02</v>
      </c>
      <c r="I29" s="1002">
        <v>0.02</v>
      </c>
      <c r="J29" s="999"/>
      <c r="K29" s="1000"/>
      <c r="L29" s="1001"/>
      <c r="M29" s="1002"/>
      <c r="N29" s="999">
        <v>5</v>
      </c>
      <c r="O29" s="1000">
        <v>7</v>
      </c>
      <c r="P29" s="1001">
        <v>0.12</v>
      </c>
      <c r="Q29" s="1002">
        <v>0.15</v>
      </c>
      <c r="R29" s="999">
        <v>3</v>
      </c>
      <c r="S29" s="1000">
        <v>5</v>
      </c>
      <c r="T29" s="1001">
        <v>0.04</v>
      </c>
      <c r="U29" s="1002">
        <v>0.08</v>
      </c>
      <c r="V29" s="999">
        <v>7</v>
      </c>
      <c r="W29" s="1000">
        <v>9</v>
      </c>
      <c r="X29" s="1001">
        <v>0.13</v>
      </c>
      <c r="Y29" s="1002">
        <v>0.16</v>
      </c>
      <c r="Z29" s="999">
        <v>5</v>
      </c>
      <c r="AA29" s="1000">
        <v>7</v>
      </c>
      <c r="AB29" s="1001">
        <v>0.06</v>
      </c>
      <c r="AC29" s="1002">
        <v>0.1</v>
      </c>
      <c r="AD29" s="999">
        <v>5</v>
      </c>
      <c r="AE29" s="1000">
        <v>7</v>
      </c>
      <c r="AF29" s="1001">
        <v>0.12</v>
      </c>
      <c r="AG29" s="1002">
        <v>0.15</v>
      </c>
      <c r="AH29" s="278"/>
      <c r="AI29" s="278"/>
    </row>
    <row r="30" spans="1:35" x14ac:dyDescent="0.2">
      <c r="A30" s="1003">
        <v>2011</v>
      </c>
      <c r="B30" s="999">
        <v>17</v>
      </c>
      <c r="C30" s="1000">
        <v>22</v>
      </c>
      <c r="D30" s="1001">
        <v>0.23</v>
      </c>
      <c r="E30" s="1002">
        <v>0.31</v>
      </c>
      <c r="F30" s="999">
        <v>9</v>
      </c>
      <c r="G30" s="1000">
        <v>11</v>
      </c>
      <c r="H30" s="1001">
        <v>0.14000000000000001</v>
      </c>
      <c r="I30" s="1002">
        <v>0.15</v>
      </c>
      <c r="J30" s="999">
        <v>1</v>
      </c>
      <c r="K30" s="1000">
        <v>1</v>
      </c>
      <c r="L30" s="1001">
        <v>0.02</v>
      </c>
      <c r="M30" s="1002">
        <v>0.02</v>
      </c>
      <c r="N30" s="999">
        <v>7</v>
      </c>
      <c r="O30" s="1000">
        <v>14</v>
      </c>
      <c r="P30" s="1001">
        <v>0.1</v>
      </c>
      <c r="Q30" s="1002">
        <v>0.24</v>
      </c>
      <c r="R30" s="999">
        <v>19</v>
      </c>
      <c r="S30" s="1000">
        <v>24</v>
      </c>
      <c r="T30" s="1001">
        <v>0.25</v>
      </c>
      <c r="U30" s="1002">
        <v>0.33</v>
      </c>
      <c r="V30" s="999">
        <v>16</v>
      </c>
      <c r="W30" s="1000">
        <v>25</v>
      </c>
      <c r="X30" s="1001">
        <v>0.23</v>
      </c>
      <c r="Y30" s="1002">
        <v>0.39</v>
      </c>
      <c r="Z30" s="999">
        <v>26</v>
      </c>
      <c r="AA30" s="1000">
        <v>33</v>
      </c>
      <c r="AB30" s="1001">
        <v>0.36</v>
      </c>
      <c r="AC30" s="1002">
        <v>0.46</v>
      </c>
      <c r="AD30" s="999">
        <v>8</v>
      </c>
      <c r="AE30" s="1000">
        <v>15</v>
      </c>
      <c r="AF30" s="1001">
        <v>0.12</v>
      </c>
      <c r="AG30" s="1002">
        <v>0.26</v>
      </c>
      <c r="AH30" s="278"/>
    </row>
    <row r="31" spans="1:35" x14ac:dyDescent="0.2">
      <c r="A31" s="1005">
        <v>2012</v>
      </c>
      <c r="B31" s="999">
        <v>21</v>
      </c>
      <c r="C31" s="1000">
        <v>43</v>
      </c>
      <c r="D31" s="1001">
        <v>0.35</v>
      </c>
      <c r="E31" s="1002">
        <v>0.66</v>
      </c>
      <c r="F31" s="999">
        <v>15</v>
      </c>
      <c r="G31" s="1000">
        <v>26</v>
      </c>
      <c r="H31" s="1001">
        <v>0.35</v>
      </c>
      <c r="I31" s="1002">
        <v>0.5</v>
      </c>
      <c r="J31" s="999">
        <v>1</v>
      </c>
      <c r="K31" s="1000">
        <v>2</v>
      </c>
      <c r="L31" s="1001">
        <v>0.03</v>
      </c>
      <c r="M31" s="1002">
        <v>0.05</v>
      </c>
      <c r="N31" s="999">
        <v>6</v>
      </c>
      <c r="O31" s="1000">
        <v>20</v>
      </c>
      <c r="P31" s="1001">
        <v>0.2</v>
      </c>
      <c r="Q31" s="1002">
        <v>0.44</v>
      </c>
      <c r="R31" s="999">
        <v>23</v>
      </c>
      <c r="S31" s="1000">
        <v>47</v>
      </c>
      <c r="T31" s="1001">
        <v>0.41</v>
      </c>
      <c r="U31" s="1002">
        <v>0.74</v>
      </c>
      <c r="V31" s="999">
        <v>21</v>
      </c>
      <c r="W31" s="1000">
        <v>46</v>
      </c>
      <c r="X31" s="1001">
        <v>0.55000000000000004</v>
      </c>
      <c r="Y31" s="1002">
        <v>0.95</v>
      </c>
      <c r="Z31" s="999">
        <v>36</v>
      </c>
      <c r="AA31" s="1000">
        <v>69</v>
      </c>
      <c r="AB31" s="1001">
        <v>0.7</v>
      </c>
      <c r="AC31" s="1002">
        <v>1.1599999999999999</v>
      </c>
      <c r="AD31" s="999">
        <v>7</v>
      </c>
      <c r="AE31" s="1000">
        <v>22</v>
      </c>
      <c r="AF31" s="1001">
        <v>0.23</v>
      </c>
      <c r="AG31" s="1002">
        <v>0.49</v>
      </c>
      <c r="AH31" s="278"/>
    </row>
    <row r="32" spans="1:35" x14ac:dyDescent="0.2">
      <c r="A32" s="1005">
        <v>2013</v>
      </c>
      <c r="B32" s="999">
        <v>20</v>
      </c>
      <c r="C32" s="1000">
        <v>63</v>
      </c>
      <c r="D32" s="1001">
        <v>0.73</v>
      </c>
      <c r="E32" s="1002">
        <v>1.4</v>
      </c>
      <c r="F32" s="999">
        <v>10</v>
      </c>
      <c r="G32" s="1000">
        <v>36</v>
      </c>
      <c r="H32" s="1001">
        <v>0.11</v>
      </c>
      <c r="I32" s="1002">
        <v>0.61</v>
      </c>
      <c r="J32" s="999"/>
      <c r="K32" s="1000">
        <v>2</v>
      </c>
      <c r="L32" s="1001"/>
      <c r="M32" s="1002">
        <v>0.05</v>
      </c>
      <c r="N32" s="999">
        <v>8</v>
      </c>
      <c r="O32" s="1000">
        <v>28</v>
      </c>
      <c r="P32" s="1001">
        <v>0.5</v>
      </c>
      <c r="Q32" s="1002">
        <v>0.94</v>
      </c>
      <c r="R32" s="999">
        <v>20</v>
      </c>
      <c r="S32" s="1000">
        <v>67</v>
      </c>
      <c r="T32" s="1001">
        <v>0.73</v>
      </c>
      <c r="U32" s="1002">
        <v>1.48</v>
      </c>
      <c r="V32" s="999">
        <v>18</v>
      </c>
      <c r="W32" s="1000">
        <v>64</v>
      </c>
      <c r="X32" s="1001">
        <v>0.61</v>
      </c>
      <c r="Y32" s="1002">
        <v>1.55</v>
      </c>
      <c r="Z32" s="999">
        <v>30</v>
      </c>
      <c r="AA32" s="1000">
        <v>99</v>
      </c>
      <c r="AB32" s="1001">
        <v>0.84</v>
      </c>
      <c r="AC32" s="1002">
        <v>2.0099999999999998</v>
      </c>
      <c r="AD32" s="999">
        <v>8</v>
      </c>
      <c r="AE32" s="1000">
        <v>30</v>
      </c>
      <c r="AF32" s="1001">
        <v>0.5</v>
      </c>
      <c r="AG32" s="1002">
        <v>0.99</v>
      </c>
      <c r="AH32" s="278"/>
    </row>
    <row r="33" spans="1:36" x14ac:dyDescent="0.2">
      <c r="A33" s="1005">
        <v>2014</v>
      </c>
      <c r="B33" s="999">
        <v>29</v>
      </c>
      <c r="C33" s="1000">
        <v>92</v>
      </c>
      <c r="D33" s="1001">
        <v>0.75</v>
      </c>
      <c r="E33" s="1002">
        <v>2.14</v>
      </c>
      <c r="F33" s="999">
        <v>18</v>
      </c>
      <c r="G33" s="1000">
        <v>54</v>
      </c>
      <c r="H33" s="1001">
        <v>0.2</v>
      </c>
      <c r="I33" s="1002">
        <v>0.82</v>
      </c>
      <c r="J33" s="999">
        <v>11</v>
      </c>
      <c r="K33" s="1000">
        <v>13</v>
      </c>
      <c r="L33" s="1001">
        <v>0.53</v>
      </c>
      <c r="M33" s="1002">
        <v>0.57999999999999996</v>
      </c>
      <c r="N33" s="999">
        <v>5</v>
      </c>
      <c r="O33" s="1000">
        <v>33</v>
      </c>
      <c r="P33" s="1001">
        <v>1.68</v>
      </c>
      <c r="Q33" s="1002">
        <v>2.62</v>
      </c>
      <c r="R33" s="999">
        <v>41</v>
      </c>
      <c r="S33" s="1000">
        <v>108</v>
      </c>
      <c r="T33" s="1001">
        <v>1.29</v>
      </c>
      <c r="U33" s="1002">
        <v>2.76</v>
      </c>
      <c r="V33" s="999">
        <v>23</v>
      </c>
      <c r="W33" s="1000">
        <v>87</v>
      </c>
      <c r="X33" s="1001">
        <v>1.88</v>
      </c>
      <c r="Y33" s="1002">
        <v>3.44</v>
      </c>
      <c r="Z33" s="999">
        <v>47</v>
      </c>
      <c r="AA33" s="1000">
        <v>146</v>
      </c>
      <c r="AB33" s="1001">
        <v>0.95</v>
      </c>
      <c r="AC33" s="1002">
        <v>2.96</v>
      </c>
      <c r="AD33" s="999">
        <v>16</v>
      </c>
      <c r="AE33" s="1000">
        <v>46</v>
      </c>
      <c r="AF33" s="1001">
        <v>2.2200000000000002</v>
      </c>
      <c r="AG33" s="1002">
        <v>3.2</v>
      </c>
      <c r="AH33" s="278"/>
    </row>
    <row r="34" spans="1:36" x14ac:dyDescent="0.2">
      <c r="A34" s="1003">
        <v>2015</v>
      </c>
      <c r="B34" s="999">
        <v>43</v>
      </c>
      <c r="C34" s="1000">
        <v>135</v>
      </c>
      <c r="D34" s="1001">
        <v>1.66</v>
      </c>
      <c r="E34" s="1002">
        <v>3.8</v>
      </c>
      <c r="F34" s="999">
        <v>26</v>
      </c>
      <c r="G34" s="1000">
        <v>80</v>
      </c>
      <c r="H34" s="1001">
        <v>0.67</v>
      </c>
      <c r="I34" s="1002">
        <v>1.48</v>
      </c>
      <c r="J34" s="999">
        <v>12</v>
      </c>
      <c r="K34" s="1000">
        <v>25</v>
      </c>
      <c r="L34" s="1001">
        <v>0.34</v>
      </c>
      <c r="M34" s="1002">
        <v>0.92</v>
      </c>
      <c r="N34" s="999">
        <v>7</v>
      </c>
      <c r="O34" s="1000">
        <v>40</v>
      </c>
      <c r="P34" s="1001">
        <v>0.21</v>
      </c>
      <c r="Q34" s="1002">
        <v>2.83</v>
      </c>
      <c r="R34" s="999">
        <v>56</v>
      </c>
      <c r="S34" s="1000">
        <v>164</v>
      </c>
      <c r="T34" s="1001">
        <v>2.0099999999999998</v>
      </c>
      <c r="U34" s="1002">
        <v>4.78</v>
      </c>
      <c r="V34" s="999">
        <v>33</v>
      </c>
      <c r="W34" s="1000">
        <v>120</v>
      </c>
      <c r="X34" s="1001">
        <v>0.87</v>
      </c>
      <c r="Y34" s="1002">
        <v>4.3099999999999996</v>
      </c>
      <c r="Z34" s="999">
        <v>69</v>
      </c>
      <c r="AA34" s="1000">
        <v>215</v>
      </c>
      <c r="AB34" s="1001">
        <v>2.33</v>
      </c>
      <c r="AC34" s="1002">
        <v>5.28</v>
      </c>
      <c r="AD34" s="999">
        <v>19</v>
      </c>
      <c r="AE34" s="1000">
        <v>65</v>
      </c>
      <c r="AF34" s="1001">
        <v>0.54</v>
      </c>
      <c r="AG34" s="1002">
        <v>3.74</v>
      </c>
      <c r="AH34" s="278"/>
    </row>
    <row r="35" spans="1:36" x14ac:dyDescent="0.2">
      <c r="A35" s="1003">
        <v>2016</v>
      </c>
      <c r="B35" s="999">
        <v>93</v>
      </c>
      <c r="C35" s="1000">
        <v>228</v>
      </c>
      <c r="D35" s="1001">
        <v>4.79</v>
      </c>
      <c r="E35" s="1002">
        <v>8.59</v>
      </c>
      <c r="F35" s="999">
        <v>38</v>
      </c>
      <c r="G35" s="1000">
        <v>118</v>
      </c>
      <c r="H35" s="1001">
        <v>0.92</v>
      </c>
      <c r="I35" s="1002">
        <v>2.41</v>
      </c>
      <c r="J35" s="999">
        <v>15</v>
      </c>
      <c r="K35" s="1000">
        <v>40</v>
      </c>
      <c r="L35" s="1001">
        <v>1.1100000000000001</v>
      </c>
      <c r="M35" s="1002">
        <v>2.02</v>
      </c>
      <c r="N35" s="999">
        <v>6</v>
      </c>
      <c r="O35" s="1000">
        <v>46</v>
      </c>
      <c r="P35" s="1001">
        <v>0.62</v>
      </c>
      <c r="Q35" s="1002">
        <v>3.45</v>
      </c>
      <c r="R35" s="999">
        <v>108</v>
      </c>
      <c r="S35" s="1000">
        <v>272</v>
      </c>
      <c r="T35" s="1001">
        <v>5.9</v>
      </c>
      <c r="U35" s="1002">
        <v>10.67</v>
      </c>
      <c r="V35" s="999">
        <v>44</v>
      </c>
      <c r="W35" s="1000">
        <v>164</v>
      </c>
      <c r="X35" s="1001">
        <v>1.54</v>
      </c>
      <c r="Y35" s="1002">
        <v>5.86</v>
      </c>
      <c r="Z35" s="999">
        <v>131</v>
      </c>
      <c r="AA35" s="1000">
        <v>346</v>
      </c>
      <c r="AB35" s="1001">
        <v>5.72</v>
      </c>
      <c r="AC35" s="1002">
        <v>11</v>
      </c>
      <c r="AD35" s="999">
        <v>21</v>
      </c>
      <c r="AE35" s="1000">
        <v>86</v>
      </c>
      <c r="AF35" s="1001">
        <v>1.72</v>
      </c>
      <c r="AG35" s="1002">
        <v>5.47</v>
      </c>
      <c r="AH35" s="278"/>
    </row>
    <row r="36" spans="1:36" x14ac:dyDescent="0.2">
      <c r="A36" s="1003">
        <v>2017</v>
      </c>
      <c r="B36" s="999">
        <v>105</v>
      </c>
      <c r="C36" s="1000">
        <v>333</v>
      </c>
      <c r="D36" s="1001">
        <v>2.54</v>
      </c>
      <c r="E36" s="1002">
        <v>11.13</v>
      </c>
      <c r="F36" s="999">
        <v>37</v>
      </c>
      <c r="G36" s="1000">
        <v>155</v>
      </c>
      <c r="H36" s="1001">
        <v>0.64</v>
      </c>
      <c r="I36" s="1002">
        <v>3.05</v>
      </c>
      <c r="J36" s="999">
        <v>16</v>
      </c>
      <c r="K36" s="1000">
        <v>56</v>
      </c>
      <c r="L36" s="1001">
        <v>0.65</v>
      </c>
      <c r="M36" s="1002">
        <v>2.68</v>
      </c>
      <c r="N36" s="999">
        <v>9</v>
      </c>
      <c r="O36" s="1000">
        <v>55</v>
      </c>
      <c r="P36" s="1001">
        <v>0.26</v>
      </c>
      <c r="Q36" s="1002">
        <v>3.71</v>
      </c>
      <c r="R36" s="999">
        <v>121</v>
      </c>
      <c r="S36" s="1000">
        <v>393</v>
      </c>
      <c r="T36" s="1001">
        <v>3.2</v>
      </c>
      <c r="U36" s="1002">
        <v>13.87</v>
      </c>
      <c r="V36" s="999">
        <v>46</v>
      </c>
      <c r="W36" s="1000">
        <v>210</v>
      </c>
      <c r="X36" s="1001">
        <v>0.9</v>
      </c>
      <c r="Y36" s="1002">
        <v>6.75</v>
      </c>
      <c r="Z36" s="999">
        <v>142</v>
      </c>
      <c r="AA36" s="1000">
        <v>488</v>
      </c>
      <c r="AB36" s="1001">
        <v>3.18</v>
      </c>
      <c r="AC36" s="1002">
        <v>14.18</v>
      </c>
      <c r="AD36" s="999">
        <v>25</v>
      </c>
      <c r="AE36" s="1000">
        <v>111</v>
      </c>
      <c r="AF36" s="1001">
        <v>0.91</v>
      </c>
      <c r="AG36" s="1002">
        <v>6.38</v>
      </c>
      <c r="AH36" s="278"/>
    </row>
    <row r="37" spans="1:36" x14ac:dyDescent="0.2">
      <c r="A37" s="1003">
        <v>2018</v>
      </c>
      <c r="B37" s="999">
        <v>41</v>
      </c>
      <c r="C37" s="1000">
        <v>374</v>
      </c>
      <c r="D37" s="1001">
        <v>1.75</v>
      </c>
      <c r="E37" s="1002">
        <v>12.88</v>
      </c>
      <c r="F37" s="999">
        <v>33</v>
      </c>
      <c r="G37" s="1000">
        <v>188</v>
      </c>
      <c r="H37" s="1001">
        <v>1.22</v>
      </c>
      <c r="I37" s="1002">
        <v>4.2699999999999996</v>
      </c>
      <c r="J37" s="999">
        <v>21</v>
      </c>
      <c r="K37" s="1000">
        <v>77</v>
      </c>
      <c r="L37" s="1001">
        <v>0.94</v>
      </c>
      <c r="M37" s="1002">
        <v>3.61</v>
      </c>
      <c r="N37" s="999">
        <v>1</v>
      </c>
      <c r="O37" s="1000">
        <v>56</v>
      </c>
      <c r="P37" s="1001">
        <v>0.05</v>
      </c>
      <c r="Q37" s="1002">
        <v>3.76</v>
      </c>
      <c r="R37" s="999">
        <v>62</v>
      </c>
      <c r="S37" s="1000">
        <v>455</v>
      </c>
      <c r="T37" s="1001">
        <v>2.69</v>
      </c>
      <c r="U37" s="1002">
        <v>16.559999999999999</v>
      </c>
      <c r="V37" s="999">
        <v>34</v>
      </c>
      <c r="W37" s="1000">
        <v>244</v>
      </c>
      <c r="X37" s="1001">
        <v>1.27</v>
      </c>
      <c r="Y37" s="1002">
        <v>8.0299999999999994</v>
      </c>
      <c r="Z37" s="999">
        <v>74</v>
      </c>
      <c r="AA37" s="1000">
        <v>562</v>
      </c>
      <c r="AB37" s="1001">
        <v>2.98</v>
      </c>
      <c r="AC37" s="1002">
        <v>17.149999999999999</v>
      </c>
      <c r="AD37" s="999">
        <v>22</v>
      </c>
      <c r="AE37" s="1000">
        <v>133</v>
      </c>
      <c r="AF37" s="1001">
        <v>0.99</v>
      </c>
      <c r="AG37" s="1002">
        <v>7.37</v>
      </c>
      <c r="AH37" s="278"/>
    </row>
    <row r="38" spans="1:36" x14ac:dyDescent="0.2">
      <c r="A38" s="1003">
        <v>2019</v>
      </c>
      <c r="B38" s="999">
        <v>59</v>
      </c>
      <c r="C38" s="1000">
        <v>433</v>
      </c>
      <c r="D38" s="1001">
        <v>2.35</v>
      </c>
      <c r="E38" s="1002">
        <v>15.23</v>
      </c>
      <c r="F38" s="999">
        <v>28</v>
      </c>
      <c r="G38" s="1000">
        <v>216</v>
      </c>
      <c r="H38" s="1001">
        <v>0.56000000000000005</v>
      </c>
      <c r="I38" s="1002">
        <v>4.84</v>
      </c>
      <c r="J38" s="999">
        <v>22</v>
      </c>
      <c r="K38" s="1000">
        <v>99</v>
      </c>
      <c r="L38" s="1001">
        <v>1.64</v>
      </c>
      <c r="M38" s="1002">
        <v>5.26</v>
      </c>
      <c r="N38" s="999">
        <v>1</v>
      </c>
      <c r="O38" s="1000">
        <v>57</v>
      </c>
      <c r="P38" s="1001">
        <v>0.04</v>
      </c>
      <c r="Q38" s="1002">
        <v>3.8</v>
      </c>
      <c r="R38" s="999">
        <v>81</v>
      </c>
      <c r="S38" s="1000">
        <v>536</v>
      </c>
      <c r="T38" s="1001">
        <v>3.99</v>
      </c>
      <c r="U38" s="1002">
        <v>20.55</v>
      </c>
      <c r="V38" s="999">
        <v>29</v>
      </c>
      <c r="W38" s="1000">
        <v>273</v>
      </c>
      <c r="X38" s="1001">
        <v>0.61</v>
      </c>
      <c r="Y38" s="1002">
        <v>8.6300000000000008</v>
      </c>
      <c r="Z38" s="999">
        <v>87</v>
      </c>
      <c r="AA38" s="1000">
        <v>649</v>
      </c>
      <c r="AB38" s="1001">
        <v>2.91</v>
      </c>
      <c r="AC38" s="1002">
        <v>20.07</v>
      </c>
      <c r="AD38" s="999">
        <v>23</v>
      </c>
      <c r="AE38" s="1000">
        <v>156</v>
      </c>
      <c r="AF38" s="1001">
        <v>1.69</v>
      </c>
      <c r="AG38" s="1002">
        <v>9.0500000000000007</v>
      </c>
      <c r="AH38" s="278"/>
      <c r="AJ38" s="278"/>
    </row>
    <row r="39" spans="1:36" x14ac:dyDescent="0.2">
      <c r="A39" s="1003">
        <v>2020</v>
      </c>
      <c r="B39" s="999">
        <v>102</v>
      </c>
      <c r="C39" s="1000">
        <v>535</v>
      </c>
      <c r="D39" s="1001">
        <v>6.15</v>
      </c>
      <c r="E39" s="1002">
        <v>21.38</v>
      </c>
      <c r="F39" s="999">
        <v>25</v>
      </c>
      <c r="G39" s="1000">
        <v>241</v>
      </c>
      <c r="H39" s="1001">
        <v>0.75</v>
      </c>
      <c r="I39" s="1002">
        <v>5.59</v>
      </c>
      <c r="J39" s="999">
        <v>33</v>
      </c>
      <c r="K39" s="1000">
        <v>132</v>
      </c>
      <c r="L39" s="1001">
        <v>2.5499999999999998</v>
      </c>
      <c r="M39" s="1002">
        <v>7.81</v>
      </c>
      <c r="N39" s="999">
        <v>4</v>
      </c>
      <c r="O39" s="1000">
        <v>61</v>
      </c>
      <c r="P39" s="1001">
        <v>0.17</v>
      </c>
      <c r="Q39" s="1002">
        <v>3.97</v>
      </c>
      <c r="R39" s="999">
        <v>135</v>
      </c>
      <c r="S39" s="1000">
        <v>671</v>
      </c>
      <c r="T39" s="1001">
        <v>8.6999999999999993</v>
      </c>
      <c r="U39" s="1002">
        <v>29.25</v>
      </c>
      <c r="V39" s="999">
        <v>29</v>
      </c>
      <c r="W39" s="1000">
        <v>302</v>
      </c>
      <c r="X39" s="1001">
        <v>0.92</v>
      </c>
      <c r="Y39" s="1002">
        <v>9.56</v>
      </c>
      <c r="Z39" s="999">
        <v>127</v>
      </c>
      <c r="AA39" s="1000">
        <v>776</v>
      </c>
      <c r="AB39" s="1001">
        <v>6.9</v>
      </c>
      <c r="AC39" s="1002">
        <v>26.96</v>
      </c>
      <c r="AD39" s="999">
        <v>37</v>
      </c>
      <c r="AE39" s="1000">
        <v>193</v>
      </c>
      <c r="AF39" s="1001">
        <v>2.73</v>
      </c>
      <c r="AG39" s="1002">
        <v>11.78</v>
      </c>
      <c r="AH39" s="278"/>
    </row>
    <row r="40" spans="1:36" x14ac:dyDescent="0.2">
      <c r="A40" s="1003">
        <v>2021</v>
      </c>
      <c r="B40" s="999">
        <v>83</v>
      </c>
      <c r="C40" s="1000">
        <v>618</v>
      </c>
      <c r="D40" s="1001">
        <v>7.24</v>
      </c>
      <c r="E40" s="1002">
        <v>28.62</v>
      </c>
      <c r="F40" s="999">
        <v>40</v>
      </c>
      <c r="G40" s="1000">
        <v>281</v>
      </c>
      <c r="H40" s="1001">
        <v>1.3</v>
      </c>
      <c r="I40" s="1002">
        <v>6.88</v>
      </c>
      <c r="J40" s="999">
        <v>34</v>
      </c>
      <c r="K40" s="1000">
        <v>166</v>
      </c>
      <c r="L40" s="1001">
        <v>3.95</v>
      </c>
      <c r="M40" s="1002">
        <v>11.76</v>
      </c>
      <c r="N40" s="999"/>
      <c r="O40" s="1000">
        <v>61</v>
      </c>
      <c r="P40" s="1001"/>
      <c r="Q40" s="1002">
        <v>3.97</v>
      </c>
      <c r="R40" s="999">
        <v>117</v>
      </c>
      <c r="S40" s="1000">
        <v>788</v>
      </c>
      <c r="T40" s="1001">
        <v>11.19</v>
      </c>
      <c r="U40" s="1002">
        <v>40.44</v>
      </c>
      <c r="V40" s="999">
        <v>40</v>
      </c>
      <c r="W40" s="1000">
        <v>342</v>
      </c>
      <c r="X40" s="1001">
        <v>1.3</v>
      </c>
      <c r="Y40" s="1002">
        <v>10.85</v>
      </c>
      <c r="Z40" s="999">
        <v>123</v>
      </c>
      <c r="AA40" s="1000">
        <v>899</v>
      </c>
      <c r="AB40" s="1001">
        <v>8.5399999999999991</v>
      </c>
      <c r="AC40" s="1002">
        <v>35.51</v>
      </c>
      <c r="AD40" s="999">
        <v>34</v>
      </c>
      <c r="AE40" s="1000">
        <v>227</v>
      </c>
      <c r="AF40" s="1001">
        <v>3.95</v>
      </c>
      <c r="AG40" s="1002">
        <v>15.73</v>
      </c>
    </row>
    <row r="41" spans="1:36" x14ac:dyDescent="0.2">
      <c r="A41" s="1003">
        <v>2022</v>
      </c>
      <c r="B41" s="999">
        <v>89</v>
      </c>
      <c r="C41" s="1000">
        <v>707</v>
      </c>
      <c r="D41" s="1001">
        <v>6.4</v>
      </c>
      <c r="E41" s="1002">
        <v>35.020000000000003</v>
      </c>
      <c r="F41" s="999">
        <v>26</v>
      </c>
      <c r="G41" s="1000">
        <v>307</v>
      </c>
      <c r="H41" s="1001">
        <v>0.33</v>
      </c>
      <c r="I41" s="1002">
        <v>7.21</v>
      </c>
      <c r="J41" s="999">
        <v>32</v>
      </c>
      <c r="K41" s="1000">
        <v>198</v>
      </c>
      <c r="L41" s="1001">
        <v>3.27</v>
      </c>
      <c r="M41" s="1002">
        <v>15.03</v>
      </c>
      <c r="N41" s="999">
        <v>6</v>
      </c>
      <c r="O41" s="1000">
        <v>67</v>
      </c>
      <c r="P41" s="1001">
        <v>0.38</v>
      </c>
      <c r="Q41" s="1002">
        <v>4.3499999999999996</v>
      </c>
      <c r="R41" s="999">
        <v>121</v>
      </c>
      <c r="S41" s="1000">
        <v>909</v>
      </c>
      <c r="T41" s="1001">
        <v>9.67</v>
      </c>
      <c r="U41" s="1002">
        <v>50.11</v>
      </c>
      <c r="V41" s="999">
        <v>32</v>
      </c>
      <c r="W41" s="1000">
        <v>374</v>
      </c>
      <c r="X41" s="1001">
        <v>0.71</v>
      </c>
      <c r="Y41" s="1002">
        <v>11.56</v>
      </c>
      <c r="Z41" s="999">
        <v>115</v>
      </c>
      <c r="AA41" s="1000">
        <v>1014</v>
      </c>
      <c r="AB41" s="1001">
        <v>6.73</v>
      </c>
      <c r="AC41" s="1002">
        <v>42.23</v>
      </c>
      <c r="AD41" s="999">
        <v>38</v>
      </c>
      <c r="AE41" s="1000">
        <v>265</v>
      </c>
      <c r="AF41" s="1001">
        <v>3.65</v>
      </c>
      <c r="AG41" s="1002">
        <v>19.38</v>
      </c>
    </row>
    <row r="42" spans="1:36" x14ac:dyDescent="0.2">
      <c r="A42" s="1003">
        <v>2023</v>
      </c>
      <c r="B42" s="999">
        <v>144</v>
      </c>
      <c r="C42" s="1000">
        <v>851</v>
      </c>
      <c r="D42" s="1001">
        <v>12.28</v>
      </c>
      <c r="E42" s="1002">
        <v>47.3</v>
      </c>
      <c r="F42" s="999">
        <v>18</v>
      </c>
      <c r="G42" s="1000">
        <v>325</v>
      </c>
      <c r="H42" s="1001">
        <v>0.38</v>
      </c>
      <c r="I42" s="1002">
        <v>7.6</v>
      </c>
      <c r="J42" s="999">
        <v>47</v>
      </c>
      <c r="K42" s="1000">
        <v>245</v>
      </c>
      <c r="L42" s="1001">
        <v>4.6399999999999997</v>
      </c>
      <c r="M42" s="1002">
        <v>19.670000000000002</v>
      </c>
      <c r="N42" s="999">
        <v>6</v>
      </c>
      <c r="O42" s="1000">
        <v>73</v>
      </c>
      <c r="P42" s="1001">
        <v>0.38</v>
      </c>
      <c r="Q42" s="1002">
        <v>4.7300000000000004</v>
      </c>
      <c r="R42" s="999">
        <v>197</v>
      </c>
      <c r="S42" s="1000">
        <v>1106</v>
      </c>
      <c r="T42" s="1001">
        <v>17.75</v>
      </c>
      <c r="U42" s="1002">
        <v>67.86</v>
      </c>
      <c r="V42" s="999">
        <v>24</v>
      </c>
      <c r="W42" s="1000">
        <v>398</v>
      </c>
      <c r="X42" s="1001">
        <v>0.77</v>
      </c>
      <c r="Y42" s="1002">
        <v>12.33</v>
      </c>
      <c r="Z42" s="999">
        <v>162</v>
      </c>
      <c r="AA42" s="1000">
        <v>1176</v>
      </c>
      <c r="AB42" s="1001">
        <v>12.67</v>
      </c>
      <c r="AC42" s="1002">
        <v>54.9</v>
      </c>
      <c r="AD42" s="999">
        <v>53</v>
      </c>
      <c r="AE42" s="1000">
        <v>318</v>
      </c>
      <c r="AF42" s="1001">
        <v>5.0199999999999996</v>
      </c>
      <c r="AG42" s="1002">
        <v>24.4</v>
      </c>
    </row>
    <row r="43" spans="1:36" x14ac:dyDescent="0.2">
      <c r="C43" s="991"/>
      <c r="AA43" s="991"/>
    </row>
    <row r="47" spans="1:36" ht="14.25" x14ac:dyDescent="0.25">
      <c r="A47" s="1244" t="s">
        <v>246</v>
      </c>
      <c r="B47" s="1246" t="s">
        <v>1580</v>
      </c>
      <c r="C47" s="1247"/>
      <c r="D47" s="1247"/>
      <c r="E47" s="1247"/>
      <c r="F47" s="1247"/>
      <c r="G47" s="1247"/>
      <c r="H47" s="1247"/>
      <c r="I47" s="1247"/>
      <c r="J47" s="1247"/>
      <c r="K47" s="1247"/>
      <c r="L47" s="1247"/>
      <c r="M47" s="1247"/>
      <c r="N47" s="1247"/>
      <c r="O47" s="1247"/>
      <c r="P47" s="1247"/>
      <c r="Q47" s="1247"/>
    </row>
    <row r="48" spans="1:36" x14ac:dyDescent="0.2">
      <c r="A48" s="1245"/>
      <c r="B48" s="1006">
        <v>2007</v>
      </c>
      <c r="C48" s="1006">
        <v>2008</v>
      </c>
      <c r="D48" s="1006">
        <v>2009</v>
      </c>
      <c r="E48" s="1006">
        <v>2010</v>
      </c>
      <c r="F48" s="1006">
        <v>2011</v>
      </c>
      <c r="G48" s="1006">
        <v>2012</v>
      </c>
      <c r="H48" s="1006">
        <v>2013</v>
      </c>
      <c r="I48" s="1006">
        <v>2014</v>
      </c>
      <c r="J48" s="1006">
        <v>2015</v>
      </c>
      <c r="K48" s="1006">
        <v>2016</v>
      </c>
      <c r="L48" s="1006">
        <v>2017</v>
      </c>
      <c r="M48" s="1006">
        <v>2018</v>
      </c>
      <c r="N48" s="1006">
        <v>2019</v>
      </c>
      <c r="O48" s="1006">
        <v>2020</v>
      </c>
      <c r="P48" s="1006">
        <v>2021</v>
      </c>
      <c r="Q48" s="1006">
        <v>2022</v>
      </c>
      <c r="R48" s="1006">
        <v>2023</v>
      </c>
    </row>
    <row r="49" spans="1:18" x14ac:dyDescent="0.2">
      <c r="A49" s="1006" t="s">
        <v>1581</v>
      </c>
      <c r="B49" s="1006"/>
      <c r="C49" s="1006"/>
      <c r="D49" s="1006"/>
      <c r="E49" s="1006"/>
      <c r="F49" s="1006"/>
      <c r="G49" s="1006"/>
      <c r="H49" s="1006"/>
      <c r="I49" s="1006">
        <v>14</v>
      </c>
      <c r="J49" s="1006"/>
      <c r="K49" s="1006"/>
      <c r="L49" s="1006"/>
      <c r="M49" s="1006"/>
      <c r="N49" s="1006"/>
      <c r="O49" s="1006"/>
      <c r="P49" s="1006"/>
      <c r="Q49" s="1006"/>
      <c r="R49" s="1006"/>
    </row>
    <row r="50" spans="1:18" x14ac:dyDescent="0.2">
      <c r="A50" s="1006" t="s">
        <v>1582</v>
      </c>
      <c r="B50" s="1006"/>
      <c r="C50" s="1006"/>
      <c r="D50" s="1006"/>
      <c r="E50" s="1006"/>
      <c r="F50" s="1006"/>
      <c r="G50" s="1006"/>
      <c r="H50" s="1006"/>
      <c r="I50" s="1006">
        <v>6</v>
      </c>
      <c r="J50" s="1006"/>
      <c r="K50" s="1006"/>
      <c r="L50" s="1006"/>
      <c r="M50" s="1006"/>
      <c r="N50" s="1006"/>
      <c r="O50" s="1006"/>
      <c r="P50" s="1006"/>
      <c r="Q50" s="1006"/>
      <c r="R50" s="1006"/>
    </row>
    <row r="51" spans="1:18" x14ac:dyDescent="0.2">
      <c r="A51" s="1006" t="s">
        <v>1583</v>
      </c>
      <c r="B51" s="1006"/>
      <c r="C51" s="1006"/>
      <c r="D51" s="1006"/>
      <c r="E51" s="1006"/>
      <c r="F51" s="1006"/>
      <c r="G51" s="1006"/>
      <c r="H51" s="1006"/>
      <c r="I51" s="1006"/>
      <c r="J51" s="1006"/>
      <c r="K51" s="1006"/>
      <c r="L51" s="1006"/>
      <c r="M51" s="1006">
        <v>20</v>
      </c>
      <c r="N51" s="1006"/>
      <c r="O51" s="1006"/>
      <c r="P51" s="1006"/>
      <c r="Q51" s="1006"/>
      <c r="R51" s="1006">
        <v>9</v>
      </c>
    </row>
    <row r="52" spans="1:18" x14ac:dyDescent="0.2">
      <c r="A52" s="1006" t="s">
        <v>1584</v>
      </c>
      <c r="B52" s="1006"/>
      <c r="C52" s="1006"/>
      <c r="D52" s="1006"/>
      <c r="E52" s="1006"/>
      <c r="F52" s="1006">
        <v>5</v>
      </c>
      <c r="G52" s="1006">
        <v>30</v>
      </c>
      <c r="H52" s="1006"/>
      <c r="I52" s="1006"/>
      <c r="J52" s="1006"/>
      <c r="K52" s="1006"/>
      <c r="L52" s="1006"/>
      <c r="M52" s="1006"/>
      <c r="N52" s="1006"/>
      <c r="O52" s="1006"/>
      <c r="P52" s="1006"/>
      <c r="Q52" s="1006"/>
      <c r="R52" s="1006"/>
    </row>
    <row r="53" spans="1:18" x14ac:dyDescent="0.2">
      <c r="A53" s="1006" t="s">
        <v>1585</v>
      </c>
      <c r="B53" s="1006"/>
      <c r="C53" s="1006"/>
      <c r="D53" s="1006"/>
      <c r="E53" s="1006"/>
      <c r="F53" s="1006"/>
      <c r="G53" s="1006">
        <v>5</v>
      </c>
      <c r="H53" s="1006"/>
      <c r="I53" s="1006"/>
      <c r="J53" s="1006"/>
      <c r="K53" s="1006"/>
      <c r="L53" s="1006"/>
      <c r="M53" s="1006"/>
      <c r="N53" s="1006">
        <v>16</v>
      </c>
      <c r="O53" s="1006"/>
      <c r="P53" s="1006">
        <v>330</v>
      </c>
      <c r="Q53" s="1006">
        <v>5</v>
      </c>
      <c r="R53" s="1006"/>
    </row>
    <row r="54" spans="1:18" x14ac:dyDescent="0.2">
      <c r="A54" s="1006" t="s">
        <v>1586</v>
      </c>
      <c r="B54" s="1006"/>
      <c r="C54" s="1006"/>
      <c r="D54" s="1006"/>
      <c r="E54" s="1006"/>
      <c r="F54" s="1006">
        <v>32</v>
      </c>
      <c r="G54" s="1006"/>
      <c r="H54" s="993"/>
      <c r="I54" s="1006">
        <v>14</v>
      </c>
      <c r="J54" s="1006"/>
      <c r="K54" s="1006"/>
      <c r="L54" s="1006"/>
      <c r="M54" s="1006"/>
      <c r="N54" s="1006"/>
      <c r="O54" s="1006"/>
      <c r="P54" s="1006"/>
      <c r="Q54" s="1006"/>
      <c r="R54" s="1006"/>
    </row>
    <row r="55" spans="1:18" x14ac:dyDescent="0.2">
      <c r="A55" s="1006" t="s">
        <v>1587</v>
      </c>
      <c r="B55" s="1006"/>
      <c r="C55" s="1006"/>
      <c r="D55" s="1006"/>
      <c r="E55" s="1006"/>
      <c r="F55" s="1006"/>
      <c r="G55" s="1006"/>
      <c r="H55" s="1006"/>
      <c r="I55" s="1006">
        <v>49</v>
      </c>
      <c r="J55" s="1006">
        <v>79</v>
      </c>
      <c r="K55" s="1006">
        <v>166</v>
      </c>
      <c r="L55" s="1006">
        <v>28</v>
      </c>
      <c r="M55" s="1006"/>
      <c r="N55" s="1006"/>
      <c r="O55" s="1006"/>
      <c r="P55" s="1006"/>
      <c r="Q55" s="1006"/>
      <c r="R55" s="1006"/>
    </row>
    <row r="56" spans="1:18" x14ac:dyDescent="0.2">
      <c r="A56" s="1006" t="s">
        <v>1588</v>
      </c>
      <c r="B56" s="1006"/>
      <c r="C56" s="1006"/>
      <c r="D56" s="1006"/>
      <c r="E56" s="1006"/>
      <c r="F56" s="1006"/>
      <c r="G56" s="1006">
        <v>12</v>
      </c>
      <c r="H56" s="1006"/>
      <c r="I56" s="1006"/>
      <c r="J56" s="1006"/>
      <c r="K56" s="1006"/>
      <c r="L56" s="1006"/>
      <c r="M56" s="1006"/>
      <c r="N56" s="1006"/>
      <c r="O56" s="1006"/>
      <c r="P56" s="1006"/>
      <c r="Q56" s="1006"/>
      <c r="R56" s="1006"/>
    </row>
    <row r="57" spans="1:18" x14ac:dyDescent="0.2">
      <c r="A57" s="1006" t="s">
        <v>1589</v>
      </c>
      <c r="B57" s="1006"/>
      <c r="C57" s="1006"/>
      <c r="D57" s="1006"/>
      <c r="E57" s="1006"/>
      <c r="F57" s="1006"/>
      <c r="G57" s="1006"/>
      <c r="H57" s="1006"/>
      <c r="I57" s="1006"/>
      <c r="J57" s="1006"/>
      <c r="K57" s="1006"/>
      <c r="L57" s="1006"/>
      <c r="M57" s="1006">
        <v>10</v>
      </c>
      <c r="N57" s="1006">
        <v>23</v>
      </c>
      <c r="O57" s="1006">
        <v>77</v>
      </c>
      <c r="P57" s="1006"/>
      <c r="Q57" s="1006">
        <v>20</v>
      </c>
      <c r="R57" s="1006">
        <v>57</v>
      </c>
    </row>
    <row r="58" spans="1:18" x14ac:dyDescent="0.2">
      <c r="A58" s="1006" t="s">
        <v>1590</v>
      </c>
      <c r="B58" s="1006"/>
      <c r="C58" s="1006"/>
      <c r="D58" s="1006"/>
      <c r="E58" s="1006"/>
      <c r="F58" s="1006"/>
      <c r="G58" s="1006"/>
      <c r="H58" s="1006"/>
      <c r="I58" s="1006"/>
      <c r="J58" s="1006"/>
      <c r="K58" s="1006">
        <v>6</v>
      </c>
      <c r="L58" s="1006"/>
      <c r="M58" s="1006">
        <v>7</v>
      </c>
      <c r="N58" s="1006">
        <v>9</v>
      </c>
      <c r="O58" s="1006">
        <v>8</v>
      </c>
      <c r="P58" s="1006"/>
      <c r="Q58" s="1006"/>
      <c r="R58" s="1006"/>
    </row>
    <row r="59" spans="1:18" x14ac:dyDescent="0.2">
      <c r="A59" s="1006" t="s">
        <v>1591</v>
      </c>
      <c r="B59" s="1006"/>
      <c r="C59" s="1006"/>
      <c r="D59" s="1006"/>
      <c r="E59" s="1006"/>
      <c r="F59" s="1006"/>
      <c r="G59" s="1006">
        <v>82</v>
      </c>
      <c r="H59" s="1006">
        <v>55</v>
      </c>
      <c r="I59" s="1006">
        <v>175</v>
      </c>
      <c r="J59" s="1006">
        <v>113</v>
      </c>
      <c r="K59" s="1006">
        <v>826</v>
      </c>
      <c r="L59" s="1006">
        <v>175</v>
      </c>
      <c r="M59" s="1006">
        <v>295</v>
      </c>
      <c r="N59" s="1006">
        <v>400</v>
      </c>
      <c r="O59" s="1006">
        <v>200</v>
      </c>
      <c r="P59" s="1006">
        <v>654</v>
      </c>
      <c r="Q59" s="1006">
        <v>547</v>
      </c>
      <c r="R59" s="1006">
        <v>277</v>
      </c>
    </row>
    <row r="60" spans="1:18" x14ac:dyDescent="0.2">
      <c r="A60" s="1006" t="s">
        <v>1592</v>
      </c>
      <c r="B60" s="1006"/>
      <c r="C60" s="1006"/>
      <c r="D60" s="1006"/>
      <c r="E60" s="1006"/>
      <c r="F60" s="1006"/>
      <c r="G60" s="1006"/>
      <c r="H60" s="1006"/>
      <c r="I60" s="1006"/>
      <c r="J60" s="1006"/>
      <c r="K60" s="1006">
        <v>7</v>
      </c>
      <c r="L60" s="1006"/>
      <c r="M60" s="1006"/>
      <c r="N60" s="1006"/>
      <c r="O60" s="1006"/>
      <c r="P60" s="1006"/>
      <c r="Q60" s="1006"/>
      <c r="R60" s="1006"/>
    </row>
    <row r="61" spans="1:18" x14ac:dyDescent="0.2">
      <c r="A61" s="1006" t="s">
        <v>1593</v>
      </c>
      <c r="B61" s="1006"/>
      <c r="C61" s="1006"/>
      <c r="D61" s="1006"/>
      <c r="E61" s="1006"/>
      <c r="F61" s="1006"/>
      <c r="G61" s="1006">
        <v>6</v>
      </c>
      <c r="H61" s="1006"/>
      <c r="I61" s="1006">
        <v>30</v>
      </c>
      <c r="J61" s="1006"/>
      <c r="K61" s="1006">
        <v>39</v>
      </c>
      <c r="L61" s="1006"/>
      <c r="M61" s="1006">
        <v>6</v>
      </c>
      <c r="N61" s="1006"/>
      <c r="O61" s="1006">
        <v>65</v>
      </c>
      <c r="P61" s="1006"/>
      <c r="Q61" s="1006"/>
      <c r="R61" s="1006"/>
    </row>
    <row r="62" spans="1:18" x14ac:dyDescent="0.2">
      <c r="A62" s="1006" t="s">
        <v>1594</v>
      </c>
      <c r="B62" s="1006"/>
      <c r="C62" s="1006"/>
      <c r="D62" s="1006"/>
      <c r="E62" s="1006"/>
      <c r="F62" s="1006"/>
      <c r="G62" s="1006"/>
      <c r="H62" s="1006"/>
      <c r="I62" s="1006"/>
      <c r="J62" s="1006"/>
      <c r="K62" s="1006">
        <v>7</v>
      </c>
      <c r="L62" s="1006"/>
      <c r="M62" s="1006"/>
      <c r="N62" s="1006"/>
      <c r="O62" s="1006"/>
      <c r="P62" s="1006"/>
      <c r="Q62" s="1006"/>
      <c r="R62" s="1006"/>
    </row>
    <row r="63" spans="1:18" x14ac:dyDescent="0.2">
      <c r="A63" s="1006" t="s">
        <v>148</v>
      </c>
      <c r="B63" s="1006"/>
      <c r="C63" s="1006">
        <v>10</v>
      </c>
      <c r="D63" s="1006">
        <v>21</v>
      </c>
      <c r="E63" s="1006">
        <v>115</v>
      </c>
      <c r="F63" s="1006">
        <v>72</v>
      </c>
      <c r="G63" s="1006">
        <v>203</v>
      </c>
      <c r="H63" s="1006">
        <v>469</v>
      </c>
      <c r="I63" s="1006">
        <v>2229</v>
      </c>
      <c r="J63" s="1006">
        <v>496</v>
      </c>
      <c r="K63" s="1006">
        <v>1680</v>
      </c>
      <c r="L63" s="1006">
        <v>882</v>
      </c>
      <c r="M63" s="1006">
        <v>819</v>
      </c>
      <c r="N63" s="1006">
        <v>1394</v>
      </c>
      <c r="O63" s="1006">
        <v>2420</v>
      </c>
      <c r="P63" s="1006">
        <v>3048</v>
      </c>
      <c r="Q63" s="1006">
        <v>2267</v>
      </c>
      <c r="R63" s="1006">
        <v>2440</v>
      </c>
    </row>
    <row r="64" spans="1:18" x14ac:dyDescent="0.2">
      <c r="A64" s="1006" t="s">
        <v>1595</v>
      </c>
      <c r="B64" s="1006"/>
      <c r="C64" s="1006"/>
      <c r="D64" s="1006"/>
      <c r="E64" s="1006"/>
      <c r="F64" s="1006"/>
      <c r="G64" s="1006"/>
      <c r="H64" s="1006"/>
      <c r="I64" s="1006"/>
      <c r="J64" s="1006"/>
      <c r="K64" s="1006"/>
      <c r="L64" s="1006">
        <v>5</v>
      </c>
      <c r="M64" s="1006"/>
      <c r="N64" s="1006"/>
      <c r="O64" s="1006"/>
      <c r="P64" s="1006"/>
      <c r="Q64" s="1006"/>
      <c r="R64" s="1006"/>
    </row>
    <row r="65" spans="1:18" x14ac:dyDescent="0.2">
      <c r="A65" s="1006" t="s">
        <v>1596</v>
      </c>
      <c r="B65" s="1006"/>
      <c r="C65" s="1006"/>
      <c r="D65" s="1006"/>
      <c r="E65" s="1006"/>
      <c r="F65" s="1006"/>
      <c r="G65" s="1006"/>
      <c r="H65" s="1006"/>
      <c r="I65" s="1006"/>
      <c r="J65" s="1006"/>
      <c r="K65" s="1006"/>
      <c r="L65" s="1006">
        <v>50</v>
      </c>
      <c r="M65" s="1006"/>
      <c r="N65" s="1006"/>
      <c r="O65" s="1006"/>
      <c r="P65" s="1006"/>
      <c r="Q65" s="1006"/>
      <c r="R65" s="1006"/>
    </row>
    <row r="66" spans="1:18" x14ac:dyDescent="0.2">
      <c r="A66" s="1006" t="s">
        <v>1597</v>
      </c>
      <c r="B66" s="1006"/>
      <c r="C66" s="1006"/>
      <c r="D66" s="1006"/>
      <c r="E66" s="1006"/>
      <c r="F66" s="1006"/>
      <c r="G66" s="1006">
        <v>20</v>
      </c>
      <c r="H66" s="1006">
        <v>10</v>
      </c>
      <c r="I66" s="1006"/>
      <c r="J66" s="1006">
        <v>10</v>
      </c>
      <c r="K66" s="1006"/>
      <c r="L66" s="1006"/>
      <c r="M66" s="1006"/>
      <c r="N66" s="1006"/>
      <c r="O66" s="1006"/>
      <c r="P66" s="1006"/>
      <c r="Q66" s="1006"/>
      <c r="R66" s="1006"/>
    </row>
    <row r="67" spans="1:18" x14ac:dyDescent="0.2">
      <c r="A67" s="1006" t="s">
        <v>1598</v>
      </c>
      <c r="B67" s="1006"/>
      <c r="C67" s="1006"/>
      <c r="D67" s="1006"/>
      <c r="E67" s="1006"/>
      <c r="F67" s="1006"/>
      <c r="G67" s="1006"/>
      <c r="H67" s="1006">
        <v>10</v>
      </c>
      <c r="I67" s="1006"/>
      <c r="J67" s="1006">
        <v>10</v>
      </c>
      <c r="K67" s="1006"/>
      <c r="L67" s="1006"/>
      <c r="M67" s="1006"/>
      <c r="N67" s="1006"/>
      <c r="O67" s="1006"/>
      <c r="P67" s="1006"/>
      <c r="Q67" s="1006"/>
      <c r="R67" s="1006"/>
    </row>
    <row r="68" spans="1:18" x14ac:dyDescent="0.2">
      <c r="A68" s="1006" t="s">
        <v>1599</v>
      </c>
      <c r="B68" s="1006"/>
      <c r="C68" s="1006"/>
      <c r="D68" s="1006"/>
      <c r="E68" s="1006"/>
      <c r="F68" s="1006"/>
      <c r="G68" s="1006"/>
      <c r="H68" s="1006"/>
      <c r="I68" s="1006">
        <v>14</v>
      </c>
      <c r="J68" s="1006"/>
      <c r="K68" s="1006"/>
      <c r="L68" s="1006"/>
      <c r="M68" s="1006"/>
      <c r="N68" s="1006"/>
      <c r="O68" s="1006"/>
      <c r="P68" s="1006"/>
      <c r="Q68" s="1006"/>
      <c r="R68" s="1006"/>
    </row>
    <row r="69" spans="1:18" x14ac:dyDescent="0.2">
      <c r="A69" s="1006" t="s">
        <v>2421</v>
      </c>
      <c r="B69" s="1006"/>
      <c r="C69" s="1006"/>
      <c r="D69" s="1006"/>
      <c r="E69" s="1006"/>
      <c r="F69" s="1006"/>
      <c r="G69" s="1006"/>
      <c r="H69" s="1006"/>
      <c r="I69" s="1006"/>
      <c r="J69" s="1006"/>
      <c r="K69" s="1006"/>
      <c r="L69" s="1006"/>
      <c r="M69" s="1006"/>
      <c r="N69" s="1006">
        <v>13</v>
      </c>
      <c r="O69" s="1006"/>
      <c r="P69" s="1006"/>
      <c r="Q69" s="1006">
        <v>5</v>
      </c>
      <c r="R69" s="1006">
        <v>50</v>
      </c>
    </row>
    <row r="70" spans="1:18" x14ac:dyDescent="0.2">
      <c r="A70" s="1006" t="s">
        <v>173</v>
      </c>
      <c r="B70" s="1006"/>
      <c r="C70" s="1006"/>
      <c r="D70" s="1006"/>
      <c r="E70" s="1006"/>
      <c r="F70" s="1006"/>
      <c r="G70" s="1006">
        <v>39</v>
      </c>
      <c r="H70" s="1006"/>
      <c r="I70" s="1006">
        <v>8</v>
      </c>
      <c r="J70" s="1006">
        <v>100</v>
      </c>
      <c r="K70" s="1006">
        <v>259</v>
      </c>
      <c r="L70" s="1006">
        <v>459</v>
      </c>
      <c r="M70" s="1006">
        <v>877</v>
      </c>
      <c r="N70" s="1006">
        <v>208</v>
      </c>
      <c r="O70" s="1006">
        <v>434</v>
      </c>
      <c r="P70" s="1006">
        <v>313</v>
      </c>
      <c r="Q70" s="1006">
        <v>469</v>
      </c>
      <c r="R70" s="1006">
        <v>33</v>
      </c>
    </row>
    <row r="71" spans="1:18" x14ac:dyDescent="0.2">
      <c r="A71" s="1006" t="s">
        <v>2422</v>
      </c>
      <c r="B71" s="1006"/>
      <c r="C71" s="1006"/>
      <c r="D71" s="1006"/>
      <c r="E71" s="1006"/>
      <c r="F71" s="1006"/>
      <c r="G71" s="1006"/>
      <c r="H71" s="1006"/>
      <c r="I71" s="1006"/>
      <c r="J71" s="1006"/>
      <c r="K71" s="1006"/>
      <c r="L71" s="1006"/>
      <c r="M71" s="1006"/>
      <c r="N71" s="1006"/>
      <c r="O71" s="1006"/>
      <c r="P71" s="1006"/>
      <c r="Q71" s="1006"/>
      <c r="R71" s="1006">
        <v>87</v>
      </c>
    </row>
    <row r="72" spans="1:18" x14ac:dyDescent="0.2">
      <c r="A72" s="1006" t="s">
        <v>1600</v>
      </c>
      <c r="B72" s="1006"/>
      <c r="C72" s="1006"/>
      <c r="D72" s="1006"/>
      <c r="E72" s="1006"/>
      <c r="F72" s="1006"/>
      <c r="G72" s="1006"/>
      <c r="H72" s="1006">
        <v>129</v>
      </c>
      <c r="I72" s="1006"/>
      <c r="J72" s="1006"/>
      <c r="K72" s="1006">
        <v>15</v>
      </c>
      <c r="L72" s="1006">
        <v>28</v>
      </c>
      <c r="M72" s="1006"/>
      <c r="N72" s="1006"/>
      <c r="O72" s="1006"/>
      <c r="P72" s="1006">
        <v>14</v>
      </c>
      <c r="Q72" s="1006"/>
      <c r="R72" s="1006"/>
    </row>
    <row r="73" spans="1:18" x14ac:dyDescent="0.2">
      <c r="A73" s="1006" t="s">
        <v>1601</v>
      </c>
      <c r="B73" s="1006"/>
      <c r="C73" s="1006"/>
      <c r="D73" s="1006"/>
      <c r="E73" s="1006"/>
      <c r="F73" s="1006"/>
      <c r="G73" s="1006">
        <v>8</v>
      </c>
      <c r="H73" s="1006">
        <v>9</v>
      </c>
      <c r="I73" s="1006">
        <v>40</v>
      </c>
      <c r="J73" s="1006">
        <v>30</v>
      </c>
      <c r="K73" s="1006">
        <v>80</v>
      </c>
      <c r="L73" s="1006">
        <v>63</v>
      </c>
      <c r="M73" s="1006">
        <v>57</v>
      </c>
      <c r="N73" s="1006">
        <v>110</v>
      </c>
      <c r="O73" s="1006">
        <v>21</v>
      </c>
      <c r="P73" s="1006">
        <v>456</v>
      </c>
      <c r="Q73" s="1006">
        <v>217</v>
      </c>
      <c r="R73" s="1006">
        <v>165</v>
      </c>
    </row>
    <row r="74" spans="1:18" x14ac:dyDescent="0.2">
      <c r="A74" s="1006" t="s">
        <v>1602</v>
      </c>
      <c r="B74" s="1006"/>
      <c r="C74" s="1006"/>
      <c r="D74" s="1006"/>
      <c r="E74" s="1006"/>
      <c r="F74" s="1006"/>
      <c r="G74" s="1006"/>
      <c r="H74" s="1006">
        <v>29</v>
      </c>
      <c r="I74" s="1006">
        <v>143</v>
      </c>
      <c r="J74" s="1006">
        <v>495</v>
      </c>
      <c r="K74" s="1006">
        <v>912</v>
      </c>
      <c r="L74" s="1006">
        <v>542</v>
      </c>
      <c r="M74" s="1006">
        <v>316</v>
      </c>
      <c r="N74" s="1006">
        <v>230</v>
      </c>
      <c r="O74" s="1006">
        <v>659</v>
      </c>
      <c r="P74" s="1006">
        <v>1246</v>
      </c>
      <c r="Q74" s="1006">
        <v>20</v>
      </c>
      <c r="R74" s="1006">
        <v>680</v>
      </c>
    </row>
    <row r="75" spans="1:18" x14ac:dyDescent="0.2">
      <c r="A75" s="1006" t="s">
        <v>1603</v>
      </c>
      <c r="B75" s="1006"/>
      <c r="C75" s="1006"/>
      <c r="D75" s="1006"/>
      <c r="E75" s="1006"/>
      <c r="F75" s="1006"/>
      <c r="G75" s="1006"/>
      <c r="H75" s="1006">
        <v>129</v>
      </c>
      <c r="I75" s="1006"/>
      <c r="J75" s="1006"/>
      <c r="K75" s="1006"/>
      <c r="L75" s="1006"/>
      <c r="M75" s="1006"/>
      <c r="N75" s="1006"/>
      <c r="O75" s="1006"/>
      <c r="P75" s="1006"/>
      <c r="Q75" s="1006"/>
      <c r="R75" s="1006"/>
    </row>
    <row r="76" spans="1:18" x14ac:dyDescent="0.2">
      <c r="A76" s="1006" t="s">
        <v>1604</v>
      </c>
      <c r="B76" s="1006"/>
      <c r="C76" s="1006"/>
      <c r="D76" s="1006"/>
      <c r="E76" s="1006"/>
      <c r="F76" s="1006">
        <v>12</v>
      </c>
      <c r="G76" s="1006">
        <v>6</v>
      </c>
      <c r="H76" s="1006"/>
      <c r="I76" s="1006">
        <v>8</v>
      </c>
      <c r="J76" s="1006"/>
      <c r="K76" s="1006"/>
      <c r="L76" s="1006"/>
      <c r="M76" s="1006"/>
      <c r="N76" s="1006"/>
      <c r="O76" s="1006"/>
      <c r="P76" s="1006"/>
      <c r="Q76" s="1006"/>
      <c r="R76" s="1006"/>
    </row>
    <row r="77" spans="1:18" x14ac:dyDescent="0.2">
      <c r="A77" s="1006" t="s">
        <v>1605</v>
      </c>
      <c r="B77" s="1006"/>
      <c r="C77" s="1006"/>
      <c r="D77" s="1006"/>
      <c r="E77" s="1006"/>
      <c r="F77" s="1006"/>
      <c r="G77" s="1006"/>
      <c r="H77" s="1006"/>
      <c r="I77" s="1006"/>
      <c r="J77" s="1006"/>
      <c r="K77" s="1006">
        <v>12</v>
      </c>
      <c r="L77" s="1006">
        <v>13</v>
      </c>
      <c r="M77" s="1006">
        <v>9</v>
      </c>
      <c r="N77" s="1006">
        <v>30</v>
      </c>
      <c r="O77" s="1006"/>
      <c r="P77" s="1006"/>
      <c r="Q77" s="1006">
        <v>5</v>
      </c>
      <c r="R77" s="1006"/>
    </row>
    <row r="78" spans="1:18" x14ac:dyDescent="0.2">
      <c r="A78" s="1006" t="s">
        <v>1606</v>
      </c>
      <c r="B78" s="1006"/>
      <c r="C78" s="1006"/>
      <c r="D78" s="1006"/>
      <c r="E78" s="1006"/>
      <c r="F78" s="1006"/>
      <c r="G78" s="1006"/>
      <c r="H78" s="1006"/>
      <c r="I78" s="1006"/>
      <c r="J78" s="1006"/>
      <c r="K78" s="1006"/>
      <c r="L78" s="1006"/>
      <c r="M78" s="1006"/>
      <c r="N78" s="1006">
        <v>400</v>
      </c>
      <c r="O78" s="1006">
        <v>221</v>
      </c>
      <c r="P78" s="1006">
        <v>579</v>
      </c>
      <c r="Q78" s="1006">
        <v>594</v>
      </c>
      <c r="R78" s="1006">
        <v>155</v>
      </c>
    </row>
    <row r="79" spans="1:18" x14ac:dyDescent="0.2">
      <c r="A79" s="1006" t="s">
        <v>1607</v>
      </c>
      <c r="B79" s="1006"/>
      <c r="C79" s="1006"/>
      <c r="D79" s="1006"/>
      <c r="E79" s="1006"/>
      <c r="F79" s="1006"/>
      <c r="G79" s="1006"/>
      <c r="H79" s="1006"/>
      <c r="I79" s="1006">
        <v>7</v>
      </c>
      <c r="J79" s="1006"/>
      <c r="K79" s="1006"/>
      <c r="L79" s="1006"/>
      <c r="M79" s="1006"/>
      <c r="N79" s="1006"/>
      <c r="O79" s="1006"/>
      <c r="P79" s="1006"/>
      <c r="Q79" s="1006"/>
      <c r="R79" s="1006"/>
    </row>
    <row r="80" spans="1:18" x14ac:dyDescent="0.2">
      <c r="A80" s="1006" t="s">
        <v>1608</v>
      </c>
      <c r="B80" s="1006"/>
      <c r="C80" s="1006"/>
      <c r="D80" s="1006"/>
      <c r="E80" s="1006"/>
      <c r="F80" s="1006">
        <v>20</v>
      </c>
      <c r="G80" s="1006">
        <v>67</v>
      </c>
      <c r="H80" s="1006">
        <v>30</v>
      </c>
      <c r="I80" s="1006"/>
      <c r="J80" s="1006"/>
      <c r="K80" s="1006"/>
      <c r="L80" s="1006"/>
      <c r="M80" s="1006"/>
      <c r="N80" s="1006"/>
      <c r="O80" s="1006"/>
      <c r="P80" s="1006"/>
      <c r="Q80" s="1006"/>
      <c r="R80" s="1006"/>
    </row>
    <row r="81" spans="1:18" x14ac:dyDescent="0.2">
      <c r="A81" s="1006" t="s">
        <v>1609</v>
      </c>
      <c r="B81" s="1006"/>
      <c r="C81" s="1006"/>
      <c r="D81" s="1006"/>
      <c r="E81" s="1006"/>
      <c r="F81" s="1006"/>
      <c r="G81" s="1006"/>
      <c r="H81" s="1006"/>
      <c r="I81" s="1006"/>
      <c r="J81" s="1006">
        <v>100</v>
      </c>
      <c r="K81" s="1006"/>
      <c r="L81" s="1006">
        <v>160</v>
      </c>
      <c r="M81" s="1006">
        <v>50</v>
      </c>
      <c r="N81" s="1006"/>
      <c r="O81" s="1006"/>
      <c r="P81" s="1006"/>
      <c r="Q81" s="1006"/>
      <c r="R81" s="1006"/>
    </row>
    <row r="82" spans="1:18" x14ac:dyDescent="0.2">
      <c r="A82" s="1006" t="s">
        <v>1610</v>
      </c>
      <c r="B82" s="1006"/>
      <c r="C82" s="1006"/>
      <c r="D82" s="1006"/>
      <c r="E82" s="1006"/>
      <c r="F82" s="1006"/>
      <c r="G82" s="1006"/>
      <c r="H82" s="1006"/>
      <c r="I82" s="1006"/>
      <c r="J82" s="1006"/>
      <c r="K82" s="1006">
        <v>20</v>
      </c>
      <c r="L82" s="1006"/>
      <c r="M82" s="1006"/>
      <c r="N82" s="1006"/>
      <c r="O82" s="1006"/>
      <c r="P82" s="1006"/>
      <c r="Q82" s="1006"/>
      <c r="R82" s="1006"/>
    </row>
    <row r="83" spans="1:18" x14ac:dyDescent="0.2">
      <c r="A83" s="1006" t="s">
        <v>2423</v>
      </c>
      <c r="B83" s="1006"/>
      <c r="C83" s="1006"/>
      <c r="D83" s="1006"/>
      <c r="E83" s="1006"/>
      <c r="F83" s="1006"/>
      <c r="G83" s="1006"/>
      <c r="H83" s="1006"/>
      <c r="I83" s="1006"/>
      <c r="J83" s="1006"/>
      <c r="K83" s="1006"/>
      <c r="L83" s="1006"/>
      <c r="M83" s="1006"/>
      <c r="N83" s="1006"/>
      <c r="O83" s="1006"/>
      <c r="P83" s="1006"/>
      <c r="Q83" s="1006"/>
      <c r="R83" s="1006">
        <v>61</v>
      </c>
    </row>
    <row r="84" spans="1:18" x14ac:dyDescent="0.2">
      <c r="A84" s="1006" t="s">
        <v>1611</v>
      </c>
      <c r="B84" s="1006"/>
      <c r="C84" s="1006"/>
      <c r="D84" s="1006"/>
      <c r="E84" s="1006"/>
      <c r="F84" s="1006"/>
      <c r="G84" s="1006"/>
      <c r="H84" s="1006"/>
      <c r="I84" s="1006"/>
      <c r="J84" s="1006">
        <v>12</v>
      </c>
      <c r="K84" s="1006">
        <v>265</v>
      </c>
      <c r="L84" s="1006">
        <v>20</v>
      </c>
      <c r="M84" s="1006">
        <v>12</v>
      </c>
      <c r="N84" s="1006">
        <v>20</v>
      </c>
      <c r="O84" s="1006"/>
      <c r="P84" s="1006">
        <v>5</v>
      </c>
      <c r="Q84" s="1006"/>
      <c r="R84" s="1006"/>
    </row>
    <row r="85" spans="1:18" x14ac:dyDescent="0.2">
      <c r="A85" s="1006" t="s">
        <v>1612</v>
      </c>
      <c r="B85" s="1006"/>
      <c r="C85" s="1006"/>
      <c r="D85" s="1006"/>
      <c r="E85" s="1006"/>
      <c r="F85" s="1006"/>
      <c r="G85" s="1006"/>
      <c r="H85" s="1006"/>
      <c r="I85" s="1006">
        <v>59</v>
      </c>
      <c r="J85" s="1006">
        <v>14</v>
      </c>
      <c r="K85" s="1006">
        <v>14</v>
      </c>
      <c r="L85" s="1006"/>
      <c r="M85" s="1006"/>
      <c r="N85" s="1006"/>
      <c r="O85" s="1006"/>
      <c r="P85" s="1006"/>
      <c r="Q85" s="1006"/>
      <c r="R85" s="1006"/>
    </row>
    <row r="86" spans="1:18" x14ac:dyDescent="0.2">
      <c r="A86" s="1006" t="s">
        <v>1613</v>
      </c>
      <c r="B86" s="1006"/>
      <c r="C86" s="1006"/>
      <c r="D86" s="1006"/>
      <c r="E86" s="1006"/>
      <c r="F86" s="1006"/>
      <c r="G86" s="1006"/>
      <c r="H86" s="1006"/>
      <c r="I86" s="1006"/>
      <c r="J86" s="1006"/>
      <c r="K86" s="1006"/>
      <c r="L86" s="1006"/>
      <c r="M86" s="1006">
        <v>122</v>
      </c>
      <c r="N86" s="1006"/>
      <c r="O86" s="1006">
        <v>100</v>
      </c>
      <c r="P86" s="1006">
        <v>100</v>
      </c>
      <c r="Q86" s="1006"/>
      <c r="R86" s="1006">
        <v>6</v>
      </c>
    </row>
    <row r="87" spans="1:18" x14ac:dyDescent="0.2">
      <c r="A87" s="1006" t="s">
        <v>1614</v>
      </c>
      <c r="B87" s="1006"/>
      <c r="C87" s="1006"/>
      <c r="D87" s="1006"/>
      <c r="E87" s="1006"/>
      <c r="F87" s="1006"/>
      <c r="G87" s="1006"/>
      <c r="H87" s="1006"/>
      <c r="I87" s="1006"/>
      <c r="J87" s="1006"/>
      <c r="K87" s="1006">
        <v>62</v>
      </c>
      <c r="L87" s="1006"/>
      <c r="M87" s="1006"/>
      <c r="N87" s="1006"/>
      <c r="O87" s="1006"/>
      <c r="P87" s="1006"/>
      <c r="Q87" s="1006"/>
      <c r="R87" s="1006"/>
    </row>
    <row r="88" spans="1:18" x14ac:dyDescent="0.2">
      <c r="A88" s="1006" t="s">
        <v>2424</v>
      </c>
      <c r="B88" s="1006"/>
      <c r="C88" s="1006"/>
      <c r="D88" s="1006"/>
      <c r="E88" s="1006"/>
      <c r="F88" s="1006"/>
      <c r="G88" s="1006"/>
      <c r="H88" s="1006"/>
      <c r="I88" s="1006"/>
      <c r="J88" s="1006"/>
      <c r="K88" s="1006"/>
      <c r="L88" s="1006"/>
      <c r="M88" s="1006"/>
      <c r="N88" s="1006"/>
      <c r="O88" s="1006"/>
      <c r="P88" s="1006"/>
      <c r="Q88" s="1006"/>
      <c r="R88" s="1006">
        <v>34</v>
      </c>
    </row>
    <row r="89" spans="1:18" x14ac:dyDescent="0.2">
      <c r="A89" s="1006" t="s">
        <v>1615</v>
      </c>
      <c r="B89" s="1006"/>
      <c r="C89" s="1006"/>
      <c r="D89" s="1006"/>
      <c r="E89" s="1006"/>
      <c r="F89" s="1006"/>
      <c r="G89" s="1006"/>
      <c r="H89" s="1006"/>
      <c r="I89" s="1006"/>
      <c r="J89" s="1006"/>
      <c r="K89" s="1006"/>
      <c r="L89" s="1006">
        <v>10</v>
      </c>
      <c r="M89" s="1006">
        <v>10</v>
      </c>
      <c r="N89" s="1006"/>
      <c r="O89" s="1006"/>
      <c r="P89" s="1006"/>
      <c r="Q89" s="1006"/>
      <c r="R89" s="1006"/>
    </row>
    <row r="90" spans="1:18" x14ac:dyDescent="0.2">
      <c r="A90" s="1006" t="s">
        <v>1616</v>
      </c>
      <c r="B90" s="1006"/>
      <c r="C90" s="1006"/>
      <c r="D90" s="1006"/>
      <c r="E90" s="1006"/>
      <c r="F90" s="1006">
        <v>45</v>
      </c>
      <c r="G90" s="1006"/>
      <c r="H90" s="1006">
        <v>38</v>
      </c>
      <c r="I90" s="1006"/>
      <c r="J90" s="1006"/>
      <c r="K90" s="1006"/>
      <c r="L90" s="1006"/>
      <c r="M90" s="1006"/>
      <c r="N90" s="1006"/>
      <c r="O90" s="1006"/>
      <c r="P90" s="1006"/>
      <c r="Q90" s="1006"/>
      <c r="R90" s="1006"/>
    </row>
    <row r="91" spans="1:18" x14ac:dyDescent="0.2">
      <c r="A91" s="1006" t="s">
        <v>1617</v>
      </c>
      <c r="B91" s="1006"/>
      <c r="C91" s="1006"/>
      <c r="D91" s="1006"/>
      <c r="E91" s="1006"/>
      <c r="F91" s="1006"/>
      <c r="G91" s="1006"/>
      <c r="H91" s="1006"/>
      <c r="I91" s="1006">
        <v>6</v>
      </c>
      <c r="J91" s="1006"/>
      <c r="K91" s="1006"/>
      <c r="L91" s="1006"/>
      <c r="M91" s="1006"/>
      <c r="N91" s="1006"/>
      <c r="O91" s="1006"/>
      <c r="P91" s="1006"/>
      <c r="Q91" s="1006"/>
      <c r="R91" s="1006"/>
    </row>
    <row r="92" spans="1:18" x14ac:dyDescent="0.2">
      <c r="A92" s="1006" t="s">
        <v>1618</v>
      </c>
      <c r="B92" s="1006"/>
      <c r="C92" s="1006"/>
      <c r="D92" s="1006"/>
      <c r="E92" s="1006"/>
      <c r="F92" s="1006"/>
      <c r="G92" s="1006"/>
      <c r="H92" s="1006">
        <v>110</v>
      </c>
      <c r="I92" s="1006"/>
      <c r="J92" s="1006">
        <v>45</v>
      </c>
      <c r="K92" s="1006">
        <v>45</v>
      </c>
      <c r="L92" s="1006">
        <v>30</v>
      </c>
      <c r="M92" s="1006">
        <v>168</v>
      </c>
      <c r="N92" s="1006"/>
      <c r="O92" s="1006"/>
      <c r="P92" s="1006"/>
      <c r="Q92" s="1006"/>
      <c r="R92" s="1006"/>
    </row>
    <row r="93" spans="1:18" x14ac:dyDescent="0.2">
      <c r="A93" s="1006" t="s">
        <v>1619</v>
      </c>
      <c r="B93" s="1006"/>
      <c r="C93" s="1006"/>
      <c r="D93" s="1006"/>
      <c r="E93" s="1006"/>
      <c r="F93" s="1006"/>
      <c r="G93" s="1006">
        <v>16</v>
      </c>
      <c r="H93" s="1006">
        <v>20</v>
      </c>
      <c r="I93" s="1006"/>
      <c r="J93" s="1006">
        <v>13</v>
      </c>
      <c r="K93" s="1006">
        <v>56</v>
      </c>
      <c r="L93" s="1006">
        <v>55</v>
      </c>
      <c r="M93" s="1006"/>
      <c r="N93" s="1006"/>
      <c r="O93" s="1006"/>
      <c r="P93" s="1006"/>
      <c r="Q93" s="1006"/>
      <c r="R93" s="1006"/>
    </row>
    <row r="94" spans="1:18" x14ac:dyDescent="0.2">
      <c r="A94" s="1006" t="s">
        <v>1620</v>
      </c>
      <c r="B94" s="1006"/>
      <c r="C94" s="1006"/>
      <c r="D94" s="1006"/>
      <c r="E94" s="1006"/>
      <c r="F94" s="1006">
        <v>20</v>
      </c>
      <c r="G94" s="1006"/>
      <c r="H94" s="1006"/>
      <c r="I94" s="1006"/>
      <c r="J94" s="1006"/>
      <c r="K94" s="1006"/>
      <c r="L94" s="1006"/>
      <c r="M94" s="1006"/>
      <c r="N94" s="1006"/>
      <c r="O94" s="1006"/>
      <c r="P94" s="1006"/>
      <c r="Q94" s="1006"/>
      <c r="R94" s="1006"/>
    </row>
    <row r="95" spans="1:18" x14ac:dyDescent="0.2">
      <c r="A95" s="1006" t="s">
        <v>1621</v>
      </c>
      <c r="B95" s="1006">
        <v>7</v>
      </c>
      <c r="C95" s="1006"/>
      <c r="D95" s="1006"/>
      <c r="E95" s="1006"/>
      <c r="F95" s="1006">
        <v>32</v>
      </c>
      <c r="G95" s="1006"/>
      <c r="H95" s="1006"/>
      <c r="I95" s="1006"/>
      <c r="J95" s="1006"/>
      <c r="K95" s="1006"/>
      <c r="L95" s="1006"/>
      <c r="M95" s="1006"/>
      <c r="N95" s="1006"/>
      <c r="O95" s="1006"/>
      <c r="P95" s="1006"/>
      <c r="Q95" s="1006"/>
      <c r="R95" s="1006"/>
    </row>
    <row r="96" spans="1:18" x14ac:dyDescent="0.2">
      <c r="A96" s="1006" t="s">
        <v>1622</v>
      </c>
      <c r="B96" s="1006"/>
      <c r="C96" s="1006"/>
      <c r="D96" s="1006"/>
      <c r="E96" s="1006"/>
      <c r="F96" s="1006"/>
      <c r="G96" s="1006"/>
      <c r="H96" s="1006"/>
      <c r="I96" s="1006">
        <v>131</v>
      </c>
      <c r="J96" s="1006">
        <v>20</v>
      </c>
      <c r="K96" s="1006">
        <v>245</v>
      </c>
      <c r="L96" s="1006"/>
      <c r="M96" s="1006"/>
      <c r="N96" s="1006"/>
      <c r="O96" s="1006"/>
      <c r="P96" s="1006"/>
      <c r="Q96" s="1006"/>
      <c r="R96" s="1006"/>
    </row>
    <row r="97" spans="1:18" x14ac:dyDescent="0.2">
      <c r="A97" s="1006" t="s">
        <v>1623</v>
      </c>
      <c r="B97" s="1006"/>
      <c r="C97" s="1006"/>
      <c r="D97" s="1006"/>
      <c r="E97" s="1006"/>
      <c r="F97" s="1006"/>
      <c r="G97" s="1006"/>
      <c r="H97" s="1006"/>
      <c r="I97" s="1006"/>
      <c r="J97" s="1006"/>
      <c r="K97" s="1006">
        <v>12</v>
      </c>
      <c r="L97" s="1006"/>
      <c r="M97" s="1006"/>
      <c r="N97" s="1006"/>
      <c r="O97" s="1006"/>
      <c r="P97" s="1006"/>
      <c r="Q97" s="1006"/>
      <c r="R97" s="1006"/>
    </row>
    <row r="98" spans="1:18" x14ac:dyDescent="0.2">
      <c r="A98" s="1006" t="s">
        <v>145</v>
      </c>
      <c r="B98" s="1006">
        <v>12</v>
      </c>
      <c r="C98" s="1006"/>
      <c r="D98" s="1006">
        <v>25</v>
      </c>
      <c r="E98" s="1006">
        <v>37</v>
      </c>
      <c r="F98" s="1006">
        <v>74</v>
      </c>
      <c r="G98" s="1006">
        <v>57</v>
      </c>
      <c r="H98" s="1006">
        <v>296</v>
      </c>
      <c r="I98" s="1006"/>
      <c r="J98" s="1006">
        <v>794</v>
      </c>
      <c r="K98" s="1006">
        <v>429</v>
      </c>
      <c r="L98" s="1006">
        <v>151</v>
      </c>
      <c r="M98" s="1006">
        <v>30</v>
      </c>
      <c r="N98" s="1006">
        <v>46</v>
      </c>
      <c r="O98" s="1006">
        <v>30</v>
      </c>
      <c r="P98" s="1006"/>
      <c r="Q98" s="1006"/>
      <c r="R98" s="1006"/>
    </row>
    <row r="99" spans="1:18" x14ac:dyDescent="0.2">
      <c r="A99" s="1006" t="s">
        <v>1624</v>
      </c>
      <c r="B99" s="1006"/>
      <c r="C99" s="1006"/>
      <c r="D99" s="1006"/>
      <c r="E99" s="1006"/>
      <c r="F99" s="1006"/>
      <c r="G99" s="1006"/>
      <c r="H99" s="1006">
        <v>16</v>
      </c>
      <c r="I99" s="1006">
        <v>12</v>
      </c>
      <c r="J99" s="1006"/>
      <c r="K99" s="1006">
        <v>5</v>
      </c>
      <c r="L99" s="1006">
        <v>48</v>
      </c>
      <c r="M99" s="1006"/>
      <c r="N99" s="1006"/>
      <c r="O99" s="1006"/>
      <c r="P99" s="1006"/>
      <c r="Q99" s="1006"/>
      <c r="R99" s="1006"/>
    </row>
    <row r="100" spans="1:18" x14ac:dyDescent="0.2">
      <c r="A100" s="1006" t="s">
        <v>2425</v>
      </c>
      <c r="B100" s="1006"/>
      <c r="C100" s="1006"/>
      <c r="D100" s="1006"/>
      <c r="E100" s="1006"/>
      <c r="F100" s="1006"/>
      <c r="G100" s="1006"/>
      <c r="H100" s="1006"/>
      <c r="I100" s="1006"/>
      <c r="J100" s="1006"/>
      <c r="K100" s="1006"/>
      <c r="L100" s="1006"/>
      <c r="M100" s="1006"/>
      <c r="N100" s="1006"/>
      <c r="O100" s="1006"/>
      <c r="P100" s="1006"/>
      <c r="Q100" s="1006">
        <v>10</v>
      </c>
      <c r="R100" s="1006"/>
    </row>
    <row r="101" spans="1:18" x14ac:dyDescent="0.2">
      <c r="A101" s="1006" t="s">
        <v>1625</v>
      </c>
      <c r="B101" s="1006"/>
      <c r="C101" s="1006"/>
      <c r="D101" s="1006"/>
      <c r="E101" s="1006"/>
      <c r="F101" s="1006">
        <v>68</v>
      </c>
      <c r="G101" s="1006">
        <v>253</v>
      </c>
      <c r="H101" s="1006">
        <v>35</v>
      </c>
      <c r="I101" s="1006">
        <v>6</v>
      </c>
      <c r="J101" s="1006">
        <v>27</v>
      </c>
      <c r="K101" s="1006"/>
      <c r="L101" s="1006"/>
      <c r="M101" s="1006"/>
      <c r="N101" s="1006"/>
      <c r="O101" s="1006"/>
      <c r="P101" s="1006"/>
      <c r="Q101" s="1006"/>
      <c r="R101" s="1006"/>
    </row>
    <row r="102" spans="1:18" x14ac:dyDescent="0.2">
      <c r="A102" s="1006" t="s">
        <v>1626</v>
      </c>
      <c r="B102" s="1006"/>
      <c r="C102" s="1006"/>
      <c r="D102" s="1006"/>
      <c r="E102" s="1006"/>
      <c r="F102" s="1006"/>
      <c r="G102" s="1006"/>
      <c r="H102" s="1006"/>
      <c r="I102" s="1006"/>
      <c r="J102" s="1006"/>
      <c r="K102" s="1006"/>
      <c r="L102" s="1006"/>
      <c r="M102" s="1006">
        <v>75</v>
      </c>
      <c r="N102" s="1006"/>
      <c r="O102" s="1006"/>
      <c r="P102" s="1006"/>
      <c r="Q102" s="1006">
        <v>19</v>
      </c>
      <c r="R102" s="1006"/>
    </row>
    <row r="103" spans="1:18" x14ac:dyDescent="0.2">
      <c r="A103" s="1006" t="s">
        <v>1627</v>
      </c>
      <c r="B103" s="1006"/>
      <c r="C103" s="1006"/>
      <c r="D103" s="1006"/>
      <c r="E103" s="1006"/>
      <c r="F103" s="1006"/>
      <c r="G103" s="1006"/>
      <c r="H103" s="1006"/>
      <c r="I103" s="1006">
        <v>7</v>
      </c>
      <c r="J103" s="1006"/>
      <c r="K103" s="1006"/>
      <c r="L103" s="1006"/>
      <c r="M103" s="1006"/>
      <c r="N103" s="1006"/>
      <c r="O103" s="1006"/>
      <c r="P103" s="1006"/>
      <c r="Q103" s="1006"/>
      <c r="R103" s="1006"/>
    </row>
    <row r="104" spans="1:18" x14ac:dyDescent="0.2">
      <c r="A104" s="1006" t="s">
        <v>1628</v>
      </c>
      <c r="B104" s="1006"/>
      <c r="C104" s="1006"/>
      <c r="D104" s="1006"/>
      <c r="E104" s="1006"/>
      <c r="F104" s="1006">
        <v>50</v>
      </c>
      <c r="G104" s="1006">
        <v>90</v>
      </c>
      <c r="H104" s="1006">
        <v>14</v>
      </c>
      <c r="I104" s="1006">
        <v>37</v>
      </c>
      <c r="J104" s="1006">
        <v>595</v>
      </c>
      <c r="K104" s="1006">
        <v>1220</v>
      </c>
      <c r="L104" s="1006">
        <v>299</v>
      </c>
      <c r="M104" s="1006">
        <v>56</v>
      </c>
      <c r="N104" s="1006">
        <v>80</v>
      </c>
      <c r="O104" s="1006">
        <v>400</v>
      </c>
      <c r="P104" s="1006">
        <v>40</v>
      </c>
      <c r="Q104" s="1006">
        <v>358</v>
      </c>
      <c r="R104" s="1006">
        <v>240</v>
      </c>
    </row>
    <row r="105" spans="1:18" x14ac:dyDescent="0.2">
      <c r="A105" s="1006" t="s">
        <v>1629</v>
      </c>
      <c r="B105" s="1006"/>
      <c r="C105" s="1006"/>
      <c r="D105" s="1006"/>
      <c r="E105" s="1006"/>
      <c r="F105" s="1006"/>
      <c r="G105" s="1006"/>
      <c r="H105" s="1006"/>
      <c r="I105" s="1006"/>
      <c r="J105" s="1006"/>
      <c r="K105" s="1006"/>
      <c r="L105" s="1006"/>
      <c r="M105" s="1006"/>
      <c r="N105" s="1006"/>
      <c r="O105" s="1006"/>
      <c r="P105" s="1006">
        <v>130</v>
      </c>
      <c r="Q105" s="1006">
        <v>367</v>
      </c>
      <c r="R105" s="1006">
        <v>40</v>
      </c>
    </row>
    <row r="106" spans="1:18" x14ac:dyDescent="0.2">
      <c r="A106" s="1006" t="s">
        <v>2781</v>
      </c>
      <c r="B106" s="1006"/>
      <c r="C106" s="1006"/>
      <c r="D106" s="1006"/>
      <c r="E106" s="1006"/>
      <c r="F106" s="1006"/>
      <c r="G106" s="1006"/>
      <c r="H106" s="1006"/>
      <c r="I106" s="1006"/>
      <c r="J106" s="1006"/>
      <c r="K106" s="1006"/>
      <c r="L106" s="1006"/>
      <c r="M106" s="1006"/>
      <c r="N106" s="1006"/>
      <c r="O106" s="1006"/>
      <c r="P106" s="1006">
        <v>5</v>
      </c>
      <c r="Q106" s="1006">
        <v>5</v>
      </c>
      <c r="R106" s="1006"/>
    </row>
    <row r="107" spans="1:18" x14ac:dyDescent="0.2">
      <c r="A107" s="1006" t="s">
        <v>2782</v>
      </c>
      <c r="B107" s="1006"/>
      <c r="C107" s="1006"/>
      <c r="D107" s="1006"/>
      <c r="E107" s="1006"/>
      <c r="F107" s="1006"/>
      <c r="G107" s="1006"/>
      <c r="H107" s="1006"/>
      <c r="I107" s="1006"/>
      <c r="J107" s="1006"/>
      <c r="K107" s="1006"/>
      <c r="L107" s="1006"/>
      <c r="M107" s="1006"/>
      <c r="N107" s="1006"/>
      <c r="O107" s="1006"/>
      <c r="P107" s="1006">
        <v>290</v>
      </c>
      <c r="Q107" s="1006"/>
      <c r="R107" s="1006">
        <v>346</v>
      </c>
    </row>
    <row r="108" spans="1:18" x14ac:dyDescent="0.2">
      <c r="A108" s="1006" t="s">
        <v>2783</v>
      </c>
      <c r="B108" s="1006"/>
      <c r="C108" s="1006"/>
      <c r="D108" s="1006"/>
      <c r="E108" s="1006"/>
      <c r="F108" s="1006">
        <v>10</v>
      </c>
      <c r="G108" s="1006"/>
      <c r="H108" s="1006"/>
      <c r="I108" s="1006"/>
      <c r="J108" s="1006"/>
      <c r="K108" s="1006"/>
      <c r="L108" s="1006"/>
      <c r="M108" s="1006"/>
      <c r="N108" s="1006"/>
      <c r="O108" s="1006"/>
      <c r="P108" s="1006"/>
      <c r="Q108" s="1006"/>
      <c r="R108" s="1006"/>
    </row>
    <row r="109" spans="1:18" x14ac:dyDescent="0.2">
      <c r="A109" s="1006" t="s">
        <v>2784</v>
      </c>
      <c r="B109" s="1006"/>
      <c r="C109" s="1006"/>
      <c r="D109" s="1006"/>
      <c r="E109" s="1006">
        <v>5</v>
      </c>
      <c r="F109" s="1006">
        <v>20</v>
      </c>
      <c r="G109" s="1006">
        <v>67</v>
      </c>
      <c r="H109" s="1006">
        <v>110</v>
      </c>
      <c r="I109" s="1006">
        <v>262</v>
      </c>
      <c r="J109" s="1006">
        <v>85</v>
      </c>
      <c r="K109" s="1006">
        <v>382</v>
      </c>
      <c r="L109" s="1006"/>
      <c r="M109" s="1006">
        <v>65</v>
      </c>
      <c r="N109" s="1006"/>
      <c r="O109" s="1006"/>
      <c r="P109" s="1006">
        <v>16</v>
      </c>
      <c r="Q109" s="1006"/>
      <c r="R109" s="1006"/>
    </row>
    <row r="110" spans="1:18" x14ac:dyDescent="0.2">
      <c r="A110" s="1006" t="s">
        <v>2785</v>
      </c>
      <c r="B110" s="1007"/>
      <c r="C110" s="1007"/>
      <c r="D110" s="1007"/>
      <c r="E110" s="1007"/>
      <c r="F110" s="1007"/>
      <c r="G110" s="1007"/>
      <c r="H110" s="1007"/>
      <c r="I110" s="1007"/>
      <c r="J110" s="1007"/>
      <c r="K110" s="1007"/>
      <c r="L110" s="1007"/>
      <c r="M110" s="1007"/>
      <c r="N110" s="1007"/>
      <c r="O110" s="1007"/>
      <c r="P110" s="1007"/>
      <c r="Q110" s="1007">
        <v>56</v>
      </c>
      <c r="R110" s="1007">
        <v>50</v>
      </c>
    </row>
    <row r="111" spans="1:18" x14ac:dyDescent="0.2">
      <c r="A111" s="1008" t="s">
        <v>1630</v>
      </c>
      <c r="B111" s="1006"/>
      <c r="C111" s="1006"/>
      <c r="D111" s="1006"/>
      <c r="E111" s="1006">
        <v>18</v>
      </c>
      <c r="F111" s="1006">
        <v>26</v>
      </c>
      <c r="G111" s="1006">
        <v>82</v>
      </c>
      <c r="H111" s="1006">
        <v>131</v>
      </c>
      <c r="I111" s="1006">
        <v>157</v>
      </c>
      <c r="J111" s="1006">
        <v>135</v>
      </c>
      <c r="K111" s="1006">
        <v>864</v>
      </c>
      <c r="L111" s="1006">
        <v>1199</v>
      </c>
      <c r="M111" s="1006">
        <v>958</v>
      </c>
      <c r="N111" s="1006">
        <v>2021</v>
      </c>
      <c r="O111" s="1006">
        <v>5238</v>
      </c>
      <c r="P111" s="1006">
        <v>5926</v>
      </c>
      <c r="Q111" s="1006">
        <v>5432</v>
      </c>
      <c r="R111" s="1006">
        <v>13833</v>
      </c>
    </row>
    <row r="112" spans="1:18" x14ac:dyDescent="0.2">
      <c r="A112" s="1007" t="s">
        <v>1631</v>
      </c>
      <c r="B112" s="1007">
        <v>19</v>
      </c>
      <c r="C112" s="1007">
        <v>10</v>
      </c>
      <c r="D112" s="1007">
        <v>46</v>
      </c>
      <c r="E112" s="1007">
        <v>175</v>
      </c>
      <c r="F112" s="1007">
        <v>486</v>
      </c>
      <c r="G112" s="1007">
        <v>961</v>
      </c>
      <c r="H112" s="1007">
        <v>1341</v>
      </c>
      <c r="I112" s="1007">
        <v>3184</v>
      </c>
      <c r="J112" s="1007">
        <v>2885</v>
      </c>
      <c r="K112" s="1007">
        <v>7440</v>
      </c>
      <c r="L112" s="1007">
        <v>4092</v>
      </c>
      <c r="M112" s="1007">
        <v>3962</v>
      </c>
      <c r="N112" s="1007">
        <v>4599</v>
      </c>
      <c r="O112" s="1007">
        <v>9623</v>
      </c>
      <c r="P112" s="1007">
        <v>12491</v>
      </c>
      <c r="Q112" s="1007">
        <v>10375</v>
      </c>
      <c r="R112" s="1007">
        <v>18514</v>
      </c>
    </row>
    <row r="115" spans="1:2" x14ac:dyDescent="0.2">
      <c r="A115" s="1007"/>
      <c r="B115" s="1007">
        <v>2023</v>
      </c>
    </row>
    <row r="116" spans="1:2" x14ac:dyDescent="0.2">
      <c r="A116" s="1006" t="s">
        <v>2421</v>
      </c>
      <c r="B116" s="1006">
        <v>50</v>
      </c>
    </row>
    <row r="117" spans="1:2" x14ac:dyDescent="0.2">
      <c r="A117" s="1006" t="s">
        <v>1589</v>
      </c>
      <c r="B117" s="1006">
        <v>57</v>
      </c>
    </row>
    <row r="118" spans="1:2" x14ac:dyDescent="0.2">
      <c r="A118" s="1006" t="s">
        <v>2423</v>
      </c>
      <c r="B118" s="1006">
        <v>61</v>
      </c>
    </row>
    <row r="119" spans="1:2" x14ac:dyDescent="0.2">
      <c r="A119" s="1006" t="s">
        <v>2422</v>
      </c>
      <c r="B119" s="1006">
        <v>87</v>
      </c>
    </row>
    <row r="120" spans="1:2" x14ac:dyDescent="0.2">
      <c r="A120" s="1006" t="s">
        <v>1606</v>
      </c>
      <c r="B120" s="1006">
        <v>155</v>
      </c>
    </row>
    <row r="121" spans="1:2" x14ac:dyDescent="0.2">
      <c r="A121" s="1006" t="s">
        <v>1601</v>
      </c>
      <c r="B121" s="1006">
        <v>165</v>
      </c>
    </row>
    <row r="122" spans="1:2" x14ac:dyDescent="0.2">
      <c r="A122" s="1006" t="s">
        <v>39</v>
      </c>
      <c r="B122" s="1006">
        <v>172</v>
      </c>
    </row>
    <row r="123" spans="1:2" x14ac:dyDescent="0.2">
      <c r="A123" s="1006" t="s">
        <v>1628</v>
      </c>
      <c r="B123" s="1006">
        <v>240</v>
      </c>
    </row>
    <row r="124" spans="1:2" x14ac:dyDescent="0.2">
      <c r="A124" s="1006" t="s">
        <v>1591</v>
      </c>
      <c r="B124" s="1006">
        <v>277</v>
      </c>
    </row>
    <row r="125" spans="1:2" x14ac:dyDescent="0.2">
      <c r="A125" s="1006" t="s">
        <v>2782</v>
      </c>
      <c r="B125" s="1006">
        <v>346</v>
      </c>
    </row>
    <row r="126" spans="1:2" x14ac:dyDescent="0.2">
      <c r="A126" s="1006" t="s">
        <v>1602</v>
      </c>
      <c r="B126" s="1006">
        <v>680</v>
      </c>
    </row>
    <row r="127" spans="1:2" x14ac:dyDescent="0.2">
      <c r="A127" s="1006" t="s">
        <v>148</v>
      </c>
      <c r="B127" s="1006">
        <v>2440</v>
      </c>
    </row>
    <row r="128" spans="1:2" x14ac:dyDescent="0.2">
      <c r="A128" s="1006" t="s">
        <v>1630</v>
      </c>
      <c r="B128" s="1006">
        <v>13833</v>
      </c>
    </row>
  </sheetData>
  <mergeCells count="11">
    <mergeCell ref="V24:Y24"/>
    <mergeCell ref="Z24:AC24"/>
    <mergeCell ref="AD24:AG24"/>
    <mergeCell ref="A47:A48"/>
    <mergeCell ref="B47:Q47"/>
    <mergeCell ref="A24:A25"/>
    <mergeCell ref="B24:E24"/>
    <mergeCell ref="F24:I24"/>
    <mergeCell ref="J24:M24"/>
    <mergeCell ref="N24:Q24"/>
    <mergeCell ref="R24:U24"/>
  </mergeCells>
  <pageMargins left="0.7" right="0.7" top="0.75" bottom="0.75" header="0.3" footer="0.3"/>
  <pageSetup orientation="portrait" r:id="rId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tabColor theme="9" tint="0.39997558519241921"/>
  </sheetPr>
  <dimension ref="A1:W136"/>
  <sheetViews>
    <sheetView topLeftCell="A78" zoomScale="80" zoomScaleNormal="80" workbookViewId="0">
      <selection activeCell="J44" sqref="J44"/>
    </sheetView>
  </sheetViews>
  <sheetFormatPr defaultColWidth="9.140625" defaultRowHeight="12.75" x14ac:dyDescent="0.2"/>
  <cols>
    <col min="1" max="1" width="45" style="24" customWidth="1"/>
    <col min="2" max="21" width="9.140625" style="24"/>
    <col min="22" max="22" width="47.28515625" style="24" customWidth="1"/>
    <col min="23" max="23" width="18" style="24" customWidth="1"/>
    <col min="24" max="16384" width="9.140625" style="24"/>
  </cols>
  <sheetData>
    <row r="1" spans="1:9" x14ac:dyDescent="0.2">
      <c r="A1" s="179" t="s">
        <v>2795</v>
      </c>
      <c r="I1" s="179" t="s">
        <v>2796</v>
      </c>
    </row>
    <row r="27" spans="1:23" ht="14.25" x14ac:dyDescent="0.25">
      <c r="A27" s="1250" t="s">
        <v>246</v>
      </c>
      <c r="B27" s="1252" t="s">
        <v>1632</v>
      </c>
      <c r="C27" s="1253"/>
      <c r="D27" s="1253"/>
      <c r="E27" s="1253"/>
      <c r="F27" s="1253"/>
      <c r="G27" s="1253"/>
      <c r="H27" s="1253"/>
      <c r="I27" s="1253"/>
      <c r="J27" s="1253"/>
      <c r="K27" s="1253"/>
      <c r="L27" s="1253"/>
      <c r="M27" s="1253"/>
      <c r="N27" s="1253"/>
      <c r="O27" s="1253"/>
      <c r="P27" s="1253"/>
      <c r="Q27" s="1253"/>
      <c r="R27" s="1253"/>
      <c r="S27" s="1253"/>
    </row>
    <row r="28" spans="1:23" x14ac:dyDescent="0.2">
      <c r="A28" s="1251"/>
      <c r="B28" s="447">
        <v>2007</v>
      </c>
      <c r="C28" s="447">
        <v>2008</v>
      </c>
      <c r="D28" s="447">
        <v>2009</v>
      </c>
      <c r="E28" s="447">
        <v>2010</v>
      </c>
      <c r="F28" s="447">
        <v>2011</v>
      </c>
      <c r="G28" s="447">
        <v>2012</v>
      </c>
      <c r="H28" s="447">
        <v>2013</v>
      </c>
      <c r="I28" s="447">
        <v>2014</v>
      </c>
      <c r="J28" s="447">
        <v>2015</v>
      </c>
      <c r="K28" s="447">
        <v>2016</v>
      </c>
      <c r="L28" s="447">
        <v>2017</v>
      </c>
      <c r="M28" s="447">
        <v>2018</v>
      </c>
      <c r="N28" s="447">
        <v>2019</v>
      </c>
      <c r="O28" s="447">
        <v>2020</v>
      </c>
      <c r="P28" s="447">
        <v>2021</v>
      </c>
      <c r="Q28" s="447">
        <v>2022</v>
      </c>
      <c r="R28" s="447">
        <v>2023</v>
      </c>
      <c r="S28" s="447" t="s">
        <v>20</v>
      </c>
      <c r="V28" s="448"/>
      <c r="W28" s="448">
        <v>2023</v>
      </c>
    </row>
    <row r="29" spans="1:23" x14ac:dyDescent="0.2">
      <c r="A29" s="441" t="s">
        <v>2192</v>
      </c>
      <c r="B29" s="441"/>
      <c r="C29" s="441"/>
      <c r="D29" s="441"/>
      <c r="E29" s="441"/>
      <c r="F29" s="441"/>
      <c r="G29" s="441"/>
      <c r="H29" s="441"/>
      <c r="I29" s="441"/>
      <c r="J29" s="441"/>
      <c r="K29" s="441"/>
      <c r="L29" s="441"/>
      <c r="M29" s="441"/>
      <c r="N29" s="441"/>
      <c r="O29" s="441"/>
      <c r="P29" s="441"/>
      <c r="Q29" s="441">
        <v>111</v>
      </c>
      <c r="R29" s="441"/>
      <c r="S29" s="447">
        <v>111</v>
      </c>
      <c r="V29" s="271" t="s">
        <v>161</v>
      </c>
      <c r="W29" s="271">
        <v>56</v>
      </c>
    </row>
    <row r="30" spans="1:23" x14ac:dyDescent="0.2">
      <c r="A30" s="441" t="s">
        <v>2165</v>
      </c>
      <c r="B30" s="441"/>
      <c r="C30" s="441"/>
      <c r="D30" s="441"/>
      <c r="E30" s="441"/>
      <c r="F30" s="441"/>
      <c r="G30" s="441"/>
      <c r="H30" s="441"/>
      <c r="I30" s="441"/>
      <c r="J30" s="441"/>
      <c r="K30" s="441"/>
      <c r="L30" s="441">
        <v>13</v>
      </c>
      <c r="M30" s="441">
        <v>8</v>
      </c>
      <c r="N30" s="441">
        <v>15</v>
      </c>
      <c r="O30" s="441">
        <v>24</v>
      </c>
      <c r="P30" s="441">
        <v>35</v>
      </c>
      <c r="Q30" s="441">
        <v>19</v>
      </c>
      <c r="R30" s="441"/>
      <c r="S30" s="447">
        <v>113</v>
      </c>
      <c r="V30" s="271" t="s">
        <v>2786</v>
      </c>
      <c r="W30" s="271">
        <v>60</v>
      </c>
    </row>
    <row r="31" spans="1:23" x14ac:dyDescent="0.2">
      <c r="A31" s="441" t="s">
        <v>1634</v>
      </c>
      <c r="B31" s="441"/>
      <c r="C31" s="441"/>
      <c r="D31" s="441"/>
      <c r="E31" s="441"/>
      <c r="F31" s="441"/>
      <c r="G31" s="441"/>
      <c r="H31" s="441"/>
      <c r="I31" s="441"/>
      <c r="J31" s="441"/>
      <c r="K31" s="441">
        <v>15</v>
      </c>
      <c r="L31" s="441"/>
      <c r="M31" s="441">
        <v>6</v>
      </c>
      <c r="N31" s="441"/>
      <c r="O31" s="441">
        <v>25</v>
      </c>
      <c r="P31" s="441">
        <v>69</v>
      </c>
      <c r="Q31" s="441"/>
      <c r="R31" s="441"/>
      <c r="S31" s="447">
        <v>116</v>
      </c>
      <c r="V31" s="271" t="s">
        <v>1650</v>
      </c>
      <c r="W31" s="271">
        <v>74</v>
      </c>
    </row>
    <row r="32" spans="1:23" x14ac:dyDescent="0.2">
      <c r="A32" s="441" t="s">
        <v>1636</v>
      </c>
      <c r="B32" s="441"/>
      <c r="C32" s="441"/>
      <c r="D32" s="441"/>
      <c r="E32" s="441"/>
      <c r="F32" s="441"/>
      <c r="G32" s="441"/>
      <c r="H32" s="441"/>
      <c r="I32" s="441"/>
      <c r="J32" s="441"/>
      <c r="K32" s="441"/>
      <c r="L32" s="441">
        <v>76</v>
      </c>
      <c r="M32" s="441"/>
      <c r="N32" s="441"/>
      <c r="O32" s="441">
        <v>40</v>
      </c>
      <c r="P32" s="441"/>
      <c r="Q32" s="441"/>
      <c r="R32" s="441"/>
      <c r="S32" s="447">
        <v>116</v>
      </c>
      <c r="V32" s="271" t="s">
        <v>1673</v>
      </c>
      <c r="W32" s="271">
        <v>107</v>
      </c>
    </row>
    <row r="33" spans="1:23" x14ac:dyDescent="0.2">
      <c r="A33" s="441" t="s">
        <v>2166</v>
      </c>
      <c r="B33" s="441"/>
      <c r="C33" s="441"/>
      <c r="D33" s="441"/>
      <c r="E33" s="441"/>
      <c r="F33" s="441"/>
      <c r="G33" s="441"/>
      <c r="H33" s="441"/>
      <c r="I33" s="441"/>
      <c r="J33" s="441"/>
      <c r="K33" s="441">
        <v>17</v>
      </c>
      <c r="L33" s="441">
        <v>80</v>
      </c>
      <c r="M33" s="441"/>
      <c r="N33" s="441"/>
      <c r="O33" s="441"/>
      <c r="P33" s="441"/>
      <c r="Q33" s="441">
        <v>20</v>
      </c>
      <c r="R33" s="441"/>
      <c r="S33" s="447">
        <v>117</v>
      </c>
      <c r="V33" s="271" t="s">
        <v>2788</v>
      </c>
      <c r="W33" s="271">
        <v>121</v>
      </c>
    </row>
    <row r="34" spans="1:23" x14ac:dyDescent="0.2">
      <c r="A34" s="441" t="s">
        <v>1639</v>
      </c>
      <c r="B34" s="441"/>
      <c r="C34" s="441"/>
      <c r="D34" s="441"/>
      <c r="E34" s="441"/>
      <c r="F34" s="441">
        <v>12</v>
      </c>
      <c r="G34" s="441"/>
      <c r="H34" s="441"/>
      <c r="I34" s="441">
        <v>8</v>
      </c>
      <c r="J34" s="441"/>
      <c r="K34" s="441">
        <v>6</v>
      </c>
      <c r="L34" s="441">
        <v>18</v>
      </c>
      <c r="M34" s="441">
        <v>44</v>
      </c>
      <c r="N34" s="441">
        <v>15</v>
      </c>
      <c r="O34" s="441">
        <v>17</v>
      </c>
      <c r="P34" s="441"/>
      <c r="Q34" s="441"/>
      <c r="R34" s="441"/>
      <c r="S34" s="447">
        <v>119</v>
      </c>
      <c r="V34" s="271" t="s">
        <v>1680</v>
      </c>
      <c r="W34" s="271">
        <v>150</v>
      </c>
    </row>
    <row r="35" spans="1:23" x14ac:dyDescent="0.2">
      <c r="A35" s="441" t="s">
        <v>2786</v>
      </c>
      <c r="B35" s="441"/>
      <c r="C35" s="441"/>
      <c r="D35" s="441"/>
      <c r="E35" s="441"/>
      <c r="F35" s="441"/>
      <c r="G35" s="441"/>
      <c r="H35" s="441"/>
      <c r="I35" s="441"/>
      <c r="J35" s="441"/>
      <c r="K35" s="441"/>
      <c r="L35" s="441"/>
      <c r="M35" s="441"/>
      <c r="N35" s="441"/>
      <c r="O35" s="441"/>
      <c r="P35" s="441"/>
      <c r="Q35" s="441">
        <v>60</v>
      </c>
      <c r="R35" s="441">
        <v>60</v>
      </c>
      <c r="S35" s="447">
        <v>120</v>
      </c>
      <c r="V35" s="271" t="s">
        <v>1662</v>
      </c>
      <c r="W35" s="271">
        <v>150</v>
      </c>
    </row>
    <row r="36" spans="1:23" x14ac:dyDescent="0.2">
      <c r="A36" s="441" t="s">
        <v>1640</v>
      </c>
      <c r="B36" s="441"/>
      <c r="C36" s="441"/>
      <c r="D36" s="441"/>
      <c r="E36" s="441"/>
      <c r="F36" s="441">
        <v>20</v>
      </c>
      <c r="G36" s="441">
        <v>26</v>
      </c>
      <c r="H36" s="441">
        <v>26</v>
      </c>
      <c r="I36" s="441">
        <v>6</v>
      </c>
      <c r="J36" s="441"/>
      <c r="K36" s="441">
        <v>20</v>
      </c>
      <c r="L36" s="441">
        <v>21</v>
      </c>
      <c r="M36" s="441"/>
      <c r="N36" s="441"/>
      <c r="O36" s="441"/>
      <c r="P36" s="441"/>
      <c r="Q36" s="441"/>
      <c r="R36" s="441"/>
      <c r="S36" s="447">
        <v>120</v>
      </c>
      <c r="V36" s="271" t="s">
        <v>2790</v>
      </c>
      <c r="W36" s="271">
        <v>150</v>
      </c>
    </row>
    <row r="37" spans="1:23" x14ac:dyDescent="0.2">
      <c r="A37" s="441" t="s">
        <v>2787</v>
      </c>
      <c r="B37" s="441"/>
      <c r="C37" s="441"/>
      <c r="D37" s="441"/>
      <c r="E37" s="441"/>
      <c r="F37" s="441"/>
      <c r="G37" s="441"/>
      <c r="H37" s="441"/>
      <c r="I37" s="441"/>
      <c r="J37" s="441"/>
      <c r="K37" s="441"/>
      <c r="L37" s="441"/>
      <c r="M37" s="441"/>
      <c r="N37" s="441"/>
      <c r="O37" s="441">
        <v>20</v>
      </c>
      <c r="P37" s="441">
        <v>20</v>
      </c>
      <c r="Q37" s="441">
        <v>40</v>
      </c>
      <c r="R37" s="441">
        <v>40</v>
      </c>
      <c r="S37" s="447">
        <v>120</v>
      </c>
      <c r="V37" s="271" t="s">
        <v>2174</v>
      </c>
      <c r="W37" s="271">
        <v>154</v>
      </c>
    </row>
    <row r="38" spans="1:23" x14ac:dyDescent="0.2">
      <c r="A38" s="441" t="s">
        <v>2788</v>
      </c>
      <c r="B38" s="441"/>
      <c r="C38" s="441"/>
      <c r="D38" s="441"/>
      <c r="E38" s="441"/>
      <c r="F38" s="441"/>
      <c r="G38" s="441"/>
      <c r="H38" s="441"/>
      <c r="I38" s="441"/>
      <c r="J38" s="441"/>
      <c r="K38" s="441"/>
      <c r="L38" s="441"/>
      <c r="M38" s="441"/>
      <c r="N38" s="441"/>
      <c r="O38" s="441"/>
      <c r="P38" s="441"/>
      <c r="Q38" s="441"/>
      <c r="R38" s="441">
        <v>121</v>
      </c>
      <c r="S38" s="447">
        <v>121</v>
      </c>
      <c r="V38" s="271" t="s">
        <v>1660</v>
      </c>
      <c r="W38" s="271">
        <v>154</v>
      </c>
    </row>
    <row r="39" spans="1:23" x14ac:dyDescent="0.2">
      <c r="A39" s="441" t="s">
        <v>2789</v>
      </c>
      <c r="B39" s="441"/>
      <c r="C39" s="441"/>
      <c r="D39" s="441"/>
      <c r="E39" s="441"/>
      <c r="F39" s="441"/>
      <c r="G39" s="441"/>
      <c r="H39" s="441"/>
      <c r="I39" s="441"/>
      <c r="J39" s="441"/>
      <c r="K39" s="441"/>
      <c r="L39" s="441"/>
      <c r="M39" s="441"/>
      <c r="N39" s="441">
        <v>10</v>
      </c>
      <c r="O39" s="441">
        <v>6</v>
      </c>
      <c r="P39" s="441"/>
      <c r="Q39" s="441">
        <v>80</v>
      </c>
      <c r="R39" s="441">
        <v>30</v>
      </c>
      <c r="S39" s="447">
        <v>125</v>
      </c>
      <c r="V39" s="271" t="s">
        <v>2172</v>
      </c>
      <c r="W39" s="271">
        <v>160</v>
      </c>
    </row>
    <row r="40" spans="1:23" x14ac:dyDescent="0.2">
      <c r="A40" s="441" t="s">
        <v>1637</v>
      </c>
      <c r="B40" s="441"/>
      <c r="C40" s="441"/>
      <c r="D40" s="441"/>
      <c r="E40" s="441"/>
      <c r="F40" s="441"/>
      <c r="G40" s="441"/>
      <c r="H40" s="441"/>
      <c r="I40" s="441"/>
      <c r="J40" s="441"/>
      <c r="K40" s="441"/>
      <c r="L40" s="441"/>
      <c r="M40" s="441"/>
      <c r="N40" s="441"/>
      <c r="O40" s="441">
        <v>67</v>
      </c>
      <c r="P40" s="441">
        <v>49</v>
      </c>
      <c r="Q40" s="441">
        <v>20</v>
      </c>
      <c r="R40" s="441"/>
      <c r="S40" s="447">
        <v>136</v>
      </c>
      <c r="V40" s="271" t="s">
        <v>2168</v>
      </c>
      <c r="W40" s="271">
        <v>162</v>
      </c>
    </row>
    <row r="41" spans="1:23" x14ac:dyDescent="0.2">
      <c r="A41" s="441" t="s">
        <v>1635</v>
      </c>
      <c r="B41" s="441"/>
      <c r="C41" s="441"/>
      <c r="D41" s="441"/>
      <c r="E41" s="441"/>
      <c r="F41" s="441"/>
      <c r="G41" s="441"/>
      <c r="H41" s="441"/>
      <c r="I41" s="441"/>
      <c r="J41" s="441"/>
      <c r="K41" s="441"/>
      <c r="L41" s="441"/>
      <c r="M41" s="441"/>
      <c r="N41" s="441"/>
      <c r="O41" s="441">
        <v>74</v>
      </c>
      <c r="P41" s="441">
        <v>74</v>
      </c>
      <c r="Q41" s="441"/>
      <c r="R41" s="441"/>
      <c r="S41" s="447">
        <v>149</v>
      </c>
      <c r="V41" s="271" t="s">
        <v>1675</v>
      </c>
      <c r="W41" s="271">
        <v>175</v>
      </c>
    </row>
    <row r="42" spans="1:23" x14ac:dyDescent="0.2">
      <c r="A42" s="441" t="s">
        <v>1645</v>
      </c>
      <c r="B42" s="441"/>
      <c r="C42" s="441"/>
      <c r="D42" s="441"/>
      <c r="E42" s="441"/>
      <c r="F42" s="441"/>
      <c r="G42" s="441"/>
      <c r="H42" s="441"/>
      <c r="I42" s="441"/>
      <c r="J42" s="441"/>
      <c r="K42" s="441"/>
      <c r="L42" s="441"/>
      <c r="M42" s="441"/>
      <c r="N42" s="441"/>
      <c r="O42" s="441">
        <v>149</v>
      </c>
      <c r="P42" s="441"/>
      <c r="Q42" s="441"/>
      <c r="R42" s="441"/>
      <c r="S42" s="447">
        <v>149</v>
      </c>
      <c r="V42" s="271" t="s">
        <v>1683</v>
      </c>
      <c r="W42" s="271">
        <v>180</v>
      </c>
    </row>
    <row r="43" spans="1:23" x14ac:dyDescent="0.2">
      <c r="A43" s="441" t="s">
        <v>1648</v>
      </c>
      <c r="B43" s="441"/>
      <c r="C43" s="441"/>
      <c r="D43" s="441"/>
      <c r="E43" s="441"/>
      <c r="F43" s="441"/>
      <c r="G43" s="441"/>
      <c r="H43" s="441"/>
      <c r="I43" s="441"/>
      <c r="J43" s="441">
        <v>80</v>
      </c>
      <c r="K43" s="441">
        <v>80</v>
      </c>
      <c r="L43" s="441"/>
      <c r="M43" s="441"/>
      <c r="N43" s="441"/>
      <c r="O43" s="441"/>
      <c r="P43" s="441"/>
      <c r="Q43" s="441"/>
      <c r="R43" s="441"/>
      <c r="S43" s="447">
        <v>160</v>
      </c>
      <c r="V43" s="271" t="s">
        <v>1653</v>
      </c>
      <c r="W43" s="271">
        <v>200</v>
      </c>
    </row>
    <row r="44" spans="1:23" x14ac:dyDescent="0.2">
      <c r="A44" s="441" t="s">
        <v>1647</v>
      </c>
      <c r="B44" s="441"/>
      <c r="C44" s="441"/>
      <c r="D44" s="441"/>
      <c r="E44" s="441"/>
      <c r="F44" s="441"/>
      <c r="G44" s="441"/>
      <c r="H44" s="441"/>
      <c r="I44" s="441"/>
      <c r="J44" s="441"/>
      <c r="K44" s="441"/>
      <c r="L44" s="441"/>
      <c r="M44" s="441"/>
      <c r="N44" s="441"/>
      <c r="O44" s="441"/>
      <c r="P44" s="441">
        <v>160</v>
      </c>
      <c r="Q44" s="441"/>
      <c r="R44" s="441"/>
      <c r="S44" s="447">
        <v>160</v>
      </c>
      <c r="V44" s="271" t="s">
        <v>1669</v>
      </c>
      <c r="W44" s="271">
        <v>200</v>
      </c>
    </row>
    <row r="45" spans="1:23" x14ac:dyDescent="0.2">
      <c r="A45" s="441" t="s">
        <v>2790</v>
      </c>
      <c r="B45" s="441"/>
      <c r="C45" s="441"/>
      <c r="D45" s="441"/>
      <c r="E45" s="441"/>
      <c r="F45" s="441"/>
      <c r="G45" s="441"/>
      <c r="H45" s="441">
        <v>9</v>
      </c>
      <c r="I45" s="441"/>
      <c r="J45" s="441">
        <v>20</v>
      </c>
      <c r="K45" s="441"/>
      <c r="L45" s="441"/>
      <c r="M45" s="441"/>
      <c r="N45" s="441"/>
      <c r="O45" s="441"/>
      <c r="P45" s="441"/>
      <c r="Q45" s="441"/>
      <c r="R45" s="441">
        <v>150</v>
      </c>
      <c r="S45" s="447">
        <v>179</v>
      </c>
      <c r="V45" s="271" t="s">
        <v>1668</v>
      </c>
      <c r="W45" s="271">
        <v>204</v>
      </c>
    </row>
    <row r="46" spans="1:23" x14ac:dyDescent="0.2">
      <c r="A46" s="441" t="s">
        <v>1649</v>
      </c>
      <c r="B46" s="441"/>
      <c r="C46" s="441"/>
      <c r="D46" s="441"/>
      <c r="E46" s="441"/>
      <c r="F46" s="441"/>
      <c r="G46" s="441"/>
      <c r="H46" s="441"/>
      <c r="I46" s="441"/>
      <c r="J46" s="441"/>
      <c r="K46" s="441"/>
      <c r="L46" s="441"/>
      <c r="M46" s="441"/>
      <c r="N46" s="441"/>
      <c r="O46" s="441"/>
      <c r="P46" s="441">
        <v>180</v>
      </c>
      <c r="Q46" s="441"/>
      <c r="R46" s="441"/>
      <c r="S46" s="447">
        <v>180</v>
      </c>
      <c r="V46" s="271" t="s">
        <v>2791</v>
      </c>
      <c r="W46" s="271">
        <v>240</v>
      </c>
    </row>
    <row r="47" spans="1:23" x14ac:dyDescent="0.2">
      <c r="A47" s="441" t="s">
        <v>1651</v>
      </c>
      <c r="B47" s="441"/>
      <c r="C47" s="441"/>
      <c r="D47" s="441"/>
      <c r="E47" s="441"/>
      <c r="F47" s="441"/>
      <c r="G47" s="441">
        <v>70</v>
      </c>
      <c r="H47" s="441">
        <v>20</v>
      </c>
      <c r="I47" s="441"/>
      <c r="J47" s="441"/>
      <c r="K47" s="441"/>
      <c r="L47" s="441">
        <v>60</v>
      </c>
      <c r="M47" s="441">
        <v>38</v>
      </c>
      <c r="N47" s="441"/>
      <c r="O47" s="441"/>
      <c r="P47" s="441"/>
      <c r="Q47" s="441"/>
      <c r="R47" s="441"/>
      <c r="S47" s="447">
        <v>188</v>
      </c>
      <c r="V47" s="271" t="s">
        <v>1677</v>
      </c>
      <c r="W47" s="271">
        <v>252</v>
      </c>
    </row>
    <row r="48" spans="1:23" x14ac:dyDescent="0.2">
      <c r="A48" s="441" t="s">
        <v>2167</v>
      </c>
      <c r="B48" s="441"/>
      <c r="C48" s="441"/>
      <c r="D48" s="441"/>
      <c r="E48" s="441"/>
      <c r="F48" s="441"/>
      <c r="G48" s="441"/>
      <c r="H48" s="441"/>
      <c r="I48" s="441"/>
      <c r="J48" s="441"/>
      <c r="K48" s="441"/>
      <c r="L48" s="441"/>
      <c r="M48" s="441">
        <v>75</v>
      </c>
      <c r="N48" s="441"/>
      <c r="O48" s="441"/>
      <c r="P48" s="441"/>
      <c r="Q48" s="441">
        <v>120</v>
      </c>
      <c r="R48" s="441"/>
      <c r="S48" s="447">
        <v>195</v>
      </c>
      <c r="V48" s="271" t="s">
        <v>2792</v>
      </c>
      <c r="W48" s="271">
        <v>274</v>
      </c>
    </row>
    <row r="49" spans="1:23" x14ac:dyDescent="0.2">
      <c r="A49" s="441" t="s">
        <v>1655</v>
      </c>
      <c r="B49" s="441"/>
      <c r="C49" s="441"/>
      <c r="D49" s="441"/>
      <c r="E49" s="441"/>
      <c r="F49" s="441">
        <v>30</v>
      </c>
      <c r="G49" s="441"/>
      <c r="H49" s="441"/>
      <c r="I49" s="441"/>
      <c r="J49" s="441"/>
      <c r="K49" s="441"/>
      <c r="L49" s="441">
        <v>102</v>
      </c>
      <c r="M49" s="441"/>
      <c r="N49" s="441">
        <v>73</v>
      </c>
      <c r="O49" s="441"/>
      <c r="P49" s="441"/>
      <c r="Q49" s="441"/>
      <c r="R49" s="441"/>
      <c r="S49" s="447">
        <v>205</v>
      </c>
      <c r="V49" s="271" t="s">
        <v>1652</v>
      </c>
      <c r="W49" s="271">
        <v>374</v>
      </c>
    </row>
    <row r="50" spans="1:23" x14ac:dyDescent="0.2">
      <c r="A50" s="441" t="s">
        <v>181</v>
      </c>
      <c r="B50" s="441"/>
      <c r="C50" s="441"/>
      <c r="D50" s="441"/>
      <c r="E50" s="441"/>
      <c r="F50" s="441"/>
      <c r="G50" s="441"/>
      <c r="H50" s="441"/>
      <c r="I50" s="441"/>
      <c r="J50" s="441">
        <v>20</v>
      </c>
      <c r="K50" s="441"/>
      <c r="L50" s="441">
        <v>10</v>
      </c>
      <c r="M50" s="441">
        <v>20</v>
      </c>
      <c r="N50" s="441">
        <v>100</v>
      </c>
      <c r="O50" s="441">
        <v>55</v>
      </c>
      <c r="P50" s="441"/>
      <c r="Q50" s="441"/>
      <c r="R50" s="441"/>
      <c r="S50" s="447">
        <v>205</v>
      </c>
      <c r="V50" s="271" t="s">
        <v>2793</v>
      </c>
      <c r="W50" s="271">
        <v>410</v>
      </c>
    </row>
    <row r="51" spans="1:23" x14ac:dyDescent="0.2">
      <c r="A51" s="441" t="s">
        <v>1658</v>
      </c>
      <c r="B51" s="441"/>
      <c r="C51" s="441"/>
      <c r="D51" s="441"/>
      <c r="E51" s="441"/>
      <c r="F51" s="441"/>
      <c r="G51" s="441"/>
      <c r="H51" s="441"/>
      <c r="I51" s="441">
        <v>207</v>
      </c>
      <c r="J51" s="441"/>
      <c r="K51" s="441"/>
      <c r="L51" s="441"/>
      <c r="M51" s="441"/>
      <c r="N51" s="441"/>
      <c r="O51" s="441"/>
      <c r="P51" s="441"/>
      <c r="Q51" s="441"/>
      <c r="R51" s="441"/>
      <c r="S51" s="447">
        <v>207</v>
      </c>
      <c r="V51" s="271" t="s">
        <v>182</v>
      </c>
      <c r="W51" s="271">
        <v>500</v>
      </c>
    </row>
    <row r="52" spans="1:23" x14ac:dyDescent="0.2">
      <c r="A52" s="441" t="s">
        <v>2170</v>
      </c>
      <c r="B52" s="441"/>
      <c r="C52" s="441"/>
      <c r="D52" s="441"/>
      <c r="E52" s="441"/>
      <c r="F52" s="441"/>
      <c r="G52" s="441"/>
      <c r="H52" s="441"/>
      <c r="I52" s="441"/>
      <c r="J52" s="441"/>
      <c r="K52" s="441"/>
      <c r="L52" s="441"/>
      <c r="M52" s="441"/>
      <c r="N52" s="441"/>
      <c r="O52" s="441"/>
      <c r="P52" s="441"/>
      <c r="Q52" s="441">
        <v>228</v>
      </c>
      <c r="R52" s="441"/>
      <c r="S52" s="447">
        <v>228</v>
      </c>
      <c r="V52" s="271" t="s">
        <v>1678</v>
      </c>
      <c r="W52" s="271">
        <v>500</v>
      </c>
    </row>
    <row r="53" spans="1:23" x14ac:dyDescent="0.2">
      <c r="A53" s="441" t="s">
        <v>2169</v>
      </c>
      <c r="B53" s="441"/>
      <c r="C53" s="441"/>
      <c r="D53" s="441"/>
      <c r="E53" s="441"/>
      <c r="F53" s="441"/>
      <c r="G53" s="441"/>
      <c r="H53" s="441"/>
      <c r="I53" s="441"/>
      <c r="J53" s="441"/>
      <c r="K53" s="441"/>
      <c r="L53" s="441"/>
      <c r="M53" s="441"/>
      <c r="N53" s="441"/>
      <c r="O53" s="441"/>
      <c r="P53" s="441"/>
      <c r="Q53" s="441">
        <v>228</v>
      </c>
      <c r="R53" s="441"/>
      <c r="S53" s="447">
        <v>228</v>
      </c>
      <c r="V53" s="271" t="s">
        <v>39</v>
      </c>
      <c r="W53" s="271">
        <v>505</v>
      </c>
    </row>
    <row r="54" spans="1:23" x14ac:dyDescent="0.2">
      <c r="A54" s="441" t="s">
        <v>1661</v>
      </c>
      <c r="B54" s="441"/>
      <c r="C54" s="441"/>
      <c r="D54" s="441"/>
      <c r="E54" s="441"/>
      <c r="F54" s="441"/>
      <c r="G54" s="441"/>
      <c r="H54" s="441"/>
      <c r="I54" s="441"/>
      <c r="J54" s="441"/>
      <c r="K54" s="441"/>
      <c r="L54" s="441"/>
      <c r="M54" s="441"/>
      <c r="N54" s="441"/>
      <c r="O54" s="441">
        <v>240</v>
      </c>
      <c r="P54" s="441"/>
      <c r="Q54" s="441"/>
      <c r="R54" s="441"/>
      <c r="S54" s="447">
        <v>240</v>
      </c>
      <c r="V54" s="271" t="s">
        <v>165</v>
      </c>
      <c r="W54" s="271">
        <v>552</v>
      </c>
    </row>
    <row r="55" spans="1:23" x14ac:dyDescent="0.2">
      <c r="A55" s="441" t="s">
        <v>2791</v>
      </c>
      <c r="B55" s="441"/>
      <c r="C55" s="441"/>
      <c r="D55" s="441"/>
      <c r="E55" s="441"/>
      <c r="F55" s="441"/>
      <c r="G55" s="441"/>
      <c r="H55" s="441"/>
      <c r="I55" s="441"/>
      <c r="J55" s="441"/>
      <c r="K55" s="441"/>
      <c r="L55" s="441"/>
      <c r="M55" s="441"/>
      <c r="N55" s="441"/>
      <c r="O55" s="441"/>
      <c r="P55" s="441"/>
      <c r="Q55" s="441"/>
      <c r="R55" s="441">
        <v>240</v>
      </c>
      <c r="S55" s="447">
        <v>240</v>
      </c>
      <c r="V55" s="271" t="s">
        <v>146</v>
      </c>
      <c r="W55" s="271">
        <v>758</v>
      </c>
    </row>
    <row r="56" spans="1:23" x14ac:dyDescent="0.2">
      <c r="A56" s="441" t="s">
        <v>1642</v>
      </c>
      <c r="B56" s="441"/>
      <c r="C56" s="441"/>
      <c r="D56" s="441"/>
      <c r="E56" s="441"/>
      <c r="F56" s="441"/>
      <c r="G56" s="441"/>
      <c r="H56" s="441"/>
      <c r="I56" s="441"/>
      <c r="J56" s="441"/>
      <c r="K56" s="441"/>
      <c r="L56" s="441"/>
      <c r="M56" s="441"/>
      <c r="N56" s="441"/>
      <c r="O56" s="441">
        <v>120</v>
      </c>
      <c r="P56" s="441">
        <v>124</v>
      </c>
      <c r="Q56" s="441"/>
      <c r="R56" s="441"/>
      <c r="S56" s="447">
        <v>243</v>
      </c>
      <c r="V56" s="272" t="s">
        <v>1630</v>
      </c>
      <c r="W56" s="272">
        <v>11827</v>
      </c>
    </row>
    <row r="57" spans="1:23" x14ac:dyDescent="0.2">
      <c r="A57" s="441" t="s">
        <v>1646</v>
      </c>
      <c r="B57" s="441"/>
      <c r="C57" s="441"/>
      <c r="D57" s="441"/>
      <c r="E57" s="441"/>
      <c r="F57" s="441"/>
      <c r="G57" s="441"/>
      <c r="H57" s="441"/>
      <c r="I57" s="441"/>
      <c r="J57" s="441">
        <v>20</v>
      </c>
      <c r="K57" s="441">
        <v>20</v>
      </c>
      <c r="L57" s="441">
        <v>49</v>
      </c>
      <c r="M57" s="441"/>
      <c r="N57" s="441">
        <v>10</v>
      </c>
      <c r="O57" s="441">
        <v>59</v>
      </c>
      <c r="P57" s="441"/>
      <c r="Q57" s="441">
        <v>90</v>
      </c>
      <c r="R57" s="441"/>
      <c r="S57" s="447">
        <v>249</v>
      </c>
    </row>
    <row r="58" spans="1:23" x14ac:dyDescent="0.2">
      <c r="A58" s="441" t="s">
        <v>1663</v>
      </c>
      <c r="B58" s="441"/>
      <c r="C58" s="441"/>
      <c r="D58" s="441"/>
      <c r="E58" s="441"/>
      <c r="F58" s="441"/>
      <c r="G58" s="441"/>
      <c r="H58" s="441"/>
      <c r="I58" s="441"/>
      <c r="J58" s="441"/>
      <c r="K58" s="441"/>
      <c r="L58" s="441"/>
      <c r="M58" s="441"/>
      <c r="N58" s="441"/>
      <c r="O58" s="441"/>
      <c r="P58" s="441">
        <v>250</v>
      </c>
      <c r="Q58" s="441"/>
      <c r="R58" s="441"/>
      <c r="S58" s="447">
        <v>250</v>
      </c>
    </row>
    <row r="59" spans="1:23" x14ac:dyDescent="0.2">
      <c r="A59" s="441" t="s">
        <v>2171</v>
      </c>
      <c r="B59" s="441"/>
      <c r="C59" s="441"/>
      <c r="D59" s="441"/>
      <c r="E59" s="441"/>
      <c r="F59" s="441"/>
      <c r="G59" s="441"/>
      <c r="H59" s="441"/>
      <c r="I59" s="441"/>
      <c r="J59" s="441"/>
      <c r="K59" s="441"/>
      <c r="L59" s="441"/>
      <c r="M59" s="441"/>
      <c r="N59" s="441"/>
      <c r="O59" s="441"/>
      <c r="P59" s="441"/>
      <c r="Q59" s="441">
        <v>250</v>
      </c>
      <c r="R59" s="441"/>
      <c r="S59" s="447">
        <v>250</v>
      </c>
    </row>
    <row r="60" spans="1:23" x14ac:dyDescent="0.2">
      <c r="A60" s="441" t="s">
        <v>1664</v>
      </c>
      <c r="B60" s="441"/>
      <c r="C60" s="441"/>
      <c r="D60" s="441"/>
      <c r="E60" s="441"/>
      <c r="F60" s="441"/>
      <c r="G60" s="441"/>
      <c r="H60" s="441"/>
      <c r="I60" s="441"/>
      <c r="J60" s="441"/>
      <c r="K60" s="441"/>
      <c r="L60" s="441"/>
      <c r="M60" s="441"/>
      <c r="N60" s="441"/>
      <c r="O60" s="441"/>
      <c r="P60" s="441">
        <v>250</v>
      </c>
      <c r="Q60" s="441"/>
      <c r="R60" s="441"/>
      <c r="S60" s="447">
        <v>250</v>
      </c>
    </row>
    <row r="61" spans="1:23" x14ac:dyDescent="0.2">
      <c r="A61" s="441" t="s">
        <v>1666</v>
      </c>
      <c r="B61" s="441"/>
      <c r="C61" s="441"/>
      <c r="D61" s="441"/>
      <c r="E61" s="441"/>
      <c r="F61" s="441"/>
      <c r="G61" s="441"/>
      <c r="H61" s="441"/>
      <c r="I61" s="441"/>
      <c r="J61" s="441"/>
      <c r="K61" s="441"/>
      <c r="L61" s="441"/>
      <c r="M61" s="441"/>
      <c r="N61" s="441"/>
      <c r="O61" s="441"/>
      <c r="P61" s="441">
        <v>255</v>
      </c>
      <c r="Q61" s="441"/>
      <c r="R61" s="441"/>
      <c r="S61" s="447">
        <v>255</v>
      </c>
    </row>
    <row r="62" spans="1:23" x14ac:dyDescent="0.2">
      <c r="A62" s="441" t="s">
        <v>1670</v>
      </c>
      <c r="B62" s="441"/>
      <c r="C62" s="441"/>
      <c r="D62" s="441"/>
      <c r="E62" s="441"/>
      <c r="F62" s="441"/>
      <c r="G62" s="441"/>
      <c r="H62" s="441"/>
      <c r="I62" s="441"/>
      <c r="J62" s="441"/>
      <c r="K62" s="441"/>
      <c r="L62" s="441"/>
      <c r="M62" s="441"/>
      <c r="N62" s="441">
        <v>142</v>
      </c>
      <c r="O62" s="441">
        <v>98</v>
      </c>
      <c r="P62" s="441">
        <v>20</v>
      </c>
      <c r="Q62" s="441"/>
      <c r="R62" s="441"/>
      <c r="S62" s="447">
        <v>260</v>
      </c>
    </row>
    <row r="63" spans="1:23" x14ac:dyDescent="0.2">
      <c r="A63" s="441" t="s">
        <v>1672</v>
      </c>
      <c r="B63" s="441"/>
      <c r="C63" s="441"/>
      <c r="D63" s="441"/>
      <c r="E63" s="441"/>
      <c r="F63" s="441"/>
      <c r="G63" s="441"/>
      <c r="H63" s="441">
        <v>129</v>
      </c>
      <c r="I63" s="441">
        <v>170</v>
      </c>
      <c r="J63" s="441"/>
      <c r="K63" s="441"/>
      <c r="L63" s="441"/>
      <c r="M63" s="441"/>
      <c r="N63" s="441"/>
      <c r="O63" s="441"/>
      <c r="P63" s="441"/>
      <c r="Q63" s="441"/>
      <c r="R63" s="441"/>
      <c r="S63" s="447">
        <v>299</v>
      </c>
    </row>
    <row r="64" spans="1:23" x14ac:dyDescent="0.2">
      <c r="A64" s="441" t="s">
        <v>1656</v>
      </c>
      <c r="B64" s="441"/>
      <c r="C64" s="441"/>
      <c r="D64" s="441"/>
      <c r="E64" s="441"/>
      <c r="F64" s="441"/>
      <c r="G64" s="441"/>
      <c r="H64" s="441"/>
      <c r="I64" s="441">
        <v>18</v>
      </c>
      <c r="J64" s="441">
        <v>55</v>
      </c>
      <c r="K64" s="441">
        <v>30</v>
      </c>
      <c r="L64" s="441"/>
      <c r="M64" s="441"/>
      <c r="N64" s="441"/>
      <c r="O64" s="441"/>
      <c r="P64" s="441">
        <v>203</v>
      </c>
      <c r="Q64" s="441"/>
      <c r="R64" s="441"/>
      <c r="S64" s="447">
        <v>306</v>
      </c>
    </row>
    <row r="65" spans="1:19" x14ac:dyDescent="0.2">
      <c r="A65" s="441" t="s">
        <v>1676</v>
      </c>
      <c r="B65" s="441"/>
      <c r="C65" s="441"/>
      <c r="D65" s="441"/>
      <c r="E65" s="441"/>
      <c r="F65" s="441"/>
      <c r="G65" s="441"/>
      <c r="H65" s="441"/>
      <c r="I65" s="441">
        <v>32</v>
      </c>
      <c r="J65" s="441">
        <v>65</v>
      </c>
      <c r="K65" s="441">
        <v>20</v>
      </c>
      <c r="L65" s="441">
        <v>146</v>
      </c>
      <c r="M65" s="441">
        <v>25</v>
      </c>
      <c r="N65" s="441"/>
      <c r="O65" s="441">
        <v>12</v>
      </c>
      <c r="P65" s="441">
        <v>20</v>
      </c>
      <c r="Q65" s="441"/>
      <c r="R65" s="441"/>
      <c r="S65" s="447">
        <v>320</v>
      </c>
    </row>
    <row r="66" spans="1:19" x14ac:dyDescent="0.2">
      <c r="A66" s="441" t="s">
        <v>2168</v>
      </c>
      <c r="B66" s="441"/>
      <c r="C66" s="441"/>
      <c r="D66" s="441"/>
      <c r="E66" s="441"/>
      <c r="F66" s="441"/>
      <c r="G66" s="441"/>
      <c r="H66" s="441"/>
      <c r="I66" s="441"/>
      <c r="J66" s="441"/>
      <c r="K66" s="441"/>
      <c r="L66" s="441"/>
      <c r="M66" s="441">
        <v>10</v>
      </c>
      <c r="N66" s="441"/>
      <c r="O66" s="441"/>
      <c r="P66" s="441"/>
      <c r="Q66" s="441">
        <v>150</v>
      </c>
      <c r="R66" s="441">
        <v>162</v>
      </c>
      <c r="S66" s="447">
        <v>322</v>
      </c>
    </row>
    <row r="67" spans="1:19" x14ac:dyDescent="0.2">
      <c r="A67" s="441" t="s">
        <v>160</v>
      </c>
      <c r="B67" s="441"/>
      <c r="C67" s="441"/>
      <c r="D67" s="441"/>
      <c r="E67" s="441"/>
      <c r="F67" s="441"/>
      <c r="G67" s="441"/>
      <c r="H67" s="441"/>
      <c r="I67" s="441">
        <v>18</v>
      </c>
      <c r="J67" s="441">
        <v>19</v>
      </c>
      <c r="K67" s="441"/>
      <c r="L67" s="441"/>
      <c r="M67" s="441"/>
      <c r="N67" s="441">
        <v>100</v>
      </c>
      <c r="O67" s="441"/>
      <c r="P67" s="441"/>
      <c r="Q67" s="441">
        <v>196</v>
      </c>
      <c r="R67" s="441"/>
      <c r="S67" s="447">
        <v>332</v>
      </c>
    </row>
    <row r="68" spans="1:19" x14ac:dyDescent="0.2">
      <c r="A68" s="441" t="s">
        <v>157</v>
      </c>
      <c r="B68" s="441"/>
      <c r="C68" s="441"/>
      <c r="D68" s="441"/>
      <c r="E68" s="441"/>
      <c r="F68" s="441"/>
      <c r="G68" s="441"/>
      <c r="H68" s="441"/>
      <c r="I68" s="441"/>
      <c r="J68" s="441">
        <v>15</v>
      </c>
      <c r="K68" s="441">
        <v>40</v>
      </c>
      <c r="L68" s="441">
        <v>55</v>
      </c>
      <c r="M68" s="441">
        <v>52</v>
      </c>
      <c r="N68" s="441"/>
      <c r="O68" s="441">
        <v>70</v>
      </c>
      <c r="P68" s="441">
        <v>102</v>
      </c>
      <c r="Q68" s="441"/>
      <c r="R68" s="441"/>
      <c r="S68" s="447">
        <v>334</v>
      </c>
    </row>
    <row r="69" spans="1:19" x14ac:dyDescent="0.2">
      <c r="A69" s="441" t="s">
        <v>1638</v>
      </c>
      <c r="B69" s="441"/>
      <c r="C69" s="441"/>
      <c r="D69" s="441"/>
      <c r="E69" s="441"/>
      <c r="F69" s="441"/>
      <c r="G69" s="441"/>
      <c r="H69" s="441">
        <v>36</v>
      </c>
      <c r="I69" s="441"/>
      <c r="J69" s="441"/>
      <c r="K69" s="441">
        <v>20</v>
      </c>
      <c r="L69" s="441"/>
      <c r="M69" s="441">
        <v>20</v>
      </c>
      <c r="N69" s="441">
        <v>20</v>
      </c>
      <c r="O69" s="441">
        <v>160</v>
      </c>
      <c r="P69" s="441">
        <v>88</v>
      </c>
      <c r="Q69" s="441"/>
      <c r="R69" s="441"/>
      <c r="S69" s="447">
        <v>345</v>
      </c>
    </row>
    <row r="70" spans="1:19" x14ac:dyDescent="0.2">
      <c r="A70" s="441" t="s">
        <v>1679</v>
      </c>
      <c r="B70" s="441"/>
      <c r="C70" s="441"/>
      <c r="D70" s="441"/>
      <c r="E70" s="441"/>
      <c r="F70" s="441"/>
      <c r="G70" s="441"/>
      <c r="H70" s="441"/>
      <c r="I70" s="441"/>
      <c r="J70" s="441">
        <v>40</v>
      </c>
      <c r="K70" s="441">
        <v>94</v>
      </c>
      <c r="L70" s="441">
        <v>140</v>
      </c>
      <c r="M70" s="441">
        <v>67</v>
      </c>
      <c r="N70" s="441">
        <v>10</v>
      </c>
      <c r="O70" s="441"/>
      <c r="P70" s="441"/>
      <c r="Q70" s="441">
        <v>15</v>
      </c>
      <c r="R70" s="441"/>
      <c r="S70" s="447">
        <v>366</v>
      </c>
    </row>
    <row r="71" spans="1:19" x14ac:dyDescent="0.2">
      <c r="A71" s="441" t="s">
        <v>1643</v>
      </c>
      <c r="B71" s="441"/>
      <c r="C71" s="441"/>
      <c r="D71" s="441"/>
      <c r="E71" s="441"/>
      <c r="F71" s="441"/>
      <c r="G71" s="441"/>
      <c r="H71" s="441"/>
      <c r="I71" s="441"/>
      <c r="J71" s="441">
        <v>54</v>
      </c>
      <c r="K71" s="441">
        <v>90</v>
      </c>
      <c r="L71" s="441">
        <v>7</v>
      </c>
      <c r="M71" s="441">
        <v>31</v>
      </c>
      <c r="N71" s="441"/>
      <c r="O71" s="441">
        <v>50</v>
      </c>
      <c r="P71" s="441">
        <v>128</v>
      </c>
      <c r="Q71" s="441">
        <v>11</v>
      </c>
      <c r="R71" s="441"/>
      <c r="S71" s="447">
        <v>371</v>
      </c>
    </row>
    <row r="72" spans="1:19" x14ac:dyDescent="0.2">
      <c r="A72" s="441" t="s">
        <v>2792</v>
      </c>
      <c r="B72" s="441"/>
      <c r="C72" s="441"/>
      <c r="D72" s="441"/>
      <c r="E72" s="441"/>
      <c r="F72" s="441"/>
      <c r="G72" s="441"/>
      <c r="H72" s="441"/>
      <c r="I72" s="441"/>
      <c r="J72" s="441"/>
      <c r="K72" s="441"/>
      <c r="L72" s="441"/>
      <c r="M72" s="441"/>
      <c r="N72" s="441"/>
      <c r="O72" s="441"/>
      <c r="P72" s="441"/>
      <c r="Q72" s="441">
        <v>100</v>
      </c>
      <c r="R72" s="441">
        <v>274</v>
      </c>
      <c r="S72" s="447">
        <v>374</v>
      </c>
    </row>
    <row r="73" spans="1:19" x14ac:dyDescent="0.2">
      <c r="A73" s="441" t="s">
        <v>1671</v>
      </c>
      <c r="B73" s="441"/>
      <c r="C73" s="441"/>
      <c r="D73" s="441"/>
      <c r="E73" s="441"/>
      <c r="F73" s="441"/>
      <c r="G73" s="441"/>
      <c r="H73" s="441"/>
      <c r="I73" s="441"/>
      <c r="J73" s="441"/>
      <c r="K73" s="441"/>
      <c r="L73" s="441"/>
      <c r="M73" s="441">
        <v>75</v>
      </c>
      <c r="N73" s="441"/>
      <c r="O73" s="441">
        <v>75</v>
      </c>
      <c r="P73" s="441">
        <v>260</v>
      </c>
      <c r="Q73" s="441"/>
      <c r="R73" s="441"/>
      <c r="S73" s="447">
        <v>410</v>
      </c>
    </row>
    <row r="74" spans="1:19" x14ac:dyDescent="0.2">
      <c r="A74" s="441" t="s">
        <v>2793</v>
      </c>
      <c r="B74" s="441"/>
      <c r="C74" s="441"/>
      <c r="D74" s="441"/>
      <c r="E74" s="441"/>
      <c r="F74" s="441"/>
      <c r="G74" s="441"/>
      <c r="H74" s="441"/>
      <c r="I74" s="441"/>
      <c r="J74" s="441"/>
      <c r="K74" s="441"/>
      <c r="L74" s="441"/>
      <c r="M74" s="441"/>
      <c r="N74" s="441"/>
      <c r="O74" s="441"/>
      <c r="P74" s="441"/>
      <c r="Q74" s="441"/>
      <c r="R74" s="441">
        <v>410</v>
      </c>
      <c r="S74" s="447">
        <v>410</v>
      </c>
    </row>
    <row r="75" spans="1:19" x14ac:dyDescent="0.2">
      <c r="A75" s="441" t="s">
        <v>1659</v>
      </c>
      <c r="B75" s="441"/>
      <c r="C75" s="441"/>
      <c r="D75" s="441"/>
      <c r="E75" s="441"/>
      <c r="F75" s="441"/>
      <c r="G75" s="441"/>
      <c r="H75" s="441"/>
      <c r="I75" s="441"/>
      <c r="J75" s="441"/>
      <c r="K75" s="441"/>
      <c r="L75" s="441">
        <v>56</v>
      </c>
      <c r="M75" s="441"/>
      <c r="N75" s="441">
        <v>40</v>
      </c>
      <c r="O75" s="441">
        <v>100</v>
      </c>
      <c r="P75" s="441">
        <v>223</v>
      </c>
      <c r="Q75" s="441"/>
      <c r="R75" s="441"/>
      <c r="S75" s="447">
        <v>419</v>
      </c>
    </row>
    <row r="76" spans="1:19" x14ac:dyDescent="0.2">
      <c r="A76" s="441" t="s">
        <v>1653</v>
      </c>
      <c r="B76" s="441"/>
      <c r="C76" s="441"/>
      <c r="D76" s="441"/>
      <c r="E76" s="441"/>
      <c r="F76" s="441"/>
      <c r="G76" s="441"/>
      <c r="H76" s="441"/>
      <c r="I76" s="441">
        <v>30</v>
      </c>
      <c r="J76" s="441"/>
      <c r="K76" s="441"/>
      <c r="L76" s="441"/>
      <c r="M76" s="441"/>
      <c r="N76" s="441"/>
      <c r="O76" s="441"/>
      <c r="P76" s="441">
        <v>200</v>
      </c>
      <c r="Q76" s="441"/>
      <c r="R76" s="441">
        <v>200</v>
      </c>
      <c r="S76" s="447">
        <v>430</v>
      </c>
    </row>
    <row r="77" spans="1:19" x14ac:dyDescent="0.2">
      <c r="A77" s="441" t="s">
        <v>1591</v>
      </c>
      <c r="B77" s="441"/>
      <c r="C77" s="441"/>
      <c r="D77" s="441"/>
      <c r="E77" s="441"/>
      <c r="F77" s="441"/>
      <c r="G77" s="441"/>
      <c r="H77" s="441"/>
      <c r="I77" s="441"/>
      <c r="J77" s="441"/>
      <c r="K77" s="441"/>
      <c r="L77" s="441"/>
      <c r="M77" s="441"/>
      <c r="N77" s="441"/>
      <c r="O77" s="441"/>
      <c r="P77" s="441">
        <v>144</v>
      </c>
      <c r="Q77" s="441">
        <v>300</v>
      </c>
      <c r="R77" s="441"/>
      <c r="S77" s="447">
        <v>444</v>
      </c>
    </row>
    <row r="78" spans="1:19" x14ac:dyDescent="0.2">
      <c r="A78" s="441" t="s">
        <v>1641</v>
      </c>
      <c r="B78" s="441"/>
      <c r="C78" s="441"/>
      <c r="D78" s="441"/>
      <c r="E78" s="441"/>
      <c r="F78" s="441"/>
      <c r="G78" s="441"/>
      <c r="H78" s="441"/>
      <c r="I78" s="441"/>
      <c r="J78" s="441"/>
      <c r="K78" s="441">
        <v>20</v>
      </c>
      <c r="L78" s="441">
        <v>30</v>
      </c>
      <c r="M78" s="441">
        <v>70</v>
      </c>
      <c r="N78" s="441"/>
      <c r="O78" s="441">
        <v>150</v>
      </c>
      <c r="P78" s="441">
        <v>120</v>
      </c>
      <c r="Q78" s="441">
        <v>56</v>
      </c>
      <c r="R78" s="441"/>
      <c r="S78" s="447">
        <v>446</v>
      </c>
    </row>
    <row r="79" spans="1:19" x14ac:dyDescent="0.2">
      <c r="A79" s="441" t="s">
        <v>1654</v>
      </c>
      <c r="B79" s="441"/>
      <c r="C79" s="441"/>
      <c r="D79" s="441"/>
      <c r="E79" s="441"/>
      <c r="F79" s="441"/>
      <c r="G79" s="441"/>
      <c r="H79" s="441"/>
      <c r="I79" s="441"/>
      <c r="J79" s="441"/>
      <c r="K79" s="441"/>
      <c r="L79" s="441"/>
      <c r="M79" s="441"/>
      <c r="N79" s="441">
        <v>250</v>
      </c>
      <c r="O79" s="441"/>
      <c r="P79" s="441">
        <v>200</v>
      </c>
      <c r="Q79" s="441"/>
      <c r="R79" s="441"/>
      <c r="S79" s="447">
        <v>450</v>
      </c>
    </row>
    <row r="80" spans="1:19" x14ac:dyDescent="0.2">
      <c r="A80" s="441" t="s">
        <v>1668</v>
      </c>
      <c r="B80" s="441"/>
      <c r="C80" s="441"/>
      <c r="D80" s="441"/>
      <c r="E80" s="441"/>
      <c r="F80" s="441"/>
      <c r="G80" s="441"/>
      <c r="H80" s="441"/>
      <c r="I80" s="441"/>
      <c r="J80" s="441"/>
      <c r="K80" s="441"/>
      <c r="L80" s="441"/>
      <c r="M80" s="441"/>
      <c r="N80" s="441"/>
      <c r="O80" s="441"/>
      <c r="P80" s="441">
        <v>255</v>
      </c>
      <c r="Q80" s="441"/>
      <c r="R80" s="441">
        <v>204</v>
      </c>
      <c r="S80" s="447">
        <v>459</v>
      </c>
    </row>
    <row r="81" spans="1:19" x14ac:dyDescent="0.2">
      <c r="A81" s="441" t="s">
        <v>1675</v>
      </c>
      <c r="B81" s="441"/>
      <c r="C81" s="441"/>
      <c r="D81" s="441"/>
      <c r="E81" s="441">
        <v>37</v>
      </c>
      <c r="F81" s="441"/>
      <c r="G81" s="441">
        <v>31</v>
      </c>
      <c r="H81" s="441">
        <v>15</v>
      </c>
      <c r="I81" s="441">
        <v>10</v>
      </c>
      <c r="J81" s="441">
        <v>70</v>
      </c>
      <c r="K81" s="441">
        <v>145</v>
      </c>
      <c r="L81" s="441"/>
      <c r="M81" s="441"/>
      <c r="N81" s="441"/>
      <c r="O81" s="441"/>
      <c r="P81" s="441"/>
      <c r="Q81" s="441"/>
      <c r="R81" s="441">
        <v>175</v>
      </c>
      <c r="S81" s="447">
        <v>483</v>
      </c>
    </row>
    <row r="82" spans="1:19" x14ac:dyDescent="0.2">
      <c r="A82" s="441" t="s">
        <v>1657</v>
      </c>
      <c r="B82" s="441"/>
      <c r="C82" s="441"/>
      <c r="D82" s="441"/>
      <c r="E82" s="441"/>
      <c r="F82" s="441"/>
      <c r="G82" s="441"/>
      <c r="H82" s="441"/>
      <c r="I82" s="441"/>
      <c r="J82" s="441"/>
      <c r="K82" s="441"/>
      <c r="L82" s="441"/>
      <c r="M82" s="441"/>
      <c r="N82" s="441"/>
      <c r="O82" s="441">
        <v>50</v>
      </c>
      <c r="P82" s="441">
        <v>209</v>
      </c>
      <c r="Q82" s="441">
        <v>228</v>
      </c>
      <c r="R82" s="441"/>
      <c r="S82" s="447">
        <v>487</v>
      </c>
    </row>
    <row r="83" spans="1:19" x14ac:dyDescent="0.2">
      <c r="A83" s="441" t="s">
        <v>1682</v>
      </c>
      <c r="B83" s="441"/>
      <c r="C83" s="441"/>
      <c r="D83" s="441"/>
      <c r="E83" s="441"/>
      <c r="F83" s="441"/>
      <c r="G83" s="441"/>
      <c r="H83" s="441">
        <v>41</v>
      </c>
      <c r="I83" s="441">
        <v>40</v>
      </c>
      <c r="J83" s="441">
        <v>100</v>
      </c>
      <c r="K83" s="441">
        <v>112</v>
      </c>
      <c r="L83" s="441">
        <v>160</v>
      </c>
      <c r="M83" s="441">
        <v>50</v>
      </c>
      <c r="N83" s="441"/>
      <c r="O83" s="441"/>
      <c r="P83" s="441"/>
      <c r="Q83" s="441"/>
      <c r="R83" s="441"/>
      <c r="S83" s="447">
        <v>503</v>
      </c>
    </row>
    <row r="84" spans="1:19" x14ac:dyDescent="0.2">
      <c r="A84" s="441" t="s">
        <v>2173</v>
      </c>
      <c r="B84" s="441"/>
      <c r="C84" s="441"/>
      <c r="D84" s="441"/>
      <c r="E84" s="441"/>
      <c r="F84" s="441"/>
      <c r="G84" s="441"/>
      <c r="H84" s="441"/>
      <c r="I84" s="441"/>
      <c r="J84" s="441"/>
      <c r="K84" s="441"/>
      <c r="L84" s="441"/>
      <c r="M84" s="441"/>
      <c r="N84" s="441"/>
      <c r="O84" s="441"/>
      <c r="P84" s="441"/>
      <c r="Q84" s="441">
        <v>553</v>
      </c>
      <c r="R84" s="441"/>
      <c r="S84" s="447">
        <v>553</v>
      </c>
    </row>
    <row r="85" spans="1:19" x14ac:dyDescent="0.2">
      <c r="A85" s="441" t="s">
        <v>187</v>
      </c>
      <c r="B85" s="441"/>
      <c r="C85" s="441"/>
      <c r="D85" s="441"/>
      <c r="E85" s="441"/>
      <c r="F85" s="441"/>
      <c r="G85" s="441"/>
      <c r="H85" s="441"/>
      <c r="I85" s="441"/>
      <c r="J85" s="441"/>
      <c r="K85" s="441"/>
      <c r="L85" s="441"/>
      <c r="M85" s="441"/>
      <c r="N85" s="441"/>
      <c r="O85" s="441"/>
      <c r="P85" s="441">
        <v>647</v>
      </c>
      <c r="Q85" s="441"/>
      <c r="R85" s="441"/>
      <c r="S85" s="447">
        <v>647</v>
      </c>
    </row>
    <row r="86" spans="1:19" x14ac:dyDescent="0.2">
      <c r="A86" s="441" t="s">
        <v>1674</v>
      </c>
      <c r="B86" s="441"/>
      <c r="C86" s="441"/>
      <c r="D86" s="441"/>
      <c r="E86" s="441"/>
      <c r="F86" s="441"/>
      <c r="G86" s="441"/>
      <c r="H86" s="441"/>
      <c r="I86" s="441"/>
      <c r="J86" s="441"/>
      <c r="K86" s="441"/>
      <c r="L86" s="441">
        <v>50</v>
      </c>
      <c r="M86" s="441">
        <v>7</v>
      </c>
      <c r="N86" s="441"/>
      <c r="O86" s="441">
        <v>225</v>
      </c>
      <c r="P86" s="441">
        <v>300</v>
      </c>
      <c r="Q86" s="441">
        <v>101</v>
      </c>
      <c r="R86" s="441"/>
      <c r="S86" s="447">
        <v>683</v>
      </c>
    </row>
    <row r="87" spans="1:19" x14ac:dyDescent="0.2">
      <c r="A87" s="441" t="s">
        <v>180</v>
      </c>
      <c r="B87" s="441"/>
      <c r="C87" s="441"/>
      <c r="D87" s="441"/>
      <c r="E87" s="441"/>
      <c r="F87" s="441"/>
      <c r="G87" s="441"/>
      <c r="H87" s="441"/>
      <c r="I87" s="441">
        <v>29</v>
      </c>
      <c r="J87" s="441">
        <v>20</v>
      </c>
      <c r="K87" s="441">
        <v>160</v>
      </c>
      <c r="L87" s="441">
        <v>113</v>
      </c>
      <c r="M87" s="441">
        <v>80</v>
      </c>
      <c r="N87" s="441">
        <v>200</v>
      </c>
      <c r="O87" s="441"/>
      <c r="P87" s="441">
        <v>100</v>
      </c>
      <c r="Q87" s="441"/>
      <c r="R87" s="441"/>
      <c r="S87" s="447">
        <v>702</v>
      </c>
    </row>
    <row r="88" spans="1:19" x14ac:dyDescent="0.2">
      <c r="A88" s="441" t="s">
        <v>1683</v>
      </c>
      <c r="B88" s="441"/>
      <c r="C88" s="441"/>
      <c r="D88" s="441"/>
      <c r="E88" s="441"/>
      <c r="F88" s="441"/>
      <c r="G88" s="441"/>
      <c r="H88" s="441">
        <v>16</v>
      </c>
      <c r="I88" s="441"/>
      <c r="J88" s="441"/>
      <c r="K88" s="441"/>
      <c r="L88" s="441">
        <v>144</v>
      </c>
      <c r="M88" s="441">
        <v>18</v>
      </c>
      <c r="N88" s="441">
        <v>42</v>
      </c>
      <c r="O88" s="441">
        <v>304</v>
      </c>
      <c r="P88" s="441"/>
      <c r="Q88" s="441"/>
      <c r="R88" s="441">
        <v>180</v>
      </c>
      <c r="S88" s="447">
        <v>704</v>
      </c>
    </row>
    <row r="89" spans="1:19" x14ac:dyDescent="0.2">
      <c r="A89" s="441" t="s">
        <v>182</v>
      </c>
      <c r="B89" s="441"/>
      <c r="C89" s="441"/>
      <c r="D89" s="441"/>
      <c r="E89" s="441"/>
      <c r="F89" s="441"/>
      <c r="G89" s="441"/>
      <c r="H89" s="441"/>
      <c r="I89" s="441"/>
      <c r="J89" s="441"/>
      <c r="K89" s="441">
        <v>126</v>
      </c>
      <c r="L89" s="441">
        <v>86</v>
      </c>
      <c r="M89" s="441"/>
      <c r="N89" s="441"/>
      <c r="O89" s="441"/>
      <c r="P89" s="441"/>
      <c r="Q89" s="441"/>
      <c r="R89" s="441">
        <v>500</v>
      </c>
      <c r="S89" s="447">
        <v>712</v>
      </c>
    </row>
    <row r="90" spans="1:19" x14ac:dyDescent="0.2">
      <c r="A90" s="441" t="s">
        <v>1633</v>
      </c>
      <c r="B90" s="441"/>
      <c r="C90" s="441"/>
      <c r="D90" s="441"/>
      <c r="E90" s="441"/>
      <c r="F90" s="441"/>
      <c r="G90" s="441">
        <v>12</v>
      </c>
      <c r="H90" s="441"/>
      <c r="I90" s="441">
        <v>40</v>
      </c>
      <c r="J90" s="441">
        <v>128</v>
      </c>
      <c r="K90" s="441">
        <v>75</v>
      </c>
      <c r="L90" s="441">
        <v>60</v>
      </c>
      <c r="M90" s="441">
        <v>80</v>
      </c>
      <c r="N90" s="441"/>
      <c r="O90" s="441">
        <v>105</v>
      </c>
      <c r="P90" s="441">
        <v>80</v>
      </c>
      <c r="Q90" s="441">
        <v>150</v>
      </c>
      <c r="R90" s="441"/>
      <c r="S90" s="447">
        <v>730</v>
      </c>
    </row>
    <row r="91" spans="1:19" x14ac:dyDescent="0.2">
      <c r="A91" s="441" t="s">
        <v>159</v>
      </c>
      <c r="B91" s="441"/>
      <c r="C91" s="441"/>
      <c r="D91" s="441"/>
      <c r="E91" s="441"/>
      <c r="F91" s="441"/>
      <c r="G91" s="441"/>
      <c r="H91" s="441"/>
      <c r="I91" s="441"/>
      <c r="J91" s="441"/>
      <c r="K91" s="441">
        <v>5</v>
      </c>
      <c r="L91" s="441"/>
      <c r="M91" s="441">
        <v>75</v>
      </c>
      <c r="N91" s="441">
        <v>75</v>
      </c>
      <c r="O91" s="441">
        <v>74</v>
      </c>
      <c r="P91" s="441">
        <v>224</v>
      </c>
      <c r="Q91" s="441">
        <v>300</v>
      </c>
      <c r="R91" s="441"/>
      <c r="S91" s="447">
        <v>753</v>
      </c>
    </row>
    <row r="92" spans="1:19" x14ac:dyDescent="0.2">
      <c r="A92" s="441" t="s">
        <v>1650</v>
      </c>
      <c r="B92" s="441"/>
      <c r="C92" s="441"/>
      <c r="D92" s="441"/>
      <c r="E92" s="441"/>
      <c r="F92" s="441"/>
      <c r="G92" s="441"/>
      <c r="H92" s="441"/>
      <c r="I92" s="441">
        <v>7</v>
      </c>
      <c r="J92" s="441">
        <v>15</v>
      </c>
      <c r="K92" s="441">
        <v>403</v>
      </c>
      <c r="L92" s="441">
        <v>104</v>
      </c>
      <c r="M92" s="441"/>
      <c r="N92" s="441">
        <v>8</v>
      </c>
      <c r="O92" s="441"/>
      <c r="P92" s="441">
        <v>180</v>
      </c>
      <c r="Q92" s="441"/>
      <c r="R92" s="441">
        <v>74</v>
      </c>
      <c r="S92" s="447">
        <v>790</v>
      </c>
    </row>
    <row r="93" spans="1:19" x14ac:dyDescent="0.2">
      <c r="A93" s="441" t="s">
        <v>1662</v>
      </c>
      <c r="B93" s="441"/>
      <c r="C93" s="441"/>
      <c r="D93" s="441"/>
      <c r="E93" s="441"/>
      <c r="F93" s="441"/>
      <c r="G93" s="441"/>
      <c r="H93" s="441"/>
      <c r="I93" s="441"/>
      <c r="J93" s="441"/>
      <c r="K93" s="441"/>
      <c r="L93" s="441"/>
      <c r="M93" s="441"/>
      <c r="N93" s="441"/>
      <c r="O93" s="441">
        <v>403</v>
      </c>
      <c r="P93" s="441">
        <v>250</v>
      </c>
      <c r="Q93" s="441"/>
      <c r="R93" s="441">
        <v>150</v>
      </c>
      <c r="S93" s="447">
        <v>803</v>
      </c>
    </row>
    <row r="94" spans="1:19" x14ac:dyDescent="0.2">
      <c r="A94" s="441" t="s">
        <v>1644</v>
      </c>
      <c r="B94" s="441"/>
      <c r="C94" s="441"/>
      <c r="D94" s="441"/>
      <c r="E94" s="441"/>
      <c r="F94" s="441"/>
      <c r="G94" s="441"/>
      <c r="H94" s="441"/>
      <c r="I94" s="441"/>
      <c r="J94" s="441"/>
      <c r="K94" s="441"/>
      <c r="L94" s="441">
        <v>19</v>
      </c>
      <c r="M94" s="441">
        <v>145</v>
      </c>
      <c r="N94" s="441">
        <v>203</v>
      </c>
      <c r="O94" s="441">
        <v>149</v>
      </c>
      <c r="P94" s="441">
        <v>134</v>
      </c>
      <c r="Q94" s="441">
        <v>217</v>
      </c>
      <c r="R94" s="441"/>
      <c r="S94" s="447">
        <v>867</v>
      </c>
    </row>
    <row r="95" spans="1:19" x14ac:dyDescent="0.2">
      <c r="A95" s="441" t="s">
        <v>1652</v>
      </c>
      <c r="B95" s="441"/>
      <c r="C95" s="441"/>
      <c r="D95" s="441"/>
      <c r="E95" s="441"/>
      <c r="F95" s="441"/>
      <c r="G95" s="441"/>
      <c r="H95" s="441"/>
      <c r="I95" s="441"/>
      <c r="J95" s="441"/>
      <c r="K95" s="441"/>
      <c r="L95" s="441"/>
      <c r="M95" s="441"/>
      <c r="N95" s="441"/>
      <c r="O95" s="441"/>
      <c r="P95" s="441">
        <v>200</v>
      </c>
      <c r="Q95" s="441">
        <v>325</v>
      </c>
      <c r="R95" s="441">
        <v>374</v>
      </c>
      <c r="S95" s="447">
        <v>899</v>
      </c>
    </row>
    <row r="96" spans="1:19" x14ac:dyDescent="0.2">
      <c r="A96" s="441" t="s">
        <v>1684</v>
      </c>
      <c r="B96" s="441"/>
      <c r="C96" s="441"/>
      <c r="D96" s="441"/>
      <c r="E96" s="441"/>
      <c r="F96" s="441">
        <v>6</v>
      </c>
      <c r="G96" s="441"/>
      <c r="H96" s="441"/>
      <c r="I96" s="441"/>
      <c r="J96" s="441">
        <v>105</v>
      </c>
      <c r="K96" s="441">
        <v>45</v>
      </c>
      <c r="L96" s="441">
        <v>28</v>
      </c>
      <c r="M96" s="441"/>
      <c r="N96" s="441">
        <v>121</v>
      </c>
      <c r="O96" s="441">
        <v>260</v>
      </c>
      <c r="P96" s="441"/>
      <c r="Q96" s="441">
        <v>370</v>
      </c>
      <c r="R96" s="441"/>
      <c r="S96" s="447">
        <v>934</v>
      </c>
    </row>
    <row r="97" spans="1:19" x14ac:dyDescent="0.2">
      <c r="A97" s="441" t="s">
        <v>2172</v>
      </c>
      <c r="B97" s="441"/>
      <c r="C97" s="441"/>
      <c r="D97" s="441"/>
      <c r="E97" s="441"/>
      <c r="F97" s="441"/>
      <c r="G97" s="441"/>
      <c r="H97" s="441"/>
      <c r="I97" s="441"/>
      <c r="J97" s="441"/>
      <c r="K97" s="441"/>
      <c r="L97" s="441"/>
      <c r="M97" s="441"/>
      <c r="N97" s="441"/>
      <c r="O97" s="441"/>
      <c r="P97" s="441">
        <v>165</v>
      </c>
      <c r="Q97" s="441">
        <v>644</v>
      </c>
      <c r="R97" s="441">
        <v>160</v>
      </c>
      <c r="S97" s="447">
        <v>969</v>
      </c>
    </row>
    <row r="98" spans="1:19" x14ac:dyDescent="0.2">
      <c r="A98" s="441" t="s">
        <v>151</v>
      </c>
      <c r="B98" s="441"/>
      <c r="C98" s="441"/>
      <c r="D98" s="441"/>
      <c r="E98" s="441"/>
      <c r="F98" s="441"/>
      <c r="G98" s="441">
        <v>30</v>
      </c>
      <c r="H98" s="441"/>
      <c r="I98" s="441">
        <v>8</v>
      </c>
      <c r="J98" s="441"/>
      <c r="K98" s="441"/>
      <c r="L98" s="441">
        <v>7</v>
      </c>
      <c r="M98" s="441">
        <v>182</v>
      </c>
      <c r="N98" s="441">
        <v>300</v>
      </c>
      <c r="O98" s="441">
        <v>280</v>
      </c>
      <c r="P98" s="441"/>
      <c r="Q98" s="441">
        <v>180</v>
      </c>
      <c r="R98" s="441"/>
      <c r="S98" s="447">
        <v>987</v>
      </c>
    </row>
    <row r="99" spans="1:19" x14ac:dyDescent="0.2">
      <c r="A99" s="441" t="s">
        <v>1685</v>
      </c>
      <c r="B99" s="441"/>
      <c r="C99" s="441"/>
      <c r="D99" s="441"/>
      <c r="E99" s="441"/>
      <c r="F99" s="441"/>
      <c r="G99" s="441">
        <v>170</v>
      </c>
      <c r="H99" s="441"/>
      <c r="I99" s="441"/>
      <c r="J99" s="441">
        <v>316</v>
      </c>
      <c r="K99" s="441">
        <v>348</v>
      </c>
      <c r="L99" s="441"/>
      <c r="M99" s="441">
        <v>200</v>
      </c>
      <c r="N99" s="441"/>
      <c r="O99" s="441"/>
      <c r="P99" s="441"/>
      <c r="Q99" s="441"/>
      <c r="R99" s="441"/>
      <c r="S99" s="447">
        <v>1034</v>
      </c>
    </row>
    <row r="100" spans="1:19" x14ac:dyDescent="0.2">
      <c r="A100" s="441" t="s">
        <v>165</v>
      </c>
      <c r="B100" s="441"/>
      <c r="C100" s="441"/>
      <c r="D100" s="441"/>
      <c r="E100" s="441"/>
      <c r="F100" s="441"/>
      <c r="G100" s="441"/>
      <c r="H100" s="441"/>
      <c r="I100" s="441"/>
      <c r="J100" s="441"/>
      <c r="K100" s="441"/>
      <c r="L100" s="441"/>
      <c r="M100" s="441">
        <v>154</v>
      </c>
      <c r="N100" s="441">
        <v>109</v>
      </c>
      <c r="O100" s="441">
        <v>192</v>
      </c>
      <c r="P100" s="441">
        <v>5</v>
      </c>
      <c r="Q100" s="441">
        <v>39</v>
      </c>
      <c r="R100" s="441">
        <v>552</v>
      </c>
      <c r="S100" s="447">
        <v>1051</v>
      </c>
    </row>
    <row r="101" spans="1:19" x14ac:dyDescent="0.2">
      <c r="A101" s="441" t="s">
        <v>1622</v>
      </c>
      <c r="B101" s="441">
        <v>7</v>
      </c>
      <c r="C101" s="441"/>
      <c r="D101" s="441"/>
      <c r="E101" s="441">
        <v>18</v>
      </c>
      <c r="F101" s="441">
        <v>77</v>
      </c>
      <c r="G101" s="441">
        <v>132</v>
      </c>
      <c r="H101" s="441">
        <v>44</v>
      </c>
      <c r="I101" s="441">
        <v>337</v>
      </c>
      <c r="J101" s="441">
        <v>40</v>
      </c>
      <c r="K101" s="441">
        <v>545</v>
      </c>
      <c r="L101" s="441"/>
      <c r="M101" s="441"/>
      <c r="N101" s="441"/>
      <c r="O101" s="441"/>
      <c r="P101" s="441"/>
      <c r="Q101" s="441"/>
      <c r="R101" s="441"/>
      <c r="S101" s="447">
        <v>1200</v>
      </c>
    </row>
    <row r="102" spans="1:19" x14ac:dyDescent="0.2">
      <c r="A102" s="441" t="s">
        <v>1667</v>
      </c>
      <c r="B102" s="441"/>
      <c r="C102" s="441"/>
      <c r="D102" s="441"/>
      <c r="E102" s="441"/>
      <c r="F102" s="441">
        <v>26</v>
      </c>
      <c r="G102" s="441"/>
      <c r="H102" s="441"/>
      <c r="I102" s="441"/>
      <c r="J102" s="441">
        <v>40</v>
      </c>
      <c r="K102" s="441">
        <v>96</v>
      </c>
      <c r="L102" s="441">
        <v>193</v>
      </c>
      <c r="M102" s="441">
        <v>320</v>
      </c>
      <c r="N102" s="441"/>
      <c r="O102" s="441">
        <v>162</v>
      </c>
      <c r="P102" s="441">
        <v>431</v>
      </c>
      <c r="Q102" s="441"/>
      <c r="R102" s="441"/>
      <c r="S102" s="447">
        <v>1269</v>
      </c>
    </row>
    <row r="103" spans="1:19" x14ac:dyDescent="0.2">
      <c r="A103" s="441" t="s">
        <v>1677</v>
      </c>
      <c r="B103" s="441"/>
      <c r="C103" s="441"/>
      <c r="D103" s="441"/>
      <c r="E103" s="441"/>
      <c r="F103" s="441"/>
      <c r="G103" s="441"/>
      <c r="H103" s="441"/>
      <c r="I103" s="441"/>
      <c r="J103" s="441"/>
      <c r="K103" s="441"/>
      <c r="L103" s="441"/>
      <c r="M103" s="441"/>
      <c r="N103" s="441">
        <v>14</v>
      </c>
      <c r="O103" s="441">
        <v>287</v>
      </c>
      <c r="P103" s="441">
        <v>502</v>
      </c>
      <c r="Q103" s="441">
        <v>220</v>
      </c>
      <c r="R103" s="441">
        <v>252</v>
      </c>
      <c r="S103" s="447">
        <v>1275</v>
      </c>
    </row>
    <row r="104" spans="1:19" x14ac:dyDescent="0.2">
      <c r="A104" s="441" t="s">
        <v>1686</v>
      </c>
      <c r="B104" s="441"/>
      <c r="C104" s="441"/>
      <c r="D104" s="441"/>
      <c r="E104" s="441"/>
      <c r="F104" s="441"/>
      <c r="G104" s="441"/>
      <c r="H104" s="441"/>
      <c r="I104" s="441">
        <v>207</v>
      </c>
      <c r="J104" s="441">
        <v>58</v>
      </c>
      <c r="K104" s="441">
        <v>260</v>
      </c>
      <c r="L104" s="441">
        <v>20</v>
      </c>
      <c r="M104" s="441">
        <v>252</v>
      </c>
      <c r="N104" s="441">
        <v>90</v>
      </c>
      <c r="O104" s="441">
        <v>408</v>
      </c>
      <c r="P104" s="441"/>
      <c r="Q104" s="441"/>
      <c r="R104" s="441"/>
      <c r="S104" s="447">
        <v>1295</v>
      </c>
    </row>
    <row r="105" spans="1:19" x14ac:dyDescent="0.2">
      <c r="A105" s="441" t="s">
        <v>1678</v>
      </c>
      <c r="B105" s="441"/>
      <c r="C105" s="441"/>
      <c r="D105" s="441"/>
      <c r="E105" s="441"/>
      <c r="F105" s="441"/>
      <c r="G105" s="441">
        <v>22</v>
      </c>
      <c r="H105" s="441"/>
      <c r="I105" s="441"/>
      <c r="J105" s="441"/>
      <c r="K105" s="441"/>
      <c r="L105" s="441"/>
      <c r="M105" s="441">
        <v>40</v>
      </c>
      <c r="N105" s="441"/>
      <c r="O105" s="441">
        <v>410</v>
      </c>
      <c r="P105" s="441">
        <v>371</v>
      </c>
      <c r="Q105" s="441"/>
      <c r="R105" s="441">
        <v>500</v>
      </c>
      <c r="S105" s="447">
        <v>1343</v>
      </c>
    </row>
    <row r="106" spans="1:19" x14ac:dyDescent="0.2">
      <c r="A106" s="441" t="s">
        <v>1681</v>
      </c>
      <c r="B106" s="441"/>
      <c r="C106" s="441"/>
      <c r="D106" s="441"/>
      <c r="E106" s="441"/>
      <c r="F106" s="441"/>
      <c r="G106" s="441"/>
      <c r="H106" s="441"/>
      <c r="I106" s="441"/>
      <c r="J106" s="441"/>
      <c r="K106" s="441"/>
      <c r="L106" s="441"/>
      <c r="M106" s="441"/>
      <c r="N106" s="441"/>
      <c r="O106" s="441"/>
      <c r="P106" s="441">
        <v>940</v>
      </c>
      <c r="Q106" s="441">
        <v>474</v>
      </c>
      <c r="R106" s="441"/>
      <c r="S106" s="447">
        <v>1414</v>
      </c>
    </row>
    <row r="107" spans="1:19" x14ac:dyDescent="0.2">
      <c r="A107" s="441" t="s">
        <v>1673</v>
      </c>
      <c r="B107" s="441"/>
      <c r="C107" s="441"/>
      <c r="D107" s="441"/>
      <c r="E107" s="441"/>
      <c r="F107" s="441"/>
      <c r="G107" s="441"/>
      <c r="H107" s="441"/>
      <c r="I107" s="441">
        <v>30</v>
      </c>
      <c r="J107" s="441">
        <v>34</v>
      </c>
      <c r="K107" s="441">
        <v>96</v>
      </c>
      <c r="L107" s="441">
        <v>32</v>
      </c>
      <c r="M107" s="441">
        <v>69</v>
      </c>
      <c r="N107" s="441">
        <v>195</v>
      </c>
      <c r="O107" s="441">
        <v>186</v>
      </c>
      <c r="P107" s="441">
        <v>277</v>
      </c>
      <c r="Q107" s="441">
        <v>405</v>
      </c>
      <c r="R107" s="441">
        <v>107</v>
      </c>
      <c r="S107" s="447">
        <v>1431</v>
      </c>
    </row>
    <row r="108" spans="1:19" x14ac:dyDescent="0.2">
      <c r="A108" s="441" t="s">
        <v>1669</v>
      </c>
      <c r="B108" s="441"/>
      <c r="C108" s="441"/>
      <c r="D108" s="441"/>
      <c r="E108" s="441"/>
      <c r="F108" s="441"/>
      <c r="G108" s="441"/>
      <c r="H108" s="441">
        <v>130</v>
      </c>
      <c r="I108" s="441">
        <v>20</v>
      </c>
      <c r="J108" s="441">
        <v>42</v>
      </c>
      <c r="K108" s="441"/>
      <c r="L108" s="441"/>
      <c r="M108" s="441">
        <v>111</v>
      </c>
      <c r="N108" s="441">
        <v>111</v>
      </c>
      <c r="O108" s="441">
        <v>375</v>
      </c>
      <c r="P108" s="441">
        <v>253</v>
      </c>
      <c r="Q108" s="441">
        <v>277</v>
      </c>
      <c r="R108" s="441">
        <v>200</v>
      </c>
      <c r="S108" s="447">
        <v>1520</v>
      </c>
    </row>
    <row r="109" spans="1:19" x14ac:dyDescent="0.2">
      <c r="A109" s="441" t="s">
        <v>1665</v>
      </c>
      <c r="B109" s="441"/>
      <c r="C109" s="441"/>
      <c r="D109" s="441"/>
      <c r="E109" s="441"/>
      <c r="F109" s="441">
        <v>24</v>
      </c>
      <c r="G109" s="441">
        <v>60</v>
      </c>
      <c r="H109" s="441">
        <v>35</v>
      </c>
      <c r="I109" s="441">
        <v>225</v>
      </c>
      <c r="J109" s="441"/>
      <c r="K109" s="441">
        <v>905</v>
      </c>
      <c r="L109" s="441">
        <v>71</v>
      </c>
      <c r="M109" s="441">
        <v>95</v>
      </c>
      <c r="N109" s="441"/>
      <c r="O109" s="441"/>
      <c r="P109" s="441">
        <v>250</v>
      </c>
      <c r="Q109" s="441">
        <v>100</v>
      </c>
      <c r="R109" s="441"/>
      <c r="S109" s="447">
        <v>1764</v>
      </c>
    </row>
    <row r="110" spans="1:19" x14ac:dyDescent="0.2">
      <c r="A110" s="441" t="s">
        <v>1680</v>
      </c>
      <c r="B110" s="441"/>
      <c r="C110" s="441"/>
      <c r="D110" s="441"/>
      <c r="E110" s="441"/>
      <c r="F110" s="441"/>
      <c r="G110" s="441">
        <v>20</v>
      </c>
      <c r="H110" s="441"/>
      <c r="I110" s="441"/>
      <c r="J110" s="441">
        <v>20</v>
      </c>
      <c r="K110" s="441"/>
      <c r="L110" s="441">
        <v>50</v>
      </c>
      <c r="M110" s="441">
        <v>25</v>
      </c>
      <c r="N110" s="441">
        <v>155</v>
      </c>
      <c r="O110" s="441">
        <v>171</v>
      </c>
      <c r="P110" s="441">
        <v>538</v>
      </c>
      <c r="Q110" s="441">
        <v>700</v>
      </c>
      <c r="R110" s="441">
        <v>150</v>
      </c>
      <c r="S110" s="447">
        <v>1829</v>
      </c>
    </row>
    <row r="111" spans="1:19" x14ac:dyDescent="0.2">
      <c r="A111" s="441" t="s">
        <v>145</v>
      </c>
      <c r="B111" s="441">
        <v>12</v>
      </c>
      <c r="C111" s="441"/>
      <c r="D111" s="441">
        <v>25</v>
      </c>
      <c r="E111" s="441">
        <v>37</v>
      </c>
      <c r="F111" s="441">
        <v>66</v>
      </c>
      <c r="G111" s="441">
        <v>57</v>
      </c>
      <c r="H111" s="441">
        <v>270</v>
      </c>
      <c r="I111" s="441"/>
      <c r="J111" s="441">
        <v>822</v>
      </c>
      <c r="K111" s="441">
        <v>429</v>
      </c>
      <c r="L111" s="441">
        <v>151</v>
      </c>
      <c r="M111" s="441">
        <v>10</v>
      </c>
      <c r="N111" s="441"/>
      <c r="O111" s="441">
        <v>30</v>
      </c>
      <c r="P111" s="441"/>
      <c r="Q111" s="441"/>
      <c r="R111" s="441"/>
      <c r="S111" s="447">
        <v>1910</v>
      </c>
    </row>
    <row r="112" spans="1:19" x14ac:dyDescent="0.2">
      <c r="A112" s="441" t="s">
        <v>161</v>
      </c>
      <c r="B112" s="441"/>
      <c r="C112" s="441"/>
      <c r="D112" s="441"/>
      <c r="E112" s="441"/>
      <c r="F112" s="441"/>
      <c r="G112" s="441"/>
      <c r="H112" s="441"/>
      <c r="I112" s="441">
        <v>26</v>
      </c>
      <c r="J112" s="441">
        <v>153</v>
      </c>
      <c r="K112" s="441">
        <v>335</v>
      </c>
      <c r="L112" s="441">
        <v>91</v>
      </c>
      <c r="M112" s="441">
        <v>125</v>
      </c>
      <c r="N112" s="441">
        <v>140</v>
      </c>
      <c r="O112" s="441">
        <v>374</v>
      </c>
      <c r="P112" s="441">
        <v>345</v>
      </c>
      <c r="Q112" s="441">
        <v>417</v>
      </c>
      <c r="R112" s="441">
        <v>56</v>
      </c>
      <c r="S112" s="447">
        <v>2062</v>
      </c>
    </row>
    <row r="113" spans="1:23" x14ac:dyDescent="0.2">
      <c r="A113" s="441" t="s">
        <v>1660</v>
      </c>
      <c r="B113" s="441"/>
      <c r="C113" s="441"/>
      <c r="D113" s="441"/>
      <c r="E113" s="441"/>
      <c r="F113" s="441"/>
      <c r="G113" s="441"/>
      <c r="H113" s="441"/>
      <c r="I113" s="441"/>
      <c r="J113" s="441">
        <v>22</v>
      </c>
      <c r="K113" s="441">
        <v>207</v>
      </c>
      <c r="L113" s="441">
        <v>445</v>
      </c>
      <c r="M113" s="441">
        <v>265</v>
      </c>
      <c r="N113" s="441">
        <v>183</v>
      </c>
      <c r="O113" s="441">
        <v>449</v>
      </c>
      <c r="P113" s="441">
        <v>245</v>
      </c>
      <c r="Q113" s="441">
        <v>467</v>
      </c>
      <c r="R113" s="441">
        <v>154</v>
      </c>
      <c r="S113" s="447">
        <v>2437</v>
      </c>
    </row>
    <row r="114" spans="1:23" x14ac:dyDescent="0.2">
      <c r="A114" s="441" t="s">
        <v>2174</v>
      </c>
      <c r="B114" s="441"/>
      <c r="C114" s="441"/>
      <c r="D114" s="441"/>
      <c r="E114" s="441"/>
      <c r="F114" s="441"/>
      <c r="G114" s="441"/>
      <c r="H114" s="441"/>
      <c r="I114" s="441"/>
      <c r="J114" s="441">
        <v>22</v>
      </c>
      <c r="K114" s="441">
        <v>207</v>
      </c>
      <c r="L114" s="441">
        <v>445</v>
      </c>
      <c r="M114" s="441">
        <v>265</v>
      </c>
      <c r="N114" s="441">
        <v>183</v>
      </c>
      <c r="O114" s="441">
        <v>449</v>
      </c>
      <c r="P114" s="441">
        <v>245</v>
      </c>
      <c r="Q114" s="441">
        <v>507</v>
      </c>
      <c r="R114" s="441">
        <v>154</v>
      </c>
      <c r="S114" s="447">
        <v>2477</v>
      </c>
    </row>
    <row r="115" spans="1:23" x14ac:dyDescent="0.2">
      <c r="A115" s="441" t="s">
        <v>39</v>
      </c>
      <c r="B115" s="441">
        <v>0</v>
      </c>
      <c r="C115" s="441">
        <v>0</v>
      </c>
      <c r="D115" s="441">
        <v>0</v>
      </c>
      <c r="E115" s="441">
        <v>0</v>
      </c>
      <c r="F115" s="441">
        <v>235</v>
      </c>
      <c r="G115" s="441">
        <v>164</v>
      </c>
      <c r="H115" s="441">
        <v>252</v>
      </c>
      <c r="I115" s="441">
        <v>217</v>
      </c>
      <c r="J115" s="441">
        <v>189</v>
      </c>
      <c r="K115" s="441">
        <v>465</v>
      </c>
      <c r="L115" s="441">
        <v>459</v>
      </c>
      <c r="M115" s="441">
        <v>367</v>
      </c>
      <c r="N115" s="441">
        <v>281</v>
      </c>
      <c r="O115" s="441">
        <v>630</v>
      </c>
      <c r="P115" s="441">
        <v>576</v>
      </c>
      <c r="Q115" s="441">
        <v>1052</v>
      </c>
      <c r="R115" s="441">
        <v>435</v>
      </c>
      <c r="S115" s="447">
        <v>5323</v>
      </c>
    </row>
    <row r="116" spans="1:23" x14ac:dyDescent="0.2">
      <c r="A116" s="441" t="s">
        <v>148</v>
      </c>
      <c r="B116" s="441"/>
      <c r="C116" s="441">
        <v>10</v>
      </c>
      <c r="D116" s="441">
        <v>21</v>
      </c>
      <c r="E116" s="441">
        <v>79</v>
      </c>
      <c r="F116" s="441">
        <v>34</v>
      </c>
      <c r="G116" s="441">
        <v>177</v>
      </c>
      <c r="H116" s="441">
        <v>359</v>
      </c>
      <c r="I116" s="441">
        <v>1911</v>
      </c>
      <c r="J116" s="441">
        <v>205</v>
      </c>
      <c r="K116" s="441">
        <v>1105</v>
      </c>
      <c r="L116" s="441">
        <v>600</v>
      </c>
      <c r="M116" s="441"/>
      <c r="N116" s="441">
        <v>592</v>
      </c>
      <c r="O116" s="441">
        <v>446</v>
      </c>
      <c r="P116" s="441">
        <v>150</v>
      </c>
      <c r="Q116" s="441"/>
      <c r="R116" s="441"/>
      <c r="S116" s="447">
        <v>5689</v>
      </c>
    </row>
    <row r="117" spans="1:23" x14ac:dyDescent="0.2">
      <c r="A117" s="441" t="s">
        <v>146</v>
      </c>
      <c r="B117" s="441"/>
      <c r="C117" s="441"/>
      <c r="D117" s="441"/>
      <c r="E117" s="441">
        <v>5</v>
      </c>
      <c r="F117" s="441">
        <v>5</v>
      </c>
      <c r="G117" s="441"/>
      <c r="H117" s="441"/>
      <c r="I117" s="441">
        <v>20</v>
      </c>
      <c r="J117" s="441">
        <v>47</v>
      </c>
      <c r="K117" s="441">
        <v>1189</v>
      </c>
      <c r="L117" s="441">
        <v>122</v>
      </c>
      <c r="M117" s="441">
        <v>807</v>
      </c>
      <c r="N117" s="441">
        <v>682</v>
      </c>
      <c r="O117" s="441">
        <v>1975</v>
      </c>
      <c r="P117" s="441">
        <v>1511</v>
      </c>
      <c r="Q117" s="441">
        <v>1346</v>
      </c>
      <c r="R117" s="441">
        <v>758</v>
      </c>
      <c r="S117" s="447">
        <v>8468</v>
      </c>
    </row>
    <row r="118" spans="1:23" x14ac:dyDescent="0.2">
      <c r="A118" s="441" t="s">
        <v>1630</v>
      </c>
      <c r="B118" s="441"/>
      <c r="C118" s="441"/>
      <c r="D118" s="441"/>
      <c r="E118" s="441"/>
      <c r="F118" s="441"/>
      <c r="G118" s="441"/>
      <c r="H118" s="441">
        <v>10</v>
      </c>
      <c r="I118" s="441">
        <v>20</v>
      </c>
      <c r="J118" s="441">
        <v>91</v>
      </c>
      <c r="K118" s="441">
        <v>5</v>
      </c>
      <c r="L118" s="441">
        <v>253</v>
      </c>
      <c r="M118" s="441">
        <v>21</v>
      </c>
      <c r="N118" s="441">
        <v>313</v>
      </c>
      <c r="O118" s="441">
        <v>221</v>
      </c>
      <c r="P118" s="441">
        <v>513</v>
      </c>
      <c r="Q118" s="441">
        <v>151</v>
      </c>
      <c r="R118" s="441">
        <v>11827</v>
      </c>
      <c r="S118" s="447">
        <v>13424</v>
      </c>
    </row>
    <row r="119" spans="1:23" x14ac:dyDescent="0.2">
      <c r="A119" s="447" t="s">
        <v>1631</v>
      </c>
      <c r="B119" s="447">
        <v>19</v>
      </c>
      <c r="C119" s="447">
        <v>10</v>
      </c>
      <c r="D119" s="447">
        <v>46</v>
      </c>
      <c r="E119" s="447">
        <v>175</v>
      </c>
      <c r="F119" s="447">
        <v>486</v>
      </c>
      <c r="G119" s="447">
        <v>961</v>
      </c>
      <c r="H119" s="447">
        <v>1341</v>
      </c>
      <c r="I119" s="447">
        <v>3184</v>
      </c>
      <c r="J119" s="447">
        <v>2885</v>
      </c>
      <c r="K119" s="447">
        <v>7440</v>
      </c>
      <c r="L119" s="447">
        <v>4092</v>
      </c>
      <c r="M119" s="447">
        <v>3962</v>
      </c>
      <c r="N119" s="447">
        <v>4599</v>
      </c>
      <c r="O119" s="447">
        <v>9623</v>
      </c>
      <c r="P119" s="447">
        <v>12491</v>
      </c>
      <c r="Q119" s="447">
        <v>10375</v>
      </c>
      <c r="R119" s="447">
        <v>18514</v>
      </c>
      <c r="S119" s="447">
        <v>80205</v>
      </c>
    </row>
    <row r="120" spans="1:23" x14ac:dyDescent="0.2">
      <c r="A120" s="387" t="s">
        <v>2195</v>
      </c>
      <c r="B120" s="386"/>
      <c r="C120" s="386"/>
      <c r="D120" s="386"/>
      <c r="E120" s="386"/>
      <c r="F120" s="386"/>
      <c r="G120" s="386"/>
      <c r="H120" s="386"/>
      <c r="I120" s="386"/>
      <c r="J120" s="386"/>
      <c r="K120" s="386"/>
      <c r="L120" s="386"/>
      <c r="M120" s="386"/>
      <c r="N120" s="386"/>
      <c r="O120" s="386"/>
      <c r="P120" s="386"/>
      <c r="Q120" s="386"/>
      <c r="R120" s="386"/>
    </row>
    <row r="121" spans="1:23" x14ac:dyDescent="0.2">
      <c r="A121" s="386"/>
      <c r="B121" s="386"/>
      <c r="C121" s="386"/>
      <c r="D121" s="386"/>
      <c r="E121" s="386"/>
      <c r="F121" s="386"/>
      <c r="G121" s="386"/>
      <c r="H121" s="386"/>
      <c r="I121" s="386"/>
      <c r="J121" s="386"/>
      <c r="K121" s="386"/>
      <c r="L121" s="386"/>
      <c r="M121" s="386"/>
      <c r="N121" s="386"/>
      <c r="O121" s="386"/>
      <c r="P121" s="386"/>
      <c r="Q121" s="386"/>
      <c r="R121" s="386"/>
    </row>
    <row r="122" spans="1:23" x14ac:dyDescent="0.2">
      <c r="A122" s="387"/>
      <c r="B122" s="386"/>
      <c r="C122" s="386"/>
      <c r="D122" s="386"/>
      <c r="E122" s="386"/>
      <c r="F122" s="386"/>
      <c r="G122" s="386"/>
      <c r="H122" s="386"/>
      <c r="I122" s="386"/>
      <c r="J122" s="386"/>
      <c r="K122" s="386"/>
      <c r="L122" s="386"/>
      <c r="M122" s="386"/>
      <c r="N122" s="386"/>
      <c r="O122" s="386"/>
      <c r="P122" s="386"/>
      <c r="Q122" s="386"/>
      <c r="R122" s="386"/>
    </row>
    <row r="123" spans="1:23" ht="14.25" x14ac:dyDescent="0.25">
      <c r="A123" s="1250"/>
      <c r="B123" s="1252" t="s">
        <v>2193</v>
      </c>
      <c r="C123" s="1253"/>
      <c r="D123" s="1253"/>
      <c r="E123" s="1253"/>
      <c r="F123" s="1253"/>
      <c r="G123" s="1253"/>
      <c r="H123" s="1253"/>
      <c r="I123" s="1253"/>
      <c r="J123" s="1253"/>
      <c r="K123" s="1253"/>
      <c r="L123" s="1253"/>
      <c r="M123" s="1253"/>
      <c r="N123" s="1253"/>
      <c r="O123" s="1253"/>
      <c r="P123" s="1253"/>
      <c r="Q123" s="1253"/>
      <c r="R123" s="1253"/>
      <c r="S123" s="1253"/>
    </row>
    <row r="124" spans="1:23" x14ac:dyDescent="0.2">
      <c r="A124" s="1251"/>
      <c r="B124" s="447">
        <v>2007</v>
      </c>
      <c r="C124" s="447">
        <v>2008</v>
      </c>
      <c r="D124" s="447">
        <v>2009</v>
      </c>
      <c r="E124" s="447">
        <v>2010</v>
      </c>
      <c r="F124" s="447">
        <v>2011</v>
      </c>
      <c r="G124" s="447">
        <v>2012</v>
      </c>
      <c r="H124" s="447">
        <v>2013</v>
      </c>
      <c r="I124" s="447">
        <v>2014</v>
      </c>
      <c r="J124" s="447">
        <v>2015</v>
      </c>
      <c r="K124" s="447">
        <v>2016</v>
      </c>
      <c r="L124" s="447">
        <v>2017</v>
      </c>
      <c r="M124" s="447">
        <v>2018</v>
      </c>
      <c r="N124" s="447">
        <v>2019</v>
      </c>
      <c r="O124" s="447">
        <v>2020</v>
      </c>
      <c r="P124" s="447">
        <v>2021</v>
      </c>
      <c r="Q124" s="447">
        <v>2022</v>
      </c>
      <c r="R124" s="447">
        <v>2023</v>
      </c>
      <c r="S124" s="447" t="s">
        <v>20</v>
      </c>
      <c r="V124" s="448"/>
      <c r="W124" s="448">
        <v>2023</v>
      </c>
    </row>
    <row r="125" spans="1:23" x14ac:dyDescent="0.2">
      <c r="A125" s="441" t="s">
        <v>39</v>
      </c>
      <c r="B125" s="441"/>
      <c r="C125" s="441"/>
      <c r="D125" s="441"/>
      <c r="E125" s="441"/>
      <c r="F125" s="441"/>
      <c r="G125" s="441"/>
      <c r="H125" s="441"/>
      <c r="I125" s="441"/>
      <c r="J125" s="441"/>
      <c r="K125" s="441"/>
      <c r="L125" s="441"/>
      <c r="M125" s="441"/>
      <c r="N125" s="441"/>
      <c r="O125" s="441">
        <v>10</v>
      </c>
      <c r="P125" s="441"/>
      <c r="Q125" s="441"/>
      <c r="R125" s="441">
        <v>40</v>
      </c>
      <c r="S125" s="447">
        <v>50</v>
      </c>
      <c r="V125" s="271" t="s">
        <v>39</v>
      </c>
      <c r="W125" s="271">
        <v>40</v>
      </c>
    </row>
    <row r="126" spans="1:23" x14ac:dyDescent="0.2">
      <c r="A126" s="441" t="s">
        <v>2175</v>
      </c>
      <c r="B126" s="441"/>
      <c r="C126" s="441"/>
      <c r="D126" s="441"/>
      <c r="E126" s="441"/>
      <c r="F126" s="441"/>
      <c r="G126" s="441"/>
      <c r="H126" s="441"/>
      <c r="I126" s="441"/>
      <c r="J126" s="441"/>
      <c r="K126" s="441"/>
      <c r="L126" s="441"/>
      <c r="M126" s="441">
        <v>85</v>
      </c>
      <c r="N126" s="441"/>
      <c r="O126" s="441">
        <v>20</v>
      </c>
      <c r="P126" s="441"/>
      <c r="Q126" s="441">
        <v>443</v>
      </c>
      <c r="R126" s="441">
        <v>40</v>
      </c>
      <c r="S126" s="447">
        <v>588</v>
      </c>
      <c r="V126" s="271" t="s">
        <v>2175</v>
      </c>
      <c r="W126" s="271">
        <v>40</v>
      </c>
    </row>
    <row r="127" spans="1:23" x14ac:dyDescent="0.2">
      <c r="A127" s="441" t="s">
        <v>1687</v>
      </c>
      <c r="B127" s="441">
        <v>12</v>
      </c>
      <c r="C127" s="441"/>
      <c r="D127" s="441"/>
      <c r="E127" s="441"/>
      <c r="F127" s="441"/>
      <c r="G127" s="441">
        <v>11</v>
      </c>
      <c r="H127" s="441"/>
      <c r="I127" s="441">
        <v>30</v>
      </c>
      <c r="J127" s="441">
        <v>41</v>
      </c>
      <c r="K127" s="441">
        <v>170</v>
      </c>
      <c r="L127" s="441">
        <v>116</v>
      </c>
      <c r="M127" s="441">
        <v>88</v>
      </c>
      <c r="N127" s="441"/>
      <c r="O127" s="441">
        <v>70</v>
      </c>
      <c r="P127" s="441">
        <v>128</v>
      </c>
      <c r="Q127" s="441"/>
      <c r="R127" s="441"/>
      <c r="S127" s="447">
        <v>665</v>
      </c>
      <c r="V127" s="271" t="s">
        <v>1688</v>
      </c>
      <c r="W127" s="271">
        <v>317</v>
      </c>
    </row>
    <row r="128" spans="1:23" x14ac:dyDescent="0.2">
      <c r="A128" s="441" t="s">
        <v>1688</v>
      </c>
      <c r="B128" s="441"/>
      <c r="C128" s="441"/>
      <c r="D128" s="441"/>
      <c r="E128" s="441"/>
      <c r="F128" s="441"/>
      <c r="G128" s="441">
        <v>18</v>
      </c>
      <c r="H128" s="441">
        <v>8</v>
      </c>
      <c r="I128" s="441">
        <v>34</v>
      </c>
      <c r="J128" s="441">
        <v>46</v>
      </c>
      <c r="K128" s="441">
        <v>60</v>
      </c>
      <c r="L128" s="441">
        <v>20</v>
      </c>
      <c r="M128" s="441">
        <v>32</v>
      </c>
      <c r="N128" s="441">
        <v>19</v>
      </c>
      <c r="O128" s="441">
        <v>71</v>
      </c>
      <c r="P128" s="441">
        <v>40</v>
      </c>
      <c r="Q128" s="441">
        <v>186</v>
      </c>
      <c r="R128" s="441">
        <v>317</v>
      </c>
      <c r="S128" s="447">
        <v>850</v>
      </c>
      <c r="V128" s="271" t="s">
        <v>2794</v>
      </c>
      <c r="W128" s="271">
        <v>1019</v>
      </c>
    </row>
    <row r="129" spans="1:23" x14ac:dyDescent="0.2">
      <c r="A129" s="441" t="s">
        <v>2794</v>
      </c>
      <c r="B129" s="441"/>
      <c r="C129" s="441"/>
      <c r="D129" s="441"/>
      <c r="E129" s="441"/>
      <c r="F129" s="441"/>
      <c r="G129" s="441">
        <v>21</v>
      </c>
      <c r="H129" s="441"/>
      <c r="I129" s="441">
        <v>15</v>
      </c>
      <c r="J129" s="441">
        <v>45</v>
      </c>
      <c r="K129" s="441">
        <v>38</v>
      </c>
      <c r="L129" s="441"/>
      <c r="M129" s="441">
        <v>36</v>
      </c>
      <c r="N129" s="441"/>
      <c r="O129" s="441"/>
      <c r="P129" s="441"/>
      <c r="Q129" s="441"/>
      <c r="R129" s="441">
        <v>1019</v>
      </c>
      <c r="S129" s="447">
        <v>1173</v>
      </c>
      <c r="V129" s="271" t="s">
        <v>1689</v>
      </c>
      <c r="W129" s="271">
        <v>2212</v>
      </c>
    </row>
    <row r="130" spans="1:23" x14ac:dyDescent="0.2">
      <c r="A130" s="441" t="s">
        <v>1630</v>
      </c>
      <c r="B130" s="441"/>
      <c r="C130" s="441"/>
      <c r="D130" s="441"/>
      <c r="E130" s="441"/>
      <c r="F130" s="441"/>
      <c r="G130" s="441"/>
      <c r="H130" s="441">
        <v>10</v>
      </c>
      <c r="I130" s="441"/>
      <c r="J130" s="441"/>
      <c r="K130" s="441">
        <v>58</v>
      </c>
      <c r="L130" s="441">
        <v>88</v>
      </c>
      <c r="M130" s="441">
        <v>38</v>
      </c>
      <c r="N130" s="441">
        <v>347</v>
      </c>
      <c r="O130" s="441">
        <v>1053</v>
      </c>
      <c r="P130" s="441">
        <v>2245</v>
      </c>
      <c r="Q130" s="441">
        <v>944</v>
      </c>
      <c r="R130" s="441">
        <v>3698</v>
      </c>
      <c r="S130" s="447">
        <v>8481</v>
      </c>
      <c r="V130" s="271" t="s">
        <v>1692</v>
      </c>
      <c r="W130" s="271">
        <v>3463</v>
      </c>
    </row>
    <row r="131" spans="1:23" x14ac:dyDescent="0.2">
      <c r="A131" s="441" t="s">
        <v>1689</v>
      </c>
      <c r="B131" s="441"/>
      <c r="C131" s="441"/>
      <c r="D131" s="441">
        <v>25</v>
      </c>
      <c r="E131" s="441">
        <v>28</v>
      </c>
      <c r="F131" s="441">
        <v>93</v>
      </c>
      <c r="G131" s="441">
        <v>34</v>
      </c>
      <c r="H131" s="441">
        <v>130</v>
      </c>
      <c r="I131" s="441">
        <v>110</v>
      </c>
      <c r="J131" s="441">
        <v>477</v>
      </c>
      <c r="K131" s="441">
        <v>1191</v>
      </c>
      <c r="L131" s="441">
        <v>1026</v>
      </c>
      <c r="M131" s="441">
        <v>1325</v>
      </c>
      <c r="N131" s="441">
        <v>1525</v>
      </c>
      <c r="O131" s="441">
        <v>2559</v>
      </c>
      <c r="P131" s="441">
        <v>1895</v>
      </c>
      <c r="Q131" s="441">
        <v>1819</v>
      </c>
      <c r="R131" s="441">
        <v>2212</v>
      </c>
      <c r="S131" s="447">
        <v>14447</v>
      </c>
      <c r="V131" s="271" t="s">
        <v>1630</v>
      </c>
      <c r="W131" s="271">
        <v>3698</v>
      </c>
    </row>
    <row r="132" spans="1:23" x14ac:dyDescent="0.2">
      <c r="A132" s="441" t="s">
        <v>1691</v>
      </c>
      <c r="B132" s="441"/>
      <c r="C132" s="441"/>
      <c r="D132" s="441"/>
      <c r="E132" s="441"/>
      <c r="F132" s="441">
        <v>20</v>
      </c>
      <c r="G132" s="441">
        <v>28</v>
      </c>
      <c r="H132" s="441">
        <v>10</v>
      </c>
      <c r="I132" s="441">
        <v>13</v>
      </c>
      <c r="J132" s="441">
        <v>112</v>
      </c>
      <c r="K132" s="441">
        <v>411</v>
      </c>
      <c r="L132" s="441">
        <v>841</v>
      </c>
      <c r="M132" s="441">
        <v>405</v>
      </c>
      <c r="N132" s="441">
        <v>684</v>
      </c>
      <c r="O132" s="441">
        <v>2282</v>
      </c>
      <c r="P132" s="441">
        <v>3593</v>
      </c>
      <c r="Q132" s="441">
        <v>2861</v>
      </c>
      <c r="R132" s="441">
        <v>4703</v>
      </c>
      <c r="S132" s="447">
        <v>15963</v>
      </c>
      <c r="V132" s="271" t="s">
        <v>1691</v>
      </c>
      <c r="W132" s="271">
        <v>4703</v>
      </c>
    </row>
    <row r="133" spans="1:23" x14ac:dyDescent="0.2">
      <c r="A133" s="441" t="s">
        <v>1692</v>
      </c>
      <c r="B133" s="441"/>
      <c r="C133" s="441"/>
      <c r="D133" s="441"/>
      <c r="E133" s="441">
        <v>57</v>
      </c>
      <c r="F133" s="441">
        <v>147</v>
      </c>
      <c r="G133" s="441">
        <v>204</v>
      </c>
      <c r="H133" s="441">
        <v>77</v>
      </c>
      <c r="I133" s="441">
        <v>119</v>
      </c>
      <c r="J133" s="441">
        <v>336</v>
      </c>
      <c r="K133" s="441">
        <v>1992</v>
      </c>
      <c r="L133" s="441">
        <v>1177</v>
      </c>
      <c r="M133" s="441">
        <v>935</v>
      </c>
      <c r="N133" s="441">
        <v>734</v>
      </c>
      <c r="O133" s="441">
        <v>1775</v>
      </c>
      <c r="P133" s="441">
        <v>2999</v>
      </c>
      <c r="Q133" s="441">
        <v>2068</v>
      </c>
      <c r="R133" s="441">
        <v>3463</v>
      </c>
      <c r="S133" s="447">
        <v>16082</v>
      </c>
      <c r="V133" s="271" t="s">
        <v>1690</v>
      </c>
      <c r="W133" s="271">
        <v>6035</v>
      </c>
    </row>
    <row r="134" spans="1:23" x14ac:dyDescent="0.2">
      <c r="A134" s="271" t="s">
        <v>1690</v>
      </c>
      <c r="B134" s="441">
        <v>7</v>
      </c>
      <c r="C134" s="441">
        <v>10</v>
      </c>
      <c r="D134" s="441">
        <v>46</v>
      </c>
      <c r="E134" s="441">
        <v>118</v>
      </c>
      <c r="F134" s="441">
        <v>319</v>
      </c>
      <c r="G134" s="441">
        <v>679</v>
      </c>
      <c r="H134" s="441">
        <v>1237</v>
      </c>
      <c r="I134" s="441">
        <v>2973</v>
      </c>
      <c r="J134" s="441">
        <v>2306</v>
      </c>
      <c r="K134" s="441">
        <v>4712</v>
      </c>
      <c r="L134" s="441">
        <v>1852</v>
      </c>
      <c r="M134" s="441">
        <v>2429</v>
      </c>
      <c r="N134" s="441">
        <v>2815</v>
      </c>
      <c r="O134" s="441">
        <v>4148</v>
      </c>
      <c r="P134" s="441">
        <v>3145</v>
      </c>
      <c r="Q134" s="441">
        <v>4316</v>
      </c>
      <c r="R134" s="441">
        <v>6035</v>
      </c>
      <c r="S134" s="447">
        <v>37145</v>
      </c>
    </row>
    <row r="135" spans="1:23" x14ac:dyDescent="0.2">
      <c r="A135" s="1009" t="s">
        <v>1631</v>
      </c>
      <c r="B135" s="447">
        <v>19</v>
      </c>
      <c r="C135" s="447">
        <v>10</v>
      </c>
      <c r="D135" s="447">
        <v>46</v>
      </c>
      <c r="E135" s="447">
        <v>175</v>
      </c>
      <c r="F135" s="447">
        <v>486</v>
      </c>
      <c r="G135" s="447">
        <v>961</v>
      </c>
      <c r="H135" s="447">
        <v>1341</v>
      </c>
      <c r="I135" s="447">
        <v>3184</v>
      </c>
      <c r="J135" s="447">
        <v>2885</v>
      </c>
      <c r="K135" s="447">
        <v>7440</v>
      </c>
      <c r="L135" s="447">
        <v>4092</v>
      </c>
      <c r="M135" s="447">
        <v>3962</v>
      </c>
      <c r="N135" s="447">
        <v>4599</v>
      </c>
      <c r="O135" s="447">
        <v>9623</v>
      </c>
      <c r="P135" s="447">
        <v>12491</v>
      </c>
      <c r="Q135" s="447">
        <v>10375</v>
      </c>
      <c r="R135" s="447">
        <v>18514</v>
      </c>
      <c r="S135" s="448">
        <v>80205</v>
      </c>
    </row>
    <row r="136" spans="1:23" x14ac:dyDescent="0.2">
      <c r="A136" s="387" t="s">
        <v>1693</v>
      </c>
    </row>
  </sheetData>
  <mergeCells count="4">
    <mergeCell ref="A27:A28"/>
    <mergeCell ref="A123:A124"/>
    <mergeCell ref="B27:S27"/>
    <mergeCell ref="B123:S123"/>
  </mergeCell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tabColor theme="9" tint="0.39997558519241921"/>
  </sheetPr>
  <dimension ref="A1:R47"/>
  <sheetViews>
    <sheetView zoomScale="80" zoomScaleNormal="80" workbookViewId="0">
      <selection activeCell="M67" sqref="M67"/>
    </sheetView>
  </sheetViews>
  <sheetFormatPr defaultColWidth="9.140625" defaultRowHeight="12.75" x14ac:dyDescent="0.2"/>
  <cols>
    <col min="1" max="1" width="9.85546875" style="386" customWidth="1"/>
    <col min="2" max="2" width="5.85546875" style="386" bestFit="1" customWidth="1"/>
    <col min="3" max="3" width="11.28515625" style="386" bestFit="1" customWidth="1"/>
    <col min="4" max="4" width="7" style="386" bestFit="1" customWidth="1"/>
    <col min="5" max="6" width="13.42578125" style="386" bestFit="1" customWidth="1"/>
    <col min="7" max="7" width="8.42578125" style="386" bestFit="1" customWidth="1"/>
    <col min="8" max="9" width="13.42578125" style="386" bestFit="1" customWidth="1"/>
    <col min="10" max="10" width="8.42578125" style="386" customWidth="1"/>
    <col min="11" max="12" width="13.42578125" style="386" bestFit="1" customWidth="1"/>
    <col min="13" max="13" width="16.28515625" style="386" customWidth="1"/>
    <col min="14" max="14" width="20.140625" style="386" customWidth="1"/>
    <col min="15" max="16" width="22.85546875" style="386" bestFit="1" customWidth="1"/>
    <col min="17" max="18" width="22" style="386" bestFit="1" customWidth="1"/>
    <col min="19" max="16384" width="9.140625" style="386"/>
  </cols>
  <sheetData>
    <row r="1" spans="1:18" x14ac:dyDescent="0.2">
      <c r="A1" s="179" t="s">
        <v>356</v>
      </c>
    </row>
    <row r="2" spans="1:18" x14ac:dyDescent="0.2">
      <c r="K2" s="449" t="s">
        <v>271</v>
      </c>
      <c r="L2" s="449" t="s">
        <v>129</v>
      </c>
      <c r="M2" s="449" t="s">
        <v>127</v>
      </c>
      <c r="N2" s="449" t="s">
        <v>272</v>
      </c>
      <c r="O2" s="449" t="s">
        <v>273</v>
      </c>
      <c r="P2" s="449" t="s">
        <v>274</v>
      </c>
      <c r="Q2" s="449" t="s">
        <v>275</v>
      </c>
      <c r="R2" s="449" t="s">
        <v>276</v>
      </c>
    </row>
    <row r="3" spans="1:18" x14ac:dyDescent="0.2">
      <c r="K3" s="449">
        <v>2010</v>
      </c>
      <c r="L3" s="449">
        <v>0.55000000000000004</v>
      </c>
      <c r="M3" s="449">
        <v>1.3</v>
      </c>
      <c r="N3" s="176" t="str">
        <f>A31&amp;"
"&amp;B31&amp;" 
"&amp;TEXT(ROUND(C31/1000,1),"0#.##")&amp;""</f>
        <v>2010
10 
0.2</v>
      </c>
      <c r="O3" s="449">
        <v>0.62</v>
      </c>
      <c r="P3" s="449">
        <v>0.5</v>
      </c>
      <c r="Q3" s="449">
        <v>0.35</v>
      </c>
      <c r="R3" s="449">
        <v>0.53</v>
      </c>
    </row>
    <row r="4" spans="1:18" x14ac:dyDescent="0.2">
      <c r="K4" s="449">
        <v>2011</v>
      </c>
      <c r="L4" s="449">
        <f>L3+2</f>
        <v>2.5499999999999998</v>
      </c>
      <c r="M4" s="449">
        <f>M3+2</f>
        <v>3.3</v>
      </c>
      <c r="N4" s="176" t="str">
        <f t="shared" ref="N4" si="0">A32&amp;"
"&amp;B32&amp;" 
"&amp;TEXT(ROUND(C32/1000,1),"0#.##")&amp;""</f>
        <v>2011
35 
0.5</v>
      </c>
      <c r="O4" s="449">
        <v>1.32</v>
      </c>
      <c r="P4" s="449">
        <v>0.04</v>
      </c>
      <c r="Q4" s="449">
        <v>0.72</v>
      </c>
      <c r="R4" s="449">
        <v>0.2</v>
      </c>
    </row>
    <row r="5" spans="1:18" x14ac:dyDescent="0.2">
      <c r="K5" s="449">
        <v>2012</v>
      </c>
      <c r="L5" s="449">
        <f t="shared" ref="L5:M13" si="1">L4+2</f>
        <v>4.55</v>
      </c>
      <c r="M5" s="449">
        <f t="shared" si="1"/>
        <v>5.3</v>
      </c>
      <c r="N5" s="176" t="str">
        <f>A33&amp;"
"&amp;B33&amp;" 
"&amp;TEXT(ROUND(C33/1000,1),"##")&amp;""</f>
        <v>2012
44 
1</v>
      </c>
      <c r="O5" s="449">
        <v>1.23</v>
      </c>
      <c r="P5" s="449">
        <v>0.25</v>
      </c>
      <c r="Q5" s="449">
        <v>0.44</v>
      </c>
      <c r="R5" s="449">
        <v>0.45</v>
      </c>
    </row>
    <row r="6" spans="1:18" x14ac:dyDescent="0.2">
      <c r="K6" s="449">
        <v>2013</v>
      </c>
      <c r="L6" s="449">
        <f t="shared" si="1"/>
        <v>6.55</v>
      </c>
      <c r="M6" s="449">
        <f t="shared" si="1"/>
        <v>7.3</v>
      </c>
      <c r="N6" s="176" t="str">
        <f t="shared" ref="N6:N13" si="2">A34&amp;"
"&amp;B34&amp;" 
"&amp;TEXT(ROUND(C34/1000,1),"#.##")&amp;""</f>
        <v>2013
38 
1.3</v>
      </c>
      <c r="O6" s="449">
        <v>1.31</v>
      </c>
      <c r="P6" s="449">
        <v>0.33</v>
      </c>
      <c r="Q6" s="449">
        <v>0.49</v>
      </c>
      <c r="R6" s="449">
        <v>0.05</v>
      </c>
    </row>
    <row r="7" spans="1:18" x14ac:dyDescent="0.2">
      <c r="K7" s="449">
        <v>2014</v>
      </c>
      <c r="L7" s="449">
        <f t="shared" si="1"/>
        <v>8.5500000000000007</v>
      </c>
      <c r="M7" s="449">
        <f t="shared" si="1"/>
        <v>9.3000000000000007</v>
      </c>
      <c r="N7" s="176" t="str">
        <f t="shared" si="2"/>
        <v>2014
65 
3.2</v>
      </c>
      <c r="O7" s="449">
        <v>0.4</v>
      </c>
      <c r="P7" s="449">
        <v>1.34</v>
      </c>
      <c r="Q7" s="449">
        <v>0.31</v>
      </c>
      <c r="R7" s="449">
        <v>0.15</v>
      </c>
    </row>
    <row r="8" spans="1:18" x14ac:dyDescent="0.2">
      <c r="K8" s="449">
        <v>2015</v>
      </c>
      <c r="L8" s="449">
        <f t="shared" si="1"/>
        <v>10.55</v>
      </c>
      <c r="M8" s="449">
        <f t="shared" si="1"/>
        <v>11.3</v>
      </c>
      <c r="N8" s="176" t="str">
        <f t="shared" si="2"/>
        <v>2015
89 
2.9</v>
      </c>
      <c r="O8" s="449">
        <v>0.28999999999999998</v>
      </c>
      <c r="P8" s="449">
        <v>0.98</v>
      </c>
      <c r="Q8" s="449">
        <v>0.47</v>
      </c>
      <c r="R8" s="449">
        <v>0.41</v>
      </c>
    </row>
    <row r="9" spans="1:18" x14ac:dyDescent="0.2">
      <c r="K9" s="449">
        <v>2016</v>
      </c>
      <c r="L9" s="449">
        <f t="shared" si="1"/>
        <v>12.55</v>
      </c>
      <c r="M9" s="449">
        <f t="shared" si="1"/>
        <v>13.3</v>
      </c>
      <c r="N9" s="176" t="str">
        <f t="shared" si="2"/>
        <v>2016
152 
7.4</v>
      </c>
      <c r="O9" s="449">
        <v>0.48</v>
      </c>
      <c r="P9" s="449">
        <v>0.34</v>
      </c>
      <c r="Q9" s="449">
        <v>0.75</v>
      </c>
      <c r="R9" s="449">
        <v>0.45</v>
      </c>
    </row>
    <row r="10" spans="1:18" x14ac:dyDescent="0.2">
      <c r="K10" s="449">
        <v>2017</v>
      </c>
      <c r="L10" s="449">
        <f t="shared" si="1"/>
        <v>14.55</v>
      </c>
      <c r="M10" s="449">
        <f t="shared" si="1"/>
        <v>15.3</v>
      </c>
      <c r="N10" s="176" t="str">
        <f t="shared" si="2"/>
        <v>2017
167 
4.1</v>
      </c>
      <c r="O10" s="449">
        <v>0.49</v>
      </c>
      <c r="P10" s="449">
        <v>0.27</v>
      </c>
      <c r="Q10" s="449">
        <v>0.28000000000000003</v>
      </c>
      <c r="R10" s="449">
        <v>0.8</v>
      </c>
    </row>
    <row r="11" spans="1:18" x14ac:dyDescent="0.2">
      <c r="K11" s="449">
        <v>2018</v>
      </c>
      <c r="L11" s="449">
        <f t="shared" si="1"/>
        <v>16.55</v>
      </c>
      <c r="M11" s="449">
        <f t="shared" si="1"/>
        <v>17.3</v>
      </c>
      <c r="N11" s="176" t="str">
        <f>A39&amp;"
"&amp;B39&amp;" 
"&amp;TEXT(ROUND(C39/1000,1),"##")&amp;""</f>
        <v>2018
96 
4</v>
      </c>
      <c r="O11" s="449">
        <v>0.48</v>
      </c>
      <c r="P11" s="449">
        <v>0.49</v>
      </c>
      <c r="Q11" s="449">
        <v>0.3</v>
      </c>
      <c r="R11" s="449">
        <v>0.91</v>
      </c>
    </row>
    <row r="12" spans="1:18" x14ac:dyDescent="0.2">
      <c r="K12" s="449">
        <v>2019</v>
      </c>
      <c r="L12" s="449">
        <f t="shared" si="1"/>
        <v>18.55</v>
      </c>
      <c r="M12" s="449">
        <f t="shared" si="1"/>
        <v>19.3</v>
      </c>
      <c r="N12" s="176" t="str">
        <f t="shared" si="2"/>
        <v>2019
110 
4.6</v>
      </c>
      <c r="O12" s="449">
        <v>0.12</v>
      </c>
      <c r="P12" s="449">
        <v>0.82</v>
      </c>
      <c r="Q12" s="449">
        <v>0.44</v>
      </c>
      <c r="R12" s="449">
        <v>0.55000000000000004</v>
      </c>
    </row>
    <row r="13" spans="1:18" x14ac:dyDescent="0.2">
      <c r="K13" s="449">
        <v>2020</v>
      </c>
      <c r="L13" s="449">
        <f t="shared" si="1"/>
        <v>20.55</v>
      </c>
      <c r="M13" s="449">
        <f t="shared" si="1"/>
        <v>21.3</v>
      </c>
      <c r="N13" s="176" t="str">
        <f t="shared" si="2"/>
        <v>2020
164 
9.6</v>
      </c>
      <c r="O13" s="449">
        <v>0.55000000000000004</v>
      </c>
      <c r="P13" s="449">
        <v>0.53</v>
      </c>
      <c r="Q13" s="449">
        <v>0.36</v>
      </c>
      <c r="R13" s="449">
        <v>0.66</v>
      </c>
    </row>
    <row r="14" spans="1:18" x14ac:dyDescent="0.2">
      <c r="K14" s="449">
        <v>2021</v>
      </c>
      <c r="L14" s="449">
        <f t="shared" ref="L14:M14" si="3">L13+2</f>
        <v>22.55</v>
      </c>
      <c r="M14" s="449">
        <f t="shared" si="3"/>
        <v>23.3</v>
      </c>
      <c r="N14" s="176" t="str">
        <f t="shared" ref="N14:N16" si="4">A42&amp;"
"&amp;B42&amp;" 
"&amp;TEXT(ROUND(C42/1000,1),"#.##")&amp;""</f>
        <v>2021
157 
12.5</v>
      </c>
      <c r="O14" s="449">
        <v>0.05</v>
      </c>
      <c r="P14" s="449">
        <v>0.64</v>
      </c>
      <c r="Q14" s="449">
        <v>0.56000000000000005</v>
      </c>
      <c r="R14" s="449">
        <v>0.67</v>
      </c>
    </row>
    <row r="15" spans="1:18" x14ac:dyDescent="0.2">
      <c r="K15" s="449">
        <v>2022</v>
      </c>
      <c r="L15" s="449">
        <f t="shared" ref="L15:M15" si="5">L14+2</f>
        <v>24.55</v>
      </c>
      <c r="M15" s="449">
        <f t="shared" si="5"/>
        <v>25.3</v>
      </c>
      <c r="N15" s="176" t="str">
        <f t="shared" si="4"/>
        <v>2022
153 
10.4</v>
      </c>
      <c r="O15" s="449">
        <v>0.19</v>
      </c>
      <c r="P15" s="449">
        <v>0.71</v>
      </c>
      <c r="Q15" s="449">
        <v>0.56000000000000005</v>
      </c>
      <c r="R15" s="449">
        <v>0.66</v>
      </c>
    </row>
    <row r="16" spans="1:18" x14ac:dyDescent="0.2">
      <c r="K16" s="449">
        <v>2023</v>
      </c>
      <c r="L16" s="449">
        <f t="shared" ref="L16:M16" si="6">L15+2</f>
        <v>26.55</v>
      </c>
      <c r="M16" s="449">
        <f t="shared" si="6"/>
        <v>27.3</v>
      </c>
      <c r="N16" s="176" t="str">
        <f t="shared" si="4"/>
        <v>2023
221 
18.5</v>
      </c>
      <c r="O16" s="449">
        <v>0.14000000000000001</v>
      </c>
      <c r="P16" s="449">
        <v>0.75</v>
      </c>
      <c r="Q16" s="449">
        <v>0.73</v>
      </c>
      <c r="R16" s="449">
        <v>0.68</v>
      </c>
    </row>
    <row r="17" spans="1:14" x14ac:dyDescent="0.2">
      <c r="N17" s="176" t="str">
        <f>A45&amp;"
"&amp;B45&amp;" 
"&amp;TEXT(ROUND(C45/1000,1),"#.##")&amp;""</f>
        <v>Total
1506 
80.2</v>
      </c>
    </row>
    <row r="24" spans="1:14" x14ac:dyDescent="0.2">
      <c r="A24" s="387" t="s">
        <v>306</v>
      </c>
    </row>
    <row r="25" spans="1:14" ht="13.5" thickBot="1" x14ac:dyDescent="0.25">
      <c r="A25" s="387"/>
    </row>
    <row r="26" spans="1:14" ht="13.5" thickBot="1" x14ac:dyDescent="0.25">
      <c r="A26" s="450"/>
      <c r="B26" s="451"/>
      <c r="C26" s="451"/>
      <c r="D26" s="1254" t="s">
        <v>359</v>
      </c>
      <c r="E26" s="1254"/>
      <c r="F26" s="1254"/>
      <c r="G26" s="1254"/>
      <c r="H26" s="1254"/>
      <c r="I26" s="1254"/>
      <c r="J26" s="1254"/>
      <c r="K26" s="1254"/>
      <c r="L26" s="1255"/>
    </row>
    <row r="27" spans="1:14" ht="38.25" x14ac:dyDescent="0.2">
      <c r="A27" s="452"/>
      <c r="B27" s="453" t="s">
        <v>277</v>
      </c>
      <c r="C27" s="453" t="s">
        <v>2426</v>
      </c>
      <c r="D27" s="454" t="s">
        <v>278</v>
      </c>
      <c r="E27" s="453" t="s">
        <v>279</v>
      </c>
      <c r="F27" s="455" t="s">
        <v>280</v>
      </c>
      <c r="G27" s="453" t="s">
        <v>281</v>
      </c>
      <c r="H27" s="453" t="s">
        <v>282</v>
      </c>
      <c r="I27" s="453" t="s">
        <v>283</v>
      </c>
      <c r="J27" s="454" t="s">
        <v>284</v>
      </c>
      <c r="K27" s="453" t="s">
        <v>285</v>
      </c>
      <c r="L27" s="456" t="s">
        <v>286</v>
      </c>
    </row>
    <row r="28" spans="1:14" x14ac:dyDescent="0.2">
      <c r="A28" s="457">
        <v>2007</v>
      </c>
      <c r="B28" s="386">
        <v>2</v>
      </c>
      <c r="C28" s="426">
        <v>18.899999999999999</v>
      </c>
      <c r="D28" s="713">
        <v>5.5</v>
      </c>
      <c r="E28" s="714">
        <v>5.42</v>
      </c>
      <c r="F28" s="715">
        <v>5.57</v>
      </c>
      <c r="G28" s="714"/>
      <c r="H28" s="714"/>
      <c r="I28" s="714"/>
      <c r="J28" s="713">
        <v>5.62</v>
      </c>
      <c r="K28" s="714">
        <v>5.62</v>
      </c>
      <c r="L28" s="716">
        <v>5.62</v>
      </c>
    </row>
    <row r="29" spans="1:14" x14ac:dyDescent="0.2">
      <c r="A29" s="428">
        <v>2008</v>
      </c>
      <c r="B29" s="386">
        <v>1</v>
      </c>
      <c r="C29" s="426">
        <v>10</v>
      </c>
      <c r="D29" s="713">
        <v>5.66</v>
      </c>
      <c r="E29" s="714">
        <v>5.66</v>
      </c>
      <c r="F29" s="715">
        <v>5.66</v>
      </c>
      <c r="G29" s="714">
        <v>5.66</v>
      </c>
      <c r="H29" s="714">
        <v>5.66</v>
      </c>
      <c r="I29" s="714">
        <v>5.66</v>
      </c>
      <c r="J29" s="713"/>
      <c r="K29" s="714"/>
      <c r="L29" s="716"/>
    </row>
    <row r="30" spans="1:14" x14ac:dyDescent="0.2">
      <c r="A30" s="428">
        <v>2009</v>
      </c>
      <c r="B30" s="386">
        <v>2</v>
      </c>
      <c r="C30" s="426">
        <v>46</v>
      </c>
      <c r="D30" s="713">
        <v>5.36</v>
      </c>
      <c r="E30" s="714">
        <v>5.17</v>
      </c>
      <c r="F30" s="715">
        <v>5.55</v>
      </c>
      <c r="G30" s="714">
        <v>5.68</v>
      </c>
      <c r="H30" s="714">
        <v>5.68</v>
      </c>
      <c r="I30" s="714">
        <v>5.68</v>
      </c>
      <c r="J30" s="713">
        <v>5.04</v>
      </c>
      <c r="K30" s="714">
        <v>5.04</v>
      </c>
      <c r="L30" s="716">
        <v>5.04</v>
      </c>
    </row>
    <row r="31" spans="1:14" x14ac:dyDescent="0.2">
      <c r="A31" s="428">
        <v>2010</v>
      </c>
      <c r="B31" s="386">
        <v>10</v>
      </c>
      <c r="C31" s="426">
        <v>175.07</v>
      </c>
      <c r="D31" s="713">
        <v>4.76</v>
      </c>
      <c r="E31" s="714">
        <v>4</v>
      </c>
      <c r="F31" s="715">
        <v>5.36</v>
      </c>
      <c r="G31" s="714">
        <v>4.79</v>
      </c>
      <c r="H31" s="714">
        <v>4.16</v>
      </c>
      <c r="I31" s="714">
        <v>5.29</v>
      </c>
      <c r="J31" s="713">
        <v>4.4800000000000004</v>
      </c>
      <c r="K31" s="714">
        <v>4.13</v>
      </c>
      <c r="L31" s="716">
        <v>5.0199999999999996</v>
      </c>
    </row>
    <row r="32" spans="1:14" x14ac:dyDescent="0.2">
      <c r="A32" s="428">
        <v>2011</v>
      </c>
      <c r="B32" s="386">
        <v>35</v>
      </c>
      <c r="C32" s="426">
        <v>486.15</v>
      </c>
      <c r="D32" s="713">
        <v>5.35</v>
      </c>
      <c r="E32" s="714">
        <v>4.1500000000000004</v>
      </c>
      <c r="F32" s="715">
        <v>5.65</v>
      </c>
      <c r="G32" s="714">
        <v>5.32</v>
      </c>
      <c r="H32" s="714">
        <v>4</v>
      </c>
      <c r="I32" s="714">
        <v>5.36</v>
      </c>
      <c r="J32" s="713">
        <v>5.58</v>
      </c>
      <c r="K32" s="714">
        <v>4.8600000000000003</v>
      </c>
      <c r="L32" s="716">
        <v>5.78</v>
      </c>
    </row>
    <row r="33" spans="1:12" x14ac:dyDescent="0.2">
      <c r="A33" s="428">
        <v>2012</v>
      </c>
      <c r="B33" s="386">
        <v>44</v>
      </c>
      <c r="C33" s="426">
        <v>961.14</v>
      </c>
      <c r="D33" s="713">
        <v>5.32</v>
      </c>
      <c r="E33" s="714">
        <v>4.28</v>
      </c>
      <c r="F33" s="715">
        <v>5.79</v>
      </c>
      <c r="G33" s="714">
        <v>5.27</v>
      </c>
      <c r="H33" s="714">
        <v>4.04</v>
      </c>
      <c r="I33" s="714">
        <v>5.51</v>
      </c>
      <c r="J33" s="713">
        <v>5.34</v>
      </c>
      <c r="K33" s="714">
        <v>4.9000000000000004</v>
      </c>
      <c r="L33" s="716">
        <v>5.8</v>
      </c>
    </row>
    <row r="34" spans="1:12" x14ac:dyDescent="0.2">
      <c r="A34" s="428">
        <v>2013</v>
      </c>
      <c r="B34" s="386">
        <v>38</v>
      </c>
      <c r="C34" s="426">
        <v>1341.35</v>
      </c>
      <c r="D34" s="713">
        <v>5.62</v>
      </c>
      <c r="E34" s="714">
        <v>4.72</v>
      </c>
      <c r="F34" s="715">
        <v>5.82</v>
      </c>
      <c r="G34" s="714">
        <v>5.35</v>
      </c>
      <c r="H34" s="714">
        <v>4.03</v>
      </c>
      <c r="I34" s="714">
        <v>5.68</v>
      </c>
      <c r="J34" s="713">
        <v>5.8</v>
      </c>
      <c r="K34" s="714">
        <v>5.31</v>
      </c>
      <c r="L34" s="716">
        <v>5.85</v>
      </c>
    </row>
    <row r="35" spans="1:12" x14ac:dyDescent="0.2">
      <c r="A35" s="428">
        <v>2014</v>
      </c>
      <c r="B35" s="386">
        <v>65</v>
      </c>
      <c r="C35" s="426">
        <v>3184.08</v>
      </c>
      <c r="D35" s="713">
        <v>5.55</v>
      </c>
      <c r="E35" s="714">
        <v>4.43</v>
      </c>
      <c r="F35" s="715">
        <v>5.84</v>
      </c>
      <c r="G35" s="714">
        <v>4.37</v>
      </c>
      <c r="H35" s="714">
        <v>3.98</v>
      </c>
      <c r="I35" s="714">
        <v>5.71</v>
      </c>
      <c r="J35" s="713">
        <v>5.69</v>
      </c>
      <c r="K35" s="714">
        <v>5.38</v>
      </c>
      <c r="L35" s="716">
        <v>5.84</v>
      </c>
    </row>
    <row r="36" spans="1:12" x14ac:dyDescent="0.2">
      <c r="A36" s="428">
        <v>2015</v>
      </c>
      <c r="B36" s="386">
        <v>89</v>
      </c>
      <c r="C36" s="426">
        <v>2885.48</v>
      </c>
      <c r="D36" s="713">
        <v>5.28</v>
      </c>
      <c r="E36" s="714">
        <v>4.43</v>
      </c>
      <c r="F36" s="715">
        <v>5.64</v>
      </c>
      <c r="G36" s="714">
        <v>4.4800000000000004</v>
      </c>
      <c r="H36" s="714">
        <v>4.1900000000000004</v>
      </c>
      <c r="I36" s="714">
        <v>5.47</v>
      </c>
      <c r="J36" s="713">
        <v>5.36</v>
      </c>
      <c r="K36" s="714">
        <v>4.8899999999999997</v>
      </c>
      <c r="L36" s="716">
        <v>5.78</v>
      </c>
    </row>
    <row r="37" spans="1:12" x14ac:dyDescent="0.2">
      <c r="A37" s="428">
        <v>2016</v>
      </c>
      <c r="B37" s="386">
        <v>152</v>
      </c>
      <c r="C37" s="426">
        <v>7440.26</v>
      </c>
      <c r="D37" s="713">
        <v>5.0599999999999996</v>
      </c>
      <c r="E37" s="714">
        <v>4.41</v>
      </c>
      <c r="F37" s="715">
        <v>5.76</v>
      </c>
      <c r="G37" s="714">
        <v>4.45</v>
      </c>
      <c r="H37" s="714">
        <v>3.97</v>
      </c>
      <c r="I37" s="714">
        <v>4.79</v>
      </c>
      <c r="J37" s="713">
        <v>5.33</v>
      </c>
      <c r="K37" s="714">
        <v>4.58</v>
      </c>
      <c r="L37" s="716">
        <v>5.78</v>
      </c>
    </row>
    <row r="38" spans="1:12" x14ac:dyDescent="0.2">
      <c r="A38" s="428">
        <v>2017</v>
      </c>
      <c r="B38" s="386">
        <v>167</v>
      </c>
      <c r="C38" s="426">
        <v>4092.24</v>
      </c>
      <c r="D38" s="713">
        <v>4.63</v>
      </c>
      <c r="E38" s="714">
        <v>4.26</v>
      </c>
      <c r="F38" s="715">
        <v>5.38</v>
      </c>
      <c r="G38" s="714">
        <v>4.45</v>
      </c>
      <c r="H38" s="714">
        <v>3.96</v>
      </c>
      <c r="I38" s="714">
        <v>4.72</v>
      </c>
      <c r="J38" s="713">
        <v>4.68</v>
      </c>
      <c r="K38" s="714">
        <v>4.4000000000000004</v>
      </c>
      <c r="L38" s="716">
        <v>5.48</v>
      </c>
    </row>
    <row r="39" spans="1:12" x14ac:dyDescent="0.2">
      <c r="A39" s="428">
        <v>2018</v>
      </c>
      <c r="B39" s="386">
        <v>96</v>
      </c>
      <c r="C39" s="426">
        <v>3962.12</v>
      </c>
      <c r="D39" s="713">
        <v>4.63</v>
      </c>
      <c r="E39" s="714">
        <v>4.24</v>
      </c>
      <c r="F39" s="715">
        <v>5.3</v>
      </c>
      <c r="G39" s="714">
        <v>4.43</v>
      </c>
      <c r="H39" s="714">
        <v>3.95</v>
      </c>
      <c r="I39" s="714">
        <v>4.92</v>
      </c>
      <c r="J39" s="713">
        <v>4.6900000000000004</v>
      </c>
      <c r="K39" s="714">
        <v>4.3899999999999997</v>
      </c>
      <c r="L39" s="716">
        <v>5.6</v>
      </c>
    </row>
    <row r="40" spans="1:12" x14ac:dyDescent="0.2">
      <c r="A40" s="428">
        <v>2019</v>
      </c>
      <c r="B40" s="386">
        <v>110</v>
      </c>
      <c r="C40" s="426">
        <v>4598.8599999999997</v>
      </c>
      <c r="D40" s="713">
        <v>4.74</v>
      </c>
      <c r="E40" s="714">
        <v>3.98</v>
      </c>
      <c r="F40" s="715">
        <v>5.44</v>
      </c>
      <c r="G40" s="714">
        <v>3.93</v>
      </c>
      <c r="H40" s="714">
        <v>3.81</v>
      </c>
      <c r="I40" s="714">
        <v>4.75</v>
      </c>
      <c r="J40" s="713">
        <v>4.93</v>
      </c>
      <c r="K40" s="714">
        <v>4.5</v>
      </c>
      <c r="L40" s="716">
        <v>5.48</v>
      </c>
    </row>
    <row r="41" spans="1:12" x14ac:dyDescent="0.2">
      <c r="A41" s="428">
        <v>2020</v>
      </c>
      <c r="B41" s="386">
        <v>164</v>
      </c>
      <c r="C41" s="426">
        <v>9623.14</v>
      </c>
      <c r="D41" s="713">
        <v>4.6500000000000004</v>
      </c>
      <c r="E41" s="714">
        <v>4.08</v>
      </c>
      <c r="F41" s="715">
        <v>5.27</v>
      </c>
      <c r="G41" s="714">
        <v>4.42</v>
      </c>
      <c r="H41" s="714">
        <v>3.88</v>
      </c>
      <c r="I41" s="714">
        <v>4.95</v>
      </c>
      <c r="J41" s="713">
        <v>4.67</v>
      </c>
      <c r="K41" s="714">
        <v>4.3099999999999996</v>
      </c>
      <c r="L41" s="716">
        <v>5.32</v>
      </c>
    </row>
    <row r="42" spans="1:12" x14ac:dyDescent="0.2">
      <c r="A42" s="428">
        <v>2021</v>
      </c>
      <c r="B42" s="386">
        <v>157</v>
      </c>
      <c r="C42" s="426">
        <v>12490.96</v>
      </c>
      <c r="D42" s="713">
        <v>4.4400000000000004</v>
      </c>
      <c r="E42" s="714">
        <v>3.86</v>
      </c>
      <c r="F42" s="715">
        <v>5.0599999999999996</v>
      </c>
      <c r="G42" s="714">
        <v>3.88</v>
      </c>
      <c r="H42" s="714">
        <v>3.83</v>
      </c>
      <c r="I42" s="714">
        <v>4.5199999999999996</v>
      </c>
      <c r="J42" s="713">
        <v>4.68</v>
      </c>
      <c r="K42" s="714">
        <v>4.1100000000000003</v>
      </c>
      <c r="L42" s="716">
        <v>5.35</v>
      </c>
    </row>
    <row r="43" spans="1:12" x14ac:dyDescent="0.2">
      <c r="A43" s="428">
        <v>2022</v>
      </c>
      <c r="B43" s="386">
        <v>153</v>
      </c>
      <c r="C43" s="426">
        <v>10374.68</v>
      </c>
      <c r="D43" s="713">
        <v>4.43</v>
      </c>
      <c r="E43" s="714">
        <v>3.86</v>
      </c>
      <c r="F43" s="715">
        <v>5.03</v>
      </c>
      <c r="G43" s="714">
        <v>3.92</v>
      </c>
      <c r="H43" s="714">
        <v>3.73</v>
      </c>
      <c r="I43" s="714">
        <v>4.63</v>
      </c>
      <c r="J43" s="713">
        <v>4.58</v>
      </c>
      <c r="K43" s="714">
        <v>4.0199999999999996</v>
      </c>
      <c r="L43" s="716">
        <v>5.24</v>
      </c>
    </row>
    <row r="44" spans="1:12" ht="13.5" thickBot="1" x14ac:dyDescent="0.25">
      <c r="A44" s="437">
        <v>2023</v>
      </c>
      <c r="B44" s="458">
        <v>221</v>
      </c>
      <c r="C44" s="433">
        <v>18514.28</v>
      </c>
      <c r="D44" s="717">
        <v>4.59</v>
      </c>
      <c r="E44" s="718">
        <v>3.87</v>
      </c>
      <c r="F44" s="719">
        <v>5.18</v>
      </c>
      <c r="G44" s="718">
        <v>3.94</v>
      </c>
      <c r="H44" s="718">
        <v>3.8</v>
      </c>
      <c r="I44" s="718">
        <v>4.6900000000000004</v>
      </c>
      <c r="J44" s="717">
        <v>4.6399999999999997</v>
      </c>
      <c r="K44" s="718">
        <v>3.91</v>
      </c>
      <c r="L44" s="720">
        <v>5.33</v>
      </c>
    </row>
    <row r="45" spans="1:12" x14ac:dyDescent="0.2">
      <c r="A45" s="459" t="s">
        <v>20</v>
      </c>
      <c r="B45" s="459">
        <v>1506</v>
      </c>
      <c r="C45" s="460">
        <v>80204.72</v>
      </c>
    </row>
    <row r="47" spans="1:12" x14ac:dyDescent="0.2">
      <c r="B47" s="461"/>
    </row>
  </sheetData>
  <mergeCells count="1">
    <mergeCell ref="D26:L26"/>
  </mergeCells>
  <pageMargins left="0.7" right="0.7" top="0.75" bottom="0.75" header="0.3" footer="0.3"/>
  <drawing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tabColor theme="9" tint="0.39997558519241921"/>
  </sheetPr>
  <dimension ref="A1:R44"/>
  <sheetViews>
    <sheetView zoomScale="115" zoomScaleNormal="115" workbookViewId="0">
      <selection activeCell="N24" sqref="N24"/>
    </sheetView>
  </sheetViews>
  <sheetFormatPr defaultColWidth="9.140625" defaultRowHeight="12.75" x14ac:dyDescent="0.2"/>
  <cols>
    <col min="1" max="1" width="10.140625" style="386" customWidth="1"/>
    <col min="2" max="2" width="5.85546875" style="386" bestFit="1" customWidth="1"/>
    <col min="3" max="3" width="9.28515625" style="386" bestFit="1" customWidth="1"/>
    <col min="4" max="4" width="7" style="386" bestFit="1" customWidth="1"/>
    <col min="5" max="6" width="13.42578125" style="386" bestFit="1" customWidth="1"/>
    <col min="7" max="7" width="8.42578125" style="386" bestFit="1" customWidth="1"/>
    <col min="8" max="9" width="13.42578125" style="386" bestFit="1" customWidth="1"/>
    <col min="10" max="10" width="8.42578125" style="386" customWidth="1"/>
    <col min="11" max="12" width="13.42578125" style="386" bestFit="1" customWidth="1"/>
    <col min="13" max="13" width="16.28515625" style="386" customWidth="1"/>
    <col min="14" max="14" width="20.140625" style="386" customWidth="1"/>
    <col min="15" max="16" width="22.85546875" style="386" bestFit="1" customWidth="1"/>
    <col min="17" max="18" width="22" style="386" bestFit="1" customWidth="1"/>
    <col min="19" max="16384" width="9.140625" style="386"/>
  </cols>
  <sheetData>
    <row r="1" spans="1:18" x14ac:dyDescent="0.2">
      <c r="A1" s="179" t="s">
        <v>355</v>
      </c>
    </row>
    <row r="2" spans="1:18" x14ac:dyDescent="0.2">
      <c r="K2" s="449" t="s">
        <v>271</v>
      </c>
      <c r="L2" s="449" t="s">
        <v>129</v>
      </c>
      <c r="M2" s="449" t="s">
        <v>127</v>
      </c>
      <c r="N2" s="449" t="s">
        <v>272</v>
      </c>
      <c r="O2" s="449" t="s">
        <v>273</v>
      </c>
      <c r="P2" s="449" t="s">
        <v>274</v>
      </c>
      <c r="Q2" s="449" t="s">
        <v>275</v>
      </c>
      <c r="R2" s="449" t="s">
        <v>276</v>
      </c>
    </row>
    <row r="3" spans="1:18" x14ac:dyDescent="0.2">
      <c r="K3" s="449">
        <v>2010</v>
      </c>
      <c r="L3" s="449">
        <v>0.55000000000000004</v>
      </c>
      <c r="M3" s="449">
        <v>1.3</v>
      </c>
      <c r="N3" s="176" t="str">
        <f>A30&amp;"
"&amp;B30&amp;" 
"&amp;TEXT(ROUND(C30/1000,1),"#.##")</f>
        <v>2010
10 
.2</v>
      </c>
      <c r="O3" s="449">
        <v>0</v>
      </c>
      <c r="P3" s="449">
        <v>0.01</v>
      </c>
      <c r="Q3" s="449">
        <v>0.08</v>
      </c>
      <c r="R3" s="449">
        <v>0.04</v>
      </c>
    </row>
    <row r="4" spans="1:18" x14ac:dyDescent="0.2">
      <c r="K4" s="449">
        <v>2011</v>
      </c>
      <c r="L4" s="449">
        <f>L3+2</f>
        <v>2.5499999999999998</v>
      </c>
      <c r="M4" s="449">
        <f>M3+2</f>
        <v>3.3</v>
      </c>
      <c r="N4" s="176" t="str">
        <f t="shared" ref="N4" si="0">A31&amp;"
"&amp;B31&amp;" 
"&amp;TEXT(ROUND(C31/1000,1),"0#.##")</f>
        <v>2011
35 
0.5</v>
      </c>
      <c r="O4" s="449">
        <v>0.06</v>
      </c>
      <c r="P4" s="449">
        <v>0.05</v>
      </c>
      <c r="Q4" s="449">
        <v>0.06</v>
      </c>
      <c r="R4" s="449">
        <v>7.0000000000000007E-2</v>
      </c>
    </row>
    <row r="5" spans="1:18" x14ac:dyDescent="0.2">
      <c r="K5" s="449">
        <v>2012</v>
      </c>
      <c r="L5" s="449">
        <f t="shared" ref="L5:M16" si="1">L4+2</f>
        <v>4.55</v>
      </c>
      <c r="M5" s="449">
        <f t="shared" si="1"/>
        <v>5.3</v>
      </c>
      <c r="N5" s="176" t="str">
        <f>A32&amp;"
"&amp;B32&amp;" 
"&amp;TEXT(ROUND(C32/1000,1),"##")</f>
        <v>2012
44 
1</v>
      </c>
      <c r="O5" s="449">
        <v>0.05</v>
      </c>
      <c r="P5" s="449">
        <v>0.05</v>
      </c>
      <c r="Q5" s="449">
        <v>0.09</v>
      </c>
      <c r="R5" s="449">
        <v>0.06</v>
      </c>
    </row>
    <row r="6" spans="1:18" x14ac:dyDescent="0.2">
      <c r="K6" s="449">
        <v>2013</v>
      </c>
      <c r="L6" s="449">
        <f t="shared" si="1"/>
        <v>6.55</v>
      </c>
      <c r="M6" s="449">
        <f t="shared" si="1"/>
        <v>7.3</v>
      </c>
      <c r="N6" s="176" t="str">
        <f t="shared" ref="N6:N14" si="2">A33&amp;"
"&amp;B33&amp;" 
"&amp;TEXT(ROUND(C33/1000,1),"#.##")</f>
        <v>2013
38 
1.3</v>
      </c>
      <c r="O6" s="449">
        <v>0.03</v>
      </c>
      <c r="P6" s="449">
        <v>0.08</v>
      </c>
      <c r="Q6" s="449">
        <v>0.03</v>
      </c>
      <c r="R6" s="449">
        <v>7.0000000000000007E-2</v>
      </c>
    </row>
    <row r="7" spans="1:18" x14ac:dyDescent="0.2">
      <c r="K7" s="449">
        <v>2014</v>
      </c>
      <c r="L7" s="449">
        <f t="shared" si="1"/>
        <v>8.5500000000000007</v>
      </c>
      <c r="M7" s="449">
        <f t="shared" si="1"/>
        <v>9.3000000000000007</v>
      </c>
      <c r="N7" s="176" t="str">
        <f t="shared" si="2"/>
        <v>2014
65 
3.2</v>
      </c>
      <c r="O7" s="449">
        <v>0.06</v>
      </c>
      <c r="P7" s="449">
        <v>0.06</v>
      </c>
      <c r="Q7" s="449">
        <v>0.05</v>
      </c>
      <c r="R7" s="449">
        <v>7.0000000000000007E-2</v>
      </c>
    </row>
    <row r="8" spans="1:18" x14ac:dyDescent="0.2">
      <c r="K8" s="449">
        <v>2015</v>
      </c>
      <c r="L8" s="449">
        <f t="shared" si="1"/>
        <v>10.55</v>
      </c>
      <c r="M8" s="449">
        <f t="shared" si="1"/>
        <v>11.3</v>
      </c>
      <c r="N8" s="176" t="str">
        <f t="shared" si="2"/>
        <v>2015
89 
2.9</v>
      </c>
      <c r="O8" s="449">
        <v>0.04</v>
      </c>
      <c r="P8" s="449">
        <v>0.08</v>
      </c>
      <c r="Q8" s="449">
        <v>0.06</v>
      </c>
      <c r="R8" s="449">
        <v>7.0000000000000007E-2</v>
      </c>
    </row>
    <row r="9" spans="1:18" x14ac:dyDescent="0.2">
      <c r="K9" s="449">
        <v>2016</v>
      </c>
      <c r="L9" s="449">
        <f t="shared" si="1"/>
        <v>12.55</v>
      </c>
      <c r="M9" s="449">
        <f t="shared" si="1"/>
        <v>13.3</v>
      </c>
      <c r="N9" s="176" t="str">
        <f t="shared" si="2"/>
        <v>2016
150 
7.4</v>
      </c>
      <c r="O9" s="449">
        <v>0.08</v>
      </c>
      <c r="P9" s="449">
        <v>0.12</v>
      </c>
      <c r="Q9" s="449">
        <v>0.06</v>
      </c>
      <c r="R9" s="449">
        <v>0.05</v>
      </c>
    </row>
    <row r="10" spans="1:18" x14ac:dyDescent="0.2">
      <c r="K10" s="449">
        <v>2017</v>
      </c>
      <c r="L10" s="449">
        <f t="shared" si="1"/>
        <v>14.55</v>
      </c>
      <c r="M10" s="449">
        <f t="shared" si="1"/>
        <v>15.3</v>
      </c>
      <c r="N10" s="176" t="str">
        <f t="shared" si="2"/>
        <v>2017
167 
4.1</v>
      </c>
      <c r="O10" s="449">
        <v>0.06</v>
      </c>
      <c r="P10" s="449">
        <v>0.13</v>
      </c>
      <c r="Q10" s="449">
        <v>0.08</v>
      </c>
      <c r="R10" s="449">
        <v>0.09</v>
      </c>
    </row>
    <row r="11" spans="1:18" x14ac:dyDescent="0.2">
      <c r="K11" s="449">
        <v>2018</v>
      </c>
      <c r="L11" s="449">
        <f t="shared" si="1"/>
        <v>16.55</v>
      </c>
      <c r="M11" s="449">
        <f t="shared" si="1"/>
        <v>17.3</v>
      </c>
      <c r="N11" s="176" t="str">
        <f>A38&amp;"
"&amp;B38&amp;" 
"&amp;TEXT(ROUND(C38/1000,1),"##")</f>
        <v>2018
96 
4</v>
      </c>
      <c r="O11" s="449">
        <v>0.12</v>
      </c>
      <c r="P11" s="449">
        <v>0.14000000000000001</v>
      </c>
      <c r="Q11" s="449">
        <v>0.06</v>
      </c>
      <c r="R11" s="449">
        <v>0.11</v>
      </c>
    </row>
    <row r="12" spans="1:18" x14ac:dyDescent="0.2">
      <c r="K12" s="449">
        <v>2019</v>
      </c>
      <c r="L12" s="449">
        <f t="shared" si="1"/>
        <v>18.55</v>
      </c>
      <c r="M12" s="449">
        <f t="shared" si="1"/>
        <v>19.3</v>
      </c>
      <c r="N12" s="176" t="str">
        <f t="shared" si="2"/>
        <v>2019
110 
4.6</v>
      </c>
      <c r="O12" s="449">
        <v>0.05</v>
      </c>
      <c r="P12" s="449">
        <v>0.18</v>
      </c>
      <c r="Q12" s="449">
        <v>0.11</v>
      </c>
      <c r="R12" s="449">
        <v>0.09</v>
      </c>
    </row>
    <row r="13" spans="1:18" x14ac:dyDescent="0.2">
      <c r="K13" s="449">
        <v>2020</v>
      </c>
      <c r="L13" s="449">
        <f t="shared" si="1"/>
        <v>20.55</v>
      </c>
      <c r="M13" s="449">
        <f t="shared" si="1"/>
        <v>21.3</v>
      </c>
      <c r="N13" s="176" t="str">
        <f t="shared" si="2"/>
        <v>2020
164 
9.6</v>
      </c>
      <c r="O13" s="449">
        <v>0.11</v>
      </c>
      <c r="P13" s="449">
        <v>0.12</v>
      </c>
      <c r="Q13" s="449">
        <v>0.08</v>
      </c>
      <c r="R13" s="449">
        <v>0.09</v>
      </c>
    </row>
    <row r="14" spans="1:18" x14ac:dyDescent="0.2">
      <c r="K14" s="449">
        <v>2021</v>
      </c>
      <c r="L14" s="449">
        <f t="shared" si="1"/>
        <v>22.55</v>
      </c>
      <c r="M14" s="449">
        <f t="shared" si="1"/>
        <v>23.3</v>
      </c>
      <c r="N14" s="176" t="str">
        <f t="shared" si="2"/>
        <v>2021
157 
12.5</v>
      </c>
      <c r="O14" s="449">
        <v>0.08</v>
      </c>
      <c r="P14" s="449">
        <v>0.13</v>
      </c>
      <c r="Q14" s="449">
        <v>0.06</v>
      </c>
      <c r="R14" s="449">
        <v>0.08</v>
      </c>
    </row>
    <row r="15" spans="1:18" x14ac:dyDescent="0.2">
      <c r="K15" s="449">
        <v>2022</v>
      </c>
      <c r="L15" s="449">
        <f t="shared" si="1"/>
        <v>24.55</v>
      </c>
      <c r="M15" s="449">
        <f t="shared" si="1"/>
        <v>25.3</v>
      </c>
      <c r="N15" s="176" t="str">
        <f t="shared" ref="N15:N17" si="3">A42&amp;"
"&amp;B42&amp;" 
"&amp;TEXT(ROUND(C42/1000,1),"#.##")</f>
        <v>2022
153 
10.4</v>
      </c>
      <c r="O15" s="449">
        <v>7.0000000000000007E-2</v>
      </c>
      <c r="P15" s="449">
        <v>0.1</v>
      </c>
      <c r="Q15" s="449">
        <v>0.08</v>
      </c>
      <c r="R15" s="449">
        <v>0.09</v>
      </c>
    </row>
    <row r="16" spans="1:18" x14ac:dyDescent="0.2">
      <c r="K16" s="449">
        <v>2023</v>
      </c>
      <c r="L16" s="449">
        <f t="shared" si="1"/>
        <v>26.55</v>
      </c>
      <c r="M16" s="449">
        <f t="shared" si="1"/>
        <v>27.3</v>
      </c>
      <c r="N16" s="176" t="str">
        <f t="shared" si="3"/>
        <v>2023
217 
18.</v>
      </c>
      <c r="O16" s="449">
        <v>0.08</v>
      </c>
      <c r="P16" s="449">
        <v>0.03</v>
      </c>
      <c r="Q16" s="449">
        <v>0.09</v>
      </c>
      <c r="R16" s="449">
        <v>0.08</v>
      </c>
    </row>
    <row r="17" spans="1:18" x14ac:dyDescent="0.2">
      <c r="N17" s="176" t="str">
        <f t="shared" si="3"/>
        <v>Total
1500 
79.6</v>
      </c>
      <c r="O17" s="449"/>
      <c r="P17" s="449"/>
      <c r="Q17" s="449"/>
      <c r="R17" s="449"/>
    </row>
    <row r="23" spans="1:18" x14ac:dyDescent="0.2">
      <c r="A23" s="387" t="s">
        <v>290</v>
      </c>
    </row>
    <row r="24" spans="1:18" ht="16.5" thickBot="1" x14ac:dyDescent="0.35">
      <c r="A24" s="387" t="s">
        <v>308</v>
      </c>
    </row>
    <row r="25" spans="1:18" ht="13.5" thickBot="1" x14ac:dyDescent="0.25">
      <c r="A25" s="450"/>
      <c r="B25" s="451"/>
      <c r="C25" s="451"/>
      <c r="D25" s="1254" t="s">
        <v>287</v>
      </c>
      <c r="E25" s="1254"/>
      <c r="F25" s="1254"/>
      <c r="G25" s="1254"/>
      <c r="H25" s="1254"/>
      <c r="I25" s="1254"/>
      <c r="J25" s="1254"/>
      <c r="K25" s="1254"/>
      <c r="L25" s="1255"/>
    </row>
    <row r="26" spans="1:18" ht="41.25" x14ac:dyDescent="0.3">
      <c r="A26" s="452" t="s">
        <v>246</v>
      </c>
      <c r="B26" s="453" t="s">
        <v>277</v>
      </c>
      <c r="C26" s="453" t="s">
        <v>307</v>
      </c>
      <c r="D26" s="454" t="s">
        <v>278</v>
      </c>
      <c r="E26" s="453" t="s">
        <v>279</v>
      </c>
      <c r="F26" s="455" t="s">
        <v>280</v>
      </c>
      <c r="G26" s="453" t="s">
        <v>281</v>
      </c>
      <c r="H26" s="453" t="s">
        <v>282</v>
      </c>
      <c r="I26" s="453" t="s">
        <v>283</v>
      </c>
      <c r="J26" s="454" t="s">
        <v>284</v>
      </c>
      <c r="K26" s="453" t="s">
        <v>285</v>
      </c>
      <c r="L26" s="456" t="s">
        <v>286</v>
      </c>
    </row>
    <row r="27" spans="1:18" x14ac:dyDescent="0.2">
      <c r="A27" s="457">
        <v>2007</v>
      </c>
      <c r="B27" s="386">
        <v>2</v>
      </c>
      <c r="C27" s="426">
        <v>18.899999999999999</v>
      </c>
      <c r="D27" s="713">
        <v>1.18</v>
      </c>
      <c r="E27" s="714">
        <v>1.18</v>
      </c>
      <c r="F27" s="715">
        <v>1.19</v>
      </c>
      <c r="G27" s="714"/>
      <c r="H27" s="714"/>
      <c r="I27" s="714"/>
      <c r="J27" s="713">
        <v>1.17</v>
      </c>
      <c r="K27" s="714">
        <v>1.17</v>
      </c>
      <c r="L27" s="716">
        <v>1.17</v>
      </c>
    </row>
    <row r="28" spans="1:18" x14ac:dyDescent="0.2">
      <c r="A28" s="428">
        <v>2008</v>
      </c>
      <c r="B28" s="386">
        <v>1</v>
      </c>
      <c r="C28" s="426">
        <v>10</v>
      </c>
      <c r="D28" s="713">
        <v>1.21</v>
      </c>
      <c r="E28" s="714">
        <v>1.21</v>
      </c>
      <c r="F28" s="715">
        <v>1.21</v>
      </c>
      <c r="G28" s="714">
        <v>1.21</v>
      </c>
      <c r="H28" s="714">
        <v>1.21</v>
      </c>
      <c r="I28" s="714">
        <v>1.21</v>
      </c>
      <c r="J28" s="713"/>
      <c r="K28" s="714"/>
      <c r="L28" s="716"/>
    </row>
    <row r="29" spans="1:18" x14ac:dyDescent="0.2">
      <c r="A29" s="428">
        <v>2009</v>
      </c>
      <c r="B29" s="386">
        <v>2</v>
      </c>
      <c r="C29" s="426">
        <v>46</v>
      </c>
      <c r="D29" s="713">
        <v>1.1499999999999999</v>
      </c>
      <c r="E29" s="714">
        <v>1.1200000000000001</v>
      </c>
      <c r="F29" s="715">
        <v>1.18</v>
      </c>
      <c r="G29" s="714">
        <v>1.2</v>
      </c>
      <c r="H29" s="714">
        <v>1.2</v>
      </c>
      <c r="I29" s="714">
        <v>1.2</v>
      </c>
      <c r="J29" s="713">
        <v>1.1000000000000001</v>
      </c>
      <c r="K29" s="714">
        <v>1.1000000000000001</v>
      </c>
      <c r="L29" s="716">
        <v>1.1000000000000001</v>
      </c>
    </row>
    <row r="30" spans="1:18" x14ac:dyDescent="0.2">
      <c r="A30" s="428">
        <v>2010</v>
      </c>
      <c r="B30" s="386">
        <v>10</v>
      </c>
      <c r="C30" s="426">
        <v>175.07</v>
      </c>
      <c r="D30" s="713">
        <v>1.2</v>
      </c>
      <c r="E30" s="714">
        <v>1.17</v>
      </c>
      <c r="F30" s="715">
        <v>1.22</v>
      </c>
      <c r="G30" s="714">
        <v>1.19</v>
      </c>
      <c r="H30" s="714">
        <v>1.19</v>
      </c>
      <c r="I30" s="714">
        <v>1.21</v>
      </c>
      <c r="J30" s="713">
        <v>1.21</v>
      </c>
      <c r="K30" s="714">
        <v>1.1299999999999999</v>
      </c>
      <c r="L30" s="716">
        <v>1.25</v>
      </c>
    </row>
    <row r="31" spans="1:18" x14ac:dyDescent="0.2">
      <c r="A31" s="428">
        <v>2011</v>
      </c>
      <c r="B31" s="386">
        <v>35</v>
      </c>
      <c r="C31" s="426">
        <v>486.15</v>
      </c>
      <c r="D31" s="713">
        <v>1.18</v>
      </c>
      <c r="E31" s="714">
        <v>1.1100000000000001</v>
      </c>
      <c r="F31" s="715">
        <v>1.25</v>
      </c>
      <c r="G31" s="714">
        <v>1.23</v>
      </c>
      <c r="H31" s="714">
        <v>1.17</v>
      </c>
      <c r="I31" s="714">
        <v>1.28</v>
      </c>
      <c r="J31" s="713">
        <v>1.1499999999999999</v>
      </c>
      <c r="K31" s="714">
        <v>1.0900000000000001</v>
      </c>
      <c r="L31" s="716">
        <v>1.22</v>
      </c>
    </row>
    <row r="32" spans="1:18" x14ac:dyDescent="0.2">
      <c r="A32" s="428">
        <v>2012</v>
      </c>
      <c r="B32" s="386">
        <v>44</v>
      </c>
      <c r="C32" s="426">
        <v>961.14</v>
      </c>
      <c r="D32" s="713">
        <v>1.24</v>
      </c>
      <c r="E32" s="714">
        <v>1.1599999999999999</v>
      </c>
      <c r="F32" s="715">
        <v>1.29</v>
      </c>
      <c r="G32" s="714">
        <v>1.24</v>
      </c>
      <c r="H32" s="714">
        <v>1.2</v>
      </c>
      <c r="I32" s="714">
        <v>1.29</v>
      </c>
      <c r="J32" s="713">
        <v>1.22</v>
      </c>
      <c r="K32" s="714">
        <v>1.1299999999999999</v>
      </c>
      <c r="L32" s="716">
        <v>1.29</v>
      </c>
    </row>
    <row r="33" spans="1:12" x14ac:dyDescent="0.2">
      <c r="A33" s="428">
        <v>2013</v>
      </c>
      <c r="B33" s="386">
        <v>38</v>
      </c>
      <c r="C33" s="426">
        <v>1341.35</v>
      </c>
      <c r="D33" s="713">
        <v>1.29</v>
      </c>
      <c r="E33" s="714">
        <v>1.25</v>
      </c>
      <c r="F33" s="715">
        <v>1.36</v>
      </c>
      <c r="G33" s="714">
        <v>1.3</v>
      </c>
      <c r="H33" s="714">
        <v>1.26</v>
      </c>
      <c r="I33" s="714">
        <v>1.37</v>
      </c>
      <c r="J33" s="713">
        <v>1.29</v>
      </c>
      <c r="K33" s="714">
        <v>1.25</v>
      </c>
      <c r="L33" s="716">
        <v>1.35</v>
      </c>
    </row>
    <row r="34" spans="1:12" x14ac:dyDescent="0.2">
      <c r="A34" s="428">
        <v>2014</v>
      </c>
      <c r="B34" s="386">
        <v>65</v>
      </c>
      <c r="C34" s="426">
        <v>3184.08</v>
      </c>
      <c r="D34" s="713">
        <v>1.28</v>
      </c>
      <c r="E34" s="714">
        <v>1.22</v>
      </c>
      <c r="F34" s="715">
        <v>1.34</v>
      </c>
      <c r="G34" s="714">
        <v>1.26</v>
      </c>
      <c r="H34" s="714">
        <v>1.2</v>
      </c>
      <c r="I34" s="714">
        <v>1.33</v>
      </c>
      <c r="J34" s="713">
        <v>1.29</v>
      </c>
      <c r="K34" s="714">
        <v>1.24</v>
      </c>
      <c r="L34" s="716">
        <v>1.36</v>
      </c>
    </row>
    <row r="35" spans="1:12" x14ac:dyDescent="0.2">
      <c r="A35" s="428">
        <v>2015</v>
      </c>
      <c r="B35" s="386">
        <v>89</v>
      </c>
      <c r="C35" s="426">
        <v>2885.48</v>
      </c>
      <c r="D35" s="713">
        <v>1.3</v>
      </c>
      <c r="E35" s="714">
        <v>1.24</v>
      </c>
      <c r="F35" s="715">
        <v>1.38</v>
      </c>
      <c r="G35" s="714">
        <v>1.3</v>
      </c>
      <c r="H35" s="714">
        <v>1.26</v>
      </c>
      <c r="I35" s="714">
        <v>1.38</v>
      </c>
      <c r="J35" s="713">
        <v>1.29</v>
      </c>
      <c r="K35" s="714">
        <v>1.23</v>
      </c>
      <c r="L35" s="716">
        <v>1.36</v>
      </c>
    </row>
    <row r="36" spans="1:12" x14ac:dyDescent="0.2">
      <c r="A36" s="428">
        <v>2016</v>
      </c>
      <c r="B36" s="386">
        <v>150</v>
      </c>
      <c r="C36" s="426">
        <v>7379.8</v>
      </c>
      <c r="D36" s="713">
        <v>1.31</v>
      </c>
      <c r="E36" s="714">
        <v>1.25</v>
      </c>
      <c r="F36" s="715">
        <v>1.37</v>
      </c>
      <c r="G36" s="714">
        <v>1.3</v>
      </c>
      <c r="H36" s="714">
        <v>1.23</v>
      </c>
      <c r="I36" s="714">
        <v>1.43</v>
      </c>
      <c r="J36" s="713">
        <v>1.31</v>
      </c>
      <c r="K36" s="714">
        <v>1.25</v>
      </c>
      <c r="L36" s="716">
        <v>1.35</v>
      </c>
    </row>
    <row r="37" spans="1:12" x14ac:dyDescent="0.2">
      <c r="A37" s="428">
        <v>2017</v>
      </c>
      <c r="B37" s="386">
        <v>167</v>
      </c>
      <c r="C37" s="426">
        <v>4092.24</v>
      </c>
      <c r="D37" s="713">
        <v>1.33</v>
      </c>
      <c r="E37" s="714">
        <v>1.24</v>
      </c>
      <c r="F37" s="715">
        <v>1.41</v>
      </c>
      <c r="G37" s="714">
        <v>1.27</v>
      </c>
      <c r="H37" s="714">
        <v>1.21</v>
      </c>
      <c r="I37" s="714">
        <v>1.4</v>
      </c>
      <c r="J37" s="713">
        <v>1.33</v>
      </c>
      <c r="K37" s="714">
        <v>1.25</v>
      </c>
      <c r="L37" s="716">
        <v>1.42</v>
      </c>
    </row>
    <row r="38" spans="1:12" x14ac:dyDescent="0.2">
      <c r="A38" s="428">
        <v>2018</v>
      </c>
      <c r="B38" s="386">
        <v>96</v>
      </c>
      <c r="C38" s="426">
        <v>3962.12</v>
      </c>
      <c r="D38" s="713">
        <v>1.33</v>
      </c>
      <c r="E38" s="714">
        <v>1.26</v>
      </c>
      <c r="F38" s="715">
        <v>1.46</v>
      </c>
      <c r="G38" s="714">
        <v>1.38</v>
      </c>
      <c r="H38" s="714">
        <v>1.26</v>
      </c>
      <c r="I38" s="714">
        <v>1.52</v>
      </c>
      <c r="J38" s="713">
        <v>1.32</v>
      </c>
      <c r="K38" s="714">
        <v>1.26</v>
      </c>
      <c r="L38" s="716">
        <v>1.43</v>
      </c>
    </row>
    <row r="39" spans="1:12" x14ac:dyDescent="0.2">
      <c r="A39" s="428">
        <v>2019</v>
      </c>
      <c r="B39" s="386">
        <v>110</v>
      </c>
      <c r="C39" s="426">
        <v>4598.8599999999997</v>
      </c>
      <c r="D39" s="713">
        <v>1.31</v>
      </c>
      <c r="E39" s="714">
        <v>1.22</v>
      </c>
      <c r="F39" s="715">
        <v>1.42</v>
      </c>
      <c r="G39" s="714">
        <v>1.31</v>
      </c>
      <c r="H39" s="714">
        <v>1.26</v>
      </c>
      <c r="I39" s="714">
        <v>1.49</v>
      </c>
      <c r="J39" s="713">
        <v>1.31</v>
      </c>
      <c r="K39" s="714">
        <v>1.2</v>
      </c>
      <c r="L39" s="716">
        <v>1.4</v>
      </c>
    </row>
    <row r="40" spans="1:12" x14ac:dyDescent="0.2">
      <c r="A40" s="428">
        <v>2020</v>
      </c>
      <c r="B40" s="386">
        <v>164</v>
      </c>
      <c r="C40" s="426">
        <v>9623.14</v>
      </c>
      <c r="D40" s="713">
        <v>1.34</v>
      </c>
      <c r="E40" s="714">
        <v>1.26</v>
      </c>
      <c r="F40" s="715">
        <v>1.45</v>
      </c>
      <c r="G40" s="714">
        <v>1.35</v>
      </c>
      <c r="H40" s="714">
        <v>1.24</v>
      </c>
      <c r="I40" s="714">
        <v>1.47</v>
      </c>
      <c r="J40" s="713">
        <v>1.34</v>
      </c>
      <c r="K40" s="714">
        <v>1.26</v>
      </c>
      <c r="L40" s="716">
        <v>1.43</v>
      </c>
    </row>
    <row r="41" spans="1:12" x14ac:dyDescent="0.2">
      <c r="A41" s="428">
        <v>2021</v>
      </c>
      <c r="B41" s="386">
        <v>157</v>
      </c>
      <c r="C41" s="426">
        <v>12490.96</v>
      </c>
      <c r="D41" s="713">
        <v>1.34</v>
      </c>
      <c r="E41" s="714">
        <v>1.27</v>
      </c>
      <c r="F41" s="715">
        <v>1.44</v>
      </c>
      <c r="G41" s="714">
        <v>1.37</v>
      </c>
      <c r="H41" s="714">
        <v>1.3</v>
      </c>
      <c r="I41" s="714">
        <v>1.5</v>
      </c>
      <c r="J41" s="713">
        <v>1.33</v>
      </c>
      <c r="K41" s="714">
        <v>1.27</v>
      </c>
      <c r="L41" s="716">
        <v>1.41</v>
      </c>
    </row>
    <row r="42" spans="1:12" x14ac:dyDescent="0.2">
      <c r="A42" s="428">
        <v>2022</v>
      </c>
      <c r="B42" s="386">
        <v>153</v>
      </c>
      <c r="C42" s="426">
        <v>10395.780000000001</v>
      </c>
      <c r="D42" s="713">
        <v>1.32</v>
      </c>
      <c r="E42" s="714">
        <v>1.25</v>
      </c>
      <c r="F42" s="715">
        <v>1.4</v>
      </c>
      <c r="G42" s="714">
        <v>1.4</v>
      </c>
      <c r="H42" s="714">
        <v>1.33</v>
      </c>
      <c r="I42" s="714">
        <v>1.5</v>
      </c>
      <c r="J42" s="713">
        <v>1.3</v>
      </c>
      <c r="K42" s="714">
        <v>1.22</v>
      </c>
      <c r="L42" s="716">
        <v>1.39</v>
      </c>
    </row>
    <row r="43" spans="1:12" ht="13.5" thickBot="1" x14ac:dyDescent="0.25">
      <c r="A43" s="437">
        <v>2023</v>
      </c>
      <c r="B43" s="458">
        <v>217</v>
      </c>
      <c r="C43" s="433">
        <v>17980.28</v>
      </c>
      <c r="D43" s="717">
        <v>1.34</v>
      </c>
      <c r="E43" s="718">
        <v>1.25</v>
      </c>
      <c r="F43" s="719">
        <v>1.4</v>
      </c>
      <c r="G43" s="718">
        <v>1.38</v>
      </c>
      <c r="H43" s="718">
        <v>1.31</v>
      </c>
      <c r="I43" s="718">
        <v>1.42</v>
      </c>
      <c r="J43" s="717">
        <v>1.32</v>
      </c>
      <c r="K43" s="718">
        <v>1.23</v>
      </c>
      <c r="L43" s="720">
        <v>1.4</v>
      </c>
    </row>
    <row r="44" spans="1:12" x14ac:dyDescent="0.2">
      <c r="A44" s="462" t="s">
        <v>20</v>
      </c>
      <c r="B44" s="386">
        <v>1500</v>
      </c>
      <c r="C44" s="426">
        <v>79631.37</v>
      </c>
    </row>
  </sheetData>
  <mergeCells count="1">
    <mergeCell ref="D25:L25"/>
  </mergeCell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60DB820-2541-428F-A453-FA3CA8962A03}">
  <sheetPr>
    <tabColor theme="7" tint="0.39997558519241921"/>
  </sheetPr>
  <dimension ref="A1:Q84"/>
  <sheetViews>
    <sheetView topLeftCell="A10" zoomScaleNormal="100" workbookViewId="0">
      <selection activeCell="F59" sqref="F59"/>
    </sheetView>
  </sheetViews>
  <sheetFormatPr defaultColWidth="9.140625" defaultRowHeight="12.75" x14ac:dyDescent="0.2"/>
  <cols>
    <col min="1" max="1" width="11.140625" style="620" customWidth="1"/>
    <col min="2" max="2" width="9.140625" style="620"/>
    <col min="3" max="3" width="10.42578125" style="620" bestFit="1" customWidth="1"/>
    <col min="4" max="4" width="14.42578125" style="620" customWidth="1"/>
    <col min="5" max="5" width="8.42578125" style="620" customWidth="1"/>
    <col min="6" max="6" width="14.85546875" style="620" customWidth="1"/>
    <col min="7" max="7" width="14.42578125" style="620" customWidth="1"/>
    <col min="8" max="10" width="9.140625" style="620"/>
    <col min="11" max="11" width="12.42578125" style="620" customWidth="1"/>
    <col min="12" max="12" width="9.140625" style="620"/>
    <col min="13" max="13" width="11.140625" style="620" customWidth="1"/>
    <col min="14" max="14" width="14.28515625" style="620" customWidth="1"/>
    <col min="15" max="15" width="9.140625" style="620"/>
    <col min="16" max="16" width="14.42578125" style="620" customWidth="1"/>
    <col min="17" max="17" width="14.28515625" style="620" customWidth="1"/>
    <col min="18" max="16384" width="9.140625" style="620"/>
  </cols>
  <sheetData>
    <row r="1" spans="1:1" x14ac:dyDescent="0.2">
      <c r="A1" s="179" t="s">
        <v>1888</v>
      </c>
    </row>
    <row r="23" spans="1:17" x14ac:dyDescent="0.2">
      <c r="A23" s="640"/>
    </row>
    <row r="24" spans="1:17" x14ac:dyDescent="0.2">
      <c r="A24" s="640" t="s">
        <v>291</v>
      </c>
    </row>
    <row r="25" spans="1:17" x14ac:dyDescent="0.2">
      <c r="A25" s="640"/>
    </row>
    <row r="27" spans="1:17" ht="15" thickBot="1" x14ac:dyDescent="0.3">
      <c r="A27" s="1256" t="s">
        <v>2818</v>
      </c>
      <c r="B27" s="1256"/>
      <c r="C27" s="1256"/>
      <c r="D27" s="1256"/>
      <c r="E27" s="1256"/>
      <c r="F27" s="1256"/>
      <c r="K27" s="1256" t="s">
        <v>2819</v>
      </c>
      <c r="L27" s="1256"/>
      <c r="M27" s="1256"/>
      <c r="N27" s="1256"/>
      <c r="O27" s="1256"/>
      <c r="P27" s="1256"/>
    </row>
    <row r="28" spans="1:17" ht="41.25" x14ac:dyDescent="0.3">
      <c r="A28" s="638" t="s">
        <v>1504</v>
      </c>
      <c r="B28" s="635" t="s">
        <v>277</v>
      </c>
      <c r="C28" s="635" t="s">
        <v>288</v>
      </c>
      <c r="D28" s="637" t="s">
        <v>1889</v>
      </c>
      <c r="E28" s="636" t="s">
        <v>278</v>
      </c>
      <c r="F28" s="635" t="s">
        <v>1890</v>
      </c>
      <c r="G28" s="634" t="s">
        <v>1891</v>
      </c>
      <c r="K28" s="638" t="s">
        <v>1504</v>
      </c>
      <c r="L28" s="635" t="s">
        <v>277</v>
      </c>
      <c r="M28" s="635" t="s">
        <v>2820</v>
      </c>
      <c r="N28" s="637" t="s">
        <v>1889</v>
      </c>
      <c r="O28" s="636" t="s">
        <v>278</v>
      </c>
      <c r="P28" s="635" t="s">
        <v>1890</v>
      </c>
      <c r="Q28" s="634" t="s">
        <v>1891</v>
      </c>
    </row>
    <row r="29" spans="1:17" x14ac:dyDescent="0.2">
      <c r="A29" s="633">
        <v>2007</v>
      </c>
      <c r="B29" s="622">
        <v>2</v>
      </c>
      <c r="C29" s="632">
        <v>18.899999999999999</v>
      </c>
      <c r="D29" s="631">
        <v>11.99</v>
      </c>
      <c r="E29" s="639">
        <v>12.06</v>
      </c>
      <c r="F29" s="622">
        <v>11.9</v>
      </c>
      <c r="G29" s="629">
        <v>12.21</v>
      </c>
      <c r="K29" s="633">
        <v>2007</v>
      </c>
      <c r="L29" s="622">
        <v>2</v>
      </c>
      <c r="M29" s="632">
        <v>22.28</v>
      </c>
      <c r="N29" s="631">
        <v>10.17</v>
      </c>
      <c r="O29" s="630">
        <v>10.199999999999999</v>
      </c>
      <c r="P29" s="622">
        <v>10.119999999999999</v>
      </c>
      <c r="Q29" s="629">
        <v>10.28</v>
      </c>
    </row>
    <row r="30" spans="1:17" x14ac:dyDescent="0.2">
      <c r="A30" s="633">
        <v>2008</v>
      </c>
      <c r="B30" s="622">
        <v>1</v>
      </c>
      <c r="C30" s="632">
        <v>10</v>
      </c>
      <c r="D30" s="631">
        <v>5.56</v>
      </c>
      <c r="E30" s="630">
        <v>5.56</v>
      </c>
      <c r="F30" s="622">
        <v>5.56</v>
      </c>
      <c r="G30" s="629">
        <v>5.56</v>
      </c>
      <c r="K30" s="633">
        <v>2008</v>
      </c>
      <c r="L30" s="622">
        <v>1</v>
      </c>
      <c r="M30" s="632">
        <v>12.14</v>
      </c>
      <c r="N30" s="631">
        <v>4.58</v>
      </c>
      <c r="O30" s="630">
        <v>4.58</v>
      </c>
      <c r="P30" s="622">
        <v>4.58</v>
      </c>
      <c r="Q30" s="629">
        <v>4.58</v>
      </c>
    </row>
    <row r="31" spans="1:17" x14ac:dyDescent="0.2">
      <c r="A31" s="633">
        <v>2009</v>
      </c>
      <c r="B31" s="622">
        <v>2</v>
      </c>
      <c r="C31" s="632">
        <v>46</v>
      </c>
      <c r="D31" s="631">
        <v>6.17</v>
      </c>
      <c r="E31" s="630">
        <v>5.99</v>
      </c>
      <c r="F31" s="622">
        <v>4.78</v>
      </c>
      <c r="G31" s="629">
        <v>7.21</v>
      </c>
      <c r="K31" s="633">
        <v>2009</v>
      </c>
      <c r="L31" s="622">
        <v>2</v>
      </c>
      <c r="M31" s="632">
        <v>52.8</v>
      </c>
      <c r="N31" s="631">
        <v>5.37</v>
      </c>
      <c r="O31" s="630">
        <v>5.28</v>
      </c>
      <c r="P31" s="622">
        <v>4.0999999999999996</v>
      </c>
      <c r="Q31" s="629">
        <v>6.47</v>
      </c>
    </row>
    <row r="32" spans="1:17" x14ac:dyDescent="0.2">
      <c r="A32" s="633">
        <v>2010</v>
      </c>
      <c r="B32" s="622">
        <v>10</v>
      </c>
      <c r="C32" s="632">
        <v>175.07</v>
      </c>
      <c r="D32" s="631">
        <v>5.75</v>
      </c>
      <c r="E32" s="630">
        <v>6.21</v>
      </c>
      <c r="F32" s="622">
        <v>5.5</v>
      </c>
      <c r="G32" s="629">
        <v>7.97</v>
      </c>
      <c r="K32" s="633">
        <v>2010</v>
      </c>
      <c r="L32" s="622">
        <v>10</v>
      </c>
      <c r="M32" s="632">
        <v>210.72</v>
      </c>
      <c r="N32" s="631">
        <v>4.7699999999999996</v>
      </c>
      <c r="O32" s="630">
        <v>5.39</v>
      </c>
      <c r="P32" s="622">
        <v>4.5999999999999996</v>
      </c>
      <c r="Q32" s="629">
        <v>6.46</v>
      </c>
    </row>
    <row r="33" spans="1:17" x14ac:dyDescent="0.2">
      <c r="A33" s="633">
        <v>2011</v>
      </c>
      <c r="B33" s="622">
        <v>28</v>
      </c>
      <c r="C33" s="632">
        <v>411.79</v>
      </c>
      <c r="D33" s="631">
        <v>5.38</v>
      </c>
      <c r="E33" s="630">
        <v>5.4</v>
      </c>
      <c r="F33" s="622">
        <v>4.71</v>
      </c>
      <c r="G33" s="629">
        <v>5.99</v>
      </c>
      <c r="K33" s="633">
        <v>2011</v>
      </c>
      <c r="L33" s="622">
        <v>28</v>
      </c>
      <c r="M33" s="632">
        <v>495.7</v>
      </c>
      <c r="N33" s="631">
        <v>4.47</v>
      </c>
      <c r="O33" s="630">
        <v>4.47</v>
      </c>
      <c r="P33" s="622">
        <v>3.95</v>
      </c>
      <c r="Q33" s="629">
        <v>5.0599999999999996</v>
      </c>
    </row>
    <row r="34" spans="1:17" x14ac:dyDescent="0.2">
      <c r="A34" s="633">
        <v>2012</v>
      </c>
      <c r="B34" s="622">
        <v>41</v>
      </c>
      <c r="C34" s="632">
        <v>929.64</v>
      </c>
      <c r="D34" s="631">
        <v>4.4400000000000004</v>
      </c>
      <c r="E34" s="630">
        <v>5.04</v>
      </c>
      <c r="F34" s="622">
        <v>4.25</v>
      </c>
      <c r="G34" s="629">
        <v>5.56</v>
      </c>
      <c r="K34" s="633">
        <v>2012</v>
      </c>
      <c r="L34" s="622">
        <v>41</v>
      </c>
      <c r="M34" s="632">
        <v>1181.4100000000001</v>
      </c>
      <c r="N34" s="631">
        <v>3.49</v>
      </c>
      <c r="O34" s="630">
        <v>4.08</v>
      </c>
      <c r="P34" s="622">
        <v>3.3</v>
      </c>
      <c r="Q34" s="629">
        <v>4.51</v>
      </c>
    </row>
    <row r="35" spans="1:17" x14ac:dyDescent="0.2">
      <c r="A35" s="633">
        <v>2013</v>
      </c>
      <c r="B35" s="622">
        <v>38</v>
      </c>
      <c r="C35" s="632">
        <v>1341.35</v>
      </c>
      <c r="D35" s="631">
        <v>4.8099999999999996</v>
      </c>
      <c r="E35" s="630">
        <v>4.49</v>
      </c>
      <c r="F35" s="622">
        <v>3.87</v>
      </c>
      <c r="G35" s="629">
        <v>5.32</v>
      </c>
      <c r="K35" s="633">
        <v>2013</v>
      </c>
      <c r="L35" s="622">
        <v>38</v>
      </c>
      <c r="M35" s="632">
        <v>1754.16</v>
      </c>
      <c r="N35" s="631">
        <v>3.68</v>
      </c>
      <c r="O35" s="630">
        <v>3.51</v>
      </c>
      <c r="P35" s="622">
        <v>3.01</v>
      </c>
      <c r="Q35" s="629">
        <v>4.0599999999999996</v>
      </c>
    </row>
    <row r="36" spans="1:17" x14ac:dyDescent="0.2">
      <c r="A36" s="633">
        <v>2014</v>
      </c>
      <c r="B36" s="622">
        <v>64</v>
      </c>
      <c r="C36" s="632">
        <v>3144.48</v>
      </c>
      <c r="D36" s="631">
        <v>4.63</v>
      </c>
      <c r="E36" s="630">
        <v>3.87</v>
      </c>
      <c r="F36" s="622">
        <v>3.17</v>
      </c>
      <c r="G36" s="629">
        <v>5.08</v>
      </c>
      <c r="K36" s="633">
        <v>2014</v>
      </c>
      <c r="L36" s="622">
        <v>64</v>
      </c>
      <c r="M36" s="632">
        <v>4064.03</v>
      </c>
      <c r="N36" s="631">
        <v>3.58</v>
      </c>
      <c r="O36" s="630">
        <v>2.99</v>
      </c>
      <c r="P36" s="622">
        <v>2.41</v>
      </c>
      <c r="Q36" s="629">
        <v>3.92</v>
      </c>
    </row>
    <row r="37" spans="1:17" x14ac:dyDescent="0.2">
      <c r="A37" s="633">
        <v>2015</v>
      </c>
      <c r="B37" s="622">
        <v>87</v>
      </c>
      <c r="C37" s="632">
        <v>2868.48</v>
      </c>
      <c r="D37" s="631">
        <v>3.82</v>
      </c>
      <c r="E37" s="630">
        <v>3.43</v>
      </c>
      <c r="F37" s="622">
        <v>2.7</v>
      </c>
      <c r="G37" s="629">
        <v>4.2</v>
      </c>
      <c r="K37" s="633">
        <v>2015</v>
      </c>
      <c r="L37" s="622">
        <v>87</v>
      </c>
      <c r="M37" s="632">
        <v>3728.47</v>
      </c>
      <c r="N37" s="631">
        <v>2.94</v>
      </c>
      <c r="O37" s="630">
        <v>2.6</v>
      </c>
      <c r="P37" s="622">
        <v>2.02</v>
      </c>
      <c r="Q37" s="629">
        <v>3.34</v>
      </c>
    </row>
    <row r="38" spans="1:17" x14ac:dyDescent="0.2">
      <c r="A38" s="633">
        <v>2016</v>
      </c>
      <c r="B38" s="622">
        <v>146</v>
      </c>
      <c r="C38" s="632">
        <v>7387.29</v>
      </c>
      <c r="D38" s="631">
        <v>2.95</v>
      </c>
      <c r="E38" s="630">
        <v>2.84</v>
      </c>
      <c r="F38" s="622">
        <v>2.4500000000000002</v>
      </c>
      <c r="G38" s="629">
        <v>3.34</v>
      </c>
      <c r="K38" s="633">
        <v>2016</v>
      </c>
      <c r="L38" s="622">
        <v>145</v>
      </c>
      <c r="M38" s="632">
        <v>9618.4699999999993</v>
      </c>
      <c r="N38" s="631">
        <v>2.25</v>
      </c>
      <c r="O38" s="630">
        <v>2.1800000000000002</v>
      </c>
      <c r="P38" s="622">
        <v>1.85</v>
      </c>
      <c r="Q38" s="629">
        <v>2.6</v>
      </c>
    </row>
    <row r="39" spans="1:17" x14ac:dyDescent="0.2">
      <c r="A39" s="633">
        <v>2017</v>
      </c>
      <c r="B39" s="622">
        <v>163</v>
      </c>
      <c r="C39" s="632">
        <v>4045.84</v>
      </c>
      <c r="D39" s="631">
        <v>2.67</v>
      </c>
      <c r="E39" s="630">
        <v>2.63</v>
      </c>
      <c r="F39" s="622">
        <v>2.04</v>
      </c>
      <c r="G39" s="629">
        <v>3.33</v>
      </c>
      <c r="K39" s="633">
        <v>2017</v>
      </c>
      <c r="L39" s="622">
        <v>163</v>
      </c>
      <c r="M39" s="632">
        <v>5381.86</v>
      </c>
      <c r="N39" s="631">
        <v>2.0099999999999998</v>
      </c>
      <c r="O39" s="630">
        <v>1.99</v>
      </c>
      <c r="P39" s="622">
        <v>1.59</v>
      </c>
      <c r="Q39" s="629">
        <v>2.34</v>
      </c>
    </row>
    <row r="40" spans="1:17" x14ac:dyDescent="0.2">
      <c r="A40" s="633">
        <v>2018</v>
      </c>
      <c r="B40" s="622">
        <v>94</v>
      </c>
      <c r="C40" s="632">
        <v>3949.42</v>
      </c>
      <c r="D40" s="631">
        <v>2.2599999999999998</v>
      </c>
      <c r="E40" s="630">
        <v>2.13</v>
      </c>
      <c r="F40" s="622">
        <v>1.73</v>
      </c>
      <c r="G40" s="629">
        <v>3.11</v>
      </c>
      <c r="K40" s="633">
        <v>2018</v>
      </c>
      <c r="L40" s="622">
        <v>94</v>
      </c>
      <c r="M40" s="632">
        <v>5398.82</v>
      </c>
      <c r="N40" s="631">
        <v>1.65</v>
      </c>
      <c r="O40" s="630">
        <v>1.57</v>
      </c>
      <c r="P40" s="622">
        <v>1.27</v>
      </c>
      <c r="Q40" s="629">
        <v>2.37</v>
      </c>
    </row>
    <row r="41" spans="1:17" x14ac:dyDescent="0.2">
      <c r="A41" s="633">
        <v>2019</v>
      </c>
      <c r="B41" s="622">
        <v>102</v>
      </c>
      <c r="C41" s="632">
        <v>4525.3599999999997</v>
      </c>
      <c r="D41" s="631">
        <v>1.93</v>
      </c>
      <c r="E41" s="630">
        <v>1.85</v>
      </c>
      <c r="F41" s="622">
        <v>1.48</v>
      </c>
      <c r="G41" s="629">
        <v>2.64</v>
      </c>
      <c r="K41" s="633">
        <v>2019</v>
      </c>
      <c r="L41" s="622">
        <v>102</v>
      </c>
      <c r="M41" s="632">
        <v>6014.07</v>
      </c>
      <c r="N41" s="631">
        <v>1.45</v>
      </c>
      <c r="O41" s="630">
        <v>1.44</v>
      </c>
      <c r="P41" s="622">
        <v>1.17</v>
      </c>
      <c r="Q41" s="629">
        <v>1.91</v>
      </c>
    </row>
    <row r="42" spans="1:17" x14ac:dyDescent="0.2">
      <c r="A42" s="633">
        <v>2020</v>
      </c>
      <c r="B42" s="622">
        <v>157</v>
      </c>
      <c r="C42" s="632">
        <v>9489.0400000000009</v>
      </c>
      <c r="D42" s="631">
        <v>1.72</v>
      </c>
      <c r="E42" s="630">
        <v>1.86</v>
      </c>
      <c r="F42" s="622">
        <v>1.53</v>
      </c>
      <c r="G42" s="629">
        <v>2.6</v>
      </c>
      <c r="K42" s="633">
        <v>2020</v>
      </c>
      <c r="L42" s="622">
        <v>157</v>
      </c>
      <c r="M42" s="632">
        <v>12585.48</v>
      </c>
      <c r="N42" s="631">
        <v>1.3</v>
      </c>
      <c r="O42" s="630">
        <v>1.4</v>
      </c>
      <c r="P42" s="622">
        <v>1.1200000000000001</v>
      </c>
      <c r="Q42" s="629">
        <v>1.89</v>
      </c>
    </row>
    <row r="43" spans="1:17" x14ac:dyDescent="0.2">
      <c r="A43" s="633">
        <v>2021</v>
      </c>
      <c r="B43" s="622">
        <v>128</v>
      </c>
      <c r="C43" s="632">
        <v>11258.24</v>
      </c>
      <c r="D43" s="631">
        <v>1.61</v>
      </c>
      <c r="E43" s="630">
        <v>1.58</v>
      </c>
      <c r="F43" s="622">
        <v>1.28</v>
      </c>
      <c r="G43" s="629">
        <v>2.06</v>
      </c>
      <c r="K43" s="633">
        <v>2021</v>
      </c>
      <c r="L43" s="622">
        <v>128</v>
      </c>
      <c r="M43" s="632">
        <v>15012.66</v>
      </c>
      <c r="N43" s="631">
        <v>1.21</v>
      </c>
      <c r="O43" s="630">
        <v>1.2</v>
      </c>
      <c r="P43" s="622">
        <v>0.98</v>
      </c>
      <c r="Q43" s="629">
        <v>1.51</v>
      </c>
    </row>
    <row r="44" spans="1:17" x14ac:dyDescent="0.2">
      <c r="A44" s="633">
        <v>2022</v>
      </c>
      <c r="B44" s="622">
        <v>140</v>
      </c>
      <c r="C44" s="632">
        <v>9832.6299999999992</v>
      </c>
      <c r="D44" s="631">
        <v>1.56</v>
      </c>
      <c r="E44" s="630">
        <v>1.61</v>
      </c>
      <c r="F44" s="622">
        <v>1.28</v>
      </c>
      <c r="G44" s="629">
        <v>2.16</v>
      </c>
      <c r="K44" s="633">
        <v>2022</v>
      </c>
      <c r="L44" s="622">
        <v>140</v>
      </c>
      <c r="M44" s="632">
        <v>12712.77</v>
      </c>
      <c r="N44" s="631">
        <v>1.21</v>
      </c>
      <c r="O44" s="630">
        <v>1.25</v>
      </c>
      <c r="P44" s="622">
        <v>0.98</v>
      </c>
      <c r="Q44" s="629">
        <v>1.66</v>
      </c>
    </row>
    <row r="45" spans="1:17" ht="13.5" thickBot="1" x14ac:dyDescent="0.25">
      <c r="A45" s="628">
        <v>2023</v>
      </c>
      <c r="B45" s="624">
        <v>76</v>
      </c>
      <c r="C45" s="627">
        <v>7089.27</v>
      </c>
      <c r="D45" s="626">
        <v>1.43</v>
      </c>
      <c r="E45" s="625">
        <v>1.33</v>
      </c>
      <c r="F45" s="624">
        <v>1.1599999999999999</v>
      </c>
      <c r="G45" s="623">
        <v>1.79</v>
      </c>
      <c r="K45" s="628">
        <v>2023</v>
      </c>
      <c r="L45" s="624">
        <v>75</v>
      </c>
      <c r="M45" s="627">
        <v>9005.2900000000009</v>
      </c>
      <c r="N45" s="626">
        <v>1.08</v>
      </c>
      <c r="O45" s="625">
        <v>1.04</v>
      </c>
      <c r="P45" s="624">
        <v>0.89</v>
      </c>
      <c r="Q45" s="623">
        <v>1.4</v>
      </c>
    </row>
    <row r="46" spans="1:17" x14ac:dyDescent="0.2">
      <c r="A46" s="1027" t="s">
        <v>20</v>
      </c>
      <c r="B46" s="1028">
        <v>1279</v>
      </c>
      <c r="C46" s="1029">
        <v>66522.820000000007</v>
      </c>
      <c r="D46" s="622"/>
      <c r="E46" s="622"/>
      <c r="F46" s="622"/>
      <c r="K46" s="1027" t="s">
        <v>20</v>
      </c>
      <c r="L46" s="1028">
        <v>1277</v>
      </c>
      <c r="M46" s="1029">
        <v>87251.13</v>
      </c>
      <c r="N46" s="622"/>
      <c r="O46" s="622"/>
      <c r="P46" s="622"/>
    </row>
    <row r="47" spans="1:17" x14ac:dyDescent="0.2">
      <c r="A47" s="622"/>
      <c r="B47" s="622"/>
      <c r="C47" s="622"/>
      <c r="D47" s="622">
        <f>D45/D44</f>
        <v>0.91666666666666663</v>
      </c>
      <c r="E47" s="622"/>
      <c r="F47" s="622"/>
    </row>
    <row r="50" spans="9:10" x14ac:dyDescent="0.2">
      <c r="I50" s="621"/>
      <c r="J50" s="621"/>
    </row>
    <row r="51" spans="9:10" x14ac:dyDescent="0.2">
      <c r="I51" s="621"/>
      <c r="J51" s="176"/>
    </row>
    <row r="52" spans="9:10" x14ac:dyDescent="0.2">
      <c r="I52" s="621"/>
      <c r="J52" s="176"/>
    </row>
    <row r="53" spans="9:10" x14ac:dyDescent="0.2">
      <c r="I53" s="621"/>
      <c r="J53" s="176"/>
    </row>
    <row r="54" spans="9:10" x14ac:dyDescent="0.2">
      <c r="I54" s="621"/>
      <c r="J54" s="176"/>
    </row>
    <row r="55" spans="9:10" x14ac:dyDescent="0.2">
      <c r="I55" s="621"/>
      <c r="J55" s="176"/>
    </row>
    <row r="56" spans="9:10" x14ac:dyDescent="0.2">
      <c r="I56" s="621"/>
      <c r="J56" s="176"/>
    </row>
    <row r="57" spans="9:10" x14ac:dyDescent="0.2">
      <c r="I57" s="621"/>
      <c r="J57" s="176"/>
    </row>
    <row r="58" spans="9:10" x14ac:dyDescent="0.2">
      <c r="I58" s="621"/>
      <c r="J58" s="176"/>
    </row>
    <row r="59" spans="9:10" x14ac:dyDescent="0.2">
      <c r="I59" s="621"/>
      <c r="J59" s="176"/>
    </row>
    <row r="60" spans="9:10" x14ac:dyDescent="0.2">
      <c r="I60" s="621"/>
      <c r="J60" s="176"/>
    </row>
    <row r="71" spans="1:4" x14ac:dyDescent="0.2">
      <c r="A71" s="621"/>
      <c r="B71" s="621"/>
      <c r="C71" s="621"/>
      <c r="D71" s="621"/>
    </row>
    <row r="72" spans="1:4" x14ac:dyDescent="0.2">
      <c r="A72" s="621"/>
      <c r="B72" s="176"/>
      <c r="C72" s="621"/>
      <c r="D72" s="621"/>
    </row>
    <row r="73" spans="1:4" x14ac:dyDescent="0.2">
      <c r="A73" s="621"/>
      <c r="B73" s="176"/>
      <c r="C73" s="621"/>
      <c r="D73" s="621"/>
    </row>
    <row r="74" spans="1:4" x14ac:dyDescent="0.2">
      <c r="A74" s="621"/>
      <c r="B74" s="176"/>
      <c r="C74" s="621"/>
      <c r="D74" s="621"/>
    </row>
    <row r="75" spans="1:4" x14ac:dyDescent="0.2">
      <c r="A75" s="621"/>
      <c r="B75" s="176"/>
      <c r="C75" s="621"/>
      <c r="D75" s="621"/>
    </row>
    <row r="76" spans="1:4" x14ac:dyDescent="0.2">
      <c r="A76" s="621"/>
      <c r="B76" s="176"/>
      <c r="C76" s="621"/>
      <c r="D76" s="621"/>
    </row>
    <row r="77" spans="1:4" x14ac:dyDescent="0.2">
      <c r="A77" s="621"/>
      <c r="B77" s="176"/>
      <c r="C77" s="621"/>
      <c r="D77" s="621"/>
    </row>
    <row r="78" spans="1:4" x14ac:dyDescent="0.2">
      <c r="A78" s="621"/>
      <c r="B78" s="176"/>
      <c r="C78" s="621"/>
      <c r="D78" s="621"/>
    </row>
    <row r="79" spans="1:4" x14ac:dyDescent="0.2">
      <c r="A79" s="621"/>
      <c r="B79" s="176"/>
      <c r="C79" s="621"/>
      <c r="D79" s="621"/>
    </row>
    <row r="80" spans="1:4" x14ac:dyDescent="0.2">
      <c r="A80" s="621"/>
      <c r="B80" s="176"/>
      <c r="C80" s="621"/>
      <c r="D80" s="621"/>
    </row>
    <row r="81" spans="1:4" x14ac:dyDescent="0.2">
      <c r="A81" s="621"/>
      <c r="B81" s="176"/>
      <c r="C81" s="621"/>
      <c r="D81" s="621"/>
    </row>
    <row r="82" spans="1:4" x14ac:dyDescent="0.2">
      <c r="A82" s="621"/>
      <c r="B82" s="176"/>
      <c r="C82" s="621"/>
      <c r="D82" s="621"/>
    </row>
    <row r="83" spans="1:4" x14ac:dyDescent="0.2">
      <c r="A83" s="621"/>
      <c r="B83" s="176"/>
      <c r="C83" s="621"/>
      <c r="D83" s="621"/>
    </row>
    <row r="84" spans="1:4" x14ac:dyDescent="0.2">
      <c r="A84" s="621"/>
      <c r="B84" s="176"/>
      <c r="C84" s="621"/>
      <c r="D84" s="621"/>
    </row>
  </sheetData>
  <mergeCells count="2">
    <mergeCell ref="A27:F27"/>
    <mergeCell ref="K27:P27"/>
  </mergeCells>
  <pageMargins left="0.7" right="0.7" top="0.75" bottom="0.75" header="0.3" footer="0.3"/>
  <pageSetup orientation="portrait" r:id="rId1"/>
  <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tabColor theme="7" tint="0.39997558519241921"/>
  </sheetPr>
  <dimension ref="A1:O65"/>
  <sheetViews>
    <sheetView zoomScaleNormal="100" workbookViewId="0">
      <selection activeCell="H43" sqref="H43"/>
    </sheetView>
  </sheetViews>
  <sheetFormatPr defaultColWidth="9.140625" defaultRowHeight="12.75" x14ac:dyDescent="0.2"/>
  <cols>
    <col min="1" max="1" width="14" style="482" customWidth="1"/>
    <col min="2" max="2" width="5.85546875" style="482" bestFit="1" customWidth="1"/>
    <col min="3" max="3" width="9.28515625" style="482" bestFit="1" customWidth="1"/>
    <col min="4" max="4" width="17.140625" style="482" customWidth="1"/>
    <col min="5" max="5" width="9.85546875" style="482" customWidth="1"/>
    <col min="6" max="6" width="13.42578125" style="482" bestFit="1" customWidth="1"/>
    <col min="7" max="7" width="10" style="482" customWidth="1"/>
    <col min="8" max="8" width="18.42578125" style="482" customWidth="1"/>
    <col min="9" max="9" width="13.42578125" style="482" bestFit="1" customWidth="1"/>
    <col min="10" max="10" width="11.28515625" style="482" customWidth="1"/>
    <col min="11" max="11" width="10.7109375" style="482" customWidth="1"/>
    <col min="12" max="12" width="17.42578125" style="482" customWidth="1"/>
    <col min="13" max="19" width="10.7109375" style="482" customWidth="1"/>
    <col min="20" max="16384" width="9.140625" style="482"/>
  </cols>
  <sheetData>
    <row r="1" spans="1:1" x14ac:dyDescent="0.2">
      <c r="A1" s="179" t="s">
        <v>1498</v>
      </c>
    </row>
    <row r="23" spans="1:15" x14ac:dyDescent="0.2">
      <c r="A23" s="489" t="s">
        <v>291</v>
      </c>
    </row>
    <row r="24" spans="1:15" x14ac:dyDescent="0.2">
      <c r="A24" s="489"/>
    </row>
    <row r="25" spans="1:15" ht="15" thickBot="1" x14ac:dyDescent="0.3">
      <c r="D25" s="1257" t="s">
        <v>2818</v>
      </c>
      <c r="E25" s="1257"/>
      <c r="F25" s="1257"/>
      <c r="G25" s="1257"/>
      <c r="H25" s="1257"/>
      <c r="I25" s="1257"/>
      <c r="J25" s="1257"/>
      <c r="K25" s="1257"/>
      <c r="L25" s="1257"/>
    </row>
    <row r="26" spans="1:15" ht="41.25" x14ac:dyDescent="0.3">
      <c r="A26" s="478" t="s">
        <v>1504</v>
      </c>
      <c r="B26" s="479" t="s">
        <v>277</v>
      </c>
      <c r="C26" s="479" t="s">
        <v>288</v>
      </c>
      <c r="D26" s="480" t="s">
        <v>1889</v>
      </c>
      <c r="E26" s="479" t="s">
        <v>278</v>
      </c>
      <c r="F26" s="479" t="s">
        <v>279</v>
      </c>
      <c r="G26" s="479" t="s">
        <v>280</v>
      </c>
      <c r="H26" s="480" t="s">
        <v>1892</v>
      </c>
      <c r="I26" s="479" t="s">
        <v>281</v>
      </c>
      <c r="J26" s="479" t="s">
        <v>282</v>
      </c>
      <c r="K26" s="479" t="s">
        <v>283</v>
      </c>
      <c r="L26" s="480" t="s">
        <v>1893</v>
      </c>
      <c r="M26" s="479" t="s">
        <v>284</v>
      </c>
      <c r="N26" s="479" t="s">
        <v>285</v>
      </c>
      <c r="O26" s="516" t="s">
        <v>286</v>
      </c>
    </row>
    <row r="27" spans="1:15" x14ac:dyDescent="0.2">
      <c r="A27" s="481">
        <v>2007</v>
      </c>
      <c r="B27" s="482">
        <v>2</v>
      </c>
      <c r="C27" s="483">
        <v>18.899999999999999</v>
      </c>
      <c r="D27" s="517">
        <v>11.99</v>
      </c>
      <c r="E27" s="482">
        <v>12.06</v>
      </c>
      <c r="F27" s="482">
        <v>11.9</v>
      </c>
      <c r="G27" s="482">
        <v>12.21</v>
      </c>
      <c r="H27" s="484"/>
      <c r="L27" s="484">
        <v>11.8</v>
      </c>
      <c r="M27" s="482">
        <v>11.8</v>
      </c>
      <c r="N27" s="482">
        <v>11.8</v>
      </c>
      <c r="O27" s="518">
        <v>11.8</v>
      </c>
    </row>
    <row r="28" spans="1:15" x14ac:dyDescent="0.2">
      <c r="A28" s="481">
        <v>2008</v>
      </c>
      <c r="B28" s="482">
        <v>1</v>
      </c>
      <c r="C28" s="483">
        <v>10</v>
      </c>
      <c r="D28" s="517">
        <v>5.56</v>
      </c>
      <c r="E28" s="482">
        <v>5.56</v>
      </c>
      <c r="F28" s="482">
        <v>5.56</v>
      </c>
      <c r="G28" s="482">
        <v>5.56</v>
      </c>
      <c r="H28" s="484">
        <v>5.56</v>
      </c>
      <c r="I28" s="482">
        <v>5.56</v>
      </c>
      <c r="J28" s="482">
        <v>5.56</v>
      </c>
      <c r="K28" s="482">
        <v>5.56</v>
      </c>
      <c r="L28" s="484"/>
      <c r="O28" s="518"/>
    </row>
    <row r="29" spans="1:15" x14ac:dyDescent="0.2">
      <c r="A29" s="481">
        <v>2009</v>
      </c>
      <c r="B29" s="482">
        <v>2</v>
      </c>
      <c r="C29" s="483">
        <v>46</v>
      </c>
      <c r="D29" s="517">
        <v>6.17</v>
      </c>
      <c r="E29" s="482">
        <v>5.99</v>
      </c>
      <c r="F29" s="482">
        <v>4.78</v>
      </c>
      <c r="G29" s="482">
        <v>7.21</v>
      </c>
      <c r="H29" s="484">
        <v>3.97</v>
      </c>
      <c r="I29" s="482">
        <v>3.97</v>
      </c>
      <c r="J29" s="482">
        <v>3.97</v>
      </c>
      <c r="K29" s="482">
        <v>3.97</v>
      </c>
      <c r="L29" s="484">
        <v>8.02</v>
      </c>
      <c r="M29" s="482">
        <v>8.02</v>
      </c>
      <c r="N29" s="482">
        <v>8.02</v>
      </c>
      <c r="O29" s="518">
        <v>8.02</v>
      </c>
    </row>
    <row r="30" spans="1:15" x14ac:dyDescent="0.2">
      <c r="A30" s="481">
        <v>2010</v>
      </c>
      <c r="B30" s="482">
        <v>10</v>
      </c>
      <c r="C30" s="483">
        <v>175.07</v>
      </c>
      <c r="D30" s="517">
        <v>5.75</v>
      </c>
      <c r="E30" s="482">
        <v>6.21</v>
      </c>
      <c r="F30" s="482">
        <v>5.5</v>
      </c>
      <c r="G30" s="482">
        <v>7.97</v>
      </c>
      <c r="H30" s="484">
        <v>5.13</v>
      </c>
      <c r="I30" s="482">
        <v>5.84</v>
      </c>
      <c r="J30" s="482">
        <v>4.71</v>
      </c>
      <c r="K30" s="482">
        <v>6.46</v>
      </c>
      <c r="L30" s="484">
        <v>7.54</v>
      </c>
      <c r="M30" s="482">
        <v>7.85</v>
      </c>
      <c r="N30" s="482">
        <v>6.78</v>
      </c>
      <c r="O30" s="518">
        <v>9.2899999999999991</v>
      </c>
    </row>
    <row r="31" spans="1:15" x14ac:dyDescent="0.2">
      <c r="A31" s="481">
        <v>2011</v>
      </c>
      <c r="B31" s="482">
        <v>28</v>
      </c>
      <c r="C31" s="483">
        <v>411.79</v>
      </c>
      <c r="D31" s="517">
        <v>5.38</v>
      </c>
      <c r="E31" s="482">
        <v>5.4</v>
      </c>
      <c r="F31" s="482">
        <v>4.71</v>
      </c>
      <c r="G31" s="482">
        <v>5.99</v>
      </c>
      <c r="H31" s="484">
        <v>5.36</v>
      </c>
      <c r="I31" s="482">
        <v>5.45</v>
      </c>
      <c r="J31" s="482">
        <v>4.5599999999999996</v>
      </c>
      <c r="K31" s="482">
        <v>6.09</v>
      </c>
      <c r="L31" s="484">
        <v>5.4</v>
      </c>
      <c r="M31" s="482">
        <v>5.35</v>
      </c>
      <c r="N31" s="482">
        <v>4.83</v>
      </c>
      <c r="O31" s="518">
        <v>5.87</v>
      </c>
    </row>
    <row r="32" spans="1:15" x14ac:dyDescent="0.2">
      <c r="A32" s="481">
        <v>2012</v>
      </c>
      <c r="B32" s="482">
        <v>41</v>
      </c>
      <c r="C32" s="483">
        <v>929.64</v>
      </c>
      <c r="D32" s="517">
        <v>4.4400000000000004</v>
      </c>
      <c r="E32" s="482">
        <v>5.04</v>
      </c>
      <c r="F32" s="482">
        <v>4.25</v>
      </c>
      <c r="G32" s="482">
        <v>5.56</v>
      </c>
      <c r="H32" s="484">
        <v>3.85</v>
      </c>
      <c r="I32" s="482">
        <v>4.42</v>
      </c>
      <c r="J32" s="482">
        <v>3.81</v>
      </c>
      <c r="K32" s="482">
        <v>5.35</v>
      </c>
      <c r="L32" s="484">
        <v>5.29</v>
      </c>
      <c r="M32" s="482">
        <v>5.14</v>
      </c>
      <c r="N32" s="482">
        <v>5.03</v>
      </c>
      <c r="O32" s="518">
        <v>5.82</v>
      </c>
    </row>
    <row r="33" spans="1:15" x14ac:dyDescent="0.2">
      <c r="A33" s="481">
        <v>2013</v>
      </c>
      <c r="B33" s="482">
        <v>38</v>
      </c>
      <c r="C33" s="483">
        <v>1341.35</v>
      </c>
      <c r="D33" s="517">
        <v>4.8099999999999996</v>
      </c>
      <c r="E33" s="482">
        <v>4.49</v>
      </c>
      <c r="F33" s="482">
        <v>3.87</v>
      </c>
      <c r="G33" s="482">
        <v>5.32</v>
      </c>
      <c r="H33" s="484">
        <v>4.57</v>
      </c>
      <c r="I33" s="482">
        <v>4.46</v>
      </c>
      <c r="J33" s="482">
        <v>3.68</v>
      </c>
      <c r="K33" s="482">
        <v>5.23</v>
      </c>
      <c r="L33" s="484">
        <v>5.01</v>
      </c>
      <c r="M33" s="482">
        <v>4.66</v>
      </c>
      <c r="N33" s="482">
        <v>4.1399999999999997</v>
      </c>
      <c r="O33" s="518">
        <v>5.32</v>
      </c>
    </row>
    <row r="34" spans="1:15" x14ac:dyDescent="0.2">
      <c r="A34" s="481">
        <v>2014</v>
      </c>
      <c r="B34" s="482">
        <v>64</v>
      </c>
      <c r="C34" s="483">
        <v>3144.48</v>
      </c>
      <c r="D34" s="517">
        <v>4.63</v>
      </c>
      <c r="E34" s="482">
        <v>3.87</v>
      </c>
      <c r="F34" s="482">
        <v>3.17</v>
      </c>
      <c r="G34" s="482">
        <v>5.08</v>
      </c>
      <c r="H34" s="484">
        <v>4.6399999999999997</v>
      </c>
      <c r="I34" s="482">
        <v>3.82</v>
      </c>
      <c r="J34" s="482">
        <v>3.24</v>
      </c>
      <c r="K34" s="482">
        <v>4.84</v>
      </c>
      <c r="L34" s="484">
        <v>4.58</v>
      </c>
      <c r="M34" s="482">
        <v>3.86</v>
      </c>
      <c r="N34" s="482">
        <v>3.15</v>
      </c>
      <c r="O34" s="518">
        <v>5.13</v>
      </c>
    </row>
    <row r="35" spans="1:15" x14ac:dyDescent="0.2">
      <c r="A35" s="481">
        <v>2015</v>
      </c>
      <c r="B35" s="482">
        <v>87</v>
      </c>
      <c r="C35" s="483">
        <v>2868.48</v>
      </c>
      <c r="D35" s="517">
        <v>3.82</v>
      </c>
      <c r="E35" s="482">
        <v>3.43</v>
      </c>
      <c r="F35" s="482">
        <v>2.7</v>
      </c>
      <c r="G35" s="482">
        <v>4.2</v>
      </c>
      <c r="H35" s="484">
        <v>3</v>
      </c>
      <c r="I35" s="482">
        <v>3.06</v>
      </c>
      <c r="J35" s="482">
        <v>2.4700000000000002</v>
      </c>
      <c r="K35" s="482">
        <v>3.95</v>
      </c>
      <c r="L35" s="484">
        <v>4.16</v>
      </c>
      <c r="M35" s="482">
        <v>3.56</v>
      </c>
      <c r="N35" s="482">
        <v>2.83</v>
      </c>
      <c r="O35" s="518">
        <v>4.3499999999999996</v>
      </c>
    </row>
    <row r="36" spans="1:15" x14ac:dyDescent="0.2">
      <c r="A36" s="481">
        <v>2016</v>
      </c>
      <c r="B36" s="482">
        <v>146</v>
      </c>
      <c r="C36" s="483">
        <v>7387.29</v>
      </c>
      <c r="D36" s="517">
        <v>2.95</v>
      </c>
      <c r="E36" s="482">
        <v>2.84</v>
      </c>
      <c r="F36" s="482">
        <v>2.4500000000000002</v>
      </c>
      <c r="G36" s="482">
        <v>3.34</v>
      </c>
      <c r="H36" s="484">
        <v>3.5</v>
      </c>
      <c r="I36" s="482">
        <v>2.77</v>
      </c>
      <c r="J36" s="482">
        <v>2.3199999999999998</v>
      </c>
      <c r="K36" s="482">
        <v>3.97</v>
      </c>
      <c r="L36" s="484">
        <v>2.81</v>
      </c>
      <c r="M36" s="482">
        <v>2.84</v>
      </c>
      <c r="N36" s="482">
        <v>2.4900000000000002</v>
      </c>
      <c r="O36" s="518">
        <v>3.25</v>
      </c>
    </row>
    <row r="37" spans="1:15" x14ac:dyDescent="0.2">
      <c r="A37" s="481">
        <v>2017</v>
      </c>
      <c r="B37" s="482">
        <v>163</v>
      </c>
      <c r="C37" s="483">
        <v>4045.84</v>
      </c>
      <c r="D37" s="517">
        <v>2.67</v>
      </c>
      <c r="E37" s="482">
        <v>2.63</v>
      </c>
      <c r="F37" s="482">
        <v>2.04</v>
      </c>
      <c r="G37" s="482">
        <v>3.33</v>
      </c>
      <c r="H37" s="484">
        <v>2.72</v>
      </c>
      <c r="I37" s="482">
        <v>2.63</v>
      </c>
      <c r="J37" s="482">
        <v>2.15</v>
      </c>
      <c r="K37" s="482">
        <v>3.1</v>
      </c>
      <c r="L37" s="484">
        <v>2.66</v>
      </c>
      <c r="M37" s="482">
        <v>2.62</v>
      </c>
      <c r="N37" s="482">
        <v>1.98</v>
      </c>
      <c r="O37" s="518">
        <v>3.37</v>
      </c>
    </row>
    <row r="38" spans="1:15" x14ac:dyDescent="0.2">
      <c r="A38" s="481">
        <v>2018</v>
      </c>
      <c r="B38" s="482">
        <v>94</v>
      </c>
      <c r="C38" s="483">
        <v>3949.42</v>
      </c>
      <c r="D38" s="517">
        <v>2.2599999999999998</v>
      </c>
      <c r="E38" s="482">
        <v>2.13</v>
      </c>
      <c r="F38" s="482">
        <v>1.73</v>
      </c>
      <c r="G38" s="482">
        <v>3.11</v>
      </c>
      <c r="H38" s="484">
        <v>1.89</v>
      </c>
      <c r="I38" s="482">
        <v>2.11</v>
      </c>
      <c r="J38" s="482">
        <v>1.4</v>
      </c>
      <c r="K38" s="482">
        <v>3.12</v>
      </c>
      <c r="L38" s="484">
        <v>2.4300000000000002</v>
      </c>
      <c r="M38" s="482">
        <v>2.16</v>
      </c>
      <c r="N38" s="482">
        <v>1.84</v>
      </c>
      <c r="O38" s="518">
        <v>3.02</v>
      </c>
    </row>
    <row r="39" spans="1:15" x14ac:dyDescent="0.2">
      <c r="A39" s="481">
        <v>2019</v>
      </c>
      <c r="B39" s="482">
        <v>102</v>
      </c>
      <c r="C39" s="483">
        <v>4525.3599999999997</v>
      </c>
      <c r="D39" s="517">
        <v>1.93</v>
      </c>
      <c r="E39" s="482">
        <v>1.85</v>
      </c>
      <c r="F39" s="482">
        <v>1.48</v>
      </c>
      <c r="G39" s="482">
        <v>2.64</v>
      </c>
      <c r="H39" s="484">
        <v>1.75</v>
      </c>
      <c r="I39" s="482">
        <v>1.96</v>
      </c>
      <c r="J39" s="482">
        <v>1.41</v>
      </c>
      <c r="K39" s="482">
        <v>3</v>
      </c>
      <c r="L39" s="484">
        <v>1.95</v>
      </c>
      <c r="M39" s="482">
        <v>1.81</v>
      </c>
      <c r="N39" s="482">
        <v>1.49</v>
      </c>
      <c r="O39" s="518">
        <v>2.27</v>
      </c>
    </row>
    <row r="40" spans="1:15" x14ac:dyDescent="0.2">
      <c r="A40" s="481">
        <v>2020</v>
      </c>
      <c r="B40" s="482">
        <v>157</v>
      </c>
      <c r="C40" s="483">
        <v>9489.0400000000009</v>
      </c>
      <c r="D40" s="517">
        <v>1.72</v>
      </c>
      <c r="E40" s="482">
        <v>1.86</v>
      </c>
      <c r="F40" s="482">
        <v>1.53</v>
      </c>
      <c r="G40" s="482">
        <v>2.6</v>
      </c>
      <c r="H40" s="484">
        <v>1.74</v>
      </c>
      <c r="I40" s="482">
        <v>2.0499999999999998</v>
      </c>
      <c r="J40" s="482">
        <v>1.43</v>
      </c>
      <c r="K40" s="482">
        <v>2.72</v>
      </c>
      <c r="L40" s="484">
        <v>1.72</v>
      </c>
      <c r="M40" s="482">
        <v>1.86</v>
      </c>
      <c r="N40" s="482">
        <v>1.53</v>
      </c>
      <c r="O40" s="518">
        <v>2.4900000000000002</v>
      </c>
    </row>
    <row r="41" spans="1:15" x14ac:dyDescent="0.2">
      <c r="A41" s="481">
        <v>2021</v>
      </c>
      <c r="B41" s="482">
        <v>128</v>
      </c>
      <c r="C41" s="483">
        <v>11258.24</v>
      </c>
      <c r="D41" s="517">
        <v>1.61</v>
      </c>
      <c r="E41" s="482">
        <v>1.58</v>
      </c>
      <c r="F41" s="482">
        <v>1.28</v>
      </c>
      <c r="G41" s="482">
        <v>2.06</v>
      </c>
      <c r="H41" s="484">
        <v>1.54</v>
      </c>
      <c r="I41" s="482">
        <v>1.45</v>
      </c>
      <c r="J41" s="482">
        <v>1.1299999999999999</v>
      </c>
      <c r="K41" s="482">
        <v>2.27</v>
      </c>
      <c r="L41" s="484">
        <v>1.62</v>
      </c>
      <c r="M41" s="482">
        <v>1.6</v>
      </c>
      <c r="N41" s="482">
        <v>1.31</v>
      </c>
      <c r="O41" s="518">
        <v>2.0099999999999998</v>
      </c>
    </row>
    <row r="42" spans="1:15" x14ac:dyDescent="0.2">
      <c r="A42" s="481">
        <v>2022</v>
      </c>
      <c r="B42" s="482">
        <v>140</v>
      </c>
      <c r="C42" s="483">
        <v>9832.6299999999992</v>
      </c>
      <c r="D42" s="517">
        <v>1.56</v>
      </c>
      <c r="E42" s="482">
        <v>1.61</v>
      </c>
      <c r="F42" s="482">
        <v>1.28</v>
      </c>
      <c r="G42" s="482">
        <v>2.16</v>
      </c>
      <c r="H42" s="484">
        <v>1.52</v>
      </c>
      <c r="I42" s="482">
        <v>1.5</v>
      </c>
      <c r="J42" s="482">
        <v>1.1499999999999999</v>
      </c>
      <c r="K42" s="482">
        <v>2.5299999999999998</v>
      </c>
      <c r="L42" s="484">
        <v>1.57</v>
      </c>
      <c r="M42" s="482">
        <v>1.61</v>
      </c>
      <c r="N42" s="482">
        <v>1.3</v>
      </c>
      <c r="O42" s="518">
        <v>2.1</v>
      </c>
    </row>
    <row r="43" spans="1:15" ht="13.5" thickBot="1" x14ac:dyDescent="0.25">
      <c r="A43" s="485">
        <v>2023</v>
      </c>
      <c r="B43" s="486">
        <v>76</v>
      </c>
      <c r="C43" s="487">
        <v>7089.27</v>
      </c>
      <c r="D43" s="519">
        <v>1.43</v>
      </c>
      <c r="E43" s="486">
        <v>1.33</v>
      </c>
      <c r="F43" s="486">
        <v>1.1599999999999999</v>
      </c>
      <c r="G43" s="486">
        <v>1.79</v>
      </c>
      <c r="H43" s="488">
        <v>1.19</v>
      </c>
      <c r="I43" s="486">
        <v>1.1399999999999999</v>
      </c>
      <c r="J43" s="486">
        <v>1.1100000000000001</v>
      </c>
      <c r="K43" s="486">
        <v>1.25</v>
      </c>
      <c r="L43" s="488">
        <v>1.45</v>
      </c>
      <c r="M43" s="486">
        <v>1.37</v>
      </c>
      <c r="N43" s="486">
        <v>1.19</v>
      </c>
      <c r="O43" s="520">
        <v>1.79</v>
      </c>
    </row>
    <row r="44" spans="1:15" x14ac:dyDescent="0.2">
      <c r="A44" s="521" t="s">
        <v>20</v>
      </c>
      <c r="B44" s="522">
        <v>1279</v>
      </c>
      <c r="C44" s="523">
        <v>66522.820000000007</v>
      </c>
      <c r="D44" s="523"/>
    </row>
    <row r="46" spans="1:15" ht="15" thickBot="1" x14ac:dyDescent="0.3">
      <c r="D46" s="1258" t="s">
        <v>2819</v>
      </c>
      <c r="E46" s="1258"/>
      <c r="F46" s="1258"/>
      <c r="G46" s="1258"/>
      <c r="H46" s="1258"/>
      <c r="I46" s="1258"/>
      <c r="J46" s="1258"/>
      <c r="K46" s="1258"/>
      <c r="L46" s="1258"/>
    </row>
    <row r="47" spans="1:15" ht="41.25" x14ac:dyDescent="0.3">
      <c r="A47" s="478" t="s">
        <v>1504</v>
      </c>
      <c r="B47" s="479" t="s">
        <v>277</v>
      </c>
      <c r="C47" s="479" t="s">
        <v>289</v>
      </c>
      <c r="D47" s="480" t="s">
        <v>1889</v>
      </c>
      <c r="E47" s="479" t="s">
        <v>278</v>
      </c>
      <c r="F47" s="479" t="s">
        <v>279</v>
      </c>
      <c r="G47" s="479" t="s">
        <v>280</v>
      </c>
      <c r="H47" s="480" t="s">
        <v>1892</v>
      </c>
      <c r="I47" s="479" t="s">
        <v>281</v>
      </c>
      <c r="J47" s="479" t="s">
        <v>282</v>
      </c>
      <c r="K47" s="479" t="s">
        <v>283</v>
      </c>
      <c r="L47" s="480" t="s">
        <v>1893</v>
      </c>
      <c r="M47" s="479" t="s">
        <v>284</v>
      </c>
      <c r="N47" s="479" t="s">
        <v>285</v>
      </c>
      <c r="O47" s="516" t="s">
        <v>286</v>
      </c>
    </row>
    <row r="48" spans="1:15" x14ac:dyDescent="0.2">
      <c r="A48" s="481">
        <v>2007</v>
      </c>
      <c r="B48" s="482">
        <v>2</v>
      </c>
      <c r="C48" s="483">
        <v>22.28</v>
      </c>
      <c r="D48" s="517">
        <v>10.17</v>
      </c>
      <c r="E48" s="482">
        <v>10.199999999999999</v>
      </c>
      <c r="F48" s="482">
        <v>10.119999999999999</v>
      </c>
      <c r="G48" s="482">
        <v>10.28</v>
      </c>
      <c r="H48" s="484"/>
      <c r="L48" s="484">
        <v>10.07</v>
      </c>
      <c r="M48" s="482">
        <v>10.07</v>
      </c>
      <c r="N48" s="482">
        <v>10.07</v>
      </c>
      <c r="O48" s="518">
        <v>10.07</v>
      </c>
    </row>
    <row r="49" spans="1:15" x14ac:dyDescent="0.2">
      <c r="A49" s="481">
        <v>2008</v>
      </c>
      <c r="B49" s="482">
        <v>1</v>
      </c>
      <c r="C49" s="483">
        <v>12.14</v>
      </c>
      <c r="D49" s="517">
        <v>4.58</v>
      </c>
      <c r="E49" s="482">
        <v>4.58</v>
      </c>
      <c r="F49" s="482">
        <v>4.58</v>
      </c>
      <c r="G49" s="482">
        <v>4.58</v>
      </c>
      <c r="H49" s="484">
        <v>4.58</v>
      </c>
      <c r="I49" s="482">
        <v>4.58</v>
      </c>
      <c r="J49" s="482">
        <v>4.58</v>
      </c>
      <c r="K49" s="482">
        <v>4.58</v>
      </c>
      <c r="L49" s="484"/>
      <c r="O49" s="518"/>
    </row>
    <row r="50" spans="1:15" x14ac:dyDescent="0.2">
      <c r="A50" s="481">
        <v>2009</v>
      </c>
      <c r="B50" s="482">
        <v>2</v>
      </c>
      <c r="C50" s="483">
        <v>52.8</v>
      </c>
      <c r="D50" s="517">
        <v>5.37</v>
      </c>
      <c r="E50" s="482">
        <v>5.28</v>
      </c>
      <c r="F50" s="482">
        <v>4.0999999999999996</v>
      </c>
      <c r="G50" s="482">
        <v>6.47</v>
      </c>
      <c r="H50" s="484">
        <v>3.3</v>
      </c>
      <c r="I50" s="482">
        <v>3.3</v>
      </c>
      <c r="J50" s="482">
        <v>3.3</v>
      </c>
      <c r="K50" s="482">
        <v>3.3</v>
      </c>
      <c r="L50" s="484">
        <v>7.27</v>
      </c>
      <c r="M50" s="482">
        <v>7.27</v>
      </c>
      <c r="N50" s="482">
        <v>7.27</v>
      </c>
      <c r="O50" s="518">
        <v>7.27</v>
      </c>
    </row>
    <row r="51" spans="1:15" x14ac:dyDescent="0.2">
      <c r="A51" s="481">
        <v>2010</v>
      </c>
      <c r="B51" s="482">
        <v>10</v>
      </c>
      <c r="C51" s="483">
        <v>210.72</v>
      </c>
      <c r="D51" s="517">
        <v>4.7699999999999996</v>
      </c>
      <c r="E51" s="482">
        <v>5.39</v>
      </c>
      <c r="F51" s="482">
        <v>4.5999999999999996</v>
      </c>
      <c r="G51" s="482">
        <v>6.46</v>
      </c>
      <c r="H51" s="484">
        <v>4.2300000000000004</v>
      </c>
      <c r="I51" s="482">
        <v>4.84</v>
      </c>
      <c r="J51" s="482">
        <v>3.93</v>
      </c>
      <c r="K51" s="482">
        <v>5.42</v>
      </c>
      <c r="L51" s="484">
        <v>6.41</v>
      </c>
      <c r="M51" s="482">
        <v>6.16</v>
      </c>
      <c r="N51" s="482">
        <v>5.86</v>
      </c>
      <c r="O51" s="518">
        <v>7.54</v>
      </c>
    </row>
    <row r="52" spans="1:15" x14ac:dyDescent="0.2">
      <c r="A52" s="481">
        <v>2011</v>
      </c>
      <c r="B52" s="482">
        <v>28</v>
      </c>
      <c r="C52" s="483">
        <v>495.7</v>
      </c>
      <c r="D52" s="517">
        <v>4.47</v>
      </c>
      <c r="E52" s="482">
        <v>4.47</v>
      </c>
      <c r="F52" s="482">
        <v>3.95</v>
      </c>
      <c r="G52" s="482">
        <v>5.0599999999999996</v>
      </c>
      <c r="H52" s="484">
        <v>4.38</v>
      </c>
      <c r="I52" s="482">
        <v>4.4000000000000004</v>
      </c>
      <c r="J52" s="482">
        <v>3.66</v>
      </c>
      <c r="K52" s="482">
        <v>5.16</v>
      </c>
      <c r="L52" s="484">
        <v>4.57</v>
      </c>
      <c r="M52" s="482">
        <v>4.58</v>
      </c>
      <c r="N52" s="482">
        <v>4.1900000000000004</v>
      </c>
      <c r="O52" s="518">
        <v>4.8600000000000003</v>
      </c>
    </row>
    <row r="53" spans="1:15" x14ac:dyDescent="0.2">
      <c r="A53" s="481">
        <v>2012</v>
      </c>
      <c r="B53" s="482">
        <v>41</v>
      </c>
      <c r="C53" s="483">
        <v>1181.4100000000001</v>
      </c>
      <c r="D53" s="517">
        <v>3.49</v>
      </c>
      <c r="E53" s="482">
        <v>4.08</v>
      </c>
      <c r="F53" s="482">
        <v>3.3</v>
      </c>
      <c r="G53" s="482">
        <v>4.51</v>
      </c>
      <c r="H53" s="484">
        <v>3</v>
      </c>
      <c r="I53" s="482">
        <v>3.48</v>
      </c>
      <c r="J53" s="482">
        <v>3.14</v>
      </c>
      <c r="K53" s="482">
        <v>4.28</v>
      </c>
      <c r="L53" s="484">
        <v>4.24</v>
      </c>
      <c r="M53" s="482">
        <v>4.33</v>
      </c>
      <c r="N53" s="482">
        <v>3.98</v>
      </c>
      <c r="O53" s="518">
        <v>4.6399999999999997</v>
      </c>
    </row>
    <row r="54" spans="1:15" x14ac:dyDescent="0.2">
      <c r="A54" s="481">
        <v>2013</v>
      </c>
      <c r="B54" s="482">
        <v>38</v>
      </c>
      <c r="C54" s="483">
        <v>1754.16</v>
      </c>
      <c r="D54" s="517">
        <v>3.68</v>
      </c>
      <c r="E54" s="482">
        <v>3.51</v>
      </c>
      <c r="F54" s="482">
        <v>3.01</v>
      </c>
      <c r="G54" s="482">
        <v>4.0599999999999996</v>
      </c>
      <c r="H54" s="484">
        <v>3.47</v>
      </c>
      <c r="I54" s="482">
        <v>3.37</v>
      </c>
      <c r="J54" s="482">
        <v>2.69</v>
      </c>
      <c r="K54" s="482">
        <v>3.97</v>
      </c>
      <c r="L54" s="484">
        <v>3.85</v>
      </c>
      <c r="M54" s="482">
        <v>3.57</v>
      </c>
      <c r="N54" s="482">
        <v>3.18</v>
      </c>
      <c r="O54" s="518">
        <v>4.08</v>
      </c>
    </row>
    <row r="55" spans="1:15" x14ac:dyDescent="0.2">
      <c r="A55" s="481">
        <v>2014</v>
      </c>
      <c r="B55" s="482">
        <v>64</v>
      </c>
      <c r="C55" s="483">
        <v>4064.03</v>
      </c>
      <c r="D55" s="517">
        <v>3.58</v>
      </c>
      <c r="E55" s="482">
        <v>2.99</v>
      </c>
      <c r="F55" s="482">
        <v>2.41</v>
      </c>
      <c r="G55" s="482">
        <v>3.92</v>
      </c>
      <c r="H55" s="484">
        <v>3.58</v>
      </c>
      <c r="I55" s="482">
        <v>2.97</v>
      </c>
      <c r="J55" s="482">
        <v>2.41</v>
      </c>
      <c r="K55" s="482">
        <v>3.81</v>
      </c>
      <c r="L55" s="484">
        <v>3.56</v>
      </c>
      <c r="M55" s="482">
        <v>2.99</v>
      </c>
      <c r="N55" s="482">
        <v>2.42</v>
      </c>
      <c r="O55" s="518">
        <v>3.88</v>
      </c>
    </row>
    <row r="56" spans="1:15" x14ac:dyDescent="0.2">
      <c r="A56" s="481">
        <v>2015</v>
      </c>
      <c r="B56" s="482">
        <v>87</v>
      </c>
      <c r="C56" s="483">
        <v>3728.47</v>
      </c>
      <c r="D56" s="517">
        <v>2.94</v>
      </c>
      <c r="E56" s="482">
        <v>2.6</v>
      </c>
      <c r="F56" s="482">
        <v>2.02</v>
      </c>
      <c r="G56" s="482">
        <v>3.34</v>
      </c>
      <c r="H56" s="484">
        <v>2.2599999999999998</v>
      </c>
      <c r="I56" s="482">
        <v>2.2599999999999998</v>
      </c>
      <c r="J56" s="482">
        <v>1.96</v>
      </c>
      <c r="K56" s="482">
        <v>2.92</v>
      </c>
      <c r="L56" s="484">
        <v>3.23</v>
      </c>
      <c r="M56" s="482">
        <v>2.77</v>
      </c>
      <c r="N56" s="482">
        <v>2.19</v>
      </c>
      <c r="O56" s="518">
        <v>3.46</v>
      </c>
    </row>
    <row r="57" spans="1:15" x14ac:dyDescent="0.2">
      <c r="A57" s="481">
        <v>2016</v>
      </c>
      <c r="B57" s="482">
        <v>145</v>
      </c>
      <c r="C57" s="483">
        <v>9618.4699999999993</v>
      </c>
      <c r="D57" s="517">
        <v>2.25</v>
      </c>
      <c r="E57" s="482">
        <v>2.1800000000000002</v>
      </c>
      <c r="F57" s="482">
        <v>1.85</v>
      </c>
      <c r="G57" s="482">
        <v>2.6</v>
      </c>
      <c r="H57" s="484">
        <v>2.6</v>
      </c>
      <c r="I57" s="482">
        <v>2.15</v>
      </c>
      <c r="J57" s="482">
        <v>1.74</v>
      </c>
      <c r="K57" s="482">
        <v>3.07</v>
      </c>
      <c r="L57" s="484">
        <v>2.16</v>
      </c>
      <c r="M57" s="482">
        <v>2.1800000000000002</v>
      </c>
      <c r="N57" s="482">
        <v>1.9</v>
      </c>
      <c r="O57" s="518">
        <v>2.56</v>
      </c>
    </row>
    <row r="58" spans="1:15" x14ac:dyDescent="0.2">
      <c r="A58" s="481">
        <v>2017</v>
      </c>
      <c r="B58" s="482">
        <v>163</v>
      </c>
      <c r="C58" s="483">
        <v>5381.86</v>
      </c>
      <c r="D58" s="517">
        <v>2.0099999999999998</v>
      </c>
      <c r="E58" s="482">
        <v>1.99</v>
      </c>
      <c r="F58" s="482">
        <v>1.59</v>
      </c>
      <c r="G58" s="482">
        <v>2.34</v>
      </c>
      <c r="H58" s="484">
        <v>2.0099999999999998</v>
      </c>
      <c r="I58" s="482">
        <v>2.02</v>
      </c>
      <c r="J58" s="482">
        <v>1.73</v>
      </c>
      <c r="K58" s="482">
        <v>2.4</v>
      </c>
      <c r="L58" s="484">
        <v>2.0099999999999998</v>
      </c>
      <c r="M58" s="482">
        <v>1.99</v>
      </c>
      <c r="N58" s="482">
        <v>1.57</v>
      </c>
      <c r="O58" s="518">
        <v>2.34</v>
      </c>
    </row>
    <row r="59" spans="1:15" x14ac:dyDescent="0.2">
      <c r="A59" s="481">
        <v>2018</v>
      </c>
      <c r="B59" s="482">
        <v>94</v>
      </c>
      <c r="C59" s="483">
        <v>5398.82</v>
      </c>
      <c r="D59" s="517">
        <v>1.65</v>
      </c>
      <c r="E59" s="482">
        <v>1.57</v>
      </c>
      <c r="F59" s="482">
        <v>1.27</v>
      </c>
      <c r="G59" s="482">
        <v>2.37</v>
      </c>
      <c r="H59" s="484">
        <v>1.33</v>
      </c>
      <c r="I59" s="482">
        <v>1.46</v>
      </c>
      <c r="J59" s="482">
        <v>0.92</v>
      </c>
      <c r="K59" s="482">
        <v>2.46</v>
      </c>
      <c r="L59" s="484">
        <v>1.82</v>
      </c>
      <c r="M59" s="482">
        <v>1.6</v>
      </c>
      <c r="N59" s="482">
        <v>1.36</v>
      </c>
      <c r="O59" s="518">
        <v>2.3199999999999998</v>
      </c>
    </row>
    <row r="60" spans="1:15" x14ac:dyDescent="0.2">
      <c r="A60" s="481">
        <v>2019</v>
      </c>
      <c r="B60" s="482">
        <v>102</v>
      </c>
      <c r="C60" s="483">
        <v>6014.07</v>
      </c>
      <c r="D60" s="517">
        <v>1.45</v>
      </c>
      <c r="E60" s="482">
        <v>1.44</v>
      </c>
      <c r="F60" s="482">
        <v>1.17</v>
      </c>
      <c r="G60" s="482">
        <v>1.91</v>
      </c>
      <c r="H60" s="484">
        <v>1.2</v>
      </c>
      <c r="I60" s="482">
        <v>1.52</v>
      </c>
      <c r="J60" s="482">
        <v>1.1299999999999999</v>
      </c>
      <c r="K60" s="482">
        <v>2.13</v>
      </c>
      <c r="L60" s="484">
        <v>1.49</v>
      </c>
      <c r="M60" s="482">
        <v>1.42</v>
      </c>
      <c r="N60" s="482">
        <v>1.17</v>
      </c>
      <c r="O60" s="518">
        <v>1.76</v>
      </c>
    </row>
    <row r="61" spans="1:15" x14ac:dyDescent="0.2">
      <c r="A61" s="481">
        <v>2020</v>
      </c>
      <c r="B61" s="482">
        <v>157</v>
      </c>
      <c r="C61" s="483">
        <v>12585.48</v>
      </c>
      <c r="D61" s="517">
        <v>1.3</v>
      </c>
      <c r="E61" s="482">
        <v>1.4</v>
      </c>
      <c r="F61" s="482">
        <v>1.1200000000000001</v>
      </c>
      <c r="G61" s="482">
        <v>1.89</v>
      </c>
      <c r="H61" s="484">
        <v>1.25</v>
      </c>
      <c r="I61" s="482">
        <v>1.51</v>
      </c>
      <c r="J61" s="482">
        <v>1.04</v>
      </c>
      <c r="K61" s="482">
        <v>2.3199999999999998</v>
      </c>
      <c r="L61" s="484">
        <v>1.3</v>
      </c>
      <c r="M61" s="603">
        <v>1.39</v>
      </c>
      <c r="N61" s="482">
        <v>1.1399999999999999</v>
      </c>
      <c r="O61" s="518">
        <v>1.87</v>
      </c>
    </row>
    <row r="62" spans="1:15" x14ac:dyDescent="0.2">
      <c r="A62" s="481">
        <v>2021</v>
      </c>
      <c r="B62" s="482">
        <v>128</v>
      </c>
      <c r="C62" s="483">
        <v>15012.66</v>
      </c>
      <c r="D62" s="517">
        <v>1.21</v>
      </c>
      <c r="E62" s="482">
        <v>1.2</v>
      </c>
      <c r="F62" s="482">
        <v>0.98</v>
      </c>
      <c r="G62" s="482">
        <v>1.51</v>
      </c>
      <c r="H62" s="484">
        <v>1.1200000000000001</v>
      </c>
      <c r="I62" s="482">
        <v>1.05</v>
      </c>
      <c r="J62" s="482">
        <v>0.82</v>
      </c>
      <c r="K62" s="482">
        <v>1.69</v>
      </c>
      <c r="L62" s="484">
        <v>1.22</v>
      </c>
      <c r="M62" s="603">
        <v>1.24</v>
      </c>
      <c r="N62" s="482">
        <v>1.01</v>
      </c>
      <c r="O62" s="518">
        <v>1.49</v>
      </c>
    </row>
    <row r="63" spans="1:15" x14ac:dyDescent="0.2">
      <c r="A63" s="481">
        <v>2022</v>
      </c>
      <c r="B63" s="482">
        <v>140</v>
      </c>
      <c r="C63" s="483">
        <v>12712.77</v>
      </c>
      <c r="D63" s="517">
        <v>1.21</v>
      </c>
      <c r="E63" s="482">
        <v>1.25</v>
      </c>
      <c r="F63" s="482">
        <v>0.98</v>
      </c>
      <c r="G63" s="482">
        <v>1.66</v>
      </c>
      <c r="H63" s="484">
        <v>1.06</v>
      </c>
      <c r="I63" s="482">
        <v>1.04</v>
      </c>
      <c r="J63" s="482">
        <v>0.82</v>
      </c>
      <c r="K63" s="482">
        <v>1.76</v>
      </c>
      <c r="L63" s="484">
        <v>1.22</v>
      </c>
      <c r="M63" s="603">
        <v>1.27</v>
      </c>
      <c r="N63" s="482">
        <v>1.03</v>
      </c>
      <c r="O63" s="518">
        <v>1.61</v>
      </c>
    </row>
    <row r="64" spans="1:15" ht="13.5" thickBot="1" x14ac:dyDescent="0.25">
      <c r="A64" s="485">
        <v>2023</v>
      </c>
      <c r="B64" s="486">
        <v>75</v>
      </c>
      <c r="C64" s="487">
        <v>9005.2900000000009</v>
      </c>
      <c r="D64" s="519">
        <v>1.08</v>
      </c>
      <c r="E64" s="486">
        <v>1.04</v>
      </c>
      <c r="F64" s="486">
        <v>0.89</v>
      </c>
      <c r="G64" s="486">
        <v>1.4</v>
      </c>
      <c r="H64" s="488">
        <v>0.87</v>
      </c>
      <c r="I64" s="486">
        <v>0.82</v>
      </c>
      <c r="J64" s="486">
        <v>0.8</v>
      </c>
      <c r="K64" s="486">
        <v>1.04</v>
      </c>
      <c r="L64" s="488">
        <v>1.1000000000000001</v>
      </c>
      <c r="M64" s="486">
        <v>1.05</v>
      </c>
      <c r="N64" s="486">
        <v>0.9</v>
      </c>
      <c r="O64" s="520">
        <v>1.41</v>
      </c>
    </row>
    <row r="65" spans="1:4" x14ac:dyDescent="0.2">
      <c r="A65" s="521" t="s">
        <v>20</v>
      </c>
      <c r="B65" s="522">
        <v>1277</v>
      </c>
      <c r="C65" s="523">
        <v>87251.13</v>
      </c>
      <c r="D65" s="523"/>
    </row>
  </sheetData>
  <mergeCells count="2">
    <mergeCell ref="D25:L25"/>
    <mergeCell ref="D46:L46"/>
  </mergeCell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tabColor theme="7" tint="0.39997558519241921"/>
  </sheetPr>
  <dimension ref="A1:Q37"/>
  <sheetViews>
    <sheetView zoomScaleNormal="100" workbookViewId="0">
      <selection activeCell="P45" sqref="P45"/>
    </sheetView>
  </sheetViews>
  <sheetFormatPr defaultColWidth="9.140625" defaultRowHeight="12.75" x14ac:dyDescent="0.2"/>
  <cols>
    <col min="1" max="1" width="17.7109375" style="482" customWidth="1"/>
    <col min="2" max="2" width="8.140625" style="482" bestFit="1" customWidth="1"/>
    <col min="3" max="3" width="9.28515625" style="482" bestFit="1" customWidth="1"/>
    <col min="4" max="4" width="10" style="482" customWidth="1"/>
    <col min="5" max="5" width="7.28515625" style="482" bestFit="1" customWidth="1"/>
    <col min="6" max="7" width="9.42578125" style="482" bestFit="1" customWidth="1"/>
    <col min="8" max="8" width="9.140625" style="482" customWidth="1"/>
    <col min="9" max="9" width="8.42578125" style="482" customWidth="1"/>
    <col min="10" max="10" width="9.42578125" style="482" customWidth="1"/>
    <col min="11" max="11" width="18.42578125" style="482" customWidth="1"/>
    <col min="12" max="13" width="9.140625" style="482"/>
    <col min="14" max="14" width="10" style="482" customWidth="1"/>
    <col min="15" max="15" width="9.140625" style="482"/>
    <col min="16" max="16" width="11" style="482" customWidth="1"/>
    <col min="17" max="17" width="11.140625" style="482" customWidth="1"/>
    <col min="18" max="16384" width="9.140625" style="482"/>
  </cols>
  <sheetData>
    <row r="1" spans="1:1" x14ac:dyDescent="0.2">
      <c r="A1" s="179" t="s">
        <v>2827</v>
      </c>
    </row>
    <row r="23" spans="1:17" x14ac:dyDescent="0.2">
      <c r="A23" s="489" t="s">
        <v>290</v>
      </c>
    </row>
    <row r="24" spans="1:17" ht="13.5" thickBot="1" x14ac:dyDescent="0.25"/>
    <row r="25" spans="1:17" ht="15.75" x14ac:dyDescent="0.3">
      <c r="A25" s="226"/>
      <c r="B25" s="1259" t="s">
        <v>2825</v>
      </c>
      <c r="C25" s="1259"/>
      <c r="D25" s="1259"/>
      <c r="E25" s="1259"/>
      <c r="F25" s="1259"/>
      <c r="G25" s="1260"/>
      <c r="H25" s="86"/>
      <c r="I25" s="86"/>
      <c r="J25" s="86"/>
      <c r="K25" s="226"/>
      <c r="L25" s="1259" t="s">
        <v>2826</v>
      </c>
      <c r="M25" s="1259"/>
      <c r="N25" s="1259"/>
      <c r="O25" s="1259"/>
      <c r="P25" s="1259"/>
      <c r="Q25" s="1260"/>
    </row>
    <row r="26" spans="1:17" ht="49.5" customHeight="1" x14ac:dyDescent="0.2">
      <c r="A26" s="227" t="s">
        <v>309</v>
      </c>
      <c r="B26" s="228" t="s">
        <v>2976</v>
      </c>
      <c r="C26" s="228" t="s">
        <v>310</v>
      </c>
      <c r="D26" s="228" t="s">
        <v>2822</v>
      </c>
      <c r="E26" s="229" t="s">
        <v>63</v>
      </c>
      <c r="F26" s="228" t="s">
        <v>311</v>
      </c>
      <c r="G26" s="228" t="s">
        <v>312</v>
      </c>
      <c r="H26" s="230"/>
      <c r="I26" s="230"/>
      <c r="J26" s="230"/>
      <c r="K26" s="227" t="s">
        <v>309</v>
      </c>
      <c r="L26" s="228" t="s">
        <v>2976</v>
      </c>
      <c r="M26" s="228" t="s">
        <v>313</v>
      </c>
      <c r="N26" s="228" t="s">
        <v>2822</v>
      </c>
      <c r="O26" s="229" t="s">
        <v>63</v>
      </c>
      <c r="P26" s="228" t="s">
        <v>311</v>
      </c>
      <c r="Q26" s="228" t="s">
        <v>312</v>
      </c>
    </row>
    <row r="27" spans="1:17" x14ac:dyDescent="0.2">
      <c r="A27" s="231" t="s">
        <v>394</v>
      </c>
      <c r="B27" s="232">
        <v>3</v>
      </c>
      <c r="C27" s="1147">
        <v>37.5</v>
      </c>
      <c r="D27" s="86">
        <v>1.59</v>
      </c>
      <c r="E27" s="232">
        <v>1.79</v>
      </c>
      <c r="F27" s="86">
        <v>1.23</v>
      </c>
      <c r="G27" s="233">
        <v>2.0299999999999998</v>
      </c>
      <c r="H27" s="234"/>
      <c r="I27" s="234"/>
      <c r="J27" s="176"/>
      <c r="K27" s="231" t="s">
        <v>394</v>
      </c>
      <c r="L27" s="232">
        <v>3</v>
      </c>
      <c r="M27" s="1147">
        <v>46.45</v>
      </c>
      <c r="N27" s="86">
        <v>1.28</v>
      </c>
      <c r="O27" s="232">
        <v>1.61</v>
      </c>
      <c r="P27" s="86">
        <v>1.01</v>
      </c>
      <c r="Q27" s="233">
        <v>1.74</v>
      </c>
    </row>
    <row r="28" spans="1:17" x14ac:dyDescent="0.2">
      <c r="A28" s="231" t="s">
        <v>293</v>
      </c>
      <c r="B28" s="235">
        <v>13</v>
      </c>
      <c r="C28" s="1148">
        <v>416.5</v>
      </c>
      <c r="D28" s="86">
        <v>1.61</v>
      </c>
      <c r="E28" s="235">
        <v>1.66</v>
      </c>
      <c r="F28" s="86">
        <v>1.38</v>
      </c>
      <c r="G28" s="236">
        <v>1.89</v>
      </c>
      <c r="H28" s="234"/>
      <c r="I28" s="234"/>
      <c r="J28" s="176"/>
      <c r="K28" s="231" t="s">
        <v>293</v>
      </c>
      <c r="L28" s="235">
        <v>8</v>
      </c>
      <c r="M28" s="1148">
        <v>255.37</v>
      </c>
      <c r="N28" s="86">
        <v>1.23</v>
      </c>
      <c r="O28" s="235">
        <v>1.26</v>
      </c>
      <c r="P28" s="86">
        <v>1.04</v>
      </c>
      <c r="Q28" s="236">
        <v>1.47</v>
      </c>
    </row>
    <row r="29" spans="1:17" x14ac:dyDescent="0.2">
      <c r="A29" s="231" t="s">
        <v>294</v>
      </c>
      <c r="B29" s="235">
        <v>40</v>
      </c>
      <c r="C29" s="1148">
        <v>2918.97</v>
      </c>
      <c r="D29" s="86">
        <v>1.37</v>
      </c>
      <c r="E29" s="235">
        <v>1.32</v>
      </c>
      <c r="F29" s="86">
        <v>1.1599999999999999</v>
      </c>
      <c r="G29" s="236">
        <v>1.65</v>
      </c>
      <c r="H29" s="234"/>
      <c r="I29" s="234"/>
      <c r="J29" s="176"/>
      <c r="K29" s="231" t="s">
        <v>294</v>
      </c>
      <c r="L29" s="235">
        <v>24</v>
      </c>
      <c r="M29" s="1148">
        <v>1918.96</v>
      </c>
      <c r="N29" s="86">
        <v>1.18</v>
      </c>
      <c r="O29" s="235">
        <v>1.1499999999999999</v>
      </c>
      <c r="P29" s="86">
        <v>0.94</v>
      </c>
      <c r="Q29" s="236">
        <v>1.43</v>
      </c>
    </row>
    <row r="30" spans="1:17" ht="13.5" thickBot="1" x14ac:dyDescent="0.25">
      <c r="A30" s="237" t="s">
        <v>2823</v>
      </c>
      <c r="B30" s="238">
        <v>20</v>
      </c>
      <c r="C30" s="1149">
        <v>3716.3</v>
      </c>
      <c r="D30" s="239">
        <v>1.46</v>
      </c>
      <c r="E30" s="238">
        <v>1.29</v>
      </c>
      <c r="F30" s="239">
        <v>1.1299999999999999</v>
      </c>
      <c r="G30" s="240">
        <v>1.84</v>
      </c>
      <c r="H30" s="234"/>
      <c r="I30" s="234"/>
      <c r="J30" s="176"/>
      <c r="K30" s="237" t="s">
        <v>2824</v>
      </c>
      <c r="L30" s="238">
        <v>40</v>
      </c>
      <c r="M30" s="1149">
        <v>6784.51</v>
      </c>
      <c r="N30" s="239">
        <v>1.05</v>
      </c>
      <c r="O30" s="238">
        <v>0.93</v>
      </c>
      <c r="P30" s="239">
        <v>0.86</v>
      </c>
      <c r="Q30" s="240">
        <v>1.2</v>
      </c>
    </row>
    <row r="31" spans="1:17" x14ac:dyDescent="0.2">
      <c r="A31" s="1052" t="s">
        <v>20</v>
      </c>
      <c r="B31" s="86">
        <f>SUM(B27:B30)</f>
        <v>76</v>
      </c>
      <c r="C31" s="1146">
        <f>SUM(C27:C30)</f>
        <v>7089.27</v>
      </c>
      <c r="D31" s="86"/>
      <c r="E31" s="86"/>
      <c r="F31" s="86"/>
      <c r="G31" s="86"/>
      <c r="H31" s="86"/>
      <c r="I31" s="86"/>
      <c r="J31" s="86"/>
      <c r="K31" s="1052" t="s">
        <v>20</v>
      </c>
      <c r="L31" s="86">
        <f>SUM(L27:L30)</f>
        <v>75</v>
      </c>
      <c r="M31" s="1146">
        <f>SUM(M27:M30)</f>
        <v>9005.2900000000009</v>
      </c>
      <c r="N31" s="86"/>
    </row>
    <row r="32" spans="1:17" x14ac:dyDescent="0.2">
      <c r="H32" s="86"/>
      <c r="I32" s="86"/>
      <c r="J32" s="86"/>
      <c r="K32" s="176"/>
    </row>
    <row r="33" spans="8:11" ht="15.75" customHeight="1" x14ac:dyDescent="0.2">
      <c r="H33" s="230"/>
      <c r="I33" s="230"/>
      <c r="J33" s="230"/>
      <c r="K33" s="176"/>
    </row>
    <row r="34" spans="8:11" x14ac:dyDescent="0.2">
      <c r="H34" s="234"/>
      <c r="I34" s="234"/>
      <c r="J34" s="176"/>
      <c r="K34" s="176"/>
    </row>
    <row r="35" spans="8:11" x14ac:dyDescent="0.2">
      <c r="H35" s="234"/>
      <c r="I35" s="234"/>
      <c r="J35" s="176"/>
      <c r="K35" s="176"/>
    </row>
    <row r="36" spans="8:11" x14ac:dyDescent="0.2">
      <c r="H36" s="234"/>
      <c r="I36" s="234"/>
      <c r="J36" s="176"/>
      <c r="K36" s="176"/>
    </row>
    <row r="37" spans="8:11" x14ac:dyDescent="0.2">
      <c r="H37" s="234"/>
      <c r="I37" s="234"/>
      <c r="J37" s="176"/>
    </row>
  </sheetData>
  <mergeCells count="2">
    <mergeCell ref="B25:G25"/>
    <mergeCell ref="L25:Q25"/>
  </mergeCells>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tabColor theme="7" tint="0.39997558519241921"/>
  </sheetPr>
  <dimension ref="A1:Y558"/>
  <sheetViews>
    <sheetView zoomScale="80" zoomScaleNormal="80" workbookViewId="0"/>
  </sheetViews>
  <sheetFormatPr defaultColWidth="8.85546875" defaultRowHeight="12.75" x14ac:dyDescent="0.2"/>
  <cols>
    <col min="1" max="1" width="11.85546875" style="3" customWidth="1"/>
    <col min="2" max="4" width="10.140625" style="1" bestFit="1" customWidth="1"/>
    <col min="5" max="7" width="9" style="1" bestFit="1" customWidth="1"/>
    <col min="8" max="8" width="8.85546875" style="1"/>
    <col min="9" max="9" width="9" style="1" bestFit="1" customWidth="1"/>
    <col min="10" max="10" width="8.85546875" style="1"/>
    <col min="11" max="11" width="10" style="1" customWidth="1"/>
    <col min="12" max="12" width="9.7109375" style="1" customWidth="1"/>
    <col min="13" max="13" width="8.85546875" style="1"/>
    <col min="14" max="14" width="12.85546875" style="1" customWidth="1"/>
    <col min="15" max="17" width="10.140625" style="1" bestFit="1" customWidth="1"/>
    <col min="18" max="20" width="9" style="1" bestFit="1" customWidth="1"/>
    <col min="21" max="21" width="8.85546875" style="1"/>
    <col min="22" max="22" width="9" style="1" bestFit="1" customWidth="1"/>
    <col min="23" max="23" width="8.85546875" style="1"/>
    <col min="24" max="24" width="11.42578125" style="1" customWidth="1"/>
    <col min="25" max="25" width="9.7109375" style="1" customWidth="1"/>
    <col min="26" max="16384" width="8.85546875" style="1"/>
  </cols>
  <sheetData>
    <row r="1" spans="1:25" ht="15" x14ac:dyDescent="0.25">
      <c r="A1" s="175" t="s">
        <v>1499</v>
      </c>
    </row>
    <row r="2" spans="1:25" x14ac:dyDescent="0.2">
      <c r="A2" s="177"/>
    </row>
    <row r="3" spans="1:25" x14ac:dyDescent="0.2">
      <c r="A3" s="84" t="s">
        <v>292</v>
      </c>
      <c r="N3" s="84"/>
    </row>
    <row r="4" spans="1:25" s="1043" customFormat="1" ht="13.5" thickBot="1" x14ac:dyDescent="0.25">
      <c r="A4" s="1046"/>
      <c r="B4" s="1045"/>
      <c r="C4" s="1045"/>
      <c r="D4" s="1045"/>
      <c r="E4" s="1045"/>
      <c r="F4" s="1045"/>
      <c r="G4" s="1045"/>
      <c r="H4" s="1045"/>
      <c r="I4" s="1045"/>
      <c r="J4" s="1045"/>
    </row>
    <row r="5" spans="1:25" s="1043" customFormat="1" ht="14.25" x14ac:dyDescent="0.25">
      <c r="A5" s="490"/>
      <c r="B5" s="1261" t="s">
        <v>2829</v>
      </c>
      <c r="C5" s="1261"/>
      <c r="D5" s="1261"/>
      <c r="E5" s="1261"/>
      <c r="F5" s="1261"/>
      <c r="G5" s="1261"/>
      <c r="H5" s="1261"/>
      <c r="I5" s="1261"/>
      <c r="J5" s="1261"/>
      <c r="K5" s="1261"/>
      <c r="L5" s="1262"/>
      <c r="N5" s="490"/>
      <c r="O5" s="1261" t="s">
        <v>2828</v>
      </c>
      <c r="P5" s="1261"/>
      <c r="Q5" s="1261"/>
      <c r="R5" s="1261"/>
      <c r="S5" s="1261"/>
      <c r="T5" s="1261"/>
      <c r="U5" s="1261"/>
      <c r="V5" s="1261"/>
      <c r="W5" s="1261"/>
      <c r="X5" s="1261"/>
      <c r="Y5" s="1262"/>
    </row>
    <row r="6" spans="1:25" s="1043" customFormat="1" ht="38.25" x14ac:dyDescent="0.2">
      <c r="A6" s="491" t="s">
        <v>1504</v>
      </c>
      <c r="B6" s="492" t="s">
        <v>26</v>
      </c>
      <c r="C6" s="493" t="s">
        <v>7</v>
      </c>
      <c r="D6" s="492" t="s">
        <v>2</v>
      </c>
      <c r="E6" s="492" t="s">
        <v>51</v>
      </c>
      <c r="F6" s="492" t="s">
        <v>6</v>
      </c>
      <c r="G6" s="492" t="s">
        <v>4</v>
      </c>
      <c r="H6" s="492" t="s">
        <v>5</v>
      </c>
      <c r="I6" s="492" t="s">
        <v>1</v>
      </c>
      <c r="J6" s="492" t="s">
        <v>3</v>
      </c>
      <c r="K6" s="494" t="s">
        <v>133</v>
      </c>
      <c r="L6" s="495" t="s">
        <v>134</v>
      </c>
      <c r="N6" s="491" t="s">
        <v>1504</v>
      </c>
      <c r="O6" s="492" t="s">
        <v>26</v>
      </c>
      <c r="P6" s="493" t="s">
        <v>7</v>
      </c>
      <c r="Q6" s="492" t="s">
        <v>2</v>
      </c>
      <c r="R6" s="492" t="s">
        <v>11</v>
      </c>
      <c r="S6" s="492" t="s">
        <v>6</v>
      </c>
      <c r="T6" s="492" t="s">
        <v>4</v>
      </c>
      <c r="U6" s="492" t="s">
        <v>5</v>
      </c>
      <c r="V6" s="492" t="s">
        <v>1</v>
      </c>
      <c r="W6" s="492" t="s">
        <v>3</v>
      </c>
      <c r="X6" s="494" t="s">
        <v>133</v>
      </c>
      <c r="Y6" s="495" t="s">
        <v>134</v>
      </c>
    </row>
    <row r="7" spans="1:25" s="1043" customFormat="1" x14ac:dyDescent="0.2">
      <c r="A7" s="496">
        <v>2007</v>
      </c>
      <c r="B7" s="497">
        <v>11.99</v>
      </c>
      <c r="C7" s="1044"/>
      <c r="D7" s="499"/>
      <c r="E7" s="1044"/>
      <c r="F7" s="499"/>
      <c r="G7" s="1044"/>
      <c r="H7" s="499"/>
      <c r="I7" s="1044"/>
      <c r="J7" s="499"/>
      <c r="K7" s="1044"/>
      <c r="L7" s="500"/>
      <c r="N7" s="496">
        <v>2007</v>
      </c>
      <c r="O7" s="497">
        <v>10.17</v>
      </c>
      <c r="P7" s="1044"/>
      <c r="Q7" s="499"/>
      <c r="R7" s="1044"/>
      <c r="S7" s="499"/>
      <c r="T7" s="1044"/>
      <c r="U7" s="499"/>
      <c r="V7" s="1044"/>
      <c r="W7" s="499"/>
      <c r="X7" s="1044"/>
      <c r="Y7" s="500"/>
    </row>
    <row r="8" spans="1:25" s="1043" customFormat="1" x14ac:dyDescent="0.2">
      <c r="A8" s="496">
        <v>2008</v>
      </c>
      <c r="B8" s="497">
        <v>5.56</v>
      </c>
      <c r="C8" s="1044"/>
      <c r="D8" s="497"/>
      <c r="E8" s="1044"/>
      <c r="F8" s="497"/>
      <c r="G8" s="1044"/>
      <c r="H8" s="497"/>
      <c r="I8" s="1044"/>
      <c r="J8" s="497"/>
      <c r="K8" s="1044"/>
      <c r="L8" s="501"/>
      <c r="N8" s="496">
        <v>2008</v>
      </c>
      <c r="O8" s="497">
        <v>4.58</v>
      </c>
      <c r="P8" s="1044"/>
      <c r="Q8" s="497"/>
      <c r="R8" s="1044"/>
      <c r="S8" s="497"/>
      <c r="T8" s="1044"/>
      <c r="U8" s="497"/>
      <c r="V8" s="1044"/>
      <c r="W8" s="497"/>
      <c r="X8" s="1044"/>
      <c r="Y8" s="501"/>
    </row>
    <row r="9" spans="1:25" s="1043" customFormat="1" x14ac:dyDescent="0.2">
      <c r="A9" s="496">
        <v>2009</v>
      </c>
      <c r="B9" s="497">
        <v>6.17</v>
      </c>
      <c r="C9" s="1044"/>
      <c r="D9" s="497"/>
      <c r="E9" s="1044"/>
      <c r="F9" s="497"/>
      <c r="G9" s="1044"/>
      <c r="H9" s="497"/>
      <c r="I9" s="1044"/>
      <c r="J9" s="497"/>
      <c r="K9" s="1044"/>
      <c r="L9" s="501"/>
      <c r="N9" s="496">
        <v>2009</v>
      </c>
      <c r="O9" s="497">
        <v>5.37</v>
      </c>
      <c r="P9" s="1044"/>
      <c r="Q9" s="497"/>
      <c r="R9" s="1044"/>
      <c r="S9" s="497"/>
      <c r="T9" s="1044"/>
      <c r="U9" s="497"/>
      <c r="V9" s="1044"/>
      <c r="W9" s="497"/>
      <c r="X9" s="1044"/>
      <c r="Y9" s="501"/>
    </row>
    <row r="10" spans="1:25" s="1043" customFormat="1" x14ac:dyDescent="0.2">
      <c r="A10" s="496">
        <v>2010</v>
      </c>
      <c r="B10" s="497">
        <v>5.75</v>
      </c>
      <c r="C10" s="1044"/>
      <c r="D10" s="497"/>
      <c r="E10" s="1044"/>
      <c r="F10" s="497"/>
      <c r="G10" s="1044"/>
      <c r="H10" s="497"/>
      <c r="I10" s="1044">
        <v>7.61</v>
      </c>
      <c r="J10" s="497"/>
      <c r="K10" s="1044">
        <v>7.57</v>
      </c>
      <c r="L10" s="501"/>
      <c r="N10" s="496">
        <v>2010</v>
      </c>
      <c r="O10" s="497">
        <v>4.7699999999999996</v>
      </c>
      <c r="P10" s="1044"/>
      <c r="Q10" s="497"/>
      <c r="R10" s="1044"/>
      <c r="S10" s="497"/>
      <c r="T10" s="1044"/>
      <c r="U10" s="497"/>
      <c r="V10" s="1044">
        <v>6.33</v>
      </c>
      <c r="W10" s="497"/>
      <c r="X10" s="1044">
        <v>6.28</v>
      </c>
      <c r="Y10" s="501"/>
    </row>
    <row r="11" spans="1:25" s="1043" customFormat="1" x14ac:dyDescent="0.2">
      <c r="A11" s="496">
        <v>2011</v>
      </c>
      <c r="B11" s="497">
        <v>5.38</v>
      </c>
      <c r="C11" s="1044">
        <v>4.9800000000000004</v>
      </c>
      <c r="D11" s="497"/>
      <c r="E11" s="1044"/>
      <c r="F11" s="497"/>
      <c r="G11" s="1044"/>
      <c r="H11" s="497"/>
      <c r="I11" s="1044">
        <v>5.77</v>
      </c>
      <c r="J11" s="497"/>
      <c r="K11" s="1044"/>
      <c r="L11" s="501">
        <v>5.27</v>
      </c>
      <c r="N11" s="496">
        <v>2011</v>
      </c>
      <c r="O11" s="497">
        <v>4.47</v>
      </c>
      <c r="P11" s="1044">
        <v>4</v>
      </c>
      <c r="Q11" s="497"/>
      <c r="R11" s="1044"/>
      <c r="S11" s="497"/>
      <c r="T11" s="1044"/>
      <c r="U11" s="497"/>
      <c r="V11" s="1044">
        <v>4.96</v>
      </c>
      <c r="W11" s="497"/>
      <c r="X11" s="1044"/>
      <c r="Y11" s="501">
        <v>4.37</v>
      </c>
    </row>
    <row r="12" spans="1:25" s="1043" customFormat="1" x14ac:dyDescent="0.2">
      <c r="A12" s="496">
        <v>2012</v>
      </c>
      <c r="B12" s="497">
        <v>4.4400000000000004</v>
      </c>
      <c r="C12" s="1044">
        <v>3.64</v>
      </c>
      <c r="D12" s="497">
        <v>5.05</v>
      </c>
      <c r="E12" s="1044"/>
      <c r="F12" s="497"/>
      <c r="G12" s="1044"/>
      <c r="H12" s="497"/>
      <c r="I12" s="1044">
        <v>5.1100000000000003</v>
      </c>
      <c r="J12" s="497"/>
      <c r="K12" s="1044">
        <v>4.5599999999999996</v>
      </c>
      <c r="L12" s="501">
        <v>5.16</v>
      </c>
      <c r="N12" s="496">
        <v>2012</v>
      </c>
      <c r="O12" s="497">
        <v>3.49</v>
      </c>
      <c r="P12" s="1044">
        <v>2.76</v>
      </c>
      <c r="Q12" s="497">
        <v>4.33</v>
      </c>
      <c r="R12" s="1044"/>
      <c r="S12" s="497"/>
      <c r="T12" s="1044"/>
      <c r="U12" s="497"/>
      <c r="V12" s="1044">
        <v>4.0999999999999996</v>
      </c>
      <c r="W12" s="497"/>
      <c r="X12" s="1044">
        <v>3.71</v>
      </c>
      <c r="Y12" s="501">
        <v>4.1900000000000004</v>
      </c>
    </row>
    <row r="13" spans="1:25" s="1043" customFormat="1" x14ac:dyDescent="0.2">
      <c r="A13" s="496">
        <v>2013</v>
      </c>
      <c r="B13" s="497">
        <v>4.8099999999999996</v>
      </c>
      <c r="C13" s="1044">
        <v>4.78</v>
      </c>
      <c r="D13" s="497"/>
      <c r="E13" s="1044"/>
      <c r="F13" s="497"/>
      <c r="G13" s="1044">
        <v>3.88</v>
      </c>
      <c r="H13" s="497"/>
      <c r="I13" s="1044"/>
      <c r="J13" s="497"/>
      <c r="K13" s="1044">
        <v>4.72</v>
      </c>
      <c r="L13" s="501">
        <v>5.01</v>
      </c>
      <c r="N13" s="496">
        <v>2013</v>
      </c>
      <c r="O13" s="497">
        <v>3.68</v>
      </c>
      <c r="P13" s="1044">
        <v>3.67</v>
      </c>
      <c r="Q13" s="497"/>
      <c r="R13" s="1044"/>
      <c r="S13" s="497"/>
      <c r="T13" s="1044">
        <v>2.88</v>
      </c>
      <c r="U13" s="497"/>
      <c r="V13" s="1044"/>
      <c r="W13" s="497"/>
      <c r="X13" s="1044">
        <v>3.75</v>
      </c>
      <c r="Y13" s="501">
        <v>3.71</v>
      </c>
    </row>
    <row r="14" spans="1:25" s="1043" customFormat="1" x14ac:dyDescent="0.2">
      <c r="A14" s="496">
        <v>2014</v>
      </c>
      <c r="B14" s="497">
        <v>4.63</v>
      </c>
      <c r="C14" s="1044">
        <v>4.76</v>
      </c>
      <c r="D14" s="497"/>
      <c r="E14" s="1044"/>
      <c r="F14" s="497"/>
      <c r="G14" s="1044"/>
      <c r="H14" s="497"/>
      <c r="I14" s="1044">
        <v>3.55</v>
      </c>
      <c r="J14" s="497"/>
      <c r="K14" s="1044">
        <v>3.14</v>
      </c>
      <c r="L14" s="501">
        <v>4.1500000000000004</v>
      </c>
      <c r="N14" s="496">
        <v>2014</v>
      </c>
      <c r="O14" s="497">
        <v>3.58</v>
      </c>
      <c r="P14" s="1044">
        <v>3.68</v>
      </c>
      <c r="Q14" s="497"/>
      <c r="R14" s="1044"/>
      <c r="S14" s="497"/>
      <c r="T14" s="1044"/>
      <c r="U14" s="497"/>
      <c r="V14" s="1044">
        <v>2.61</v>
      </c>
      <c r="W14" s="497"/>
      <c r="X14" s="1044">
        <v>2.46</v>
      </c>
      <c r="Y14" s="501">
        <v>3.28</v>
      </c>
    </row>
    <row r="15" spans="1:25" s="1043" customFormat="1" x14ac:dyDescent="0.2">
      <c r="A15" s="496">
        <v>2015</v>
      </c>
      <c r="B15" s="497">
        <v>3.82</v>
      </c>
      <c r="C15" s="1044">
        <v>4.6100000000000003</v>
      </c>
      <c r="D15" s="497">
        <v>3.49</v>
      </c>
      <c r="E15" s="1044"/>
      <c r="F15" s="497"/>
      <c r="G15" s="1044">
        <v>4.58</v>
      </c>
      <c r="H15" s="497"/>
      <c r="I15" s="1044">
        <v>3.2</v>
      </c>
      <c r="J15" s="497"/>
      <c r="K15" s="1044">
        <v>2.8</v>
      </c>
      <c r="L15" s="501">
        <v>3.16</v>
      </c>
      <c r="N15" s="496">
        <v>2015</v>
      </c>
      <c r="O15" s="497">
        <v>2.94</v>
      </c>
      <c r="P15" s="1044">
        <v>3.63</v>
      </c>
      <c r="Q15" s="497">
        <v>2.8</v>
      </c>
      <c r="R15" s="1044"/>
      <c r="S15" s="497"/>
      <c r="T15" s="1044">
        <v>3.42</v>
      </c>
      <c r="U15" s="497"/>
      <c r="V15" s="1044">
        <v>2.36</v>
      </c>
      <c r="W15" s="497"/>
      <c r="X15" s="1044">
        <v>2.06</v>
      </c>
      <c r="Y15" s="501">
        <v>2.4</v>
      </c>
    </row>
    <row r="16" spans="1:25" s="1043" customFormat="1" x14ac:dyDescent="0.2">
      <c r="A16" s="496">
        <v>2016</v>
      </c>
      <c r="B16" s="497">
        <v>2.95</v>
      </c>
      <c r="C16" s="1044">
        <v>3.22</v>
      </c>
      <c r="D16" s="497"/>
      <c r="E16" s="1044"/>
      <c r="F16" s="497"/>
      <c r="G16" s="1044">
        <v>2.93</v>
      </c>
      <c r="H16" s="497"/>
      <c r="I16" s="1044">
        <v>3.14</v>
      </c>
      <c r="J16" s="497">
        <v>2.42</v>
      </c>
      <c r="K16" s="1044">
        <v>2.4900000000000002</v>
      </c>
      <c r="L16" s="501">
        <v>2.8</v>
      </c>
      <c r="N16" s="496">
        <v>2016</v>
      </c>
      <c r="O16" s="497">
        <v>2.25</v>
      </c>
      <c r="P16" s="1044">
        <v>2.5099999999999998</v>
      </c>
      <c r="Q16" s="497"/>
      <c r="R16" s="1044"/>
      <c r="S16" s="497"/>
      <c r="T16" s="1044">
        <v>2.13</v>
      </c>
      <c r="U16" s="497"/>
      <c r="V16" s="1044">
        <v>2.38</v>
      </c>
      <c r="W16" s="497">
        <v>1.79</v>
      </c>
      <c r="X16" s="1044">
        <v>1.78</v>
      </c>
      <c r="Y16" s="501">
        <v>2.17</v>
      </c>
    </row>
    <row r="17" spans="1:25" s="1043" customFormat="1" x14ac:dyDescent="0.2">
      <c r="A17" s="496">
        <v>2017</v>
      </c>
      <c r="B17" s="497">
        <v>2.67</v>
      </c>
      <c r="C17" s="1044">
        <v>3.33</v>
      </c>
      <c r="D17" s="497">
        <v>2.48</v>
      </c>
      <c r="E17" s="1044">
        <v>5.0199999999999996</v>
      </c>
      <c r="F17" s="497">
        <v>3.06</v>
      </c>
      <c r="G17" s="1044">
        <v>2.74</v>
      </c>
      <c r="H17" s="497"/>
      <c r="I17" s="1044">
        <v>2.4900000000000002</v>
      </c>
      <c r="J17" s="497">
        <v>2.4700000000000002</v>
      </c>
      <c r="K17" s="1044">
        <v>2.41</v>
      </c>
      <c r="L17" s="501">
        <v>2.72</v>
      </c>
      <c r="N17" s="496">
        <v>2017</v>
      </c>
      <c r="O17" s="497">
        <v>2.0099999999999998</v>
      </c>
      <c r="P17" s="1044">
        <v>2.5099999999999998</v>
      </c>
      <c r="Q17" s="497">
        <v>1.92</v>
      </c>
      <c r="R17" s="1044">
        <v>3.6</v>
      </c>
      <c r="S17" s="497">
        <v>2.4</v>
      </c>
      <c r="T17" s="1044">
        <v>1.94</v>
      </c>
      <c r="U17" s="497"/>
      <c r="V17" s="1044">
        <v>1.89</v>
      </c>
      <c r="W17" s="497">
        <v>1.87</v>
      </c>
      <c r="X17" s="1044">
        <v>1.78</v>
      </c>
      <c r="Y17" s="501">
        <v>2.08</v>
      </c>
    </row>
    <row r="18" spans="1:25" s="1043" customFormat="1" x14ac:dyDescent="0.2">
      <c r="A18" s="496">
        <v>2018</v>
      </c>
      <c r="B18" s="497">
        <v>2.2599999999999998</v>
      </c>
      <c r="C18" s="1044">
        <v>3.12</v>
      </c>
      <c r="D18" s="497">
        <v>1.68</v>
      </c>
      <c r="E18" s="1044"/>
      <c r="F18" s="497">
        <v>2.71</v>
      </c>
      <c r="G18" s="1044">
        <v>1.53</v>
      </c>
      <c r="H18" s="497"/>
      <c r="I18" s="1044">
        <v>2.84</v>
      </c>
      <c r="J18" s="497"/>
      <c r="K18" s="1044">
        <v>1.75</v>
      </c>
      <c r="L18" s="501">
        <v>2.5</v>
      </c>
      <c r="N18" s="496">
        <v>2018</v>
      </c>
      <c r="O18" s="497">
        <v>1.65</v>
      </c>
      <c r="P18" s="1044">
        <v>2.33</v>
      </c>
      <c r="Q18" s="497">
        <v>1.27</v>
      </c>
      <c r="R18" s="1044"/>
      <c r="S18" s="497">
        <v>1.97</v>
      </c>
      <c r="T18" s="1044">
        <v>1.26</v>
      </c>
      <c r="U18" s="497"/>
      <c r="V18" s="1044">
        <v>2.02</v>
      </c>
      <c r="W18" s="497"/>
      <c r="X18" s="1044">
        <v>1.23</v>
      </c>
      <c r="Y18" s="501">
        <v>1.89</v>
      </c>
    </row>
    <row r="19" spans="1:25" s="1043" customFormat="1" x14ac:dyDescent="0.2">
      <c r="A19" s="496">
        <v>2019</v>
      </c>
      <c r="B19" s="497">
        <v>1.93</v>
      </c>
      <c r="C19" s="1044">
        <v>2.1800000000000002</v>
      </c>
      <c r="D19" s="497">
        <v>1.87</v>
      </c>
      <c r="E19" s="1044">
        <v>3.51</v>
      </c>
      <c r="F19" s="497">
        <v>2.39</v>
      </c>
      <c r="G19" s="1044"/>
      <c r="H19" s="497">
        <v>2.4500000000000002</v>
      </c>
      <c r="I19" s="1044">
        <v>2.13</v>
      </c>
      <c r="J19" s="497">
        <v>1.51</v>
      </c>
      <c r="K19" s="1044">
        <v>1.54</v>
      </c>
      <c r="L19" s="501">
        <v>1.94</v>
      </c>
      <c r="N19" s="496">
        <v>2019</v>
      </c>
      <c r="O19" s="497">
        <v>1.45</v>
      </c>
      <c r="P19" s="1044">
        <v>1.75</v>
      </c>
      <c r="Q19" s="497">
        <v>1.44</v>
      </c>
      <c r="R19" s="1044">
        <v>2.69</v>
      </c>
      <c r="S19" s="497">
        <v>1.68</v>
      </c>
      <c r="T19" s="1044"/>
      <c r="U19" s="497">
        <v>1.83</v>
      </c>
      <c r="V19" s="1044">
        <v>1.56</v>
      </c>
      <c r="W19" s="497">
        <v>1.26</v>
      </c>
      <c r="X19" s="1044">
        <v>1.1100000000000001</v>
      </c>
      <c r="Y19" s="501">
        <v>1.5</v>
      </c>
    </row>
    <row r="20" spans="1:25" s="1043" customFormat="1" x14ac:dyDescent="0.2">
      <c r="A20" s="496">
        <v>2020</v>
      </c>
      <c r="B20" s="497">
        <v>1.72</v>
      </c>
      <c r="C20" s="1044">
        <v>1.89</v>
      </c>
      <c r="D20" s="497">
        <v>1.45</v>
      </c>
      <c r="E20" s="1044"/>
      <c r="F20" s="497">
        <v>2.68</v>
      </c>
      <c r="G20" s="1044">
        <v>1.8</v>
      </c>
      <c r="H20" s="497">
        <v>2.39</v>
      </c>
      <c r="I20" s="1044">
        <v>2.11</v>
      </c>
      <c r="J20" s="497">
        <v>1.78</v>
      </c>
      <c r="K20" s="1044">
        <v>1.58</v>
      </c>
      <c r="L20" s="501">
        <v>1.96</v>
      </c>
      <c r="N20" s="496">
        <v>2020</v>
      </c>
      <c r="O20" s="497">
        <v>1.3</v>
      </c>
      <c r="P20" s="1044">
        <v>1.46</v>
      </c>
      <c r="Q20" s="497">
        <v>1.1200000000000001</v>
      </c>
      <c r="R20" s="1044"/>
      <c r="S20" s="497">
        <v>1.84</v>
      </c>
      <c r="T20" s="1044">
        <v>1.27</v>
      </c>
      <c r="U20" s="497">
        <v>1.83</v>
      </c>
      <c r="V20" s="1044">
        <v>1.63</v>
      </c>
      <c r="W20" s="497">
        <v>1.34</v>
      </c>
      <c r="X20" s="1044">
        <v>1.1499999999999999</v>
      </c>
      <c r="Y20" s="501">
        <v>1.51</v>
      </c>
    </row>
    <row r="21" spans="1:25" s="1043" customFormat="1" x14ac:dyDescent="0.2">
      <c r="A21" s="496">
        <v>2021</v>
      </c>
      <c r="B21" s="497">
        <v>1.61</v>
      </c>
      <c r="C21" s="1044">
        <v>1.84</v>
      </c>
      <c r="D21" s="497">
        <v>1.61</v>
      </c>
      <c r="E21" s="1044"/>
      <c r="F21" s="497">
        <v>2.25</v>
      </c>
      <c r="G21" s="1044">
        <v>1.56</v>
      </c>
      <c r="H21" s="497"/>
      <c r="I21" s="1044">
        <v>1.67</v>
      </c>
      <c r="J21" s="497"/>
      <c r="K21" s="1044">
        <v>1.59</v>
      </c>
      <c r="L21" s="501">
        <v>1.4</v>
      </c>
      <c r="N21" s="496">
        <v>2021</v>
      </c>
      <c r="O21" s="497">
        <v>1.21</v>
      </c>
      <c r="P21" s="1044">
        <v>1.4</v>
      </c>
      <c r="Q21" s="497">
        <v>1.2</v>
      </c>
      <c r="R21" s="1044"/>
      <c r="S21" s="497">
        <v>1.61</v>
      </c>
      <c r="T21" s="1044">
        <v>1.17</v>
      </c>
      <c r="U21" s="497"/>
      <c r="V21" s="1044">
        <v>1.25</v>
      </c>
      <c r="W21" s="497"/>
      <c r="X21" s="1044">
        <v>1.1599999999999999</v>
      </c>
      <c r="Y21" s="501">
        <v>1.1000000000000001</v>
      </c>
    </row>
    <row r="22" spans="1:25" s="1043" customFormat="1" x14ac:dyDescent="0.2">
      <c r="A22" s="496">
        <v>2022</v>
      </c>
      <c r="B22" s="497">
        <v>1.56</v>
      </c>
      <c r="C22" s="1044">
        <v>1.6</v>
      </c>
      <c r="D22" s="497">
        <v>1.35</v>
      </c>
      <c r="E22" s="1044"/>
      <c r="F22" s="497">
        <v>2</v>
      </c>
      <c r="G22" s="1044">
        <v>1.67</v>
      </c>
      <c r="H22" s="497">
        <v>2.2999999999999998</v>
      </c>
      <c r="I22" s="1044">
        <v>1.83</v>
      </c>
      <c r="J22" s="497"/>
      <c r="K22" s="1044">
        <v>1.61</v>
      </c>
      <c r="L22" s="501">
        <v>1.41</v>
      </c>
      <c r="N22" s="496">
        <v>2022</v>
      </c>
      <c r="O22" s="497">
        <v>1.21</v>
      </c>
      <c r="P22" s="1044">
        <v>1.27</v>
      </c>
      <c r="Q22" s="497">
        <v>1.08</v>
      </c>
      <c r="R22" s="1044"/>
      <c r="S22" s="497">
        <v>1.41</v>
      </c>
      <c r="T22" s="1044">
        <v>1.25</v>
      </c>
      <c r="U22" s="497">
        <v>1.65</v>
      </c>
      <c r="V22" s="1044">
        <v>1.42</v>
      </c>
      <c r="W22" s="497"/>
      <c r="X22" s="1044">
        <v>1.21</v>
      </c>
      <c r="Y22" s="501">
        <v>1.06</v>
      </c>
    </row>
    <row r="23" spans="1:25" ht="13.5" thickBot="1" x14ac:dyDescent="0.25">
      <c r="A23" s="502">
        <v>2023</v>
      </c>
      <c r="B23" s="503">
        <v>1.43</v>
      </c>
      <c r="C23" s="504"/>
      <c r="D23" s="503">
        <v>1.36</v>
      </c>
      <c r="E23" s="504"/>
      <c r="F23" s="503"/>
      <c r="G23" s="504">
        <v>1.55</v>
      </c>
      <c r="H23" s="503"/>
      <c r="I23" s="504">
        <v>1.64</v>
      </c>
      <c r="J23" s="503">
        <v>1.73</v>
      </c>
      <c r="K23" s="504">
        <v>1.27</v>
      </c>
      <c r="L23" s="505">
        <v>1.32</v>
      </c>
      <c r="M23" s="1043"/>
      <c r="N23" s="502">
        <v>2023</v>
      </c>
      <c r="O23" s="503">
        <v>1.08</v>
      </c>
      <c r="P23" s="504"/>
      <c r="Q23" s="503">
        <v>1.02</v>
      </c>
      <c r="R23" s="504"/>
      <c r="S23" s="503"/>
      <c r="T23" s="504">
        <v>1.1599999999999999</v>
      </c>
      <c r="U23" s="503"/>
      <c r="V23" s="504">
        <v>1.28</v>
      </c>
      <c r="W23" s="503">
        <v>1.34</v>
      </c>
      <c r="X23" s="504">
        <v>0.95</v>
      </c>
      <c r="Y23" s="505">
        <v>1</v>
      </c>
    </row>
    <row r="24" spans="1:25" ht="13.5" thickBot="1" x14ac:dyDescent="0.25">
      <c r="B24" s="48"/>
      <c r="C24" s="48"/>
      <c r="D24" s="48"/>
      <c r="E24" s="48"/>
      <c r="F24" s="48"/>
      <c r="G24" s="48"/>
      <c r="H24" s="48"/>
      <c r="I24" s="48"/>
      <c r="J24" s="48"/>
    </row>
    <row r="25" spans="1:25" ht="14.25" x14ac:dyDescent="0.25">
      <c r="A25" s="490"/>
      <c r="B25" s="1261" t="s">
        <v>2830</v>
      </c>
      <c r="C25" s="1261"/>
      <c r="D25" s="1261"/>
      <c r="E25" s="1261"/>
      <c r="F25" s="1261"/>
      <c r="G25" s="1261"/>
      <c r="H25" s="1261"/>
      <c r="I25" s="1261"/>
      <c r="J25" s="1261"/>
      <c r="K25" s="1261"/>
      <c r="L25" s="1262"/>
      <c r="N25" s="490"/>
      <c r="O25" s="1261" t="s">
        <v>2831</v>
      </c>
      <c r="P25" s="1261"/>
      <c r="Q25" s="1261"/>
      <c r="R25" s="1261"/>
      <c r="S25" s="1261"/>
      <c r="T25" s="1261"/>
      <c r="U25" s="1261"/>
      <c r="V25" s="1261"/>
      <c r="W25" s="1261"/>
      <c r="X25" s="1261"/>
      <c r="Y25" s="1262"/>
    </row>
    <row r="26" spans="1:25" ht="39.75" customHeight="1" x14ac:dyDescent="0.2">
      <c r="A26" s="491" t="s">
        <v>1504</v>
      </c>
      <c r="B26" s="492" t="s">
        <v>26</v>
      </c>
      <c r="C26" s="493" t="s">
        <v>7</v>
      </c>
      <c r="D26" s="492" t="s">
        <v>2</v>
      </c>
      <c r="E26" s="492" t="s">
        <v>51</v>
      </c>
      <c r="F26" s="492" t="s">
        <v>6</v>
      </c>
      <c r="G26" s="492" t="s">
        <v>4</v>
      </c>
      <c r="H26" s="492" t="s">
        <v>5</v>
      </c>
      <c r="I26" s="492" t="s">
        <v>1</v>
      </c>
      <c r="J26" s="492" t="s">
        <v>3</v>
      </c>
      <c r="K26" s="494" t="s">
        <v>133</v>
      </c>
      <c r="L26" s="495" t="s">
        <v>134</v>
      </c>
      <c r="N26" s="491" t="s">
        <v>1504</v>
      </c>
      <c r="O26" s="492" t="s">
        <v>26</v>
      </c>
      <c r="P26" s="493" t="s">
        <v>7</v>
      </c>
      <c r="Q26" s="492" t="s">
        <v>2</v>
      </c>
      <c r="R26" s="492" t="s">
        <v>11</v>
      </c>
      <c r="S26" s="492" t="s">
        <v>6</v>
      </c>
      <c r="T26" s="492" t="s">
        <v>4</v>
      </c>
      <c r="U26" s="492" t="s">
        <v>5</v>
      </c>
      <c r="V26" s="492" t="s">
        <v>1</v>
      </c>
      <c r="W26" s="492" t="s">
        <v>3</v>
      </c>
      <c r="X26" s="494" t="s">
        <v>133</v>
      </c>
      <c r="Y26" s="495" t="s">
        <v>134</v>
      </c>
    </row>
    <row r="27" spans="1:25" x14ac:dyDescent="0.2">
      <c r="A27" s="496">
        <v>2007</v>
      </c>
      <c r="B27" s="497">
        <v>12.06</v>
      </c>
      <c r="C27" s="498"/>
      <c r="D27" s="499"/>
      <c r="E27" s="498"/>
      <c r="F27" s="499"/>
      <c r="G27" s="498"/>
      <c r="H27" s="499"/>
      <c r="I27" s="498"/>
      <c r="J27" s="499"/>
      <c r="K27" s="498"/>
      <c r="L27" s="500"/>
      <c r="N27" s="496">
        <v>2007</v>
      </c>
      <c r="O27" s="497">
        <v>10.199999999999999</v>
      </c>
      <c r="P27" s="498"/>
      <c r="Q27" s="499"/>
      <c r="R27" s="498"/>
      <c r="S27" s="499"/>
      <c r="T27" s="498"/>
      <c r="U27" s="499"/>
      <c r="V27" s="498"/>
      <c r="W27" s="499"/>
      <c r="X27" s="498"/>
      <c r="Y27" s="500"/>
    </row>
    <row r="28" spans="1:25" x14ac:dyDescent="0.2">
      <c r="A28" s="496">
        <v>2008</v>
      </c>
      <c r="B28" s="497">
        <v>5.56</v>
      </c>
      <c r="C28" s="498"/>
      <c r="D28" s="497"/>
      <c r="E28" s="498"/>
      <c r="F28" s="497"/>
      <c r="G28" s="498"/>
      <c r="H28" s="497"/>
      <c r="I28" s="498"/>
      <c r="J28" s="497"/>
      <c r="K28" s="498"/>
      <c r="L28" s="501"/>
      <c r="N28" s="496">
        <v>2008</v>
      </c>
      <c r="O28" s="497">
        <v>4.58</v>
      </c>
      <c r="P28" s="498"/>
      <c r="Q28" s="497"/>
      <c r="R28" s="498"/>
      <c r="S28" s="497"/>
      <c r="T28" s="498"/>
      <c r="U28" s="497"/>
      <c r="V28" s="498"/>
      <c r="W28" s="497"/>
      <c r="X28" s="498"/>
      <c r="Y28" s="501"/>
    </row>
    <row r="29" spans="1:25" x14ac:dyDescent="0.2">
      <c r="A29" s="496">
        <v>2009</v>
      </c>
      <c r="B29" s="497">
        <v>5.99</v>
      </c>
      <c r="C29" s="498"/>
      <c r="D29" s="497"/>
      <c r="E29" s="498"/>
      <c r="F29" s="497"/>
      <c r="G29" s="498"/>
      <c r="H29" s="497"/>
      <c r="I29" s="498"/>
      <c r="J29" s="497"/>
      <c r="K29" s="498"/>
      <c r="L29" s="501"/>
      <c r="N29" s="496">
        <v>2009</v>
      </c>
      <c r="O29" s="497">
        <v>5.28</v>
      </c>
      <c r="P29" s="498"/>
      <c r="Q29" s="497"/>
      <c r="R29" s="498"/>
      <c r="S29" s="497"/>
      <c r="T29" s="498"/>
      <c r="U29" s="497"/>
      <c r="V29" s="498"/>
      <c r="W29" s="497"/>
      <c r="X29" s="498"/>
      <c r="Y29" s="501"/>
    </row>
    <row r="30" spans="1:25" x14ac:dyDescent="0.2">
      <c r="A30" s="496">
        <v>2010</v>
      </c>
      <c r="B30" s="497">
        <v>6.21</v>
      </c>
      <c r="C30" s="498"/>
      <c r="D30" s="497"/>
      <c r="E30" s="498"/>
      <c r="F30" s="497"/>
      <c r="G30" s="498"/>
      <c r="H30" s="497"/>
      <c r="I30" s="498">
        <v>6.35</v>
      </c>
      <c r="J30" s="497"/>
      <c r="K30" s="498">
        <v>7.85</v>
      </c>
      <c r="L30" s="501"/>
      <c r="N30" s="496">
        <v>2010</v>
      </c>
      <c r="O30" s="497">
        <v>5.39</v>
      </c>
      <c r="P30" s="498"/>
      <c r="Q30" s="497"/>
      <c r="R30" s="498"/>
      <c r="S30" s="497"/>
      <c r="T30" s="498"/>
      <c r="U30" s="497"/>
      <c r="V30" s="498">
        <v>5.33</v>
      </c>
      <c r="W30" s="497"/>
      <c r="X30" s="498">
        <v>6.16</v>
      </c>
      <c r="Y30" s="501"/>
    </row>
    <row r="31" spans="1:25" x14ac:dyDescent="0.2">
      <c r="A31" s="496">
        <v>2011</v>
      </c>
      <c r="B31" s="497">
        <v>5.4</v>
      </c>
      <c r="C31" s="498">
        <v>5.13</v>
      </c>
      <c r="D31" s="497"/>
      <c r="E31" s="498"/>
      <c r="F31" s="497"/>
      <c r="G31" s="498"/>
      <c r="H31" s="497"/>
      <c r="I31" s="498">
        <v>5.89</v>
      </c>
      <c r="J31" s="497"/>
      <c r="K31" s="498"/>
      <c r="L31" s="501">
        <v>5.07</v>
      </c>
      <c r="N31" s="496">
        <v>2011</v>
      </c>
      <c r="O31" s="497">
        <v>4.47</v>
      </c>
      <c r="P31" s="498">
        <v>4.17</v>
      </c>
      <c r="Q31" s="497"/>
      <c r="R31" s="498"/>
      <c r="S31" s="497"/>
      <c r="T31" s="498"/>
      <c r="U31" s="497"/>
      <c r="V31" s="498">
        <v>5.2</v>
      </c>
      <c r="W31" s="497"/>
      <c r="X31" s="498"/>
      <c r="Y31" s="501">
        <v>4.41</v>
      </c>
    </row>
    <row r="32" spans="1:25" x14ac:dyDescent="0.2">
      <c r="A32" s="496">
        <v>2012</v>
      </c>
      <c r="B32" s="497">
        <v>5.04</v>
      </c>
      <c r="C32" s="498">
        <v>4.25</v>
      </c>
      <c r="D32" s="497">
        <v>5.0599999999999996</v>
      </c>
      <c r="E32" s="498"/>
      <c r="F32" s="497"/>
      <c r="G32" s="498"/>
      <c r="H32" s="497"/>
      <c r="I32" s="498">
        <v>5.14</v>
      </c>
      <c r="J32" s="497"/>
      <c r="K32" s="498">
        <v>4.38</v>
      </c>
      <c r="L32" s="501">
        <v>5.12</v>
      </c>
      <c r="N32" s="496">
        <v>2012</v>
      </c>
      <c r="O32" s="497">
        <v>4.08</v>
      </c>
      <c r="P32" s="498">
        <v>3.3</v>
      </c>
      <c r="Q32" s="497">
        <v>4.33</v>
      </c>
      <c r="R32" s="498"/>
      <c r="S32" s="497"/>
      <c r="T32" s="498"/>
      <c r="U32" s="497"/>
      <c r="V32" s="498">
        <v>4.1100000000000003</v>
      </c>
      <c r="W32" s="497"/>
      <c r="X32" s="498">
        <v>3.47</v>
      </c>
      <c r="Y32" s="501">
        <v>4.1100000000000003</v>
      </c>
    </row>
    <row r="33" spans="1:25" x14ac:dyDescent="0.2">
      <c r="A33" s="496">
        <v>2013</v>
      </c>
      <c r="B33" s="497">
        <v>4.49</v>
      </c>
      <c r="C33" s="498">
        <v>4.62</v>
      </c>
      <c r="D33" s="497"/>
      <c r="E33" s="498"/>
      <c r="F33" s="497"/>
      <c r="G33" s="498">
        <v>3.74</v>
      </c>
      <c r="H33" s="497"/>
      <c r="I33" s="498"/>
      <c r="J33" s="497"/>
      <c r="K33" s="498">
        <v>4.45</v>
      </c>
      <c r="L33" s="501">
        <v>4.24</v>
      </c>
      <c r="N33" s="496">
        <v>2013</v>
      </c>
      <c r="O33" s="497">
        <v>3.51</v>
      </c>
      <c r="P33" s="498">
        <v>3.57</v>
      </c>
      <c r="Q33" s="497"/>
      <c r="R33" s="498"/>
      <c r="S33" s="497"/>
      <c r="T33" s="498">
        <v>2.71</v>
      </c>
      <c r="U33" s="497"/>
      <c r="V33" s="498"/>
      <c r="W33" s="497"/>
      <c r="X33" s="498">
        <v>3.51</v>
      </c>
      <c r="Y33" s="501">
        <v>3.18</v>
      </c>
    </row>
    <row r="34" spans="1:25" x14ac:dyDescent="0.2">
      <c r="A34" s="496">
        <v>2014</v>
      </c>
      <c r="B34" s="497">
        <v>3.87</v>
      </c>
      <c r="C34" s="498">
        <v>3.99</v>
      </c>
      <c r="D34" s="497"/>
      <c r="E34" s="498"/>
      <c r="F34" s="497"/>
      <c r="G34" s="498"/>
      <c r="H34" s="497"/>
      <c r="I34" s="498">
        <v>3.44</v>
      </c>
      <c r="J34" s="497"/>
      <c r="K34" s="498">
        <v>2.5</v>
      </c>
      <c r="L34" s="501">
        <v>3.78</v>
      </c>
      <c r="N34" s="496">
        <v>2014</v>
      </c>
      <c r="O34" s="497">
        <v>2.99</v>
      </c>
      <c r="P34" s="498">
        <v>3.06</v>
      </c>
      <c r="Q34" s="497"/>
      <c r="R34" s="498"/>
      <c r="S34" s="497"/>
      <c r="T34" s="498"/>
      <c r="U34" s="497"/>
      <c r="V34" s="498">
        <v>2.69</v>
      </c>
      <c r="W34" s="497"/>
      <c r="X34" s="498">
        <v>1.98</v>
      </c>
      <c r="Y34" s="501">
        <v>3.01</v>
      </c>
    </row>
    <row r="35" spans="1:25" x14ac:dyDescent="0.2">
      <c r="A35" s="496">
        <v>2015</v>
      </c>
      <c r="B35" s="497">
        <v>3.43</v>
      </c>
      <c r="C35" s="498">
        <v>3.65</v>
      </c>
      <c r="D35" s="497">
        <v>4.01</v>
      </c>
      <c r="E35" s="498"/>
      <c r="F35" s="497"/>
      <c r="G35" s="498">
        <v>4.59</v>
      </c>
      <c r="H35" s="497"/>
      <c r="I35" s="498">
        <v>3.31</v>
      </c>
      <c r="J35" s="497"/>
      <c r="K35" s="498">
        <v>2.74</v>
      </c>
      <c r="L35" s="501">
        <v>3.42</v>
      </c>
      <c r="N35" s="496">
        <v>2015</v>
      </c>
      <c r="O35" s="497">
        <v>2.6</v>
      </c>
      <c r="P35" s="498">
        <v>2.82</v>
      </c>
      <c r="Q35" s="497">
        <v>3.23</v>
      </c>
      <c r="R35" s="498"/>
      <c r="S35" s="497"/>
      <c r="T35" s="498">
        <v>3.44</v>
      </c>
      <c r="U35" s="497"/>
      <c r="V35" s="498">
        <v>2.42</v>
      </c>
      <c r="W35" s="497"/>
      <c r="X35" s="498">
        <v>2.0099999999999998</v>
      </c>
      <c r="Y35" s="501">
        <v>2.5099999999999998</v>
      </c>
    </row>
    <row r="36" spans="1:25" x14ac:dyDescent="0.2">
      <c r="A36" s="496">
        <v>2016</v>
      </c>
      <c r="B36" s="497">
        <v>2.84</v>
      </c>
      <c r="C36" s="498">
        <v>2.97</v>
      </c>
      <c r="D36" s="497"/>
      <c r="E36" s="498"/>
      <c r="F36" s="497"/>
      <c r="G36" s="498">
        <v>2.9</v>
      </c>
      <c r="H36" s="497"/>
      <c r="I36" s="498">
        <v>3.06</v>
      </c>
      <c r="J36" s="497">
        <v>2.4500000000000002</v>
      </c>
      <c r="K36" s="498">
        <v>2.57</v>
      </c>
      <c r="L36" s="501">
        <v>2.68</v>
      </c>
      <c r="N36" s="496">
        <v>2016</v>
      </c>
      <c r="O36" s="497">
        <v>2.1800000000000002</v>
      </c>
      <c r="P36" s="498">
        <v>2.27</v>
      </c>
      <c r="Q36" s="497"/>
      <c r="R36" s="498"/>
      <c r="S36" s="497"/>
      <c r="T36" s="498">
        <v>2.15</v>
      </c>
      <c r="U36" s="497"/>
      <c r="V36" s="498">
        <v>2.38</v>
      </c>
      <c r="W36" s="497">
        <v>1.79</v>
      </c>
      <c r="X36" s="498">
        <v>1.93</v>
      </c>
      <c r="Y36" s="501">
        <v>2.17</v>
      </c>
    </row>
    <row r="37" spans="1:25" x14ac:dyDescent="0.2">
      <c r="A37" s="496">
        <v>2017</v>
      </c>
      <c r="B37" s="497">
        <v>2.63</v>
      </c>
      <c r="C37" s="498">
        <v>3.13</v>
      </c>
      <c r="D37" s="497">
        <v>2.39</v>
      </c>
      <c r="E37" s="498">
        <v>4.91</v>
      </c>
      <c r="F37" s="497">
        <v>2.97</v>
      </c>
      <c r="G37" s="498">
        <v>3.51</v>
      </c>
      <c r="H37" s="497"/>
      <c r="I37" s="498">
        <v>2.4900000000000002</v>
      </c>
      <c r="J37" s="497">
        <v>2.67</v>
      </c>
      <c r="K37" s="498">
        <v>2.35</v>
      </c>
      <c r="L37" s="501">
        <v>2.74</v>
      </c>
      <c r="N37" s="496">
        <v>2017</v>
      </c>
      <c r="O37" s="497">
        <v>1.99</v>
      </c>
      <c r="P37" s="498">
        <v>2.31</v>
      </c>
      <c r="Q37" s="497">
        <v>1.75</v>
      </c>
      <c r="R37" s="498">
        <v>3.43</v>
      </c>
      <c r="S37" s="497">
        <v>2.35</v>
      </c>
      <c r="T37" s="498">
        <v>2.2999999999999998</v>
      </c>
      <c r="U37" s="497"/>
      <c r="V37" s="498">
        <v>1.9</v>
      </c>
      <c r="W37" s="497">
        <v>1.91</v>
      </c>
      <c r="X37" s="498">
        <v>1.75</v>
      </c>
      <c r="Y37" s="501">
        <v>2.06</v>
      </c>
    </row>
    <row r="38" spans="1:25" x14ac:dyDescent="0.2">
      <c r="A38" s="496">
        <v>2018</v>
      </c>
      <c r="B38" s="497">
        <v>2.13</v>
      </c>
      <c r="C38" s="498">
        <v>3.43</v>
      </c>
      <c r="D38" s="497">
        <v>1.85</v>
      </c>
      <c r="E38" s="498"/>
      <c r="F38" s="497">
        <v>2.76</v>
      </c>
      <c r="G38" s="498">
        <v>1.74</v>
      </c>
      <c r="H38" s="497"/>
      <c r="I38" s="498">
        <v>2.67</v>
      </c>
      <c r="J38" s="497"/>
      <c r="K38" s="498">
        <v>1.77</v>
      </c>
      <c r="L38" s="501">
        <v>2.36</v>
      </c>
      <c r="N38" s="496">
        <v>2018</v>
      </c>
      <c r="O38" s="497">
        <v>1.57</v>
      </c>
      <c r="P38" s="498">
        <v>2.52</v>
      </c>
      <c r="Q38" s="497">
        <v>1.36</v>
      </c>
      <c r="R38" s="498"/>
      <c r="S38" s="497">
        <v>1.98</v>
      </c>
      <c r="T38" s="498">
        <v>1.37</v>
      </c>
      <c r="U38" s="497"/>
      <c r="V38" s="498">
        <v>2.35</v>
      </c>
      <c r="W38" s="497"/>
      <c r="X38" s="498">
        <v>1.34</v>
      </c>
      <c r="Y38" s="501">
        <v>1.82</v>
      </c>
    </row>
    <row r="39" spans="1:25" x14ac:dyDescent="0.2">
      <c r="A39" s="496">
        <v>2019</v>
      </c>
      <c r="B39" s="497">
        <v>1.85</v>
      </c>
      <c r="C39" s="498">
        <v>1.98</v>
      </c>
      <c r="D39" s="497">
        <v>1.88</v>
      </c>
      <c r="E39" s="498">
        <v>3.37</v>
      </c>
      <c r="F39" s="497">
        <v>2.77</v>
      </c>
      <c r="G39" s="498"/>
      <c r="H39" s="497">
        <v>2.15</v>
      </c>
      <c r="I39" s="498">
        <v>2.02</v>
      </c>
      <c r="J39" s="497">
        <v>1.47</v>
      </c>
      <c r="K39" s="498">
        <v>1.67</v>
      </c>
      <c r="L39" s="501">
        <v>1.69</v>
      </c>
      <c r="N39" s="496">
        <v>2019</v>
      </c>
      <c r="O39" s="497">
        <v>1.44</v>
      </c>
      <c r="P39" s="498">
        <v>1.58</v>
      </c>
      <c r="Q39" s="497">
        <v>1.35</v>
      </c>
      <c r="R39" s="498">
        <v>2.6</v>
      </c>
      <c r="S39" s="497">
        <v>1.86</v>
      </c>
      <c r="T39" s="498"/>
      <c r="U39" s="497">
        <v>1.53</v>
      </c>
      <c r="V39" s="498">
        <v>1.5</v>
      </c>
      <c r="W39" s="497">
        <v>1.27</v>
      </c>
      <c r="X39" s="498">
        <v>1.18</v>
      </c>
      <c r="Y39" s="501">
        <v>1.31</v>
      </c>
    </row>
    <row r="40" spans="1:25" x14ac:dyDescent="0.2">
      <c r="A40" s="496">
        <v>2020</v>
      </c>
      <c r="B40" s="497">
        <v>1.86</v>
      </c>
      <c r="C40" s="498">
        <v>1.93</v>
      </c>
      <c r="D40" s="497">
        <v>1.49</v>
      </c>
      <c r="E40" s="498"/>
      <c r="F40" s="497">
        <v>2.72</v>
      </c>
      <c r="G40" s="498">
        <v>1.8</v>
      </c>
      <c r="H40" s="497">
        <v>2.36</v>
      </c>
      <c r="I40" s="498">
        <v>2.31</v>
      </c>
      <c r="J40" s="497">
        <v>1.77</v>
      </c>
      <c r="K40" s="498">
        <v>1.59</v>
      </c>
      <c r="L40" s="501">
        <v>2.1800000000000002</v>
      </c>
      <c r="N40" s="496">
        <v>2020</v>
      </c>
      <c r="O40" s="497">
        <v>1.4</v>
      </c>
      <c r="P40" s="498">
        <v>1.42</v>
      </c>
      <c r="Q40" s="497">
        <v>1.1000000000000001</v>
      </c>
      <c r="R40" s="498"/>
      <c r="S40" s="497">
        <v>1.82</v>
      </c>
      <c r="T40" s="498">
        <v>1.42</v>
      </c>
      <c r="U40" s="497">
        <v>1.74</v>
      </c>
      <c r="V40" s="498">
        <v>1.77</v>
      </c>
      <c r="W40" s="497">
        <v>1.45</v>
      </c>
      <c r="X40" s="498">
        <v>1.1399999999999999</v>
      </c>
      <c r="Y40" s="501">
        <v>1.74</v>
      </c>
    </row>
    <row r="41" spans="1:25" x14ac:dyDescent="0.2">
      <c r="A41" s="496">
        <v>2021</v>
      </c>
      <c r="B41" s="497">
        <v>1.58</v>
      </c>
      <c r="C41" s="498">
        <v>1.88</v>
      </c>
      <c r="D41" s="497">
        <v>1.53</v>
      </c>
      <c r="E41" s="498"/>
      <c r="F41" s="497">
        <v>2.13</v>
      </c>
      <c r="G41" s="498">
        <v>1.47</v>
      </c>
      <c r="H41" s="497"/>
      <c r="I41" s="498">
        <v>1.72</v>
      </c>
      <c r="J41" s="497"/>
      <c r="K41" s="498">
        <v>1.47</v>
      </c>
      <c r="L41" s="501">
        <v>1.44</v>
      </c>
      <c r="N41" s="496">
        <v>2021</v>
      </c>
      <c r="O41" s="497">
        <v>1.2</v>
      </c>
      <c r="P41" s="498">
        <v>1.38</v>
      </c>
      <c r="Q41" s="497">
        <v>1.1100000000000001</v>
      </c>
      <c r="R41" s="498"/>
      <c r="S41" s="497">
        <v>1.52</v>
      </c>
      <c r="T41" s="498">
        <v>1.1499999999999999</v>
      </c>
      <c r="U41" s="497"/>
      <c r="V41" s="498">
        <v>1.28</v>
      </c>
      <c r="W41" s="497"/>
      <c r="X41" s="498">
        <v>1.08</v>
      </c>
      <c r="Y41" s="501">
        <v>1.0900000000000001</v>
      </c>
    </row>
    <row r="42" spans="1:25" x14ac:dyDescent="0.2">
      <c r="A42" s="496">
        <v>2022</v>
      </c>
      <c r="B42" s="497">
        <v>1.61</v>
      </c>
      <c r="C42" s="498">
        <v>1.49</v>
      </c>
      <c r="D42" s="497">
        <v>1.33</v>
      </c>
      <c r="E42" s="498"/>
      <c r="F42" s="497">
        <v>2.27</v>
      </c>
      <c r="G42" s="498">
        <v>1.81</v>
      </c>
      <c r="H42" s="497">
        <v>2.17</v>
      </c>
      <c r="I42" s="498">
        <v>1.83</v>
      </c>
      <c r="J42" s="497"/>
      <c r="K42" s="498">
        <v>1.6</v>
      </c>
      <c r="L42" s="501">
        <v>1.46</v>
      </c>
      <c r="N42" s="496">
        <v>2022</v>
      </c>
      <c r="O42" s="497">
        <v>1.25</v>
      </c>
      <c r="P42" s="498">
        <v>1.23</v>
      </c>
      <c r="Q42" s="497">
        <v>1.01</v>
      </c>
      <c r="R42" s="498"/>
      <c r="S42" s="497">
        <v>1.59</v>
      </c>
      <c r="T42" s="498">
        <v>1.35</v>
      </c>
      <c r="U42" s="497">
        <v>1.61</v>
      </c>
      <c r="V42" s="498">
        <v>1.44</v>
      </c>
      <c r="W42" s="497"/>
      <c r="X42" s="498">
        <v>1.23</v>
      </c>
      <c r="Y42" s="501">
        <v>1.1200000000000001</v>
      </c>
    </row>
    <row r="43" spans="1:25" ht="13.5" thickBot="1" x14ac:dyDescent="0.25">
      <c r="A43" s="502">
        <v>2023</v>
      </c>
      <c r="B43" s="503">
        <v>1.33</v>
      </c>
      <c r="C43" s="504"/>
      <c r="D43" s="503">
        <v>1.36</v>
      </c>
      <c r="E43" s="504"/>
      <c r="F43" s="503"/>
      <c r="G43" s="504">
        <v>1.65</v>
      </c>
      <c r="H43" s="503"/>
      <c r="I43" s="504">
        <v>1.82</v>
      </c>
      <c r="J43" s="503">
        <v>1.72</v>
      </c>
      <c r="K43" s="504">
        <v>1.24</v>
      </c>
      <c r="L43" s="505">
        <v>1.23</v>
      </c>
      <c r="N43" s="502">
        <v>2023</v>
      </c>
      <c r="O43" s="503">
        <v>1.04</v>
      </c>
      <c r="P43" s="504"/>
      <c r="Q43" s="503">
        <v>1.0900000000000001</v>
      </c>
      <c r="R43" s="504"/>
      <c r="S43" s="503"/>
      <c r="T43" s="504">
        <v>1.27</v>
      </c>
      <c r="U43" s="503"/>
      <c r="V43" s="504">
        <v>1.51</v>
      </c>
      <c r="W43" s="503">
        <v>1.39</v>
      </c>
      <c r="X43" s="504">
        <v>0.93</v>
      </c>
      <c r="Y43" s="505">
        <v>0.95</v>
      </c>
    </row>
    <row r="44" spans="1:25" ht="13.5" thickBot="1" x14ac:dyDescent="0.25">
      <c r="N44" s="3"/>
    </row>
    <row r="45" spans="1:25" ht="14.25" x14ac:dyDescent="0.25">
      <c r="A45" s="490"/>
      <c r="B45" s="1261" t="s">
        <v>437</v>
      </c>
      <c r="C45" s="1261"/>
      <c r="D45" s="1261"/>
      <c r="E45" s="1261"/>
      <c r="F45" s="1261"/>
      <c r="G45" s="1261"/>
      <c r="H45" s="1261"/>
      <c r="I45" s="1261"/>
      <c r="J45" s="1261"/>
      <c r="K45" s="1261"/>
      <c r="L45" s="1262"/>
      <c r="N45" s="490"/>
      <c r="O45" s="1261" t="s">
        <v>438</v>
      </c>
      <c r="P45" s="1261"/>
      <c r="Q45" s="1261"/>
      <c r="R45" s="1261"/>
      <c r="S45" s="1261"/>
      <c r="T45" s="1261"/>
      <c r="U45" s="1261"/>
      <c r="V45" s="1261"/>
      <c r="W45" s="1261"/>
      <c r="X45" s="1261"/>
      <c r="Y45" s="1262"/>
    </row>
    <row r="46" spans="1:25" ht="38.25" x14ac:dyDescent="0.2">
      <c r="A46" s="491" t="s">
        <v>1504</v>
      </c>
      <c r="B46" s="492" t="s">
        <v>26</v>
      </c>
      <c r="C46" s="493" t="s">
        <v>7</v>
      </c>
      <c r="D46" s="492" t="s">
        <v>2</v>
      </c>
      <c r="E46" s="492" t="s">
        <v>51</v>
      </c>
      <c r="F46" s="492" t="s">
        <v>6</v>
      </c>
      <c r="G46" s="492" t="s">
        <v>4</v>
      </c>
      <c r="H46" s="492" t="s">
        <v>5</v>
      </c>
      <c r="I46" s="492" t="s">
        <v>1</v>
      </c>
      <c r="J46" s="492" t="s">
        <v>3</v>
      </c>
      <c r="K46" s="494" t="s">
        <v>133</v>
      </c>
      <c r="L46" s="495" t="s">
        <v>134</v>
      </c>
      <c r="N46" s="491" t="s">
        <v>1504</v>
      </c>
      <c r="O46" s="492" t="s">
        <v>26</v>
      </c>
      <c r="P46" s="493" t="s">
        <v>7</v>
      </c>
      <c r="Q46" s="492" t="s">
        <v>2</v>
      </c>
      <c r="R46" s="492" t="s">
        <v>51</v>
      </c>
      <c r="S46" s="492" t="s">
        <v>6</v>
      </c>
      <c r="T46" s="492" t="s">
        <v>4</v>
      </c>
      <c r="U46" s="492" t="s">
        <v>5</v>
      </c>
      <c r="V46" s="492" t="s">
        <v>1</v>
      </c>
      <c r="W46" s="492" t="s">
        <v>3</v>
      </c>
      <c r="X46" s="494" t="s">
        <v>133</v>
      </c>
      <c r="Y46" s="495" t="s">
        <v>134</v>
      </c>
    </row>
    <row r="47" spans="1:25" x14ac:dyDescent="0.2">
      <c r="A47" s="496">
        <v>2007</v>
      </c>
      <c r="B47" s="280">
        <v>19</v>
      </c>
      <c r="C47" s="281"/>
      <c r="D47" s="282"/>
      <c r="E47" s="281"/>
      <c r="F47" s="282"/>
      <c r="G47" s="281"/>
      <c r="H47" s="282"/>
      <c r="I47" s="281"/>
      <c r="J47" s="282"/>
      <c r="K47" s="281"/>
      <c r="L47" s="283"/>
      <c r="N47" s="496">
        <v>2007</v>
      </c>
      <c r="O47" s="280">
        <v>22</v>
      </c>
      <c r="P47" s="281"/>
      <c r="Q47" s="282"/>
      <c r="R47" s="281"/>
      <c r="S47" s="282"/>
      <c r="T47" s="281"/>
      <c r="U47" s="282"/>
      <c r="V47" s="281"/>
      <c r="W47" s="282"/>
      <c r="X47" s="281"/>
      <c r="Y47" s="283"/>
    </row>
    <row r="48" spans="1:25" x14ac:dyDescent="0.2">
      <c r="A48" s="496">
        <v>2008</v>
      </c>
      <c r="B48" s="280">
        <v>10</v>
      </c>
      <c r="C48" s="281"/>
      <c r="D48" s="280"/>
      <c r="E48" s="281"/>
      <c r="F48" s="280"/>
      <c r="G48" s="281"/>
      <c r="H48" s="280"/>
      <c r="I48" s="281"/>
      <c r="J48" s="280"/>
      <c r="K48" s="281"/>
      <c r="L48" s="284"/>
      <c r="N48" s="496">
        <v>2008</v>
      </c>
      <c r="O48" s="280">
        <v>12</v>
      </c>
      <c r="P48" s="281"/>
      <c r="Q48" s="280"/>
      <c r="R48" s="281"/>
      <c r="S48" s="280"/>
      <c r="T48" s="281"/>
      <c r="U48" s="280"/>
      <c r="V48" s="281"/>
      <c r="W48" s="280"/>
      <c r="X48" s="281"/>
      <c r="Y48" s="284"/>
    </row>
    <row r="49" spans="1:25" x14ac:dyDescent="0.2">
      <c r="A49" s="496">
        <v>2009</v>
      </c>
      <c r="B49" s="280">
        <v>46</v>
      </c>
      <c r="C49" s="281"/>
      <c r="D49" s="280"/>
      <c r="E49" s="281"/>
      <c r="F49" s="280"/>
      <c r="G49" s="281"/>
      <c r="H49" s="280"/>
      <c r="I49" s="281"/>
      <c r="J49" s="280"/>
      <c r="K49" s="281"/>
      <c r="L49" s="284"/>
      <c r="N49" s="496">
        <v>2009</v>
      </c>
      <c r="O49" s="280">
        <v>53</v>
      </c>
      <c r="P49" s="281"/>
      <c r="Q49" s="280"/>
      <c r="R49" s="281"/>
      <c r="S49" s="280"/>
      <c r="T49" s="281"/>
      <c r="U49" s="280"/>
      <c r="V49" s="281"/>
      <c r="W49" s="280"/>
      <c r="X49" s="281"/>
      <c r="Y49" s="284"/>
    </row>
    <row r="50" spans="1:25" x14ac:dyDescent="0.2">
      <c r="A50" s="496">
        <v>2010</v>
      </c>
      <c r="B50" s="280">
        <v>175</v>
      </c>
      <c r="C50" s="281"/>
      <c r="D50" s="280"/>
      <c r="E50" s="281"/>
      <c r="F50" s="280"/>
      <c r="G50" s="281"/>
      <c r="H50" s="280"/>
      <c r="I50" s="281">
        <v>23</v>
      </c>
      <c r="J50" s="280"/>
      <c r="K50" s="281">
        <v>40</v>
      </c>
      <c r="L50" s="284"/>
      <c r="N50" s="496">
        <v>2010</v>
      </c>
      <c r="O50" s="280">
        <v>211</v>
      </c>
      <c r="P50" s="281"/>
      <c r="Q50" s="280"/>
      <c r="R50" s="281"/>
      <c r="S50" s="280"/>
      <c r="T50" s="281"/>
      <c r="U50" s="280"/>
      <c r="V50" s="281">
        <v>28</v>
      </c>
      <c r="W50" s="280"/>
      <c r="X50" s="281">
        <v>48</v>
      </c>
      <c r="Y50" s="284"/>
    </row>
    <row r="51" spans="1:25" x14ac:dyDescent="0.2">
      <c r="A51" s="496">
        <v>2011</v>
      </c>
      <c r="B51" s="280">
        <v>412</v>
      </c>
      <c r="C51" s="281">
        <v>95</v>
      </c>
      <c r="D51" s="280"/>
      <c r="E51" s="281"/>
      <c r="F51" s="280"/>
      <c r="G51" s="281"/>
      <c r="H51" s="280"/>
      <c r="I51" s="281">
        <v>66</v>
      </c>
      <c r="J51" s="280"/>
      <c r="K51" s="281"/>
      <c r="L51" s="284">
        <v>184</v>
      </c>
      <c r="N51" s="496">
        <v>2011</v>
      </c>
      <c r="O51" s="280">
        <v>496</v>
      </c>
      <c r="P51" s="281">
        <v>118</v>
      </c>
      <c r="Q51" s="280"/>
      <c r="R51" s="281"/>
      <c r="S51" s="280"/>
      <c r="T51" s="281"/>
      <c r="U51" s="280"/>
      <c r="V51" s="281">
        <v>77</v>
      </c>
      <c r="W51" s="280"/>
      <c r="X51" s="281"/>
      <c r="Y51" s="284">
        <v>222</v>
      </c>
    </row>
    <row r="52" spans="1:25" x14ac:dyDescent="0.2">
      <c r="A52" s="496">
        <v>2012</v>
      </c>
      <c r="B52" s="280">
        <v>930</v>
      </c>
      <c r="C52" s="281">
        <v>419</v>
      </c>
      <c r="D52" s="280">
        <v>30</v>
      </c>
      <c r="E52" s="281"/>
      <c r="F52" s="280"/>
      <c r="G52" s="281"/>
      <c r="H52" s="280"/>
      <c r="I52" s="281">
        <v>107</v>
      </c>
      <c r="J52" s="280"/>
      <c r="K52" s="281">
        <v>40</v>
      </c>
      <c r="L52" s="284">
        <v>327</v>
      </c>
      <c r="N52" s="496">
        <v>2012</v>
      </c>
      <c r="O52" s="280">
        <v>1181</v>
      </c>
      <c r="P52" s="281">
        <v>553</v>
      </c>
      <c r="Q52" s="280">
        <v>35</v>
      </c>
      <c r="R52" s="281"/>
      <c r="S52" s="280"/>
      <c r="T52" s="281"/>
      <c r="U52" s="280"/>
      <c r="V52" s="281">
        <v>134</v>
      </c>
      <c r="W52" s="280"/>
      <c r="X52" s="281">
        <v>49</v>
      </c>
      <c r="Y52" s="284">
        <v>403</v>
      </c>
    </row>
    <row r="53" spans="1:25" x14ac:dyDescent="0.2">
      <c r="A53" s="496">
        <v>2013</v>
      </c>
      <c r="B53" s="280">
        <v>1341</v>
      </c>
      <c r="C53" s="281">
        <v>900</v>
      </c>
      <c r="D53" s="280"/>
      <c r="E53" s="281"/>
      <c r="F53" s="280"/>
      <c r="G53" s="281">
        <v>39</v>
      </c>
      <c r="H53" s="280"/>
      <c r="I53" s="281"/>
      <c r="J53" s="280"/>
      <c r="K53" s="281">
        <v>44</v>
      </c>
      <c r="L53" s="284">
        <v>291</v>
      </c>
      <c r="N53" s="496">
        <v>2013</v>
      </c>
      <c r="O53" s="280">
        <v>1754</v>
      </c>
      <c r="P53" s="281">
        <v>1171</v>
      </c>
      <c r="Q53" s="280"/>
      <c r="R53" s="281"/>
      <c r="S53" s="280"/>
      <c r="T53" s="281">
        <v>52</v>
      </c>
      <c r="U53" s="280"/>
      <c r="V53" s="281"/>
      <c r="W53" s="280"/>
      <c r="X53" s="281">
        <v>55</v>
      </c>
      <c r="Y53" s="284">
        <v>393</v>
      </c>
    </row>
    <row r="54" spans="1:25" x14ac:dyDescent="0.2">
      <c r="A54" s="496">
        <v>2014</v>
      </c>
      <c r="B54" s="280">
        <v>3144</v>
      </c>
      <c r="C54" s="281">
        <v>2676</v>
      </c>
      <c r="D54" s="280"/>
      <c r="E54" s="281"/>
      <c r="F54" s="280"/>
      <c r="G54" s="281"/>
      <c r="H54" s="280"/>
      <c r="I54" s="281">
        <v>102</v>
      </c>
      <c r="J54" s="280"/>
      <c r="K54" s="281">
        <v>62</v>
      </c>
      <c r="L54" s="284">
        <v>255</v>
      </c>
      <c r="N54" s="496">
        <v>2014</v>
      </c>
      <c r="O54" s="280">
        <v>4064</v>
      </c>
      <c r="P54" s="281">
        <v>3463</v>
      </c>
      <c r="Q54" s="280"/>
      <c r="R54" s="281"/>
      <c r="S54" s="280"/>
      <c r="T54" s="281"/>
      <c r="U54" s="280"/>
      <c r="V54" s="281">
        <v>139</v>
      </c>
      <c r="W54" s="280"/>
      <c r="X54" s="281">
        <v>79</v>
      </c>
      <c r="Y54" s="284">
        <v>322</v>
      </c>
    </row>
    <row r="55" spans="1:25" x14ac:dyDescent="0.2">
      <c r="A55" s="496">
        <v>2015</v>
      </c>
      <c r="B55" s="280">
        <v>2868</v>
      </c>
      <c r="C55" s="281">
        <v>1337</v>
      </c>
      <c r="D55" s="280">
        <v>130</v>
      </c>
      <c r="E55" s="281"/>
      <c r="F55" s="280"/>
      <c r="G55" s="281">
        <v>20</v>
      </c>
      <c r="H55" s="280"/>
      <c r="I55" s="281">
        <v>239</v>
      </c>
      <c r="J55" s="280"/>
      <c r="K55" s="281">
        <v>415</v>
      </c>
      <c r="L55" s="284">
        <v>714</v>
      </c>
      <c r="N55" s="496">
        <v>2015</v>
      </c>
      <c r="O55" s="280">
        <v>3728</v>
      </c>
      <c r="P55" s="281">
        <v>1697</v>
      </c>
      <c r="Q55" s="280">
        <v>162</v>
      </c>
      <c r="R55" s="281"/>
      <c r="S55" s="280"/>
      <c r="T55" s="281">
        <v>27</v>
      </c>
      <c r="U55" s="280"/>
      <c r="V55" s="281">
        <v>324</v>
      </c>
      <c r="W55" s="280"/>
      <c r="X55" s="281">
        <v>563</v>
      </c>
      <c r="Y55" s="284">
        <v>940</v>
      </c>
    </row>
    <row r="56" spans="1:25" x14ac:dyDescent="0.2">
      <c r="A56" s="496">
        <v>2016</v>
      </c>
      <c r="B56" s="280">
        <v>7387</v>
      </c>
      <c r="C56" s="281">
        <v>3102</v>
      </c>
      <c r="D56" s="280"/>
      <c r="E56" s="281"/>
      <c r="F56" s="280"/>
      <c r="G56" s="281">
        <v>111</v>
      </c>
      <c r="H56" s="280"/>
      <c r="I56" s="281">
        <v>327</v>
      </c>
      <c r="J56" s="280">
        <v>165</v>
      </c>
      <c r="K56" s="281">
        <v>1333</v>
      </c>
      <c r="L56" s="284">
        <v>2038</v>
      </c>
      <c r="N56" s="496">
        <v>2016</v>
      </c>
      <c r="O56" s="280">
        <v>9618</v>
      </c>
      <c r="P56" s="281">
        <v>3982</v>
      </c>
      <c r="Q56" s="280"/>
      <c r="R56" s="281"/>
      <c r="S56" s="280"/>
      <c r="T56" s="281">
        <v>152</v>
      </c>
      <c r="U56" s="280"/>
      <c r="V56" s="281">
        <v>430</v>
      </c>
      <c r="W56" s="280">
        <v>224</v>
      </c>
      <c r="X56" s="281">
        <v>1794</v>
      </c>
      <c r="Y56" s="284">
        <v>2634</v>
      </c>
    </row>
    <row r="57" spans="1:25" x14ac:dyDescent="0.2">
      <c r="A57" s="496">
        <v>2017</v>
      </c>
      <c r="B57" s="280">
        <v>4046</v>
      </c>
      <c r="C57" s="281">
        <v>529</v>
      </c>
      <c r="D57" s="280">
        <v>651</v>
      </c>
      <c r="E57" s="281">
        <v>46</v>
      </c>
      <c r="F57" s="280">
        <v>27</v>
      </c>
      <c r="G57" s="281">
        <v>273</v>
      </c>
      <c r="H57" s="280"/>
      <c r="I57" s="281">
        <v>464</v>
      </c>
      <c r="J57" s="280">
        <v>19</v>
      </c>
      <c r="K57" s="281">
        <v>1201</v>
      </c>
      <c r="L57" s="284">
        <v>822</v>
      </c>
      <c r="N57" s="496">
        <v>2017</v>
      </c>
      <c r="O57" s="280">
        <v>5382</v>
      </c>
      <c r="P57" s="281">
        <v>701</v>
      </c>
      <c r="Q57" s="280">
        <v>841</v>
      </c>
      <c r="R57" s="281">
        <v>64</v>
      </c>
      <c r="S57" s="280">
        <v>35</v>
      </c>
      <c r="T57" s="281">
        <v>385</v>
      </c>
      <c r="U57" s="280"/>
      <c r="V57" s="281">
        <v>610</v>
      </c>
      <c r="W57" s="280">
        <v>25</v>
      </c>
      <c r="X57" s="281">
        <v>1628</v>
      </c>
      <c r="Y57" s="284">
        <v>1074</v>
      </c>
    </row>
    <row r="58" spans="1:25" x14ac:dyDescent="0.2">
      <c r="A58" s="496">
        <v>2018</v>
      </c>
      <c r="B58" s="280">
        <v>3949</v>
      </c>
      <c r="C58" s="281">
        <v>836</v>
      </c>
      <c r="D58" s="280">
        <v>646</v>
      </c>
      <c r="E58" s="281"/>
      <c r="F58" s="280">
        <v>60</v>
      </c>
      <c r="G58" s="281">
        <v>112</v>
      </c>
      <c r="H58" s="280"/>
      <c r="I58" s="281">
        <v>361</v>
      </c>
      <c r="J58" s="280"/>
      <c r="K58" s="281">
        <v>1377</v>
      </c>
      <c r="L58" s="284">
        <v>495</v>
      </c>
      <c r="N58" s="496">
        <v>2018</v>
      </c>
      <c r="O58" s="280">
        <v>5399</v>
      </c>
      <c r="P58" s="281">
        <v>1120</v>
      </c>
      <c r="Q58" s="280">
        <v>855</v>
      </c>
      <c r="R58" s="281"/>
      <c r="S58" s="280">
        <v>82</v>
      </c>
      <c r="T58" s="281">
        <v>136</v>
      </c>
      <c r="U58" s="280"/>
      <c r="V58" s="281">
        <v>507</v>
      </c>
      <c r="W58" s="280"/>
      <c r="X58" s="281">
        <v>1960</v>
      </c>
      <c r="Y58" s="284">
        <v>655</v>
      </c>
    </row>
    <row r="59" spans="1:25" x14ac:dyDescent="0.2">
      <c r="A59" s="496">
        <v>2019</v>
      </c>
      <c r="B59" s="280">
        <v>4525</v>
      </c>
      <c r="C59" s="281">
        <v>979</v>
      </c>
      <c r="D59" s="280">
        <v>488</v>
      </c>
      <c r="E59" s="281">
        <v>129</v>
      </c>
      <c r="F59" s="280">
        <v>94</v>
      </c>
      <c r="G59" s="281"/>
      <c r="H59" s="280">
        <v>65</v>
      </c>
      <c r="I59" s="281">
        <v>456</v>
      </c>
      <c r="J59" s="280">
        <v>16</v>
      </c>
      <c r="K59" s="281">
        <v>1548</v>
      </c>
      <c r="L59" s="284">
        <v>736</v>
      </c>
      <c r="N59" s="496">
        <v>2019</v>
      </c>
      <c r="O59" s="280">
        <v>6014</v>
      </c>
      <c r="P59" s="281">
        <v>1221</v>
      </c>
      <c r="Q59" s="280">
        <v>633</v>
      </c>
      <c r="R59" s="281">
        <v>169</v>
      </c>
      <c r="S59" s="280">
        <v>134</v>
      </c>
      <c r="T59" s="281"/>
      <c r="U59" s="280">
        <v>87</v>
      </c>
      <c r="V59" s="281">
        <v>625</v>
      </c>
      <c r="W59" s="280">
        <v>19</v>
      </c>
      <c r="X59" s="281">
        <v>2157</v>
      </c>
      <c r="Y59" s="284">
        <v>952</v>
      </c>
    </row>
    <row r="60" spans="1:25" x14ac:dyDescent="0.2">
      <c r="A60" s="496">
        <v>2020</v>
      </c>
      <c r="B60" s="280">
        <v>9489</v>
      </c>
      <c r="C60" s="281">
        <v>1755</v>
      </c>
      <c r="D60" s="280">
        <v>2495</v>
      </c>
      <c r="E60" s="281"/>
      <c r="F60" s="280">
        <v>74</v>
      </c>
      <c r="G60" s="281">
        <v>441</v>
      </c>
      <c r="H60" s="280">
        <v>17</v>
      </c>
      <c r="I60" s="281">
        <v>1052</v>
      </c>
      <c r="J60" s="280">
        <v>30</v>
      </c>
      <c r="K60" s="281">
        <v>2795</v>
      </c>
      <c r="L60" s="284">
        <v>816</v>
      </c>
      <c r="N60" s="496">
        <v>2020</v>
      </c>
      <c r="O60" s="280">
        <v>12585</v>
      </c>
      <c r="P60" s="281">
        <v>2278</v>
      </c>
      <c r="Q60" s="280">
        <v>3246</v>
      </c>
      <c r="R60" s="281"/>
      <c r="S60" s="280">
        <v>108</v>
      </c>
      <c r="T60" s="281">
        <v>626</v>
      </c>
      <c r="U60" s="280">
        <v>22</v>
      </c>
      <c r="V60" s="281">
        <v>1363</v>
      </c>
      <c r="W60" s="280">
        <v>40</v>
      </c>
      <c r="X60" s="281">
        <v>3828</v>
      </c>
      <c r="Y60" s="284">
        <v>1055</v>
      </c>
    </row>
    <row r="61" spans="1:25" x14ac:dyDescent="0.2">
      <c r="A61" s="496">
        <v>2021</v>
      </c>
      <c r="B61" s="280">
        <v>11258</v>
      </c>
      <c r="C61" s="281">
        <v>1059</v>
      </c>
      <c r="D61" s="280">
        <v>3319</v>
      </c>
      <c r="E61" s="281"/>
      <c r="F61" s="280">
        <v>189</v>
      </c>
      <c r="G61" s="281">
        <v>898</v>
      </c>
      <c r="H61" s="280"/>
      <c r="I61" s="281">
        <v>1446</v>
      </c>
      <c r="J61" s="280"/>
      <c r="K61" s="281">
        <v>2558</v>
      </c>
      <c r="L61" s="284">
        <v>1760</v>
      </c>
      <c r="N61" s="496">
        <v>2021</v>
      </c>
      <c r="O61" s="280">
        <v>15013</v>
      </c>
      <c r="P61" s="281">
        <v>1392</v>
      </c>
      <c r="Q61" s="280">
        <v>4452</v>
      </c>
      <c r="R61" s="281"/>
      <c r="S61" s="280">
        <v>263</v>
      </c>
      <c r="T61" s="281">
        <v>1192</v>
      </c>
      <c r="U61" s="280"/>
      <c r="V61" s="281">
        <v>1929</v>
      </c>
      <c r="W61" s="280"/>
      <c r="X61" s="281">
        <v>3502</v>
      </c>
      <c r="Y61" s="284">
        <v>2242</v>
      </c>
    </row>
    <row r="62" spans="1:25" x14ac:dyDescent="0.2">
      <c r="A62" s="496">
        <v>2022</v>
      </c>
      <c r="B62" s="280">
        <v>9833</v>
      </c>
      <c r="C62" s="281">
        <v>1968</v>
      </c>
      <c r="D62" s="280">
        <v>2275</v>
      </c>
      <c r="E62" s="281"/>
      <c r="F62" s="280">
        <v>70</v>
      </c>
      <c r="G62" s="281">
        <v>1059</v>
      </c>
      <c r="H62" s="280">
        <v>94</v>
      </c>
      <c r="I62" s="281">
        <v>876</v>
      </c>
      <c r="J62" s="280"/>
      <c r="K62" s="281">
        <v>2180</v>
      </c>
      <c r="L62" s="284">
        <v>1263</v>
      </c>
      <c r="N62" s="496">
        <v>2022</v>
      </c>
      <c r="O62" s="280">
        <v>12713</v>
      </c>
      <c r="P62" s="281">
        <v>2464</v>
      </c>
      <c r="Q62" s="280">
        <v>2837</v>
      </c>
      <c r="R62" s="281"/>
      <c r="S62" s="280">
        <v>100</v>
      </c>
      <c r="T62" s="281">
        <v>1412</v>
      </c>
      <c r="U62" s="280">
        <v>130</v>
      </c>
      <c r="V62" s="281">
        <v>1127</v>
      </c>
      <c r="W62" s="280"/>
      <c r="X62" s="281">
        <v>2901</v>
      </c>
      <c r="Y62" s="284">
        <v>1680</v>
      </c>
    </row>
    <row r="63" spans="1:25" ht="13.5" thickBot="1" x14ac:dyDescent="0.25">
      <c r="A63" s="502">
        <v>2023</v>
      </c>
      <c r="B63" s="285">
        <v>7089</v>
      </c>
      <c r="C63" s="286"/>
      <c r="D63" s="285">
        <v>1473</v>
      </c>
      <c r="E63" s="286"/>
      <c r="F63" s="285"/>
      <c r="G63" s="286">
        <v>1429</v>
      </c>
      <c r="H63" s="285"/>
      <c r="I63" s="286">
        <v>1080</v>
      </c>
      <c r="J63" s="285">
        <v>120</v>
      </c>
      <c r="K63" s="286">
        <v>2251</v>
      </c>
      <c r="L63" s="287">
        <v>464</v>
      </c>
      <c r="N63" s="502">
        <v>2023</v>
      </c>
      <c r="O63" s="285">
        <v>9005</v>
      </c>
      <c r="P63" s="286"/>
      <c r="Q63" s="285">
        <v>1575</v>
      </c>
      <c r="R63" s="286"/>
      <c r="S63" s="285"/>
      <c r="T63" s="286">
        <v>1904</v>
      </c>
      <c r="U63" s="285"/>
      <c r="V63" s="286">
        <v>1380</v>
      </c>
      <c r="W63" s="285">
        <v>154</v>
      </c>
      <c r="X63" s="286">
        <v>3012</v>
      </c>
      <c r="Y63" s="287">
        <v>609</v>
      </c>
    </row>
    <row r="64" spans="1:25" ht="13.5" thickBot="1" x14ac:dyDescent="0.25"/>
    <row r="65" spans="1:25" ht="14.25" x14ac:dyDescent="0.25">
      <c r="A65" s="490"/>
      <c r="B65" s="1261" t="s">
        <v>314</v>
      </c>
      <c r="C65" s="1261"/>
      <c r="D65" s="1261"/>
      <c r="E65" s="1261"/>
      <c r="F65" s="1261"/>
      <c r="G65" s="1261"/>
      <c r="H65" s="1261"/>
      <c r="I65" s="1261"/>
      <c r="J65" s="1261"/>
      <c r="K65" s="1261"/>
      <c r="L65" s="1262"/>
      <c r="N65" s="490"/>
      <c r="O65" s="1261" t="s">
        <v>315</v>
      </c>
      <c r="P65" s="1261"/>
      <c r="Q65" s="1261"/>
      <c r="R65" s="1261"/>
      <c r="S65" s="1261"/>
      <c r="T65" s="1261"/>
      <c r="U65" s="1261"/>
      <c r="V65" s="1261"/>
      <c r="W65" s="1261"/>
      <c r="X65" s="1261"/>
      <c r="Y65" s="1262"/>
    </row>
    <row r="66" spans="1:25" ht="38.25" x14ac:dyDescent="0.2">
      <c r="A66" s="491" t="s">
        <v>1504</v>
      </c>
      <c r="B66" s="492" t="s">
        <v>26</v>
      </c>
      <c r="C66" s="493" t="s">
        <v>7</v>
      </c>
      <c r="D66" s="492" t="s">
        <v>2</v>
      </c>
      <c r="E66" s="492" t="s">
        <v>51</v>
      </c>
      <c r="F66" s="492" t="s">
        <v>6</v>
      </c>
      <c r="G66" s="492" t="s">
        <v>4</v>
      </c>
      <c r="H66" s="492" t="s">
        <v>5</v>
      </c>
      <c r="I66" s="492" t="s">
        <v>1</v>
      </c>
      <c r="J66" s="492" t="s">
        <v>3</v>
      </c>
      <c r="K66" s="494" t="s">
        <v>133</v>
      </c>
      <c r="L66" s="495" t="s">
        <v>134</v>
      </c>
      <c r="N66" s="491" t="s">
        <v>1504</v>
      </c>
      <c r="O66" s="492" t="s">
        <v>26</v>
      </c>
      <c r="P66" s="493" t="s">
        <v>7</v>
      </c>
      <c r="Q66" s="492" t="s">
        <v>2</v>
      </c>
      <c r="R66" s="492" t="s">
        <v>51</v>
      </c>
      <c r="S66" s="492" t="s">
        <v>6</v>
      </c>
      <c r="T66" s="492" t="s">
        <v>4</v>
      </c>
      <c r="U66" s="492" t="s">
        <v>5</v>
      </c>
      <c r="V66" s="492" t="s">
        <v>1</v>
      </c>
      <c r="W66" s="492" t="s">
        <v>3</v>
      </c>
      <c r="X66" s="494" t="s">
        <v>133</v>
      </c>
      <c r="Y66" s="495" t="s">
        <v>134</v>
      </c>
    </row>
    <row r="67" spans="1:25" x14ac:dyDescent="0.2">
      <c r="A67" s="496">
        <v>2007</v>
      </c>
      <c r="B67" s="506">
        <v>2</v>
      </c>
      <c r="C67" s="507"/>
      <c r="D67" s="508"/>
      <c r="E67" s="507"/>
      <c r="F67" s="508"/>
      <c r="G67" s="507"/>
      <c r="H67" s="508"/>
      <c r="I67" s="507"/>
      <c r="J67" s="508"/>
      <c r="K67" s="507"/>
      <c r="L67" s="509">
        <v>2</v>
      </c>
      <c r="N67" s="496">
        <v>2007</v>
      </c>
      <c r="O67" s="506">
        <v>2</v>
      </c>
      <c r="P67" s="507"/>
      <c r="Q67" s="508"/>
      <c r="R67" s="507"/>
      <c r="S67" s="508"/>
      <c r="T67" s="507"/>
      <c r="U67" s="508"/>
      <c r="V67" s="507"/>
      <c r="W67" s="508"/>
      <c r="X67" s="507"/>
      <c r="Y67" s="509">
        <v>2</v>
      </c>
    </row>
    <row r="68" spans="1:25" x14ac:dyDescent="0.2">
      <c r="A68" s="496">
        <v>2008</v>
      </c>
      <c r="B68" s="506">
        <v>1</v>
      </c>
      <c r="C68" s="507">
        <v>1</v>
      </c>
      <c r="D68" s="506"/>
      <c r="E68" s="507"/>
      <c r="F68" s="506"/>
      <c r="G68" s="507"/>
      <c r="H68" s="506"/>
      <c r="I68" s="507"/>
      <c r="J68" s="506"/>
      <c r="K68" s="507"/>
      <c r="L68" s="510"/>
      <c r="N68" s="496">
        <v>2008</v>
      </c>
      <c r="O68" s="506">
        <v>1</v>
      </c>
      <c r="P68" s="507">
        <v>1</v>
      </c>
      <c r="Q68" s="506"/>
      <c r="R68" s="507"/>
      <c r="S68" s="506"/>
      <c r="T68" s="507"/>
      <c r="U68" s="506"/>
      <c r="V68" s="507"/>
      <c r="W68" s="506"/>
      <c r="X68" s="507"/>
      <c r="Y68" s="510"/>
    </row>
    <row r="69" spans="1:25" x14ac:dyDescent="0.2">
      <c r="A69" s="496">
        <v>2009</v>
      </c>
      <c r="B69" s="506">
        <v>2</v>
      </c>
      <c r="C69" s="507">
        <v>1</v>
      </c>
      <c r="D69" s="506"/>
      <c r="E69" s="507"/>
      <c r="F69" s="506"/>
      <c r="G69" s="507"/>
      <c r="H69" s="506"/>
      <c r="I69" s="507"/>
      <c r="J69" s="506"/>
      <c r="K69" s="507">
        <v>1</v>
      </c>
      <c r="L69" s="510"/>
      <c r="N69" s="496">
        <v>2009</v>
      </c>
      <c r="O69" s="506">
        <v>2</v>
      </c>
      <c r="P69" s="507">
        <v>1</v>
      </c>
      <c r="Q69" s="506"/>
      <c r="R69" s="507"/>
      <c r="S69" s="506"/>
      <c r="T69" s="507"/>
      <c r="U69" s="506"/>
      <c r="V69" s="507"/>
      <c r="W69" s="506"/>
      <c r="X69" s="507">
        <v>1</v>
      </c>
      <c r="Y69" s="510"/>
    </row>
    <row r="70" spans="1:25" x14ac:dyDescent="0.2">
      <c r="A70" s="496">
        <v>2010</v>
      </c>
      <c r="B70" s="506">
        <v>10</v>
      </c>
      <c r="C70" s="507">
        <v>1</v>
      </c>
      <c r="D70" s="506">
        <v>1</v>
      </c>
      <c r="E70" s="507"/>
      <c r="F70" s="506"/>
      <c r="G70" s="507"/>
      <c r="H70" s="506"/>
      <c r="I70" s="507">
        <v>3</v>
      </c>
      <c r="J70" s="506"/>
      <c r="K70" s="507">
        <v>3</v>
      </c>
      <c r="L70" s="510">
        <v>2</v>
      </c>
      <c r="N70" s="496">
        <v>2010</v>
      </c>
      <c r="O70" s="506">
        <v>10</v>
      </c>
      <c r="P70" s="507">
        <v>1</v>
      </c>
      <c r="Q70" s="506">
        <v>1</v>
      </c>
      <c r="R70" s="507"/>
      <c r="S70" s="506"/>
      <c r="T70" s="507"/>
      <c r="U70" s="506"/>
      <c r="V70" s="507">
        <v>3</v>
      </c>
      <c r="W70" s="506"/>
      <c r="X70" s="507">
        <v>3</v>
      </c>
      <c r="Y70" s="510">
        <v>2</v>
      </c>
    </row>
    <row r="71" spans="1:25" x14ac:dyDescent="0.2">
      <c r="A71" s="496">
        <v>2011</v>
      </c>
      <c r="B71" s="506">
        <v>28</v>
      </c>
      <c r="C71" s="507">
        <v>6</v>
      </c>
      <c r="D71" s="506">
        <v>1</v>
      </c>
      <c r="E71" s="507"/>
      <c r="F71" s="506"/>
      <c r="G71" s="507"/>
      <c r="H71" s="506">
        <v>1</v>
      </c>
      <c r="I71" s="507">
        <v>6</v>
      </c>
      <c r="J71" s="506"/>
      <c r="K71" s="507">
        <v>1</v>
      </c>
      <c r="L71" s="510">
        <v>13</v>
      </c>
      <c r="N71" s="496">
        <v>2011</v>
      </c>
      <c r="O71" s="506">
        <v>28</v>
      </c>
      <c r="P71" s="507">
        <v>6</v>
      </c>
      <c r="Q71" s="506">
        <v>1</v>
      </c>
      <c r="R71" s="507"/>
      <c r="S71" s="506"/>
      <c r="T71" s="507"/>
      <c r="U71" s="506">
        <v>1</v>
      </c>
      <c r="V71" s="507">
        <v>6</v>
      </c>
      <c r="W71" s="506"/>
      <c r="X71" s="507">
        <v>1</v>
      </c>
      <c r="Y71" s="510">
        <v>13</v>
      </c>
    </row>
    <row r="72" spans="1:25" x14ac:dyDescent="0.2">
      <c r="A72" s="496">
        <v>2012</v>
      </c>
      <c r="B72" s="506">
        <v>41</v>
      </c>
      <c r="C72" s="507">
        <v>9</v>
      </c>
      <c r="D72" s="506">
        <v>3</v>
      </c>
      <c r="E72" s="507">
        <v>1</v>
      </c>
      <c r="F72" s="506"/>
      <c r="G72" s="507"/>
      <c r="H72" s="506"/>
      <c r="I72" s="507">
        <v>9</v>
      </c>
      <c r="J72" s="506"/>
      <c r="K72" s="507">
        <v>3</v>
      </c>
      <c r="L72" s="510">
        <v>16</v>
      </c>
      <c r="N72" s="496">
        <v>2012</v>
      </c>
      <c r="O72" s="506">
        <v>41</v>
      </c>
      <c r="P72" s="507">
        <v>9</v>
      </c>
      <c r="Q72" s="506">
        <v>3</v>
      </c>
      <c r="R72" s="507">
        <v>1</v>
      </c>
      <c r="S72" s="506"/>
      <c r="T72" s="507"/>
      <c r="U72" s="506"/>
      <c r="V72" s="507">
        <v>9</v>
      </c>
      <c r="W72" s="506"/>
      <c r="X72" s="507">
        <v>3</v>
      </c>
      <c r="Y72" s="510">
        <v>16</v>
      </c>
    </row>
    <row r="73" spans="1:25" x14ac:dyDescent="0.2">
      <c r="A73" s="496">
        <v>2013</v>
      </c>
      <c r="B73" s="506">
        <v>38</v>
      </c>
      <c r="C73" s="507">
        <v>16</v>
      </c>
      <c r="D73" s="506">
        <v>2</v>
      </c>
      <c r="E73" s="507"/>
      <c r="F73" s="506"/>
      <c r="G73" s="507">
        <v>4</v>
      </c>
      <c r="H73" s="506"/>
      <c r="I73" s="507">
        <v>2</v>
      </c>
      <c r="J73" s="506"/>
      <c r="K73" s="507">
        <v>3</v>
      </c>
      <c r="L73" s="510">
        <v>11</v>
      </c>
      <c r="N73" s="496">
        <v>2013</v>
      </c>
      <c r="O73" s="506">
        <v>38</v>
      </c>
      <c r="P73" s="507">
        <v>16</v>
      </c>
      <c r="Q73" s="506">
        <v>2</v>
      </c>
      <c r="R73" s="507"/>
      <c r="S73" s="506"/>
      <c r="T73" s="507">
        <v>4</v>
      </c>
      <c r="U73" s="506"/>
      <c r="V73" s="507">
        <v>2</v>
      </c>
      <c r="W73" s="506"/>
      <c r="X73" s="507">
        <v>3</v>
      </c>
      <c r="Y73" s="510">
        <v>11</v>
      </c>
    </row>
    <row r="74" spans="1:25" x14ac:dyDescent="0.2">
      <c r="A74" s="496">
        <v>2014</v>
      </c>
      <c r="B74" s="506">
        <v>64</v>
      </c>
      <c r="C74" s="507">
        <v>32</v>
      </c>
      <c r="D74" s="506"/>
      <c r="E74" s="507">
        <v>1</v>
      </c>
      <c r="F74" s="506">
        <v>2</v>
      </c>
      <c r="G74" s="507">
        <v>2</v>
      </c>
      <c r="H74" s="506"/>
      <c r="I74" s="507">
        <v>9</v>
      </c>
      <c r="J74" s="506"/>
      <c r="K74" s="507">
        <v>3</v>
      </c>
      <c r="L74" s="510">
        <v>15</v>
      </c>
      <c r="N74" s="496">
        <v>2014</v>
      </c>
      <c r="O74" s="506">
        <v>64</v>
      </c>
      <c r="P74" s="507">
        <v>32</v>
      </c>
      <c r="Q74" s="506"/>
      <c r="R74" s="507">
        <v>1</v>
      </c>
      <c r="S74" s="506">
        <v>2</v>
      </c>
      <c r="T74" s="507">
        <v>2</v>
      </c>
      <c r="U74" s="506"/>
      <c r="V74" s="507">
        <v>9</v>
      </c>
      <c r="W74" s="506"/>
      <c r="X74" s="507">
        <v>3</v>
      </c>
      <c r="Y74" s="510">
        <v>15</v>
      </c>
    </row>
    <row r="75" spans="1:25" x14ac:dyDescent="0.2">
      <c r="A75" s="496">
        <v>2015</v>
      </c>
      <c r="B75" s="506">
        <v>87</v>
      </c>
      <c r="C75" s="507">
        <v>34</v>
      </c>
      <c r="D75" s="506">
        <v>3</v>
      </c>
      <c r="E75" s="507">
        <v>1</v>
      </c>
      <c r="F75" s="506"/>
      <c r="G75" s="507">
        <v>3</v>
      </c>
      <c r="H75" s="506"/>
      <c r="I75" s="507">
        <v>12</v>
      </c>
      <c r="J75" s="506"/>
      <c r="K75" s="507">
        <v>16</v>
      </c>
      <c r="L75" s="510">
        <v>18</v>
      </c>
      <c r="N75" s="496">
        <v>2015</v>
      </c>
      <c r="O75" s="506">
        <v>87</v>
      </c>
      <c r="P75" s="507">
        <v>34</v>
      </c>
      <c r="Q75" s="506">
        <v>3</v>
      </c>
      <c r="R75" s="507">
        <v>1</v>
      </c>
      <c r="S75" s="506"/>
      <c r="T75" s="507">
        <v>3</v>
      </c>
      <c r="U75" s="506"/>
      <c r="V75" s="507">
        <v>12</v>
      </c>
      <c r="W75" s="506"/>
      <c r="X75" s="507">
        <v>16</v>
      </c>
      <c r="Y75" s="510">
        <v>18</v>
      </c>
    </row>
    <row r="76" spans="1:25" x14ac:dyDescent="0.2">
      <c r="A76" s="496">
        <v>2016</v>
      </c>
      <c r="B76" s="506">
        <v>146</v>
      </c>
      <c r="C76" s="507">
        <v>45</v>
      </c>
      <c r="D76" s="506">
        <v>2</v>
      </c>
      <c r="E76" s="507">
        <v>1</v>
      </c>
      <c r="F76" s="506">
        <v>2</v>
      </c>
      <c r="G76" s="507">
        <v>3</v>
      </c>
      <c r="H76" s="506">
        <v>1</v>
      </c>
      <c r="I76" s="507">
        <v>18</v>
      </c>
      <c r="J76" s="506">
        <v>3</v>
      </c>
      <c r="K76" s="507">
        <v>30</v>
      </c>
      <c r="L76" s="510">
        <v>41</v>
      </c>
      <c r="N76" s="496">
        <v>2016</v>
      </c>
      <c r="O76" s="506">
        <v>145</v>
      </c>
      <c r="P76" s="507">
        <v>45</v>
      </c>
      <c r="Q76" s="506">
        <v>2</v>
      </c>
      <c r="R76" s="507">
        <v>1</v>
      </c>
      <c r="S76" s="506">
        <v>2</v>
      </c>
      <c r="T76" s="507">
        <v>3</v>
      </c>
      <c r="U76" s="506">
        <v>1</v>
      </c>
      <c r="V76" s="507">
        <v>18</v>
      </c>
      <c r="W76" s="506">
        <v>3</v>
      </c>
      <c r="X76" s="507">
        <v>29</v>
      </c>
      <c r="Y76" s="510">
        <v>41</v>
      </c>
    </row>
    <row r="77" spans="1:25" x14ac:dyDescent="0.2">
      <c r="A77" s="496">
        <v>2017</v>
      </c>
      <c r="B77" s="506">
        <v>163</v>
      </c>
      <c r="C77" s="507">
        <v>24</v>
      </c>
      <c r="D77" s="506">
        <v>14</v>
      </c>
      <c r="E77" s="507">
        <v>3</v>
      </c>
      <c r="F77" s="506">
        <v>4</v>
      </c>
      <c r="G77" s="507">
        <v>17</v>
      </c>
      <c r="H77" s="506">
        <v>2</v>
      </c>
      <c r="I77" s="507">
        <v>22</v>
      </c>
      <c r="J77" s="506">
        <v>3</v>
      </c>
      <c r="K77" s="507">
        <v>47</v>
      </c>
      <c r="L77" s="510">
        <v>27</v>
      </c>
      <c r="N77" s="496">
        <v>2017</v>
      </c>
      <c r="O77" s="506">
        <v>163</v>
      </c>
      <c r="P77" s="507">
        <v>24</v>
      </c>
      <c r="Q77" s="506">
        <v>14</v>
      </c>
      <c r="R77" s="507">
        <v>3</v>
      </c>
      <c r="S77" s="506">
        <v>4</v>
      </c>
      <c r="T77" s="507">
        <v>17</v>
      </c>
      <c r="U77" s="506">
        <v>2</v>
      </c>
      <c r="V77" s="507">
        <v>22</v>
      </c>
      <c r="W77" s="506">
        <v>3</v>
      </c>
      <c r="X77" s="507">
        <v>47</v>
      </c>
      <c r="Y77" s="510">
        <v>27</v>
      </c>
    </row>
    <row r="78" spans="1:25" x14ac:dyDescent="0.2">
      <c r="A78" s="496">
        <v>2018</v>
      </c>
      <c r="B78" s="506">
        <v>94</v>
      </c>
      <c r="C78" s="507">
        <v>7</v>
      </c>
      <c r="D78" s="506">
        <v>10</v>
      </c>
      <c r="E78" s="507">
        <v>1</v>
      </c>
      <c r="F78" s="506">
        <v>3</v>
      </c>
      <c r="G78" s="507">
        <v>4</v>
      </c>
      <c r="H78" s="506">
        <v>1</v>
      </c>
      <c r="I78" s="507">
        <v>15</v>
      </c>
      <c r="J78" s="506">
        <v>2</v>
      </c>
      <c r="K78" s="507">
        <v>29</v>
      </c>
      <c r="L78" s="510">
        <v>22</v>
      </c>
      <c r="N78" s="496">
        <v>2018</v>
      </c>
      <c r="O78" s="506">
        <v>94</v>
      </c>
      <c r="P78" s="507">
        <v>7</v>
      </c>
      <c r="Q78" s="506">
        <v>10</v>
      </c>
      <c r="R78" s="507">
        <v>1</v>
      </c>
      <c r="S78" s="506">
        <v>3</v>
      </c>
      <c r="T78" s="507">
        <v>4</v>
      </c>
      <c r="U78" s="506">
        <v>1</v>
      </c>
      <c r="V78" s="507">
        <v>15</v>
      </c>
      <c r="W78" s="506">
        <v>2</v>
      </c>
      <c r="X78" s="507">
        <v>29</v>
      </c>
      <c r="Y78" s="510">
        <v>22</v>
      </c>
    </row>
    <row r="79" spans="1:25" x14ac:dyDescent="0.2">
      <c r="A79" s="496">
        <v>2019</v>
      </c>
      <c r="B79" s="506">
        <v>102</v>
      </c>
      <c r="C79" s="507">
        <v>11</v>
      </c>
      <c r="D79" s="506">
        <v>8</v>
      </c>
      <c r="E79" s="507">
        <v>4</v>
      </c>
      <c r="F79" s="506">
        <v>8</v>
      </c>
      <c r="G79" s="507">
        <v>2</v>
      </c>
      <c r="H79" s="506">
        <v>5</v>
      </c>
      <c r="I79" s="507">
        <v>16</v>
      </c>
      <c r="J79" s="506">
        <v>3</v>
      </c>
      <c r="K79" s="507">
        <v>26</v>
      </c>
      <c r="L79" s="510">
        <v>19</v>
      </c>
      <c r="N79" s="496">
        <v>2019</v>
      </c>
      <c r="O79" s="506">
        <v>102</v>
      </c>
      <c r="P79" s="507">
        <v>11</v>
      </c>
      <c r="Q79" s="506">
        <v>8</v>
      </c>
      <c r="R79" s="507">
        <v>4</v>
      </c>
      <c r="S79" s="506">
        <v>8</v>
      </c>
      <c r="T79" s="507">
        <v>2</v>
      </c>
      <c r="U79" s="506">
        <v>5</v>
      </c>
      <c r="V79" s="507">
        <v>16</v>
      </c>
      <c r="W79" s="506">
        <v>3</v>
      </c>
      <c r="X79" s="507">
        <v>26</v>
      </c>
      <c r="Y79" s="510">
        <v>19</v>
      </c>
    </row>
    <row r="80" spans="1:25" x14ac:dyDescent="0.2">
      <c r="A80" s="496">
        <v>2020</v>
      </c>
      <c r="B80" s="506">
        <v>157</v>
      </c>
      <c r="C80" s="507">
        <v>19</v>
      </c>
      <c r="D80" s="506">
        <v>16</v>
      </c>
      <c r="E80" s="507">
        <v>1</v>
      </c>
      <c r="F80" s="506">
        <v>3</v>
      </c>
      <c r="G80" s="507">
        <v>11</v>
      </c>
      <c r="H80" s="506">
        <v>3</v>
      </c>
      <c r="I80" s="507">
        <v>33</v>
      </c>
      <c r="J80" s="506">
        <v>3</v>
      </c>
      <c r="K80" s="507">
        <v>44</v>
      </c>
      <c r="L80" s="510">
        <v>24</v>
      </c>
      <c r="N80" s="496">
        <v>2020</v>
      </c>
      <c r="O80" s="506">
        <v>157</v>
      </c>
      <c r="P80" s="507">
        <v>19</v>
      </c>
      <c r="Q80" s="506">
        <v>16</v>
      </c>
      <c r="R80" s="507">
        <v>1</v>
      </c>
      <c r="S80" s="506">
        <v>3</v>
      </c>
      <c r="T80" s="507">
        <v>11</v>
      </c>
      <c r="U80" s="506">
        <v>3</v>
      </c>
      <c r="V80" s="507">
        <v>33</v>
      </c>
      <c r="W80" s="506">
        <v>3</v>
      </c>
      <c r="X80" s="507">
        <v>44</v>
      </c>
      <c r="Y80" s="510">
        <v>24</v>
      </c>
    </row>
    <row r="81" spans="1:25" x14ac:dyDescent="0.2">
      <c r="A81" s="496">
        <v>2021</v>
      </c>
      <c r="B81" s="506">
        <v>128</v>
      </c>
      <c r="C81" s="507">
        <v>10</v>
      </c>
      <c r="D81" s="506">
        <v>17</v>
      </c>
      <c r="E81" s="507"/>
      <c r="F81" s="506">
        <v>8</v>
      </c>
      <c r="G81" s="507">
        <v>15</v>
      </c>
      <c r="H81" s="506">
        <v>2</v>
      </c>
      <c r="I81" s="507">
        <v>27</v>
      </c>
      <c r="J81" s="506">
        <v>1</v>
      </c>
      <c r="K81" s="507">
        <v>31</v>
      </c>
      <c r="L81" s="510">
        <v>17</v>
      </c>
      <c r="N81" s="496">
        <v>2021</v>
      </c>
      <c r="O81" s="506">
        <v>128</v>
      </c>
      <c r="P81" s="507">
        <v>10</v>
      </c>
      <c r="Q81" s="506">
        <v>17</v>
      </c>
      <c r="R81" s="507"/>
      <c r="S81" s="506">
        <v>8</v>
      </c>
      <c r="T81" s="507">
        <v>15</v>
      </c>
      <c r="U81" s="506">
        <v>2</v>
      </c>
      <c r="V81" s="507">
        <v>27</v>
      </c>
      <c r="W81" s="506">
        <v>1</v>
      </c>
      <c r="X81" s="507">
        <v>31</v>
      </c>
      <c r="Y81" s="510">
        <v>17</v>
      </c>
    </row>
    <row r="82" spans="1:25" x14ac:dyDescent="0.2">
      <c r="A82" s="496">
        <v>2022</v>
      </c>
      <c r="B82" s="506">
        <v>140</v>
      </c>
      <c r="C82" s="507">
        <v>18</v>
      </c>
      <c r="D82" s="506">
        <v>13</v>
      </c>
      <c r="E82" s="507">
        <v>1</v>
      </c>
      <c r="F82" s="506">
        <v>9</v>
      </c>
      <c r="G82" s="507">
        <v>24</v>
      </c>
      <c r="H82" s="506">
        <v>8</v>
      </c>
      <c r="I82" s="507">
        <v>17</v>
      </c>
      <c r="J82" s="506">
        <v>1</v>
      </c>
      <c r="K82" s="507">
        <v>33</v>
      </c>
      <c r="L82" s="510">
        <v>16</v>
      </c>
      <c r="N82" s="496">
        <v>2022</v>
      </c>
      <c r="O82" s="506">
        <v>140</v>
      </c>
      <c r="P82" s="507">
        <v>18</v>
      </c>
      <c r="Q82" s="506">
        <v>13</v>
      </c>
      <c r="R82" s="507">
        <v>1</v>
      </c>
      <c r="S82" s="506">
        <v>9</v>
      </c>
      <c r="T82" s="507">
        <v>24</v>
      </c>
      <c r="U82" s="506">
        <v>8</v>
      </c>
      <c r="V82" s="507">
        <v>17</v>
      </c>
      <c r="W82" s="506">
        <v>1</v>
      </c>
      <c r="X82" s="507">
        <v>33</v>
      </c>
      <c r="Y82" s="510">
        <v>16</v>
      </c>
    </row>
    <row r="83" spans="1:25" ht="13.5" thickBot="1" x14ac:dyDescent="0.25">
      <c r="A83" s="502">
        <v>2023</v>
      </c>
      <c r="B83" s="511">
        <v>76</v>
      </c>
      <c r="C83" s="512">
        <v>1</v>
      </c>
      <c r="D83" s="511">
        <v>7</v>
      </c>
      <c r="E83" s="512"/>
      <c r="F83" s="511"/>
      <c r="G83" s="512">
        <v>16</v>
      </c>
      <c r="H83" s="511">
        <v>2</v>
      </c>
      <c r="I83" s="512">
        <v>12</v>
      </c>
      <c r="J83" s="511">
        <v>3</v>
      </c>
      <c r="K83" s="512">
        <v>31</v>
      </c>
      <c r="L83" s="513">
        <v>4</v>
      </c>
      <c r="N83" s="502">
        <v>2023</v>
      </c>
      <c r="O83" s="511">
        <v>75</v>
      </c>
      <c r="P83" s="512">
        <v>1</v>
      </c>
      <c r="Q83" s="511">
        <v>6</v>
      </c>
      <c r="R83" s="512"/>
      <c r="S83" s="511"/>
      <c r="T83" s="512">
        <v>16</v>
      </c>
      <c r="U83" s="511">
        <v>2</v>
      </c>
      <c r="V83" s="512">
        <v>12</v>
      </c>
      <c r="W83" s="511">
        <v>3</v>
      </c>
      <c r="X83" s="512">
        <v>31</v>
      </c>
      <c r="Y83" s="513">
        <v>4</v>
      </c>
    </row>
    <row r="555" spans="1:8" x14ac:dyDescent="0.2">
      <c r="A555" s="1"/>
      <c r="H555" s="178"/>
    </row>
    <row r="558" spans="1:8" x14ac:dyDescent="0.2">
      <c r="A558" s="1"/>
      <c r="H558" s="178"/>
    </row>
  </sheetData>
  <mergeCells count="8">
    <mergeCell ref="B65:L65"/>
    <mergeCell ref="O65:Y65"/>
    <mergeCell ref="B5:L5"/>
    <mergeCell ref="O5:Y5"/>
    <mergeCell ref="B25:L25"/>
    <mergeCell ref="O25:Y25"/>
    <mergeCell ref="B45:L45"/>
    <mergeCell ref="O45:Y45"/>
  </mergeCells>
  <pageMargins left="0.75" right="0.75" top="1" bottom="1" header="0.5" footer="0.5"/>
  <pageSetup orientation="portrait" horizontalDpi="1200" verticalDpi="1200" r:id="rId1"/>
  <headerFooter alignWithMargins="0"/>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tabColor theme="7" tint="0.39997558519241921"/>
  </sheetPr>
  <dimension ref="A1:CU85"/>
  <sheetViews>
    <sheetView zoomScale="80" zoomScaleNormal="80" workbookViewId="0">
      <selection activeCell="A3" sqref="A3"/>
    </sheetView>
  </sheetViews>
  <sheetFormatPr defaultColWidth="9.140625" defaultRowHeight="12.75" x14ac:dyDescent="0.2"/>
  <cols>
    <col min="1" max="1" width="14.7109375" style="5" customWidth="1"/>
    <col min="2" max="49" width="9.140625" style="5"/>
    <col min="50" max="50" width="15" style="5" customWidth="1"/>
    <col min="51" max="16384" width="9.140625" style="5"/>
  </cols>
  <sheetData>
    <row r="1" spans="1:99" x14ac:dyDescent="0.2">
      <c r="A1" s="179" t="s">
        <v>1500</v>
      </c>
    </row>
    <row r="2" spans="1:99" x14ac:dyDescent="0.2">
      <c r="A2" s="177"/>
    </row>
    <row r="3" spans="1:99" x14ac:dyDescent="0.2">
      <c r="A3" s="84" t="s">
        <v>292</v>
      </c>
    </row>
    <row r="5" spans="1:99" customFormat="1" ht="13.5" thickBot="1" x14ac:dyDescent="0.25"/>
    <row r="6" spans="1:99" s="1043" customFormat="1" ht="14.25" x14ac:dyDescent="0.25">
      <c r="A6" s="514"/>
      <c r="B6" s="1263" t="s">
        <v>2829</v>
      </c>
      <c r="C6" s="1263"/>
      <c r="D6" s="1263"/>
      <c r="E6" s="1263"/>
      <c r="F6" s="1263"/>
      <c r="G6" s="1263"/>
      <c r="H6" s="1263"/>
      <c r="I6" s="1263"/>
      <c r="J6" s="1263"/>
      <c r="K6" s="1263"/>
      <c r="L6" s="1263"/>
      <c r="M6" s="1263"/>
      <c r="N6" s="1263"/>
      <c r="O6" s="1263"/>
      <c r="P6" s="1263"/>
      <c r="Q6" s="1263"/>
      <c r="R6" s="1263"/>
      <c r="S6" s="1263"/>
      <c r="T6" s="1263"/>
      <c r="U6" s="1263"/>
      <c r="V6" s="1263"/>
      <c r="W6" s="1263"/>
      <c r="X6" s="1263"/>
      <c r="Y6" s="1263"/>
      <c r="Z6" s="1263"/>
      <c r="AA6" s="1263"/>
      <c r="AB6" s="1263"/>
      <c r="AC6" s="1263"/>
      <c r="AD6" s="1263"/>
      <c r="AE6" s="1263"/>
      <c r="AF6" s="1263"/>
      <c r="AG6" s="1263"/>
      <c r="AH6" s="1263"/>
      <c r="AI6" s="1263"/>
      <c r="AJ6" s="1263"/>
      <c r="AK6" s="1263"/>
      <c r="AL6" s="1263"/>
      <c r="AM6" s="1263"/>
      <c r="AN6" s="1263"/>
      <c r="AO6" s="1263"/>
      <c r="AP6" s="1263"/>
      <c r="AQ6" s="1263"/>
      <c r="AR6" s="1263"/>
      <c r="AS6" s="1263"/>
      <c r="AT6" s="1263"/>
      <c r="AU6" s="1263"/>
      <c r="AV6" s="1264"/>
      <c r="AW6" s="515"/>
      <c r="AX6" s="514"/>
      <c r="AY6" s="1263" t="s">
        <v>2828</v>
      </c>
      <c r="AZ6" s="1263"/>
      <c r="BA6" s="1263"/>
      <c r="BB6" s="1263"/>
      <c r="BC6" s="1263"/>
      <c r="BD6" s="1263"/>
      <c r="BE6" s="1263"/>
      <c r="BF6" s="1263"/>
      <c r="BG6" s="1263"/>
      <c r="BH6" s="1263"/>
      <c r="BI6" s="1263"/>
      <c r="BJ6" s="1263"/>
      <c r="BK6" s="1263"/>
      <c r="BL6" s="1263"/>
      <c r="BM6" s="1263"/>
      <c r="BN6" s="1263"/>
      <c r="BO6" s="1263"/>
      <c r="BP6" s="1263"/>
      <c r="BQ6" s="1263"/>
      <c r="BR6" s="1263"/>
      <c r="BS6" s="1263"/>
      <c r="BT6" s="1263"/>
      <c r="BU6" s="1263"/>
      <c r="BV6" s="1263"/>
      <c r="BW6" s="1263"/>
      <c r="BX6" s="1263"/>
      <c r="BY6" s="1263"/>
      <c r="BZ6" s="1263"/>
      <c r="CA6" s="1263"/>
      <c r="CB6" s="1263"/>
      <c r="CC6" s="1263"/>
      <c r="CD6" s="1263"/>
      <c r="CE6" s="1263"/>
      <c r="CF6" s="1263"/>
      <c r="CG6" s="1263"/>
      <c r="CH6" s="1263"/>
      <c r="CI6" s="1263"/>
      <c r="CJ6" s="1263"/>
      <c r="CK6" s="1263"/>
      <c r="CL6" s="1263"/>
      <c r="CM6" s="1263"/>
      <c r="CN6" s="1263"/>
      <c r="CO6" s="1263"/>
      <c r="CP6" s="1263"/>
      <c r="CQ6" s="1263"/>
      <c r="CR6" s="1263"/>
      <c r="CS6" s="1263"/>
      <c r="CT6" s="1263"/>
      <c r="CU6" s="1264"/>
    </row>
    <row r="7" spans="1:99" customFormat="1" x14ac:dyDescent="0.2">
      <c r="A7" s="491" t="s">
        <v>257</v>
      </c>
      <c r="B7" s="132" t="s">
        <v>26</v>
      </c>
      <c r="C7" s="132" t="s">
        <v>34</v>
      </c>
      <c r="D7" s="132" t="s">
        <v>54</v>
      </c>
      <c r="E7" s="132" t="s">
        <v>38</v>
      </c>
      <c r="F7" s="132" t="s">
        <v>28</v>
      </c>
      <c r="G7" s="132" t="s">
        <v>46</v>
      </c>
      <c r="H7" s="132" t="s">
        <v>25</v>
      </c>
      <c r="I7" s="132" t="s">
        <v>267</v>
      </c>
      <c r="J7" s="132" t="s">
        <v>27</v>
      </c>
      <c r="K7" s="132" t="s">
        <v>35</v>
      </c>
      <c r="L7" s="132" t="s">
        <v>11</v>
      </c>
      <c r="M7" s="132" t="s">
        <v>1575</v>
      </c>
      <c r="N7" s="132" t="s">
        <v>261</v>
      </c>
      <c r="O7" s="132" t="s">
        <v>12</v>
      </c>
      <c r="P7" s="132" t="s">
        <v>48</v>
      </c>
      <c r="Q7" s="132" t="s">
        <v>270</v>
      </c>
      <c r="R7" s="132" t="s">
        <v>268</v>
      </c>
      <c r="S7" s="132" t="s">
        <v>435</v>
      </c>
      <c r="T7" s="132" t="s">
        <v>23</v>
      </c>
      <c r="U7" s="132" t="s">
        <v>262</v>
      </c>
      <c r="V7" s="132" t="s">
        <v>436</v>
      </c>
      <c r="W7" s="132" t="s">
        <v>265</v>
      </c>
      <c r="X7" s="132" t="s">
        <v>31</v>
      </c>
      <c r="Y7" s="132" t="s">
        <v>32</v>
      </c>
      <c r="Z7" s="132" t="s">
        <v>55</v>
      </c>
      <c r="AA7" s="132" t="s">
        <v>2408</v>
      </c>
      <c r="AB7" s="132" t="s">
        <v>52</v>
      </c>
      <c r="AC7" s="132" t="s">
        <v>49</v>
      </c>
      <c r="AD7" s="132" t="s">
        <v>24</v>
      </c>
      <c r="AE7" s="132" t="s">
        <v>13</v>
      </c>
      <c r="AF7" s="132" t="s">
        <v>53</v>
      </c>
      <c r="AG7" s="132" t="s">
        <v>30</v>
      </c>
      <c r="AH7" s="132" t="s">
        <v>266</v>
      </c>
      <c r="AI7" s="132" t="s">
        <v>43</v>
      </c>
      <c r="AJ7" s="132" t="s">
        <v>29</v>
      </c>
      <c r="AK7" s="132" t="s">
        <v>14</v>
      </c>
      <c r="AL7" s="132" t="s">
        <v>269</v>
      </c>
      <c r="AM7" s="132" t="s">
        <v>260</v>
      </c>
      <c r="AN7" s="132" t="s">
        <v>2409</v>
      </c>
      <c r="AO7" s="132" t="s">
        <v>263</v>
      </c>
      <c r="AP7" s="132" t="s">
        <v>15</v>
      </c>
      <c r="AQ7" s="132" t="s">
        <v>259</v>
      </c>
      <c r="AR7" s="132" t="s">
        <v>33</v>
      </c>
      <c r="AS7" s="132" t="s">
        <v>37</v>
      </c>
      <c r="AT7" s="132" t="s">
        <v>36</v>
      </c>
      <c r="AU7" s="132" t="s">
        <v>417</v>
      </c>
      <c r="AV7" s="1047" t="s">
        <v>264</v>
      </c>
      <c r="AX7" s="491" t="s">
        <v>257</v>
      </c>
      <c r="AY7" s="132" t="s">
        <v>26</v>
      </c>
      <c r="AZ7" s="132" t="s">
        <v>34</v>
      </c>
      <c r="BA7" s="132" t="s">
        <v>54</v>
      </c>
      <c r="BB7" s="132" t="s">
        <v>38</v>
      </c>
      <c r="BC7" s="132" t="s">
        <v>28</v>
      </c>
      <c r="BD7" s="132" t="s">
        <v>46</v>
      </c>
      <c r="BE7" s="132" t="s">
        <v>25</v>
      </c>
      <c r="BF7" s="132" t="s">
        <v>267</v>
      </c>
      <c r="BG7" s="132" t="s">
        <v>27</v>
      </c>
      <c r="BH7" s="132" t="s">
        <v>35</v>
      </c>
      <c r="BI7" s="132" t="s">
        <v>11</v>
      </c>
      <c r="BJ7" s="132" t="s">
        <v>1575</v>
      </c>
      <c r="BK7" s="132" t="s">
        <v>261</v>
      </c>
      <c r="BL7" s="132" t="s">
        <v>12</v>
      </c>
      <c r="BM7" s="132" t="s">
        <v>48</v>
      </c>
      <c r="BN7" s="132" t="s">
        <v>270</v>
      </c>
      <c r="BO7" s="132" t="s">
        <v>268</v>
      </c>
      <c r="BP7" s="132" t="s">
        <v>435</v>
      </c>
      <c r="BQ7" s="132" t="s">
        <v>23</v>
      </c>
      <c r="BR7" s="132" t="s">
        <v>262</v>
      </c>
      <c r="BS7" s="132" t="s">
        <v>436</v>
      </c>
      <c r="BT7" s="132" t="s">
        <v>265</v>
      </c>
      <c r="BU7" s="132" t="s">
        <v>31</v>
      </c>
      <c r="BV7" s="132" t="s">
        <v>32</v>
      </c>
      <c r="BW7" s="132" t="s">
        <v>55</v>
      </c>
      <c r="BX7" s="132" t="s">
        <v>2408</v>
      </c>
      <c r="BY7" s="132" t="s">
        <v>52</v>
      </c>
      <c r="BZ7" s="132" t="s">
        <v>49</v>
      </c>
      <c r="CA7" s="132" t="s">
        <v>24</v>
      </c>
      <c r="CB7" s="132" t="s">
        <v>13</v>
      </c>
      <c r="CC7" s="132" t="s">
        <v>53</v>
      </c>
      <c r="CD7" s="132" t="s">
        <v>30</v>
      </c>
      <c r="CE7" s="132" t="s">
        <v>266</v>
      </c>
      <c r="CF7" s="132" t="s">
        <v>43</v>
      </c>
      <c r="CG7" s="132" t="s">
        <v>29</v>
      </c>
      <c r="CH7" s="132" t="s">
        <v>14</v>
      </c>
      <c r="CI7" s="132" t="s">
        <v>269</v>
      </c>
      <c r="CJ7" s="132" t="s">
        <v>260</v>
      </c>
      <c r="CK7" s="132" t="s">
        <v>2409</v>
      </c>
      <c r="CL7" s="132" t="s">
        <v>263</v>
      </c>
      <c r="CM7" s="132" t="s">
        <v>15</v>
      </c>
      <c r="CN7" s="132" t="s">
        <v>259</v>
      </c>
      <c r="CO7" s="132" t="s">
        <v>33</v>
      </c>
      <c r="CP7" s="132" t="s">
        <v>37</v>
      </c>
      <c r="CQ7" s="132" t="s">
        <v>36</v>
      </c>
      <c r="CR7" s="132" t="s">
        <v>417</v>
      </c>
      <c r="CS7" s="132" t="s">
        <v>264</v>
      </c>
      <c r="CT7" s="132" t="s">
        <v>264</v>
      </c>
      <c r="CU7" s="1047" t="s">
        <v>417</v>
      </c>
    </row>
    <row r="8" spans="1:99" customFormat="1" x14ac:dyDescent="0.2">
      <c r="A8" s="797">
        <v>2007</v>
      </c>
      <c r="B8">
        <v>11.99</v>
      </c>
      <c r="AV8" s="1048"/>
      <c r="AX8" s="797">
        <v>2007</v>
      </c>
      <c r="AY8">
        <v>10.17</v>
      </c>
      <c r="BD8">
        <v>10.34</v>
      </c>
      <c r="CC8">
        <v>10.07</v>
      </c>
      <c r="CU8" s="1048"/>
    </row>
    <row r="9" spans="1:99" customFormat="1" x14ac:dyDescent="0.2">
      <c r="A9" s="797">
        <v>2008</v>
      </c>
      <c r="B9">
        <v>5.56</v>
      </c>
      <c r="AV9" s="1048"/>
      <c r="AX9" s="797">
        <v>2008</v>
      </c>
      <c r="AY9">
        <v>4.58</v>
      </c>
      <c r="CC9">
        <v>4.58</v>
      </c>
      <c r="CU9" s="1048"/>
    </row>
    <row r="10" spans="1:99" customFormat="1" x14ac:dyDescent="0.2">
      <c r="A10" s="797">
        <v>2009</v>
      </c>
      <c r="B10">
        <v>6.17</v>
      </c>
      <c r="AV10" s="1048"/>
      <c r="AX10" s="797">
        <v>2009</v>
      </c>
      <c r="AY10">
        <v>5.37</v>
      </c>
      <c r="BC10">
        <v>3.3</v>
      </c>
      <c r="BG10">
        <v>7.27</v>
      </c>
      <c r="CU10" s="1048"/>
    </row>
    <row r="11" spans="1:99" customFormat="1" x14ac:dyDescent="0.2">
      <c r="A11" s="797">
        <v>2010</v>
      </c>
      <c r="B11">
        <v>5.75</v>
      </c>
      <c r="AV11" s="1048"/>
      <c r="AX11" s="797">
        <v>2010</v>
      </c>
      <c r="AY11">
        <v>4.7699999999999996</v>
      </c>
      <c r="BD11">
        <v>5.67</v>
      </c>
      <c r="BG11">
        <v>6.39</v>
      </c>
      <c r="BL11">
        <v>8.4600000000000009</v>
      </c>
      <c r="BY11">
        <v>6.16</v>
      </c>
      <c r="CA11">
        <v>4.84</v>
      </c>
      <c r="CB11">
        <v>3.71</v>
      </c>
      <c r="CC11">
        <v>3.18</v>
      </c>
      <c r="CE11">
        <v>5.33</v>
      </c>
      <c r="CM11">
        <v>4.82</v>
      </c>
      <c r="CU11" s="1048"/>
    </row>
    <row r="12" spans="1:99" customFormat="1" x14ac:dyDescent="0.2">
      <c r="A12" s="797">
        <v>2011</v>
      </c>
      <c r="B12">
        <v>5.38</v>
      </c>
      <c r="E12">
        <v>5.66</v>
      </c>
      <c r="F12">
        <v>5.05</v>
      </c>
      <c r="AD12">
        <v>6.09</v>
      </c>
      <c r="AE12">
        <v>4.67</v>
      </c>
      <c r="AV12" s="1048"/>
      <c r="AX12" s="797">
        <v>2011</v>
      </c>
      <c r="AY12">
        <v>4.47</v>
      </c>
      <c r="BB12">
        <v>4.68</v>
      </c>
      <c r="BC12">
        <v>4.04</v>
      </c>
      <c r="BD12">
        <v>4.4000000000000004</v>
      </c>
      <c r="BF12">
        <v>5.31</v>
      </c>
      <c r="BG12">
        <v>4.95</v>
      </c>
      <c r="CA12">
        <v>5.23</v>
      </c>
      <c r="CB12">
        <v>3.85</v>
      </c>
      <c r="CD12">
        <v>5.35</v>
      </c>
      <c r="CE12">
        <v>3.01</v>
      </c>
      <c r="CM12">
        <v>4.58</v>
      </c>
      <c r="CU12" s="1048"/>
    </row>
    <row r="13" spans="1:99" customFormat="1" x14ac:dyDescent="0.2">
      <c r="A13" s="797">
        <v>2012</v>
      </c>
      <c r="B13">
        <v>4.4400000000000004</v>
      </c>
      <c r="E13">
        <v>4.17</v>
      </c>
      <c r="F13">
        <v>4.92</v>
      </c>
      <c r="U13">
        <v>5.14</v>
      </c>
      <c r="AD13">
        <v>5.33</v>
      </c>
      <c r="AF13">
        <v>3.48</v>
      </c>
      <c r="AP13">
        <v>5.05</v>
      </c>
      <c r="AV13" s="1048"/>
      <c r="AX13" s="797">
        <v>2012</v>
      </c>
      <c r="AY13">
        <v>3.49</v>
      </c>
      <c r="BB13">
        <v>3.14</v>
      </c>
      <c r="BC13">
        <v>3.84</v>
      </c>
      <c r="BD13">
        <v>4.12</v>
      </c>
      <c r="BF13">
        <v>4.1100000000000003</v>
      </c>
      <c r="BI13">
        <v>4.28</v>
      </c>
      <c r="BL13">
        <v>3.94</v>
      </c>
      <c r="BR13">
        <v>3.82</v>
      </c>
      <c r="BY13">
        <v>3.76</v>
      </c>
      <c r="CA13">
        <v>4.3899999999999997</v>
      </c>
      <c r="CB13">
        <v>4.79</v>
      </c>
      <c r="CC13">
        <v>2.82</v>
      </c>
      <c r="CH13">
        <v>4.9000000000000004</v>
      </c>
      <c r="CL13">
        <v>3.47</v>
      </c>
      <c r="CM13">
        <v>4.33</v>
      </c>
      <c r="CU13" s="1048"/>
    </row>
    <row r="14" spans="1:99" customFormat="1" x14ac:dyDescent="0.2">
      <c r="A14" s="797">
        <v>2013</v>
      </c>
      <c r="B14">
        <v>4.8099999999999996</v>
      </c>
      <c r="E14">
        <v>5.17</v>
      </c>
      <c r="F14">
        <v>4.79</v>
      </c>
      <c r="P14">
        <v>3.88</v>
      </c>
      <c r="AV14" s="1048"/>
      <c r="AX14" s="797">
        <v>2013</v>
      </c>
      <c r="AY14">
        <v>3.68</v>
      </c>
      <c r="BB14">
        <v>3.74</v>
      </c>
      <c r="BC14">
        <v>3.69</v>
      </c>
      <c r="BH14">
        <v>3.24</v>
      </c>
      <c r="BM14">
        <v>2.88</v>
      </c>
      <c r="BY14">
        <v>4.3600000000000003</v>
      </c>
      <c r="CA14">
        <v>4.9400000000000004</v>
      </c>
      <c r="CB14">
        <v>2.29</v>
      </c>
      <c r="CC14">
        <v>3.84</v>
      </c>
      <c r="CM14">
        <v>3.77</v>
      </c>
      <c r="CU14" s="1048"/>
    </row>
    <row r="15" spans="1:99" customFormat="1" x14ac:dyDescent="0.2">
      <c r="A15" s="797">
        <v>2014</v>
      </c>
      <c r="B15">
        <v>4.63</v>
      </c>
      <c r="E15">
        <v>5.36</v>
      </c>
      <c r="F15">
        <v>4.66</v>
      </c>
      <c r="AB15">
        <v>3.3</v>
      </c>
      <c r="AD15">
        <v>3.9</v>
      </c>
      <c r="AE15">
        <v>2.96</v>
      </c>
      <c r="AV15" s="1048"/>
      <c r="AX15" s="797">
        <v>2014</v>
      </c>
      <c r="AY15">
        <v>3.58</v>
      </c>
      <c r="BB15">
        <v>3.98</v>
      </c>
      <c r="BC15">
        <v>3.63</v>
      </c>
      <c r="BH15">
        <v>2.97</v>
      </c>
      <c r="BI15">
        <v>3.73</v>
      </c>
      <c r="BM15">
        <v>2.5499999999999998</v>
      </c>
      <c r="BQ15">
        <v>4.0599999999999996</v>
      </c>
      <c r="BY15">
        <v>2.29</v>
      </c>
      <c r="CA15">
        <v>3.12</v>
      </c>
      <c r="CB15">
        <v>2.38</v>
      </c>
      <c r="CC15">
        <v>3.71</v>
      </c>
      <c r="CL15">
        <v>1.98</v>
      </c>
      <c r="CM15">
        <v>2.12</v>
      </c>
      <c r="CU15" s="1048"/>
    </row>
    <row r="16" spans="1:99" customFormat="1" x14ac:dyDescent="0.2">
      <c r="A16" s="797">
        <v>2015</v>
      </c>
      <c r="B16">
        <v>3.82</v>
      </c>
      <c r="E16">
        <v>3.19</v>
      </c>
      <c r="F16">
        <v>4.67</v>
      </c>
      <c r="K16">
        <v>2.77</v>
      </c>
      <c r="P16">
        <v>4.58</v>
      </c>
      <c r="AB16">
        <v>2.92</v>
      </c>
      <c r="AD16">
        <v>3.97</v>
      </c>
      <c r="AE16">
        <v>2.33</v>
      </c>
      <c r="AF16">
        <v>3.11</v>
      </c>
      <c r="AP16">
        <v>3.49</v>
      </c>
      <c r="AV16" s="1048"/>
      <c r="AX16" s="797">
        <v>2015</v>
      </c>
      <c r="AY16">
        <v>2.94</v>
      </c>
      <c r="BA16">
        <v>2.54</v>
      </c>
      <c r="BB16">
        <v>2.35</v>
      </c>
      <c r="BC16">
        <v>3.67</v>
      </c>
      <c r="BD16">
        <v>2.84</v>
      </c>
      <c r="BG16">
        <v>2.21</v>
      </c>
      <c r="BH16">
        <v>1.99</v>
      </c>
      <c r="BI16">
        <v>3.46</v>
      </c>
      <c r="BM16">
        <v>3.42</v>
      </c>
      <c r="BR16">
        <v>2.12</v>
      </c>
      <c r="BY16">
        <v>2.16</v>
      </c>
      <c r="CA16">
        <v>3.13</v>
      </c>
      <c r="CB16">
        <v>1.91</v>
      </c>
      <c r="CC16">
        <v>2.35</v>
      </c>
      <c r="CM16">
        <v>2.8</v>
      </c>
      <c r="CN16">
        <v>2.0499999999999998</v>
      </c>
      <c r="CU16" s="1048"/>
    </row>
    <row r="17" spans="1:99" customFormat="1" x14ac:dyDescent="0.2">
      <c r="A17" s="797">
        <v>2016</v>
      </c>
      <c r="B17">
        <v>2.95</v>
      </c>
      <c r="E17">
        <v>2.2000000000000002</v>
      </c>
      <c r="F17">
        <v>3.39</v>
      </c>
      <c r="G17">
        <v>2.57</v>
      </c>
      <c r="J17">
        <v>2.27</v>
      </c>
      <c r="K17">
        <v>2.57</v>
      </c>
      <c r="P17">
        <v>2.71</v>
      </c>
      <c r="U17">
        <v>3.42</v>
      </c>
      <c r="AB17">
        <v>2.52</v>
      </c>
      <c r="AD17">
        <v>3.84</v>
      </c>
      <c r="AE17">
        <v>2.42</v>
      </c>
      <c r="AF17">
        <v>3.08</v>
      </c>
      <c r="AJ17">
        <v>3.18</v>
      </c>
      <c r="AQ17">
        <v>2.2999999999999998</v>
      </c>
      <c r="AR17">
        <v>3.07</v>
      </c>
      <c r="AV17" s="1048"/>
      <c r="AX17" s="797">
        <v>2016</v>
      </c>
      <c r="AY17">
        <v>2.25</v>
      </c>
      <c r="AZ17">
        <v>1.74</v>
      </c>
      <c r="BB17">
        <v>1.67</v>
      </c>
      <c r="BC17">
        <v>2.69</v>
      </c>
      <c r="BD17">
        <v>2.0099999999999998</v>
      </c>
      <c r="BG17">
        <v>1.38</v>
      </c>
      <c r="BH17">
        <v>1.88</v>
      </c>
      <c r="BI17">
        <v>5.36</v>
      </c>
      <c r="BK17">
        <v>1.76</v>
      </c>
      <c r="BM17">
        <v>2.0499999999999998</v>
      </c>
      <c r="BO17">
        <v>2.2200000000000002</v>
      </c>
      <c r="BQ17">
        <v>3.64</v>
      </c>
      <c r="BR17">
        <v>2.68</v>
      </c>
      <c r="BU17">
        <v>2.15</v>
      </c>
      <c r="BY17">
        <v>1.93</v>
      </c>
      <c r="CA17">
        <v>3.13</v>
      </c>
      <c r="CB17">
        <v>1.79</v>
      </c>
      <c r="CC17">
        <v>2.27</v>
      </c>
      <c r="CD17">
        <v>2.83</v>
      </c>
      <c r="CG17">
        <v>2.39</v>
      </c>
      <c r="CJ17">
        <v>1.7</v>
      </c>
      <c r="CL17">
        <v>2.4900000000000002</v>
      </c>
      <c r="CM17">
        <v>2.25</v>
      </c>
      <c r="CN17">
        <v>1.78</v>
      </c>
      <c r="CO17">
        <v>2.33</v>
      </c>
      <c r="CU17" s="1048"/>
    </row>
    <row r="18" spans="1:99" customFormat="1" x14ac:dyDescent="0.2">
      <c r="A18" s="797">
        <v>2017</v>
      </c>
      <c r="B18">
        <v>2.67</v>
      </c>
      <c r="C18">
        <v>2.13</v>
      </c>
      <c r="E18">
        <v>2.46</v>
      </c>
      <c r="F18">
        <v>3.18</v>
      </c>
      <c r="J18">
        <v>2.71</v>
      </c>
      <c r="L18">
        <v>5.0199999999999996</v>
      </c>
      <c r="N18">
        <v>2.97</v>
      </c>
      <c r="P18">
        <v>2.4300000000000002</v>
      </c>
      <c r="T18">
        <v>3.09</v>
      </c>
      <c r="X18">
        <v>2.96</v>
      </c>
      <c r="Z18">
        <v>2.67</v>
      </c>
      <c r="AB18">
        <v>2.54</v>
      </c>
      <c r="AD18">
        <v>3.49</v>
      </c>
      <c r="AF18">
        <v>2.91</v>
      </c>
      <c r="AJ18">
        <v>2.3199999999999998</v>
      </c>
      <c r="AM18">
        <v>1.82</v>
      </c>
      <c r="AP18">
        <v>2.48</v>
      </c>
      <c r="AR18">
        <v>2.36</v>
      </c>
      <c r="AV18" s="1048"/>
      <c r="AX18" s="797">
        <v>2017</v>
      </c>
      <c r="AY18">
        <v>2.0099999999999998</v>
      </c>
      <c r="AZ18">
        <v>1.56</v>
      </c>
      <c r="BB18">
        <v>1.79</v>
      </c>
      <c r="BC18">
        <v>2.42</v>
      </c>
      <c r="BD18">
        <v>1.74</v>
      </c>
      <c r="BG18">
        <v>2</v>
      </c>
      <c r="BI18">
        <v>3.6</v>
      </c>
      <c r="BK18">
        <v>2.2200000000000002</v>
      </c>
      <c r="BM18">
        <v>1.8</v>
      </c>
      <c r="BO18">
        <v>2.02</v>
      </c>
      <c r="BQ18">
        <v>2.59</v>
      </c>
      <c r="BS18">
        <v>2.13</v>
      </c>
      <c r="BT18">
        <v>1.95</v>
      </c>
      <c r="BU18">
        <v>2.02</v>
      </c>
      <c r="BV18">
        <v>1.91</v>
      </c>
      <c r="BW18">
        <v>1.91</v>
      </c>
      <c r="BY18">
        <v>1.88</v>
      </c>
      <c r="BZ18">
        <v>2.25</v>
      </c>
      <c r="CA18">
        <v>2.92</v>
      </c>
      <c r="CB18">
        <v>2.11</v>
      </c>
      <c r="CC18">
        <v>2.23</v>
      </c>
      <c r="CD18">
        <v>2.41</v>
      </c>
      <c r="CE18">
        <v>1.84</v>
      </c>
      <c r="CF18">
        <v>1.36</v>
      </c>
      <c r="CG18">
        <v>1.77</v>
      </c>
      <c r="CJ18">
        <v>1.33</v>
      </c>
      <c r="CL18">
        <v>1.79</v>
      </c>
      <c r="CM18">
        <v>1.92</v>
      </c>
      <c r="CO18">
        <v>1.79</v>
      </c>
      <c r="CU18" s="1048"/>
    </row>
    <row r="19" spans="1:99" customFormat="1" x14ac:dyDescent="0.2">
      <c r="A19" s="797">
        <v>2018</v>
      </c>
      <c r="B19">
        <v>2.2599999999999998</v>
      </c>
      <c r="F19">
        <v>3.06</v>
      </c>
      <c r="J19">
        <v>1.47</v>
      </c>
      <c r="AB19">
        <v>2.39</v>
      </c>
      <c r="AD19">
        <v>3.29</v>
      </c>
      <c r="AE19">
        <v>2.0699999999999998</v>
      </c>
      <c r="AJ19">
        <v>2.52</v>
      </c>
      <c r="AM19">
        <v>2.04</v>
      </c>
      <c r="AP19">
        <v>1.68</v>
      </c>
      <c r="AR19">
        <v>2.21</v>
      </c>
      <c r="AV19" s="1048"/>
      <c r="AX19" s="797">
        <v>2018</v>
      </c>
      <c r="AY19">
        <v>1.65</v>
      </c>
      <c r="AZ19">
        <v>2.69</v>
      </c>
      <c r="BA19">
        <v>1.17</v>
      </c>
      <c r="BB19">
        <v>1.77</v>
      </c>
      <c r="BC19">
        <v>2.2999999999999998</v>
      </c>
      <c r="BD19">
        <v>1.29</v>
      </c>
      <c r="BE19">
        <v>2.1</v>
      </c>
      <c r="BG19">
        <v>1.02</v>
      </c>
      <c r="BH19">
        <v>1.9</v>
      </c>
      <c r="BI19">
        <v>3.97</v>
      </c>
      <c r="BM19">
        <v>1.47</v>
      </c>
      <c r="BR19">
        <v>2.08</v>
      </c>
      <c r="BT19">
        <v>1.57</v>
      </c>
      <c r="BU19">
        <v>1.21</v>
      </c>
      <c r="BV19">
        <v>1.4</v>
      </c>
      <c r="BY19">
        <v>1.65</v>
      </c>
      <c r="CA19">
        <v>2.63</v>
      </c>
      <c r="CB19">
        <v>1.66</v>
      </c>
      <c r="CC19">
        <v>2.5099999999999998</v>
      </c>
      <c r="CD19">
        <v>2.72</v>
      </c>
      <c r="CF19">
        <v>1.55</v>
      </c>
      <c r="CG19">
        <v>1.89</v>
      </c>
      <c r="CJ19">
        <v>1.44</v>
      </c>
      <c r="CL19">
        <v>1.99</v>
      </c>
      <c r="CM19">
        <v>1.27</v>
      </c>
      <c r="CO19">
        <v>1.67</v>
      </c>
      <c r="CP19">
        <v>1.7</v>
      </c>
      <c r="CQ19">
        <v>3.33</v>
      </c>
      <c r="CS19">
        <v>1.5</v>
      </c>
      <c r="CU19" s="1048"/>
    </row>
    <row r="20" spans="1:99" customFormat="1" x14ac:dyDescent="0.2">
      <c r="A20" s="797">
        <v>2019</v>
      </c>
      <c r="B20">
        <v>1.93</v>
      </c>
      <c r="F20">
        <v>2.34</v>
      </c>
      <c r="J20">
        <v>1.57</v>
      </c>
      <c r="K20">
        <v>1.38</v>
      </c>
      <c r="L20">
        <v>3.51</v>
      </c>
      <c r="P20">
        <v>1.74</v>
      </c>
      <c r="AB20">
        <v>2</v>
      </c>
      <c r="AD20">
        <v>3.51</v>
      </c>
      <c r="AE20">
        <v>1.48</v>
      </c>
      <c r="AF20">
        <v>1.63</v>
      </c>
      <c r="AG20">
        <v>2.4500000000000002</v>
      </c>
      <c r="AJ20">
        <v>2.36</v>
      </c>
      <c r="AL20">
        <v>1.68</v>
      </c>
      <c r="AM20">
        <v>1.72</v>
      </c>
      <c r="AP20">
        <v>1.87</v>
      </c>
      <c r="AV20" s="1048"/>
      <c r="AX20" s="797">
        <v>2019</v>
      </c>
      <c r="AY20">
        <v>1.45</v>
      </c>
      <c r="BA20">
        <v>1.27</v>
      </c>
      <c r="BB20">
        <v>1.22</v>
      </c>
      <c r="BC20">
        <v>1.86</v>
      </c>
      <c r="BD20">
        <v>1.1100000000000001</v>
      </c>
      <c r="BE20">
        <v>1.8</v>
      </c>
      <c r="BG20">
        <v>1.1599999999999999</v>
      </c>
      <c r="BH20">
        <v>0.96</v>
      </c>
      <c r="BI20">
        <v>2.69</v>
      </c>
      <c r="BM20">
        <v>1.37</v>
      </c>
      <c r="BN20">
        <v>1.24</v>
      </c>
      <c r="BQ20">
        <v>2.15</v>
      </c>
      <c r="BR20">
        <v>2.36</v>
      </c>
      <c r="BW20">
        <v>0.86</v>
      </c>
      <c r="BY20">
        <v>1.46</v>
      </c>
      <c r="CA20">
        <v>2.81</v>
      </c>
      <c r="CB20">
        <v>1.1299999999999999</v>
      </c>
      <c r="CC20">
        <v>1.29</v>
      </c>
      <c r="CD20">
        <v>1.83</v>
      </c>
      <c r="CE20">
        <v>1.47</v>
      </c>
      <c r="CG20">
        <v>1.79</v>
      </c>
      <c r="CH20">
        <v>1.26</v>
      </c>
      <c r="CI20">
        <v>1.37</v>
      </c>
      <c r="CJ20">
        <v>1.24</v>
      </c>
      <c r="CM20">
        <v>1.44</v>
      </c>
      <c r="CN20">
        <v>1.6</v>
      </c>
      <c r="CO20">
        <v>1.42</v>
      </c>
      <c r="CP20">
        <v>2.1</v>
      </c>
      <c r="CU20" s="1048"/>
    </row>
    <row r="21" spans="1:99" customFormat="1" x14ac:dyDescent="0.2">
      <c r="A21" s="797">
        <v>2020</v>
      </c>
      <c r="B21">
        <v>1.72</v>
      </c>
      <c r="E21">
        <v>1.66</v>
      </c>
      <c r="F21">
        <v>1.89</v>
      </c>
      <c r="J21">
        <v>1.45</v>
      </c>
      <c r="K21">
        <v>1.63</v>
      </c>
      <c r="P21">
        <v>1.65</v>
      </c>
      <c r="W21">
        <v>2.17</v>
      </c>
      <c r="AB21">
        <v>2.3199999999999998</v>
      </c>
      <c r="AD21">
        <v>2.73</v>
      </c>
      <c r="AF21">
        <v>1.89</v>
      </c>
      <c r="AG21">
        <v>2.39</v>
      </c>
      <c r="AJ21">
        <v>3.19</v>
      </c>
      <c r="AK21">
        <v>1.79</v>
      </c>
      <c r="AM21">
        <v>1.93</v>
      </c>
      <c r="AP21">
        <v>1.45</v>
      </c>
      <c r="AQ21">
        <v>1.88</v>
      </c>
      <c r="AR21">
        <v>1.96</v>
      </c>
      <c r="AU21">
        <v>1.61</v>
      </c>
      <c r="AV21" s="1048"/>
      <c r="AX21" s="797">
        <v>2020</v>
      </c>
      <c r="AY21">
        <v>1.3</v>
      </c>
      <c r="BA21">
        <v>1.07</v>
      </c>
      <c r="BB21">
        <v>1.33</v>
      </c>
      <c r="BC21">
        <v>1.45</v>
      </c>
      <c r="BD21">
        <v>1.48</v>
      </c>
      <c r="BE21">
        <v>1.69</v>
      </c>
      <c r="BG21">
        <v>1.05</v>
      </c>
      <c r="BH21">
        <v>1.22</v>
      </c>
      <c r="BI21">
        <v>3.53</v>
      </c>
      <c r="BM21">
        <v>1.23</v>
      </c>
      <c r="BN21">
        <v>1.27</v>
      </c>
      <c r="BP21">
        <v>1.55</v>
      </c>
      <c r="BQ21">
        <v>2.99</v>
      </c>
      <c r="BR21">
        <v>1.96</v>
      </c>
      <c r="BS21">
        <v>1.82</v>
      </c>
      <c r="BT21">
        <v>1.52</v>
      </c>
      <c r="BY21">
        <v>1.72</v>
      </c>
      <c r="CA21">
        <v>2.1</v>
      </c>
      <c r="CB21">
        <v>1.1200000000000001</v>
      </c>
      <c r="CC21">
        <v>1.52</v>
      </c>
      <c r="CD21">
        <v>1.83</v>
      </c>
      <c r="CF21">
        <v>1.51</v>
      </c>
      <c r="CG21">
        <v>2.1800000000000002</v>
      </c>
      <c r="CH21">
        <v>1.4</v>
      </c>
      <c r="CJ21">
        <v>1.4</v>
      </c>
      <c r="CM21">
        <v>1.1200000000000001</v>
      </c>
      <c r="CN21">
        <v>1.46</v>
      </c>
      <c r="CO21">
        <v>1.52</v>
      </c>
      <c r="CR21">
        <v>1.1399999999999999</v>
      </c>
      <c r="CU21" s="1048">
        <v>1.37</v>
      </c>
    </row>
    <row r="22" spans="1:99" customFormat="1" x14ac:dyDescent="0.2">
      <c r="A22" s="797">
        <v>2021</v>
      </c>
      <c r="B22">
        <v>1.61</v>
      </c>
      <c r="E22">
        <v>1.42</v>
      </c>
      <c r="F22">
        <v>1.76</v>
      </c>
      <c r="G22">
        <v>1.65</v>
      </c>
      <c r="J22">
        <v>1.24</v>
      </c>
      <c r="K22">
        <v>1.9</v>
      </c>
      <c r="O22">
        <v>1.51</v>
      </c>
      <c r="P22">
        <v>1.55</v>
      </c>
      <c r="V22">
        <v>2.1800000000000002</v>
      </c>
      <c r="AB22">
        <v>1.69</v>
      </c>
      <c r="AF22">
        <v>1.48</v>
      </c>
      <c r="AH22">
        <v>1.57</v>
      </c>
      <c r="AJ22">
        <v>0.89</v>
      </c>
      <c r="AP22">
        <v>1.61</v>
      </c>
      <c r="AQ22">
        <v>1.39</v>
      </c>
      <c r="AR22">
        <v>1.84</v>
      </c>
      <c r="AU22">
        <v>1.56</v>
      </c>
      <c r="AV22" s="1048"/>
      <c r="AX22" s="797">
        <v>2021</v>
      </c>
      <c r="AY22">
        <v>1.21</v>
      </c>
      <c r="AZ22">
        <v>1.45</v>
      </c>
      <c r="BA22">
        <v>1.61</v>
      </c>
      <c r="BB22">
        <v>1.1499999999999999</v>
      </c>
      <c r="BC22">
        <v>1.34</v>
      </c>
      <c r="BD22">
        <v>1.29</v>
      </c>
      <c r="BE22">
        <v>1.85</v>
      </c>
      <c r="BG22">
        <v>0.93</v>
      </c>
      <c r="BH22">
        <v>1.35</v>
      </c>
      <c r="BL22">
        <v>1.1499999999999999</v>
      </c>
      <c r="BM22">
        <v>1.18</v>
      </c>
      <c r="BQ22">
        <v>1.52</v>
      </c>
      <c r="BR22">
        <v>0.54</v>
      </c>
      <c r="BS22">
        <v>1.5</v>
      </c>
      <c r="BT22">
        <v>0.99</v>
      </c>
      <c r="BU22">
        <v>2.88</v>
      </c>
      <c r="BV22">
        <v>1.54</v>
      </c>
      <c r="BY22">
        <v>1.2</v>
      </c>
      <c r="CC22">
        <v>1.1499999999999999</v>
      </c>
      <c r="CD22">
        <v>0.81</v>
      </c>
      <c r="CE22">
        <v>1.2</v>
      </c>
      <c r="CG22">
        <v>0.76</v>
      </c>
      <c r="CL22">
        <v>2.13</v>
      </c>
      <c r="CM22">
        <v>1.2</v>
      </c>
      <c r="CN22">
        <v>1.03</v>
      </c>
      <c r="CO22">
        <v>1.38</v>
      </c>
      <c r="CR22">
        <v>1.18</v>
      </c>
      <c r="CU22" s="1048"/>
    </row>
    <row r="23" spans="1:99" customFormat="1" x14ac:dyDescent="0.2">
      <c r="A23" s="797">
        <v>2022</v>
      </c>
      <c r="B23">
        <v>1.56</v>
      </c>
      <c r="E23">
        <v>1.39</v>
      </c>
      <c r="F23">
        <v>1.59</v>
      </c>
      <c r="J23">
        <v>1.41</v>
      </c>
      <c r="K23">
        <v>2.0499999999999998</v>
      </c>
      <c r="M23">
        <v>1.8</v>
      </c>
      <c r="P23">
        <v>2.66</v>
      </c>
      <c r="T23">
        <v>2.88</v>
      </c>
      <c r="V23">
        <v>1.19</v>
      </c>
      <c r="W23">
        <v>1.8</v>
      </c>
      <c r="X23">
        <v>2.12</v>
      </c>
      <c r="AB23">
        <v>1.66</v>
      </c>
      <c r="AE23">
        <v>1.53</v>
      </c>
      <c r="AG23">
        <v>2.2999999999999998</v>
      </c>
      <c r="AM23">
        <v>1.78</v>
      </c>
      <c r="AP23">
        <v>1.35</v>
      </c>
      <c r="AR23">
        <v>1.86</v>
      </c>
      <c r="AU23">
        <v>1.73</v>
      </c>
      <c r="AV23" s="1048"/>
      <c r="AX23" s="797">
        <v>2022</v>
      </c>
      <c r="AY23">
        <v>1.21</v>
      </c>
      <c r="BA23">
        <v>0.95</v>
      </c>
      <c r="BB23">
        <v>1.1100000000000001</v>
      </c>
      <c r="BC23">
        <v>1.27</v>
      </c>
      <c r="BD23">
        <v>0.9</v>
      </c>
      <c r="BE23">
        <v>2.09</v>
      </c>
      <c r="BF23">
        <v>1.34</v>
      </c>
      <c r="BG23">
        <v>1.07</v>
      </c>
      <c r="BH23">
        <v>1.57</v>
      </c>
      <c r="BI23">
        <v>2.68</v>
      </c>
      <c r="BJ23">
        <v>1.5</v>
      </c>
      <c r="BK23">
        <v>1.19</v>
      </c>
      <c r="BL23">
        <v>1.05</v>
      </c>
      <c r="BM23">
        <v>2.02</v>
      </c>
      <c r="BO23">
        <v>1.91</v>
      </c>
      <c r="BP23">
        <v>1.31</v>
      </c>
      <c r="BQ23">
        <v>1.81</v>
      </c>
      <c r="BR23">
        <v>0.97</v>
      </c>
      <c r="BS23">
        <v>0.81</v>
      </c>
      <c r="BT23">
        <v>1.28</v>
      </c>
      <c r="BU23">
        <v>1.72</v>
      </c>
      <c r="BV23">
        <v>1.28</v>
      </c>
      <c r="BW23">
        <v>1.27</v>
      </c>
      <c r="BY23">
        <v>1.19</v>
      </c>
      <c r="BZ23">
        <v>1.29</v>
      </c>
      <c r="CA23">
        <v>2.41</v>
      </c>
      <c r="CB23">
        <v>1.1100000000000001</v>
      </c>
      <c r="CC23">
        <v>0.93</v>
      </c>
      <c r="CD23">
        <v>1.65</v>
      </c>
      <c r="CG23">
        <v>0.96</v>
      </c>
      <c r="CH23">
        <v>1.08</v>
      </c>
      <c r="CI23">
        <v>1.22</v>
      </c>
      <c r="CJ23">
        <v>1.31</v>
      </c>
      <c r="CL23">
        <v>0.86</v>
      </c>
      <c r="CM23">
        <v>1.08</v>
      </c>
      <c r="CN23">
        <v>1.39</v>
      </c>
      <c r="CO23">
        <v>1.44</v>
      </c>
      <c r="CQ23">
        <v>1.17</v>
      </c>
      <c r="CR23">
        <v>1.32</v>
      </c>
      <c r="CU23" s="1048"/>
    </row>
    <row r="24" spans="1:99" ht="13.5" thickBot="1" x14ac:dyDescent="0.25">
      <c r="A24" s="1049">
        <v>2023</v>
      </c>
      <c r="B24" s="1050">
        <v>1.43</v>
      </c>
      <c r="C24" s="1050"/>
      <c r="D24" s="1050"/>
      <c r="E24" s="1050"/>
      <c r="F24" s="1050"/>
      <c r="G24" s="1050"/>
      <c r="H24" s="1050"/>
      <c r="I24" s="1050"/>
      <c r="J24" s="1050">
        <v>1.23</v>
      </c>
      <c r="K24" s="1050"/>
      <c r="L24" s="1050"/>
      <c r="M24" s="1050"/>
      <c r="N24" s="1050"/>
      <c r="O24" s="1050"/>
      <c r="P24" s="1050"/>
      <c r="Q24" s="1050"/>
      <c r="R24" s="1050"/>
      <c r="S24" s="1050"/>
      <c r="T24" s="1050"/>
      <c r="U24" s="1050"/>
      <c r="V24" s="1050"/>
      <c r="W24" s="1050"/>
      <c r="X24" s="1050">
        <v>1.5</v>
      </c>
      <c r="Y24" s="1050"/>
      <c r="Z24" s="1050"/>
      <c r="AA24" s="1050"/>
      <c r="AB24" s="1050">
        <v>1.82</v>
      </c>
      <c r="AC24" s="1050"/>
      <c r="AD24" s="1050"/>
      <c r="AE24" s="1050"/>
      <c r="AF24" s="1050"/>
      <c r="AG24" s="1050"/>
      <c r="AH24" s="1050">
        <v>2.0099999999999998</v>
      </c>
      <c r="AI24" s="1050"/>
      <c r="AJ24" s="1050"/>
      <c r="AK24" s="1050"/>
      <c r="AL24" s="1050"/>
      <c r="AM24" s="1050"/>
      <c r="AN24" s="1050"/>
      <c r="AO24" s="1050"/>
      <c r="AP24" s="1050">
        <v>1.36</v>
      </c>
      <c r="AQ24" s="1050"/>
      <c r="AR24" s="1050">
        <v>1.47</v>
      </c>
      <c r="AS24" s="1050"/>
      <c r="AT24" s="1050"/>
      <c r="AU24" s="1050">
        <v>1.83</v>
      </c>
      <c r="AV24" s="1051"/>
      <c r="AW24"/>
      <c r="AX24" s="1049">
        <v>2023</v>
      </c>
      <c r="AY24" s="1050">
        <v>1.08</v>
      </c>
      <c r="AZ24" s="1050">
        <v>0.85</v>
      </c>
      <c r="BA24" s="1050">
        <v>0.93</v>
      </c>
      <c r="BB24" s="1050"/>
      <c r="BC24" s="1050">
        <v>1.33</v>
      </c>
      <c r="BD24" s="1050"/>
      <c r="BE24" s="1050"/>
      <c r="BF24" s="1050"/>
      <c r="BG24" s="1050">
        <v>0.92</v>
      </c>
      <c r="BH24" s="1050">
        <v>1.1000000000000001</v>
      </c>
      <c r="BI24" s="1050"/>
      <c r="BJ24" s="1050"/>
      <c r="BK24" s="1050"/>
      <c r="BL24" s="1050">
        <v>0.89</v>
      </c>
      <c r="BM24" s="1050">
        <v>0.96</v>
      </c>
      <c r="BN24" s="1050"/>
      <c r="BO24" s="1050"/>
      <c r="BP24" s="1050">
        <v>0.94</v>
      </c>
      <c r="BQ24" s="1050"/>
      <c r="BR24" s="1050"/>
      <c r="BS24" s="1050"/>
      <c r="BT24" s="1050">
        <v>0.87</v>
      </c>
      <c r="BU24" s="1050">
        <v>1.27</v>
      </c>
      <c r="BV24" s="1050">
        <v>1.83</v>
      </c>
      <c r="BW24" s="1050"/>
      <c r="BX24" s="1050">
        <v>0.93</v>
      </c>
      <c r="BY24" s="1050">
        <v>1.3</v>
      </c>
      <c r="BZ24" s="1050"/>
      <c r="CA24" s="1050"/>
      <c r="CB24" s="1050">
        <v>1.1000000000000001</v>
      </c>
      <c r="CC24" s="1050">
        <v>0.96</v>
      </c>
      <c r="CD24" s="1050">
        <v>1.25</v>
      </c>
      <c r="CE24" s="1050">
        <v>1.52</v>
      </c>
      <c r="CF24" s="1050"/>
      <c r="CG24" s="1050"/>
      <c r="CH24" s="1050"/>
      <c r="CI24" s="1050"/>
      <c r="CJ24" s="1050">
        <v>0.99</v>
      </c>
      <c r="CK24" s="1050">
        <v>1.39</v>
      </c>
      <c r="CL24" s="1050">
        <v>1.01</v>
      </c>
      <c r="CM24" s="1050">
        <v>1.02</v>
      </c>
      <c r="CN24" s="1050">
        <v>1.25</v>
      </c>
      <c r="CO24" s="1050">
        <v>1.1599999999999999</v>
      </c>
      <c r="CP24" s="1050"/>
      <c r="CQ24" s="1050"/>
      <c r="CR24" s="1050">
        <v>1.4</v>
      </c>
      <c r="CS24" s="1050"/>
      <c r="CT24" s="1050"/>
      <c r="CU24" s="1051">
        <v>1.35</v>
      </c>
    </row>
    <row r="25" spans="1:99" ht="13.5" thickBot="1" x14ac:dyDescent="0.25"/>
    <row r="26" spans="1:99" s="1" customFormat="1" ht="14.25" x14ac:dyDescent="0.25">
      <c r="A26" s="514"/>
      <c r="B26" s="1263" t="s">
        <v>2830</v>
      </c>
      <c r="C26" s="1263"/>
      <c r="D26" s="1263"/>
      <c r="E26" s="1263"/>
      <c r="F26" s="1263"/>
      <c r="G26" s="1263"/>
      <c r="H26" s="1263"/>
      <c r="I26" s="1263"/>
      <c r="J26" s="1263"/>
      <c r="K26" s="1263"/>
      <c r="L26" s="1263"/>
      <c r="M26" s="1263"/>
      <c r="N26" s="1263"/>
      <c r="O26" s="1263"/>
      <c r="P26" s="1263"/>
      <c r="Q26" s="1263"/>
      <c r="R26" s="1263"/>
      <c r="S26" s="1263"/>
      <c r="T26" s="1263"/>
      <c r="U26" s="1263"/>
      <c r="V26" s="1263"/>
      <c r="W26" s="1263"/>
      <c r="X26" s="1263"/>
      <c r="Y26" s="1263"/>
      <c r="Z26" s="1263"/>
      <c r="AA26" s="1263"/>
      <c r="AB26" s="1263"/>
      <c r="AC26" s="1263"/>
      <c r="AD26" s="1263"/>
      <c r="AE26" s="1263"/>
      <c r="AF26" s="1263"/>
      <c r="AG26" s="1263"/>
      <c r="AH26" s="1263"/>
      <c r="AI26" s="1263"/>
      <c r="AJ26" s="1263"/>
      <c r="AK26" s="1263"/>
      <c r="AL26" s="1263"/>
      <c r="AM26" s="1263"/>
      <c r="AN26" s="1263"/>
      <c r="AO26" s="1263"/>
      <c r="AP26" s="1263"/>
      <c r="AQ26" s="1263"/>
      <c r="AR26" s="1263"/>
      <c r="AS26" s="1263"/>
      <c r="AT26" s="1263"/>
      <c r="AU26" s="1263"/>
      <c r="AV26" s="1264"/>
      <c r="AW26" s="515"/>
      <c r="AX26" s="514"/>
      <c r="AY26" s="1263" t="s">
        <v>2831</v>
      </c>
      <c r="AZ26" s="1263"/>
      <c r="BA26" s="1263"/>
      <c r="BB26" s="1263"/>
      <c r="BC26" s="1263"/>
      <c r="BD26" s="1263"/>
      <c r="BE26" s="1263"/>
      <c r="BF26" s="1263"/>
      <c r="BG26" s="1263"/>
      <c r="BH26" s="1263"/>
      <c r="BI26" s="1263"/>
      <c r="BJ26" s="1263"/>
      <c r="BK26" s="1263"/>
      <c r="BL26" s="1263"/>
      <c r="BM26" s="1263"/>
      <c r="BN26" s="1263"/>
      <c r="BO26" s="1263"/>
      <c r="BP26" s="1263"/>
      <c r="BQ26" s="1263"/>
      <c r="BR26" s="1263"/>
      <c r="BS26" s="1263"/>
      <c r="BT26" s="1263"/>
      <c r="BU26" s="1263"/>
      <c r="BV26" s="1263"/>
      <c r="BW26" s="1263"/>
      <c r="BX26" s="1263"/>
      <c r="BY26" s="1263"/>
      <c r="BZ26" s="1263"/>
      <c r="CA26" s="1263"/>
      <c r="CB26" s="1263"/>
      <c r="CC26" s="1263"/>
      <c r="CD26" s="1263"/>
      <c r="CE26" s="1263"/>
      <c r="CF26" s="1263"/>
      <c r="CG26" s="1263"/>
      <c r="CH26" s="1263"/>
      <c r="CI26" s="1263"/>
      <c r="CJ26" s="1263"/>
      <c r="CK26" s="1263"/>
      <c r="CL26" s="1263"/>
      <c r="CM26" s="1263"/>
      <c r="CN26" s="1263"/>
      <c r="CO26" s="1263"/>
      <c r="CP26" s="1263"/>
      <c r="CQ26" s="1263"/>
      <c r="CR26" s="1263"/>
      <c r="CS26" s="1263"/>
      <c r="CT26" s="1263"/>
      <c r="CU26" s="1264"/>
    </row>
    <row r="27" spans="1:99" x14ac:dyDescent="0.2">
      <c r="A27" s="491" t="s">
        <v>257</v>
      </c>
      <c r="B27" s="288" t="s">
        <v>26</v>
      </c>
      <c r="C27" s="288" t="s">
        <v>34</v>
      </c>
      <c r="D27" s="288" t="s">
        <v>54</v>
      </c>
      <c r="E27" s="288" t="s">
        <v>38</v>
      </c>
      <c r="F27" s="288" t="s">
        <v>28</v>
      </c>
      <c r="G27" s="288" t="s">
        <v>46</v>
      </c>
      <c r="H27" s="288" t="s">
        <v>25</v>
      </c>
      <c r="I27" s="288" t="s">
        <v>267</v>
      </c>
      <c r="J27" s="288" t="s">
        <v>27</v>
      </c>
      <c r="K27" s="288" t="s">
        <v>35</v>
      </c>
      <c r="L27" s="288" t="s">
        <v>11</v>
      </c>
      <c r="M27" s="288" t="s">
        <v>1575</v>
      </c>
      <c r="N27" s="288" t="s">
        <v>261</v>
      </c>
      <c r="O27" s="288" t="s">
        <v>12</v>
      </c>
      <c r="P27" s="288" t="s">
        <v>48</v>
      </c>
      <c r="Q27" s="288" t="s">
        <v>270</v>
      </c>
      <c r="R27" s="288" t="s">
        <v>268</v>
      </c>
      <c r="S27" s="288" t="s">
        <v>435</v>
      </c>
      <c r="T27" s="288" t="s">
        <v>23</v>
      </c>
      <c r="U27" s="288" t="s">
        <v>262</v>
      </c>
      <c r="V27" s="288" t="s">
        <v>436</v>
      </c>
      <c r="W27" s="288" t="s">
        <v>265</v>
      </c>
      <c r="X27" s="288" t="s">
        <v>31</v>
      </c>
      <c r="Y27" s="288" t="s">
        <v>32</v>
      </c>
      <c r="Z27" s="288" t="s">
        <v>55</v>
      </c>
      <c r="AA27" s="288" t="s">
        <v>2408</v>
      </c>
      <c r="AB27" s="288" t="s">
        <v>52</v>
      </c>
      <c r="AC27" s="288" t="s">
        <v>49</v>
      </c>
      <c r="AD27" s="288" t="s">
        <v>24</v>
      </c>
      <c r="AE27" s="288" t="s">
        <v>13</v>
      </c>
      <c r="AF27" s="288" t="s">
        <v>53</v>
      </c>
      <c r="AG27" s="288" t="s">
        <v>30</v>
      </c>
      <c r="AH27" s="288" t="s">
        <v>266</v>
      </c>
      <c r="AI27" s="288" t="s">
        <v>43</v>
      </c>
      <c r="AJ27" s="288" t="s">
        <v>29</v>
      </c>
      <c r="AK27" s="288" t="s">
        <v>14</v>
      </c>
      <c r="AL27" s="288" t="s">
        <v>269</v>
      </c>
      <c r="AM27" s="288" t="s">
        <v>260</v>
      </c>
      <c r="AN27" s="288" t="s">
        <v>2409</v>
      </c>
      <c r="AO27" s="288" t="s">
        <v>263</v>
      </c>
      <c r="AP27" s="288" t="s">
        <v>15</v>
      </c>
      <c r="AQ27" s="288" t="s">
        <v>259</v>
      </c>
      <c r="AR27" s="288" t="s">
        <v>33</v>
      </c>
      <c r="AS27" s="288" t="s">
        <v>37</v>
      </c>
      <c r="AT27" s="288" t="s">
        <v>36</v>
      </c>
      <c r="AU27" s="288" t="s">
        <v>417</v>
      </c>
      <c r="AV27" s="289" t="s">
        <v>264</v>
      </c>
      <c r="AX27" s="491" t="s">
        <v>257</v>
      </c>
      <c r="AY27" s="288" t="s">
        <v>26</v>
      </c>
      <c r="AZ27" s="288" t="s">
        <v>34</v>
      </c>
      <c r="BA27" s="288" t="s">
        <v>54</v>
      </c>
      <c r="BB27" s="288" t="s">
        <v>38</v>
      </c>
      <c r="BC27" s="288" t="s">
        <v>28</v>
      </c>
      <c r="BD27" s="288" t="s">
        <v>46</v>
      </c>
      <c r="BE27" s="288" t="s">
        <v>25</v>
      </c>
      <c r="BF27" s="288" t="s">
        <v>267</v>
      </c>
      <c r="BG27" s="288" t="s">
        <v>27</v>
      </c>
      <c r="BH27" s="288" t="s">
        <v>35</v>
      </c>
      <c r="BI27" s="288" t="s">
        <v>11</v>
      </c>
      <c r="BJ27" s="288" t="s">
        <v>1575</v>
      </c>
      <c r="BK27" s="288" t="s">
        <v>261</v>
      </c>
      <c r="BL27" s="288" t="s">
        <v>12</v>
      </c>
      <c r="BM27" s="288" t="s">
        <v>48</v>
      </c>
      <c r="BN27" s="288" t="s">
        <v>270</v>
      </c>
      <c r="BO27" s="288" t="s">
        <v>268</v>
      </c>
      <c r="BP27" s="288" t="s">
        <v>435</v>
      </c>
      <c r="BQ27" s="288" t="s">
        <v>23</v>
      </c>
      <c r="BR27" s="288" t="s">
        <v>262</v>
      </c>
      <c r="BS27" s="288" t="s">
        <v>436</v>
      </c>
      <c r="BT27" s="288" t="s">
        <v>265</v>
      </c>
      <c r="BU27" s="288" t="s">
        <v>31</v>
      </c>
      <c r="BV27" s="288" t="s">
        <v>32</v>
      </c>
      <c r="BW27" s="288" t="s">
        <v>55</v>
      </c>
      <c r="BX27" s="288" t="s">
        <v>2408</v>
      </c>
      <c r="BY27" s="288" t="s">
        <v>52</v>
      </c>
      <c r="BZ27" s="288" t="s">
        <v>49</v>
      </c>
      <c r="CA27" s="288" t="s">
        <v>24</v>
      </c>
      <c r="CB27" s="288" t="s">
        <v>13</v>
      </c>
      <c r="CC27" s="288" t="s">
        <v>53</v>
      </c>
      <c r="CD27" s="288" t="s">
        <v>30</v>
      </c>
      <c r="CE27" s="288" t="s">
        <v>266</v>
      </c>
      <c r="CF27" s="288" t="s">
        <v>43</v>
      </c>
      <c r="CG27" s="288" t="s">
        <v>29</v>
      </c>
      <c r="CH27" s="288" t="s">
        <v>14</v>
      </c>
      <c r="CI27" s="288" t="s">
        <v>269</v>
      </c>
      <c r="CJ27" s="288" t="s">
        <v>260</v>
      </c>
      <c r="CK27" s="288" t="s">
        <v>2409</v>
      </c>
      <c r="CL27" s="288" t="s">
        <v>263</v>
      </c>
      <c r="CM27" s="288" t="s">
        <v>15</v>
      </c>
      <c r="CN27" s="288" t="s">
        <v>259</v>
      </c>
      <c r="CO27" s="288" t="s">
        <v>33</v>
      </c>
      <c r="CP27" s="288" t="s">
        <v>37</v>
      </c>
      <c r="CQ27" s="288" t="s">
        <v>36</v>
      </c>
      <c r="CR27" s="288" t="s">
        <v>417</v>
      </c>
      <c r="CS27" s="288" t="s">
        <v>264</v>
      </c>
      <c r="CT27" s="288" t="s">
        <v>264</v>
      </c>
      <c r="CU27" s="289" t="s">
        <v>417</v>
      </c>
    </row>
    <row r="28" spans="1:99" x14ac:dyDescent="0.2">
      <c r="A28" s="290">
        <v>2007</v>
      </c>
      <c r="B28" s="5">
        <v>12.06</v>
      </c>
      <c r="AV28" s="291"/>
      <c r="AX28" s="290">
        <v>2007</v>
      </c>
      <c r="AY28" s="5">
        <v>10.199999999999999</v>
      </c>
      <c r="CU28" s="291"/>
    </row>
    <row r="29" spans="1:99" x14ac:dyDescent="0.2">
      <c r="A29" s="290">
        <v>2008</v>
      </c>
      <c r="B29" s="5">
        <v>5.56</v>
      </c>
      <c r="AV29" s="291"/>
      <c r="AX29" s="290">
        <v>2008</v>
      </c>
      <c r="AY29" s="5">
        <v>4.58</v>
      </c>
      <c r="CU29" s="291"/>
    </row>
    <row r="30" spans="1:99" x14ac:dyDescent="0.2">
      <c r="A30" s="290">
        <v>2009</v>
      </c>
      <c r="B30" s="5">
        <v>5.99</v>
      </c>
      <c r="AV30" s="291"/>
      <c r="AX30" s="290">
        <v>2009</v>
      </c>
      <c r="AY30" s="5">
        <v>5.28</v>
      </c>
      <c r="CU30" s="291"/>
    </row>
    <row r="31" spans="1:99" x14ac:dyDescent="0.2">
      <c r="A31" s="290">
        <v>2010</v>
      </c>
      <c r="B31" s="5">
        <v>6.21</v>
      </c>
      <c r="AV31" s="291"/>
      <c r="AX31" s="290">
        <v>2010</v>
      </c>
      <c r="AY31" s="5">
        <v>5.39</v>
      </c>
      <c r="CU31" s="291"/>
    </row>
    <row r="32" spans="1:99" x14ac:dyDescent="0.2">
      <c r="A32" s="290">
        <v>2011</v>
      </c>
      <c r="B32" s="5">
        <v>5.4</v>
      </c>
      <c r="E32" s="5">
        <v>5.6</v>
      </c>
      <c r="F32" s="5">
        <v>5.24</v>
      </c>
      <c r="AD32" s="5">
        <v>6.12</v>
      </c>
      <c r="AE32" s="5">
        <v>4.72</v>
      </c>
      <c r="AV32" s="291"/>
      <c r="AX32" s="290">
        <v>2011</v>
      </c>
      <c r="AY32" s="5">
        <v>4.47</v>
      </c>
      <c r="BB32" s="5">
        <v>4.4800000000000004</v>
      </c>
      <c r="BC32" s="5">
        <v>4.18</v>
      </c>
      <c r="CA32" s="5">
        <v>5.2</v>
      </c>
      <c r="CB32" s="5">
        <v>3.85</v>
      </c>
      <c r="CU32" s="291"/>
    </row>
    <row r="33" spans="1:99" x14ac:dyDescent="0.2">
      <c r="A33" s="290">
        <v>2012</v>
      </c>
      <c r="B33" s="5">
        <v>5.04</v>
      </c>
      <c r="E33" s="5">
        <v>5.0199999999999996</v>
      </c>
      <c r="F33" s="5">
        <v>5.01</v>
      </c>
      <c r="U33" s="5">
        <v>4.71</v>
      </c>
      <c r="AD33" s="5">
        <v>5.51</v>
      </c>
      <c r="AF33" s="5">
        <v>4.3899999999999997</v>
      </c>
      <c r="AP33" s="5">
        <v>5.0599999999999996</v>
      </c>
      <c r="AV33" s="291"/>
      <c r="AX33" s="290">
        <v>2012</v>
      </c>
      <c r="AY33" s="5">
        <v>4.08</v>
      </c>
      <c r="BB33" s="5">
        <v>3.93</v>
      </c>
      <c r="BC33" s="5">
        <v>3.85</v>
      </c>
      <c r="BR33" s="5">
        <v>3.9</v>
      </c>
      <c r="CA33" s="5">
        <v>4.41</v>
      </c>
      <c r="CC33" s="5">
        <v>3.62</v>
      </c>
      <c r="CM33" s="5">
        <v>4.33</v>
      </c>
      <c r="CU33" s="291"/>
    </row>
    <row r="34" spans="1:99" x14ac:dyDescent="0.2">
      <c r="A34" s="290">
        <v>2013</v>
      </c>
      <c r="B34" s="5">
        <v>4.49</v>
      </c>
      <c r="E34" s="5">
        <v>4.7</v>
      </c>
      <c r="F34" s="5">
        <v>4.62</v>
      </c>
      <c r="P34" s="5">
        <v>3.74</v>
      </c>
      <c r="AV34" s="291"/>
      <c r="AX34" s="290">
        <v>2013</v>
      </c>
      <c r="AY34" s="5">
        <v>3.51</v>
      </c>
      <c r="BB34" s="5">
        <v>3.32</v>
      </c>
      <c r="BC34" s="5">
        <v>3.57</v>
      </c>
      <c r="BM34" s="5">
        <v>2.71</v>
      </c>
      <c r="CU34" s="291"/>
    </row>
    <row r="35" spans="1:99" x14ac:dyDescent="0.2">
      <c r="A35" s="290">
        <v>2014</v>
      </c>
      <c r="B35" s="5">
        <v>3.87</v>
      </c>
      <c r="E35" s="5">
        <v>4.79</v>
      </c>
      <c r="F35" s="5">
        <v>3.99</v>
      </c>
      <c r="AB35" s="5">
        <v>3.28</v>
      </c>
      <c r="AD35" s="5">
        <v>3.52</v>
      </c>
      <c r="AE35" s="5">
        <v>2.6</v>
      </c>
      <c r="AV35" s="291"/>
      <c r="AX35" s="290">
        <v>2014</v>
      </c>
      <c r="AY35" s="5">
        <v>2.99</v>
      </c>
      <c r="BB35" s="5">
        <v>3.65</v>
      </c>
      <c r="BC35" s="5">
        <v>3.09</v>
      </c>
      <c r="BY35" s="5">
        <v>2.34</v>
      </c>
      <c r="CA35" s="5">
        <v>2.91</v>
      </c>
      <c r="CB35" s="5">
        <v>2.12</v>
      </c>
      <c r="CU35" s="291"/>
    </row>
    <row r="36" spans="1:99" x14ac:dyDescent="0.2">
      <c r="A36" s="290">
        <v>2015</v>
      </c>
      <c r="B36" s="5">
        <v>3.43</v>
      </c>
      <c r="E36" s="5">
        <v>3.53</v>
      </c>
      <c r="F36" s="5">
        <v>3.74</v>
      </c>
      <c r="K36" s="5">
        <v>2.82</v>
      </c>
      <c r="P36" s="5">
        <v>4.59</v>
      </c>
      <c r="AB36" s="5">
        <v>2.97</v>
      </c>
      <c r="AD36" s="5">
        <v>3.85</v>
      </c>
      <c r="AE36" s="5">
        <v>2.35</v>
      </c>
      <c r="AF36" s="5">
        <v>3.33</v>
      </c>
      <c r="AP36" s="5">
        <v>4.01</v>
      </c>
      <c r="AV36" s="291"/>
      <c r="AX36" s="290">
        <v>2015</v>
      </c>
      <c r="AY36" s="5">
        <v>2.6</v>
      </c>
      <c r="BB36" s="5">
        <v>2.54</v>
      </c>
      <c r="BC36" s="5">
        <v>2.89</v>
      </c>
      <c r="BH36" s="5">
        <v>1.95</v>
      </c>
      <c r="BM36" s="5">
        <v>3.44</v>
      </c>
      <c r="BY36" s="5">
        <v>2.1</v>
      </c>
      <c r="CA36" s="5">
        <v>2.96</v>
      </c>
      <c r="CB36" s="5">
        <v>1.91</v>
      </c>
      <c r="CC36" s="5">
        <v>2.65</v>
      </c>
      <c r="CM36" s="5">
        <v>3.23</v>
      </c>
      <c r="CU36" s="291"/>
    </row>
    <row r="37" spans="1:99" x14ac:dyDescent="0.2">
      <c r="A37" s="290">
        <v>2016</v>
      </c>
      <c r="B37" s="5">
        <v>2.84</v>
      </c>
      <c r="E37" s="5">
        <v>2.4700000000000002</v>
      </c>
      <c r="F37" s="5">
        <v>3.01</v>
      </c>
      <c r="G37" s="5">
        <v>2.63</v>
      </c>
      <c r="J37" s="5">
        <v>2.29</v>
      </c>
      <c r="K37" s="5">
        <v>2.77</v>
      </c>
      <c r="P37" s="5">
        <v>2.9</v>
      </c>
      <c r="U37" s="5">
        <v>3.16</v>
      </c>
      <c r="AB37" s="5">
        <v>2.56</v>
      </c>
      <c r="AD37" s="5">
        <v>3.66</v>
      </c>
      <c r="AE37" s="5">
        <v>2.4500000000000002</v>
      </c>
      <c r="AF37" s="5">
        <v>2.92</v>
      </c>
      <c r="AJ37" s="5">
        <v>2.85</v>
      </c>
      <c r="AQ37" s="5">
        <v>2.2999999999999998</v>
      </c>
      <c r="AR37" s="5">
        <v>2.9</v>
      </c>
      <c r="AV37" s="291"/>
      <c r="AX37" s="290">
        <v>2016</v>
      </c>
      <c r="AY37" s="5">
        <v>2.1800000000000002</v>
      </c>
      <c r="BB37" s="5">
        <v>1.93</v>
      </c>
      <c r="BC37" s="5">
        <v>2.33</v>
      </c>
      <c r="BD37" s="5">
        <v>2.02</v>
      </c>
      <c r="BG37" s="5">
        <v>1.39</v>
      </c>
      <c r="BH37" s="5">
        <v>1.99</v>
      </c>
      <c r="BM37" s="5">
        <v>2.16</v>
      </c>
      <c r="BR37" s="5">
        <v>2.41</v>
      </c>
      <c r="BY37" s="5">
        <v>1.97</v>
      </c>
      <c r="CA37" s="5">
        <v>3.17</v>
      </c>
      <c r="CB37" s="5">
        <v>1.79</v>
      </c>
      <c r="CC37" s="5">
        <v>2.25</v>
      </c>
      <c r="CG37" s="5">
        <v>2.1800000000000002</v>
      </c>
      <c r="CN37" s="5">
        <v>1.79</v>
      </c>
      <c r="CO37" s="5">
        <v>2.17</v>
      </c>
      <c r="CU37" s="291"/>
    </row>
    <row r="38" spans="1:99" x14ac:dyDescent="0.2">
      <c r="A38" s="290">
        <v>2017</v>
      </c>
      <c r="B38" s="5">
        <v>2.63</v>
      </c>
      <c r="C38" s="5">
        <v>3.38</v>
      </c>
      <c r="E38" s="5">
        <v>2.36</v>
      </c>
      <c r="F38" s="5">
        <v>3.08</v>
      </c>
      <c r="J38" s="5">
        <v>2.79</v>
      </c>
      <c r="L38" s="5">
        <v>4.91</v>
      </c>
      <c r="N38" s="5">
        <v>3.01</v>
      </c>
      <c r="P38" s="5">
        <v>1.87</v>
      </c>
      <c r="T38" s="5">
        <v>2.95</v>
      </c>
      <c r="X38" s="5">
        <v>3.51</v>
      </c>
      <c r="Z38" s="5">
        <v>2.38</v>
      </c>
      <c r="AB38" s="5">
        <v>2.44</v>
      </c>
      <c r="AD38" s="5">
        <v>3.32</v>
      </c>
      <c r="AF38" s="5">
        <v>2.87</v>
      </c>
      <c r="AJ38" s="5">
        <v>2.52</v>
      </c>
      <c r="AM38" s="5">
        <v>1.73</v>
      </c>
      <c r="AP38" s="5">
        <v>2.39</v>
      </c>
      <c r="AR38" s="5">
        <v>2.35</v>
      </c>
      <c r="AV38" s="291"/>
      <c r="AX38" s="290">
        <v>2017</v>
      </c>
      <c r="AY38" s="5">
        <v>1.99</v>
      </c>
      <c r="AZ38" s="5">
        <v>2.73</v>
      </c>
      <c r="BB38" s="5">
        <v>1.71</v>
      </c>
      <c r="BC38" s="5">
        <v>2.31</v>
      </c>
      <c r="BG38" s="5">
        <v>2.09</v>
      </c>
      <c r="BI38" s="5">
        <v>3.43</v>
      </c>
      <c r="BK38" s="5">
        <v>2.2599999999999998</v>
      </c>
      <c r="BM38" s="5">
        <v>1.51</v>
      </c>
      <c r="BQ38" s="5">
        <v>2.52</v>
      </c>
      <c r="BU38" s="5">
        <v>2.2999999999999998</v>
      </c>
      <c r="BW38" s="5">
        <v>1.77</v>
      </c>
      <c r="BY38" s="5">
        <v>1.83</v>
      </c>
      <c r="CA38" s="5">
        <v>2.73</v>
      </c>
      <c r="CC38" s="5">
        <v>2.15</v>
      </c>
      <c r="CG38" s="5">
        <v>1.88</v>
      </c>
      <c r="CJ38" s="5">
        <v>1.24</v>
      </c>
      <c r="CM38" s="5">
        <v>1.75</v>
      </c>
      <c r="CO38" s="5">
        <v>1.74</v>
      </c>
      <c r="CU38" s="291"/>
    </row>
    <row r="39" spans="1:99" x14ac:dyDescent="0.2">
      <c r="A39" s="290">
        <v>2018</v>
      </c>
      <c r="B39" s="5">
        <v>2.13</v>
      </c>
      <c r="F39" s="5">
        <v>3.37</v>
      </c>
      <c r="J39" s="5">
        <v>1.39</v>
      </c>
      <c r="AB39" s="5">
        <v>2.17</v>
      </c>
      <c r="AD39" s="5">
        <v>3.12</v>
      </c>
      <c r="AE39" s="5">
        <v>1.94</v>
      </c>
      <c r="AJ39" s="5">
        <v>2.33</v>
      </c>
      <c r="AM39" s="5">
        <v>1.95</v>
      </c>
      <c r="AP39" s="5">
        <v>1.85</v>
      </c>
      <c r="AR39" s="5">
        <v>2.13</v>
      </c>
      <c r="AV39" s="291"/>
      <c r="AX39" s="290">
        <v>2018</v>
      </c>
      <c r="AY39" s="5">
        <v>1.57</v>
      </c>
      <c r="BC39" s="5">
        <v>2.48</v>
      </c>
      <c r="BG39" s="5">
        <v>0.92</v>
      </c>
      <c r="BY39" s="5">
        <v>1.48</v>
      </c>
      <c r="CA39" s="5">
        <v>2.5099999999999998</v>
      </c>
      <c r="CB39" s="5">
        <v>1.57</v>
      </c>
      <c r="CG39" s="5">
        <v>1.79</v>
      </c>
      <c r="CJ39" s="5">
        <v>1.34</v>
      </c>
      <c r="CM39" s="5">
        <v>1.36</v>
      </c>
      <c r="CO39" s="5">
        <v>1.66</v>
      </c>
      <c r="CU39" s="291"/>
    </row>
    <row r="40" spans="1:99" x14ac:dyDescent="0.2">
      <c r="A40" s="290">
        <v>2019</v>
      </c>
      <c r="B40" s="5">
        <v>1.85</v>
      </c>
      <c r="F40" s="5">
        <v>1.98</v>
      </c>
      <c r="J40" s="5">
        <v>1.71</v>
      </c>
      <c r="K40" s="5">
        <v>1.32</v>
      </c>
      <c r="L40" s="5">
        <v>3.37</v>
      </c>
      <c r="P40" s="5">
        <v>1.74</v>
      </c>
      <c r="AB40" s="5">
        <v>1.94</v>
      </c>
      <c r="AD40" s="5">
        <v>3.4</v>
      </c>
      <c r="AE40" s="5">
        <v>1.48</v>
      </c>
      <c r="AF40" s="5">
        <v>1.9</v>
      </c>
      <c r="AG40" s="5">
        <v>2.15</v>
      </c>
      <c r="AJ40" s="5">
        <v>2.64</v>
      </c>
      <c r="AL40" s="5">
        <v>1.97</v>
      </c>
      <c r="AM40" s="5">
        <v>1.73</v>
      </c>
      <c r="AP40" s="5">
        <v>1.88</v>
      </c>
      <c r="AV40" s="291"/>
      <c r="AX40" s="290">
        <v>2019</v>
      </c>
      <c r="AY40" s="5">
        <v>1.44</v>
      </c>
      <c r="BC40" s="5">
        <v>1.62</v>
      </c>
      <c r="BG40" s="5">
        <v>1.24</v>
      </c>
      <c r="BH40" s="5">
        <v>0.91</v>
      </c>
      <c r="BI40" s="5">
        <v>2.6</v>
      </c>
      <c r="BM40" s="5">
        <v>1.34</v>
      </c>
      <c r="BY40" s="5">
        <v>1.44</v>
      </c>
      <c r="CA40" s="5">
        <v>2.58</v>
      </c>
      <c r="CB40" s="5">
        <v>1.1599999999999999</v>
      </c>
      <c r="CC40" s="5">
        <v>1.48</v>
      </c>
      <c r="CD40" s="5">
        <v>1.53</v>
      </c>
      <c r="CG40" s="5">
        <v>1.93</v>
      </c>
      <c r="CI40" s="5">
        <v>1.56</v>
      </c>
      <c r="CJ40" s="5">
        <v>1.31</v>
      </c>
      <c r="CM40" s="5">
        <v>1.35</v>
      </c>
      <c r="CU40" s="291"/>
    </row>
    <row r="41" spans="1:99" x14ac:dyDescent="0.2">
      <c r="A41" s="290">
        <v>2020</v>
      </c>
      <c r="B41" s="5">
        <v>1.86</v>
      </c>
      <c r="E41" s="5">
        <v>1.53</v>
      </c>
      <c r="F41" s="5">
        <v>1.93</v>
      </c>
      <c r="J41" s="5">
        <v>1.39</v>
      </c>
      <c r="K41" s="5">
        <v>1.8</v>
      </c>
      <c r="P41" s="5">
        <v>1.67</v>
      </c>
      <c r="W41" s="5">
        <v>2.4300000000000002</v>
      </c>
      <c r="AB41" s="5">
        <v>2.17</v>
      </c>
      <c r="AD41" s="5">
        <v>2.64</v>
      </c>
      <c r="AF41" s="5">
        <v>1.9</v>
      </c>
      <c r="AG41" s="5">
        <v>2.36</v>
      </c>
      <c r="AJ41" s="5">
        <v>3.28</v>
      </c>
      <c r="AK41" s="5">
        <v>1.73</v>
      </c>
      <c r="AM41" s="5">
        <v>1.92</v>
      </c>
      <c r="AP41" s="5">
        <v>1.49</v>
      </c>
      <c r="AQ41" s="5">
        <v>1.76</v>
      </c>
      <c r="AR41" s="5">
        <v>1.91</v>
      </c>
      <c r="AU41" s="5">
        <v>1.8</v>
      </c>
      <c r="AV41" s="291"/>
      <c r="AX41" s="290">
        <v>2020</v>
      </c>
      <c r="AY41" s="5">
        <v>1.4</v>
      </c>
      <c r="BB41" s="5">
        <v>1.18</v>
      </c>
      <c r="BC41" s="5">
        <v>1.42</v>
      </c>
      <c r="BG41" s="5">
        <v>1.04</v>
      </c>
      <c r="BH41" s="5">
        <v>1.26</v>
      </c>
      <c r="BM41" s="5">
        <v>1.22</v>
      </c>
      <c r="BT41" s="5">
        <v>1.78</v>
      </c>
      <c r="BY41" s="5">
        <v>1.59</v>
      </c>
      <c r="CA41" s="5">
        <v>2.31</v>
      </c>
      <c r="CC41" s="5">
        <v>1.45</v>
      </c>
      <c r="CD41" s="5">
        <v>1.74</v>
      </c>
      <c r="CG41" s="5">
        <v>2.2799999999999998</v>
      </c>
      <c r="CH41" s="5">
        <v>1.3</v>
      </c>
      <c r="CJ41" s="5">
        <v>1.4</v>
      </c>
      <c r="CM41" s="5">
        <v>1.1000000000000001</v>
      </c>
      <c r="CN41" s="5">
        <v>1.37</v>
      </c>
      <c r="CO41" s="5">
        <v>1.53</v>
      </c>
      <c r="CR41" s="5">
        <v>1.42</v>
      </c>
      <c r="CU41" s="291">
        <v>1.37</v>
      </c>
    </row>
    <row r="42" spans="1:99" x14ac:dyDescent="0.2">
      <c r="A42" s="290">
        <v>2021</v>
      </c>
      <c r="B42" s="5">
        <v>1.58</v>
      </c>
      <c r="E42" s="5">
        <v>1.53</v>
      </c>
      <c r="F42" s="5">
        <v>1.85</v>
      </c>
      <c r="G42" s="5">
        <v>2.2599999999999998</v>
      </c>
      <c r="J42" s="5">
        <v>1.17</v>
      </c>
      <c r="K42" s="5">
        <v>2.69</v>
      </c>
      <c r="O42" s="5">
        <v>1.47</v>
      </c>
      <c r="P42" s="5">
        <v>1.45</v>
      </c>
      <c r="V42" s="5">
        <v>1.98</v>
      </c>
      <c r="AB42" s="5">
        <v>1.68</v>
      </c>
      <c r="AF42" s="5">
        <v>1.54</v>
      </c>
      <c r="AH42" s="5">
        <v>1.45</v>
      </c>
      <c r="AJ42" s="5">
        <v>0.75</v>
      </c>
      <c r="AP42" s="5">
        <v>1.53</v>
      </c>
      <c r="AQ42" s="5">
        <v>1.41</v>
      </c>
      <c r="AR42" s="5">
        <v>1.75</v>
      </c>
      <c r="AU42" s="5">
        <v>1.55</v>
      </c>
      <c r="AV42" s="291"/>
      <c r="AX42" s="290">
        <v>2021</v>
      </c>
      <c r="AY42" s="5">
        <v>1.2</v>
      </c>
      <c r="BB42" s="5">
        <v>1.1399999999999999</v>
      </c>
      <c r="BC42" s="5">
        <v>1.37</v>
      </c>
      <c r="BD42" s="5">
        <v>1.67</v>
      </c>
      <c r="BG42" s="5">
        <v>0.95</v>
      </c>
      <c r="BH42" s="5">
        <v>1.87</v>
      </c>
      <c r="BL42" s="5">
        <v>1.1499999999999999</v>
      </c>
      <c r="BM42" s="5">
        <v>1.0900000000000001</v>
      </c>
      <c r="BS42" s="5">
        <v>1.47</v>
      </c>
      <c r="BY42" s="5">
        <v>1.27</v>
      </c>
      <c r="CC42" s="5">
        <v>1.18</v>
      </c>
      <c r="CE42" s="5">
        <v>1.1299999999999999</v>
      </c>
      <c r="CG42" s="5">
        <v>0.64</v>
      </c>
      <c r="CM42" s="5">
        <v>1.1100000000000001</v>
      </c>
      <c r="CN42" s="5">
        <v>1.01</v>
      </c>
      <c r="CO42" s="5">
        <v>1.33</v>
      </c>
      <c r="CR42" s="5">
        <v>1.21</v>
      </c>
      <c r="CU42" s="291"/>
    </row>
    <row r="43" spans="1:99" x14ac:dyDescent="0.2">
      <c r="A43" s="290">
        <v>2022</v>
      </c>
      <c r="B43" s="5">
        <v>1.61</v>
      </c>
      <c r="E43" s="5">
        <v>1.37</v>
      </c>
      <c r="F43" s="5">
        <v>1.37</v>
      </c>
      <c r="J43" s="5">
        <v>1.48</v>
      </c>
      <c r="K43" s="5">
        <v>2.17</v>
      </c>
      <c r="M43" s="5">
        <v>1.82</v>
      </c>
      <c r="P43" s="5">
        <v>2.4900000000000002</v>
      </c>
      <c r="T43" s="5">
        <v>2.5299999999999998</v>
      </c>
      <c r="V43" s="5">
        <v>1.19</v>
      </c>
      <c r="W43" s="5">
        <v>1.95</v>
      </c>
      <c r="X43" s="5">
        <v>2.16</v>
      </c>
      <c r="AB43" s="5">
        <v>1.8</v>
      </c>
      <c r="AE43" s="5">
        <v>1.72</v>
      </c>
      <c r="AG43" s="5">
        <v>2.17</v>
      </c>
      <c r="AM43" s="5">
        <v>1.8</v>
      </c>
      <c r="AP43" s="5">
        <v>1.33</v>
      </c>
      <c r="AR43" s="5">
        <v>1.82</v>
      </c>
      <c r="AU43" s="5">
        <v>1.72</v>
      </c>
      <c r="AV43" s="291"/>
      <c r="AX43" s="290">
        <v>2022</v>
      </c>
      <c r="AY43" s="5">
        <v>1.25</v>
      </c>
      <c r="BB43" s="5">
        <v>1.1000000000000001</v>
      </c>
      <c r="BC43" s="5">
        <v>1.23</v>
      </c>
      <c r="BG43" s="5">
        <v>1.1499999999999999</v>
      </c>
      <c r="BH43" s="5">
        <v>1.72</v>
      </c>
      <c r="BJ43" s="5">
        <v>1.56</v>
      </c>
      <c r="BM43" s="5">
        <v>1.89</v>
      </c>
      <c r="BQ43" s="5">
        <v>1.76</v>
      </c>
      <c r="BS43" s="5">
        <v>0.79</v>
      </c>
      <c r="BT43" s="5">
        <v>1.49</v>
      </c>
      <c r="BU43" s="5">
        <v>1.75</v>
      </c>
      <c r="BY43" s="5">
        <v>1.28</v>
      </c>
      <c r="CB43" s="5">
        <v>1.1399999999999999</v>
      </c>
      <c r="CD43" s="5">
        <v>1.61</v>
      </c>
      <c r="CJ43" s="5">
        <v>1.39</v>
      </c>
      <c r="CM43" s="5">
        <v>1.01</v>
      </c>
      <c r="CO43" s="5">
        <v>1.45</v>
      </c>
      <c r="CR43" s="5">
        <v>1.3</v>
      </c>
      <c r="CU43" s="291"/>
    </row>
    <row r="44" spans="1:99" ht="13.5" thickBot="1" x14ac:dyDescent="0.25">
      <c r="A44" s="292">
        <v>2023</v>
      </c>
      <c r="B44" s="293">
        <v>1.33</v>
      </c>
      <c r="C44" s="293"/>
      <c r="D44" s="293"/>
      <c r="E44" s="293"/>
      <c r="F44" s="293"/>
      <c r="G44" s="293"/>
      <c r="H44" s="293"/>
      <c r="I44" s="293"/>
      <c r="J44" s="293">
        <v>1.21</v>
      </c>
      <c r="K44" s="293"/>
      <c r="L44" s="293"/>
      <c r="M44" s="293"/>
      <c r="N44" s="293"/>
      <c r="O44" s="293"/>
      <c r="P44" s="293"/>
      <c r="Q44" s="293"/>
      <c r="R44" s="293"/>
      <c r="S44" s="293"/>
      <c r="T44" s="293"/>
      <c r="U44" s="293"/>
      <c r="V44" s="293"/>
      <c r="W44" s="293"/>
      <c r="X44" s="293">
        <v>1.67</v>
      </c>
      <c r="Y44" s="293"/>
      <c r="Z44" s="293"/>
      <c r="AA44" s="293"/>
      <c r="AB44" s="293">
        <v>1.67</v>
      </c>
      <c r="AC44" s="293"/>
      <c r="AD44" s="293"/>
      <c r="AE44" s="293"/>
      <c r="AF44" s="293"/>
      <c r="AG44" s="293"/>
      <c r="AH44" s="293">
        <v>1.99</v>
      </c>
      <c r="AI44" s="293"/>
      <c r="AJ44" s="293"/>
      <c r="AK44" s="293"/>
      <c r="AL44" s="293"/>
      <c r="AM44" s="293"/>
      <c r="AN44" s="293"/>
      <c r="AO44" s="293"/>
      <c r="AP44" s="293">
        <v>1.36</v>
      </c>
      <c r="AQ44" s="293"/>
      <c r="AR44" s="293">
        <v>1.82</v>
      </c>
      <c r="AS44" s="293"/>
      <c r="AT44" s="293"/>
      <c r="AU44" s="293">
        <v>1.85</v>
      </c>
      <c r="AV44" s="294"/>
      <c r="AX44" s="292">
        <v>2023</v>
      </c>
      <c r="AY44" s="293">
        <v>1.04</v>
      </c>
      <c r="AZ44" s="293"/>
      <c r="BA44" s="293"/>
      <c r="BB44" s="293"/>
      <c r="BC44" s="293"/>
      <c r="BD44" s="293"/>
      <c r="BE44" s="293"/>
      <c r="BF44" s="293"/>
      <c r="BG44" s="293">
        <v>0.9</v>
      </c>
      <c r="BH44" s="293"/>
      <c r="BI44" s="293"/>
      <c r="BJ44" s="293"/>
      <c r="BK44" s="293"/>
      <c r="BL44" s="293"/>
      <c r="BM44" s="293"/>
      <c r="BN44" s="293"/>
      <c r="BO44" s="293"/>
      <c r="BP44" s="293"/>
      <c r="BQ44" s="293"/>
      <c r="BR44" s="293"/>
      <c r="BS44" s="293"/>
      <c r="BT44" s="293"/>
      <c r="BU44" s="293">
        <v>1.37</v>
      </c>
      <c r="BV44" s="293"/>
      <c r="BW44" s="293"/>
      <c r="BX44" s="293"/>
      <c r="BY44" s="293">
        <v>1.19</v>
      </c>
      <c r="BZ44" s="293"/>
      <c r="CA44" s="293"/>
      <c r="CB44" s="293"/>
      <c r="CC44" s="293"/>
      <c r="CD44" s="293"/>
      <c r="CE44" s="293">
        <v>1.54</v>
      </c>
      <c r="CF44" s="293"/>
      <c r="CG44" s="293"/>
      <c r="CH44" s="293"/>
      <c r="CI44" s="293"/>
      <c r="CJ44" s="293"/>
      <c r="CK44" s="293"/>
      <c r="CL44" s="293"/>
      <c r="CM44" s="293">
        <v>1.0900000000000001</v>
      </c>
      <c r="CN44" s="293"/>
      <c r="CO44" s="293">
        <v>1.54</v>
      </c>
      <c r="CP44" s="293"/>
      <c r="CQ44" s="293"/>
      <c r="CR44" s="293">
        <v>1.43</v>
      </c>
      <c r="CS44" s="293"/>
      <c r="CT44" s="293"/>
      <c r="CU44" s="294">
        <v>1.35</v>
      </c>
    </row>
    <row r="45" spans="1:99" ht="13.5" thickBot="1" x14ac:dyDescent="0.25"/>
    <row r="46" spans="1:99" s="1" customFormat="1" ht="14.25" x14ac:dyDescent="0.25">
      <c r="A46" s="514"/>
      <c r="B46" s="1263" t="s">
        <v>437</v>
      </c>
      <c r="C46" s="1263"/>
      <c r="D46" s="1263"/>
      <c r="E46" s="1263"/>
      <c r="F46" s="1263"/>
      <c r="G46" s="1263"/>
      <c r="H46" s="1263"/>
      <c r="I46" s="1263"/>
      <c r="J46" s="1263"/>
      <c r="K46" s="1263"/>
      <c r="L46" s="1263"/>
      <c r="M46" s="1263"/>
      <c r="N46" s="1263"/>
      <c r="O46" s="1263"/>
      <c r="P46" s="1263"/>
      <c r="Q46" s="1263"/>
      <c r="R46" s="1263"/>
      <c r="S46" s="1263"/>
      <c r="T46" s="1263"/>
      <c r="U46" s="1263"/>
      <c r="V46" s="1263"/>
      <c r="W46" s="1263"/>
      <c r="X46" s="1263"/>
      <c r="Y46" s="1263"/>
      <c r="Z46" s="1263"/>
      <c r="AA46" s="1263"/>
      <c r="AB46" s="1263"/>
      <c r="AC46" s="1263"/>
      <c r="AD46" s="1263"/>
      <c r="AE46" s="1263"/>
      <c r="AF46" s="1263"/>
      <c r="AG46" s="1263"/>
      <c r="AH46" s="1263"/>
      <c r="AI46" s="1263"/>
      <c r="AJ46" s="1263"/>
      <c r="AK46" s="1263"/>
      <c r="AL46" s="1263"/>
      <c r="AM46" s="1263"/>
      <c r="AN46" s="1263"/>
      <c r="AO46" s="1263"/>
      <c r="AP46" s="1263"/>
      <c r="AQ46" s="1263"/>
      <c r="AR46" s="1263"/>
      <c r="AS46" s="1263"/>
      <c r="AT46" s="1263"/>
      <c r="AU46" s="1263"/>
      <c r="AV46" s="1264"/>
      <c r="AW46" s="515"/>
      <c r="AX46" s="514"/>
      <c r="AY46" s="1263" t="s">
        <v>438</v>
      </c>
      <c r="AZ46" s="1263"/>
      <c r="BA46" s="1263"/>
      <c r="BB46" s="1263"/>
      <c r="BC46" s="1263"/>
      <c r="BD46" s="1263"/>
      <c r="BE46" s="1263"/>
      <c r="BF46" s="1263"/>
      <c r="BG46" s="1263"/>
      <c r="BH46" s="1263"/>
      <c r="BI46" s="1263"/>
      <c r="BJ46" s="1263"/>
      <c r="BK46" s="1263"/>
      <c r="BL46" s="1263"/>
      <c r="BM46" s="1263"/>
      <c r="BN46" s="1263"/>
      <c r="BO46" s="1263"/>
      <c r="BP46" s="1263"/>
      <c r="BQ46" s="1263"/>
      <c r="BR46" s="1263"/>
      <c r="BS46" s="1263"/>
      <c r="BT46" s="1263"/>
      <c r="BU46" s="1263"/>
      <c r="BV46" s="1263"/>
      <c r="BW46" s="1263"/>
      <c r="BX46" s="1263"/>
      <c r="BY46" s="1263"/>
      <c r="BZ46" s="1263"/>
      <c r="CA46" s="1263"/>
      <c r="CB46" s="1263"/>
      <c r="CC46" s="1263"/>
      <c r="CD46" s="1263"/>
      <c r="CE46" s="1263"/>
      <c r="CF46" s="1263"/>
      <c r="CG46" s="1263"/>
      <c r="CH46" s="1263"/>
      <c r="CI46" s="1263"/>
      <c r="CJ46" s="1263"/>
      <c r="CK46" s="1263"/>
      <c r="CL46" s="1263"/>
      <c r="CM46" s="1263"/>
      <c r="CN46" s="1263"/>
      <c r="CO46" s="1263"/>
      <c r="CP46" s="1263"/>
      <c r="CQ46" s="1263"/>
      <c r="CR46" s="1263"/>
      <c r="CS46" s="1263"/>
      <c r="CT46" s="1263"/>
      <c r="CU46" s="1264"/>
    </row>
    <row r="47" spans="1:99" x14ac:dyDescent="0.2">
      <c r="A47" s="491" t="s">
        <v>257</v>
      </c>
      <c r="B47" s="288" t="s">
        <v>26</v>
      </c>
      <c r="C47" s="288" t="s">
        <v>34</v>
      </c>
      <c r="D47" s="288" t="s">
        <v>54</v>
      </c>
      <c r="E47" s="288" t="s">
        <v>38</v>
      </c>
      <c r="F47" s="288" t="s">
        <v>28</v>
      </c>
      <c r="G47" s="288" t="s">
        <v>46</v>
      </c>
      <c r="H47" s="288" t="s">
        <v>25</v>
      </c>
      <c r="I47" s="288" t="s">
        <v>267</v>
      </c>
      <c r="J47" s="288" t="s">
        <v>27</v>
      </c>
      <c r="K47" s="288" t="s">
        <v>35</v>
      </c>
      <c r="L47" s="288" t="s">
        <v>11</v>
      </c>
      <c r="M47" s="288" t="s">
        <v>1575</v>
      </c>
      <c r="N47" s="288" t="s">
        <v>261</v>
      </c>
      <c r="O47" s="288" t="s">
        <v>12</v>
      </c>
      <c r="P47" s="288" t="s">
        <v>48</v>
      </c>
      <c r="Q47" s="288" t="s">
        <v>270</v>
      </c>
      <c r="R47" s="288" t="s">
        <v>268</v>
      </c>
      <c r="S47" s="288" t="s">
        <v>435</v>
      </c>
      <c r="T47" s="288" t="s">
        <v>23</v>
      </c>
      <c r="U47" s="288" t="s">
        <v>262</v>
      </c>
      <c r="V47" s="288" t="s">
        <v>436</v>
      </c>
      <c r="W47" s="288" t="s">
        <v>265</v>
      </c>
      <c r="X47" s="288" t="s">
        <v>31</v>
      </c>
      <c r="Y47" s="288" t="s">
        <v>32</v>
      </c>
      <c r="Z47" s="288" t="s">
        <v>55</v>
      </c>
      <c r="AA47" s="288" t="s">
        <v>2408</v>
      </c>
      <c r="AB47" s="288" t="s">
        <v>52</v>
      </c>
      <c r="AC47" s="288" t="s">
        <v>49</v>
      </c>
      <c r="AD47" s="288" t="s">
        <v>24</v>
      </c>
      <c r="AE47" s="288" t="s">
        <v>13</v>
      </c>
      <c r="AF47" s="288" t="s">
        <v>53</v>
      </c>
      <c r="AG47" s="288" t="s">
        <v>30</v>
      </c>
      <c r="AH47" s="288" t="s">
        <v>266</v>
      </c>
      <c r="AI47" s="288" t="s">
        <v>43</v>
      </c>
      <c r="AJ47" s="288" t="s">
        <v>29</v>
      </c>
      <c r="AK47" s="288" t="s">
        <v>14</v>
      </c>
      <c r="AL47" s="288" t="s">
        <v>269</v>
      </c>
      <c r="AM47" s="288" t="s">
        <v>260</v>
      </c>
      <c r="AN47" s="288" t="s">
        <v>2409</v>
      </c>
      <c r="AO47" s="288" t="s">
        <v>263</v>
      </c>
      <c r="AP47" s="288" t="s">
        <v>15</v>
      </c>
      <c r="AQ47" s="288" t="s">
        <v>259</v>
      </c>
      <c r="AR47" s="288" t="s">
        <v>33</v>
      </c>
      <c r="AS47" s="288" t="s">
        <v>37</v>
      </c>
      <c r="AT47" s="288" t="s">
        <v>36</v>
      </c>
      <c r="AU47" s="288" t="s">
        <v>417</v>
      </c>
      <c r="AV47" s="289" t="s">
        <v>264</v>
      </c>
      <c r="AX47" s="491" t="s">
        <v>257</v>
      </c>
      <c r="AY47" s="288" t="s">
        <v>26</v>
      </c>
      <c r="AZ47" s="288" t="s">
        <v>34</v>
      </c>
      <c r="BA47" s="288" t="s">
        <v>54</v>
      </c>
      <c r="BB47" s="288" t="s">
        <v>38</v>
      </c>
      <c r="BC47" s="288" t="s">
        <v>28</v>
      </c>
      <c r="BD47" s="288" t="s">
        <v>46</v>
      </c>
      <c r="BE47" s="288" t="s">
        <v>25</v>
      </c>
      <c r="BF47" s="288" t="s">
        <v>267</v>
      </c>
      <c r="BG47" s="288" t="s">
        <v>27</v>
      </c>
      <c r="BH47" s="288" t="s">
        <v>35</v>
      </c>
      <c r="BI47" s="288" t="s">
        <v>11</v>
      </c>
      <c r="BJ47" s="288" t="s">
        <v>1575</v>
      </c>
      <c r="BK47" s="288" t="s">
        <v>261</v>
      </c>
      <c r="BL47" s="288" t="s">
        <v>12</v>
      </c>
      <c r="BM47" s="288" t="s">
        <v>48</v>
      </c>
      <c r="BN47" s="288" t="s">
        <v>270</v>
      </c>
      <c r="BO47" s="288" t="s">
        <v>268</v>
      </c>
      <c r="BP47" s="288" t="s">
        <v>435</v>
      </c>
      <c r="BQ47" s="288" t="s">
        <v>23</v>
      </c>
      <c r="BR47" s="288" t="s">
        <v>262</v>
      </c>
      <c r="BS47" s="288" t="s">
        <v>436</v>
      </c>
      <c r="BT47" s="288" t="s">
        <v>265</v>
      </c>
      <c r="BU47" s="288" t="s">
        <v>31</v>
      </c>
      <c r="BV47" s="288" t="s">
        <v>32</v>
      </c>
      <c r="BW47" s="288" t="s">
        <v>55</v>
      </c>
      <c r="BX47" s="288" t="s">
        <v>2408</v>
      </c>
      <c r="BY47" s="288" t="s">
        <v>52</v>
      </c>
      <c r="BZ47" s="288" t="s">
        <v>49</v>
      </c>
      <c r="CA47" s="288" t="s">
        <v>24</v>
      </c>
      <c r="CB47" s="288" t="s">
        <v>13</v>
      </c>
      <c r="CC47" s="288" t="s">
        <v>53</v>
      </c>
      <c r="CD47" s="288" t="s">
        <v>30</v>
      </c>
      <c r="CE47" s="288" t="s">
        <v>266</v>
      </c>
      <c r="CF47" s="288" t="s">
        <v>43</v>
      </c>
      <c r="CG47" s="288" t="s">
        <v>29</v>
      </c>
      <c r="CH47" s="288" t="s">
        <v>14</v>
      </c>
      <c r="CI47" s="288" t="s">
        <v>269</v>
      </c>
      <c r="CJ47" s="288" t="s">
        <v>260</v>
      </c>
      <c r="CK47" s="288" t="s">
        <v>2409</v>
      </c>
      <c r="CL47" s="288" t="s">
        <v>263</v>
      </c>
      <c r="CM47" s="288" t="s">
        <v>15</v>
      </c>
      <c r="CN47" s="288" t="s">
        <v>259</v>
      </c>
      <c r="CO47" s="288" t="s">
        <v>33</v>
      </c>
      <c r="CP47" s="288" t="s">
        <v>37</v>
      </c>
      <c r="CQ47" s="288" t="s">
        <v>36</v>
      </c>
      <c r="CR47" s="288" t="s">
        <v>417</v>
      </c>
      <c r="CS47" s="288" t="s">
        <v>264</v>
      </c>
      <c r="CT47" s="288" t="s">
        <v>264</v>
      </c>
      <c r="CU47" s="289" t="s">
        <v>417</v>
      </c>
    </row>
    <row r="48" spans="1:99" x14ac:dyDescent="0.2">
      <c r="A48" s="290">
        <v>2007</v>
      </c>
      <c r="B48" s="5">
        <v>19</v>
      </c>
      <c r="AV48" s="291"/>
      <c r="AX48" s="290">
        <v>2007</v>
      </c>
      <c r="AY48" s="5">
        <v>22</v>
      </c>
      <c r="CU48" s="291"/>
    </row>
    <row r="49" spans="1:99" x14ac:dyDescent="0.2">
      <c r="A49" s="290">
        <v>2008</v>
      </c>
      <c r="B49" s="5">
        <v>10</v>
      </c>
      <c r="AV49" s="291"/>
      <c r="AX49" s="290">
        <v>2008</v>
      </c>
      <c r="AY49" s="5">
        <v>12</v>
      </c>
      <c r="CU49" s="291"/>
    </row>
    <row r="50" spans="1:99" x14ac:dyDescent="0.2">
      <c r="A50" s="290">
        <v>2009</v>
      </c>
      <c r="B50" s="5">
        <v>46</v>
      </c>
      <c r="AV50" s="291"/>
      <c r="AX50" s="290">
        <v>2009</v>
      </c>
      <c r="AY50" s="5">
        <v>53</v>
      </c>
      <c r="CU50" s="291"/>
    </row>
    <row r="51" spans="1:99" x14ac:dyDescent="0.2">
      <c r="A51" s="290">
        <v>2010</v>
      </c>
      <c r="B51" s="5">
        <v>175</v>
      </c>
      <c r="AV51" s="291"/>
      <c r="AX51" s="290">
        <v>2010</v>
      </c>
      <c r="AY51" s="5">
        <v>211</v>
      </c>
      <c r="CU51" s="291"/>
    </row>
    <row r="52" spans="1:99" x14ac:dyDescent="0.2">
      <c r="A52" s="290">
        <v>2011</v>
      </c>
      <c r="B52" s="5">
        <v>412</v>
      </c>
      <c r="E52" s="5">
        <v>80</v>
      </c>
      <c r="F52" s="5">
        <v>122</v>
      </c>
      <c r="AD52" s="5">
        <v>48</v>
      </c>
      <c r="AE52" s="5">
        <v>41</v>
      </c>
      <c r="AV52" s="291"/>
      <c r="AX52" s="290">
        <v>2011</v>
      </c>
      <c r="AY52" s="5">
        <v>496</v>
      </c>
      <c r="BB52" s="5">
        <v>97</v>
      </c>
      <c r="BC52" s="5">
        <v>152</v>
      </c>
      <c r="CA52" s="5">
        <v>56</v>
      </c>
      <c r="CB52" s="5">
        <v>50</v>
      </c>
      <c r="CU52" s="291"/>
    </row>
    <row r="53" spans="1:99" x14ac:dyDescent="0.2">
      <c r="A53" s="290">
        <v>2012</v>
      </c>
      <c r="B53" s="5">
        <v>930</v>
      </c>
      <c r="E53" s="5">
        <v>269</v>
      </c>
      <c r="F53" s="5">
        <v>250</v>
      </c>
      <c r="U53" s="5">
        <v>38</v>
      </c>
      <c r="AD53" s="5">
        <v>27</v>
      </c>
      <c r="AF53" s="5">
        <v>186</v>
      </c>
      <c r="AP53" s="5">
        <v>30</v>
      </c>
      <c r="AV53" s="291"/>
      <c r="AX53" s="290">
        <v>2012</v>
      </c>
      <c r="AY53" s="5">
        <v>1181</v>
      </c>
      <c r="BB53" s="5">
        <v>357</v>
      </c>
      <c r="BC53" s="5">
        <v>320</v>
      </c>
      <c r="BR53" s="5">
        <v>52</v>
      </c>
      <c r="CA53" s="5">
        <v>33</v>
      </c>
      <c r="CC53" s="5">
        <v>229</v>
      </c>
      <c r="CM53" s="5">
        <v>35</v>
      </c>
      <c r="CU53" s="291"/>
    </row>
    <row r="54" spans="1:99" x14ac:dyDescent="0.2">
      <c r="A54" s="290">
        <v>2013</v>
      </c>
      <c r="B54" s="5">
        <v>1341</v>
      </c>
      <c r="E54" s="5">
        <v>217</v>
      </c>
      <c r="F54" s="5">
        <v>929</v>
      </c>
      <c r="P54" s="5">
        <v>39</v>
      </c>
      <c r="AV54" s="291"/>
      <c r="AX54" s="290">
        <v>2013</v>
      </c>
      <c r="AY54" s="5">
        <v>1754</v>
      </c>
      <c r="BB54" s="5">
        <v>300</v>
      </c>
      <c r="BC54" s="5">
        <v>1206</v>
      </c>
      <c r="BM54" s="5">
        <v>52</v>
      </c>
      <c r="CU54" s="291"/>
    </row>
    <row r="55" spans="1:99" x14ac:dyDescent="0.2">
      <c r="A55" s="290">
        <v>2014</v>
      </c>
      <c r="B55" s="5">
        <v>3144</v>
      </c>
      <c r="E55" s="5">
        <v>406</v>
      </c>
      <c r="F55" s="5">
        <v>2402</v>
      </c>
      <c r="AB55" s="5">
        <v>59</v>
      </c>
      <c r="AD55" s="5">
        <v>43</v>
      </c>
      <c r="AE55" s="5">
        <v>75</v>
      </c>
      <c r="AV55" s="291"/>
      <c r="AX55" s="290">
        <v>2014</v>
      </c>
      <c r="AY55" s="5">
        <v>4064</v>
      </c>
      <c r="BB55" s="5">
        <v>547</v>
      </c>
      <c r="BC55" s="5">
        <v>3085</v>
      </c>
      <c r="BY55" s="5">
        <v>86</v>
      </c>
      <c r="CA55" s="5">
        <v>54</v>
      </c>
      <c r="CB55" s="5">
        <v>93</v>
      </c>
      <c r="CU55" s="291"/>
    </row>
    <row r="56" spans="1:99" x14ac:dyDescent="0.2">
      <c r="A56" s="290">
        <v>2015</v>
      </c>
      <c r="B56" s="5">
        <v>2868</v>
      </c>
      <c r="E56" s="5">
        <v>121</v>
      </c>
      <c r="F56" s="5">
        <v>1346</v>
      </c>
      <c r="K56" s="5">
        <v>177</v>
      </c>
      <c r="P56" s="5">
        <v>20</v>
      </c>
      <c r="AB56" s="5">
        <v>420</v>
      </c>
      <c r="AD56" s="5">
        <v>41</v>
      </c>
      <c r="AE56" s="5">
        <v>40</v>
      </c>
      <c r="AF56" s="5">
        <v>349</v>
      </c>
      <c r="AP56" s="5">
        <v>130</v>
      </c>
      <c r="AV56" s="291"/>
      <c r="AX56" s="290">
        <v>2015</v>
      </c>
      <c r="AY56" s="5">
        <v>3728</v>
      </c>
      <c r="BB56" s="5">
        <v>165</v>
      </c>
      <c r="BC56" s="5">
        <v>1714</v>
      </c>
      <c r="BH56" s="5">
        <v>246</v>
      </c>
      <c r="BM56" s="5">
        <v>27</v>
      </c>
      <c r="BY56" s="5">
        <v>568</v>
      </c>
      <c r="CA56" s="5">
        <v>53</v>
      </c>
      <c r="CB56" s="5">
        <v>49</v>
      </c>
      <c r="CC56" s="5">
        <v>462</v>
      </c>
      <c r="CM56" s="5">
        <v>162</v>
      </c>
      <c r="CU56" s="291"/>
    </row>
    <row r="57" spans="1:99" x14ac:dyDescent="0.2">
      <c r="A57" s="290">
        <v>2016</v>
      </c>
      <c r="B57" s="5">
        <v>7387</v>
      </c>
      <c r="E57" s="5">
        <v>371</v>
      </c>
      <c r="F57" s="5">
        <v>2963</v>
      </c>
      <c r="G57" s="5">
        <v>225</v>
      </c>
      <c r="J57" s="5">
        <v>229</v>
      </c>
      <c r="K57" s="5">
        <v>724</v>
      </c>
      <c r="P57" s="5">
        <v>16</v>
      </c>
      <c r="U57" s="5">
        <v>39</v>
      </c>
      <c r="AB57" s="5">
        <v>349</v>
      </c>
      <c r="AD57" s="5">
        <v>51</v>
      </c>
      <c r="AE57" s="5">
        <v>165</v>
      </c>
      <c r="AF57" s="5">
        <v>708</v>
      </c>
      <c r="AJ57" s="5">
        <v>73</v>
      </c>
      <c r="AQ57" s="5">
        <v>680</v>
      </c>
      <c r="AR57" s="5">
        <v>137</v>
      </c>
      <c r="AV57" s="291"/>
      <c r="AX57" s="290">
        <v>2016</v>
      </c>
      <c r="AY57" s="5">
        <v>9618</v>
      </c>
      <c r="BB57" s="5">
        <v>491</v>
      </c>
      <c r="BC57" s="5">
        <v>3736</v>
      </c>
      <c r="BD57" s="5">
        <v>287</v>
      </c>
      <c r="BG57" s="5">
        <v>376</v>
      </c>
      <c r="BH57" s="5">
        <v>925</v>
      </c>
      <c r="BM57" s="5">
        <v>21</v>
      </c>
      <c r="BR57" s="5">
        <v>50</v>
      </c>
      <c r="BY57" s="5">
        <v>456</v>
      </c>
      <c r="CA57" s="5">
        <v>62</v>
      </c>
      <c r="CB57" s="5">
        <v>224</v>
      </c>
      <c r="CC57" s="5">
        <v>960</v>
      </c>
      <c r="CG57" s="5">
        <v>97</v>
      </c>
      <c r="CN57" s="5">
        <v>882</v>
      </c>
      <c r="CO57" s="5">
        <v>180</v>
      </c>
      <c r="CU57" s="291"/>
    </row>
    <row r="58" spans="1:99" x14ac:dyDescent="0.2">
      <c r="A58" s="290">
        <v>2017</v>
      </c>
      <c r="B58" s="5">
        <v>4046</v>
      </c>
      <c r="C58" s="5">
        <v>107</v>
      </c>
      <c r="E58" s="5">
        <v>87</v>
      </c>
      <c r="F58" s="5">
        <v>696</v>
      </c>
      <c r="J58" s="5">
        <v>175</v>
      </c>
      <c r="L58" s="5">
        <v>46</v>
      </c>
      <c r="N58" s="5">
        <v>120</v>
      </c>
      <c r="P58" s="5">
        <v>30</v>
      </c>
      <c r="T58" s="5">
        <v>17</v>
      </c>
      <c r="X58" s="5">
        <v>156</v>
      </c>
      <c r="Z58" s="5">
        <v>155</v>
      </c>
      <c r="AB58" s="5">
        <v>675</v>
      </c>
      <c r="AD58" s="5">
        <v>39</v>
      </c>
      <c r="AF58" s="5">
        <v>290</v>
      </c>
      <c r="AJ58" s="5">
        <v>104</v>
      </c>
      <c r="AM58" s="5">
        <v>223</v>
      </c>
      <c r="AP58" s="5">
        <v>651</v>
      </c>
      <c r="AR58" s="5">
        <v>271</v>
      </c>
      <c r="AV58" s="291"/>
      <c r="AX58" s="290">
        <v>2017</v>
      </c>
      <c r="AY58" s="5">
        <v>5382</v>
      </c>
      <c r="AZ58" s="5">
        <v>146</v>
      </c>
      <c r="BB58" s="5">
        <v>120</v>
      </c>
      <c r="BC58" s="5">
        <v>913</v>
      </c>
      <c r="BG58" s="5">
        <v>237</v>
      </c>
      <c r="BI58" s="5">
        <v>64</v>
      </c>
      <c r="BK58" s="5">
        <v>160</v>
      </c>
      <c r="BM58" s="5">
        <v>41</v>
      </c>
      <c r="BQ58" s="5">
        <v>21</v>
      </c>
      <c r="BU58" s="5">
        <v>229</v>
      </c>
      <c r="BW58" s="5">
        <v>216</v>
      </c>
      <c r="BY58" s="5">
        <v>910</v>
      </c>
      <c r="CA58" s="5">
        <v>46</v>
      </c>
      <c r="CC58" s="5">
        <v>378</v>
      </c>
      <c r="CG58" s="5">
        <v>136</v>
      </c>
      <c r="CJ58" s="5">
        <v>305</v>
      </c>
      <c r="CM58" s="5">
        <v>841</v>
      </c>
      <c r="CO58" s="5">
        <v>356</v>
      </c>
      <c r="CU58" s="291"/>
    </row>
    <row r="59" spans="1:99" x14ac:dyDescent="0.2">
      <c r="A59" s="290">
        <v>2018</v>
      </c>
      <c r="B59" s="5">
        <v>3949</v>
      </c>
      <c r="F59" s="5">
        <v>981</v>
      </c>
      <c r="J59" s="5">
        <v>875</v>
      </c>
      <c r="AB59" s="5">
        <v>472</v>
      </c>
      <c r="AD59" s="5">
        <v>54</v>
      </c>
      <c r="AE59" s="5">
        <v>33</v>
      </c>
      <c r="AJ59" s="5">
        <v>82</v>
      </c>
      <c r="AM59" s="5">
        <v>71</v>
      </c>
      <c r="AP59" s="5">
        <v>646</v>
      </c>
      <c r="AR59" s="5">
        <v>58</v>
      </c>
      <c r="AV59" s="291"/>
      <c r="AX59" s="290">
        <v>2018</v>
      </c>
      <c r="AY59" s="5">
        <v>5399</v>
      </c>
      <c r="BC59" s="5">
        <v>1309</v>
      </c>
      <c r="BG59" s="5">
        <v>1262</v>
      </c>
      <c r="BY59" s="5">
        <v>682</v>
      </c>
      <c r="CA59" s="5">
        <v>67</v>
      </c>
      <c r="CB59" s="5">
        <v>41</v>
      </c>
      <c r="CG59" s="5">
        <v>109</v>
      </c>
      <c r="CJ59" s="5">
        <v>101</v>
      </c>
      <c r="CM59" s="5">
        <v>855</v>
      </c>
      <c r="CO59" s="5">
        <v>77</v>
      </c>
      <c r="CU59" s="291"/>
    </row>
    <row r="60" spans="1:99" x14ac:dyDescent="0.2">
      <c r="A60" s="290">
        <v>2019</v>
      </c>
      <c r="B60" s="5">
        <v>4525</v>
      </c>
      <c r="F60" s="5">
        <v>999</v>
      </c>
      <c r="J60" s="5">
        <v>743</v>
      </c>
      <c r="K60" s="5">
        <v>412</v>
      </c>
      <c r="L60" s="5">
        <v>129</v>
      </c>
      <c r="P60" s="5">
        <v>20</v>
      </c>
      <c r="AB60" s="5">
        <v>297</v>
      </c>
      <c r="AD60" s="5">
        <v>21</v>
      </c>
      <c r="AE60" s="5">
        <v>100</v>
      </c>
      <c r="AF60" s="5">
        <v>410</v>
      </c>
      <c r="AG60" s="5">
        <v>65</v>
      </c>
      <c r="AJ60" s="5">
        <v>73</v>
      </c>
      <c r="AL60" s="5">
        <v>48</v>
      </c>
      <c r="AM60" s="5">
        <v>270</v>
      </c>
      <c r="AP60" s="5">
        <v>488</v>
      </c>
      <c r="AV60" s="291"/>
      <c r="AX60" s="290">
        <v>2019</v>
      </c>
      <c r="AY60" s="5">
        <v>6014</v>
      </c>
      <c r="BC60" s="5">
        <v>1255</v>
      </c>
      <c r="BG60" s="5">
        <v>1008</v>
      </c>
      <c r="BH60" s="5">
        <v>594</v>
      </c>
      <c r="BI60" s="5">
        <v>169</v>
      </c>
      <c r="BM60" s="5">
        <v>25</v>
      </c>
      <c r="BY60" s="5">
        <v>407</v>
      </c>
      <c r="CA60" s="5">
        <v>26</v>
      </c>
      <c r="CB60" s="5">
        <v>131</v>
      </c>
      <c r="CC60" s="5">
        <v>519</v>
      </c>
      <c r="CD60" s="5">
        <v>87</v>
      </c>
      <c r="CG60" s="5">
        <v>96</v>
      </c>
      <c r="CI60" s="5">
        <v>59</v>
      </c>
      <c r="CJ60" s="5">
        <v>374</v>
      </c>
      <c r="CM60" s="5">
        <v>633</v>
      </c>
      <c r="CU60" s="291"/>
    </row>
    <row r="61" spans="1:99" x14ac:dyDescent="0.2">
      <c r="A61" s="290">
        <v>2020</v>
      </c>
      <c r="B61" s="5">
        <v>9489</v>
      </c>
      <c r="E61" s="5">
        <v>290</v>
      </c>
      <c r="F61" s="5">
        <v>1610</v>
      </c>
      <c r="J61" s="5">
        <v>1639</v>
      </c>
      <c r="K61" s="5">
        <v>667</v>
      </c>
      <c r="P61" s="5">
        <v>24</v>
      </c>
      <c r="W61" s="5">
        <v>105</v>
      </c>
      <c r="AB61" s="5">
        <v>281</v>
      </c>
      <c r="AD61" s="5">
        <v>66</v>
      </c>
      <c r="AF61" s="5">
        <v>155</v>
      </c>
      <c r="AG61" s="5">
        <v>17</v>
      </c>
      <c r="AJ61" s="5">
        <v>115</v>
      </c>
      <c r="AK61" s="5">
        <v>65</v>
      </c>
      <c r="AM61" s="5">
        <v>426</v>
      </c>
      <c r="AP61" s="5">
        <v>2495</v>
      </c>
      <c r="AQ61" s="5">
        <v>279</v>
      </c>
      <c r="AR61" s="5">
        <v>665</v>
      </c>
      <c r="AU61" s="5">
        <v>164</v>
      </c>
      <c r="AV61" s="291"/>
      <c r="AX61" s="290">
        <v>2020</v>
      </c>
      <c r="AY61" s="5">
        <v>12585</v>
      </c>
      <c r="BB61" s="5">
        <v>363</v>
      </c>
      <c r="BC61" s="5">
        <v>2095</v>
      </c>
      <c r="BG61" s="5">
        <v>2260</v>
      </c>
      <c r="BH61" s="5">
        <v>893</v>
      </c>
      <c r="BM61" s="5">
        <v>32</v>
      </c>
      <c r="BT61" s="5">
        <v>150</v>
      </c>
      <c r="BY61" s="5">
        <v>379</v>
      </c>
      <c r="CA61" s="5">
        <v>86</v>
      </c>
      <c r="CC61" s="5">
        <v>192</v>
      </c>
      <c r="CD61" s="5">
        <v>22</v>
      </c>
      <c r="CG61" s="5">
        <v>168</v>
      </c>
      <c r="CH61" s="5">
        <v>83</v>
      </c>
      <c r="CJ61" s="5">
        <v>587</v>
      </c>
      <c r="CM61" s="5">
        <v>3246</v>
      </c>
      <c r="CN61" s="5">
        <v>358</v>
      </c>
      <c r="CO61" s="5">
        <v>854</v>
      </c>
      <c r="CR61" s="5">
        <v>231</v>
      </c>
      <c r="CU61" s="291">
        <v>231</v>
      </c>
    </row>
    <row r="62" spans="1:99" x14ac:dyDescent="0.2">
      <c r="A62" s="290">
        <v>2021</v>
      </c>
      <c r="B62" s="5">
        <v>11258</v>
      </c>
      <c r="E62" s="5">
        <v>380</v>
      </c>
      <c r="F62" s="5">
        <v>1069</v>
      </c>
      <c r="G62" s="5">
        <v>351</v>
      </c>
      <c r="J62" s="5">
        <v>1104</v>
      </c>
      <c r="K62" s="5">
        <v>866</v>
      </c>
      <c r="O62" s="5">
        <v>418</v>
      </c>
      <c r="P62" s="5">
        <v>321</v>
      </c>
      <c r="V62" s="5">
        <v>113</v>
      </c>
      <c r="AB62" s="5">
        <v>522</v>
      </c>
      <c r="AF62" s="5">
        <v>631</v>
      </c>
      <c r="AH62" s="5">
        <v>364</v>
      </c>
      <c r="AJ62" s="5">
        <v>128</v>
      </c>
      <c r="AP62" s="5">
        <v>3319</v>
      </c>
      <c r="AQ62" s="5">
        <v>260</v>
      </c>
      <c r="AR62" s="5">
        <v>647</v>
      </c>
      <c r="AU62" s="5">
        <v>270</v>
      </c>
      <c r="AV62" s="291"/>
      <c r="AX62" s="290">
        <v>2021</v>
      </c>
      <c r="AY62" s="5">
        <v>15013</v>
      </c>
      <c r="BB62" s="5">
        <v>468</v>
      </c>
      <c r="BC62" s="5">
        <v>1405</v>
      </c>
      <c r="BD62" s="5">
        <v>451</v>
      </c>
      <c r="BG62" s="5">
        <v>1483</v>
      </c>
      <c r="BH62" s="5">
        <v>1216</v>
      </c>
      <c r="BL62" s="5">
        <v>548</v>
      </c>
      <c r="BM62" s="5">
        <v>424</v>
      </c>
      <c r="BS62" s="5">
        <v>165</v>
      </c>
      <c r="BY62" s="5">
        <v>731</v>
      </c>
      <c r="CC62" s="5">
        <v>810</v>
      </c>
      <c r="CE62" s="5">
        <v>477</v>
      </c>
      <c r="CG62" s="5">
        <v>150</v>
      </c>
      <c r="CM62" s="5">
        <v>4452</v>
      </c>
      <c r="CN62" s="5">
        <v>349</v>
      </c>
      <c r="CO62" s="5">
        <v>860</v>
      </c>
      <c r="CR62" s="5">
        <v>357</v>
      </c>
      <c r="CU62" s="291"/>
    </row>
    <row r="63" spans="1:99" x14ac:dyDescent="0.2">
      <c r="A63" s="290">
        <v>2022</v>
      </c>
      <c r="B63" s="5">
        <v>9833</v>
      </c>
      <c r="E63" s="5">
        <v>212</v>
      </c>
      <c r="F63" s="5">
        <v>1988</v>
      </c>
      <c r="J63" s="5">
        <v>1112</v>
      </c>
      <c r="K63" s="5">
        <v>547</v>
      </c>
      <c r="M63" s="5">
        <v>131</v>
      </c>
      <c r="P63" s="5">
        <v>19</v>
      </c>
      <c r="T63" s="5">
        <v>15</v>
      </c>
      <c r="V63" s="5">
        <v>21</v>
      </c>
      <c r="W63" s="5">
        <v>154</v>
      </c>
      <c r="X63" s="5">
        <v>21</v>
      </c>
      <c r="AB63" s="5">
        <v>186</v>
      </c>
      <c r="AE63" s="5">
        <v>114</v>
      </c>
      <c r="AG63" s="5">
        <v>94</v>
      </c>
      <c r="AM63" s="5">
        <v>188</v>
      </c>
      <c r="AP63" s="5">
        <v>2275</v>
      </c>
      <c r="AR63" s="5">
        <v>646</v>
      </c>
      <c r="AU63" s="5">
        <v>266</v>
      </c>
      <c r="AV63" s="291"/>
      <c r="AX63" s="290">
        <v>2022</v>
      </c>
      <c r="AY63" s="5">
        <v>12713</v>
      </c>
      <c r="BB63" s="5">
        <v>266</v>
      </c>
      <c r="BC63" s="5">
        <v>2489</v>
      </c>
      <c r="BG63" s="5">
        <v>1471</v>
      </c>
      <c r="BH63" s="5">
        <v>714</v>
      </c>
      <c r="BJ63" s="5">
        <v>157</v>
      </c>
      <c r="BM63" s="5">
        <v>25</v>
      </c>
      <c r="BQ63" s="5">
        <v>24</v>
      </c>
      <c r="BS63" s="5">
        <v>31</v>
      </c>
      <c r="BT63" s="5">
        <v>217</v>
      </c>
      <c r="BU63" s="5">
        <v>26</v>
      </c>
      <c r="BY63" s="5">
        <v>259</v>
      </c>
      <c r="CB63" s="5">
        <v>157</v>
      </c>
      <c r="CD63" s="5">
        <v>130</v>
      </c>
      <c r="CJ63" s="5">
        <v>256</v>
      </c>
      <c r="CM63" s="5">
        <v>2837</v>
      </c>
      <c r="CO63" s="5">
        <v>834</v>
      </c>
      <c r="CR63" s="5">
        <v>349</v>
      </c>
      <c r="CU63" s="291"/>
    </row>
    <row r="64" spans="1:99" ht="13.5" thickBot="1" x14ac:dyDescent="0.25">
      <c r="A64" s="292">
        <v>2023</v>
      </c>
      <c r="B64" s="293">
        <v>7089</v>
      </c>
      <c r="C64" s="293"/>
      <c r="D64" s="293"/>
      <c r="E64" s="293"/>
      <c r="F64" s="293"/>
      <c r="G64" s="293"/>
      <c r="H64" s="293"/>
      <c r="I64" s="293"/>
      <c r="J64" s="293">
        <v>1647</v>
      </c>
      <c r="K64" s="293"/>
      <c r="L64" s="293"/>
      <c r="M64" s="293"/>
      <c r="N64" s="293"/>
      <c r="O64" s="293"/>
      <c r="P64" s="293"/>
      <c r="Q64" s="293"/>
      <c r="R64" s="293"/>
      <c r="S64" s="293"/>
      <c r="T64" s="293"/>
      <c r="U64" s="293"/>
      <c r="V64" s="293"/>
      <c r="W64" s="293"/>
      <c r="X64" s="293">
        <v>110</v>
      </c>
      <c r="Y64" s="293"/>
      <c r="Z64" s="293"/>
      <c r="AA64" s="293"/>
      <c r="AB64" s="293">
        <v>249</v>
      </c>
      <c r="AC64" s="293"/>
      <c r="AD64" s="293"/>
      <c r="AE64" s="293"/>
      <c r="AF64" s="293"/>
      <c r="AG64" s="293"/>
      <c r="AH64" s="293">
        <v>381</v>
      </c>
      <c r="AI64" s="293"/>
      <c r="AJ64" s="293"/>
      <c r="AK64" s="293"/>
      <c r="AL64" s="293"/>
      <c r="AM64" s="293"/>
      <c r="AN64" s="293"/>
      <c r="AO64" s="293"/>
      <c r="AP64" s="293">
        <v>1473</v>
      </c>
      <c r="AQ64" s="293"/>
      <c r="AR64" s="293">
        <v>346</v>
      </c>
      <c r="AS64" s="293"/>
      <c r="AT64" s="293"/>
      <c r="AU64" s="293">
        <v>639</v>
      </c>
      <c r="AV64" s="294"/>
      <c r="AX64" s="292">
        <v>2023</v>
      </c>
      <c r="AY64" s="293">
        <v>9005</v>
      </c>
      <c r="AZ64" s="293"/>
      <c r="BA64" s="293"/>
      <c r="BB64" s="293"/>
      <c r="BC64" s="293"/>
      <c r="BD64" s="293"/>
      <c r="BE64" s="293"/>
      <c r="BF64" s="293"/>
      <c r="BG64" s="293">
        <v>2205</v>
      </c>
      <c r="BH64" s="293"/>
      <c r="BI64" s="293"/>
      <c r="BJ64" s="293"/>
      <c r="BK64" s="293"/>
      <c r="BL64" s="293"/>
      <c r="BM64" s="293"/>
      <c r="BN64" s="293"/>
      <c r="BO64" s="293"/>
      <c r="BP64" s="293"/>
      <c r="BQ64" s="293"/>
      <c r="BR64" s="293"/>
      <c r="BS64" s="293"/>
      <c r="BT64" s="293"/>
      <c r="BU64" s="293">
        <v>129</v>
      </c>
      <c r="BV64" s="293"/>
      <c r="BW64" s="293"/>
      <c r="BX64" s="293"/>
      <c r="BY64" s="293">
        <v>347</v>
      </c>
      <c r="BZ64" s="293"/>
      <c r="CA64" s="293"/>
      <c r="CB64" s="293"/>
      <c r="CC64" s="293"/>
      <c r="CD64" s="293"/>
      <c r="CE64" s="293">
        <v>503</v>
      </c>
      <c r="CF64" s="293"/>
      <c r="CG64" s="293"/>
      <c r="CH64" s="293"/>
      <c r="CI64" s="293"/>
      <c r="CJ64" s="293"/>
      <c r="CK64" s="293"/>
      <c r="CL64" s="293"/>
      <c r="CM64" s="293">
        <v>1575</v>
      </c>
      <c r="CN64" s="293"/>
      <c r="CO64" s="293">
        <v>438</v>
      </c>
      <c r="CP64" s="293"/>
      <c r="CQ64" s="293"/>
      <c r="CR64" s="293">
        <v>837</v>
      </c>
      <c r="CS64" s="293"/>
      <c r="CT64" s="293"/>
      <c r="CU64" s="294">
        <v>337</v>
      </c>
    </row>
    <row r="66" spans="1:99" ht="13.5" thickBot="1" x14ac:dyDescent="0.25"/>
    <row r="67" spans="1:99" s="1" customFormat="1" ht="14.25" x14ac:dyDescent="0.25">
      <c r="A67" s="514"/>
      <c r="B67" s="1263" t="s">
        <v>314</v>
      </c>
      <c r="C67" s="1263"/>
      <c r="D67" s="1263"/>
      <c r="E67" s="1263"/>
      <c r="F67" s="1263"/>
      <c r="G67" s="1263"/>
      <c r="H67" s="1263"/>
      <c r="I67" s="1263"/>
      <c r="J67" s="1263"/>
      <c r="K67" s="1263"/>
      <c r="L67" s="1263"/>
      <c r="M67" s="1263"/>
      <c r="N67" s="1263"/>
      <c r="O67" s="1263"/>
      <c r="P67" s="1263"/>
      <c r="Q67" s="1263"/>
      <c r="R67" s="1263"/>
      <c r="S67" s="1263"/>
      <c r="T67" s="1263"/>
      <c r="U67" s="1263"/>
      <c r="V67" s="1263"/>
      <c r="W67" s="1263"/>
      <c r="X67" s="1263"/>
      <c r="Y67" s="1263"/>
      <c r="Z67" s="1263"/>
      <c r="AA67" s="1263"/>
      <c r="AB67" s="1263"/>
      <c r="AC67" s="1263"/>
      <c r="AD67" s="1263"/>
      <c r="AE67" s="1263"/>
      <c r="AF67" s="1263"/>
      <c r="AG67" s="1263"/>
      <c r="AH67" s="1263"/>
      <c r="AI67" s="1263"/>
      <c r="AJ67" s="1263"/>
      <c r="AK67" s="1263"/>
      <c r="AL67" s="1263"/>
      <c r="AM67" s="1263"/>
      <c r="AN67" s="1263"/>
      <c r="AO67" s="1263"/>
      <c r="AP67" s="1263"/>
      <c r="AQ67" s="1263"/>
      <c r="AR67" s="1263"/>
      <c r="AS67" s="1263"/>
      <c r="AT67" s="1263"/>
      <c r="AU67" s="1263"/>
      <c r="AV67" s="1264"/>
      <c r="AW67" s="515"/>
      <c r="AX67" s="514"/>
      <c r="AY67" s="1263" t="s">
        <v>315</v>
      </c>
      <c r="AZ67" s="1263"/>
      <c r="BA67" s="1263"/>
      <c r="BB67" s="1263"/>
      <c r="BC67" s="1263"/>
      <c r="BD67" s="1263"/>
      <c r="BE67" s="1263"/>
      <c r="BF67" s="1263"/>
      <c r="BG67" s="1263"/>
      <c r="BH67" s="1263"/>
      <c r="BI67" s="1263"/>
      <c r="BJ67" s="1263"/>
      <c r="BK67" s="1263"/>
      <c r="BL67" s="1263"/>
      <c r="BM67" s="1263"/>
      <c r="BN67" s="1263"/>
      <c r="BO67" s="1263"/>
      <c r="BP67" s="1263"/>
      <c r="BQ67" s="1263"/>
      <c r="BR67" s="1263"/>
      <c r="BS67" s="1263"/>
      <c r="BT67" s="1263"/>
      <c r="BU67" s="1263"/>
      <c r="BV67" s="1263"/>
      <c r="BW67" s="1263"/>
      <c r="BX67" s="1263"/>
      <c r="BY67" s="1263"/>
      <c r="BZ67" s="1263"/>
      <c r="CA67" s="1263"/>
      <c r="CB67" s="1263"/>
      <c r="CC67" s="1263"/>
      <c r="CD67" s="1263"/>
      <c r="CE67" s="1263"/>
      <c r="CF67" s="1263"/>
      <c r="CG67" s="1263"/>
      <c r="CH67" s="1263"/>
      <c r="CI67" s="1263"/>
      <c r="CJ67" s="1263"/>
      <c r="CK67" s="1263"/>
      <c r="CL67" s="1263"/>
      <c r="CM67" s="1263"/>
      <c r="CN67" s="1263"/>
      <c r="CO67" s="1263"/>
      <c r="CP67" s="1263"/>
      <c r="CQ67" s="1263"/>
      <c r="CR67" s="1263"/>
      <c r="CS67" s="1263"/>
      <c r="CT67" s="1263"/>
      <c r="CU67" s="1264"/>
    </row>
    <row r="68" spans="1:99" x14ac:dyDescent="0.2">
      <c r="A68" s="491" t="s">
        <v>257</v>
      </c>
      <c r="B68" s="288" t="s">
        <v>26</v>
      </c>
      <c r="C68" s="288" t="s">
        <v>34</v>
      </c>
      <c r="D68" s="288" t="s">
        <v>54</v>
      </c>
      <c r="E68" s="288" t="s">
        <v>38</v>
      </c>
      <c r="F68" s="288" t="s">
        <v>28</v>
      </c>
      <c r="G68" s="288" t="s">
        <v>46</v>
      </c>
      <c r="H68" s="288" t="s">
        <v>25</v>
      </c>
      <c r="I68" s="288" t="s">
        <v>267</v>
      </c>
      <c r="J68" s="288" t="s">
        <v>27</v>
      </c>
      <c r="K68" s="288" t="s">
        <v>35</v>
      </c>
      <c r="L68" s="288" t="s">
        <v>11</v>
      </c>
      <c r="M68" s="288" t="s">
        <v>1575</v>
      </c>
      <c r="N68" s="288" t="s">
        <v>261</v>
      </c>
      <c r="O68" s="288" t="s">
        <v>12</v>
      </c>
      <c r="P68" s="288" t="s">
        <v>48</v>
      </c>
      <c r="Q68" s="288" t="s">
        <v>270</v>
      </c>
      <c r="R68" s="288" t="s">
        <v>268</v>
      </c>
      <c r="S68" s="288" t="s">
        <v>435</v>
      </c>
      <c r="T68" s="288" t="s">
        <v>23</v>
      </c>
      <c r="U68" s="288" t="s">
        <v>262</v>
      </c>
      <c r="V68" s="288" t="s">
        <v>436</v>
      </c>
      <c r="W68" s="288" t="s">
        <v>265</v>
      </c>
      <c r="X68" s="288" t="s">
        <v>31</v>
      </c>
      <c r="Y68" s="288" t="s">
        <v>32</v>
      </c>
      <c r="Z68" s="288" t="s">
        <v>55</v>
      </c>
      <c r="AA68" s="288" t="s">
        <v>2408</v>
      </c>
      <c r="AB68" s="288" t="s">
        <v>52</v>
      </c>
      <c r="AC68" s="288" t="s">
        <v>49</v>
      </c>
      <c r="AD68" s="288" t="s">
        <v>24</v>
      </c>
      <c r="AE68" s="288" t="s">
        <v>13</v>
      </c>
      <c r="AF68" s="288" t="s">
        <v>53</v>
      </c>
      <c r="AG68" s="288" t="s">
        <v>30</v>
      </c>
      <c r="AH68" s="288" t="s">
        <v>266</v>
      </c>
      <c r="AI68" s="288" t="s">
        <v>43</v>
      </c>
      <c r="AJ68" s="288" t="s">
        <v>29</v>
      </c>
      <c r="AK68" s="288" t="s">
        <v>14</v>
      </c>
      <c r="AL68" s="288" t="s">
        <v>269</v>
      </c>
      <c r="AM68" s="288" t="s">
        <v>260</v>
      </c>
      <c r="AN68" s="288" t="s">
        <v>2409</v>
      </c>
      <c r="AO68" s="288" t="s">
        <v>263</v>
      </c>
      <c r="AP68" s="288" t="s">
        <v>15</v>
      </c>
      <c r="AQ68" s="288" t="s">
        <v>259</v>
      </c>
      <c r="AR68" s="288" t="s">
        <v>33</v>
      </c>
      <c r="AS68" s="288" t="s">
        <v>37</v>
      </c>
      <c r="AT68" s="288" t="s">
        <v>36</v>
      </c>
      <c r="AU68" s="288" t="s">
        <v>417</v>
      </c>
      <c r="AV68" s="289" t="s">
        <v>264</v>
      </c>
      <c r="AX68" s="491" t="s">
        <v>257</v>
      </c>
      <c r="AY68" s="288" t="s">
        <v>26</v>
      </c>
      <c r="AZ68" s="288" t="s">
        <v>34</v>
      </c>
      <c r="BA68" s="288" t="s">
        <v>54</v>
      </c>
      <c r="BB68" s="288" t="s">
        <v>38</v>
      </c>
      <c r="BC68" s="288" t="s">
        <v>28</v>
      </c>
      <c r="BD68" s="288" t="s">
        <v>46</v>
      </c>
      <c r="BE68" s="288" t="s">
        <v>25</v>
      </c>
      <c r="BF68" s="288" t="s">
        <v>267</v>
      </c>
      <c r="BG68" s="288" t="s">
        <v>27</v>
      </c>
      <c r="BH68" s="288" t="s">
        <v>35</v>
      </c>
      <c r="BI68" s="288" t="s">
        <v>11</v>
      </c>
      <c r="BJ68" s="288" t="s">
        <v>1575</v>
      </c>
      <c r="BK68" s="288" t="s">
        <v>261</v>
      </c>
      <c r="BL68" s="288" t="s">
        <v>12</v>
      </c>
      <c r="BM68" s="288" t="s">
        <v>48</v>
      </c>
      <c r="BN68" s="288" t="s">
        <v>270</v>
      </c>
      <c r="BO68" s="288" t="s">
        <v>268</v>
      </c>
      <c r="BP68" s="288" t="s">
        <v>435</v>
      </c>
      <c r="BQ68" s="288" t="s">
        <v>23</v>
      </c>
      <c r="BR68" s="288" t="s">
        <v>262</v>
      </c>
      <c r="BS68" s="288" t="s">
        <v>436</v>
      </c>
      <c r="BT68" s="288" t="s">
        <v>265</v>
      </c>
      <c r="BU68" s="288" t="s">
        <v>31</v>
      </c>
      <c r="BV68" s="288" t="s">
        <v>32</v>
      </c>
      <c r="BW68" s="288" t="s">
        <v>55</v>
      </c>
      <c r="BX68" s="288" t="s">
        <v>2408</v>
      </c>
      <c r="BY68" s="288" t="s">
        <v>52</v>
      </c>
      <c r="BZ68" s="288" t="s">
        <v>49</v>
      </c>
      <c r="CA68" s="288" t="s">
        <v>24</v>
      </c>
      <c r="CB68" s="288" t="s">
        <v>13</v>
      </c>
      <c r="CC68" s="288" t="s">
        <v>53</v>
      </c>
      <c r="CD68" s="288" t="s">
        <v>30</v>
      </c>
      <c r="CE68" s="288" t="s">
        <v>266</v>
      </c>
      <c r="CF68" s="288" t="s">
        <v>43</v>
      </c>
      <c r="CG68" s="288" t="s">
        <v>29</v>
      </c>
      <c r="CH68" s="288" t="s">
        <v>14</v>
      </c>
      <c r="CI68" s="288" t="s">
        <v>269</v>
      </c>
      <c r="CJ68" s="288" t="s">
        <v>260</v>
      </c>
      <c r="CK68" s="288" t="s">
        <v>2409</v>
      </c>
      <c r="CL68" s="288" t="s">
        <v>263</v>
      </c>
      <c r="CM68" s="288" t="s">
        <v>15</v>
      </c>
      <c r="CN68" s="288" t="s">
        <v>259</v>
      </c>
      <c r="CO68" s="288" t="s">
        <v>33</v>
      </c>
      <c r="CP68" s="288" t="s">
        <v>37</v>
      </c>
      <c r="CQ68" s="288" t="s">
        <v>36</v>
      </c>
      <c r="CR68" s="288" t="s">
        <v>417</v>
      </c>
      <c r="CS68" s="288" t="s">
        <v>264</v>
      </c>
      <c r="CT68" s="288" t="s">
        <v>264</v>
      </c>
      <c r="CU68" s="289" t="s">
        <v>417</v>
      </c>
    </row>
    <row r="69" spans="1:99" x14ac:dyDescent="0.2">
      <c r="A69" s="290">
        <v>2007</v>
      </c>
      <c r="B69" s="5">
        <v>2</v>
      </c>
      <c r="G69" s="5">
        <v>1</v>
      </c>
      <c r="AF69" s="5">
        <v>1</v>
      </c>
      <c r="AV69" s="291"/>
      <c r="AX69" s="290">
        <v>2007</v>
      </c>
      <c r="AY69" s="5">
        <v>2</v>
      </c>
      <c r="BD69" s="5">
        <v>1</v>
      </c>
      <c r="CC69" s="5">
        <v>1</v>
      </c>
      <c r="CU69" s="291"/>
    </row>
    <row r="70" spans="1:99" x14ac:dyDescent="0.2">
      <c r="A70" s="290">
        <v>2008</v>
      </c>
      <c r="B70" s="5">
        <v>1</v>
      </c>
      <c r="AF70" s="5">
        <v>1</v>
      </c>
      <c r="AV70" s="291"/>
      <c r="AX70" s="290">
        <v>2008</v>
      </c>
      <c r="AY70" s="5">
        <v>1</v>
      </c>
      <c r="CC70" s="5">
        <v>1</v>
      </c>
      <c r="CU70" s="291"/>
    </row>
    <row r="71" spans="1:99" x14ac:dyDescent="0.2">
      <c r="A71" s="290">
        <v>2009</v>
      </c>
      <c r="B71" s="5">
        <v>2</v>
      </c>
      <c r="F71" s="5">
        <v>1</v>
      </c>
      <c r="J71" s="5">
        <v>1</v>
      </c>
      <c r="AV71" s="291"/>
      <c r="AX71" s="290">
        <v>2009</v>
      </c>
      <c r="AY71" s="5">
        <v>2</v>
      </c>
      <c r="BC71" s="5">
        <v>1</v>
      </c>
      <c r="BG71" s="5">
        <v>1</v>
      </c>
      <c r="CU71" s="291"/>
    </row>
    <row r="72" spans="1:99" x14ac:dyDescent="0.2">
      <c r="A72" s="290">
        <v>2010</v>
      </c>
      <c r="B72" s="5">
        <v>10</v>
      </c>
      <c r="G72" s="5">
        <v>1</v>
      </c>
      <c r="J72" s="5">
        <v>2</v>
      </c>
      <c r="O72" s="5">
        <v>1</v>
      </c>
      <c r="AB72" s="5">
        <v>1</v>
      </c>
      <c r="AD72" s="5">
        <v>1</v>
      </c>
      <c r="AE72" s="5">
        <v>1</v>
      </c>
      <c r="AF72" s="5">
        <v>1</v>
      </c>
      <c r="AH72" s="5">
        <v>1</v>
      </c>
      <c r="AP72" s="5">
        <v>1</v>
      </c>
      <c r="AV72" s="291"/>
      <c r="AX72" s="290">
        <v>2010</v>
      </c>
      <c r="AY72" s="5">
        <v>10</v>
      </c>
      <c r="BD72" s="5">
        <v>1</v>
      </c>
      <c r="BG72" s="5">
        <v>2</v>
      </c>
      <c r="BL72" s="5">
        <v>1</v>
      </c>
      <c r="BY72" s="5">
        <v>1</v>
      </c>
      <c r="CA72" s="5">
        <v>1</v>
      </c>
      <c r="CB72" s="5">
        <v>1</v>
      </c>
      <c r="CC72" s="5">
        <v>1</v>
      </c>
      <c r="CE72" s="5">
        <v>1</v>
      </c>
      <c r="CM72" s="5">
        <v>1</v>
      </c>
      <c r="CU72" s="291"/>
    </row>
    <row r="73" spans="1:99" x14ac:dyDescent="0.2">
      <c r="A73" s="290">
        <v>2011</v>
      </c>
      <c r="B73" s="5">
        <v>28</v>
      </c>
      <c r="E73" s="5">
        <v>5</v>
      </c>
      <c r="F73" s="5">
        <v>8</v>
      </c>
      <c r="G73" s="5">
        <v>2</v>
      </c>
      <c r="I73" s="5">
        <v>1</v>
      </c>
      <c r="J73" s="5">
        <v>1</v>
      </c>
      <c r="AD73" s="5">
        <v>4</v>
      </c>
      <c r="AE73" s="5">
        <v>4</v>
      </c>
      <c r="AG73" s="5">
        <v>1</v>
      </c>
      <c r="AH73" s="5">
        <v>1</v>
      </c>
      <c r="AP73" s="5">
        <v>1</v>
      </c>
      <c r="AV73" s="291"/>
      <c r="AX73" s="290">
        <v>2011</v>
      </c>
      <c r="AY73" s="5">
        <v>28</v>
      </c>
      <c r="BB73" s="5">
        <v>5</v>
      </c>
      <c r="BC73" s="5">
        <v>8</v>
      </c>
      <c r="BD73" s="5">
        <v>2</v>
      </c>
      <c r="BF73" s="5">
        <v>1</v>
      </c>
      <c r="BG73" s="5">
        <v>1</v>
      </c>
      <c r="CA73" s="5">
        <v>4</v>
      </c>
      <c r="CB73" s="5">
        <v>4</v>
      </c>
      <c r="CD73" s="5">
        <v>1</v>
      </c>
      <c r="CE73" s="5">
        <v>1</v>
      </c>
      <c r="CM73" s="5">
        <v>1</v>
      </c>
      <c r="CU73" s="291"/>
    </row>
    <row r="74" spans="1:99" x14ac:dyDescent="0.2">
      <c r="A74" s="290">
        <v>2012</v>
      </c>
      <c r="B74" s="5">
        <v>41</v>
      </c>
      <c r="E74" s="5">
        <v>7</v>
      </c>
      <c r="F74" s="5">
        <v>12</v>
      </c>
      <c r="G74" s="5">
        <v>1</v>
      </c>
      <c r="I74" s="5">
        <v>1</v>
      </c>
      <c r="L74" s="5">
        <v>1</v>
      </c>
      <c r="O74" s="5">
        <v>1</v>
      </c>
      <c r="U74" s="5">
        <v>3</v>
      </c>
      <c r="AB74" s="5">
        <v>2</v>
      </c>
      <c r="AD74" s="5">
        <v>3</v>
      </c>
      <c r="AE74" s="5">
        <v>1</v>
      </c>
      <c r="AF74" s="5">
        <v>4</v>
      </c>
      <c r="AK74" s="5">
        <v>1</v>
      </c>
      <c r="AO74" s="5">
        <v>1</v>
      </c>
      <c r="AP74" s="5">
        <v>3</v>
      </c>
      <c r="AV74" s="291"/>
      <c r="AX74" s="290">
        <v>2012</v>
      </c>
      <c r="AY74" s="5">
        <v>41</v>
      </c>
      <c r="BB74" s="5">
        <v>7</v>
      </c>
      <c r="BC74" s="5">
        <v>12</v>
      </c>
      <c r="BD74" s="5">
        <v>1</v>
      </c>
      <c r="BF74" s="5">
        <v>1</v>
      </c>
      <c r="BI74" s="5">
        <v>1</v>
      </c>
      <c r="BL74" s="5">
        <v>1</v>
      </c>
      <c r="BR74" s="5">
        <v>3</v>
      </c>
      <c r="BY74" s="5">
        <v>2</v>
      </c>
      <c r="CA74" s="5">
        <v>3</v>
      </c>
      <c r="CB74" s="5">
        <v>1</v>
      </c>
      <c r="CC74" s="5">
        <v>4</v>
      </c>
      <c r="CH74" s="5">
        <v>1</v>
      </c>
      <c r="CL74" s="5">
        <v>1</v>
      </c>
      <c r="CM74" s="5">
        <v>3</v>
      </c>
      <c r="CU74" s="291"/>
    </row>
    <row r="75" spans="1:99" x14ac:dyDescent="0.2">
      <c r="A75" s="290">
        <v>2013</v>
      </c>
      <c r="B75" s="5">
        <v>38</v>
      </c>
      <c r="E75" s="5">
        <v>6</v>
      </c>
      <c r="F75" s="5">
        <v>18</v>
      </c>
      <c r="K75" s="5">
        <v>2</v>
      </c>
      <c r="P75" s="5">
        <v>4</v>
      </c>
      <c r="AB75" s="5">
        <v>1</v>
      </c>
      <c r="AD75" s="5">
        <v>2</v>
      </c>
      <c r="AE75" s="5">
        <v>2</v>
      </c>
      <c r="AF75" s="5">
        <v>1</v>
      </c>
      <c r="AP75" s="5">
        <v>2</v>
      </c>
      <c r="AV75" s="291"/>
      <c r="AX75" s="290">
        <v>2013</v>
      </c>
      <c r="AY75" s="5">
        <v>38</v>
      </c>
      <c r="BB75" s="5">
        <v>6</v>
      </c>
      <c r="BC75" s="5">
        <v>18</v>
      </c>
      <c r="BH75" s="5">
        <v>2</v>
      </c>
      <c r="BM75" s="5">
        <v>4</v>
      </c>
      <c r="BY75" s="5">
        <v>1</v>
      </c>
      <c r="CA75" s="5">
        <v>2</v>
      </c>
      <c r="CB75" s="5">
        <v>2</v>
      </c>
      <c r="CC75" s="5">
        <v>1</v>
      </c>
      <c r="CM75" s="5">
        <v>2</v>
      </c>
      <c r="CU75" s="291"/>
    </row>
    <row r="76" spans="1:99" x14ac:dyDescent="0.2">
      <c r="A76" s="290">
        <v>2014</v>
      </c>
      <c r="B76" s="5">
        <v>64</v>
      </c>
      <c r="E76" s="5">
        <v>7</v>
      </c>
      <c r="F76" s="5">
        <v>33</v>
      </c>
      <c r="K76" s="5">
        <v>1</v>
      </c>
      <c r="L76" s="5">
        <v>1</v>
      </c>
      <c r="P76" s="5">
        <v>2</v>
      </c>
      <c r="T76" s="5">
        <v>2</v>
      </c>
      <c r="AB76" s="5">
        <v>3</v>
      </c>
      <c r="AD76" s="5">
        <v>6</v>
      </c>
      <c r="AE76" s="5">
        <v>4</v>
      </c>
      <c r="AF76" s="5">
        <v>2</v>
      </c>
      <c r="AO76" s="5">
        <v>2</v>
      </c>
      <c r="AP76" s="5">
        <v>1</v>
      </c>
      <c r="AV76" s="291"/>
      <c r="AX76" s="290">
        <v>2014</v>
      </c>
      <c r="AY76" s="5">
        <v>64</v>
      </c>
      <c r="BB76" s="5">
        <v>7</v>
      </c>
      <c r="BC76" s="5">
        <v>33</v>
      </c>
      <c r="BH76" s="5">
        <v>1</v>
      </c>
      <c r="BI76" s="5">
        <v>1</v>
      </c>
      <c r="BM76" s="5">
        <v>2</v>
      </c>
      <c r="BQ76" s="5">
        <v>2</v>
      </c>
      <c r="BY76" s="5">
        <v>3</v>
      </c>
      <c r="CA76" s="5">
        <v>6</v>
      </c>
      <c r="CB76" s="5">
        <v>4</v>
      </c>
      <c r="CC76" s="5">
        <v>2</v>
      </c>
      <c r="CL76" s="5">
        <v>2</v>
      </c>
      <c r="CM76" s="5">
        <v>1</v>
      </c>
      <c r="CU76" s="291"/>
    </row>
    <row r="77" spans="1:99" x14ac:dyDescent="0.2">
      <c r="A77" s="290">
        <v>2015</v>
      </c>
      <c r="B77" s="5">
        <v>87</v>
      </c>
      <c r="D77" s="5">
        <v>1</v>
      </c>
      <c r="E77" s="5">
        <v>4</v>
      </c>
      <c r="F77" s="5">
        <v>36</v>
      </c>
      <c r="G77" s="5">
        <v>1</v>
      </c>
      <c r="J77" s="5">
        <v>1</v>
      </c>
      <c r="K77" s="5">
        <v>6</v>
      </c>
      <c r="L77" s="5">
        <v>1</v>
      </c>
      <c r="P77" s="5">
        <v>3</v>
      </c>
      <c r="U77" s="5">
        <v>1</v>
      </c>
      <c r="AB77" s="5">
        <v>16</v>
      </c>
      <c r="AD77" s="5">
        <v>4</v>
      </c>
      <c r="AE77" s="5">
        <v>4</v>
      </c>
      <c r="AF77" s="5">
        <v>4</v>
      </c>
      <c r="AP77" s="5">
        <v>3</v>
      </c>
      <c r="AQ77" s="5">
        <v>2</v>
      </c>
      <c r="AV77" s="291"/>
      <c r="AX77" s="290">
        <v>2015</v>
      </c>
      <c r="AY77" s="5">
        <v>87</v>
      </c>
      <c r="BA77" s="5">
        <v>1</v>
      </c>
      <c r="BB77" s="5">
        <v>4</v>
      </c>
      <c r="BC77" s="5">
        <v>36</v>
      </c>
      <c r="BD77" s="5">
        <v>1</v>
      </c>
      <c r="BG77" s="5">
        <v>1</v>
      </c>
      <c r="BH77" s="5">
        <v>6</v>
      </c>
      <c r="BI77" s="5">
        <v>1</v>
      </c>
      <c r="BM77" s="5">
        <v>3</v>
      </c>
      <c r="BR77" s="5">
        <v>1</v>
      </c>
      <c r="BY77" s="5">
        <v>16</v>
      </c>
      <c r="CA77" s="5">
        <v>4</v>
      </c>
      <c r="CB77" s="5">
        <v>4</v>
      </c>
      <c r="CC77" s="5">
        <v>4</v>
      </c>
      <c r="CM77" s="5">
        <v>3</v>
      </c>
      <c r="CN77" s="5">
        <v>2</v>
      </c>
      <c r="CU77" s="291"/>
    </row>
    <row r="78" spans="1:99" x14ac:dyDescent="0.2">
      <c r="A78" s="290">
        <v>2016</v>
      </c>
      <c r="B78" s="5">
        <v>146</v>
      </c>
      <c r="C78" s="5">
        <v>1</v>
      </c>
      <c r="E78" s="5">
        <v>6</v>
      </c>
      <c r="F78" s="5">
        <v>48</v>
      </c>
      <c r="G78" s="5">
        <v>7</v>
      </c>
      <c r="J78" s="5">
        <v>4</v>
      </c>
      <c r="K78" s="5">
        <v>14</v>
      </c>
      <c r="L78" s="5">
        <v>1</v>
      </c>
      <c r="N78" s="5">
        <v>2</v>
      </c>
      <c r="P78" s="5">
        <v>3</v>
      </c>
      <c r="R78" s="5">
        <v>1</v>
      </c>
      <c r="T78" s="5">
        <v>2</v>
      </c>
      <c r="U78" s="5">
        <v>3</v>
      </c>
      <c r="X78" s="5">
        <v>1</v>
      </c>
      <c r="AB78" s="5">
        <v>9</v>
      </c>
      <c r="AD78" s="5">
        <v>7</v>
      </c>
      <c r="AE78" s="5">
        <v>3</v>
      </c>
      <c r="AF78" s="5">
        <v>5</v>
      </c>
      <c r="AG78" s="5">
        <v>1</v>
      </c>
      <c r="AJ78" s="5">
        <v>8</v>
      </c>
      <c r="AM78" s="5">
        <v>2</v>
      </c>
      <c r="AO78" s="5">
        <v>2</v>
      </c>
      <c r="AP78" s="5">
        <v>2</v>
      </c>
      <c r="AQ78" s="5">
        <v>10</v>
      </c>
      <c r="AR78" s="5">
        <v>4</v>
      </c>
      <c r="AV78" s="291"/>
      <c r="AX78" s="290">
        <v>2016</v>
      </c>
      <c r="AY78" s="5">
        <v>145</v>
      </c>
      <c r="AZ78" s="5">
        <v>1</v>
      </c>
      <c r="BB78" s="5">
        <v>6</v>
      </c>
      <c r="BC78" s="5">
        <v>48</v>
      </c>
      <c r="BD78" s="5">
        <v>7</v>
      </c>
      <c r="BG78" s="5">
        <v>4</v>
      </c>
      <c r="BH78" s="5">
        <v>13</v>
      </c>
      <c r="BI78" s="5">
        <v>1</v>
      </c>
      <c r="BK78" s="5">
        <v>2</v>
      </c>
      <c r="BM78" s="5">
        <v>3</v>
      </c>
      <c r="BO78" s="5">
        <v>1</v>
      </c>
      <c r="BQ78" s="5">
        <v>2</v>
      </c>
      <c r="BR78" s="5">
        <v>3</v>
      </c>
      <c r="BU78" s="5">
        <v>1</v>
      </c>
      <c r="BY78" s="5">
        <v>9</v>
      </c>
      <c r="CA78" s="5">
        <v>7</v>
      </c>
      <c r="CB78" s="5">
        <v>3</v>
      </c>
      <c r="CC78" s="5">
        <v>5</v>
      </c>
      <c r="CD78" s="5">
        <v>1</v>
      </c>
      <c r="CG78" s="5">
        <v>8</v>
      </c>
      <c r="CJ78" s="5">
        <v>2</v>
      </c>
      <c r="CL78" s="5">
        <v>2</v>
      </c>
      <c r="CM78" s="5">
        <v>2</v>
      </c>
      <c r="CN78" s="5">
        <v>10</v>
      </c>
      <c r="CO78" s="5">
        <v>4</v>
      </c>
      <c r="CU78" s="291"/>
    </row>
    <row r="79" spans="1:99" x14ac:dyDescent="0.2">
      <c r="A79" s="290">
        <v>2017</v>
      </c>
      <c r="B79" s="5">
        <v>163</v>
      </c>
      <c r="C79" s="5">
        <v>4</v>
      </c>
      <c r="E79" s="5">
        <v>3</v>
      </c>
      <c r="F79" s="5">
        <v>28</v>
      </c>
      <c r="G79" s="5">
        <v>1</v>
      </c>
      <c r="J79" s="5">
        <v>7</v>
      </c>
      <c r="L79" s="5">
        <v>3</v>
      </c>
      <c r="N79" s="5">
        <v>6</v>
      </c>
      <c r="P79" s="5">
        <v>3</v>
      </c>
      <c r="R79" s="5">
        <v>1</v>
      </c>
      <c r="T79" s="5">
        <v>3</v>
      </c>
      <c r="V79" s="5">
        <v>1</v>
      </c>
      <c r="W79" s="5">
        <v>2</v>
      </c>
      <c r="X79" s="5">
        <v>13</v>
      </c>
      <c r="Y79" s="5">
        <v>1</v>
      </c>
      <c r="Z79" s="5">
        <v>3</v>
      </c>
      <c r="AB79" s="5">
        <v>22</v>
      </c>
      <c r="AC79" s="5">
        <v>1</v>
      </c>
      <c r="AD79" s="5">
        <v>4</v>
      </c>
      <c r="AE79" s="5">
        <v>2</v>
      </c>
      <c r="AF79" s="5">
        <v>5</v>
      </c>
      <c r="AG79" s="5">
        <v>2</v>
      </c>
      <c r="AH79" s="5">
        <v>1</v>
      </c>
      <c r="AI79" s="5">
        <v>1</v>
      </c>
      <c r="AJ79" s="5">
        <v>6</v>
      </c>
      <c r="AM79" s="5">
        <v>14</v>
      </c>
      <c r="AO79" s="5">
        <v>2</v>
      </c>
      <c r="AP79" s="5">
        <v>14</v>
      </c>
      <c r="AR79" s="5">
        <v>10</v>
      </c>
      <c r="AV79" s="291"/>
      <c r="AX79" s="290">
        <v>2017</v>
      </c>
      <c r="AY79" s="5">
        <v>163</v>
      </c>
      <c r="AZ79" s="5">
        <v>4</v>
      </c>
      <c r="BB79" s="5">
        <v>3</v>
      </c>
      <c r="BC79" s="5">
        <v>28</v>
      </c>
      <c r="BD79" s="5">
        <v>1</v>
      </c>
      <c r="BG79" s="5">
        <v>7</v>
      </c>
      <c r="BI79" s="5">
        <v>3</v>
      </c>
      <c r="BK79" s="5">
        <v>6</v>
      </c>
      <c r="BM79" s="5">
        <v>3</v>
      </c>
      <c r="BO79" s="5">
        <v>1</v>
      </c>
      <c r="BQ79" s="5">
        <v>3</v>
      </c>
      <c r="BS79" s="5">
        <v>1</v>
      </c>
      <c r="BT79" s="5">
        <v>2</v>
      </c>
      <c r="BU79" s="5">
        <v>13</v>
      </c>
      <c r="BV79" s="5">
        <v>1</v>
      </c>
      <c r="BW79" s="5">
        <v>3</v>
      </c>
      <c r="BY79" s="5">
        <v>22</v>
      </c>
      <c r="BZ79" s="5">
        <v>1</v>
      </c>
      <c r="CA79" s="5">
        <v>4</v>
      </c>
      <c r="CB79" s="5">
        <v>2</v>
      </c>
      <c r="CC79" s="5">
        <v>5</v>
      </c>
      <c r="CD79" s="5">
        <v>2</v>
      </c>
      <c r="CE79" s="5">
        <v>1</v>
      </c>
      <c r="CF79" s="5">
        <v>1</v>
      </c>
      <c r="CG79" s="5">
        <v>6</v>
      </c>
      <c r="CJ79" s="5">
        <v>14</v>
      </c>
      <c r="CL79" s="5">
        <v>2</v>
      </c>
      <c r="CM79" s="5">
        <v>14</v>
      </c>
      <c r="CO79" s="5">
        <v>10</v>
      </c>
      <c r="CU79" s="291"/>
    </row>
    <row r="80" spans="1:99" x14ac:dyDescent="0.2">
      <c r="A80" s="290">
        <v>2018</v>
      </c>
      <c r="B80" s="5">
        <v>94</v>
      </c>
      <c r="C80" s="5">
        <v>1</v>
      </c>
      <c r="D80" s="5">
        <v>1</v>
      </c>
      <c r="E80" s="5">
        <v>2</v>
      </c>
      <c r="F80" s="5">
        <v>10</v>
      </c>
      <c r="G80" s="5">
        <v>1</v>
      </c>
      <c r="H80" s="5">
        <v>2</v>
      </c>
      <c r="J80" s="5">
        <v>13</v>
      </c>
      <c r="K80" s="5">
        <v>1</v>
      </c>
      <c r="L80" s="5">
        <v>1</v>
      </c>
      <c r="P80" s="5">
        <v>1</v>
      </c>
      <c r="U80" s="5">
        <v>2</v>
      </c>
      <c r="W80" s="5">
        <v>2</v>
      </c>
      <c r="X80" s="5">
        <v>1</v>
      </c>
      <c r="Y80" s="5">
        <v>1</v>
      </c>
      <c r="AB80" s="5">
        <v>9</v>
      </c>
      <c r="AD80" s="5">
        <v>6</v>
      </c>
      <c r="AE80" s="5">
        <v>4</v>
      </c>
      <c r="AF80" s="5">
        <v>1</v>
      </c>
      <c r="AG80" s="5">
        <v>1</v>
      </c>
      <c r="AI80" s="5">
        <v>1</v>
      </c>
      <c r="AJ80" s="5">
        <v>9</v>
      </c>
      <c r="AM80" s="5">
        <v>5</v>
      </c>
      <c r="AO80" s="5">
        <v>2</v>
      </c>
      <c r="AP80" s="5">
        <v>10</v>
      </c>
      <c r="AR80" s="5">
        <v>4</v>
      </c>
      <c r="AS80" s="5">
        <v>1</v>
      </c>
      <c r="AT80" s="5">
        <v>1</v>
      </c>
      <c r="AV80" s="291">
        <v>1</v>
      </c>
      <c r="AX80" s="290">
        <v>2018</v>
      </c>
      <c r="AY80" s="5">
        <v>94</v>
      </c>
      <c r="AZ80" s="5">
        <v>1</v>
      </c>
      <c r="BA80" s="5">
        <v>1</v>
      </c>
      <c r="BB80" s="5">
        <v>2</v>
      </c>
      <c r="BC80" s="5">
        <v>10</v>
      </c>
      <c r="BD80" s="5">
        <v>1</v>
      </c>
      <c r="BE80" s="5">
        <v>2</v>
      </c>
      <c r="BG80" s="5">
        <v>13</v>
      </c>
      <c r="BH80" s="5">
        <v>1</v>
      </c>
      <c r="BI80" s="5">
        <v>1</v>
      </c>
      <c r="BM80" s="5">
        <v>1</v>
      </c>
      <c r="BR80" s="5">
        <v>2</v>
      </c>
      <c r="BT80" s="5">
        <v>2</v>
      </c>
      <c r="BU80" s="5">
        <v>1</v>
      </c>
      <c r="BV80" s="5">
        <v>1</v>
      </c>
      <c r="BY80" s="5">
        <v>9</v>
      </c>
      <c r="CA80" s="5">
        <v>6</v>
      </c>
      <c r="CB80" s="5">
        <v>4</v>
      </c>
      <c r="CC80" s="5">
        <v>1</v>
      </c>
      <c r="CD80" s="5">
        <v>1</v>
      </c>
      <c r="CF80" s="5">
        <v>1</v>
      </c>
      <c r="CG80" s="5">
        <v>9</v>
      </c>
      <c r="CJ80" s="5">
        <v>5</v>
      </c>
      <c r="CL80" s="5">
        <v>2</v>
      </c>
      <c r="CM80" s="5">
        <v>10</v>
      </c>
      <c r="CO80" s="5">
        <v>4</v>
      </c>
      <c r="CP80" s="5">
        <v>1</v>
      </c>
      <c r="CQ80" s="5">
        <v>1</v>
      </c>
      <c r="CS80" s="5">
        <v>1</v>
      </c>
      <c r="CT80" s="5">
        <v>1</v>
      </c>
      <c r="CU80" s="291"/>
    </row>
    <row r="81" spans="1:99" x14ac:dyDescent="0.2">
      <c r="A81" s="290">
        <v>2019</v>
      </c>
      <c r="B81" s="5">
        <v>102</v>
      </c>
      <c r="D81" s="5">
        <v>2</v>
      </c>
      <c r="E81" s="5">
        <v>1</v>
      </c>
      <c r="F81" s="5">
        <v>12</v>
      </c>
      <c r="G81" s="5">
        <v>2</v>
      </c>
      <c r="H81" s="5">
        <v>1</v>
      </c>
      <c r="J81" s="5">
        <v>13</v>
      </c>
      <c r="K81" s="5">
        <v>4</v>
      </c>
      <c r="L81" s="5">
        <v>4</v>
      </c>
      <c r="P81" s="5">
        <v>3</v>
      </c>
      <c r="Q81" s="5">
        <v>1</v>
      </c>
      <c r="T81" s="5">
        <v>2</v>
      </c>
      <c r="U81" s="5">
        <v>1</v>
      </c>
      <c r="Z81" s="5">
        <v>1</v>
      </c>
      <c r="AB81" s="5">
        <v>7</v>
      </c>
      <c r="AD81" s="5">
        <v>3</v>
      </c>
      <c r="AE81" s="5">
        <v>6</v>
      </c>
      <c r="AF81" s="5">
        <v>4</v>
      </c>
      <c r="AG81" s="5">
        <v>5</v>
      </c>
      <c r="AH81" s="5">
        <v>2</v>
      </c>
      <c r="AJ81" s="5">
        <v>4</v>
      </c>
      <c r="AK81" s="5">
        <v>1</v>
      </c>
      <c r="AL81" s="5">
        <v>3</v>
      </c>
      <c r="AM81" s="5">
        <v>7</v>
      </c>
      <c r="AP81" s="5">
        <v>8</v>
      </c>
      <c r="AQ81" s="5">
        <v>1</v>
      </c>
      <c r="AR81" s="5">
        <v>2</v>
      </c>
      <c r="AS81" s="5">
        <v>2</v>
      </c>
      <c r="AV81" s="291"/>
      <c r="AX81" s="290">
        <v>2019</v>
      </c>
      <c r="AY81" s="5">
        <v>102</v>
      </c>
      <c r="BA81" s="5">
        <v>2</v>
      </c>
      <c r="BB81" s="5">
        <v>1</v>
      </c>
      <c r="BC81" s="5">
        <v>12</v>
      </c>
      <c r="BD81" s="5">
        <v>2</v>
      </c>
      <c r="BE81" s="5">
        <v>1</v>
      </c>
      <c r="BG81" s="5">
        <v>13</v>
      </c>
      <c r="BH81" s="5">
        <v>4</v>
      </c>
      <c r="BI81" s="5">
        <v>4</v>
      </c>
      <c r="BM81" s="5">
        <v>3</v>
      </c>
      <c r="BN81" s="5">
        <v>1</v>
      </c>
      <c r="BQ81" s="5">
        <v>2</v>
      </c>
      <c r="BR81" s="5">
        <v>1</v>
      </c>
      <c r="BW81" s="5">
        <v>1</v>
      </c>
      <c r="BY81" s="5">
        <v>7</v>
      </c>
      <c r="CA81" s="5">
        <v>3</v>
      </c>
      <c r="CB81" s="5">
        <v>6</v>
      </c>
      <c r="CC81" s="5">
        <v>4</v>
      </c>
      <c r="CD81" s="5">
        <v>5</v>
      </c>
      <c r="CE81" s="5">
        <v>2</v>
      </c>
      <c r="CG81" s="5">
        <v>4</v>
      </c>
      <c r="CH81" s="5">
        <v>1</v>
      </c>
      <c r="CI81" s="5">
        <v>3</v>
      </c>
      <c r="CJ81" s="5">
        <v>7</v>
      </c>
      <c r="CM81" s="5">
        <v>8</v>
      </c>
      <c r="CN81" s="5">
        <v>1</v>
      </c>
      <c r="CO81" s="5">
        <v>2</v>
      </c>
      <c r="CP81" s="5">
        <v>2</v>
      </c>
      <c r="CU81" s="291"/>
    </row>
    <row r="82" spans="1:99" x14ac:dyDescent="0.2">
      <c r="A82" s="290">
        <v>2020</v>
      </c>
      <c r="B82" s="5">
        <v>157</v>
      </c>
      <c r="D82" s="5">
        <v>1</v>
      </c>
      <c r="E82" s="5">
        <v>3</v>
      </c>
      <c r="F82" s="5">
        <v>19</v>
      </c>
      <c r="G82" s="5">
        <v>2</v>
      </c>
      <c r="H82" s="5">
        <v>1</v>
      </c>
      <c r="J82" s="5">
        <v>22</v>
      </c>
      <c r="K82" s="5">
        <v>7</v>
      </c>
      <c r="L82" s="5">
        <v>1</v>
      </c>
      <c r="P82" s="5">
        <v>3</v>
      </c>
      <c r="Q82" s="5">
        <v>1</v>
      </c>
      <c r="S82" s="5">
        <v>2</v>
      </c>
      <c r="T82" s="5">
        <v>1</v>
      </c>
      <c r="U82" s="5">
        <v>2</v>
      </c>
      <c r="V82" s="5">
        <v>1</v>
      </c>
      <c r="W82" s="5">
        <v>4</v>
      </c>
      <c r="AB82" s="5">
        <v>8</v>
      </c>
      <c r="AD82" s="5">
        <v>6</v>
      </c>
      <c r="AE82" s="5">
        <v>1</v>
      </c>
      <c r="AF82" s="5">
        <v>4</v>
      </c>
      <c r="AG82" s="5">
        <v>3</v>
      </c>
      <c r="AI82" s="5">
        <v>2</v>
      </c>
      <c r="AJ82" s="5">
        <v>11</v>
      </c>
      <c r="AK82" s="5">
        <v>4</v>
      </c>
      <c r="AM82" s="5">
        <v>12</v>
      </c>
      <c r="AP82" s="5">
        <v>16</v>
      </c>
      <c r="AQ82" s="5">
        <v>3</v>
      </c>
      <c r="AR82" s="5">
        <v>14</v>
      </c>
      <c r="AU82" s="5">
        <v>3</v>
      </c>
      <c r="AV82" s="291"/>
      <c r="AX82" s="290">
        <v>2020</v>
      </c>
      <c r="AY82" s="5">
        <v>157</v>
      </c>
      <c r="BA82" s="5">
        <v>1</v>
      </c>
      <c r="BB82" s="5">
        <v>3</v>
      </c>
      <c r="BC82" s="5">
        <v>19</v>
      </c>
      <c r="BD82" s="5">
        <v>2</v>
      </c>
      <c r="BE82" s="5">
        <v>1</v>
      </c>
      <c r="BG82" s="5">
        <v>22</v>
      </c>
      <c r="BH82" s="5">
        <v>7</v>
      </c>
      <c r="BI82" s="5">
        <v>1</v>
      </c>
      <c r="BM82" s="5">
        <v>3</v>
      </c>
      <c r="BN82" s="5">
        <v>1</v>
      </c>
      <c r="BP82" s="5">
        <v>2</v>
      </c>
      <c r="BQ82" s="5">
        <v>1</v>
      </c>
      <c r="BR82" s="5">
        <v>2</v>
      </c>
      <c r="BS82" s="5">
        <v>1</v>
      </c>
      <c r="BT82" s="5">
        <v>4</v>
      </c>
      <c r="BY82" s="5">
        <v>8</v>
      </c>
      <c r="CA82" s="5">
        <v>6</v>
      </c>
      <c r="CB82" s="5">
        <v>1</v>
      </c>
      <c r="CC82" s="5">
        <v>4</v>
      </c>
      <c r="CD82" s="5">
        <v>3</v>
      </c>
      <c r="CF82" s="5">
        <v>2</v>
      </c>
      <c r="CG82" s="5">
        <v>11</v>
      </c>
      <c r="CH82" s="5">
        <v>4</v>
      </c>
      <c r="CJ82" s="5">
        <v>12</v>
      </c>
      <c r="CM82" s="5">
        <v>16</v>
      </c>
      <c r="CN82" s="5">
        <v>3</v>
      </c>
      <c r="CO82" s="5">
        <v>14</v>
      </c>
      <c r="CR82" s="5">
        <v>3</v>
      </c>
      <c r="CU82" s="291">
        <v>3</v>
      </c>
    </row>
    <row r="83" spans="1:99" x14ac:dyDescent="0.2">
      <c r="A83" s="290">
        <v>2021</v>
      </c>
      <c r="B83" s="5">
        <v>128</v>
      </c>
      <c r="C83" s="5">
        <v>1</v>
      </c>
      <c r="D83" s="5">
        <v>1</v>
      </c>
      <c r="E83" s="5">
        <v>3</v>
      </c>
      <c r="F83" s="5">
        <v>10</v>
      </c>
      <c r="G83" s="5">
        <v>4</v>
      </c>
      <c r="H83" s="5">
        <v>2</v>
      </c>
      <c r="J83" s="5">
        <v>15</v>
      </c>
      <c r="K83" s="5">
        <v>8</v>
      </c>
      <c r="O83" s="5">
        <v>5</v>
      </c>
      <c r="P83" s="5">
        <v>8</v>
      </c>
      <c r="T83" s="5">
        <v>2</v>
      </c>
      <c r="U83" s="5">
        <v>1</v>
      </c>
      <c r="V83" s="5">
        <v>4</v>
      </c>
      <c r="W83" s="5">
        <v>2</v>
      </c>
      <c r="X83" s="5">
        <v>1</v>
      </c>
      <c r="Y83" s="5">
        <v>1</v>
      </c>
      <c r="AB83" s="5">
        <v>10</v>
      </c>
      <c r="AF83" s="5">
        <v>4</v>
      </c>
      <c r="AG83" s="5">
        <v>2</v>
      </c>
      <c r="AH83" s="5">
        <v>3</v>
      </c>
      <c r="AJ83" s="5">
        <v>3</v>
      </c>
      <c r="AO83" s="5">
        <v>1</v>
      </c>
      <c r="AP83" s="5">
        <v>17</v>
      </c>
      <c r="AQ83" s="5">
        <v>3</v>
      </c>
      <c r="AR83" s="5">
        <v>14</v>
      </c>
      <c r="AU83" s="5">
        <v>3</v>
      </c>
      <c r="AV83" s="291"/>
      <c r="AX83" s="290">
        <v>2021</v>
      </c>
      <c r="AY83" s="5">
        <v>128</v>
      </c>
      <c r="AZ83" s="5">
        <v>1</v>
      </c>
      <c r="BA83" s="5">
        <v>1</v>
      </c>
      <c r="BB83" s="5">
        <v>3</v>
      </c>
      <c r="BC83" s="5">
        <v>10</v>
      </c>
      <c r="BD83" s="5">
        <v>4</v>
      </c>
      <c r="BE83" s="5">
        <v>2</v>
      </c>
      <c r="BG83" s="5">
        <v>15</v>
      </c>
      <c r="BH83" s="5">
        <v>8</v>
      </c>
      <c r="BL83" s="5">
        <v>5</v>
      </c>
      <c r="BM83" s="5">
        <v>8</v>
      </c>
      <c r="BQ83" s="5">
        <v>2</v>
      </c>
      <c r="BR83" s="5">
        <v>1</v>
      </c>
      <c r="BS83" s="5">
        <v>4</v>
      </c>
      <c r="BT83" s="5">
        <v>2</v>
      </c>
      <c r="BU83" s="5">
        <v>1</v>
      </c>
      <c r="BV83" s="5">
        <v>1</v>
      </c>
      <c r="BY83" s="5">
        <v>10</v>
      </c>
      <c r="CC83" s="5">
        <v>4</v>
      </c>
      <c r="CD83" s="5">
        <v>2</v>
      </c>
      <c r="CE83" s="5">
        <v>3</v>
      </c>
      <c r="CG83" s="5">
        <v>3</v>
      </c>
      <c r="CL83" s="5">
        <v>1</v>
      </c>
      <c r="CM83" s="5">
        <v>17</v>
      </c>
      <c r="CN83" s="5">
        <v>3</v>
      </c>
      <c r="CO83" s="5">
        <v>14</v>
      </c>
      <c r="CR83" s="5">
        <v>3</v>
      </c>
      <c r="CU83" s="291">
        <v>1</v>
      </c>
    </row>
    <row r="84" spans="1:99" x14ac:dyDescent="0.2">
      <c r="A84" s="290">
        <v>2022</v>
      </c>
      <c r="B84" s="5">
        <v>140</v>
      </c>
      <c r="D84" s="5">
        <v>1</v>
      </c>
      <c r="E84" s="5">
        <v>3</v>
      </c>
      <c r="F84" s="5">
        <v>19</v>
      </c>
      <c r="G84" s="5">
        <v>2</v>
      </c>
      <c r="H84" s="5">
        <v>1</v>
      </c>
      <c r="I84" s="5">
        <v>1</v>
      </c>
      <c r="J84" s="5">
        <v>16</v>
      </c>
      <c r="K84" s="5">
        <v>5</v>
      </c>
      <c r="L84" s="5">
        <v>1</v>
      </c>
      <c r="M84" s="5">
        <v>3</v>
      </c>
      <c r="N84" s="5">
        <v>1</v>
      </c>
      <c r="O84" s="5">
        <v>2</v>
      </c>
      <c r="P84" s="5">
        <v>3</v>
      </c>
      <c r="R84" s="5">
        <v>1</v>
      </c>
      <c r="S84" s="5">
        <v>1</v>
      </c>
      <c r="T84" s="5">
        <v>3</v>
      </c>
      <c r="U84" s="5">
        <v>1</v>
      </c>
      <c r="V84" s="5">
        <v>3</v>
      </c>
      <c r="W84" s="5">
        <v>5</v>
      </c>
      <c r="X84" s="5">
        <v>3</v>
      </c>
      <c r="Y84" s="5">
        <v>2</v>
      </c>
      <c r="Z84" s="5">
        <v>1</v>
      </c>
      <c r="AB84" s="5">
        <v>6</v>
      </c>
      <c r="AC84" s="5">
        <v>1</v>
      </c>
      <c r="AD84" s="5">
        <v>1</v>
      </c>
      <c r="AE84" s="5">
        <v>3</v>
      </c>
      <c r="AF84" s="5">
        <v>2</v>
      </c>
      <c r="AG84" s="5">
        <v>8</v>
      </c>
      <c r="AJ84" s="5">
        <v>1</v>
      </c>
      <c r="AK84" s="5">
        <v>1</v>
      </c>
      <c r="AL84" s="5">
        <v>2</v>
      </c>
      <c r="AM84" s="5">
        <v>5</v>
      </c>
      <c r="AO84" s="5">
        <v>2</v>
      </c>
      <c r="AP84" s="5">
        <v>13</v>
      </c>
      <c r="AQ84" s="5">
        <v>1</v>
      </c>
      <c r="AR84" s="5">
        <v>10</v>
      </c>
      <c r="AT84" s="5">
        <v>1</v>
      </c>
      <c r="AU84" s="5">
        <v>5</v>
      </c>
      <c r="AV84" s="291"/>
      <c r="AX84" s="290">
        <v>2022</v>
      </c>
      <c r="AY84" s="5">
        <v>140</v>
      </c>
      <c r="BA84" s="5">
        <v>1</v>
      </c>
      <c r="BB84" s="5">
        <v>3</v>
      </c>
      <c r="BC84" s="5">
        <v>19</v>
      </c>
      <c r="BD84" s="5">
        <v>2</v>
      </c>
      <c r="BE84" s="5">
        <v>1</v>
      </c>
      <c r="BF84" s="5">
        <v>1</v>
      </c>
      <c r="BG84" s="5">
        <v>16</v>
      </c>
      <c r="BH84" s="5">
        <v>5</v>
      </c>
      <c r="BI84" s="5">
        <v>1</v>
      </c>
      <c r="BJ84" s="5">
        <v>3</v>
      </c>
      <c r="BK84" s="5">
        <v>1</v>
      </c>
      <c r="BL84" s="5">
        <v>2</v>
      </c>
      <c r="BM84" s="5">
        <v>3</v>
      </c>
      <c r="BO84" s="5">
        <v>1</v>
      </c>
      <c r="BP84" s="5">
        <v>1</v>
      </c>
      <c r="BQ84" s="5">
        <v>3</v>
      </c>
      <c r="BR84" s="5">
        <v>1</v>
      </c>
      <c r="BS84" s="5">
        <v>3</v>
      </c>
      <c r="BT84" s="5">
        <v>5</v>
      </c>
      <c r="BU84" s="5">
        <v>3</v>
      </c>
      <c r="BV84" s="5">
        <v>2</v>
      </c>
      <c r="BW84" s="5">
        <v>1</v>
      </c>
      <c r="BY84" s="5">
        <v>6</v>
      </c>
      <c r="BZ84" s="5">
        <v>1</v>
      </c>
      <c r="CA84" s="5">
        <v>1</v>
      </c>
      <c r="CB84" s="5">
        <v>3</v>
      </c>
      <c r="CC84" s="5">
        <v>2</v>
      </c>
      <c r="CD84" s="5">
        <v>8</v>
      </c>
      <c r="CG84" s="5">
        <v>1</v>
      </c>
      <c r="CH84" s="5">
        <v>1</v>
      </c>
      <c r="CI84" s="5">
        <v>2</v>
      </c>
      <c r="CJ84" s="5">
        <v>5</v>
      </c>
      <c r="CL84" s="5">
        <v>2</v>
      </c>
      <c r="CM84" s="5">
        <v>13</v>
      </c>
      <c r="CN84" s="5">
        <v>1</v>
      </c>
      <c r="CO84" s="5">
        <v>10</v>
      </c>
      <c r="CQ84" s="5">
        <v>1</v>
      </c>
      <c r="CR84" s="5">
        <v>5</v>
      </c>
      <c r="CU84" s="291"/>
    </row>
    <row r="85" spans="1:99" ht="13.5" thickBot="1" x14ac:dyDescent="0.25">
      <c r="A85" s="292">
        <v>2023</v>
      </c>
      <c r="B85" s="293">
        <v>76</v>
      </c>
      <c r="C85" s="293">
        <v>1</v>
      </c>
      <c r="D85" s="293">
        <v>1</v>
      </c>
      <c r="E85" s="293"/>
      <c r="F85" s="293">
        <v>1</v>
      </c>
      <c r="G85" s="293"/>
      <c r="H85" s="293"/>
      <c r="I85" s="293"/>
      <c r="J85" s="293">
        <v>23</v>
      </c>
      <c r="K85" s="293">
        <v>2</v>
      </c>
      <c r="L85" s="293"/>
      <c r="M85" s="293"/>
      <c r="N85" s="293"/>
      <c r="O85" s="293">
        <v>1</v>
      </c>
      <c r="P85" s="293">
        <v>2</v>
      </c>
      <c r="Q85" s="293"/>
      <c r="R85" s="293"/>
      <c r="S85" s="293">
        <v>2</v>
      </c>
      <c r="T85" s="293"/>
      <c r="U85" s="293"/>
      <c r="V85" s="293"/>
      <c r="W85" s="293">
        <v>1</v>
      </c>
      <c r="X85" s="293">
        <v>3</v>
      </c>
      <c r="Y85" s="293">
        <v>1</v>
      </c>
      <c r="Z85" s="293"/>
      <c r="AA85" s="293">
        <v>1</v>
      </c>
      <c r="AB85" s="293">
        <v>3</v>
      </c>
      <c r="AC85" s="293"/>
      <c r="AD85" s="293"/>
      <c r="AE85" s="293">
        <v>1</v>
      </c>
      <c r="AF85" s="293">
        <v>2</v>
      </c>
      <c r="AG85" s="293">
        <v>2</v>
      </c>
      <c r="AH85" s="293">
        <v>3</v>
      </c>
      <c r="AI85" s="293"/>
      <c r="AJ85" s="293"/>
      <c r="AK85" s="293"/>
      <c r="AL85" s="293"/>
      <c r="AM85" s="293">
        <v>1</v>
      </c>
      <c r="AN85" s="293">
        <v>1</v>
      </c>
      <c r="AO85" s="293">
        <v>2</v>
      </c>
      <c r="AP85" s="293">
        <v>7</v>
      </c>
      <c r="AQ85" s="293">
        <v>1</v>
      </c>
      <c r="AR85" s="293">
        <v>6</v>
      </c>
      <c r="AS85" s="293"/>
      <c r="AT85" s="293"/>
      <c r="AU85" s="293">
        <v>8</v>
      </c>
      <c r="AV85" s="294"/>
      <c r="AX85" s="292">
        <v>2023</v>
      </c>
      <c r="AY85" s="293">
        <v>75</v>
      </c>
      <c r="AZ85" s="293">
        <v>1</v>
      </c>
      <c r="BA85" s="293">
        <v>1</v>
      </c>
      <c r="BB85" s="293"/>
      <c r="BC85" s="293">
        <v>1</v>
      </c>
      <c r="BD85" s="293"/>
      <c r="BE85" s="293"/>
      <c r="BF85" s="293"/>
      <c r="BG85" s="293">
        <v>23</v>
      </c>
      <c r="BH85" s="293">
        <v>2</v>
      </c>
      <c r="BI85" s="293"/>
      <c r="BJ85" s="293"/>
      <c r="BK85" s="293"/>
      <c r="BL85" s="293">
        <v>1</v>
      </c>
      <c r="BM85" s="293">
        <v>2</v>
      </c>
      <c r="BN85" s="293"/>
      <c r="BO85" s="293"/>
      <c r="BP85" s="293">
        <v>2</v>
      </c>
      <c r="BQ85" s="293"/>
      <c r="BR85" s="293"/>
      <c r="BS85" s="293"/>
      <c r="BT85" s="293">
        <v>1</v>
      </c>
      <c r="BU85" s="293">
        <v>3</v>
      </c>
      <c r="BV85" s="293">
        <v>1</v>
      </c>
      <c r="BW85" s="293"/>
      <c r="BX85" s="293">
        <v>1</v>
      </c>
      <c r="BY85" s="293">
        <v>3</v>
      </c>
      <c r="BZ85" s="293"/>
      <c r="CA85" s="293"/>
      <c r="CB85" s="293">
        <v>1</v>
      </c>
      <c r="CC85" s="293">
        <v>2</v>
      </c>
      <c r="CD85" s="293">
        <v>2</v>
      </c>
      <c r="CE85" s="293">
        <v>3</v>
      </c>
      <c r="CF85" s="293"/>
      <c r="CG85" s="293"/>
      <c r="CH85" s="293"/>
      <c r="CI85" s="293"/>
      <c r="CJ85" s="293">
        <v>1</v>
      </c>
      <c r="CK85" s="293">
        <v>1</v>
      </c>
      <c r="CL85" s="293">
        <v>2</v>
      </c>
      <c r="CM85" s="293">
        <v>6</v>
      </c>
      <c r="CN85" s="293">
        <v>1</v>
      </c>
      <c r="CO85" s="293">
        <v>6</v>
      </c>
      <c r="CP85" s="293"/>
      <c r="CQ85" s="293"/>
      <c r="CR85" s="293">
        <v>8</v>
      </c>
      <c r="CS85" s="293"/>
      <c r="CT85" s="293"/>
      <c r="CU85" s="294">
        <v>4</v>
      </c>
    </row>
  </sheetData>
  <mergeCells count="8">
    <mergeCell ref="B67:AV67"/>
    <mergeCell ref="AY67:CU67"/>
    <mergeCell ref="B6:AV6"/>
    <mergeCell ref="AY6:CU6"/>
    <mergeCell ref="B26:AV26"/>
    <mergeCell ref="AY26:CU26"/>
    <mergeCell ref="B46:AV46"/>
    <mergeCell ref="AY46:CU46"/>
  </mergeCells>
  <pageMargins left="0.7" right="0.7" top="0.75" bottom="0.75" header="0.3" footer="0.3"/>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A367E0D-0519-4A4B-8C30-B83A174C7972}">
  <sheetPr>
    <tabColor theme="7" tint="0.39997558519241921"/>
  </sheetPr>
  <dimension ref="A1:BG125"/>
  <sheetViews>
    <sheetView topLeftCell="A30" zoomScaleNormal="100" workbookViewId="0">
      <selection activeCell="I83" sqref="I83"/>
    </sheetView>
  </sheetViews>
  <sheetFormatPr defaultColWidth="9.140625" defaultRowHeight="12.75" x14ac:dyDescent="0.2"/>
  <cols>
    <col min="1" max="1" width="10" style="24" customWidth="1"/>
    <col min="2" max="2" width="15.42578125" style="24" customWidth="1"/>
    <col min="3" max="3" width="15" style="24" customWidth="1"/>
    <col min="4" max="4" width="13.85546875" style="24" customWidth="1"/>
    <col min="5" max="5" width="16.42578125" style="24" bestFit="1" customWidth="1"/>
    <col min="6" max="6" width="14.7109375" style="24" customWidth="1"/>
    <col min="7" max="7" width="19" style="24" customWidth="1"/>
    <col min="8" max="8" width="20.85546875" style="24" customWidth="1"/>
    <col min="9" max="9" width="19.7109375" style="24" customWidth="1"/>
    <col min="10" max="10" width="23.7109375" style="24" customWidth="1"/>
    <col min="11" max="12" width="25.7109375" style="24" customWidth="1"/>
    <col min="13" max="13" width="18.85546875" style="1066" customWidth="1"/>
    <col min="14" max="14" width="23.28515625" style="24" customWidth="1"/>
    <col min="15" max="15" width="25" style="24" customWidth="1"/>
    <col min="16" max="16" width="18.140625" style="24" customWidth="1"/>
    <col min="17" max="17" width="25.85546875" style="24" customWidth="1"/>
    <col min="18" max="18" width="24.7109375" style="24" customWidth="1"/>
    <col min="19" max="19" width="15.42578125" style="24" bestFit="1" customWidth="1"/>
    <col min="20" max="20" width="22.85546875" style="24" customWidth="1"/>
    <col min="21" max="21" width="17.42578125" style="24" bestFit="1" customWidth="1"/>
    <col min="22" max="22" width="19.42578125" style="24" customWidth="1"/>
    <col min="23" max="23" width="6.28515625" style="24" bestFit="1" customWidth="1"/>
    <col min="24" max="24" width="20.42578125" style="24" bestFit="1" customWidth="1"/>
    <col min="25" max="25" width="15" style="24" bestFit="1" customWidth="1"/>
    <col min="26" max="26" width="16.7109375" style="24" bestFit="1" customWidth="1"/>
    <col min="27" max="27" width="16" style="24" bestFit="1" customWidth="1"/>
    <col min="28" max="28" width="22.7109375" style="24" bestFit="1" customWidth="1"/>
    <col min="29" max="29" width="25.42578125" style="24" bestFit="1" customWidth="1"/>
    <col min="30" max="30" width="26.42578125" style="24" bestFit="1" customWidth="1"/>
    <col min="31" max="32" width="27.42578125" style="24" bestFit="1" customWidth="1"/>
    <col min="33" max="33" width="28.42578125" style="24" bestFit="1" customWidth="1"/>
    <col min="34" max="34" width="29.42578125" style="24" bestFit="1" customWidth="1"/>
    <col min="35" max="35" width="16" style="24" bestFit="1" customWidth="1"/>
    <col min="36" max="36" width="15.42578125" style="24" customWidth="1"/>
    <col min="37" max="37" width="12" style="24" customWidth="1"/>
    <col min="38" max="38" width="21.7109375" style="24" customWidth="1"/>
    <col min="39" max="39" width="14.42578125" style="24" customWidth="1"/>
    <col min="40" max="40" width="17.42578125" style="24" customWidth="1"/>
    <col min="41" max="41" width="16.42578125" style="24" customWidth="1"/>
    <col min="42" max="42" width="19.7109375" style="24" customWidth="1"/>
    <col min="43" max="43" width="13.140625" style="24" customWidth="1"/>
    <col min="44" max="44" width="9.140625" style="24"/>
    <col min="45" max="45" width="21.7109375" style="24" customWidth="1"/>
    <col min="46" max="46" width="17.140625" style="24" customWidth="1"/>
    <col min="47" max="47" width="20.7109375" style="24" customWidth="1"/>
    <col min="48" max="48" width="16.85546875" style="24" customWidth="1"/>
    <col min="49" max="49" width="22.85546875" style="24" customWidth="1"/>
    <col min="50" max="50" width="23.140625" style="24" customWidth="1"/>
    <col min="51" max="51" width="24.42578125" style="24" customWidth="1"/>
    <col min="52" max="52" width="27.42578125" style="24" customWidth="1"/>
    <col min="53" max="53" width="28.140625" style="24" customWidth="1"/>
    <col min="54" max="54" width="32.42578125" style="24" customWidth="1"/>
    <col min="55" max="55" width="33.85546875" style="24" customWidth="1"/>
    <col min="56" max="56" width="30.7109375" style="24" customWidth="1"/>
    <col min="57" max="57" width="33" style="24" customWidth="1"/>
    <col min="58" max="58" width="18.7109375" style="24" customWidth="1"/>
    <col min="59" max="16384" width="9.140625" style="24"/>
  </cols>
  <sheetData>
    <row r="1" spans="1:25" x14ac:dyDescent="0.2">
      <c r="A1" s="350" t="s">
        <v>1501</v>
      </c>
      <c r="E1" s="350"/>
      <c r="M1" s="24"/>
      <c r="R1" s="350"/>
      <c r="S1" s="350"/>
      <c r="T1" s="350"/>
      <c r="W1" s="350"/>
      <c r="X1" s="350"/>
      <c r="Y1" s="350"/>
    </row>
    <row r="2" spans="1:25" ht="15" x14ac:dyDescent="0.2">
      <c r="A2" s="374" t="s">
        <v>2835</v>
      </c>
      <c r="H2" s="374" t="s">
        <v>2181</v>
      </c>
      <c r="M2" s="374" t="s">
        <v>2381</v>
      </c>
      <c r="R2" s="374" t="s">
        <v>1502</v>
      </c>
      <c r="W2" s="374" t="s">
        <v>1895</v>
      </c>
    </row>
    <row r="3" spans="1:25" x14ac:dyDescent="0.2">
      <c r="M3" s="24"/>
    </row>
    <row r="4" spans="1:25" x14ac:dyDescent="0.2">
      <c r="M4" s="24"/>
    </row>
    <row r="5" spans="1:25" x14ac:dyDescent="0.2">
      <c r="M5" s="24"/>
    </row>
    <row r="6" spans="1:25" x14ac:dyDescent="0.2">
      <c r="M6" s="24"/>
    </row>
    <row r="7" spans="1:25" x14ac:dyDescent="0.2">
      <c r="M7" s="24"/>
    </row>
    <row r="8" spans="1:25" x14ac:dyDescent="0.2">
      <c r="M8" s="24"/>
    </row>
    <row r="9" spans="1:25" x14ac:dyDescent="0.2">
      <c r="M9" s="24"/>
    </row>
    <row r="10" spans="1:25" x14ac:dyDescent="0.2">
      <c r="M10" s="24"/>
    </row>
    <row r="11" spans="1:25" x14ac:dyDescent="0.2">
      <c r="M11" s="24"/>
    </row>
    <row r="12" spans="1:25" x14ac:dyDescent="0.2">
      <c r="M12" s="24"/>
    </row>
    <row r="13" spans="1:25" x14ac:dyDescent="0.2">
      <c r="M13" s="24"/>
    </row>
    <row r="14" spans="1:25" x14ac:dyDescent="0.2">
      <c r="M14" s="24"/>
    </row>
    <row r="15" spans="1:25" x14ac:dyDescent="0.2">
      <c r="M15" s="24"/>
    </row>
    <row r="16" spans="1:25" x14ac:dyDescent="0.2">
      <c r="M16" s="24"/>
    </row>
    <row r="17" spans="1:59" x14ac:dyDescent="0.2">
      <c r="M17" s="24"/>
    </row>
    <row r="18" spans="1:59" x14ac:dyDescent="0.2">
      <c r="M18" s="24"/>
    </row>
    <row r="19" spans="1:59" x14ac:dyDescent="0.2">
      <c r="M19" s="24"/>
    </row>
    <row r="20" spans="1:59" x14ac:dyDescent="0.2">
      <c r="M20" s="24"/>
    </row>
    <row r="21" spans="1:59" x14ac:dyDescent="0.2">
      <c r="M21" s="24"/>
    </row>
    <row r="22" spans="1:59" x14ac:dyDescent="0.2">
      <c r="M22" s="24"/>
    </row>
    <row r="23" spans="1:59" ht="106.5" customHeight="1" x14ac:dyDescent="0.2">
      <c r="A23" s="1196" t="s">
        <v>2180</v>
      </c>
      <c r="B23" s="1267"/>
      <c r="C23" s="1267"/>
      <c r="D23" s="1267"/>
      <c r="E23" s="1267"/>
      <c r="F23" s="1267"/>
      <c r="G23" s="1267"/>
      <c r="M23" s="24"/>
    </row>
    <row r="24" spans="1:59" x14ac:dyDescent="0.2">
      <c r="M24" s="24"/>
    </row>
    <row r="25" spans="1:59" x14ac:dyDescent="0.2">
      <c r="A25" s="1268" t="s">
        <v>1896</v>
      </c>
      <c r="B25" s="1268"/>
      <c r="C25" s="1268"/>
      <c r="D25" s="1268"/>
      <c r="E25" s="1268"/>
      <c r="M25" s="24"/>
    </row>
    <row r="26" spans="1:59" ht="44.25" customHeight="1" x14ac:dyDescent="0.25">
      <c r="A26" s="259"/>
      <c r="B26" s="554" t="s">
        <v>1465</v>
      </c>
      <c r="C26" s="555" t="s">
        <v>1466</v>
      </c>
      <c r="D26" s="556" t="s">
        <v>1467</v>
      </c>
      <c r="E26" s="554" t="s">
        <v>1468</v>
      </c>
      <c r="F26" s="556" t="s">
        <v>1469</v>
      </c>
      <c r="G26" s="554" t="s">
        <v>1897</v>
      </c>
      <c r="H26" s="555" t="s">
        <v>1470</v>
      </c>
      <c r="I26" s="556" t="s">
        <v>1898</v>
      </c>
      <c r="J26" s="554" t="s">
        <v>1899</v>
      </c>
      <c r="K26" s="555" t="s">
        <v>1900</v>
      </c>
      <c r="L26" s="556" t="s">
        <v>1471</v>
      </c>
      <c r="M26" s="554" t="s">
        <v>1903</v>
      </c>
      <c r="N26" s="557" t="s">
        <v>1904</v>
      </c>
      <c r="O26" s="556" t="s">
        <v>1905</v>
      </c>
      <c r="P26" s="554" t="s">
        <v>1906</v>
      </c>
      <c r="Q26" s="555" t="s">
        <v>1907</v>
      </c>
      <c r="R26" s="556" t="s">
        <v>1908</v>
      </c>
      <c r="T26" s="202"/>
      <c r="U26" s="202"/>
      <c r="X26" s="558"/>
    </row>
    <row r="27" spans="1:59" x14ac:dyDescent="0.2">
      <c r="A27" s="30">
        <v>2017</v>
      </c>
      <c r="B27" s="30">
        <v>2</v>
      </c>
      <c r="C27" s="24">
        <v>14.600000000000001</v>
      </c>
      <c r="D27" s="351">
        <v>59.12</v>
      </c>
      <c r="E27" s="352">
        <v>0.57307692307692315</v>
      </c>
      <c r="F27" s="353">
        <v>3.0999999999999996</v>
      </c>
      <c r="G27" s="354"/>
      <c r="H27" s="355"/>
      <c r="I27" s="356"/>
      <c r="J27" s="357"/>
      <c r="K27" s="358"/>
      <c r="L27" s="359"/>
      <c r="M27" s="354"/>
      <c r="N27" s="355"/>
      <c r="O27" s="356"/>
      <c r="P27" s="354"/>
      <c r="Q27" s="355"/>
      <c r="R27" s="356"/>
      <c r="T27" s="371"/>
      <c r="X27" s="559"/>
      <c r="Y27" s="559"/>
      <c r="Z27" s="559"/>
      <c r="AA27" s="559"/>
      <c r="AB27" s="559"/>
      <c r="AC27" s="559"/>
      <c r="AD27" s="559"/>
      <c r="AE27" s="559"/>
      <c r="AF27" s="559"/>
      <c r="AG27" s="559"/>
      <c r="AH27" s="559"/>
      <c r="AI27" s="559"/>
      <c r="AJ27" s="559"/>
      <c r="AK27" s="559"/>
      <c r="AL27" s="559"/>
      <c r="AM27" s="559"/>
      <c r="AN27" s="559"/>
      <c r="AO27" s="559"/>
      <c r="AP27" s="559"/>
      <c r="AQ27" s="559"/>
      <c r="AR27" s="559"/>
      <c r="AS27" s="559"/>
      <c r="AT27" s="559"/>
      <c r="AU27" s="559"/>
      <c r="AV27" s="559"/>
      <c r="AW27" s="562"/>
      <c r="AX27" s="562"/>
      <c r="AY27" s="559"/>
      <c r="AZ27" s="559"/>
      <c r="BA27" s="559"/>
      <c r="BB27" s="559"/>
      <c r="BC27" s="559"/>
      <c r="BD27" s="559"/>
      <c r="BE27" s="559"/>
      <c r="BF27" s="559"/>
    </row>
    <row r="28" spans="1:59" x14ac:dyDescent="0.2">
      <c r="A28" s="30">
        <v>2018</v>
      </c>
      <c r="B28" s="30">
        <v>6</v>
      </c>
      <c r="C28" s="24">
        <v>89</v>
      </c>
      <c r="D28" s="351">
        <v>232</v>
      </c>
      <c r="E28" s="352">
        <v>0.5714285714285714</v>
      </c>
      <c r="F28" s="353">
        <v>4</v>
      </c>
      <c r="G28" s="354">
        <v>493.12468777495349</v>
      </c>
      <c r="H28" s="355">
        <v>439.88034020920907</v>
      </c>
      <c r="I28" s="356">
        <v>709.22736011992049</v>
      </c>
      <c r="J28" s="357">
        <v>0.17480396374839716</v>
      </c>
      <c r="K28" s="358">
        <v>0.10376334616893386</v>
      </c>
      <c r="L28" s="359">
        <v>0.28238616307800918</v>
      </c>
      <c r="M28" s="354">
        <v>0.62420830342304101</v>
      </c>
      <c r="N28" s="355">
        <v>0.25673057060430238</v>
      </c>
      <c r="O28" s="356">
        <v>1.9269573557975197</v>
      </c>
      <c r="P28" s="354">
        <v>0.46026019628276571</v>
      </c>
      <c r="Q28" s="355">
        <v>0.15549941065057341</v>
      </c>
      <c r="R28" s="356">
        <v>1.444128108841467</v>
      </c>
      <c r="T28" s="371"/>
      <c r="X28" s="559"/>
      <c r="Y28" s="559"/>
      <c r="Z28" s="559"/>
      <c r="AA28" s="559"/>
      <c r="AB28" s="560"/>
      <c r="AC28" s="560"/>
      <c r="AD28" s="560"/>
      <c r="AE28" s="561"/>
      <c r="AF28" s="559"/>
      <c r="AG28" s="559"/>
      <c r="AH28" s="559"/>
      <c r="AI28" s="562"/>
      <c r="AJ28" s="562"/>
      <c r="AK28" s="559"/>
      <c r="AL28" s="559"/>
      <c r="AM28" s="559"/>
      <c r="AN28" s="559"/>
      <c r="AO28" s="559"/>
      <c r="AP28" s="562"/>
      <c r="AQ28" s="559"/>
      <c r="AR28" s="559"/>
      <c r="AS28" s="563"/>
      <c r="AT28" s="563"/>
      <c r="AU28" s="562"/>
      <c r="AV28" s="562"/>
      <c r="AW28" s="562"/>
      <c r="AX28" s="562"/>
      <c r="AY28" s="564"/>
      <c r="AZ28" s="562"/>
      <c r="BA28" s="562"/>
      <c r="BB28" s="562"/>
      <c r="BC28" s="564"/>
      <c r="BD28" s="564"/>
      <c r="BE28" s="564"/>
      <c r="BF28" s="562"/>
    </row>
    <row r="29" spans="1:59" x14ac:dyDescent="0.2">
      <c r="A29" s="30">
        <v>2019</v>
      </c>
      <c r="B29" s="30">
        <v>11</v>
      </c>
      <c r="C29" s="24">
        <v>48.8</v>
      </c>
      <c r="D29" s="351">
        <v>118.9</v>
      </c>
      <c r="E29" s="352">
        <v>0.59988002399520091</v>
      </c>
      <c r="F29" s="353">
        <v>2.1833333333333331</v>
      </c>
      <c r="G29" s="354">
        <v>592.33531631573885</v>
      </c>
      <c r="H29" s="355">
        <v>565.16619438383418</v>
      </c>
      <c r="I29" s="356">
        <v>893.42563215075461</v>
      </c>
      <c r="J29" s="357">
        <v>0.25279565288457012</v>
      </c>
      <c r="K29" s="358">
        <v>0.11066286793628011</v>
      </c>
      <c r="L29" s="359">
        <v>0.4733167187074791</v>
      </c>
      <c r="M29" s="354">
        <v>0.94754699670584097</v>
      </c>
      <c r="N29" s="355">
        <v>0.51291182009728231</v>
      </c>
      <c r="O29" s="356">
        <v>1.480439341417362</v>
      </c>
      <c r="P29" s="354">
        <v>0.74351660795271979</v>
      </c>
      <c r="Q29" s="355">
        <v>0.28500800136738991</v>
      </c>
      <c r="R29" s="356">
        <v>1.2764960597290047</v>
      </c>
      <c r="T29" s="371"/>
      <c r="X29" s="565"/>
      <c r="Y29" s="565"/>
      <c r="Z29" s="565"/>
      <c r="AA29" s="565"/>
      <c r="AB29" s="566"/>
      <c r="AC29" s="566"/>
      <c r="AD29" s="566"/>
      <c r="AE29" s="567"/>
      <c r="AF29" s="565"/>
      <c r="AG29" s="565"/>
      <c r="AH29" s="565"/>
      <c r="AI29" s="568"/>
      <c r="AJ29" s="568"/>
      <c r="AK29" s="565"/>
      <c r="AL29" s="565"/>
      <c r="AM29" s="565"/>
      <c r="AN29" s="565"/>
      <c r="AO29" s="565"/>
      <c r="AP29" s="568"/>
      <c r="AQ29" s="565"/>
      <c r="AR29" s="565"/>
      <c r="AS29" s="569"/>
      <c r="AT29" s="569"/>
      <c r="AU29" s="568"/>
      <c r="AV29" s="568"/>
      <c r="AW29" s="568"/>
      <c r="AX29" s="568"/>
      <c r="AY29" s="570"/>
      <c r="AZ29" s="568"/>
      <c r="BA29" s="568"/>
      <c r="BB29" s="568"/>
      <c r="BC29" s="570"/>
      <c r="BD29" s="570"/>
      <c r="BE29" s="570"/>
      <c r="BF29" s="568"/>
      <c r="BG29" s="565"/>
    </row>
    <row r="30" spans="1:59" x14ac:dyDescent="0.2">
      <c r="A30" s="30">
        <v>2020</v>
      </c>
      <c r="B30" s="30">
        <v>3</v>
      </c>
      <c r="C30" s="24">
        <v>8.02</v>
      </c>
      <c r="D30" s="351">
        <v>17.900000000000002</v>
      </c>
      <c r="E30" s="352">
        <v>0.43991201759648069</v>
      </c>
      <c r="F30" s="353">
        <v>2.2564102564102568</v>
      </c>
      <c r="G30" s="354">
        <v>928.22167394192445</v>
      </c>
      <c r="H30" s="355">
        <v>675.54496713193817</v>
      </c>
      <c r="I30" s="356">
        <v>1026.6773569210518</v>
      </c>
      <c r="J30" s="357">
        <v>0.25672817445846402</v>
      </c>
      <c r="K30" s="358">
        <v>0.2474509415301617</v>
      </c>
      <c r="L30" s="359">
        <v>0.26234358412704933</v>
      </c>
      <c r="M30" s="354">
        <v>0.89230667815952869</v>
      </c>
      <c r="N30" s="355">
        <v>0.84692571449650111</v>
      </c>
      <c r="O30" s="356">
        <v>0.97286484893190295</v>
      </c>
      <c r="P30" s="354">
        <v>0.75188301558143267</v>
      </c>
      <c r="Q30" s="355">
        <v>0.66037461311998424</v>
      </c>
      <c r="R30" s="356">
        <v>0.87118410077296671</v>
      </c>
      <c r="X30" s="559"/>
      <c r="Y30" s="559"/>
      <c r="Z30" s="559"/>
      <c r="AA30" s="559"/>
      <c r="AB30" s="560"/>
      <c r="AC30" s="560"/>
      <c r="AD30" s="560"/>
      <c r="AE30" s="561"/>
      <c r="AF30" s="559"/>
      <c r="AG30" s="559"/>
      <c r="AH30" s="559"/>
      <c r="AI30" s="562"/>
      <c r="AJ30" s="562"/>
      <c r="AK30" s="559"/>
      <c r="AL30" s="559"/>
      <c r="AM30" s="559"/>
      <c r="AN30" s="571"/>
      <c r="AO30" s="571"/>
      <c r="AP30" s="562"/>
      <c r="AQ30" s="559"/>
      <c r="AR30" s="559"/>
      <c r="AS30" s="572"/>
      <c r="AT30" s="572"/>
      <c r="AU30" s="572"/>
      <c r="AV30" s="562"/>
      <c r="AW30" s="573"/>
      <c r="AX30" s="573"/>
      <c r="AY30" s="562"/>
      <c r="AZ30" s="562"/>
      <c r="BA30" s="564"/>
      <c r="BB30" s="562"/>
      <c r="BC30" s="562"/>
      <c r="BD30" s="562"/>
      <c r="BE30" s="564"/>
      <c r="BF30" s="564"/>
      <c r="BG30" s="564"/>
    </row>
    <row r="31" spans="1:59" x14ac:dyDescent="0.2">
      <c r="A31" s="30">
        <v>2021</v>
      </c>
      <c r="B31" s="30">
        <v>21</v>
      </c>
      <c r="C31" s="24">
        <v>1646.57</v>
      </c>
      <c r="D31" s="351">
        <v>5426.2</v>
      </c>
      <c r="E31" s="352">
        <v>0.57377049180327866</v>
      </c>
      <c r="F31" s="353">
        <v>4</v>
      </c>
      <c r="G31" s="354">
        <v>785.47463932492519</v>
      </c>
      <c r="H31" s="355">
        <v>372.77224805674018</v>
      </c>
      <c r="I31" s="356">
        <v>1085.4638236094729</v>
      </c>
      <c r="J31" s="357">
        <v>0.49999999999999994</v>
      </c>
      <c r="K31" s="358">
        <v>0.18727778854550037</v>
      </c>
      <c r="L31" s="359">
        <v>0.5625868438073639</v>
      </c>
      <c r="M31" s="354">
        <v>1.4482897722243047</v>
      </c>
      <c r="N31" s="355">
        <v>0.31647295319429836</v>
      </c>
      <c r="O31" s="356">
        <v>3.3571396087846197</v>
      </c>
      <c r="P31" s="354">
        <v>1.0302840897430652</v>
      </c>
      <c r="Q31" s="355">
        <v>0.20820589025940681</v>
      </c>
      <c r="R31" s="356">
        <v>2.4599011618175659</v>
      </c>
      <c r="X31" s="559"/>
      <c r="Y31" s="559"/>
      <c r="Z31" s="559"/>
      <c r="AA31" s="559"/>
      <c r="AB31" s="560"/>
      <c r="AC31" s="560"/>
      <c r="AD31" s="560"/>
      <c r="AE31" s="561"/>
      <c r="AF31" s="559"/>
      <c r="AG31" s="559"/>
      <c r="AH31" s="559"/>
      <c r="AI31" s="562"/>
      <c r="AJ31" s="562"/>
      <c r="AK31" s="559"/>
      <c r="AL31" s="559"/>
      <c r="AM31" s="559"/>
      <c r="AN31" s="571"/>
      <c r="AO31" s="571"/>
      <c r="AP31" s="562"/>
      <c r="AQ31" s="559"/>
      <c r="AR31" s="559"/>
      <c r="AS31" s="572"/>
      <c r="AT31" s="572"/>
      <c r="AU31" s="572"/>
      <c r="AV31" s="562"/>
      <c r="AW31" s="573"/>
      <c r="AX31" s="573"/>
      <c r="AY31" s="562"/>
      <c r="AZ31" s="562"/>
      <c r="BA31" s="564"/>
      <c r="BB31" s="562"/>
      <c r="BC31" s="562"/>
      <c r="BD31" s="562"/>
      <c r="BE31" s="564"/>
      <c r="BF31" s="564"/>
      <c r="BG31" s="564"/>
    </row>
    <row r="32" spans="1:59" x14ac:dyDescent="0.2">
      <c r="A32" s="30">
        <v>2022</v>
      </c>
      <c r="B32" s="30">
        <v>3</v>
      </c>
      <c r="C32" s="24">
        <v>314</v>
      </c>
      <c r="D32" s="351">
        <v>1256</v>
      </c>
      <c r="E32" s="352">
        <v>0.5665236051502146</v>
      </c>
      <c r="F32" s="353">
        <v>4</v>
      </c>
      <c r="G32" s="354">
        <v>332.45761960670654</v>
      </c>
      <c r="H32" s="355">
        <v>332.45761960670649</v>
      </c>
      <c r="I32" s="356">
        <v>373.35899678863427</v>
      </c>
      <c r="J32" s="357">
        <v>0.17240930444848993</v>
      </c>
      <c r="K32" s="358">
        <v>0.17240930444848993</v>
      </c>
      <c r="L32" s="359">
        <v>0.17240930444848993</v>
      </c>
      <c r="M32" s="354">
        <v>0.75338035687700033</v>
      </c>
      <c r="N32" s="355">
        <v>0.63855756552933929</v>
      </c>
      <c r="O32" s="356">
        <v>0.97134307081317051</v>
      </c>
      <c r="P32" s="354">
        <v>0.55477198591826227</v>
      </c>
      <c r="Q32" s="355">
        <v>0.49054780599491093</v>
      </c>
      <c r="R32" s="356">
        <v>0.75708447470980811</v>
      </c>
      <c r="X32" s="559"/>
      <c r="Y32" s="559"/>
      <c r="Z32" s="559"/>
      <c r="AA32" s="559"/>
      <c r="AB32" s="560"/>
      <c r="AC32" s="560"/>
      <c r="AD32" s="560"/>
      <c r="AE32" s="561"/>
      <c r="AF32" s="559"/>
      <c r="AG32" s="559"/>
      <c r="AH32" s="559"/>
      <c r="AI32" s="562"/>
      <c r="AJ32" s="562"/>
      <c r="AK32" s="559"/>
      <c r="AL32" s="559"/>
      <c r="AM32" s="559"/>
      <c r="AN32" s="571"/>
      <c r="AO32" s="571"/>
      <c r="AP32" s="562"/>
      <c r="AQ32" s="559"/>
      <c r="AR32" s="559"/>
      <c r="AS32" s="572"/>
      <c r="AT32" s="572"/>
      <c r="AU32" s="572"/>
      <c r="AV32" s="562"/>
      <c r="AW32" s="573"/>
      <c r="AX32" s="573"/>
      <c r="AY32" s="562"/>
      <c r="AZ32" s="562"/>
      <c r="BA32" s="564"/>
      <c r="BB32" s="562"/>
      <c r="BC32" s="562"/>
      <c r="BD32" s="562"/>
      <c r="BE32" s="564"/>
      <c r="BF32" s="564"/>
      <c r="BG32" s="564"/>
    </row>
    <row r="33" spans="1:59" x14ac:dyDescent="0.2">
      <c r="A33" s="31">
        <v>2023</v>
      </c>
      <c r="B33" s="1055"/>
      <c r="C33" s="347"/>
      <c r="D33" s="360"/>
      <c r="E33" s="361"/>
      <c r="F33" s="362"/>
      <c r="G33" s="363"/>
      <c r="H33" s="364"/>
      <c r="I33" s="365"/>
      <c r="J33" s="366"/>
      <c r="K33" s="367"/>
      <c r="L33" s="368"/>
      <c r="M33" s="363"/>
      <c r="N33" s="364"/>
      <c r="O33" s="365"/>
      <c r="P33" s="363"/>
      <c r="Q33" s="364"/>
      <c r="R33" s="365"/>
      <c r="X33" s="559"/>
      <c r="Y33" s="559"/>
      <c r="Z33" s="559"/>
      <c r="AA33" s="559"/>
      <c r="AB33" s="560"/>
      <c r="AC33" s="560"/>
      <c r="AD33" s="560"/>
      <c r="AE33" s="561"/>
      <c r="AF33" s="559"/>
      <c r="AG33" s="559"/>
      <c r="AH33" s="559"/>
      <c r="AI33" s="562"/>
      <c r="AJ33" s="562"/>
      <c r="AK33" s="559"/>
      <c r="AL33" s="559"/>
      <c r="AM33" s="559"/>
      <c r="AN33" s="571"/>
      <c r="AO33" s="571"/>
      <c r="AP33" s="562"/>
      <c r="AQ33" s="559"/>
      <c r="AR33" s="559"/>
      <c r="AS33" s="572"/>
      <c r="AT33" s="572"/>
      <c r="AU33" s="572"/>
      <c r="AV33" s="562"/>
      <c r="AW33" s="573"/>
      <c r="AX33" s="573"/>
      <c r="AY33" s="562"/>
      <c r="AZ33" s="562"/>
      <c r="BA33" s="564"/>
      <c r="BB33" s="562"/>
      <c r="BC33" s="562"/>
      <c r="BD33" s="562"/>
      <c r="BE33" s="564"/>
      <c r="BF33" s="564"/>
      <c r="BG33" s="564"/>
    </row>
    <row r="34" spans="1:59" x14ac:dyDescent="0.2">
      <c r="A34" s="350" t="s">
        <v>20</v>
      </c>
      <c r="B34" s="350">
        <v>46</v>
      </c>
      <c r="C34" s="350">
        <v>2120.9899999999998</v>
      </c>
      <c r="D34" s="369">
        <v>7110.1200000000008</v>
      </c>
      <c r="E34" s="370">
        <v>0.57014704847674658</v>
      </c>
      <c r="F34" s="370">
        <v>2.7310037523452158</v>
      </c>
      <c r="G34" s="355"/>
      <c r="H34" s="355"/>
      <c r="I34" s="355"/>
      <c r="J34" s="355"/>
      <c r="K34" s="355"/>
      <c r="L34" s="355"/>
      <c r="M34" s="355"/>
      <c r="X34" s="559"/>
      <c r="Y34" s="559"/>
      <c r="Z34" s="559"/>
      <c r="AA34" s="559"/>
      <c r="AB34" s="560"/>
      <c r="AC34" s="560"/>
      <c r="AD34" s="560"/>
      <c r="AE34" s="561"/>
      <c r="AF34" s="559"/>
      <c r="AG34" s="559"/>
      <c r="AH34" s="559"/>
      <c r="AI34" s="562"/>
      <c r="AJ34" s="562"/>
      <c r="AK34" s="559"/>
      <c r="AL34" s="559"/>
      <c r="AM34" s="559"/>
      <c r="AN34" s="571"/>
      <c r="AO34" s="571"/>
      <c r="AP34" s="562"/>
      <c r="AQ34" s="559"/>
      <c r="AR34" s="559"/>
      <c r="AS34" s="572"/>
      <c r="AT34" s="572"/>
      <c r="AU34" s="572"/>
      <c r="AV34" s="562"/>
      <c r="AW34" s="573"/>
      <c r="AX34" s="573"/>
      <c r="AY34" s="562"/>
      <c r="AZ34" s="562"/>
      <c r="BA34" s="564"/>
      <c r="BB34" s="562"/>
      <c r="BC34" s="562"/>
      <c r="BD34" s="562"/>
      <c r="BE34" s="564"/>
      <c r="BF34" s="564"/>
      <c r="BG34" s="564"/>
    </row>
    <row r="35" spans="1:59" x14ac:dyDescent="0.2">
      <c r="M35" s="24"/>
      <c r="X35" s="559"/>
      <c r="Y35" s="559"/>
      <c r="Z35" s="559"/>
      <c r="AA35" s="559"/>
      <c r="AB35" s="560"/>
      <c r="AC35" s="560"/>
      <c r="AD35" s="560"/>
      <c r="AE35" s="561"/>
      <c r="AF35" s="559"/>
      <c r="AG35" s="559"/>
      <c r="AH35" s="559"/>
      <c r="AI35" s="562"/>
      <c r="AJ35" s="562"/>
      <c r="AK35" s="559"/>
      <c r="AL35" s="559"/>
      <c r="AM35" s="559"/>
      <c r="AN35" s="571"/>
      <c r="AO35" s="571"/>
      <c r="AP35" s="562"/>
      <c r="AQ35" s="559"/>
      <c r="AR35" s="559"/>
      <c r="AS35" s="572"/>
      <c r="AT35" s="572"/>
      <c r="AU35" s="572"/>
      <c r="AV35" s="562"/>
      <c r="AW35" s="573"/>
      <c r="AX35" s="573"/>
      <c r="AY35" s="562"/>
      <c r="AZ35" s="562"/>
      <c r="BA35" s="564"/>
      <c r="BB35" s="562"/>
      <c r="BC35" s="562"/>
      <c r="BD35" s="562"/>
      <c r="BE35" s="564"/>
      <c r="BF35" s="564"/>
      <c r="BG35" s="564"/>
    </row>
    <row r="36" spans="1:59" x14ac:dyDescent="0.2">
      <c r="M36" s="24"/>
      <c r="U36" s="371"/>
      <c r="X36" s="559"/>
      <c r="Y36" s="559"/>
      <c r="Z36" s="559"/>
      <c r="AA36" s="559"/>
      <c r="AB36" s="560"/>
      <c r="AC36" s="560"/>
      <c r="AD36" s="560"/>
      <c r="AE36" s="561"/>
      <c r="AF36" s="559"/>
      <c r="AG36" s="559"/>
      <c r="AH36" s="559"/>
      <c r="AI36" s="562"/>
      <c r="AJ36" s="562"/>
      <c r="AK36" s="559"/>
      <c r="AL36" s="559"/>
      <c r="AM36" s="559"/>
      <c r="AN36" s="571"/>
      <c r="AO36" s="571"/>
      <c r="AP36" s="562"/>
      <c r="AQ36" s="559"/>
      <c r="AR36" s="559"/>
      <c r="AS36" s="572"/>
      <c r="AT36" s="572"/>
      <c r="AU36" s="572"/>
      <c r="AV36" s="562"/>
      <c r="AW36" s="573"/>
      <c r="AX36" s="573"/>
      <c r="AY36" s="562"/>
      <c r="AZ36" s="562"/>
      <c r="BA36" s="564"/>
      <c r="BB36" s="562"/>
      <c r="BC36" s="562"/>
      <c r="BD36" s="562"/>
      <c r="BE36" s="564"/>
      <c r="BF36" s="564"/>
      <c r="BG36" s="564"/>
    </row>
    <row r="37" spans="1:59" ht="15" customHeight="1" x14ac:dyDescent="0.2">
      <c r="A37" s="350" t="s">
        <v>2839</v>
      </c>
      <c r="D37" s="372"/>
      <c r="E37" s="355"/>
      <c r="F37" s="372"/>
      <c r="M37" s="1269"/>
      <c r="N37" s="1269"/>
      <c r="O37" s="1269"/>
      <c r="P37" s="559"/>
      <c r="Q37" s="1269"/>
      <c r="R37" s="1269"/>
      <c r="S37" s="1269"/>
      <c r="X37" s="559"/>
      <c r="Y37" s="559"/>
      <c r="Z37" s="559"/>
      <c r="AA37" s="559"/>
      <c r="AB37" s="560"/>
      <c r="AC37" s="560"/>
      <c r="AD37" s="560"/>
      <c r="AE37" s="561"/>
      <c r="AF37" s="559"/>
      <c r="AG37" s="559"/>
      <c r="AH37" s="559"/>
      <c r="AI37" s="562"/>
      <c r="AJ37" s="562"/>
      <c r="AK37" s="559"/>
      <c r="AL37" s="559"/>
      <c r="AM37" s="559"/>
      <c r="AN37" s="571"/>
      <c r="AO37" s="571"/>
      <c r="AP37" s="562"/>
      <c r="AQ37" s="559"/>
      <c r="AR37" s="559"/>
      <c r="AS37" s="572"/>
      <c r="AT37" s="572"/>
      <c r="AU37" s="572"/>
      <c r="AV37" s="562"/>
      <c r="AW37" s="573"/>
      <c r="AX37" s="573"/>
      <c r="AY37" s="562"/>
      <c r="AZ37" s="562"/>
      <c r="BA37" s="564"/>
      <c r="BB37" s="562"/>
      <c r="BC37" s="562"/>
      <c r="BD37" s="562"/>
      <c r="BE37" s="564"/>
      <c r="BF37" s="564"/>
      <c r="BG37" s="564"/>
    </row>
    <row r="38" spans="1:59" ht="15.75" x14ac:dyDescent="0.3">
      <c r="A38" s="1270" t="s">
        <v>465</v>
      </c>
      <c r="B38" s="1271" t="s">
        <v>131</v>
      </c>
      <c r="C38" s="1271" t="s">
        <v>2402</v>
      </c>
      <c r="D38" s="1271"/>
      <c r="E38" s="1271"/>
      <c r="F38" s="1271" t="s">
        <v>1901</v>
      </c>
      <c r="G38" s="1271"/>
      <c r="H38" s="1271"/>
      <c r="I38" s="1271" t="s">
        <v>1902</v>
      </c>
      <c r="J38" s="1271"/>
      <c r="K38" s="1271"/>
      <c r="M38" s="559"/>
      <c r="N38" s="559"/>
      <c r="O38" s="559"/>
      <c r="P38" s="559"/>
      <c r="Q38" s="559"/>
      <c r="R38" s="559"/>
      <c r="S38" s="559"/>
      <c r="X38" s="559"/>
      <c r="Y38" s="559"/>
      <c r="Z38" s="559"/>
      <c r="AA38" s="559"/>
      <c r="AB38" s="560"/>
      <c r="AC38" s="560"/>
      <c r="AD38" s="560"/>
      <c r="AE38" s="561"/>
      <c r="AF38" s="559"/>
      <c r="AG38" s="559"/>
      <c r="AH38" s="559"/>
      <c r="AI38" s="562"/>
      <c r="AJ38" s="562"/>
      <c r="AK38" s="559"/>
      <c r="AL38" s="559"/>
      <c r="AM38" s="559"/>
      <c r="AN38" s="571"/>
      <c r="AO38" s="571"/>
      <c r="AP38" s="562"/>
      <c r="AQ38" s="559"/>
      <c r="AR38" s="559"/>
      <c r="AS38" s="572"/>
      <c r="AT38" s="572"/>
      <c r="AU38" s="572"/>
      <c r="AV38" s="562"/>
      <c r="AW38" s="573"/>
      <c r="AX38" s="573"/>
      <c r="AY38" s="562"/>
      <c r="AZ38" s="562"/>
      <c r="BA38" s="564"/>
      <c r="BB38" s="562"/>
      <c r="BC38" s="562"/>
      <c r="BD38" s="562"/>
      <c r="BE38" s="564"/>
      <c r="BF38" s="564"/>
      <c r="BG38" s="564"/>
    </row>
    <row r="39" spans="1:59" x14ac:dyDescent="0.2">
      <c r="A39" s="1270"/>
      <c r="B39" s="1271"/>
      <c r="C39" s="819" t="s">
        <v>74</v>
      </c>
      <c r="D39" s="271" t="s">
        <v>1909</v>
      </c>
      <c r="E39" s="988" t="s">
        <v>20</v>
      </c>
      <c r="F39" s="819" t="s">
        <v>74</v>
      </c>
      <c r="G39" s="271" t="s">
        <v>1909</v>
      </c>
      <c r="H39" s="988" t="s">
        <v>20</v>
      </c>
      <c r="I39" s="819" t="s">
        <v>74</v>
      </c>
      <c r="J39" s="271" t="s">
        <v>1909</v>
      </c>
      <c r="K39" s="988" t="s">
        <v>20</v>
      </c>
      <c r="M39" s="1065"/>
      <c r="N39" s="560"/>
      <c r="O39" s="560"/>
      <c r="P39" s="559"/>
      <c r="Q39" s="562"/>
      <c r="R39" s="560"/>
      <c r="S39" s="560"/>
      <c r="X39" s="559"/>
      <c r="Y39" s="559"/>
      <c r="Z39" s="559"/>
      <c r="AA39" s="559"/>
      <c r="AB39" s="560"/>
      <c r="AC39" s="560"/>
      <c r="AD39" s="560"/>
      <c r="AE39" s="561"/>
      <c r="AF39" s="559"/>
      <c r="AG39" s="559"/>
      <c r="AH39" s="559"/>
      <c r="AI39" s="562"/>
      <c r="AJ39" s="562"/>
      <c r="AK39" s="559"/>
      <c r="AL39" s="559"/>
      <c r="AM39" s="559"/>
      <c r="AN39" s="571"/>
      <c r="AO39" s="571"/>
      <c r="AP39" s="562"/>
      <c r="AQ39" s="559"/>
      <c r="AR39" s="559"/>
      <c r="AS39" s="572"/>
      <c r="AT39" s="572"/>
      <c r="AU39" s="572"/>
      <c r="AV39" s="562"/>
      <c r="AW39" s="573"/>
      <c r="AX39" s="573"/>
      <c r="AY39" s="562"/>
      <c r="AZ39" s="562"/>
      <c r="BA39" s="564"/>
      <c r="BB39" s="562"/>
      <c r="BC39" s="562"/>
      <c r="BD39" s="562"/>
      <c r="BE39" s="564"/>
      <c r="BF39" s="564"/>
      <c r="BG39" s="564"/>
    </row>
    <row r="40" spans="1:59" x14ac:dyDescent="0.2">
      <c r="A40" s="1265">
        <v>2018</v>
      </c>
      <c r="B40" s="272" t="s">
        <v>1910</v>
      </c>
      <c r="C40" s="1068">
        <v>2.1307267207593368</v>
      </c>
      <c r="D40" s="574"/>
      <c r="E40" s="1068"/>
      <c r="F40" s="1075">
        <v>2.3872104017462821</v>
      </c>
      <c r="G40" s="574"/>
      <c r="H40" s="1076"/>
      <c r="I40" s="1069">
        <v>94</v>
      </c>
      <c r="J40" s="575"/>
      <c r="K40" s="1070"/>
      <c r="M40" s="1065"/>
      <c r="N40" s="560"/>
      <c r="O40" s="560"/>
      <c r="P40" s="559"/>
      <c r="Q40" s="562"/>
      <c r="R40" s="560"/>
      <c r="S40" s="560"/>
      <c r="X40" s="559"/>
      <c r="Y40" s="559"/>
      <c r="Z40" s="559"/>
      <c r="AA40" s="559"/>
      <c r="AB40" s="560"/>
      <c r="AC40" s="560"/>
      <c r="AD40" s="560"/>
      <c r="AE40" s="561"/>
      <c r="AF40" s="559"/>
      <c r="AG40" s="559"/>
      <c r="AH40" s="559"/>
      <c r="AI40" s="562"/>
      <c r="AJ40" s="562"/>
      <c r="AK40" s="559"/>
      <c r="AL40" s="559"/>
      <c r="AM40" s="559"/>
      <c r="AN40" s="571"/>
      <c r="AO40" s="571"/>
      <c r="AP40" s="562"/>
      <c r="AQ40" s="559"/>
      <c r="AR40" s="559"/>
      <c r="AS40" s="572"/>
      <c r="AT40" s="572"/>
      <c r="AU40" s="572"/>
      <c r="AV40" s="562"/>
      <c r="AW40" s="573"/>
      <c r="AX40" s="573"/>
      <c r="AY40" s="562"/>
      <c r="AZ40" s="562"/>
      <c r="BA40" s="564"/>
      <c r="BB40" s="562"/>
      <c r="BC40" s="562"/>
      <c r="BD40" s="562"/>
      <c r="BE40" s="564"/>
      <c r="BF40" s="564"/>
      <c r="BG40" s="564"/>
    </row>
    <row r="41" spans="1:59" x14ac:dyDescent="0.2">
      <c r="A41" s="1266"/>
      <c r="B41" s="1074" t="s">
        <v>2196</v>
      </c>
      <c r="C41" s="364">
        <v>3.6413246749437871</v>
      </c>
      <c r="D41" s="1078">
        <v>1.9269573557975197</v>
      </c>
      <c r="E41" s="364">
        <v>4.3988034020920921</v>
      </c>
      <c r="F41" s="363">
        <v>3.6147485710561473</v>
      </c>
      <c r="G41" s="1078">
        <v>1.6279459279972899</v>
      </c>
      <c r="H41" s="365">
        <v>5.2426944990534379</v>
      </c>
      <c r="I41" s="1071">
        <v>3</v>
      </c>
      <c r="J41" s="1080">
        <v>3</v>
      </c>
      <c r="K41" s="1072">
        <v>3</v>
      </c>
      <c r="L41" s="371"/>
      <c r="M41" s="1065"/>
      <c r="N41" s="560"/>
      <c r="O41" s="560"/>
      <c r="P41" s="559"/>
      <c r="Q41" s="562"/>
      <c r="R41" s="560"/>
      <c r="S41" s="560"/>
      <c r="X41" s="559"/>
      <c r="Y41" s="559"/>
      <c r="Z41" s="559"/>
      <c r="AA41" s="559"/>
      <c r="AB41" s="560"/>
      <c r="AC41" s="560"/>
      <c r="AD41" s="560"/>
      <c r="AE41" s="561"/>
      <c r="AF41" s="559"/>
      <c r="AG41" s="559"/>
      <c r="AH41" s="559"/>
      <c r="AI41" s="562"/>
      <c r="AJ41" s="562"/>
      <c r="AK41" s="559"/>
      <c r="AL41" s="559"/>
      <c r="AM41" s="559"/>
      <c r="AN41" s="571"/>
      <c r="AO41" s="571"/>
      <c r="AP41" s="562"/>
      <c r="AQ41" s="559"/>
      <c r="AR41" s="559"/>
      <c r="AS41" s="572"/>
      <c r="AT41" s="572"/>
      <c r="AU41" s="572"/>
      <c r="AV41" s="562"/>
      <c r="AW41" s="573"/>
      <c r="AX41" s="573"/>
      <c r="AY41" s="562"/>
      <c r="AZ41" s="562"/>
      <c r="BA41" s="564"/>
      <c r="BB41" s="562"/>
      <c r="BC41" s="562"/>
      <c r="BD41" s="562"/>
      <c r="BE41" s="564"/>
      <c r="BF41" s="564"/>
      <c r="BG41" s="564"/>
    </row>
    <row r="42" spans="1:59" x14ac:dyDescent="0.2">
      <c r="A42" s="1265">
        <v>2019</v>
      </c>
      <c r="B42" s="272" t="s">
        <v>1910</v>
      </c>
      <c r="C42" s="1068">
        <v>1.8477158854917795</v>
      </c>
      <c r="D42" s="574"/>
      <c r="E42" s="1068"/>
      <c r="F42" s="1075">
        <v>2.0608771186428219</v>
      </c>
      <c r="G42" s="574"/>
      <c r="H42" s="1076"/>
      <c r="I42" s="1069">
        <v>102</v>
      </c>
      <c r="J42" s="575"/>
      <c r="K42" s="1070"/>
      <c r="M42" s="1065"/>
      <c r="N42" s="560"/>
      <c r="O42" s="560"/>
      <c r="P42" s="559"/>
      <c r="Q42" s="562"/>
      <c r="R42" s="560"/>
      <c r="S42" s="560"/>
      <c r="X42" s="559"/>
      <c r="Y42" s="559"/>
      <c r="Z42" s="559"/>
      <c r="AA42" s="559"/>
      <c r="AB42" s="560"/>
      <c r="AC42" s="560"/>
      <c r="AD42" s="560"/>
      <c r="AE42" s="561"/>
      <c r="AF42" s="559"/>
      <c r="AG42" s="559"/>
      <c r="AH42" s="559"/>
      <c r="AI42" s="562"/>
      <c r="AJ42" s="562"/>
      <c r="AK42" s="559"/>
      <c r="AL42" s="559"/>
      <c r="AM42" s="559"/>
      <c r="AN42" s="571"/>
      <c r="AO42" s="571"/>
      <c r="AP42" s="562"/>
      <c r="AQ42" s="559"/>
      <c r="AR42" s="559"/>
      <c r="AS42" s="572"/>
      <c r="AT42" s="572"/>
      <c r="AU42" s="572"/>
      <c r="AV42" s="562"/>
      <c r="AW42" s="573"/>
      <c r="AX42" s="573"/>
      <c r="AY42" s="562"/>
      <c r="AZ42" s="562"/>
      <c r="BA42" s="564"/>
      <c r="BB42" s="562"/>
      <c r="BC42" s="562"/>
      <c r="BD42" s="562"/>
      <c r="BE42" s="564"/>
      <c r="BF42" s="564"/>
      <c r="BG42" s="564"/>
    </row>
    <row r="43" spans="1:59" x14ac:dyDescent="0.2">
      <c r="A43" s="1266"/>
      <c r="B43" s="1074" t="s">
        <v>2196</v>
      </c>
      <c r="C43" s="364">
        <v>2.7653868793590575</v>
      </c>
      <c r="D43" s="1078">
        <v>1.1350818500851314</v>
      </c>
      <c r="E43" s="364">
        <v>3.8370834534179594</v>
      </c>
      <c r="F43" s="363">
        <v>2.5889653886782651</v>
      </c>
      <c r="G43" s="1078">
        <v>1.0668845977143064</v>
      </c>
      <c r="H43" s="365">
        <v>3.6558499863925715</v>
      </c>
      <c r="I43" s="1071">
        <v>8</v>
      </c>
      <c r="J43" s="1080">
        <v>8</v>
      </c>
      <c r="K43" s="1072">
        <v>8</v>
      </c>
      <c r="L43" s="371"/>
      <c r="M43" s="1065"/>
      <c r="N43" s="560"/>
      <c r="O43" s="560"/>
      <c r="P43" s="559"/>
      <c r="Q43" s="562"/>
      <c r="R43" s="560"/>
      <c r="S43" s="560"/>
      <c r="X43" s="559"/>
      <c r="Y43" s="559"/>
      <c r="Z43" s="559"/>
      <c r="AA43" s="559"/>
      <c r="AB43" s="560"/>
      <c r="AC43" s="560"/>
      <c r="AD43" s="560"/>
      <c r="AE43" s="561"/>
      <c r="AF43" s="559"/>
      <c r="AG43" s="559"/>
      <c r="AH43" s="559"/>
      <c r="AI43" s="562"/>
      <c r="AJ43" s="562"/>
      <c r="AK43" s="559"/>
      <c r="AL43" s="559"/>
      <c r="AM43" s="559"/>
      <c r="AN43" s="571"/>
      <c r="AO43" s="571"/>
      <c r="AP43" s="562"/>
      <c r="AQ43" s="559"/>
      <c r="AR43" s="559"/>
      <c r="AS43" s="572"/>
      <c r="AT43" s="572"/>
      <c r="AU43" s="572"/>
      <c r="AV43" s="562"/>
      <c r="AW43" s="573"/>
      <c r="AX43" s="573"/>
      <c r="AY43" s="562"/>
      <c r="AZ43" s="562"/>
      <c r="BA43" s="564"/>
      <c r="BB43" s="562"/>
      <c r="BC43" s="562"/>
      <c r="BD43" s="562"/>
      <c r="BE43" s="564"/>
      <c r="BF43" s="564"/>
      <c r="BG43" s="564"/>
    </row>
    <row r="44" spans="1:59" x14ac:dyDescent="0.2">
      <c r="A44" s="1265">
        <v>2020</v>
      </c>
      <c r="B44" s="272" t="s">
        <v>1910</v>
      </c>
      <c r="C44" s="1068">
        <v>1.8695483379325033</v>
      </c>
      <c r="D44" s="574"/>
      <c r="E44" s="1068"/>
      <c r="F44" s="1075">
        <v>2.0675936797633208</v>
      </c>
      <c r="G44" s="574"/>
      <c r="H44" s="1076"/>
      <c r="I44" s="1069">
        <v>156</v>
      </c>
      <c r="J44" s="575"/>
      <c r="K44" s="1070"/>
      <c r="M44" s="1065"/>
      <c r="N44" s="560"/>
      <c r="O44" s="560"/>
      <c r="P44" s="559"/>
      <c r="Q44" s="562"/>
      <c r="R44" s="560"/>
      <c r="S44" s="560"/>
      <c r="X44" s="559"/>
      <c r="Y44" s="559"/>
      <c r="Z44" s="559"/>
      <c r="AA44" s="559"/>
      <c r="AB44" s="560"/>
      <c r="AC44" s="560"/>
      <c r="AD44" s="560"/>
      <c r="AE44" s="561"/>
      <c r="AF44" s="559"/>
      <c r="AG44" s="559"/>
      <c r="AH44" s="559"/>
      <c r="AI44" s="562"/>
      <c r="AJ44" s="562"/>
      <c r="AK44" s="559"/>
      <c r="AL44" s="559"/>
      <c r="AM44" s="559"/>
      <c r="AN44" s="571"/>
      <c r="AO44" s="571"/>
      <c r="AP44" s="562"/>
      <c r="AQ44" s="559"/>
      <c r="AR44" s="559"/>
      <c r="AS44" s="572"/>
      <c r="AT44" s="572"/>
      <c r="AU44" s="572"/>
      <c r="AV44" s="562"/>
      <c r="AW44" s="573"/>
      <c r="AX44" s="573"/>
      <c r="AY44" s="562"/>
      <c r="AZ44" s="562"/>
      <c r="BA44" s="564"/>
      <c r="BB44" s="562"/>
      <c r="BC44" s="562"/>
      <c r="BD44" s="562"/>
      <c r="BE44" s="564"/>
      <c r="BF44" s="564"/>
      <c r="BG44" s="564"/>
    </row>
    <row r="45" spans="1:59" x14ac:dyDescent="0.2">
      <c r="A45" s="1266"/>
      <c r="B45" s="1074" t="s">
        <v>2196</v>
      </c>
      <c r="C45" s="364">
        <v>2.7963814771682216</v>
      </c>
      <c r="D45" s="1078">
        <v>0.92162101741731761</v>
      </c>
      <c r="E45" s="364">
        <v>3.7180024945855399</v>
      </c>
      <c r="F45" s="363">
        <v>2.7963814771682216</v>
      </c>
      <c r="G45" s="1078">
        <v>0.92162101741731761</v>
      </c>
      <c r="H45" s="365">
        <v>3.7180024945855399</v>
      </c>
      <c r="I45" s="1071">
        <v>2</v>
      </c>
      <c r="J45" s="1080">
        <v>2</v>
      </c>
      <c r="K45" s="1072">
        <v>2</v>
      </c>
      <c r="L45" s="371"/>
      <c r="M45" s="1065"/>
      <c r="N45" s="560"/>
      <c r="O45" s="560"/>
      <c r="P45" s="559"/>
      <c r="Q45" s="562"/>
      <c r="R45" s="560"/>
      <c r="S45" s="560"/>
      <c r="X45" s="559"/>
      <c r="Y45" s="559"/>
      <c r="Z45" s="559"/>
      <c r="AA45" s="559"/>
      <c r="AB45" s="560"/>
      <c r="AC45" s="560"/>
      <c r="AD45" s="560"/>
      <c r="AE45" s="561"/>
      <c r="AF45" s="559"/>
      <c r="AG45" s="559"/>
      <c r="AH45" s="559"/>
      <c r="AI45" s="562"/>
      <c r="AJ45" s="562"/>
      <c r="AK45" s="559"/>
      <c r="AL45" s="559"/>
      <c r="AM45" s="559"/>
      <c r="AN45" s="571"/>
      <c r="AO45" s="571"/>
      <c r="AP45" s="562"/>
      <c r="AQ45" s="559"/>
      <c r="AR45" s="559"/>
      <c r="AS45" s="572"/>
      <c r="AT45" s="572"/>
      <c r="AU45" s="572"/>
      <c r="AV45" s="562"/>
      <c r="AW45" s="573"/>
      <c r="AX45" s="573"/>
      <c r="AY45" s="562"/>
      <c r="AZ45" s="562"/>
      <c r="BA45" s="564"/>
      <c r="BB45" s="562"/>
      <c r="BC45" s="562"/>
      <c r="BD45" s="562"/>
      <c r="BE45" s="564"/>
      <c r="BF45" s="564"/>
      <c r="BG45" s="564"/>
    </row>
    <row r="46" spans="1:59" x14ac:dyDescent="0.2">
      <c r="A46" s="1265">
        <v>2021</v>
      </c>
      <c r="B46" s="272" t="s">
        <v>1910</v>
      </c>
      <c r="C46" s="1068">
        <v>1.5803247251023986</v>
      </c>
      <c r="D46" s="574"/>
      <c r="E46" s="1068"/>
      <c r="F46" s="1075">
        <v>1.7156575915908217</v>
      </c>
      <c r="G46" s="574"/>
      <c r="H46" s="1076"/>
      <c r="I46" s="1069">
        <v>128</v>
      </c>
      <c r="J46" s="575"/>
      <c r="K46" s="1070"/>
      <c r="M46" s="1065"/>
      <c r="N46" s="560"/>
      <c r="O46" s="560"/>
      <c r="P46" s="559"/>
      <c r="Q46" s="562"/>
      <c r="R46" s="560"/>
      <c r="S46" s="560"/>
      <c r="X46" s="559"/>
      <c r="Y46" s="559"/>
      <c r="Z46" s="559"/>
      <c r="AA46" s="559"/>
      <c r="AB46" s="560"/>
      <c r="AC46" s="560"/>
      <c r="AD46" s="560"/>
      <c r="AE46" s="561"/>
      <c r="AF46" s="559"/>
      <c r="AG46" s="559"/>
      <c r="AH46" s="559"/>
      <c r="AI46" s="562"/>
      <c r="AJ46" s="562"/>
      <c r="AK46" s="559"/>
      <c r="AL46" s="559"/>
      <c r="AM46" s="559"/>
      <c r="AN46" s="571"/>
      <c r="AO46" s="571"/>
      <c r="AP46" s="562"/>
      <c r="AQ46" s="559"/>
      <c r="AR46" s="559"/>
      <c r="AS46" s="572"/>
      <c r="AT46" s="572"/>
      <c r="AU46" s="572"/>
      <c r="AV46" s="562"/>
      <c r="AW46" s="573"/>
      <c r="AX46" s="573"/>
      <c r="AY46" s="562"/>
      <c r="AZ46" s="562"/>
      <c r="BA46" s="564"/>
      <c r="BB46" s="562"/>
      <c r="BC46" s="562"/>
      <c r="BD46" s="562"/>
      <c r="BE46" s="564"/>
      <c r="BF46" s="564"/>
      <c r="BG46" s="564"/>
    </row>
    <row r="47" spans="1:59" x14ac:dyDescent="0.2">
      <c r="A47" s="1266"/>
      <c r="B47" s="1074" t="s">
        <v>2196</v>
      </c>
      <c r="C47" s="364">
        <v>1.4009762753574344</v>
      </c>
      <c r="D47" s="1078">
        <v>1.0333914117276355</v>
      </c>
      <c r="E47" s="364">
        <v>3.7750345180365974</v>
      </c>
      <c r="F47" s="363">
        <v>1.4993239944010461</v>
      </c>
      <c r="G47" s="1078">
        <v>1.7854093770060051</v>
      </c>
      <c r="H47" s="365">
        <v>3.8917673738720402</v>
      </c>
      <c r="I47" s="1071">
        <v>11</v>
      </c>
      <c r="J47" s="1080">
        <v>10</v>
      </c>
      <c r="K47" s="1072">
        <v>18</v>
      </c>
      <c r="L47" s="371"/>
      <c r="M47" s="1065"/>
      <c r="N47" s="560"/>
      <c r="O47" s="560"/>
      <c r="P47" s="559"/>
      <c r="Q47" s="562"/>
      <c r="R47" s="560"/>
      <c r="S47" s="560"/>
      <c r="X47" s="559"/>
      <c r="Y47" s="559"/>
      <c r="Z47" s="559"/>
      <c r="AA47" s="559"/>
      <c r="AB47" s="560"/>
      <c r="AC47" s="560"/>
      <c r="AD47" s="560"/>
      <c r="AE47" s="561"/>
      <c r="AF47" s="559"/>
      <c r="AG47" s="559"/>
      <c r="AH47" s="559"/>
      <c r="AI47" s="562"/>
      <c r="AJ47" s="562"/>
      <c r="AK47" s="559"/>
      <c r="AL47" s="559"/>
      <c r="AM47" s="559"/>
      <c r="AN47" s="571"/>
      <c r="AO47" s="571"/>
      <c r="AP47" s="562"/>
      <c r="AQ47" s="559"/>
      <c r="AR47" s="559"/>
      <c r="AS47" s="572"/>
      <c r="AT47" s="572"/>
      <c r="AU47" s="572"/>
      <c r="AV47" s="562"/>
      <c r="AW47" s="573"/>
      <c r="AX47" s="573"/>
      <c r="AY47" s="562"/>
      <c r="AZ47" s="562"/>
      <c r="BA47" s="564"/>
      <c r="BB47" s="562"/>
      <c r="BC47" s="562"/>
      <c r="BD47" s="562"/>
      <c r="BE47" s="564"/>
      <c r="BF47" s="564"/>
      <c r="BG47" s="564"/>
    </row>
    <row r="48" spans="1:59" x14ac:dyDescent="0.2">
      <c r="A48" s="1265">
        <v>2022</v>
      </c>
      <c r="B48" s="272" t="s">
        <v>1910</v>
      </c>
      <c r="C48" s="1068">
        <v>1.3896321900112412</v>
      </c>
      <c r="D48" s="574"/>
      <c r="E48" s="1068"/>
      <c r="F48" s="1075">
        <v>1.4569652790397056</v>
      </c>
      <c r="G48" s="574"/>
      <c r="H48" s="1076"/>
      <c r="I48" s="1069">
        <v>58</v>
      </c>
      <c r="J48" s="575"/>
      <c r="K48" s="1070"/>
      <c r="L48" s="371"/>
      <c r="M48" s="1065"/>
      <c r="N48" s="560"/>
      <c r="O48" s="560"/>
      <c r="P48" s="559"/>
      <c r="Q48" s="562"/>
      <c r="R48" s="560"/>
      <c r="S48" s="560"/>
      <c r="X48" s="559"/>
      <c r="Y48" s="559"/>
      <c r="Z48" s="559"/>
      <c r="AA48" s="559"/>
      <c r="AB48" s="560"/>
      <c r="AC48" s="560"/>
      <c r="AD48" s="560"/>
      <c r="AE48" s="561"/>
      <c r="AF48" s="559"/>
      <c r="AG48" s="559"/>
      <c r="AH48" s="559"/>
      <c r="AI48" s="562"/>
      <c r="AJ48" s="562"/>
      <c r="AK48" s="559"/>
      <c r="AL48" s="559"/>
      <c r="AM48" s="559"/>
      <c r="AN48" s="571"/>
      <c r="AO48" s="571"/>
      <c r="AP48" s="562"/>
      <c r="AQ48" s="559"/>
      <c r="AR48" s="559"/>
      <c r="AS48" s="572"/>
      <c r="AT48" s="572"/>
      <c r="AU48" s="572"/>
      <c r="AV48" s="562"/>
      <c r="AW48" s="573"/>
      <c r="AX48" s="573"/>
      <c r="AY48" s="562"/>
      <c r="AZ48" s="562"/>
      <c r="BA48" s="564"/>
      <c r="BB48" s="562"/>
      <c r="BC48" s="562"/>
      <c r="BD48" s="562"/>
      <c r="BE48" s="564"/>
      <c r="BF48" s="564"/>
      <c r="BG48" s="564"/>
    </row>
    <row r="49" spans="1:59" x14ac:dyDescent="0.2">
      <c r="A49" s="1266"/>
      <c r="B49" s="1074" t="s">
        <v>2196</v>
      </c>
      <c r="C49" s="364">
        <v>1.124548190217852</v>
      </c>
      <c r="D49" s="1078">
        <v>1.1166515467706173</v>
      </c>
      <c r="E49" s="364">
        <v>2.4625591446632185</v>
      </c>
      <c r="F49" s="363">
        <v>1.124548190217852</v>
      </c>
      <c r="G49" s="1078">
        <v>1.1166515467706173</v>
      </c>
      <c r="H49" s="365">
        <v>2.5092589510556458</v>
      </c>
      <c r="I49" s="1071">
        <v>1</v>
      </c>
      <c r="J49" s="1080">
        <v>1</v>
      </c>
      <c r="K49" s="1072">
        <v>9</v>
      </c>
      <c r="L49" s="371"/>
      <c r="M49" s="1065"/>
      <c r="N49" s="560"/>
      <c r="O49" s="560"/>
      <c r="P49" s="559"/>
      <c r="Q49" s="562"/>
      <c r="R49" s="560"/>
      <c r="S49" s="560"/>
      <c r="X49" s="559"/>
      <c r="Y49" s="559"/>
      <c r="Z49" s="559"/>
      <c r="AA49" s="559"/>
      <c r="AB49" s="560"/>
      <c r="AC49" s="560"/>
      <c r="AD49" s="560"/>
      <c r="AE49" s="561"/>
      <c r="AF49" s="559"/>
      <c r="AG49" s="559"/>
      <c r="AH49" s="559"/>
      <c r="AI49" s="562"/>
      <c r="AJ49" s="562"/>
      <c r="AK49" s="559"/>
      <c r="AL49" s="559"/>
      <c r="AM49" s="559"/>
      <c r="AN49" s="571"/>
      <c r="AO49" s="571"/>
      <c r="AP49" s="562"/>
      <c r="AQ49" s="559"/>
      <c r="AR49" s="559"/>
      <c r="AS49" s="572"/>
      <c r="AT49" s="572"/>
      <c r="AU49" s="572"/>
      <c r="AV49" s="562"/>
      <c r="AW49" s="573"/>
      <c r="AX49" s="573"/>
      <c r="AY49" s="562"/>
      <c r="AZ49" s="562"/>
      <c r="BA49" s="564"/>
      <c r="BB49" s="562"/>
      <c r="BC49" s="562"/>
      <c r="BD49" s="562"/>
      <c r="BE49" s="564"/>
      <c r="BF49" s="564"/>
      <c r="BG49" s="564"/>
    </row>
    <row r="50" spans="1:59" x14ac:dyDescent="0.2">
      <c r="A50" s="1265">
        <v>2023</v>
      </c>
      <c r="B50" s="272" t="s">
        <v>1910</v>
      </c>
      <c r="C50" s="1068">
        <v>1.3313129480083477</v>
      </c>
      <c r="D50" s="574"/>
      <c r="E50" s="1068"/>
      <c r="F50" s="1075">
        <v>1.4593736919033735</v>
      </c>
      <c r="G50" s="574"/>
      <c r="H50" s="1076"/>
      <c r="I50" s="1069">
        <v>75</v>
      </c>
      <c r="J50" s="575"/>
      <c r="K50" s="1070"/>
      <c r="M50" s="1065"/>
      <c r="N50" s="560"/>
      <c r="O50" s="560"/>
      <c r="P50" s="559"/>
      <c r="Q50" s="562"/>
      <c r="R50" s="560"/>
      <c r="S50" s="560"/>
      <c r="X50" s="559"/>
      <c r="Y50" s="559"/>
      <c r="Z50" s="559"/>
      <c r="AA50" s="559"/>
      <c r="AB50" s="560"/>
      <c r="AC50" s="560"/>
      <c r="AD50" s="560"/>
      <c r="AE50" s="561"/>
      <c r="AF50" s="559"/>
      <c r="AG50" s="559"/>
      <c r="AH50" s="559"/>
      <c r="AI50" s="562"/>
      <c r="AJ50" s="562"/>
      <c r="AK50" s="559"/>
      <c r="AL50" s="559"/>
      <c r="AM50" s="559"/>
      <c r="AN50" s="571"/>
      <c r="AO50" s="571"/>
      <c r="AP50" s="562"/>
      <c r="AQ50" s="559"/>
      <c r="AR50" s="559"/>
      <c r="AS50" s="572"/>
      <c r="AT50" s="572"/>
      <c r="AU50" s="572"/>
      <c r="AV50" s="562"/>
      <c r="AW50" s="573"/>
      <c r="AX50" s="573"/>
      <c r="AY50" s="562"/>
      <c r="AZ50" s="562"/>
      <c r="BA50" s="564"/>
      <c r="BB50" s="562"/>
      <c r="BC50" s="562"/>
      <c r="BD50" s="562"/>
      <c r="BE50" s="564"/>
      <c r="BF50" s="564"/>
      <c r="BG50" s="564"/>
    </row>
    <row r="51" spans="1:59" x14ac:dyDescent="0.2">
      <c r="A51" s="1266"/>
      <c r="B51" s="1074" t="s">
        <v>2196</v>
      </c>
      <c r="C51" s="1073"/>
      <c r="D51" s="1079"/>
      <c r="E51" s="364">
        <v>2.1904761904761902</v>
      </c>
      <c r="F51" s="1077"/>
      <c r="G51" s="1079"/>
      <c r="H51" s="365">
        <v>2.2356087695938873</v>
      </c>
      <c r="I51" s="1071">
        <v>0</v>
      </c>
      <c r="J51" s="1080">
        <v>0</v>
      </c>
      <c r="K51" s="1072">
        <v>16</v>
      </c>
      <c r="L51" s="371"/>
      <c r="M51" s="1065"/>
      <c r="N51" s="560"/>
      <c r="O51" s="560"/>
      <c r="P51" s="559"/>
      <c r="Q51" s="562"/>
      <c r="R51" s="560"/>
      <c r="S51" s="560"/>
      <c r="X51" s="559"/>
      <c r="Y51" s="559"/>
      <c r="Z51" s="559"/>
      <c r="AA51" s="559"/>
      <c r="AB51" s="560"/>
      <c r="AC51" s="560"/>
      <c r="AD51" s="560"/>
      <c r="AE51" s="561"/>
      <c r="AF51" s="559"/>
      <c r="AG51" s="559"/>
      <c r="AH51" s="559"/>
      <c r="AI51" s="562"/>
      <c r="AJ51" s="562"/>
      <c r="AK51" s="559"/>
      <c r="AL51" s="559"/>
      <c r="AM51" s="559"/>
      <c r="AN51" s="571"/>
      <c r="AO51" s="571"/>
      <c r="AP51" s="562"/>
      <c r="AQ51" s="559"/>
      <c r="AR51" s="559"/>
      <c r="AS51" s="572"/>
      <c r="AT51" s="572"/>
      <c r="AU51" s="572"/>
      <c r="AV51" s="562"/>
      <c r="AW51" s="573"/>
      <c r="AX51" s="573"/>
      <c r="AY51" s="562"/>
      <c r="AZ51" s="562"/>
      <c r="BA51" s="564"/>
      <c r="BB51" s="562"/>
      <c r="BC51" s="562"/>
      <c r="BD51" s="562"/>
      <c r="BE51" s="564"/>
      <c r="BF51" s="564"/>
      <c r="BG51" s="564"/>
    </row>
    <row r="52" spans="1:59" x14ac:dyDescent="0.2">
      <c r="F52" s="477"/>
      <c r="G52" s="477"/>
      <c r="H52" s="477"/>
      <c r="K52" s="1064">
        <f>SUM(K40:K51)</f>
        <v>56</v>
      </c>
      <c r="M52" s="1065"/>
      <c r="N52" s="560"/>
      <c r="O52" s="560"/>
      <c r="P52" s="559"/>
      <c r="Q52" s="562"/>
      <c r="R52" s="560"/>
      <c r="S52" s="560"/>
      <c r="X52" s="559"/>
      <c r="Y52" s="559"/>
      <c r="Z52" s="559"/>
      <c r="AA52" s="559"/>
      <c r="AB52" s="560"/>
      <c r="AC52" s="560"/>
      <c r="AD52" s="560"/>
      <c r="AE52" s="561"/>
      <c r="AF52" s="559"/>
      <c r="AG52" s="559"/>
      <c r="AH52" s="559"/>
      <c r="AI52" s="562"/>
      <c r="AJ52" s="562"/>
      <c r="AK52" s="559"/>
      <c r="AL52" s="559"/>
      <c r="AM52" s="559"/>
      <c r="AN52" s="571"/>
      <c r="AO52" s="571"/>
      <c r="AP52" s="562"/>
      <c r="AQ52" s="559"/>
      <c r="AR52" s="559"/>
      <c r="AS52" s="572"/>
      <c r="AT52" s="572"/>
      <c r="AU52" s="572"/>
      <c r="AV52" s="562"/>
      <c r="AW52" s="573"/>
      <c r="AX52" s="573"/>
      <c r="AY52" s="562"/>
      <c r="AZ52" s="562"/>
      <c r="BA52" s="564"/>
      <c r="BB52" s="562"/>
      <c r="BC52" s="562"/>
      <c r="BD52" s="562"/>
      <c r="BE52" s="564"/>
      <c r="BF52" s="564"/>
      <c r="BG52" s="564"/>
    </row>
    <row r="53" spans="1:59" x14ac:dyDescent="0.2">
      <c r="M53" s="1065"/>
      <c r="N53" s="560"/>
      <c r="O53" s="560"/>
      <c r="P53" s="559"/>
      <c r="Q53" s="562"/>
      <c r="R53" s="560"/>
      <c r="S53" s="560"/>
      <c r="X53" s="559"/>
      <c r="Y53" s="559"/>
      <c r="Z53" s="559"/>
      <c r="AA53" s="559"/>
      <c r="AB53" s="560"/>
      <c r="AC53" s="560"/>
      <c r="AD53" s="560"/>
      <c r="AE53" s="561"/>
      <c r="AF53" s="559"/>
      <c r="AG53" s="559"/>
      <c r="AH53" s="559"/>
      <c r="AI53" s="562"/>
      <c r="AJ53" s="562"/>
      <c r="AK53" s="559"/>
      <c r="AL53" s="559"/>
      <c r="AM53" s="559"/>
      <c r="AN53" s="571"/>
      <c r="AO53" s="571"/>
      <c r="AP53" s="562"/>
      <c r="AQ53" s="559"/>
      <c r="AR53" s="559"/>
      <c r="AS53" s="572"/>
      <c r="AT53" s="572"/>
      <c r="AU53" s="572"/>
      <c r="AV53" s="562"/>
      <c r="AW53" s="573"/>
      <c r="AX53" s="573"/>
      <c r="AY53" s="562"/>
      <c r="AZ53" s="562"/>
      <c r="BA53" s="564"/>
      <c r="BB53" s="562"/>
      <c r="BC53" s="562"/>
      <c r="BD53" s="562"/>
      <c r="BE53" s="564"/>
      <c r="BF53" s="564"/>
      <c r="BG53" s="564"/>
    </row>
    <row r="54" spans="1:59" x14ac:dyDescent="0.2">
      <c r="M54" s="1065"/>
      <c r="N54" s="560"/>
      <c r="O54" s="560"/>
      <c r="P54" s="559"/>
      <c r="Q54" s="562"/>
      <c r="R54" s="560"/>
      <c r="S54" s="560"/>
      <c r="X54" s="559"/>
      <c r="Y54" s="559"/>
      <c r="Z54" s="559"/>
      <c r="AA54" s="559"/>
      <c r="AB54" s="560"/>
      <c r="AC54" s="560"/>
      <c r="AD54" s="560"/>
      <c r="AE54" s="561"/>
      <c r="AF54" s="559"/>
      <c r="AG54" s="559"/>
      <c r="AH54" s="559"/>
      <c r="AI54" s="562"/>
      <c r="AJ54" s="562"/>
      <c r="AK54" s="559"/>
      <c r="AL54" s="559"/>
      <c r="AM54" s="559"/>
      <c r="AN54" s="571"/>
      <c r="AO54" s="571"/>
      <c r="AP54" s="562"/>
      <c r="AQ54" s="559"/>
      <c r="AR54" s="559"/>
      <c r="AS54" s="572"/>
      <c r="AT54" s="572"/>
      <c r="AU54" s="572"/>
      <c r="AV54" s="562"/>
      <c r="AW54" s="573"/>
      <c r="AX54" s="573"/>
      <c r="AY54" s="562"/>
      <c r="AZ54" s="562"/>
      <c r="BA54" s="564"/>
      <c r="BB54" s="562"/>
      <c r="BC54" s="562"/>
      <c r="BD54" s="562"/>
      <c r="BE54" s="564"/>
      <c r="BF54" s="564"/>
      <c r="BG54" s="564"/>
    </row>
    <row r="55" spans="1:59" x14ac:dyDescent="0.2">
      <c r="M55" s="1065"/>
      <c r="N55" s="560"/>
      <c r="O55" s="560"/>
      <c r="P55" s="559"/>
      <c r="Q55" s="562"/>
      <c r="R55" s="560"/>
      <c r="S55" s="560"/>
      <c r="X55" s="559"/>
      <c r="Y55" s="559"/>
      <c r="Z55" s="559"/>
      <c r="AA55" s="559"/>
      <c r="AB55" s="560"/>
      <c r="AC55" s="560"/>
      <c r="AD55" s="560"/>
      <c r="AE55" s="561"/>
      <c r="AF55" s="559"/>
      <c r="AG55" s="559"/>
      <c r="AH55" s="559"/>
      <c r="AI55" s="562"/>
      <c r="AJ55" s="562"/>
      <c r="AK55" s="559"/>
      <c r="AL55" s="559"/>
      <c r="AM55" s="559"/>
      <c r="AN55" s="571"/>
      <c r="AO55" s="571"/>
      <c r="AP55" s="562"/>
      <c r="AQ55" s="559"/>
      <c r="AR55" s="559"/>
      <c r="AS55" s="572"/>
      <c r="AT55" s="572"/>
      <c r="AU55" s="572"/>
      <c r="AV55" s="562"/>
      <c r="AW55" s="573"/>
      <c r="AX55" s="573"/>
      <c r="AY55" s="562"/>
      <c r="AZ55" s="562"/>
      <c r="BA55" s="564"/>
      <c r="BB55" s="562"/>
      <c r="BC55" s="562"/>
      <c r="BD55" s="562"/>
      <c r="BE55" s="564"/>
      <c r="BF55" s="564"/>
      <c r="BG55" s="564"/>
    </row>
    <row r="56" spans="1:59" x14ac:dyDescent="0.2">
      <c r="M56" s="1065"/>
      <c r="N56" s="560"/>
      <c r="O56" s="560"/>
      <c r="P56" s="559"/>
      <c r="Q56" s="562"/>
      <c r="R56" s="560"/>
      <c r="S56" s="560"/>
      <c r="X56" s="559"/>
      <c r="Y56" s="559"/>
      <c r="Z56" s="559"/>
      <c r="AA56" s="559"/>
      <c r="AB56" s="560"/>
      <c r="AC56" s="560"/>
      <c r="AD56" s="560"/>
      <c r="AE56" s="561"/>
      <c r="AF56" s="559"/>
      <c r="AG56" s="559"/>
      <c r="AH56" s="559"/>
      <c r="AI56" s="562"/>
      <c r="AJ56" s="562"/>
      <c r="AK56" s="559"/>
      <c r="AL56" s="559"/>
      <c r="AM56" s="559"/>
      <c r="AN56" s="571"/>
      <c r="AO56" s="571"/>
      <c r="AP56" s="562"/>
      <c r="AQ56" s="559"/>
      <c r="AR56" s="559"/>
      <c r="AS56" s="572"/>
      <c r="AT56" s="572"/>
      <c r="AU56" s="572"/>
      <c r="AV56" s="562"/>
      <c r="AW56" s="560"/>
      <c r="AX56" s="560"/>
      <c r="AY56" s="562"/>
      <c r="AZ56" s="562"/>
      <c r="BA56" s="564"/>
      <c r="BB56" s="562"/>
      <c r="BC56" s="562"/>
      <c r="BD56" s="562"/>
      <c r="BE56" s="564"/>
      <c r="BF56" s="564"/>
      <c r="BG56" s="564"/>
    </row>
    <row r="57" spans="1:59" x14ac:dyDescent="0.2">
      <c r="M57" s="1065"/>
      <c r="N57" s="560"/>
      <c r="O57" s="560"/>
      <c r="P57" s="559"/>
      <c r="Q57" s="562"/>
      <c r="R57" s="560"/>
      <c r="S57" s="560"/>
      <c r="X57" s="559"/>
      <c r="Y57" s="559"/>
      <c r="Z57" s="559"/>
      <c r="AA57" s="559"/>
      <c r="AB57" s="560"/>
      <c r="AC57" s="560"/>
      <c r="AD57" s="560"/>
      <c r="AE57" s="561"/>
      <c r="AF57" s="559"/>
      <c r="AG57" s="559"/>
      <c r="AH57" s="559"/>
      <c r="AI57" s="562"/>
      <c r="AJ57" s="562"/>
      <c r="AK57" s="559"/>
      <c r="AL57" s="559"/>
      <c r="AM57" s="559"/>
      <c r="AN57" s="571"/>
      <c r="AO57" s="571"/>
      <c r="AP57" s="562"/>
      <c r="AQ57" s="559"/>
      <c r="AR57" s="559"/>
      <c r="AS57" s="572"/>
      <c r="AT57" s="572"/>
      <c r="AU57" s="572"/>
      <c r="AV57" s="562"/>
      <c r="AW57" s="560"/>
      <c r="AX57" s="560"/>
      <c r="AY57" s="562"/>
      <c r="AZ57" s="562"/>
      <c r="BA57" s="564"/>
      <c r="BB57" s="562"/>
      <c r="BC57" s="562"/>
      <c r="BD57" s="562"/>
      <c r="BE57" s="564"/>
      <c r="BF57" s="564"/>
      <c r="BG57" s="564"/>
    </row>
    <row r="58" spans="1:59" x14ac:dyDescent="0.2">
      <c r="M58" s="1065"/>
      <c r="N58" s="560"/>
      <c r="O58" s="560"/>
      <c r="P58" s="559"/>
      <c r="Q58" s="562"/>
      <c r="R58" s="560"/>
      <c r="S58" s="560"/>
      <c r="X58" s="559"/>
      <c r="Y58" s="559"/>
      <c r="Z58" s="559"/>
      <c r="AA58" s="559"/>
      <c r="AB58" s="560"/>
      <c r="AC58" s="560"/>
      <c r="AD58" s="560"/>
      <c r="AE58" s="561"/>
      <c r="AF58" s="559"/>
      <c r="AG58" s="559"/>
      <c r="AH58" s="559"/>
      <c r="AI58" s="562"/>
      <c r="AJ58" s="562"/>
      <c r="AK58" s="559"/>
      <c r="AL58" s="559"/>
      <c r="AM58" s="559"/>
      <c r="AN58" s="571"/>
      <c r="AO58" s="571"/>
      <c r="AP58" s="562"/>
      <c r="AQ58" s="559"/>
      <c r="AR58" s="559"/>
      <c r="AS58" s="572"/>
      <c r="AT58" s="572"/>
      <c r="AU58" s="572"/>
      <c r="AV58" s="562"/>
      <c r="AW58" s="560"/>
      <c r="AX58" s="560"/>
      <c r="AY58" s="562"/>
      <c r="AZ58" s="562"/>
      <c r="BA58" s="564"/>
      <c r="BB58" s="562"/>
      <c r="BC58" s="562"/>
      <c r="BD58" s="562"/>
      <c r="BE58" s="564"/>
      <c r="BF58" s="564"/>
      <c r="BG58" s="564"/>
    </row>
    <row r="59" spans="1:59" x14ac:dyDescent="0.2">
      <c r="M59" s="1065"/>
      <c r="N59" s="560"/>
      <c r="O59" s="560"/>
      <c r="P59" s="559"/>
      <c r="Q59" s="562"/>
      <c r="R59" s="560"/>
      <c r="S59" s="560"/>
      <c r="X59" s="559"/>
      <c r="Y59" s="559"/>
      <c r="Z59" s="559"/>
      <c r="AA59" s="559"/>
      <c r="AB59" s="560"/>
      <c r="AC59" s="560"/>
      <c r="AD59" s="560"/>
      <c r="AE59" s="561"/>
      <c r="AF59" s="559"/>
      <c r="AG59" s="559"/>
      <c r="AH59" s="559"/>
      <c r="AI59" s="562"/>
      <c r="AJ59" s="562"/>
      <c r="AK59" s="559"/>
      <c r="AL59" s="559"/>
      <c r="AM59" s="559"/>
      <c r="AN59" s="571"/>
      <c r="AO59" s="571"/>
      <c r="AP59" s="562"/>
      <c r="AQ59" s="559"/>
      <c r="AR59" s="559"/>
      <c r="AS59" s="572"/>
      <c r="AT59" s="572"/>
      <c r="AU59" s="572"/>
      <c r="AV59" s="562"/>
      <c r="AW59" s="560"/>
      <c r="AX59" s="560"/>
      <c r="AY59" s="562"/>
      <c r="AZ59" s="562"/>
      <c r="BA59" s="564"/>
      <c r="BB59" s="562"/>
      <c r="BC59" s="562"/>
      <c r="BD59" s="562"/>
      <c r="BE59" s="564"/>
      <c r="BF59" s="564"/>
      <c r="BG59" s="564"/>
    </row>
    <row r="60" spans="1:59" x14ac:dyDescent="0.2">
      <c r="M60" s="1065"/>
      <c r="N60" s="560"/>
      <c r="O60" s="560"/>
      <c r="P60" s="559"/>
      <c r="Q60" s="562"/>
      <c r="R60" s="560"/>
      <c r="S60" s="560"/>
      <c r="X60" s="559"/>
      <c r="Y60" s="559"/>
      <c r="Z60" s="559"/>
      <c r="AA60" s="559"/>
      <c r="AB60" s="560"/>
      <c r="AC60" s="560"/>
      <c r="AD60" s="560"/>
      <c r="AE60" s="561"/>
      <c r="AF60" s="559"/>
      <c r="AG60" s="559"/>
      <c r="AH60" s="559"/>
      <c r="AI60" s="562"/>
      <c r="AJ60" s="562"/>
      <c r="AK60" s="559"/>
      <c r="AL60" s="559"/>
      <c r="AM60" s="559"/>
      <c r="AN60" s="571"/>
      <c r="AO60" s="571"/>
      <c r="AP60" s="562"/>
      <c r="AQ60" s="559"/>
      <c r="AR60" s="559"/>
      <c r="AS60" s="572"/>
      <c r="AT60" s="572"/>
      <c r="AU60" s="572"/>
      <c r="AV60" s="562"/>
      <c r="AW60" s="560"/>
      <c r="AX60" s="560"/>
      <c r="AY60" s="562"/>
      <c r="AZ60" s="562"/>
      <c r="BA60" s="564"/>
      <c r="BB60" s="562"/>
      <c r="BC60" s="562"/>
      <c r="BD60" s="562"/>
      <c r="BE60" s="564"/>
      <c r="BF60" s="564"/>
      <c r="BG60" s="564"/>
    </row>
    <row r="61" spans="1:59" x14ac:dyDescent="0.2">
      <c r="M61" s="1065"/>
      <c r="N61" s="560"/>
      <c r="O61" s="560"/>
      <c r="P61" s="559"/>
      <c r="Q61" s="562"/>
      <c r="R61" s="560"/>
      <c r="S61" s="560"/>
      <c r="X61" s="559"/>
      <c r="Y61" s="559"/>
      <c r="Z61" s="559"/>
      <c r="AA61" s="559"/>
      <c r="AB61" s="560"/>
      <c r="AC61" s="560"/>
      <c r="AD61" s="560"/>
      <c r="AE61" s="561"/>
      <c r="AF61" s="559"/>
      <c r="AG61" s="559"/>
      <c r="AH61" s="559"/>
      <c r="AI61" s="562"/>
      <c r="AJ61" s="562"/>
      <c r="AK61" s="559"/>
      <c r="AL61" s="559"/>
      <c r="AM61" s="559"/>
      <c r="AN61" s="571"/>
      <c r="AO61" s="571"/>
      <c r="AP61" s="562"/>
      <c r="AQ61" s="559"/>
      <c r="AR61" s="559"/>
      <c r="AS61" s="572"/>
      <c r="AT61" s="572"/>
      <c r="AU61" s="572"/>
      <c r="AV61" s="562"/>
      <c r="AW61" s="560"/>
      <c r="AX61" s="560"/>
      <c r="AY61" s="562"/>
      <c r="AZ61" s="562"/>
      <c r="BA61" s="564"/>
      <c r="BB61" s="562"/>
      <c r="BC61" s="562"/>
      <c r="BD61" s="562"/>
      <c r="BE61" s="564"/>
      <c r="BF61" s="564"/>
      <c r="BG61" s="564"/>
    </row>
    <row r="62" spans="1:59" x14ac:dyDescent="0.2">
      <c r="M62" s="1065"/>
      <c r="N62" s="560"/>
      <c r="O62" s="560"/>
      <c r="Q62" s="477"/>
      <c r="R62" s="298"/>
      <c r="S62" s="298"/>
      <c r="X62" s="559"/>
      <c r="Y62" s="559"/>
      <c r="Z62" s="559"/>
      <c r="AA62" s="559"/>
      <c r="AB62" s="560"/>
      <c r="AC62" s="560"/>
      <c r="AD62" s="560"/>
      <c r="AE62" s="561"/>
      <c r="AF62" s="559"/>
      <c r="AG62" s="559"/>
      <c r="AH62" s="559"/>
      <c r="AI62" s="562"/>
      <c r="AJ62" s="562"/>
      <c r="AK62" s="559"/>
      <c r="AL62" s="559"/>
      <c r="AM62" s="559"/>
      <c r="AN62" s="571"/>
      <c r="AO62" s="571"/>
      <c r="AP62" s="562"/>
      <c r="AQ62" s="559"/>
      <c r="AR62" s="559"/>
      <c r="AS62" s="572"/>
      <c r="AT62" s="572"/>
      <c r="AU62" s="572"/>
      <c r="AV62" s="562"/>
      <c r="AW62" s="560"/>
      <c r="AX62" s="560"/>
      <c r="AY62" s="562"/>
      <c r="AZ62" s="562"/>
      <c r="BA62" s="564"/>
      <c r="BB62" s="562"/>
      <c r="BC62" s="562"/>
      <c r="BD62" s="562"/>
      <c r="BE62" s="564"/>
      <c r="BF62" s="564"/>
      <c r="BG62" s="564"/>
    </row>
    <row r="63" spans="1:59" x14ac:dyDescent="0.2">
      <c r="M63" s="1065"/>
      <c r="N63" s="560"/>
      <c r="O63" s="560"/>
      <c r="Q63" s="477"/>
      <c r="R63" s="298"/>
      <c r="S63" s="298"/>
      <c r="X63" s="559"/>
      <c r="Y63" s="559"/>
      <c r="Z63" s="559"/>
      <c r="AA63" s="559"/>
      <c r="AB63" s="560"/>
      <c r="AC63" s="560"/>
      <c r="AD63" s="560"/>
      <c r="AE63" s="561"/>
      <c r="AF63" s="559"/>
      <c r="AG63" s="559"/>
      <c r="AH63" s="559"/>
      <c r="AI63" s="562"/>
      <c r="AJ63" s="562"/>
      <c r="AK63" s="559"/>
      <c r="AL63" s="559"/>
      <c r="AM63" s="559"/>
      <c r="AN63" s="571"/>
      <c r="AO63" s="571"/>
      <c r="AP63" s="562"/>
      <c r="AQ63" s="559"/>
      <c r="AR63" s="559"/>
      <c r="AS63" s="572"/>
      <c r="AT63" s="572"/>
      <c r="AU63" s="572"/>
      <c r="AV63" s="562"/>
      <c r="AW63" s="560"/>
      <c r="AX63" s="560"/>
      <c r="AY63" s="562"/>
      <c r="AZ63" s="562"/>
      <c r="BA63" s="564"/>
      <c r="BB63" s="562"/>
      <c r="BC63" s="562"/>
      <c r="BD63" s="562"/>
      <c r="BE63" s="564"/>
      <c r="BF63" s="564"/>
      <c r="BG63" s="564"/>
    </row>
    <row r="64" spans="1:59" x14ac:dyDescent="0.2">
      <c r="M64" s="1065"/>
      <c r="N64" s="560"/>
      <c r="O64" s="560"/>
      <c r="Q64" s="477"/>
      <c r="R64" s="298"/>
      <c r="S64" s="298"/>
      <c r="X64" s="559"/>
      <c r="Y64" s="559"/>
      <c r="Z64" s="559"/>
      <c r="AA64" s="559"/>
      <c r="AB64" s="560"/>
      <c r="AC64" s="560"/>
      <c r="AD64" s="560"/>
      <c r="AE64" s="561"/>
      <c r="AF64" s="559"/>
      <c r="AG64" s="559"/>
      <c r="AH64" s="559"/>
      <c r="AI64" s="562"/>
      <c r="AJ64" s="562"/>
      <c r="AK64" s="559"/>
      <c r="AL64" s="559"/>
      <c r="AM64" s="559"/>
      <c r="AN64" s="571"/>
      <c r="AO64" s="571"/>
      <c r="AP64" s="562"/>
      <c r="AQ64" s="559"/>
      <c r="AR64" s="559"/>
      <c r="AS64" s="572"/>
      <c r="AT64" s="572"/>
      <c r="AU64" s="572"/>
      <c r="AV64" s="562"/>
      <c r="AW64" s="560"/>
      <c r="AX64" s="560"/>
      <c r="AY64" s="562"/>
      <c r="AZ64" s="562"/>
      <c r="BA64" s="564"/>
      <c r="BB64" s="562"/>
      <c r="BC64" s="562"/>
      <c r="BD64" s="562"/>
      <c r="BE64" s="564"/>
      <c r="BF64" s="564"/>
      <c r="BG64" s="564"/>
    </row>
    <row r="65" spans="13:59" x14ac:dyDescent="0.2">
      <c r="M65" s="1065"/>
      <c r="N65" s="560"/>
      <c r="O65" s="560"/>
      <c r="Q65" s="477"/>
      <c r="R65" s="298"/>
      <c r="S65" s="298"/>
      <c r="X65" s="559"/>
      <c r="Y65" s="559"/>
      <c r="Z65" s="559"/>
      <c r="AA65" s="559"/>
      <c r="AB65" s="560"/>
      <c r="AC65" s="560"/>
      <c r="AD65" s="560"/>
      <c r="AE65" s="561"/>
      <c r="AF65" s="559"/>
      <c r="AG65" s="559"/>
      <c r="AH65" s="559"/>
      <c r="AI65" s="562"/>
      <c r="AJ65" s="562"/>
      <c r="AK65" s="559"/>
      <c r="AL65" s="559"/>
      <c r="AM65" s="559"/>
      <c r="AN65" s="571"/>
      <c r="AO65" s="571"/>
      <c r="AP65" s="562"/>
      <c r="AQ65" s="559"/>
      <c r="AR65" s="559"/>
      <c r="AS65" s="572"/>
      <c r="AT65" s="572"/>
      <c r="AU65" s="572"/>
      <c r="AV65" s="562"/>
      <c r="AW65" s="560"/>
      <c r="AX65" s="560"/>
      <c r="AY65" s="562"/>
      <c r="AZ65" s="562"/>
      <c r="BA65" s="564"/>
      <c r="BB65" s="562"/>
      <c r="BC65" s="562"/>
      <c r="BD65" s="562"/>
      <c r="BE65" s="564"/>
      <c r="BF65" s="564"/>
      <c r="BG65" s="564"/>
    </row>
    <row r="66" spans="13:59" x14ac:dyDescent="0.2">
      <c r="M66" s="1065"/>
      <c r="N66" s="560"/>
      <c r="O66" s="560"/>
      <c r="Q66" s="477"/>
      <c r="R66" s="298"/>
      <c r="S66" s="298"/>
      <c r="X66" s="559"/>
      <c r="Y66" s="559"/>
      <c r="Z66" s="559"/>
      <c r="AA66" s="559"/>
      <c r="AB66" s="560"/>
      <c r="AC66" s="560"/>
      <c r="AD66" s="560"/>
      <c r="AE66" s="561"/>
      <c r="AF66" s="559"/>
      <c r="AG66" s="559"/>
      <c r="AH66" s="559"/>
      <c r="AI66" s="562"/>
      <c r="AJ66" s="562"/>
      <c r="AK66" s="559"/>
      <c r="AL66" s="559"/>
      <c r="AM66" s="559"/>
      <c r="AN66" s="571"/>
      <c r="AO66" s="571"/>
      <c r="AP66" s="562"/>
      <c r="AQ66" s="559"/>
      <c r="AR66" s="559"/>
      <c r="AS66" s="572"/>
      <c r="AT66" s="572"/>
      <c r="AU66" s="572"/>
      <c r="AV66" s="562"/>
      <c r="AW66" s="560"/>
      <c r="AX66" s="560"/>
      <c r="AY66" s="562"/>
      <c r="AZ66" s="562"/>
      <c r="BA66" s="564"/>
      <c r="BB66" s="562"/>
      <c r="BC66" s="562"/>
      <c r="BD66" s="562"/>
      <c r="BE66" s="564"/>
      <c r="BF66" s="564"/>
      <c r="BG66" s="564"/>
    </row>
    <row r="67" spans="13:59" x14ac:dyDescent="0.2">
      <c r="M67" s="1065"/>
      <c r="N67" s="560"/>
      <c r="O67" s="560"/>
      <c r="Q67" s="477"/>
      <c r="R67" s="298"/>
      <c r="S67" s="298"/>
      <c r="X67" s="559"/>
      <c r="Y67" s="559"/>
      <c r="Z67" s="559"/>
      <c r="AA67" s="559"/>
      <c r="AB67" s="560"/>
      <c r="AC67" s="560"/>
      <c r="AD67" s="560"/>
      <c r="AE67" s="561"/>
      <c r="AF67" s="559"/>
      <c r="AG67" s="559"/>
      <c r="AH67" s="559"/>
      <c r="AI67" s="562"/>
      <c r="AJ67" s="562"/>
      <c r="AK67" s="559"/>
      <c r="AL67" s="559"/>
      <c r="AM67" s="559"/>
      <c r="AN67" s="571"/>
      <c r="AO67" s="571"/>
      <c r="AP67" s="562"/>
      <c r="AQ67" s="559"/>
      <c r="AR67" s="559"/>
      <c r="AS67" s="572"/>
      <c r="AT67" s="572"/>
      <c r="AU67" s="572"/>
      <c r="AV67" s="562"/>
      <c r="AW67" s="560"/>
      <c r="AX67" s="560"/>
      <c r="AY67" s="562"/>
      <c r="AZ67" s="562"/>
      <c r="BA67" s="564"/>
      <c r="BB67" s="562"/>
      <c r="BC67" s="562"/>
      <c r="BD67" s="562"/>
      <c r="BE67" s="564"/>
      <c r="BF67" s="564"/>
      <c r="BG67" s="564"/>
    </row>
    <row r="68" spans="13:59" x14ac:dyDescent="0.2">
      <c r="M68" s="1065"/>
      <c r="N68" s="560"/>
      <c r="O68" s="560"/>
      <c r="Q68" s="477"/>
      <c r="R68" s="298"/>
      <c r="S68" s="298"/>
      <c r="X68" s="559"/>
      <c r="Y68" s="559"/>
      <c r="Z68" s="559"/>
      <c r="AA68" s="559"/>
      <c r="AB68" s="560"/>
      <c r="AC68" s="560"/>
      <c r="AD68" s="560"/>
      <c r="AE68" s="561"/>
      <c r="AF68" s="559"/>
      <c r="AG68" s="559"/>
      <c r="AH68" s="559"/>
      <c r="AI68" s="562"/>
      <c r="AJ68" s="562"/>
      <c r="AK68" s="559"/>
      <c r="AL68" s="559"/>
      <c r="AM68" s="559"/>
      <c r="AN68" s="571"/>
      <c r="AO68" s="571"/>
      <c r="AP68" s="562"/>
      <c r="AQ68" s="559"/>
      <c r="AR68" s="559"/>
      <c r="AS68" s="572"/>
      <c r="AT68" s="572"/>
      <c r="AU68" s="572"/>
      <c r="AV68" s="562"/>
      <c r="AW68" s="560"/>
      <c r="AX68" s="560"/>
      <c r="AY68" s="562"/>
      <c r="AZ68" s="562"/>
      <c r="BA68" s="564"/>
      <c r="BB68" s="562"/>
      <c r="BC68" s="562"/>
      <c r="BD68" s="562"/>
      <c r="BE68" s="564"/>
      <c r="BF68" s="564"/>
      <c r="BG68" s="564"/>
    </row>
    <row r="69" spans="13:59" x14ac:dyDescent="0.2">
      <c r="M69" s="1065"/>
      <c r="N69" s="560"/>
      <c r="O69" s="560"/>
      <c r="Q69" s="477"/>
      <c r="R69" s="298"/>
      <c r="S69" s="298"/>
      <c r="X69" s="559"/>
      <c r="Y69" s="559"/>
      <c r="Z69" s="559"/>
      <c r="AA69" s="559"/>
      <c r="AB69" s="560"/>
      <c r="AC69" s="560"/>
      <c r="AD69" s="560"/>
      <c r="AE69" s="561"/>
      <c r="AF69" s="559"/>
      <c r="AG69" s="559"/>
      <c r="AH69" s="559"/>
      <c r="AI69" s="562"/>
      <c r="AJ69" s="562"/>
      <c r="AK69" s="559"/>
      <c r="AL69" s="559"/>
      <c r="AM69" s="559"/>
      <c r="AN69" s="571"/>
      <c r="AO69" s="571"/>
      <c r="AP69" s="562"/>
      <c r="AQ69" s="559"/>
      <c r="AR69" s="559"/>
      <c r="AS69" s="572"/>
      <c r="AT69" s="572"/>
      <c r="AU69" s="572"/>
      <c r="AV69" s="562"/>
      <c r="AW69" s="560"/>
      <c r="AX69" s="560"/>
      <c r="AY69" s="562"/>
      <c r="AZ69" s="562"/>
      <c r="BA69" s="564"/>
      <c r="BB69" s="562"/>
      <c r="BC69" s="562"/>
      <c r="BD69" s="562"/>
      <c r="BE69" s="564"/>
      <c r="BF69" s="564"/>
      <c r="BG69" s="564"/>
    </row>
    <row r="70" spans="13:59" x14ac:dyDescent="0.2">
      <c r="M70" s="1065"/>
      <c r="N70" s="560"/>
      <c r="O70" s="560"/>
      <c r="Q70" s="477"/>
      <c r="R70" s="298"/>
      <c r="S70" s="298"/>
      <c r="X70" s="559"/>
      <c r="Y70" s="559"/>
      <c r="Z70" s="559"/>
      <c r="AA70" s="559"/>
      <c r="AB70" s="560"/>
      <c r="AC70" s="560"/>
      <c r="AD70" s="560"/>
      <c r="AE70" s="561"/>
      <c r="AF70" s="559"/>
      <c r="AG70" s="559"/>
      <c r="AH70" s="559"/>
      <c r="AI70" s="562"/>
      <c r="AJ70" s="562"/>
      <c r="AK70" s="559"/>
      <c r="AL70" s="559"/>
      <c r="AM70" s="559"/>
      <c r="AN70" s="571"/>
      <c r="AO70" s="571"/>
      <c r="AP70" s="562"/>
      <c r="AQ70" s="559"/>
      <c r="AR70" s="559"/>
      <c r="AS70" s="572"/>
      <c r="AT70" s="572"/>
      <c r="AU70" s="572"/>
      <c r="AV70" s="562"/>
      <c r="AW70" s="560"/>
      <c r="AX70" s="560"/>
      <c r="AY70" s="562"/>
      <c r="AZ70" s="562"/>
      <c r="BA70" s="564"/>
      <c r="BB70" s="562"/>
      <c r="BC70" s="562"/>
      <c r="BD70" s="562"/>
      <c r="BE70" s="564"/>
      <c r="BF70" s="564"/>
      <c r="BG70" s="564"/>
    </row>
    <row r="71" spans="13:59" x14ac:dyDescent="0.2">
      <c r="M71" s="1065"/>
      <c r="N71" s="560"/>
      <c r="O71" s="560"/>
      <c r="Q71" s="477"/>
      <c r="R71" s="298"/>
      <c r="S71" s="298"/>
      <c r="X71" s="559"/>
      <c r="Y71" s="559"/>
      <c r="Z71" s="559"/>
      <c r="AA71" s="559"/>
      <c r="AB71" s="560"/>
      <c r="AC71" s="560"/>
      <c r="AD71" s="560"/>
      <c r="AE71" s="561"/>
      <c r="AF71" s="559"/>
      <c r="AG71" s="559"/>
      <c r="AH71" s="559"/>
      <c r="AI71" s="562"/>
      <c r="AJ71" s="562"/>
      <c r="AK71" s="559"/>
      <c r="AL71" s="559"/>
      <c r="AM71" s="559"/>
      <c r="AN71" s="571"/>
      <c r="AO71" s="571"/>
      <c r="AP71" s="562"/>
      <c r="AQ71" s="559"/>
      <c r="AR71" s="559"/>
      <c r="AS71" s="572"/>
      <c r="AT71" s="572"/>
      <c r="AU71" s="572"/>
      <c r="AV71" s="562"/>
      <c r="AW71" s="560"/>
      <c r="AX71" s="560"/>
      <c r="AY71" s="562"/>
      <c r="AZ71" s="562"/>
      <c r="BA71" s="564"/>
      <c r="BB71" s="562"/>
      <c r="BC71" s="562"/>
      <c r="BD71" s="562"/>
      <c r="BE71" s="564"/>
      <c r="BF71" s="564"/>
      <c r="BG71" s="564"/>
    </row>
    <row r="72" spans="13:59" x14ac:dyDescent="0.2">
      <c r="M72" s="1065"/>
      <c r="N72" s="560"/>
      <c r="O72" s="560"/>
      <c r="Q72" s="477"/>
      <c r="X72" s="559"/>
      <c r="Y72" s="559"/>
      <c r="Z72" s="559"/>
      <c r="AA72" s="559"/>
      <c r="AB72" s="560"/>
      <c r="AC72" s="560"/>
      <c r="AD72" s="560"/>
      <c r="AE72" s="561"/>
      <c r="AF72" s="559"/>
      <c r="AG72" s="559"/>
      <c r="AH72" s="559"/>
      <c r="AI72" s="562"/>
      <c r="AJ72" s="562"/>
      <c r="AK72" s="559"/>
      <c r="AL72" s="559"/>
      <c r="AM72" s="559"/>
      <c r="AN72" s="571"/>
      <c r="AO72" s="571"/>
      <c r="AP72" s="562"/>
      <c r="AQ72" s="559"/>
      <c r="AR72" s="559"/>
      <c r="AS72" s="572"/>
      <c r="AT72" s="572"/>
      <c r="AU72" s="572"/>
      <c r="AV72" s="562"/>
      <c r="AW72" s="560"/>
      <c r="AX72" s="560"/>
      <c r="AY72" s="562"/>
      <c r="AZ72" s="562"/>
      <c r="BA72" s="564"/>
      <c r="BB72" s="562"/>
      <c r="BC72" s="562"/>
      <c r="BD72" s="562"/>
      <c r="BE72" s="564"/>
      <c r="BF72" s="564"/>
      <c r="BG72" s="564"/>
    </row>
    <row r="73" spans="13:59" x14ac:dyDescent="0.2">
      <c r="M73" s="1065"/>
      <c r="N73" s="560"/>
      <c r="O73" s="560"/>
      <c r="X73" s="559"/>
      <c r="Y73" s="559"/>
      <c r="Z73" s="559"/>
      <c r="AA73" s="559"/>
      <c r="AB73" s="560"/>
      <c r="AC73" s="560"/>
      <c r="AD73" s="560"/>
      <c r="AE73" s="561"/>
      <c r="AF73" s="559"/>
      <c r="AG73" s="559"/>
      <c r="AH73" s="559"/>
      <c r="AI73" s="562"/>
      <c r="AJ73" s="562"/>
      <c r="AK73" s="559"/>
      <c r="AL73" s="559"/>
      <c r="AM73" s="559"/>
      <c r="AN73" s="571"/>
      <c r="AO73" s="571"/>
      <c r="AP73" s="562"/>
      <c r="AQ73" s="559"/>
      <c r="AR73" s="559"/>
      <c r="AS73" s="572"/>
      <c r="AT73" s="572"/>
      <c r="AU73" s="572"/>
      <c r="AV73" s="562"/>
      <c r="AW73" s="560"/>
      <c r="AX73" s="560"/>
      <c r="AY73" s="562"/>
      <c r="AZ73" s="562"/>
      <c r="BA73" s="564"/>
      <c r="BB73" s="562"/>
      <c r="BC73" s="562"/>
      <c r="BD73" s="562"/>
      <c r="BE73" s="564"/>
      <c r="BF73" s="564"/>
      <c r="BG73" s="564"/>
    </row>
    <row r="74" spans="13:59" x14ac:dyDescent="0.2">
      <c r="M74" s="1065"/>
      <c r="N74" s="560"/>
      <c r="O74" s="560"/>
      <c r="X74" s="559"/>
      <c r="Y74" s="559"/>
      <c r="Z74" s="559"/>
      <c r="AA74" s="559"/>
      <c r="AB74" s="560"/>
      <c r="AC74" s="560"/>
      <c r="AD74" s="560"/>
      <c r="AE74" s="561"/>
      <c r="AF74" s="559"/>
      <c r="AG74" s="559"/>
      <c r="AH74" s="559"/>
      <c r="AI74" s="562"/>
      <c r="AJ74" s="562"/>
      <c r="AK74" s="559"/>
      <c r="AL74" s="559"/>
      <c r="AM74" s="559"/>
      <c r="AN74" s="571"/>
      <c r="AO74" s="571"/>
      <c r="AP74" s="562"/>
      <c r="AQ74" s="559"/>
      <c r="AR74" s="559"/>
      <c r="AS74" s="572"/>
      <c r="AT74" s="572"/>
      <c r="AU74" s="572"/>
      <c r="AV74" s="562"/>
      <c r="AW74" s="560"/>
      <c r="AX74" s="560"/>
      <c r="AY74" s="562"/>
      <c r="AZ74" s="562"/>
      <c r="BA74" s="564"/>
      <c r="BB74" s="562"/>
      <c r="BC74" s="562"/>
      <c r="BD74" s="562"/>
      <c r="BE74" s="564"/>
      <c r="BF74" s="564"/>
      <c r="BG74" s="564"/>
    </row>
    <row r="75" spans="13:59" x14ac:dyDescent="0.2">
      <c r="M75" s="1065"/>
      <c r="N75" s="560"/>
      <c r="O75" s="560"/>
      <c r="X75" s="559"/>
      <c r="Y75" s="559"/>
      <c r="Z75" s="559"/>
      <c r="AA75" s="559"/>
      <c r="AB75" s="560"/>
      <c r="AC75" s="560"/>
      <c r="AD75" s="560"/>
      <c r="AE75" s="561"/>
      <c r="AF75" s="559"/>
      <c r="AG75" s="559"/>
      <c r="AH75" s="559"/>
      <c r="AI75" s="562"/>
      <c r="AJ75" s="562"/>
      <c r="AK75" s="559"/>
      <c r="AL75" s="559"/>
      <c r="AM75" s="559"/>
      <c r="AN75" s="571"/>
      <c r="AO75" s="571"/>
      <c r="AP75" s="562"/>
      <c r="AQ75" s="559"/>
      <c r="AR75" s="559"/>
      <c r="AS75" s="572"/>
      <c r="AT75" s="572"/>
      <c r="AU75" s="572"/>
      <c r="AV75" s="562"/>
      <c r="AW75" s="560"/>
      <c r="AX75" s="560"/>
      <c r="AY75" s="562"/>
      <c r="AZ75" s="562"/>
      <c r="BA75" s="564"/>
      <c r="BB75" s="562"/>
      <c r="BC75" s="562"/>
      <c r="BD75" s="562"/>
      <c r="BE75" s="564"/>
      <c r="BF75" s="564"/>
      <c r="BG75" s="564"/>
    </row>
    <row r="76" spans="13:59" x14ac:dyDescent="0.2">
      <c r="M76" s="1065"/>
      <c r="N76" s="560"/>
      <c r="O76" s="560"/>
      <c r="X76" s="559"/>
      <c r="Y76" s="559"/>
      <c r="Z76" s="559"/>
      <c r="AA76" s="559"/>
      <c r="AB76" s="560"/>
      <c r="AC76" s="560"/>
      <c r="AD76" s="560"/>
      <c r="AE76" s="561"/>
      <c r="AF76" s="559"/>
      <c r="AG76" s="559"/>
      <c r="AH76" s="559"/>
      <c r="AI76" s="562"/>
      <c r="AJ76" s="562"/>
      <c r="AK76" s="559"/>
      <c r="AL76" s="559"/>
      <c r="AM76" s="559"/>
      <c r="AN76" s="571"/>
      <c r="AO76" s="571"/>
      <c r="AP76" s="562"/>
      <c r="AQ76" s="559"/>
      <c r="AR76" s="559"/>
      <c r="AS76" s="572"/>
      <c r="AT76" s="572"/>
      <c r="AU76" s="572"/>
      <c r="AV76" s="562"/>
      <c r="AW76" s="560"/>
      <c r="AX76" s="560"/>
      <c r="AY76" s="562"/>
      <c r="AZ76" s="562"/>
      <c r="BA76" s="564"/>
      <c r="BB76" s="562"/>
      <c r="BC76" s="562"/>
      <c r="BD76" s="562"/>
      <c r="BE76" s="564"/>
      <c r="BF76" s="564"/>
      <c r="BG76" s="564"/>
    </row>
    <row r="77" spans="13:59" x14ac:dyDescent="0.2">
      <c r="M77" s="1065"/>
      <c r="N77" s="560"/>
      <c r="O77" s="560"/>
      <c r="X77" s="559"/>
      <c r="Y77" s="559"/>
      <c r="Z77" s="559"/>
      <c r="AA77" s="559"/>
      <c r="AB77" s="560"/>
      <c r="AC77" s="560"/>
      <c r="AD77" s="560"/>
      <c r="AE77" s="561"/>
      <c r="AF77" s="559"/>
      <c r="AG77" s="559"/>
      <c r="AH77" s="559"/>
      <c r="AI77" s="562"/>
      <c r="AJ77" s="562"/>
      <c r="AK77" s="559"/>
      <c r="AL77" s="559"/>
      <c r="AM77" s="559"/>
      <c r="AN77" s="571"/>
      <c r="AO77" s="571"/>
      <c r="AP77" s="562"/>
      <c r="AQ77" s="559"/>
      <c r="AR77" s="559"/>
      <c r="AS77" s="572"/>
      <c r="AT77" s="572"/>
      <c r="AU77" s="572"/>
      <c r="AV77" s="562"/>
      <c r="AW77" s="560"/>
      <c r="AX77" s="560"/>
      <c r="AY77" s="562"/>
      <c r="AZ77" s="562"/>
      <c r="BA77" s="564"/>
      <c r="BB77" s="562"/>
      <c r="BC77" s="562"/>
      <c r="BD77" s="562"/>
      <c r="BE77" s="564"/>
      <c r="BF77" s="564"/>
      <c r="BG77" s="564"/>
    </row>
    <row r="78" spans="13:59" x14ac:dyDescent="0.2">
      <c r="M78" s="1065"/>
      <c r="N78" s="560"/>
      <c r="O78" s="560"/>
      <c r="X78" s="559"/>
      <c r="Y78" s="559"/>
      <c r="Z78" s="559"/>
      <c r="AA78" s="559"/>
      <c r="AB78" s="560"/>
      <c r="AC78" s="560"/>
      <c r="AD78" s="560"/>
      <c r="AE78" s="561"/>
      <c r="AF78" s="559"/>
      <c r="AG78" s="559"/>
      <c r="AH78" s="559"/>
      <c r="AI78" s="562"/>
      <c r="AJ78" s="562"/>
      <c r="AK78" s="559"/>
      <c r="AL78" s="559"/>
      <c r="AM78" s="559"/>
      <c r="AN78" s="571"/>
      <c r="AO78" s="571"/>
      <c r="AP78" s="562"/>
      <c r="AQ78" s="559"/>
      <c r="AR78" s="559"/>
      <c r="AS78" s="572"/>
      <c r="AT78" s="572"/>
      <c r="AU78" s="572"/>
      <c r="AV78" s="562"/>
      <c r="AW78" s="560"/>
      <c r="AX78" s="560"/>
      <c r="AY78" s="562"/>
      <c r="AZ78" s="562"/>
      <c r="BA78" s="564"/>
      <c r="BB78" s="562"/>
      <c r="BC78" s="562"/>
      <c r="BD78" s="562"/>
      <c r="BE78" s="564"/>
      <c r="BF78" s="564"/>
      <c r="BG78" s="564"/>
    </row>
    <row r="79" spans="13:59" x14ac:dyDescent="0.2">
      <c r="M79" s="1065"/>
      <c r="N79" s="560"/>
      <c r="O79" s="560"/>
      <c r="X79" s="559"/>
      <c r="Y79" s="559"/>
      <c r="Z79" s="559"/>
      <c r="AA79" s="559"/>
      <c r="AB79" s="560"/>
      <c r="AC79" s="560"/>
      <c r="AD79" s="560"/>
      <c r="AE79" s="561"/>
      <c r="AF79" s="559"/>
      <c r="AG79" s="559"/>
      <c r="AH79" s="559"/>
      <c r="AI79" s="562"/>
      <c r="AJ79" s="562"/>
      <c r="AK79" s="559"/>
      <c r="AL79" s="559"/>
      <c r="AM79" s="559"/>
      <c r="AN79" s="571"/>
      <c r="AO79" s="571"/>
      <c r="AP79" s="562"/>
      <c r="AQ79" s="559"/>
      <c r="AR79" s="559"/>
      <c r="AS79" s="572"/>
      <c r="AT79" s="572"/>
      <c r="AU79" s="572"/>
      <c r="AV79" s="562"/>
      <c r="AW79" s="560"/>
      <c r="AX79" s="560"/>
      <c r="AY79" s="562"/>
      <c r="AZ79" s="562"/>
      <c r="BA79" s="564"/>
      <c r="BB79" s="562"/>
      <c r="BC79" s="562"/>
      <c r="BD79" s="562"/>
      <c r="BE79" s="564"/>
      <c r="BF79" s="564"/>
      <c r="BG79" s="564"/>
    </row>
    <row r="80" spans="13:59" x14ac:dyDescent="0.2">
      <c r="M80" s="1065"/>
      <c r="N80" s="560"/>
      <c r="O80" s="560"/>
      <c r="X80" s="559"/>
      <c r="Y80" s="559"/>
      <c r="Z80" s="559"/>
      <c r="AA80" s="559"/>
      <c r="AB80" s="560"/>
      <c r="AC80" s="560"/>
      <c r="AD80" s="560"/>
      <c r="AE80" s="561"/>
      <c r="AF80" s="559"/>
      <c r="AG80" s="559"/>
      <c r="AH80" s="559"/>
      <c r="AI80" s="562"/>
      <c r="AJ80" s="562"/>
      <c r="AK80" s="559"/>
      <c r="AL80" s="559"/>
      <c r="AM80" s="559"/>
      <c r="AN80" s="571"/>
      <c r="AO80" s="571"/>
      <c r="AP80" s="562"/>
      <c r="AQ80" s="559"/>
      <c r="AR80" s="559"/>
      <c r="AS80" s="572"/>
      <c r="AT80" s="572"/>
      <c r="AU80" s="572"/>
      <c r="AV80" s="562"/>
      <c r="AW80" s="560"/>
      <c r="AX80" s="560"/>
      <c r="AY80" s="562"/>
      <c r="AZ80" s="562"/>
      <c r="BA80" s="564"/>
      <c r="BB80" s="562"/>
      <c r="BC80" s="562"/>
      <c r="BD80" s="562"/>
      <c r="BE80" s="564"/>
      <c r="BF80" s="564"/>
      <c r="BG80" s="564"/>
    </row>
    <row r="81" spans="13:59" x14ac:dyDescent="0.2">
      <c r="M81" s="1065"/>
      <c r="N81" s="560"/>
      <c r="O81" s="560"/>
      <c r="X81" s="559"/>
      <c r="Y81" s="559"/>
      <c r="Z81" s="559"/>
      <c r="AA81" s="559"/>
      <c r="AB81" s="560"/>
      <c r="AC81" s="560"/>
      <c r="AD81" s="560"/>
      <c r="AE81" s="561"/>
      <c r="AF81" s="559"/>
      <c r="AG81" s="559"/>
      <c r="AH81" s="559"/>
      <c r="AI81" s="562"/>
      <c r="AJ81" s="562"/>
      <c r="AK81" s="559"/>
      <c r="AL81" s="559"/>
      <c r="AM81" s="559"/>
      <c r="AN81" s="571"/>
      <c r="AO81" s="571"/>
      <c r="AP81" s="562"/>
      <c r="AQ81" s="559"/>
      <c r="AR81" s="559"/>
      <c r="AS81" s="572"/>
      <c r="AT81" s="572"/>
      <c r="AU81" s="572"/>
      <c r="AV81" s="562"/>
      <c r="AW81" s="560"/>
      <c r="AX81" s="560"/>
      <c r="AY81" s="562"/>
      <c r="AZ81" s="562"/>
      <c r="BA81" s="564"/>
      <c r="BB81" s="562"/>
      <c r="BC81" s="562"/>
      <c r="BD81" s="562"/>
      <c r="BE81" s="564"/>
      <c r="BF81" s="564"/>
      <c r="BG81" s="564"/>
    </row>
    <row r="82" spans="13:59" x14ac:dyDescent="0.2">
      <c r="M82" s="1065"/>
      <c r="N82" s="560"/>
      <c r="O82" s="560"/>
      <c r="X82" s="559"/>
      <c r="Y82" s="559"/>
      <c r="Z82" s="559"/>
      <c r="AA82" s="559"/>
      <c r="AB82" s="560"/>
      <c r="AC82" s="560"/>
      <c r="AD82" s="560"/>
      <c r="AE82" s="561"/>
      <c r="AF82" s="559"/>
      <c r="AG82" s="559"/>
      <c r="AH82" s="559"/>
      <c r="AI82" s="562"/>
      <c r="AJ82" s="562"/>
      <c r="AK82" s="559"/>
      <c r="AL82" s="559"/>
      <c r="AM82" s="559"/>
      <c r="AN82" s="571"/>
      <c r="AO82" s="571"/>
      <c r="AP82" s="562"/>
      <c r="AQ82" s="559"/>
      <c r="AR82" s="559"/>
      <c r="AS82" s="572"/>
      <c r="AT82" s="572"/>
      <c r="AU82" s="572"/>
      <c r="AV82" s="562"/>
      <c r="AW82" s="560"/>
      <c r="AX82" s="560"/>
      <c r="AY82" s="562"/>
      <c r="AZ82" s="562"/>
      <c r="BA82" s="564"/>
      <c r="BB82" s="562"/>
      <c r="BC82" s="562"/>
      <c r="BD82" s="562"/>
      <c r="BE82" s="564"/>
      <c r="BF82" s="564"/>
      <c r="BG82" s="564"/>
    </row>
    <row r="83" spans="13:59" x14ac:dyDescent="0.2">
      <c r="M83" s="1065"/>
      <c r="N83" s="560"/>
      <c r="O83" s="560"/>
      <c r="X83" s="559"/>
      <c r="Y83" s="559"/>
      <c r="Z83" s="559"/>
      <c r="AA83" s="559"/>
      <c r="AB83" s="560"/>
      <c r="AC83" s="560"/>
      <c r="AD83" s="560"/>
      <c r="AE83" s="561"/>
      <c r="AF83" s="559"/>
      <c r="AG83" s="559"/>
      <c r="AH83" s="559"/>
      <c r="AI83" s="562"/>
      <c r="AJ83" s="562"/>
      <c r="AK83" s="559"/>
      <c r="AL83" s="559"/>
      <c r="AM83" s="559"/>
      <c r="AN83" s="571"/>
      <c r="AO83" s="571"/>
      <c r="AP83" s="562"/>
      <c r="AQ83" s="559"/>
      <c r="AR83" s="559"/>
      <c r="AS83" s="572"/>
      <c r="AT83" s="572"/>
      <c r="AU83" s="572"/>
      <c r="AV83" s="562"/>
      <c r="AW83" s="560"/>
      <c r="AX83" s="560"/>
      <c r="AY83" s="562"/>
      <c r="AZ83" s="562"/>
      <c r="BA83" s="564"/>
      <c r="BB83" s="562"/>
      <c r="BC83" s="562"/>
      <c r="BD83" s="562"/>
      <c r="BE83" s="564"/>
      <c r="BF83" s="564"/>
      <c r="BG83" s="564"/>
    </row>
    <row r="84" spans="13:59" x14ac:dyDescent="0.2">
      <c r="M84" s="1065"/>
      <c r="N84" s="560"/>
      <c r="O84" s="560"/>
      <c r="X84" s="559"/>
      <c r="Y84" s="559"/>
      <c r="Z84" s="559"/>
      <c r="AA84" s="559"/>
      <c r="AB84" s="560"/>
      <c r="AC84" s="560"/>
      <c r="AD84" s="560"/>
      <c r="AE84" s="561"/>
      <c r="AF84" s="559"/>
      <c r="AG84" s="559"/>
      <c r="AH84" s="559"/>
      <c r="AI84" s="562"/>
      <c r="AJ84" s="562"/>
      <c r="AK84" s="559"/>
      <c r="AL84" s="559"/>
      <c r="AM84" s="559"/>
      <c r="AN84" s="571"/>
      <c r="AO84" s="571"/>
      <c r="AP84" s="562"/>
      <c r="AQ84" s="559"/>
      <c r="AR84" s="559"/>
      <c r="AS84" s="572"/>
      <c r="AT84" s="572"/>
      <c r="AU84" s="572"/>
      <c r="AV84" s="562"/>
      <c r="AW84" s="560"/>
      <c r="AX84" s="560"/>
      <c r="AY84" s="562"/>
      <c r="AZ84" s="562"/>
      <c r="BA84" s="564"/>
      <c r="BB84" s="562"/>
      <c r="BC84" s="562"/>
      <c r="BD84" s="562"/>
      <c r="BE84" s="564"/>
      <c r="BF84" s="564"/>
      <c r="BG84" s="564"/>
    </row>
    <row r="85" spans="13:59" x14ac:dyDescent="0.2">
      <c r="M85" s="1065"/>
      <c r="N85" s="560"/>
      <c r="O85" s="560"/>
      <c r="X85" s="559"/>
      <c r="Y85" s="559"/>
      <c r="Z85" s="559"/>
      <c r="AA85" s="559"/>
      <c r="AB85" s="559"/>
      <c r="AC85" s="559"/>
      <c r="AD85" s="559"/>
      <c r="AE85" s="561"/>
      <c r="AF85" s="559"/>
      <c r="AG85" s="559"/>
      <c r="AH85" s="559"/>
      <c r="AI85" s="559"/>
      <c r="AJ85" s="559"/>
      <c r="AK85" s="559"/>
      <c r="AL85" s="559"/>
      <c r="AM85" s="559"/>
      <c r="AN85" s="559"/>
      <c r="AO85" s="559"/>
      <c r="AP85" s="559"/>
      <c r="AQ85" s="559"/>
      <c r="AR85" s="559"/>
      <c r="AS85" s="559"/>
      <c r="AT85" s="559"/>
      <c r="AU85" s="559"/>
      <c r="AV85" s="559"/>
      <c r="AW85" s="559"/>
      <c r="AX85" s="559"/>
      <c r="AY85" s="559"/>
      <c r="AZ85" s="559"/>
      <c r="BA85" s="564"/>
      <c r="BB85" s="562"/>
      <c r="BC85" s="562"/>
      <c r="BD85" s="562"/>
      <c r="BE85" s="564"/>
      <c r="BF85" s="564"/>
      <c r="BG85" s="564"/>
    </row>
    <row r="86" spans="13:59" x14ac:dyDescent="0.2">
      <c r="M86" s="1065"/>
      <c r="N86" s="560"/>
      <c r="O86" s="560"/>
      <c r="X86" s="559"/>
      <c r="Y86" s="559"/>
      <c r="Z86" s="559"/>
      <c r="AA86" s="559"/>
      <c r="AB86" s="559"/>
      <c r="AC86" s="559"/>
      <c r="AD86" s="559"/>
      <c r="AE86" s="561"/>
      <c r="AF86" s="559"/>
      <c r="AG86" s="559"/>
      <c r="AH86" s="559"/>
      <c r="AI86" s="559"/>
      <c r="AJ86" s="559"/>
      <c r="AK86" s="559"/>
      <c r="AL86" s="559"/>
      <c r="AM86" s="559"/>
      <c r="AN86" s="559"/>
      <c r="AO86" s="559"/>
      <c r="AP86" s="559"/>
      <c r="AQ86" s="559"/>
      <c r="AR86" s="559"/>
      <c r="AS86" s="559"/>
      <c r="AT86" s="559"/>
      <c r="AU86" s="559"/>
      <c r="AV86" s="559"/>
      <c r="AW86" s="560"/>
      <c r="AX86" s="560"/>
      <c r="AY86" s="721"/>
      <c r="AZ86" s="559"/>
      <c r="BA86" s="559"/>
      <c r="BB86" s="562"/>
      <c r="BC86" s="562"/>
      <c r="BD86" s="562"/>
      <c r="BE86" s="564"/>
      <c r="BF86" s="564"/>
      <c r="BG86" s="564"/>
    </row>
    <row r="87" spans="13:59" x14ac:dyDescent="0.2">
      <c r="M87" s="1065"/>
      <c r="N87" s="560"/>
      <c r="O87" s="560"/>
      <c r="X87" s="559"/>
      <c r="Y87" s="559"/>
      <c r="Z87" s="559"/>
      <c r="AA87" s="559"/>
      <c r="AB87" s="559"/>
      <c r="AC87" s="559"/>
      <c r="AD87" s="559"/>
      <c r="AE87" s="561"/>
      <c r="AF87" s="559"/>
      <c r="AG87" s="559"/>
      <c r="AH87" s="559"/>
      <c r="AI87" s="559"/>
      <c r="AJ87" s="559"/>
      <c r="AK87" s="559"/>
      <c r="AL87" s="559"/>
      <c r="AM87" s="559"/>
      <c r="AN87" s="559"/>
      <c r="AO87" s="559"/>
      <c r="AP87" s="559"/>
      <c r="AQ87" s="559"/>
      <c r="AR87" s="559"/>
      <c r="AS87" s="559"/>
      <c r="AT87" s="559"/>
      <c r="AU87" s="559"/>
      <c r="AV87" s="559"/>
      <c r="AW87" s="559"/>
      <c r="AX87" s="559"/>
      <c r="AY87" s="559"/>
      <c r="AZ87" s="559"/>
      <c r="BA87" s="559"/>
      <c r="BB87" s="562"/>
      <c r="BC87" s="562"/>
      <c r="BD87" s="562"/>
      <c r="BE87" s="559"/>
      <c r="BF87" s="559"/>
      <c r="BG87" s="559"/>
    </row>
    <row r="88" spans="13:59" x14ac:dyDescent="0.2">
      <c r="M88" s="1065"/>
      <c r="N88" s="560"/>
      <c r="O88" s="560"/>
      <c r="X88" s="559"/>
      <c r="Y88" s="559"/>
      <c r="Z88" s="559"/>
      <c r="AA88" s="559"/>
      <c r="AB88" s="559"/>
      <c r="AC88" s="559"/>
      <c r="AD88" s="559"/>
      <c r="AE88" s="561"/>
      <c r="AF88" s="559"/>
      <c r="AG88" s="559"/>
      <c r="AH88" s="559"/>
      <c r="AI88" s="559"/>
      <c r="AJ88" s="559"/>
      <c r="AK88" s="559"/>
      <c r="AL88" s="559"/>
      <c r="AM88" s="559"/>
      <c r="AN88" s="559"/>
      <c r="AO88" s="559"/>
      <c r="AP88" s="559"/>
      <c r="AQ88" s="559"/>
      <c r="AR88" s="559"/>
      <c r="AS88" s="559"/>
      <c r="AT88" s="559"/>
      <c r="AU88" s="559"/>
      <c r="AV88" s="559"/>
      <c r="AW88" s="559"/>
      <c r="AX88" s="559"/>
      <c r="AY88" s="559"/>
      <c r="AZ88" s="559"/>
      <c r="BA88" s="559"/>
      <c r="BB88" s="562"/>
      <c r="BC88" s="562"/>
      <c r="BD88" s="562"/>
      <c r="BE88" s="559"/>
      <c r="BF88" s="559"/>
      <c r="BG88" s="559"/>
    </row>
    <row r="89" spans="13:59" x14ac:dyDescent="0.2">
      <c r="M89" s="1065"/>
      <c r="N89" s="560"/>
      <c r="O89" s="560"/>
      <c r="X89" s="559"/>
      <c r="Y89" s="559"/>
      <c r="Z89" s="559"/>
      <c r="AA89" s="559"/>
      <c r="AB89" s="559"/>
      <c r="AC89" s="559"/>
      <c r="AD89" s="559"/>
      <c r="AE89" s="561"/>
      <c r="AF89" s="559"/>
      <c r="AG89" s="559"/>
      <c r="AH89" s="559"/>
      <c r="AI89" s="559"/>
      <c r="AJ89" s="559"/>
      <c r="AK89" s="559"/>
      <c r="AL89" s="559"/>
      <c r="AM89" s="559"/>
      <c r="AN89" s="559"/>
      <c r="AO89" s="559"/>
      <c r="AP89" s="559"/>
      <c r="AQ89" s="559"/>
      <c r="AR89" s="559"/>
      <c r="AS89" s="559"/>
      <c r="AT89" s="559"/>
      <c r="AU89" s="559"/>
      <c r="AV89" s="559"/>
      <c r="AW89" s="559"/>
      <c r="AX89" s="559"/>
      <c r="AY89" s="559"/>
      <c r="AZ89" s="559"/>
      <c r="BA89" s="559"/>
      <c r="BB89" s="562"/>
      <c r="BC89" s="562"/>
      <c r="BD89" s="562"/>
      <c r="BE89" s="559"/>
      <c r="BF89" s="559"/>
      <c r="BG89" s="559"/>
    </row>
    <row r="90" spans="13:59" x14ac:dyDescent="0.2">
      <c r="M90" s="1065"/>
      <c r="N90" s="560"/>
      <c r="O90" s="560"/>
      <c r="X90" s="559"/>
      <c r="Y90" s="559"/>
      <c r="Z90" s="559"/>
      <c r="AA90" s="559"/>
      <c r="AB90" s="559"/>
      <c r="AC90" s="559"/>
      <c r="AD90" s="559"/>
      <c r="AE90" s="561"/>
      <c r="AF90" s="559"/>
      <c r="AG90" s="559"/>
      <c r="AH90" s="559"/>
      <c r="AI90" s="559"/>
      <c r="AJ90" s="559"/>
      <c r="AK90" s="559"/>
      <c r="AL90" s="559"/>
      <c r="AM90" s="559"/>
      <c r="AN90" s="559"/>
      <c r="AO90" s="559"/>
      <c r="AP90" s="559"/>
      <c r="AQ90" s="559"/>
      <c r="AR90" s="559"/>
      <c r="AS90" s="559"/>
      <c r="AT90" s="559"/>
      <c r="AU90" s="559"/>
      <c r="AV90" s="559"/>
      <c r="AW90" s="559"/>
      <c r="AX90" s="559"/>
      <c r="AY90" s="559"/>
      <c r="AZ90" s="559"/>
      <c r="BA90" s="559"/>
      <c r="BB90" s="562"/>
      <c r="BC90" s="562"/>
      <c r="BD90" s="562"/>
      <c r="BE90" s="559"/>
      <c r="BF90" s="559"/>
      <c r="BG90" s="559"/>
    </row>
    <row r="91" spans="13:59" x14ac:dyDescent="0.2">
      <c r="M91" s="1065"/>
      <c r="N91" s="560"/>
      <c r="O91" s="560"/>
      <c r="X91" s="559"/>
      <c r="Y91" s="559"/>
      <c r="Z91" s="559"/>
      <c r="AA91" s="559"/>
      <c r="AB91" s="559"/>
      <c r="AC91" s="559"/>
      <c r="AD91" s="559"/>
      <c r="AE91" s="561"/>
      <c r="AF91" s="559"/>
      <c r="AG91" s="559"/>
      <c r="AH91" s="559"/>
      <c r="AI91" s="559"/>
      <c r="AJ91" s="559"/>
      <c r="AK91" s="559"/>
      <c r="AL91" s="559"/>
      <c r="AM91" s="559"/>
      <c r="AN91" s="559"/>
      <c r="AO91" s="559"/>
      <c r="AP91" s="559"/>
      <c r="AQ91" s="559"/>
      <c r="AR91" s="559"/>
      <c r="AS91" s="559"/>
      <c r="AT91" s="559"/>
      <c r="AU91" s="559"/>
      <c r="AV91" s="559"/>
      <c r="AW91" s="559"/>
      <c r="AX91" s="559"/>
      <c r="AY91" s="559"/>
      <c r="AZ91" s="559"/>
      <c r="BA91" s="559"/>
      <c r="BB91" s="562"/>
      <c r="BC91" s="562"/>
      <c r="BD91" s="562"/>
      <c r="BE91" s="559"/>
      <c r="BF91" s="559"/>
      <c r="BG91" s="559"/>
    </row>
    <row r="92" spans="13:59" x14ac:dyDescent="0.2">
      <c r="M92" s="1065"/>
      <c r="N92" s="560"/>
      <c r="O92" s="560"/>
      <c r="X92" s="559"/>
      <c r="Y92" s="559"/>
      <c r="Z92" s="559"/>
      <c r="AA92" s="559"/>
      <c r="AB92" s="559"/>
      <c r="AC92" s="559"/>
      <c r="AD92" s="559"/>
      <c r="AE92" s="561"/>
      <c r="AF92" s="559"/>
      <c r="AG92" s="559"/>
      <c r="AH92" s="559"/>
      <c r="AI92" s="559"/>
      <c r="AJ92" s="559"/>
      <c r="AK92" s="559"/>
      <c r="AL92" s="559"/>
      <c r="AM92" s="559"/>
      <c r="AN92" s="559"/>
      <c r="AO92" s="559"/>
      <c r="AP92" s="559"/>
      <c r="AQ92" s="559"/>
      <c r="AR92" s="559"/>
      <c r="AS92" s="559"/>
      <c r="AT92" s="559"/>
      <c r="AU92" s="559"/>
      <c r="AV92" s="559"/>
      <c r="AW92" s="559"/>
      <c r="AX92" s="559"/>
      <c r="AY92" s="559"/>
      <c r="AZ92" s="559"/>
      <c r="BA92" s="559"/>
      <c r="BB92" s="562"/>
      <c r="BC92" s="562"/>
      <c r="BD92" s="562"/>
      <c r="BE92" s="559"/>
      <c r="BF92" s="559"/>
      <c r="BG92" s="559"/>
    </row>
    <row r="93" spans="13:59" x14ac:dyDescent="0.2">
      <c r="M93" s="1065"/>
      <c r="N93" s="560"/>
      <c r="O93" s="560"/>
      <c r="X93" s="559"/>
      <c r="Y93" s="559"/>
      <c r="Z93" s="559"/>
      <c r="AA93" s="559"/>
      <c r="AB93" s="559"/>
      <c r="AC93" s="559"/>
      <c r="AD93" s="559"/>
      <c r="AE93" s="561"/>
      <c r="AF93" s="559"/>
      <c r="AG93" s="559"/>
      <c r="AH93" s="559"/>
      <c r="AI93" s="559"/>
      <c r="AJ93" s="559"/>
      <c r="AK93" s="559"/>
      <c r="AL93" s="559"/>
      <c r="AM93" s="559"/>
      <c r="AN93" s="559"/>
      <c r="AO93" s="559"/>
      <c r="AP93" s="559"/>
      <c r="AQ93" s="559"/>
      <c r="AR93" s="559"/>
      <c r="AS93" s="559"/>
      <c r="AT93" s="559"/>
      <c r="AU93" s="559"/>
      <c r="AV93" s="559"/>
      <c r="AW93" s="559"/>
      <c r="AX93" s="559"/>
      <c r="AY93" s="559"/>
      <c r="AZ93" s="559"/>
      <c r="BA93" s="559"/>
      <c r="BB93" s="562"/>
      <c r="BC93" s="562"/>
      <c r="BD93" s="562"/>
      <c r="BE93" s="559"/>
      <c r="BF93" s="559"/>
      <c r="BG93" s="559"/>
    </row>
    <row r="94" spans="13:59" x14ac:dyDescent="0.2">
      <c r="M94" s="1065"/>
      <c r="N94" s="560"/>
      <c r="O94" s="560"/>
      <c r="AE94" s="349"/>
    </row>
    <row r="95" spans="13:59" x14ac:dyDescent="0.2">
      <c r="M95" s="1065"/>
      <c r="N95" s="560"/>
      <c r="O95" s="560"/>
      <c r="AE95" s="349"/>
    </row>
    <row r="96" spans="13:59" x14ac:dyDescent="0.2">
      <c r="M96" s="1065"/>
      <c r="N96" s="560"/>
      <c r="O96" s="560"/>
      <c r="AE96" s="349"/>
    </row>
    <row r="97" spans="13:31" x14ac:dyDescent="0.2">
      <c r="M97" s="1065"/>
      <c r="N97" s="560"/>
      <c r="O97" s="560"/>
      <c r="AE97" s="349"/>
    </row>
    <row r="98" spans="13:31" x14ac:dyDescent="0.2">
      <c r="AE98" s="349"/>
    </row>
    <row r="99" spans="13:31" x14ac:dyDescent="0.2">
      <c r="AE99" s="349"/>
    </row>
    <row r="100" spans="13:31" x14ac:dyDescent="0.2">
      <c r="AE100" s="349"/>
    </row>
    <row r="101" spans="13:31" x14ac:dyDescent="0.2">
      <c r="AE101" s="349"/>
    </row>
    <row r="102" spans="13:31" x14ac:dyDescent="0.2">
      <c r="AE102" s="349"/>
    </row>
    <row r="103" spans="13:31" x14ac:dyDescent="0.2">
      <c r="AE103" s="349"/>
    </row>
    <row r="104" spans="13:31" x14ac:dyDescent="0.2">
      <c r="AE104" s="349"/>
    </row>
    <row r="105" spans="13:31" x14ac:dyDescent="0.2">
      <c r="AE105" s="349"/>
    </row>
    <row r="106" spans="13:31" x14ac:dyDescent="0.2">
      <c r="AE106" s="349"/>
    </row>
    <row r="107" spans="13:31" x14ac:dyDescent="0.2">
      <c r="AE107" s="349"/>
    </row>
    <row r="108" spans="13:31" x14ac:dyDescent="0.2">
      <c r="AE108" s="349"/>
    </row>
    <row r="109" spans="13:31" x14ac:dyDescent="0.2">
      <c r="AE109" s="349"/>
    </row>
    <row r="110" spans="13:31" x14ac:dyDescent="0.2">
      <c r="AE110" s="349"/>
    </row>
    <row r="111" spans="13:31" x14ac:dyDescent="0.2">
      <c r="AE111" s="349"/>
    </row>
    <row r="112" spans="13:31" x14ac:dyDescent="0.2">
      <c r="AE112" s="349"/>
    </row>
    <row r="113" spans="31:31" x14ac:dyDescent="0.2">
      <c r="AE113" s="349"/>
    </row>
    <row r="114" spans="31:31" x14ac:dyDescent="0.2">
      <c r="AE114" s="349"/>
    </row>
    <row r="115" spans="31:31" x14ac:dyDescent="0.2">
      <c r="AE115" s="349"/>
    </row>
    <row r="116" spans="31:31" x14ac:dyDescent="0.2">
      <c r="AE116" s="349"/>
    </row>
    <row r="117" spans="31:31" x14ac:dyDescent="0.2">
      <c r="AE117" s="349"/>
    </row>
    <row r="118" spans="31:31" x14ac:dyDescent="0.2">
      <c r="AE118" s="349"/>
    </row>
    <row r="119" spans="31:31" x14ac:dyDescent="0.2">
      <c r="AE119" s="349"/>
    </row>
    <row r="120" spans="31:31" x14ac:dyDescent="0.2">
      <c r="AE120" s="349"/>
    </row>
    <row r="121" spans="31:31" x14ac:dyDescent="0.2">
      <c r="AE121" s="349"/>
    </row>
    <row r="122" spans="31:31" x14ac:dyDescent="0.2">
      <c r="AE122" s="349"/>
    </row>
    <row r="123" spans="31:31" x14ac:dyDescent="0.2">
      <c r="AE123" s="349"/>
    </row>
    <row r="124" spans="31:31" x14ac:dyDescent="0.2">
      <c r="AE124" s="349"/>
    </row>
    <row r="125" spans="31:31" x14ac:dyDescent="0.2">
      <c r="AE125" s="349"/>
    </row>
  </sheetData>
  <mergeCells count="15">
    <mergeCell ref="A50:A51"/>
    <mergeCell ref="A23:G23"/>
    <mergeCell ref="A25:E25"/>
    <mergeCell ref="M37:O37"/>
    <mergeCell ref="Q37:S37"/>
    <mergeCell ref="A38:A39"/>
    <mergeCell ref="B38:B39"/>
    <mergeCell ref="C38:E38"/>
    <mergeCell ref="F38:H38"/>
    <mergeCell ref="I38:K38"/>
    <mergeCell ref="A40:A41"/>
    <mergeCell ref="A42:A43"/>
    <mergeCell ref="A44:A45"/>
    <mergeCell ref="A46:A47"/>
    <mergeCell ref="A48:A49"/>
  </mergeCells>
  <pageMargins left="0.7" right="0.7" top="0.75" bottom="0.75" header="0.3" footer="0.3"/>
  <pageSetup orientation="portrait" r:id="rId1"/>
  <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tabColor theme="7" tint="0.39997558519241921"/>
  </sheetPr>
  <dimension ref="A1:AW723"/>
  <sheetViews>
    <sheetView zoomScale="80" zoomScaleNormal="80" workbookViewId="0">
      <selection activeCell="H55" sqref="H55"/>
    </sheetView>
  </sheetViews>
  <sheetFormatPr defaultColWidth="9.140625" defaultRowHeight="15" x14ac:dyDescent="0.25"/>
  <cols>
    <col min="1" max="1" width="37.28515625" style="525" bestFit="1" customWidth="1"/>
    <col min="2" max="2" width="17.85546875" style="525" bestFit="1" customWidth="1"/>
    <col min="3" max="3" width="10.7109375" style="525" bestFit="1" customWidth="1"/>
    <col min="4" max="4" width="14.42578125" style="525" bestFit="1" customWidth="1"/>
    <col min="5" max="5" width="10" style="525" bestFit="1" customWidth="1"/>
    <col min="6" max="6" width="8.28515625" style="525" bestFit="1" customWidth="1"/>
    <col min="7" max="7" width="5.42578125" style="525" bestFit="1" customWidth="1"/>
    <col min="8" max="8" width="19.42578125" style="525" customWidth="1"/>
    <col min="9" max="9" width="12.7109375" style="525" bestFit="1" customWidth="1"/>
    <col min="10" max="14" width="9.140625" style="525"/>
    <col min="15" max="15" width="19" style="525" customWidth="1"/>
    <col min="16" max="16384" width="9.140625" style="525"/>
  </cols>
  <sheetData>
    <row r="1" spans="1:15" x14ac:dyDescent="0.25">
      <c r="A1" s="524" t="s">
        <v>1503</v>
      </c>
    </row>
    <row r="2" spans="1:15" x14ac:dyDescent="0.25">
      <c r="O2" s="526"/>
    </row>
    <row r="3" spans="1:15" x14ac:dyDescent="0.25">
      <c r="O3" s="526"/>
    </row>
    <row r="4" spans="1:15" x14ac:dyDescent="0.25">
      <c r="O4" s="526"/>
    </row>
    <row r="5" spans="1:15" x14ac:dyDescent="0.25">
      <c r="O5" s="526"/>
    </row>
    <row r="6" spans="1:15" x14ac:dyDescent="0.25">
      <c r="O6" s="526"/>
    </row>
    <row r="7" spans="1:15" x14ac:dyDescent="0.25">
      <c r="O7" s="526"/>
    </row>
    <row r="8" spans="1:15" x14ac:dyDescent="0.25">
      <c r="O8" s="526"/>
    </row>
    <row r="9" spans="1:15" x14ac:dyDescent="0.25">
      <c r="O9" s="526"/>
    </row>
    <row r="10" spans="1:15" x14ac:dyDescent="0.25">
      <c r="O10" s="526"/>
    </row>
    <row r="11" spans="1:15" x14ac:dyDescent="0.25">
      <c r="A11" s="1272"/>
      <c r="B11" s="1272"/>
      <c r="C11" s="1272"/>
      <c r="D11" s="1272"/>
      <c r="E11" s="1272"/>
      <c r="F11" s="1272"/>
      <c r="G11" s="1272"/>
      <c r="I11" s="1272"/>
      <c r="J11" s="1272"/>
      <c r="O11" s="526"/>
    </row>
    <row r="12" spans="1:15" x14ac:dyDescent="0.25">
      <c r="O12" s="526"/>
    </row>
    <row r="13" spans="1:15" x14ac:dyDescent="0.25">
      <c r="O13" s="526"/>
    </row>
    <row r="14" spans="1:15" x14ac:dyDescent="0.25">
      <c r="O14" s="526"/>
    </row>
    <row r="15" spans="1:15" x14ac:dyDescent="0.25">
      <c r="O15" s="526"/>
    </row>
    <row r="16" spans="1:15" x14ac:dyDescent="0.25">
      <c r="O16" s="526"/>
    </row>
    <row r="17" spans="1:17" x14ac:dyDescent="0.25">
      <c r="O17" s="526"/>
    </row>
    <row r="18" spans="1:17" x14ac:dyDescent="0.25">
      <c r="O18" s="526"/>
    </row>
    <row r="19" spans="1:17" x14ac:dyDescent="0.25">
      <c r="O19" s="526"/>
    </row>
    <row r="20" spans="1:17" ht="48.75" customHeight="1" x14ac:dyDescent="0.25">
      <c r="A20" s="527" t="s">
        <v>385</v>
      </c>
      <c r="B20" s="528" t="s">
        <v>386</v>
      </c>
      <c r="C20" s="528" t="s">
        <v>257</v>
      </c>
      <c r="D20" s="528" t="s">
        <v>1894</v>
      </c>
      <c r="E20" s="529" t="s">
        <v>387</v>
      </c>
      <c r="F20" s="530"/>
      <c r="G20" s="531"/>
      <c r="H20" s="1063" t="s">
        <v>2838</v>
      </c>
      <c r="I20" s="532" t="s">
        <v>388</v>
      </c>
      <c r="O20" s="526"/>
    </row>
    <row r="21" spans="1:17" x14ac:dyDescent="0.25">
      <c r="A21" s="533" t="s">
        <v>389</v>
      </c>
      <c r="B21" s="534">
        <v>370</v>
      </c>
      <c r="C21" s="534">
        <v>2014</v>
      </c>
      <c r="D21" s="535">
        <v>7.8018008350143342</v>
      </c>
      <c r="E21" s="536">
        <v>1</v>
      </c>
      <c r="F21" s="537"/>
      <c r="G21" s="538">
        <v>2010</v>
      </c>
      <c r="H21" s="535">
        <v>5.7466677685675513</v>
      </c>
      <c r="I21" s="539">
        <v>10</v>
      </c>
      <c r="J21" s="540"/>
      <c r="N21" s="540"/>
      <c r="Q21" s="541"/>
    </row>
    <row r="22" spans="1:17" x14ac:dyDescent="0.25">
      <c r="A22" s="533" t="s">
        <v>389</v>
      </c>
      <c r="B22" s="534">
        <v>110</v>
      </c>
      <c r="C22" s="534">
        <v>2015</v>
      </c>
      <c r="D22" s="535">
        <v>11.136471065208374</v>
      </c>
      <c r="E22" s="536">
        <v>1</v>
      </c>
      <c r="F22" s="537"/>
      <c r="G22" s="538">
        <v>2011</v>
      </c>
      <c r="H22" s="535">
        <v>5.377024229443971</v>
      </c>
      <c r="I22" s="539">
        <v>10</v>
      </c>
      <c r="J22" s="540"/>
      <c r="N22" s="540"/>
      <c r="Q22" s="541"/>
    </row>
    <row r="23" spans="1:17" x14ac:dyDescent="0.25">
      <c r="A23" s="538"/>
      <c r="D23" s="535"/>
      <c r="E23" s="542"/>
      <c r="F23" s="537"/>
      <c r="G23" s="538">
        <v>2012</v>
      </c>
      <c r="H23" s="535">
        <v>4.4393433401239468</v>
      </c>
      <c r="I23" s="539">
        <v>10</v>
      </c>
      <c r="N23" s="540"/>
      <c r="Q23" s="541"/>
    </row>
    <row r="24" spans="1:17" x14ac:dyDescent="0.25">
      <c r="A24" s="538"/>
      <c r="D24" s="535"/>
      <c r="E24" s="542"/>
      <c r="F24" s="537"/>
      <c r="G24" s="538">
        <v>2013</v>
      </c>
      <c r="H24" s="535">
        <v>4.8127801169649205</v>
      </c>
      <c r="I24" s="539">
        <v>10</v>
      </c>
      <c r="O24" s="543"/>
      <c r="Q24" s="541"/>
    </row>
    <row r="25" spans="1:17" x14ac:dyDescent="0.25">
      <c r="A25" s="538"/>
      <c r="E25" s="542"/>
      <c r="F25" s="537"/>
      <c r="G25" s="538">
        <v>2014</v>
      </c>
      <c r="H25" s="535">
        <v>4.6320904317448344</v>
      </c>
      <c r="I25" s="539">
        <v>10</v>
      </c>
      <c r="O25" s="543"/>
      <c r="Q25" s="541"/>
    </row>
    <row r="26" spans="1:17" x14ac:dyDescent="0.25">
      <c r="A26" s="533" t="s">
        <v>385</v>
      </c>
      <c r="B26" s="534" t="s">
        <v>386</v>
      </c>
      <c r="C26" s="534" t="s">
        <v>257</v>
      </c>
      <c r="D26" s="535" t="s">
        <v>1894</v>
      </c>
      <c r="E26" s="536" t="s">
        <v>387</v>
      </c>
      <c r="F26" s="537"/>
      <c r="G26" s="538">
        <v>2015</v>
      </c>
      <c r="H26" s="535">
        <v>3.8164480507337437</v>
      </c>
      <c r="I26" s="539">
        <v>10</v>
      </c>
      <c r="O26" s="543"/>
      <c r="Q26" s="541"/>
    </row>
    <row r="27" spans="1:17" x14ac:dyDescent="0.25">
      <c r="A27" s="533" t="s">
        <v>390</v>
      </c>
      <c r="B27" s="534">
        <v>68.5</v>
      </c>
      <c r="C27" s="534">
        <v>2007</v>
      </c>
      <c r="D27" s="535">
        <v>5.6988571337630889</v>
      </c>
      <c r="E27" s="536">
        <v>1</v>
      </c>
      <c r="F27" s="537"/>
      <c r="G27" s="538">
        <v>2016</v>
      </c>
      <c r="H27" s="535">
        <v>2.9467475022805063</v>
      </c>
      <c r="I27" s="539">
        <v>10</v>
      </c>
      <c r="O27" s="543"/>
      <c r="Q27" s="541"/>
    </row>
    <row r="28" spans="1:17" x14ac:dyDescent="0.25">
      <c r="A28" s="533" t="s">
        <v>390</v>
      </c>
      <c r="B28" s="534">
        <v>75</v>
      </c>
      <c r="C28" s="534">
        <v>2010</v>
      </c>
      <c r="D28" s="535">
        <v>7.2342478385665832</v>
      </c>
      <c r="E28" s="536">
        <v>1</v>
      </c>
      <c r="F28" s="537"/>
      <c r="G28" s="538">
        <v>2017</v>
      </c>
      <c r="H28" s="535">
        <v>2.6735894158958939</v>
      </c>
      <c r="I28" s="539">
        <v>10</v>
      </c>
      <c r="O28" s="543"/>
      <c r="Q28" s="541"/>
    </row>
    <row r="29" spans="1:17" x14ac:dyDescent="0.25">
      <c r="A29" s="533" t="s">
        <v>390</v>
      </c>
      <c r="B29" s="534">
        <v>250</v>
      </c>
      <c r="C29" s="534">
        <v>2013</v>
      </c>
      <c r="D29" s="535">
        <v>8.6010840131187809</v>
      </c>
      <c r="E29" s="536">
        <v>1</v>
      </c>
      <c r="F29" s="537"/>
      <c r="G29" s="538">
        <v>2018</v>
      </c>
      <c r="H29" s="535">
        <v>2.2599106328793503</v>
      </c>
      <c r="I29" s="539">
        <v>10</v>
      </c>
      <c r="O29" s="543"/>
      <c r="Q29" s="541"/>
    </row>
    <row r="30" spans="1:17" x14ac:dyDescent="0.25">
      <c r="A30" s="533" t="s">
        <v>390</v>
      </c>
      <c r="B30" s="534">
        <v>250</v>
      </c>
      <c r="C30" s="534">
        <v>2014</v>
      </c>
      <c r="D30" s="535">
        <v>6.5063823088947439</v>
      </c>
      <c r="E30" s="536">
        <v>1</v>
      </c>
      <c r="F30" s="537"/>
      <c r="G30" s="538">
        <v>2019</v>
      </c>
      <c r="H30" s="535">
        <v>1.9280053889578577</v>
      </c>
      <c r="I30" s="539">
        <v>10</v>
      </c>
      <c r="O30" s="543"/>
      <c r="Q30" s="541"/>
    </row>
    <row r="31" spans="1:17" x14ac:dyDescent="0.25">
      <c r="A31" s="533" t="s">
        <v>390</v>
      </c>
      <c r="B31" s="534">
        <v>250</v>
      </c>
      <c r="C31" s="534">
        <v>2014</v>
      </c>
      <c r="D31" s="535">
        <v>7.8114020804596507</v>
      </c>
      <c r="E31" s="536">
        <v>1</v>
      </c>
      <c r="F31" s="537"/>
      <c r="G31" s="538">
        <v>2020</v>
      </c>
      <c r="H31" s="535">
        <v>1.7208967063480836</v>
      </c>
      <c r="I31" s="544">
        <v>10</v>
      </c>
      <c r="O31" s="543"/>
      <c r="Q31" s="541"/>
    </row>
    <row r="32" spans="1:17" x14ac:dyDescent="0.25">
      <c r="A32" s="533"/>
      <c r="B32" s="534"/>
      <c r="C32" s="534"/>
      <c r="D32" s="535"/>
      <c r="E32" s="536"/>
      <c r="F32" s="537"/>
      <c r="G32" s="538">
        <v>2021</v>
      </c>
      <c r="H32" s="535">
        <v>1.610035955536236</v>
      </c>
      <c r="I32" s="544">
        <v>10</v>
      </c>
      <c r="O32" s="543"/>
      <c r="Q32" s="541"/>
    </row>
    <row r="33" spans="1:17" x14ac:dyDescent="0.25">
      <c r="A33" s="533"/>
      <c r="B33" s="534"/>
      <c r="C33" s="534"/>
      <c r="D33" s="535"/>
      <c r="E33" s="536"/>
      <c r="F33" s="537"/>
      <c r="G33" s="538">
        <v>2022</v>
      </c>
      <c r="H33" s="535">
        <v>1.5628946512252289</v>
      </c>
      <c r="I33" s="544">
        <v>10</v>
      </c>
      <c r="O33" s="543"/>
      <c r="Q33" s="541"/>
    </row>
    <row r="34" spans="1:17" x14ac:dyDescent="0.25">
      <c r="A34" s="545"/>
      <c r="B34" s="546"/>
      <c r="C34" s="546"/>
      <c r="D34" s="547"/>
      <c r="E34" s="548"/>
      <c r="F34" s="549"/>
      <c r="G34" s="550">
        <v>2023</v>
      </c>
      <c r="H34" s="547">
        <v>1.4319512220029469</v>
      </c>
      <c r="I34" s="551">
        <v>10</v>
      </c>
      <c r="O34" s="526"/>
    </row>
    <row r="35" spans="1:17" x14ac:dyDescent="0.25">
      <c r="O35" s="526"/>
    </row>
    <row r="36" spans="1:17" x14ac:dyDescent="0.25">
      <c r="O36" s="526"/>
    </row>
    <row r="37" spans="1:17" x14ac:dyDescent="0.25">
      <c r="O37" s="526"/>
    </row>
    <row r="38" spans="1:17" x14ac:dyDescent="0.25">
      <c r="O38" s="526"/>
    </row>
    <row r="39" spans="1:17" x14ac:dyDescent="0.25">
      <c r="O39" s="526"/>
    </row>
    <row r="40" spans="1:17" x14ac:dyDescent="0.25">
      <c r="O40" s="526"/>
    </row>
    <row r="41" spans="1:17" x14ac:dyDescent="0.25">
      <c r="O41" s="526"/>
    </row>
    <row r="42" spans="1:17" x14ac:dyDescent="0.25">
      <c r="O42" s="526"/>
    </row>
    <row r="43" spans="1:17" x14ac:dyDescent="0.25">
      <c r="O43" s="526"/>
    </row>
    <row r="44" spans="1:17" x14ac:dyDescent="0.25">
      <c r="O44" s="526"/>
    </row>
    <row r="45" spans="1:17" x14ac:dyDescent="0.25">
      <c r="O45" s="526"/>
    </row>
    <row r="46" spans="1:17" x14ac:dyDescent="0.25">
      <c r="O46" s="526"/>
    </row>
    <row r="47" spans="1:17" x14ac:dyDescent="0.25">
      <c r="O47" s="526"/>
    </row>
    <row r="48" spans="1:17" x14ac:dyDescent="0.25">
      <c r="O48" s="526"/>
    </row>
    <row r="49" spans="15:15" x14ac:dyDescent="0.25">
      <c r="O49" s="526"/>
    </row>
    <row r="50" spans="15:15" x14ac:dyDescent="0.25">
      <c r="O50" s="526"/>
    </row>
    <row r="51" spans="15:15" x14ac:dyDescent="0.25">
      <c r="O51" s="526"/>
    </row>
    <row r="52" spans="15:15" x14ac:dyDescent="0.25">
      <c r="O52" s="526"/>
    </row>
    <row r="53" spans="15:15" x14ac:dyDescent="0.25">
      <c r="O53" s="526"/>
    </row>
    <row r="54" spans="15:15" x14ac:dyDescent="0.25">
      <c r="O54" s="526"/>
    </row>
    <row r="55" spans="15:15" x14ac:dyDescent="0.25">
      <c r="O55" s="526"/>
    </row>
    <row r="56" spans="15:15" x14ac:dyDescent="0.25">
      <c r="O56" s="526"/>
    </row>
    <row r="57" spans="15:15" x14ac:dyDescent="0.25">
      <c r="O57" s="526"/>
    </row>
    <row r="58" spans="15:15" x14ac:dyDescent="0.25">
      <c r="O58" s="526"/>
    </row>
    <row r="59" spans="15:15" x14ac:dyDescent="0.25">
      <c r="O59" s="526"/>
    </row>
    <row r="60" spans="15:15" x14ac:dyDescent="0.25">
      <c r="O60" s="526"/>
    </row>
    <row r="61" spans="15:15" x14ac:dyDescent="0.25">
      <c r="O61" s="526"/>
    </row>
    <row r="62" spans="15:15" x14ac:dyDescent="0.25">
      <c r="O62" s="526"/>
    </row>
    <row r="63" spans="15:15" x14ac:dyDescent="0.25">
      <c r="O63" s="526"/>
    </row>
    <row r="64" spans="15:15" x14ac:dyDescent="0.25">
      <c r="O64" s="526"/>
    </row>
    <row r="65" spans="15:35" x14ac:dyDescent="0.25">
      <c r="O65" s="526"/>
      <c r="AI65" s="552"/>
    </row>
    <row r="66" spans="15:35" x14ac:dyDescent="0.25">
      <c r="O66" s="526"/>
    </row>
    <row r="67" spans="15:35" x14ac:dyDescent="0.25">
      <c r="O67" s="526"/>
    </row>
    <row r="68" spans="15:35" x14ac:dyDescent="0.25">
      <c r="O68" s="526"/>
    </row>
    <row r="69" spans="15:35" x14ac:dyDescent="0.25">
      <c r="O69" s="526"/>
    </row>
    <row r="70" spans="15:35" x14ac:dyDescent="0.25">
      <c r="O70" s="526"/>
    </row>
    <row r="71" spans="15:35" x14ac:dyDescent="0.25">
      <c r="O71" s="526"/>
    </row>
    <row r="72" spans="15:35" x14ac:dyDescent="0.25">
      <c r="O72" s="526"/>
    </row>
    <row r="73" spans="15:35" x14ac:dyDescent="0.25">
      <c r="O73" s="526"/>
    </row>
    <row r="74" spans="15:35" x14ac:dyDescent="0.25">
      <c r="O74" s="526"/>
    </row>
    <row r="75" spans="15:35" x14ac:dyDescent="0.25">
      <c r="O75" s="526"/>
    </row>
    <row r="76" spans="15:35" x14ac:dyDescent="0.25">
      <c r="O76" s="526"/>
    </row>
    <row r="77" spans="15:35" x14ac:dyDescent="0.25">
      <c r="O77" s="526"/>
    </row>
    <row r="78" spans="15:35" x14ac:dyDescent="0.25">
      <c r="O78" s="526"/>
    </row>
    <row r="79" spans="15:35" x14ac:dyDescent="0.25">
      <c r="O79" s="526"/>
    </row>
    <row r="80" spans="15:35" x14ac:dyDescent="0.25">
      <c r="O80" s="526"/>
    </row>
    <row r="81" spans="15:15" x14ac:dyDescent="0.25">
      <c r="O81" s="526"/>
    </row>
    <row r="82" spans="15:15" x14ac:dyDescent="0.25">
      <c r="O82" s="526"/>
    </row>
    <row r="83" spans="15:15" x14ac:dyDescent="0.25">
      <c r="O83" s="526"/>
    </row>
    <row r="84" spans="15:15" x14ac:dyDescent="0.25">
      <c r="O84" s="526"/>
    </row>
    <row r="85" spans="15:15" x14ac:dyDescent="0.25">
      <c r="O85" s="526"/>
    </row>
    <row r="86" spans="15:15" x14ac:dyDescent="0.25">
      <c r="O86" s="526"/>
    </row>
    <row r="87" spans="15:15" x14ac:dyDescent="0.25">
      <c r="O87" s="526"/>
    </row>
    <row r="88" spans="15:15" x14ac:dyDescent="0.25">
      <c r="O88" s="526"/>
    </row>
    <row r="89" spans="15:15" x14ac:dyDescent="0.25">
      <c r="O89" s="526"/>
    </row>
    <row r="90" spans="15:15" x14ac:dyDescent="0.25">
      <c r="O90" s="526"/>
    </row>
    <row r="91" spans="15:15" x14ac:dyDescent="0.25">
      <c r="O91" s="526"/>
    </row>
    <row r="92" spans="15:15" x14ac:dyDescent="0.25">
      <c r="O92" s="526"/>
    </row>
    <row r="93" spans="15:15" x14ac:dyDescent="0.25">
      <c r="O93" s="526"/>
    </row>
    <row r="94" spans="15:15" x14ac:dyDescent="0.25">
      <c r="O94" s="526"/>
    </row>
    <row r="95" spans="15:15" x14ac:dyDescent="0.25">
      <c r="O95" s="526"/>
    </row>
    <row r="96" spans="15:15" x14ac:dyDescent="0.25">
      <c r="O96" s="526"/>
    </row>
    <row r="97" spans="15:15" x14ac:dyDescent="0.25">
      <c r="O97" s="526"/>
    </row>
    <row r="98" spans="15:15" x14ac:dyDescent="0.25">
      <c r="O98" s="526"/>
    </row>
    <row r="99" spans="15:15" x14ac:dyDescent="0.25">
      <c r="O99" s="526"/>
    </row>
    <row r="100" spans="15:15" x14ac:dyDescent="0.25">
      <c r="O100" s="526"/>
    </row>
    <row r="101" spans="15:15" x14ac:dyDescent="0.25">
      <c r="O101" s="526"/>
    </row>
    <row r="102" spans="15:15" x14ac:dyDescent="0.25">
      <c r="O102" s="526"/>
    </row>
    <row r="103" spans="15:15" x14ac:dyDescent="0.25">
      <c r="O103" s="526"/>
    </row>
    <row r="104" spans="15:15" x14ac:dyDescent="0.25">
      <c r="O104" s="526"/>
    </row>
    <row r="105" spans="15:15" x14ac:dyDescent="0.25">
      <c r="O105" s="526"/>
    </row>
    <row r="106" spans="15:15" x14ac:dyDescent="0.25">
      <c r="O106" s="526"/>
    </row>
    <row r="107" spans="15:15" x14ac:dyDescent="0.25">
      <c r="O107" s="526"/>
    </row>
    <row r="108" spans="15:15" x14ac:dyDescent="0.25">
      <c r="O108" s="526"/>
    </row>
    <row r="109" spans="15:15" x14ac:dyDescent="0.25">
      <c r="O109" s="526"/>
    </row>
    <row r="110" spans="15:15" x14ac:dyDescent="0.25">
      <c r="O110" s="526"/>
    </row>
    <row r="111" spans="15:15" x14ac:dyDescent="0.25">
      <c r="O111" s="526"/>
    </row>
    <row r="112" spans="15:15" x14ac:dyDescent="0.25">
      <c r="O112" s="526"/>
    </row>
    <row r="113" spans="15:49" x14ac:dyDescent="0.25">
      <c r="O113" s="526"/>
    </row>
    <row r="114" spans="15:49" x14ac:dyDescent="0.25">
      <c r="O114" s="526"/>
    </row>
    <row r="115" spans="15:49" x14ac:dyDescent="0.25">
      <c r="O115" s="526"/>
    </row>
    <row r="116" spans="15:49" x14ac:dyDescent="0.25">
      <c r="O116" s="526"/>
    </row>
    <row r="117" spans="15:49" x14ac:dyDescent="0.25">
      <c r="O117" s="526"/>
    </row>
    <row r="118" spans="15:49" x14ac:dyDescent="0.25">
      <c r="O118" s="526"/>
    </row>
    <row r="119" spans="15:49" x14ac:dyDescent="0.25">
      <c r="O119" s="526"/>
    </row>
    <row r="120" spans="15:49" x14ac:dyDescent="0.25">
      <c r="O120" s="526"/>
    </row>
    <row r="121" spans="15:49" x14ac:dyDescent="0.25">
      <c r="O121" s="526"/>
      <c r="AW121" s="553"/>
    </row>
    <row r="122" spans="15:49" x14ac:dyDescent="0.25">
      <c r="O122" s="526"/>
    </row>
    <row r="123" spans="15:49" x14ac:dyDescent="0.25">
      <c r="O123" s="526"/>
    </row>
    <row r="124" spans="15:49" x14ac:dyDescent="0.25">
      <c r="O124" s="526"/>
    </row>
    <row r="125" spans="15:49" x14ac:dyDescent="0.25">
      <c r="O125" s="526"/>
    </row>
    <row r="126" spans="15:49" x14ac:dyDescent="0.25">
      <c r="O126" s="526"/>
    </row>
    <row r="127" spans="15:49" x14ac:dyDescent="0.25">
      <c r="O127" s="526"/>
    </row>
    <row r="128" spans="15:49" x14ac:dyDescent="0.25">
      <c r="O128" s="526"/>
    </row>
    <row r="129" spans="15:15" x14ac:dyDescent="0.25">
      <c r="O129" s="526"/>
    </row>
    <row r="130" spans="15:15" x14ac:dyDescent="0.25">
      <c r="O130" s="526"/>
    </row>
    <row r="131" spans="15:15" x14ac:dyDescent="0.25">
      <c r="O131" s="526"/>
    </row>
    <row r="132" spans="15:15" x14ac:dyDescent="0.25">
      <c r="O132" s="526"/>
    </row>
    <row r="133" spans="15:15" x14ac:dyDescent="0.25">
      <c r="O133" s="526"/>
    </row>
    <row r="134" spans="15:15" x14ac:dyDescent="0.25">
      <c r="O134" s="526"/>
    </row>
    <row r="135" spans="15:15" x14ac:dyDescent="0.25">
      <c r="O135" s="526"/>
    </row>
    <row r="136" spans="15:15" x14ac:dyDescent="0.25">
      <c r="O136" s="526"/>
    </row>
    <row r="137" spans="15:15" x14ac:dyDescent="0.25">
      <c r="O137" s="526"/>
    </row>
    <row r="138" spans="15:15" x14ac:dyDescent="0.25">
      <c r="O138" s="526"/>
    </row>
    <row r="139" spans="15:15" x14ac:dyDescent="0.25">
      <c r="O139" s="526"/>
    </row>
    <row r="140" spans="15:15" x14ac:dyDescent="0.25">
      <c r="O140" s="526"/>
    </row>
    <row r="141" spans="15:15" x14ac:dyDescent="0.25">
      <c r="O141" s="526"/>
    </row>
    <row r="142" spans="15:15" x14ac:dyDescent="0.25">
      <c r="O142" s="526"/>
    </row>
    <row r="143" spans="15:15" x14ac:dyDescent="0.25">
      <c r="O143" s="526"/>
    </row>
    <row r="144" spans="15:15" x14ac:dyDescent="0.25">
      <c r="O144" s="526"/>
    </row>
    <row r="145" spans="15:15" x14ac:dyDescent="0.25">
      <c r="O145" s="526"/>
    </row>
    <row r="146" spans="15:15" x14ac:dyDescent="0.25">
      <c r="O146" s="526"/>
    </row>
    <row r="147" spans="15:15" x14ac:dyDescent="0.25">
      <c r="O147" s="526"/>
    </row>
    <row r="148" spans="15:15" x14ac:dyDescent="0.25">
      <c r="O148" s="526"/>
    </row>
    <row r="149" spans="15:15" x14ac:dyDescent="0.25">
      <c r="O149" s="526"/>
    </row>
    <row r="150" spans="15:15" x14ac:dyDescent="0.25">
      <c r="O150" s="526"/>
    </row>
    <row r="151" spans="15:15" x14ac:dyDescent="0.25">
      <c r="O151" s="526"/>
    </row>
    <row r="152" spans="15:15" x14ac:dyDescent="0.25">
      <c r="O152" s="526"/>
    </row>
    <row r="153" spans="15:15" x14ac:dyDescent="0.25">
      <c r="O153" s="526"/>
    </row>
    <row r="154" spans="15:15" x14ac:dyDescent="0.25">
      <c r="O154" s="526"/>
    </row>
    <row r="155" spans="15:15" x14ac:dyDescent="0.25">
      <c r="O155" s="526"/>
    </row>
    <row r="156" spans="15:15" x14ac:dyDescent="0.25">
      <c r="O156" s="526"/>
    </row>
    <row r="157" spans="15:15" x14ac:dyDescent="0.25">
      <c r="O157" s="526"/>
    </row>
    <row r="158" spans="15:15" x14ac:dyDescent="0.25">
      <c r="O158" s="526"/>
    </row>
    <row r="159" spans="15:15" x14ac:dyDescent="0.25">
      <c r="O159" s="526"/>
    </row>
    <row r="160" spans="15:15" x14ac:dyDescent="0.25">
      <c r="O160" s="526"/>
    </row>
    <row r="161" spans="15:15" x14ac:dyDescent="0.25">
      <c r="O161" s="526"/>
    </row>
    <row r="162" spans="15:15" x14ac:dyDescent="0.25">
      <c r="O162" s="526"/>
    </row>
    <row r="163" spans="15:15" x14ac:dyDescent="0.25">
      <c r="O163" s="526"/>
    </row>
    <row r="164" spans="15:15" x14ac:dyDescent="0.25">
      <c r="O164" s="526"/>
    </row>
    <row r="165" spans="15:15" x14ac:dyDescent="0.25">
      <c r="O165" s="526"/>
    </row>
    <row r="166" spans="15:15" x14ac:dyDescent="0.25">
      <c r="O166" s="526"/>
    </row>
    <row r="167" spans="15:15" x14ac:dyDescent="0.25">
      <c r="O167" s="526"/>
    </row>
    <row r="168" spans="15:15" x14ac:dyDescent="0.25">
      <c r="O168" s="526"/>
    </row>
    <row r="169" spans="15:15" x14ac:dyDescent="0.25">
      <c r="O169" s="526"/>
    </row>
    <row r="170" spans="15:15" x14ac:dyDescent="0.25">
      <c r="O170" s="526"/>
    </row>
    <row r="171" spans="15:15" x14ac:dyDescent="0.25">
      <c r="O171" s="526"/>
    </row>
    <row r="172" spans="15:15" x14ac:dyDescent="0.25">
      <c r="O172" s="526"/>
    </row>
    <row r="173" spans="15:15" x14ac:dyDescent="0.25">
      <c r="O173" s="526"/>
    </row>
    <row r="174" spans="15:15" x14ac:dyDescent="0.25">
      <c r="O174" s="526"/>
    </row>
    <row r="175" spans="15:15" x14ac:dyDescent="0.25">
      <c r="O175" s="526"/>
    </row>
    <row r="176" spans="15:15" x14ac:dyDescent="0.25">
      <c r="O176" s="526"/>
    </row>
    <row r="177" spans="15:49" x14ac:dyDescent="0.25">
      <c r="O177" s="526"/>
    </row>
    <row r="178" spans="15:49" x14ac:dyDescent="0.25">
      <c r="O178" s="526"/>
    </row>
    <row r="179" spans="15:49" x14ac:dyDescent="0.25">
      <c r="O179" s="526"/>
    </row>
    <row r="180" spans="15:49" x14ac:dyDescent="0.25">
      <c r="O180" s="526"/>
    </row>
    <row r="181" spans="15:49" x14ac:dyDescent="0.25">
      <c r="O181" s="526"/>
    </row>
    <row r="182" spans="15:49" x14ac:dyDescent="0.25">
      <c r="O182" s="526"/>
    </row>
    <row r="183" spans="15:49" x14ac:dyDescent="0.25">
      <c r="O183" s="526"/>
    </row>
    <row r="184" spans="15:49" x14ac:dyDescent="0.25">
      <c r="O184" s="526"/>
    </row>
    <row r="185" spans="15:49" x14ac:dyDescent="0.25">
      <c r="O185" s="526"/>
      <c r="AW185" s="553"/>
    </row>
    <row r="186" spans="15:49" x14ac:dyDescent="0.25">
      <c r="O186" s="526"/>
      <c r="AW186" s="553"/>
    </row>
    <row r="187" spans="15:49" x14ac:dyDescent="0.25">
      <c r="O187" s="526"/>
    </row>
    <row r="188" spans="15:49" x14ac:dyDescent="0.25">
      <c r="O188" s="526"/>
    </row>
    <row r="189" spans="15:49" x14ac:dyDescent="0.25">
      <c r="O189" s="526"/>
    </row>
    <row r="190" spans="15:49" x14ac:dyDescent="0.25">
      <c r="O190" s="526"/>
    </row>
    <row r="191" spans="15:49" x14ac:dyDescent="0.25">
      <c r="O191" s="526"/>
    </row>
    <row r="192" spans="15:49" x14ac:dyDescent="0.25">
      <c r="O192" s="526"/>
    </row>
    <row r="193" spans="15:49" x14ac:dyDescent="0.25">
      <c r="O193" s="526"/>
    </row>
    <row r="194" spans="15:49" x14ac:dyDescent="0.25">
      <c r="O194" s="526"/>
    </row>
    <row r="195" spans="15:49" x14ac:dyDescent="0.25">
      <c r="O195" s="526"/>
    </row>
    <row r="196" spans="15:49" x14ac:dyDescent="0.25">
      <c r="O196" s="526"/>
    </row>
    <row r="197" spans="15:49" x14ac:dyDescent="0.25">
      <c r="O197" s="526"/>
    </row>
    <row r="198" spans="15:49" x14ac:dyDescent="0.25">
      <c r="O198" s="526"/>
    </row>
    <row r="199" spans="15:49" x14ac:dyDescent="0.25">
      <c r="O199" s="526"/>
    </row>
    <row r="200" spans="15:49" x14ac:dyDescent="0.25">
      <c r="O200" s="526"/>
    </row>
    <row r="201" spans="15:49" x14ac:dyDescent="0.25">
      <c r="O201" s="526"/>
      <c r="AW201" s="553"/>
    </row>
    <row r="202" spans="15:49" x14ac:dyDescent="0.25">
      <c r="O202" s="526"/>
    </row>
    <row r="203" spans="15:49" x14ac:dyDescent="0.25">
      <c r="O203" s="526"/>
    </row>
    <row r="204" spans="15:49" x14ac:dyDescent="0.25">
      <c r="O204" s="526"/>
      <c r="AW204" s="553"/>
    </row>
    <row r="205" spans="15:49" x14ac:dyDescent="0.25">
      <c r="O205" s="526"/>
    </row>
    <row r="206" spans="15:49" x14ac:dyDescent="0.25">
      <c r="O206" s="526"/>
    </row>
    <row r="207" spans="15:49" x14ac:dyDescent="0.25">
      <c r="O207" s="526"/>
    </row>
    <row r="208" spans="15:49" x14ac:dyDescent="0.25">
      <c r="O208" s="526"/>
    </row>
    <row r="209" spans="15:15" x14ac:dyDescent="0.25">
      <c r="O209" s="526"/>
    </row>
    <row r="210" spans="15:15" x14ac:dyDescent="0.25">
      <c r="O210" s="526"/>
    </row>
    <row r="211" spans="15:15" x14ac:dyDescent="0.25">
      <c r="O211" s="526"/>
    </row>
    <row r="212" spans="15:15" x14ac:dyDescent="0.25">
      <c r="O212" s="526"/>
    </row>
    <row r="213" spans="15:15" x14ac:dyDescent="0.25">
      <c r="O213" s="526"/>
    </row>
    <row r="214" spans="15:15" x14ac:dyDescent="0.25">
      <c r="O214" s="526"/>
    </row>
    <row r="215" spans="15:15" x14ac:dyDescent="0.25">
      <c r="O215" s="526"/>
    </row>
    <row r="216" spans="15:15" x14ac:dyDescent="0.25">
      <c r="O216" s="526"/>
    </row>
    <row r="217" spans="15:15" x14ac:dyDescent="0.25">
      <c r="O217" s="526"/>
    </row>
    <row r="218" spans="15:15" x14ac:dyDescent="0.25">
      <c r="O218" s="526"/>
    </row>
    <row r="219" spans="15:15" x14ac:dyDescent="0.25">
      <c r="O219" s="526"/>
    </row>
    <row r="220" spans="15:15" x14ac:dyDescent="0.25">
      <c r="O220" s="526"/>
    </row>
    <row r="221" spans="15:15" x14ac:dyDescent="0.25">
      <c r="O221" s="526"/>
    </row>
    <row r="222" spans="15:15" x14ac:dyDescent="0.25">
      <c r="O222" s="526"/>
    </row>
    <row r="223" spans="15:15" x14ac:dyDescent="0.25">
      <c r="O223" s="526"/>
    </row>
    <row r="224" spans="15:15" x14ac:dyDescent="0.25">
      <c r="O224" s="526"/>
    </row>
    <row r="225" spans="15:15" x14ac:dyDescent="0.25">
      <c r="O225" s="526"/>
    </row>
    <row r="226" spans="15:15" x14ac:dyDescent="0.25">
      <c r="O226" s="526"/>
    </row>
    <row r="227" spans="15:15" x14ac:dyDescent="0.25">
      <c r="O227" s="526"/>
    </row>
    <row r="228" spans="15:15" x14ac:dyDescent="0.25">
      <c r="O228" s="526"/>
    </row>
    <row r="229" spans="15:15" x14ac:dyDescent="0.25">
      <c r="O229" s="526"/>
    </row>
    <row r="230" spans="15:15" x14ac:dyDescent="0.25">
      <c r="O230" s="526"/>
    </row>
    <row r="231" spans="15:15" x14ac:dyDescent="0.25">
      <c r="O231" s="526"/>
    </row>
    <row r="232" spans="15:15" x14ac:dyDescent="0.25">
      <c r="O232" s="526"/>
    </row>
    <row r="233" spans="15:15" x14ac:dyDescent="0.25">
      <c r="O233" s="526"/>
    </row>
    <row r="234" spans="15:15" x14ac:dyDescent="0.25">
      <c r="O234" s="526"/>
    </row>
    <row r="235" spans="15:15" x14ac:dyDescent="0.25">
      <c r="O235" s="526"/>
    </row>
    <row r="236" spans="15:15" x14ac:dyDescent="0.25">
      <c r="O236" s="526"/>
    </row>
    <row r="237" spans="15:15" x14ac:dyDescent="0.25">
      <c r="O237" s="526"/>
    </row>
    <row r="238" spans="15:15" x14ac:dyDescent="0.25">
      <c r="O238" s="526"/>
    </row>
    <row r="239" spans="15:15" x14ac:dyDescent="0.25">
      <c r="O239" s="526"/>
    </row>
    <row r="240" spans="15:15" x14ac:dyDescent="0.25">
      <c r="O240" s="526"/>
    </row>
    <row r="241" spans="15:49" x14ac:dyDescent="0.25">
      <c r="O241" s="526"/>
    </row>
    <row r="242" spans="15:49" x14ac:dyDescent="0.25">
      <c r="O242" s="526"/>
    </row>
    <row r="243" spans="15:49" x14ac:dyDescent="0.25">
      <c r="O243" s="526"/>
    </row>
    <row r="244" spans="15:49" x14ac:dyDescent="0.25">
      <c r="O244" s="526"/>
    </row>
    <row r="245" spans="15:49" x14ac:dyDescent="0.25">
      <c r="O245" s="526"/>
    </row>
    <row r="246" spans="15:49" x14ac:dyDescent="0.25">
      <c r="O246" s="526"/>
    </row>
    <row r="247" spans="15:49" x14ac:dyDescent="0.25">
      <c r="O247" s="526"/>
    </row>
    <row r="248" spans="15:49" x14ac:dyDescent="0.25">
      <c r="O248" s="526"/>
    </row>
    <row r="249" spans="15:49" x14ac:dyDescent="0.25">
      <c r="O249" s="526"/>
    </row>
    <row r="250" spans="15:49" x14ac:dyDescent="0.25">
      <c r="O250" s="526"/>
      <c r="AW250" s="553"/>
    </row>
    <row r="251" spans="15:49" x14ac:dyDescent="0.25">
      <c r="O251" s="526"/>
    </row>
    <row r="252" spans="15:49" x14ac:dyDescent="0.25">
      <c r="O252" s="526"/>
    </row>
    <row r="253" spans="15:49" x14ac:dyDescent="0.25">
      <c r="O253" s="526"/>
    </row>
    <row r="254" spans="15:49" x14ac:dyDescent="0.25">
      <c r="O254" s="526"/>
    </row>
    <row r="255" spans="15:49" x14ac:dyDescent="0.25">
      <c r="O255" s="526"/>
    </row>
    <row r="256" spans="15:49" x14ac:dyDescent="0.25">
      <c r="O256" s="526"/>
    </row>
    <row r="257" spans="15:15" x14ac:dyDescent="0.25">
      <c r="O257" s="526"/>
    </row>
    <row r="258" spans="15:15" x14ac:dyDescent="0.25">
      <c r="O258" s="526"/>
    </row>
    <row r="259" spans="15:15" x14ac:dyDescent="0.25">
      <c r="O259" s="526"/>
    </row>
    <row r="260" spans="15:15" x14ac:dyDescent="0.25">
      <c r="O260" s="526"/>
    </row>
    <row r="261" spans="15:15" x14ac:dyDescent="0.25">
      <c r="O261" s="526"/>
    </row>
    <row r="262" spans="15:15" x14ac:dyDescent="0.25">
      <c r="O262" s="526"/>
    </row>
    <row r="263" spans="15:15" x14ac:dyDescent="0.25">
      <c r="O263" s="526"/>
    </row>
    <row r="264" spans="15:15" x14ac:dyDescent="0.25">
      <c r="O264" s="526"/>
    </row>
    <row r="265" spans="15:15" x14ac:dyDescent="0.25">
      <c r="O265" s="526"/>
    </row>
    <row r="266" spans="15:15" x14ac:dyDescent="0.25">
      <c r="O266" s="526"/>
    </row>
    <row r="267" spans="15:15" x14ac:dyDescent="0.25">
      <c r="O267" s="526"/>
    </row>
    <row r="268" spans="15:15" x14ac:dyDescent="0.25">
      <c r="O268" s="526"/>
    </row>
    <row r="269" spans="15:15" x14ac:dyDescent="0.25">
      <c r="O269" s="526"/>
    </row>
    <row r="270" spans="15:15" x14ac:dyDescent="0.25">
      <c r="O270" s="526"/>
    </row>
    <row r="271" spans="15:15" x14ac:dyDescent="0.25">
      <c r="O271" s="526"/>
    </row>
    <row r="272" spans="15:15" x14ac:dyDescent="0.25">
      <c r="O272" s="526"/>
    </row>
    <row r="273" spans="15:49" x14ac:dyDescent="0.25">
      <c r="O273" s="526"/>
      <c r="AW273" s="553"/>
    </row>
    <row r="274" spans="15:49" x14ac:dyDescent="0.25">
      <c r="O274" s="526"/>
    </row>
    <row r="275" spans="15:49" x14ac:dyDescent="0.25">
      <c r="O275" s="526"/>
    </row>
    <row r="276" spans="15:49" x14ac:dyDescent="0.25">
      <c r="O276" s="526"/>
    </row>
    <row r="277" spans="15:49" x14ac:dyDescent="0.25">
      <c r="O277" s="526"/>
    </row>
    <row r="278" spans="15:49" x14ac:dyDescent="0.25">
      <c r="O278" s="526"/>
      <c r="AW278" s="553"/>
    </row>
    <row r="279" spans="15:49" x14ac:dyDescent="0.25">
      <c r="O279" s="526"/>
    </row>
    <row r="280" spans="15:49" x14ac:dyDescent="0.25">
      <c r="O280" s="526"/>
    </row>
    <row r="281" spans="15:49" x14ac:dyDescent="0.25">
      <c r="O281" s="526"/>
    </row>
    <row r="282" spans="15:49" x14ac:dyDescent="0.25">
      <c r="O282" s="526"/>
    </row>
    <row r="283" spans="15:49" x14ac:dyDescent="0.25">
      <c r="O283" s="526"/>
      <c r="AW283" s="553"/>
    </row>
    <row r="284" spans="15:49" x14ac:dyDescent="0.25">
      <c r="O284" s="526"/>
    </row>
    <row r="285" spans="15:49" x14ac:dyDescent="0.25">
      <c r="O285" s="526"/>
    </row>
    <row r="286" spans="15:49" x14ac:dyDescent="0.25">
      <c r="O286" s="526"/>
    </row>
    <row r="287" spans="15:49" x14ac:dyDescent="0.25">
      <c r="O287" s="526"/>
    </row>
    <row r="288" spans="15:49" x14ac:dyDescent="0.25">
      <c r="O288" s="526"/>
    </row>
    <row r="289" spans="15:49" x14ac:dyDescent="0.25">
      <c r="O289" s="526"/>
    </row>
    <row r="290" spans="15:49" x14ac:dyDescent="0.25">
      <c r="O290" s="526"/>
    </row>
    <row r="291" spans="15:49" x14ac:dyDescent="0.25">
      <c r="O291" s="526"/>
    </row>
    <row r="292" spans="15:49" x14ac:dyDescent="0.25">
      <c r="O292" s="526"/>
    </row>
    <row r="293" spans="15:49" x14ac:dyDescent="0.25">
      <c r="O293" s="526"/>
    </row>
    <row r="294" spans="15:49" x14ac:dyDescent="0.25">
      <c r="O294" s="526"/>
    </row>
    <row r="295" spans="15:49" x14ac:dyDescent="0.25">
      <c r="O295" s="526"/>
      <c r="AW295" s="553"/>
    </row>
    <row r="296" spans="15:49" x14ac:dyDescent="0.25">
      <c r="O296" s="526"/>
    </row>
    <row r="297" spans="15:49" x14ac:dyDescent="0.25">
      <c r="O297" s="526"/>
    </row>
    <row r="298" spans="15:49" x14ac:dyDescent="0.25">
      <c r="O298" s="526"/>
    </row>
    <row r="299" spans="15:49" x14ac:dyDescent="0.25">
      <c r="O299" s="526"/>
    </row>
    <row r="300" spans="15:49" x14ac:dyDescent="0.25">
      <c r="O300" s="526"/>
    </row>
    <row r="301" spans="15:49" x14ac:dyDescent="0.25">
      <c r="O301" s="526"/>
    </row>
    <row r="302" spans="15:49" x14ac:dyDescent="0.25">
      <c r="O302" s="526"/>
    </row>
    <row r="303" spans="15:49" x14ac:dyDescent="0.25">
      <c r="O303" s="526"/>
    </row>
    <row r="304" spans="15:49" x14ac:dyDescent="0.25">
      <c r="O304" s="526"/>
      <c r="AW304" s="553"/>
    </row>
    <row r="305" spans="15:15" x14ac:dyDescent="0.25">
      <c r="O305" s="526"/>
    </row>
    <row r="306" spans="15:15" x14ac:dyDescent="0.25">
      <c r="O306" s="526"/>
    </row>
    <row r="307" spans="15:15" x14ac:dyDescent="0.25">
      <c r="O307" s="526"/>
    </row>
    <row r="308" spans="15:15" x14ac:dyDescent="0.25">
      <c r="O308" s="526"/>
    </row>
    <row r="309" spans="15:15" x14ac:dyDescent="0.25">
      <c r="O309" s="526"/>
    </row>
    <row r="310" spans="15:15" x14ac:dyDescent="0.25">
      <c r="O310" s="526"/>
    </row>
    <row r="311" spans="15:15" x14ac:dyDescent="0.25">
      <c r="O311" s="526"/>
    </row>
    <row r="312" spans="15:15" x14ac:dyDescent="0.25">
      <c r="O312" s="526"/>
    </row>
    <row r="313" spans="15:15" x14ac:dyDescent="0.25">
      <c r="O313" s="526"/>
    </row>
    <row r="314" spans="15:15" x14ac:dyDescent="0.25">
      <c r="O314" s="526"/>
    </row>
    <row r="315" spans="15:15" x14ac:dyDescent="0.25">
      <c r="O315" s="526"/>
    </row>
    <row r="316" spans="15:15" x14ac:dyDescent="0.25">
      <c r="O316" s="526"/>
    </row>
    <row r="317" spans="15:15" x14ac:dyDescent="0.25">
      <c r="O317" s="526"/>
    </row>
    <row r="318" spans="15:15" x14ac:dyDescent="0.25">
      <c r="O318" s="526"/>
    </row>
    <row r="319" spans="15:15" x14ac:dyDescent="0.25">
      <c r="O319" s="526"/>
    </row>
    <row r="320" spans="15:15" x14ac:dyDescent="0.25">
      <c r="O320" s="526"/>
    </row>
    <row r="321" spans="15:15" x14ac:dyDescent="0.25">
      <c r="O321" s="526"/>
    </row>
    <row r="322" spans="15:15" x14ac:dyDescent="0.25">
      <c r="O322" s="526"/>
    </row>
    <row r="323" spans="15:15" x14ac:dyDescent="0.25">
      <c r="O323" s="526"/>
    </row>
    <row r="324" spans="15:15" x14ac:dyDescent="0.25">
      <c r="O324" s="526"/>
    </row>
    <row r="325" spans="15:15" x14ac:dyDescent="0.25">
      <c r="O325" s="526"/>
    </row>
    <row r="326" spans="15:15" x14ac:dyDescent="0.25">
      <c r="O326" s="526"/>
    </row>
    <row r="327" spans="15:15" x14ac:dyDescent="0.25">
      <c r="O327" s="526"/>
    </row>
    <row r="328" spans="15:15" x14ac:dyDescent="0.25">
      <c r="O328" s="526"/>
    </row>
    <row r="329" spans="15:15" x14ac:dyDescent="0.25">
      <c r="O329" s="526"/>
    </row>
    <row r="330" spans="15:15" x14ac:dyDescent="0.25">
      <c r="O330" s="526"/>
    </row>
    <row r="331" spans="15:15" x14ac:dyDescent="0.25">
      <c r="O331" s="526"/>
    </row>
    <row r="332" spans="15:15" x14ac:dyDescent="0.25">
      <c r="O332" s="526"/>
    </row>
    <row r="333" spans="15:15" x14ac:dyDescent="0.25">
      <c r="O333" s="526"/>
    </row>
    <row r="334" spans="15:15" x14ac:dyDescent="0.25">
      <c r="O334" s="526"/>
    </row>
    <row r="335" spans="15:15" x14ac:dyDescent="0.25">
      <c r="O335" s="526"/>
    </row>
    <row r="336" spans="15:15" x14ac:dyDescent="0.25">
      <c r="O336" s="526"/>
    </row>
    <row r="337" spans="15:49" x14ac:dyDescent="0.25">
      <c r="O337" s="526"/>
    </row>
    <row r="338" spans="15:49" x14ac:dyDescent="0.25">
      <c r="O338" s="526"/>
    </row>
    <row r="339" spans="15:49" x14ac:dyDescent="0.25">
      <c r="O339" s="526"/>
    </row>
    <row r="340" spans="15:49" x14ac:dyDescent="0.25">
      <c r="O340" s="526"/>
    </row>
    <row r="341" spans="15:49" x14ac:dyDescent="0.25">
      <c r="O341" s="526"/>
    </row>
    <row r="342" spans="15:49" x14ac:dyDescent="0.25">
      <c r="O342" s="526"/>
    </row>
    <row r="343" spans="15:49" x14ac:dyDescent="0.25">
      <c r="O343" s="526"/>
      <c r="AW343" s="553"/>
    </row>
    <row r="344" spans="15:49" x14ac:dyDescent="0.25">
      <c r="O344" s="526"/>
    </row>
    <row r="345" spans="15:49" x14ac:dyDescent="0.25">
      <c r="O345" s="526"/>
    </row>
    <row r="346" spans="15:49" x14ac:dyDescent="0.25">
      <c r="O346" s="526"/>
    </row>
    <row r="347" spans="15:49" x14ac:dyDescent="0.25">
      <c r="O347" s="526"/>
    </row>
    <row r="348" spans="15:49" x14ac:dyDescent="0.25">
      <c r="O348" s="526"/>
    </row>
    <row r="349" spans="15:49" x14ac:dyDescent="0.25">
      <c r="O349" s="526"/>
    </row>
    <row r="350" spans="15:49" x14ac:dyDescent="0.25">
      <c r="O350" s="526"/>
    </row>
    <row r="351" spans="15:49" x14ac:dyDescent="0.25">
      <c r="O351" s="526"/>
    </row>
    <row r="352" spans="15:49" x14ac:dyDescent="0.25">
      <c r="O352" s="526"/>
    </row>
    <row r="353" spans="15:15" x14ac:dyDescent="0.25">
      <c r="O353" s="526"/>
    </row>
    <row r="354" spans="15:15" x14ac:dyDescent="0.25">
      <c r="O354" s="526"/>
    </row>
    <row r="355" spans="15:15" x14ac:dyDescent="0.25">
      <c r="O355" s="526"/>
    </row>
    <row r="356" spans="15:15" x14ac:dyDescent="0.25">
      <c r="O356" s="526"/>
    </row>
    <row r="357" spans="15:15" x14ac:dyDescent="0.25">
      <c r="O357" s="526"/>
    </row>
    <row r="358" spans="15:15" x14ac:dyDescent="0.25">
      <c r="O358" s="526"/>
    </row>
    <row r="359" spans="15:15" x14ac:dyDescent="0.25">
      <c r="O359" s="526"/>
    </row>
    <row r="360" spans="15:15" x14ac:dyDescent="0.25">
      <c r="O360" s="526"/>
    </row>
    <row r="361" spans="15:15" x14ac:dyDescent="0.25">
      <c r="O361" s="526"/>
    </row>
    <row r="362" spans="15:15" x14ac:dyDescent="0.25">
      <c r="O362" s="526"/>
    </row>
    <row r="363" spans="15:15" x14ac:dyDescent="0.25">
      <c r="O363" s="526"/>
    </row>
    <row r="364" spans="15:15" x14ac:dyDescent="0.25">
      <c r="O364" s="526"/>
    </row>
    <row r="365" spans="15:15" x14ac:dyDescent="0.25">
      <c r="O365" s="526"/>
    </row>
    <row r="366" spans="15:15" x14ac:dyDescent="0.25">
      <c r="O366" s="526"/>
    </row>
    <row r="367" spans="15:15" x14ac:dyDescent="0.25">
      <c r="O367" s="526"/>
    </row>
    <row r="368" spans="15:15" x14ac:dyDescent="0.25">
      <c r="O368" s="526"/>
    </row>
    <row r="369" spans="15:15" x14ac:dyDescent="0.25">
      <c r="O369" s="526"/>
    </row>
    <row r="370" spans="15:15" x14ac:dyDescent="0.25">
      <c r="O370" s="526"/>
    </row>
    <row r="371" spans="15:15" x14ac:dyDescent="0.25">
      <c r="O371" s="526"/>
    </row>
    <row r="372" spans="15:15" x14ac:dyDescent="0.25">
      <c r="O372" s="526"/>
    </row>
    <row r="373" spans="15:15" x14ac:dyDescent="0.25">
      <c r="O373" s="526"/>
    </row>
    <row r="374" spans="15:15" x14ac:dyDescent="0.25">
      <c r="O374" s="526"/>
    </row>
    <row r="375" spans="15:15" x14ac:dyDescent="0.25">
      <c r="O375" s="526"/>
    </row>
    <row r="376" spans="15:15" x14ac:dyDescent="0.25">
      <c r="O376" s="526"/>
    </row>
    <row r="377" spans="15:15" x14ac:dyDescent="0.25">
      <c r="O377" s="526"/>
    </row>
    <row r="378" spans="15:15" x14ac:dyDescent="0.25">
      <c r="O378" s="526"/>
    </row>
    <row r="379" spans="15:15" x14ac:dyDescent="0.25">
      <c r="O379" s="526"/>
    </row>
    <row r="380" spans="15:15" x14ac:dyDescent="0.25">
      <c r="O380" s="526"/>
    </row>
    <row r="381" spans="15:15" x14ac:dyDescent="0.25">
      <c r="O381" s="526"/>
    </row>
    <row r="382" spans="15:15" x14ac:dyDescent="0.25">
      <c r="O382" s="526"/>
    </row>
    <row r="383" spans="15:15" x14ac:dyDescent="0.25">
      <c r="O383" s="526"/>
    </row>
    <row r="384" spans="15:15" x14ac:dyDescent="0.25">
      <c r="O384" s="526"/>
    </row>
    <row r="385" spans="15:15" x14ac:dyDescent="0.25">
      <c r="O385" s="526"/>
    </row>
    <row r="386" spans="15:15" x14ac:dyDescent="0.25">
      <c r="O386" s="526"/>
    </row>
    <row r="387" spans="15:15" x14ac:dyDescent="0.25">
      <c r="O387" s="526"/>
    </row>
    <row r="388" spans="15:15" x14ac:dyDescent="0.25">
      <c r="O388" s="526"/>
    </row>
    <row r="389" spans="15:15" x14ac:dyDescent="0.25">
      <c r="O389" s="526"/>
    </row>
    <row r="390" spans="15:15" x14ac:dyDescent="0.25">
      <c r="O390" s="526"/>
    </row>
    <row r="391" spans="15:15" x14ac:dyDescent="0.25">
      <c r="O391" s="526"/>
    </row>
    <row r="392" spans="15:15" x14ac:dyDescent="0.25">
      <c r="O392" s="526"/>
    </row>
    <row r="393" spans="15:15" x14ac:dyDescent="0.25">
      <c r="O393" s="526"/>
    </row>
    <row r="394" spans="15:15" x14ac:dyDescent="0.25">
      <c r="O394" s="526"/>
    </row>
    <row r="395" spans="15:15" x14ac:dyDescent="0.25">
      <c r="O395" s="526"/>
    </row>
    <row r="396" spans="15:15" x14ac:dyDescent="0.25">
      <c r="O396" s="526"/>
    </row>
    <row r="397" spans="15:15" x14ac:dyDescent="0.25">
      <c r="O397" s="526"/>
    </row>
    <row r="398" spans="15:15" x14ac:dyDescent="0.25">
      <c r="O398" s="526"/>
    </row>
    <row r="399" spans="15:15" x14ac:dyDescent="0.25">
      <c r="O399" s="526"/>
    </row>
    <row r="400" spans="15:15" x14ac:dyDescent="0.25">
      <c r="O400" s="526"/>
    </row>
    <row r="401" spans="15:15" x14ac:dyDescent="0.25">
      <c r="O401" s="526"/>
    </row>
    <row r="402" spans="15:15" x14ac:dyDescent="0.25">
      <c r="O402" s="526"/>
    </row>
    <row r="403" spans="15:15" x14ac:dyDescent="0.25">
      <c r="O403" s="526"/>
    </row>
    <row r="404" spans="15:15" x14ac:dyDescent="0.25">
      <c r="O404" s="526"/>
    </row>
    <row r="405" spans="15:15" x14ac:dyDescent="0.25">
      <c r="O405" s="526"/>
    </row>
    <row r="406" spans="15:15" x14ac:dyDescent="0.25">
      <c r="O406" s="526"/>
    </row>
    <row r="407" spans="15:15" x14ac:dyDescent="0.25">
      <c r="O407" s="526"/>
    </row>
    <row r="408" spans="15:15" x14ac:dyDescent="0.25">
      <c r="O408" s="526"/>
    </row>
    <row r="409" spans="15:15" x14ac:dyDescent="0.25">
      <c r="O409" s="526"/>
    </row>
    <row r="410" spans="15:15" x14ac:dyDescent="0.25">
      <c r="O410" s="526"/>
    </row>
    <row r="411" spans="15:15" x14ac:dyDescent="0.25">
      <c r="O411" s="526"/>
    </row>
    <row r="412" spans="15:15" x14ac:dyDescent="0.25">
      <c r="O412" s="526"/>
    </row>
    <row r="413" spans="15:15" x14ac:dyDescent="0.25">
      <c r="O413" s="526"/>
    </row>
    <row r="414" spans="15:15" x14ac:dyDescent="0.25">
      <c r="O414" s="526"/>
    </row>
    <row r="415" spans="15:15" x14ac:dyDescent="0.25">
      <c r="O415" s="526"/>
    </row>
    <row r="416" spans="15:15" x14ac:dyDescent="0.25">
      <c r="O416" s="526"/>
    </row>
    <row r="417" spans="15:15" x14ac:dyDescent="0.25">
      <c r="O417" s="526"/>
    </row>
    <row r="418" spans="15:15" x14ac:dyDescent="0.25">
      <c r="O418" s="526"/>
    </row>
    <row r="419" spans="15:15" x14ac:dyDescent="0.25">
      <c r="O419" s="526"/>
    </row>
    <row r="420" spans="15:15" x14ac:dyDescent="0.25">
      <c r="O420" s="526"/>
    </row>
    <row r="421" spans="15:15" x14ac:dyDescent="0.25">
      <c r="O421" s="526"/>
    </row>
    <row r="422" spans="15:15" x14ac:dyDescent="0.25">
      <c r="O422" s="526"/>
    </row>
    <row r="423" spans="15:15" x14ac:dyDescent="0.25">
      <c r="O423" s="526"/>
    </row>
    <row r="424" spans="15:15" x14ac:dyDescent="0.25">
      <c r="O424" s="526"/>
    </row>
    <row r="425" spans="15:15" x14ac:dyDescent="0.25">
      <c r="O425" s="526"/>
    </row>
    <row r="426" spans="15:15" x14ac:dyDescent="0.25">
      <c r="O426" s="526"/>
    </row>
    <row r="427" spans="15:15" x14ac:dyDescent="0.25">
      <c r="O427" s="526"/>
    </row>
    <row r="428" spans="15:15" x14ac:dyDescent="0.25">
      <c r="O428" s="526"/>
    </row>
    <row r="429" spans="15:15" x14ac:dyDescent="0.25">
      <c r="O429" s="526"/>
    </row>
    <row r="430" spans="15:15" x14ac:dyDescent="0.25">
      <c r="O430" s="526"/>
    </row>
    <row r="431" spans="15:15" x14ac:dyDescent="0.25">
      <c r="O431" s="526"/>
    </row>
    <row r="432" spans="15:15" x14ac:dyDescent="0.25">
      <c r="O432" s="526"/>
    </row>
    <row r="433" spans="15:15" x14ac:dyDescent="0.25">
      <c r="O433" s="526"/>
    </row>
    <row r="434" spans="15:15" x14ac:dyDescent="0.25">
      <c r="O434" s="526"/>
    </row>
    <row r="435" spans="15:15" x14ac:dyDescent="0.25">
      <c r="O435" s="526"/>
    </row>
    <row r="436" spans="15:15" x14ac:dyDescent="0.25">
      <c r="O436" s="526"/>
    </row>
    <row r="437" spans="15:15" x14ac:dyDescent="0.25">
      <c r="O437" s="526"/>
    </row>
    <row r="438" spans="15:15" x14ac:dyDescent="0.25">
      <c r="O438" s="526"/>
    </row>
    <row r="439" spans="15:15" x14ac:dyDescent="0.25">
      <c r="O439" s="526"/>
    </row>
    <row r="440" spans="15:15" x14ac:dyDescent="0.25">
      <c r="O440" s="526"/>
    </row>
    <row r="441" spans="15:15" x14ac:dyDescent="0.25">
      <c r="O441" s="526"/>
    </row>
    <row r="442" spans="15:15" x14ac:dyDescent="0.25">
      <c r="O442" s="526"/>
    </row>
    <row r="443" spans="15:15" x14ac:dyDescent="0.25">
      <c r="O443" s="526"/>
    </row>
    <row r="444" spans="15:15" x14ac:dyDescent="0.25">
      <c r="O444" s="526"/>
    </row>
    <row r="445" spans="15:15" x14ac:dyDescent="0.25">
      <c r="O445" s="526"/>
    </row>
    <row r="446" spans="15:15" x14ac:dyDescent="0.25">
      <c r="O446" s="526"/>
    </row>
    <row r="447" spans="15:15" x14ac:dyDescent="0.25">
      <c r="O447" s="526"/>
    </row>
    <row r="448" spans="15:15" x14ac:dyDescent="0.25">
      <c r="O448" s="526"/>
    </row>
    <row r="449" spans="15:15" x14ac:dyDescent="0.25">
      <c r="O449" s="526"/>
    </row>
    <row r="450" spans="15:15" x14ac:dyDescent="0.25">
      <c r="O450" s="526"/>
    </row>
    <row r="451" spans="15:15" x14ac:dyDescent="0.25">
      <c r="O451" s="526"/>
    </row>
    <row r="452" spans="15:15" x14ac:dyDescent="0.25">
      <c r="O452" s="526"/>
    </row>
    <row r="453" spans="15:15" x14ac:dyDescent="0.25">
      <c r="O453" s="526"/>
    </row>
    <row r="454" spans="15:15" x14ac:dyDescent="0.25">
      <c r="O454" s="526"/>
    </row>
    <row r="455" spans="15:15" x14ac:dyDescent="0.25">
      <c r="O455" s="526"/>
    </row>
    <row r="456" spans="15:15" x14ac:dyDescent="0.25">
      <c r="O456" s="526"/>
    </row>
    <row r="457" spans="15:15" x14ac:dyDescent="0.25">
      <c r="O457" s="526"/>
    </row>
    <row r="458" spans="15:15" x14ac:dyDescent="0.25">
      <c r="O458" s="526"/>
    </row>
    <row r="459" spans="15:15" x14ac:dyDescent="0.25">
      <c r="O459" s="526"/>
    </row>
    <row r="460" spans="15:15" x14ac:dyDescent="0.25">
      <c r="O460" s="526"/>
    </row>
    <row r="461" spans="15:15" x14ac:dyDescent="0.25">
      <c r="O461" s="526"/>
    </row>
    <row r="462" spans="15:15" x14ac:dyDescent="0.25">
      <c r="O462" s="526"/>
    </row>
    <row r="463" spans="15:15" x14ac:dyDescent="0.25">
      <c r="O463" s="526"/>
    </row>
    <row r="464" spans="15:15" x14ac:dyDescent="0.25">
      <c r="O464" s="526"/>
    </row>
    <row r="465" spans="15:15" x14ac:dyDescent="0.25">
      <c r="O465" s="526"/>
    </row>
    <row r="466" spans="15:15" x14ac:dyDescent="0.25">
      <c r="O466" s="526"/>
    </row>
    <row r="467" spans="15:15" x14ac:dyDescent="0.25">
      <c r="O467" s="526"/>
    </row>
    <row r="468" spans="15:15" x14ac:dyDescent="0.25">
      <c r="O468" s="526"/>
    </row>
    <row r="469" spans="15:15" x14ac:dyDescent="0.25">
      <c r="O469" s="526"/>
    </row>
    <row r="470" spans="15:15" x14ac:dyDescent="0.25">
      <c r="O470" s="526"/>
    </row>
    <row r="471" spans="15:15" x14ac:dyDescent="0.25">
      <c r="O471" s="526"/>
    </row>
    <row r="472" spans="15:15" x14ac:dyDescent="0.25">
      <c r="O472" s="526"/>
    </row>
    <row r="473" spans="15:15" x14ac:dyDescent="0.25">
      <c r="O473" s="526"/>
    </row>
    <row r="474" spans="15:15" x14ac:dyDescent="0.25">
      <c r="O474" s="526"/>
    </row>
    <row r="475" spans="15:15" x14ac:dyDescent="0.25">
      <c r="O475" s="526"/>
    </row>
    <row r="476" spans="15:15" x14ac:dyDescent="0.25">
      <c r="O476" s="526"/>
    </row>
    <row r="477" spans="15:15" x14ac:dyDescent="0.25">
      <c r="O477" s="526"/>
    </row>
    <row r="478" spans="15:15" x14ac:dyDescent="0.25">
      <c r="O478" s="526"/>
    </row>
    <row r="479" spans="15:15" x14ac:dyDescent="0.25">
      <c r="O479" s="526"/>
    </row>
    <row r="480" spans="15:15" x14ac:dyDescent="0.25">
      <c r="O480" s="526"/>
    </row>
    <row r="481" spans="15:15" x14ac:dyDescent="0.25">
      <c r="O481" s="526"/>
    </row>
    <row r="482" spans="15:15" x14ac:dyDescent="0.25">
      <c r="O482" s="526"/>
    </row>
    <row r="483" spans="15:15" x14ac:dyDescent="0.25">
      <c r="O483" s="526"/>
    </row>
    <row r="484" spans="15:15" x14ac:dyDescent="0.25">
      <c r="O484" s="526"/>
    </row>
    <row r="485" spans="15:15" x14ac:dyDescent="0.25">
      <c r="O485" s="526"/>
    </row>
    <row r="486" spans="15:15" x14ac:dyDescent="0.25">
      <c r="O486" s="526"/>
    </row>
    <row r="487" spans="15:15" x14ac:dyDescent="0.25">
      <c r="O487" s="526"/>
    </row>
    <row r="488" spans="15:15" x14ac:dyDescent="0.25">
      <c r="O488" s="526"/>
    </row>
    <row r="489" spans="15:15" x14ac:dyDescent="0.25">
      <c r="O489" s="526"/>
    </row>
    <row r="490" spans="15:15" x14ac:dyDescent="0.25">
      <c r="O490" s="526"/>
    </row>
    <row r="491" spans="15:15" x14ac:dyDescent="0.25">
      <c r="O491" s="526"/>
    </row>
    <row r="492" spans="15:15" x14ac:dyDescent="0.25">
      <c r="O492" s="526"/>
    </row>
    <row r="493" spans="15:15" x14ac:dyDescent="0.25">
      <c r="O493" s="526"/>
    </row>
    <row r="494" spans="15:15" x14ac:dyDescent="0.25">
      <c r="O494" s="526"/>
    </row>
    <row r="495" spans="15:15" x14ac:dyDescent="0.25">
      <c r="O495" s="526"/>
    </row>
    <row r="496" spans="15:15" x14ac:dyDescent="0.25">
      <c r="O496" s="526"/>
    </row>
    <row r="497" spans="15:15" x14ac:dyDescent="0.25">
      <c r="O497" s="526"/>
    </row>
    <row r="498" spans="15:15" x14ac:dyDescent="0.25">
      <c r="O498" s="526"/>
    </row>
    <row r="499" spans="15:15" x14ac:dyDescent="0.25">
      <c r="O499" s="526"/>
    </row>
    <row r="500" spans="15:15" x14ac:dyDescent="0.25">
      <c r="O500" s="526"/>
    </row>
    <row r="501" spans="15:15" x14ac:dyDescent="0.25">
      <c r="O501" s="526"/>
    </row>
    <row r="502" spans="15:15" x14ac:dyDescent="0.25">
      <c r="O502" s="526"/>
    </row>
    <row r="503" spans="15:15" x14ac:dyDescent="0.25">
      <c r="O503" s="526"/>
    </row>
    <row r="504" spans="15:15" x14ac:dyDescent="0.25">
      <c r="O504" s="526"/>
    </row>
    <row r="505" spans="15:15" x14ac:dyDescent="0.25">
      <c r="O505" s="526"/>
    </row>
    <row r="506" spans="15:15" x14ac:dyDescent="0.25">
      <c r="O506" s="526"/>
    </row>
    <row r="507" spans="15:15" x14ac:dyDescent="0.25">
      <c r="O507" s="526"/>
    </row>
    <row r="508" spans="15:15" x14ac:dyDescent="0.25">
      <c r="O508" s="526"/>
    </row>
    <row r="509" spans="15:15" x14ac:dyDescent="0.25">
      <c r="O509" s="526"/>
    </row>
    <row r="510" spans="15:15" x14ac:dyDescent="0.25">
      <c r="O510" s="526"/>
    </row>
    <row r="511" spans="15:15" x14ac:dyDescent="0.25">
      <c r="O511" s="526"/>
    </row>
    <row r="512" spans="15:15" x14ac:dyDescent="0.25">
      <c r="O512" s="526"/>
    </row>
    <row r="513" spans="15:15" x14ac:dyDescent="0.25">
      <c r="O513" s="526"/>
    </row>
    <row r="514" spans="15:15" x14ac:dyDescent="0.25">
      <c r="O514" s="526"/>
    </row>
    <row r="515" spans="15:15" x14ac:dyDescent="0.25">
      <c r="O515" s="526"/>
    </row>
    <row r="516" spans="15:15" x14ac:dyDescent="0.25">
      <c r="O516" s="526"/>
    </row>
    <row r="517" spans="15:15" x14ac:dyDescent="0.25">
      <c r="O517" s="526"/>
    </row>
    <row r="518" spans="15:15" x14ac:dyDescent="0.25">
      <c r="O518" s="526"/>
    </row>
    <row r="519" spans="15:15" x14ac:dyDescent="0.25">
      <c r="O519" s="526"/>
    </row>
    <row r="520" spans="15:15" x14ac:dyDescent="0.25">
      <c r="O520" s="526"/>
    </row>
    <row r="521" spans="15:15" x14ac:dyDescent="0.25">
      <c r="O521" s="526"/>
    </row>
    <row r="522" spans="15:15" x14ac:dyDescent="0.25">
      <c r="O522" s="526"/>
    </row>
    <row r="523" spans="15:15" x14ac:dyDescent="0.25">
      <c r="O523" s="526"/>
    </row>
    <row r="524" spans="15:15" x14ac:dyDescent="0.25">
      <c r="O524" s="526"/>
    </row>
    <row r="525" spans="15:15" x14ac:dyDescent="0.25">
      <c r="O525" s="526"/>
    </row>
    <row r="526" spans="15:15" x14ac:dyDescent="0.25">
      <c r="O526" s="526"/>
    </row>
    <row r="527" spans="15:15" x14ac:dyDescent="0.25">
      <c r="O527" s="526"/>
    </row>
    <row r="528" spans="15:15" x14ac:dyDescent="0.25">
      <c r="O528" s="526"/>
    </row>
    <row r="529" spans="15:15" x14ac:dyDescent="0.25">
      <c r="O529" s="526"/>
    </row>
    <row r="530" spans="15:15" x14ac:dyDescent="0.25">
      <c r="O530" s="526"/>
    </row>
    <row r="531" spans="15:15" x14ac:dyDescent="0.25">
      <c r="O531" s="526"/>
    </row>
    <row r="532" spans="15:15" x14ac:dyDescent="0.25">
      <c r="O532" s="526"/>
    </row>
    <row r="533" spans="15:15" x14ac:dyDescent="0.25">
      <c r="O533" s="526"/>
    </row>
    <row r="534" spans="15:15" x14ac:dyDescent="0.25">
      <c r="O534" s="526"/>
    </row>
    <row r="535" spans="15:15" x14ac:dyDescent="0.25">
      <c r="O535" s="526"/>
    </row>
    <row r="536" spans="15:15" x14ac:dyDescent="0.25">
      <c r="O536" s="526"/>
    </row>
    <row r="537" spans="15:15" x14ac:dyDescent="0.25">
      <c r="O537" s="526"/>
    </row>
    <row r="538" spans="15:15" x14ac:dyDescent="0.25">
      <c r="O538" s="526"/>
    </row>
    <row r="539" spans="15:15" x14ac:dyDescent="0.25">
      <c r="O539" s="526"/>
    </row>
    <row r="540" spans="15:15" x14ac:dyDescent="0.25">
      <c r="O540" s="526"/>
    </row>
    <row r="541" spans="15:15" x14ac:dyDescent="0.25">
      <c r="O541" s="526"/>
    </row>
    <row r="542" spans="15:15" x14ac:dyDescent="0.25">
      <c r="O542" s="526"/>
    </row>
    <row r="543" spans="15:15" x14ac:dyDescent="0.25">
      <c r="O543" s="526"/>
    </row>
    <row r="544" spans="15:15" x14ac:dyDescent="0.25">
      <c r="O544" s="526"/>
    </row>
    <row r="545" spans="15:15" x14ac:dyDescent="0.25">
      <c r="O545" s="526"/>
    </row>
    <row r="546" spans="15:15" x14ac:dyDescent="0.25">
      <c r="O546" s="526"/>
    </row>
    <row r="547" spans="15:15" x14ac:dyDescent="0.25">
      <c r="O547" s="526"/>
    </row>
    <row r="548" spans="15:15" x14ac:dyDescent="0.25">
      <c r="O548" s="526"/>
    </row>
    <row r="549" spans="15:15" x14ac:dyDescent="0.25">
      <c r="O549" s="526"/>
    </row>
    <row r="550" spans="15:15" x14ac:dyDescent="0.25">
      <c r="O550" s="526"/>
    </row>
    <row r="551" spans="15:15" x14ac:dyDescent="0.25">
      <c r="O551" s="526"/>
    </row>
    <row r="552" spans="15:15" x14ac:dyDescent="0.25">
      <c r="O552" s="526"/>
    </row>
    <row r="553" spans="15:15" x14ac:dyDescent="0.25">
      <c r="O553" s="526"/>
    </row>
    <row r="554" spans="15:15" x14ac:dyDescent="0.25">
      <c r="O554" s="526"/>
    </row>
    <row r="555" spans="15:15" x14ac:dyDescent="0.25">
      <c r="O555" s="526"/>
    </row>
    <row r="556" spans="15:15" x14ac:dyDescent="0.25">
      <c r="O556" s="526"/>
    </row>
    <row r="557" spans="15:15" x14ac:dyDescent="0.25">
      <c r="O557" s="526"/>
    </row>
    <row r="558" spans="15:15" x14ac:dyDescent="0.25">
      <c r="O558" s="526"/>
    </row>
    <row r="559" spans="15:15" x14ac:dyDescent="0.25">
      <c r="O559" s="526"/>
    </row>
    <row r="560" spans="15:15" x14ac:dyDescent="0.25">
      <c r="O560" s="526"/>
    </row>
    <row r="561" spans="15:15" x14ac:dyDescent="0.25">
      <c r="O561" s="526"/>
    </row>
    <row r="562" spans="15:15" x14ac:dyDescent="0.25">
      <c r="O562" s="526"/>
    </row>
    <row r="563" spans="15:15" x14ac:dyDescent="0.25">
      <c r="O563" s="526"/>
    </row>
    <row r="564" spans="15:15" x14ac:dyDescent="0.25">
      <c r="O564" s="526"/>
    </row>
    <row r="565" spans="15:15" x14ac:dyDescent="0.25">
      <c r="O565" s="526"/>
    </row>
    <row r="566" spans="15:15" x14ac:dyDescent="0.25">
      <c r="O566" s="526"/>
    </row>
    <row r="567" spans="15:15" x14ac:dyDescent="0.25">
      <c r="O567" s="526"/>
    </row>
    <row r="568" spans="15:15" x14ac:dyDescent="0.25">
      <c r="O568" s="526"/>
    </row>
    <row r="569" spans="15:15" x14ac:dyDescent="0.25">
      <c r="O569" s="526"/>
    </row>
    <row r="570" spans="15:15" x14ac:dyDescent="0.25">
      <c r="O570" s="526"/>
    </row>
    <row r="571" spans="15:15" x14ac:dyDescent="0.25">
      <c r="O571" s="526"/>
    </row>
    <row r="572" spans="15:15" x14ac:dyDescent="0.25">
      <c r="O572" s="526"/>
    </row>
    <row r="573" spans="15:15" x14ac:dyDescent="0.25">
      <c r="O573" s="526"/>
    </row>
    <row r="574" spans="15:15" x14ac:dyDescent="0.25">
      <c r="O574" s="526"/>
    </row>
    <row r="575" spans="15:15" x14ac:dyDescent="0.25">
      <c r="O575" s="526"/>
    </row>
    <row r="576" spans="15:15" x14ac:dyDescent="0.25">
      <c r="O576" s="526"/>
    </row>
    <row r="577" spans="15:49" x14ac:dyDescent="0.25">
      <c r="O577" s="526"/>
    </row>
    <row r="578" spans="15:49" x14ac:dyDescent="0.25">
      <c r="O578" s="526"/>
    </row>
    <row r="579" spans="15:49" x14ac:dyDescent="0.25">
      <c r="O579" s="526"/>
    </row>
    <row r="580" spans="15:49" x14ac:dyDescent="0.25">
      <c r="O580" s="526"/>
      <c r="AW580" s="553"/>
    </row>
    <row r="581" spans="15:49" x14ac:dyDescent="0.25">
      <c r="O581" s="526"/>
    </row>
    <row r="582" spans="15:49" x14ac:dyDescent="0.25">
      <c r="O582" s="526"/>
    </row>
    <row r="583" spans="15:49" x14ac:dyDescent="0.25">
      <c r="O583" s="526"/>
    </row>
    <row r="584" spans="15:49" x14ac:dyDescent="0.25">
      <c r="O584" s="526"/>
    </row>
    <row r="585" spans="15:49" x14ac:dyDescent="0.25">
      <c r="O585" s="526"/>
    </row>
    <row r="586" spans="15:49" x14ac:dyDescent="0.25">
      <c r="O586" s="526"/>
    </row>
    <row r="587" spans="15:49" x14ac:dyDescent="0.25">
      <c r="O587" s="526"/>
    </row>
    <row r="588" spans="15:49" x14ac:dyDescent="0.25">
      <c r="O588" s="526"/>
    </row>
    <row r="589" spans="15:49" x14ac:dyDescent="0.25">
      <c r="O589" s="526"/>
    </row>
    <row r="590" spans="15:49" x14ac:dyDescent="0.25">
      <c r="O590" s="526"/>
    </row>
    <row r="591" spans="15:49" x14ac:dyDescent="0.25">
      <c r="O591" s="526"/>
    </row>
    <row r="592" spans="15:49" x14ac:dyDescent="0.25">
      <c r="O592" s="526"/>
    </row>
    <row r="593" spans="15:15" x14ac:dyDescent="0.25">
      <c r="O593" s="526"/>
    </row>
    <row r="594" spans="15:15" x14ac:dyDescent="0.25">
      <c r="O594" s="526"/>
    </row>
    <row r="595" spans="15:15" x14ac:dyDescent="0.25">
      <c r="O595" s="526"/>
    </row>
    <row r="596" spans="15:15" x14ac:dyDescent="0.25">
      <c r="O596" s="526"/>
    </row>
    <row r="597" spans="15:15" x14ac:dyDescent="0.25">
      <c r="O597" s="526"/>
    </row>
    <row r="598" spans="15:15" x14ac:dyDescent="0.25">
      <c r="O598" s="526"/>
    </row>
    <row r="599" spans="15:15" x14ac:dyDescent="0.25">
      <c r="O599" s="526"/>
    </row>
    <row r="600" spans="15:15" x14ac:dyDescent="0.25">
      <c r="O600" s="526"/>
    </row>
    <row r="601" spans="15:15" x14ac:dyDescent="0.25">
      <c r="O601" s="526"/>
    </row>
    <row r="602" spans="15:15" x14ac:dyDescent="0.25">
      <c r="O602" s="526"/>
    </row>
    <row r="603" spans="15:15" x14ac:dyDescent="0.25">
      <c r="O603" s="526"/>
    </row>
    <row r="604" spans="15:15" x14ac:dyDescent="0.25">
      <c r="O604" s="526"/>
    </row>
    <row r="605" spans="15:15" x14ac:dyDescent="0.25">
      <c r="O605" s="526"/>
    </row>
    <row r="606" spans="15:15" x14ac:dyDescent="0.25">
      <c r="O606" s="526"/>
    </row>
    <row r="607" spans="15:15" x14ac:dyDescent="0.25">
      <c r="O607" s="526"/>
    </row>
    <row r="608" spans="15:15" x14ac:dyDescent="0.25">
      <c r="O608" s="526"/>
    </row>
    <row r="609" spans="15:15" x14ac:dyDescent="0.25">
      <c r="O609" s="526"/>
    </row>
    <row r="610" spans="15:15" x14ac:dyDescent="0.25">
      <c r="O610" s="526"/>
    </row>
    <row r="611" spans="15:15" x14ac:dyDescent="0.25">
      <c r="O611" s="526"/>
    </row>
    <row r="612" spans="15:15" x14ac:dyDescent="0.25">
      <c r="O612" s="526"/>
    </row>
    <row r="613" spans="15:15" x14ac:dyDescent="0.25">
      <c r="O613" s="526"/>
    </row>
    <row r="614" spans="15:15" x14ac:dyDescent="0.25">
      <c r="O614" s="526"/>
    </row>
    <row r="615" spans="15:15" x14ac:dyDescent="0.25">
      <c r="O615" s="526"/>
    </row>
    <row r="616" spans="15:15" x14ac:dyDescent="0.25">
      <c r="O616" s="526"/>
    </row>
    <row r="617" spans="15:15" x14ac:dyDescent="0.25">
      <c r="O617" s="526"/>
    </row>
    <row r="618" spans="15:15" x14ac:dyDescent="0.25">
      <c r="O618" s="526"/>
    </row>
    <row r="619" spans="15:15" x14ac:dyDescent="0.25">
      <c r="O619" s="526"/>
    </row>
    <row r="620" spans="15:15" x14ac:dyDescent="0.25">
      <c r="O620" s="526"/>
    </row>
    <row r="621" spans="15:15" x14ac:dyDescent="0.25">
      <c r="O621" s="526"/>
    </row>
    <row r="622" spans="15:15" x14ac:dyDescent="0.25">
      <c r="O622" s="526"/>
    </row>
    <row r="623" spans="15:15" x14ac:dyDescent="0.25">
      <c r="O623" s="526"/>
    </row>
    <row r="624" spans="15:15" x14ac:dyDescent="0.25">
      <c r="O624" s="526"/>
    </row>
    <row r="625" spans="15:15" x14ac:dyDescent="0.25">
      <c r="O625" s="526"/>
    </row>
    <row r="626" spans="15:15" x14ac:dyDescent="0.25">
      <c r="O626" s="526"/>
    </row>
    <row r="627" spans="15:15" x14ac:dyDescent="0.25">
      <c r="O627" s="526"/>
    </row>
    <row r="628" spans="15:15" x14ac:dyDescent="0.25">
      <c r="O628" s="526"/>
    </row>
    <row r="629" spans="15:15" x14ac:dyDescent="0.25">
      <c r="O629" s="526"/>
    </row>
    <row r="630" spans="15:15" x14ac:dyDescent="0.25">
      <c r="O630" s="526"/>
    </row>
    <row r="631" spans="15:15" x14ac:dyDescent="0.25">
      <c r="O631" s="526"/>
    </row>
    <row r="632" spans="15:15" x14ac:dyDescent="0.25">
      <c r="O632" s="526"/>
    </row>
    <row r="633" spans="15:15" x14ac:dyDescent="0.25">
      <c r="O633" s="526"/>
    </row>
    <row r="634" spans="15:15" x14ac:dyDescent="0.25">
      <c r="O634" s="526"/>
    </row>
    <row r="635" spans="15:15" x14ac:dyDescent="0.25">
      <c r="O635" s="526"/>
    </row>
    <row r="636" spans="15:15" x14ac:dyDescent="0.25">
      <c r="O636" s="526"/>
    </row>
    <row r="637" spans="15:15" x14ac:dyDescent="0.25">
      <c r="O637" s="526"/>
    </row>
    <row r="638" spans="15:15" x14ac:dyDescent="0.25">
      <c r="O638" s="526"/>
    </row>
    <row r="639" spans="15:15" x14ac:dyDescent="0.25">
      <c r="O639" s="526"/>
    </row>
    <row r="640" spans="15:15" x14ac:dyDescent="0.25">
      <c r="O640" s="526"/>
    </row>
    <row r="641" spans="15:15" x14ac:dyDescent="0.25">
      <c r="O641" s="526"/>
    </row>
    <row r="642" spans="15:15" x14ac:dyDescent="0.25">
      <c r="O642" s="526"/>
    </row>
    <row r="643" spans="15:15" x14ac:dyDescent="0.25">
      <c r="O643" s="526"/>
    </row>
    <row r="644" spans="15:15" x14ac:dyDescent="0.25">
      <c r="O644" s="526"/>
    </row>
    <row r="645" spans="15:15" x14ac:dyDescent="0.25">
      <c r="O645" s="526"/>
    </row>
    <row r="646" spans="15:15" x14ac:dyDescent="0.25">
      <c r="O646" s="526"/>
    </row>
    <row r="647" spans="15:15" x14ac:dyDescent="0.25">
      <c r="O647" s="526"/>
    </row>
    <row r="648" spans="15:15" x14ac:dyDescent="0.25">
      <c r="O648" s="526"/>
    </row>
    <row r="649" spans="15:15" x14ac:dyDescent="0.25">
      <c r="O649" s="526"/>
    </row>
    <row r="650" spans="15:15" x14ac:dyDescent="0.25">
      <c r="O650" s="526"/>
    </row>
    <row r="651" spans="15:15" x14ac:dyDescent="0.25">
      <c r="O651" s="526"/>
    </row>
    <row r="652" spans="15:15" x14ac:dyDescent="0.25">
      <c r="O652" s="526"/>
    </row>
    <row r="653" spans="15:15" x14ac:dyDescent="0.25">
      <c r="O653" s="526"/>
    </row>
    <row r="654" spans="15:15" x14ac:dyDescent="0.25">
      <c r="O654" s="526"/>
    </row>
    <row r="655" spans="15:15" x14ac:dyDescent="0.25">
      <c r="O655" s="526"/>
    </row>
    <row r="656" spans="15:15" x14ac:dyDescent="0.25">
      <c r="O656" s="526"/>
    </row>
    <row r="657" spans="15:15" x14ac:dyDescent="0.25">
      <c r="O657" s="526"/>
    </row>
    <row r="658" spans="15:15" x14ac:dyDescent="0.25">
      <c r="O658" s="526"/>
    </row>
    <row r="659" spans="15:15" x14ac:dyDescent="0.25">
      <c r="O659" s="526"/>
    </row>
    <row r="660" spans="15:15" x14ac:dyDescent="0.25">
      <c r="O660" s="526"/>
    </row>
    <row r="661" spans="15:15" x14ac:dyDescent="0.25">
      <c r="O661" s="526"/>
    </row>
    <row r="662" spans="15:15" x14ac:dyDescent="0.25">
      <c r="O662" s="526"/>
    </row>
    <row r="663" spans="15:15" x14ac:dyDescent="0.25">
      <c r="O663" s="526"/>
    </row>
    <row r="664" spans="15:15" x14ac:dyDescent="0.25">
      <c r="O664" s="526"/>
    </row>
    <row r="665" spans="15:15" x14ac:dyDescent="0.25">
      <c r="O665" s="526"/>
    </row>
    <row r="666" spans="15:15" x14ac:dyDescent="0.25">
      <c r="O666" s="526"/>
    </row>
    <row r="667" spans="15:15" x14ac:dyDescent="0.25">
      <c r="O667" s="526"/>
    </row>
    <row r="668" spans="15:15" x14ac:dyDescent="0.25">
      <c r="O668" s="526"/>
    </row>
    <row r="669" spans="15:15" x14ac:dyDescent="0.25">
      <c r="O669" s="526"/>
    </row>
    <row r="670" spans="15:15" x14ac:dyDescent="0.25">
      <c r="O670" s="526"/>
    </row>
    <row r="671" spans="15:15" x14ac:dyDescent="0.25">
      <c r="O671" s="526"/>
    </row>
    <row r="672" spans="15:15" x14ac:dyDescent="0.25">
      <c r="O672" s="526"/>
    </row>
    <row r="673" spans="15:15" x14ac:dyDescent="0.25">
      <c r="O673" s="526"/>
    </row>
    <row r="674" spans="15:15" x14ac:dyDescent="0.25">
      <c r="O674" s="526"/>
    </row>
    <row r="675" spans="15:15" x14ac:dyDescent="0.25">
      <c r="O675" s="526"/>
    </row>
    <row r="676" spans="15:15" x14ac:dyDescent="0.25">
      <c r="O676" s="526"/>
    </row>
    <row r="677" spans="15:15" x14ac:dyDescent="0.25">
      <c r="O677" s="526"/>
    </row>
    <row r="678" spans="15:15" x14ac:dyDescent="0.25">
      <c r="O678" s="526"/>
    </row>
    <row r="679" spans="15:15" x14ac:dyDescent="0.25">
      <c r="O679" s="526"/>
    </row>
    <row r="680" spans="15:15" x14ac:dyDescent="0.25">
      <c r="O680" s="526"/>
    </row>
    <row r="681" spans="15:15" x14ac:dyDescent="0.25">
      <c r="O681" s="526"/>
    </row>
    <row r="682" spans="15:15" x14ac:dyDescent="0.25">
      <c r="O682" s="526"/>
    </row>
    <row r="683" spans="15:15" x14ac:dyDescent="0.25">
      <c r="O683" s="526"/>
    </row>
    <row r="684" spans="15:15" x14ac:dyDescent="0.25">
      <c r="O684" s="526"/>
    </row>
    <row r="685" spans="15:15" x14ac:dyDescent="0.25">
      <c r="O685" s="526"/>
    </row>
    <row r="686" spans="15:15" x14ac:dyDescent="0.25">
      <c r="O686" s="526"/>
    </row>
    <row r="687" spans="15:15" x14ac:dyDescent="0.25">
      <c r="O687" s="526"/>
    </row>
    <row r="688" spans="15:15" x14ac:dyDescent="0.25">
      <c r="O688" s="526"/>
    </row>
    <row r="689" spans="15:15" x14ac:dyDescent="0.25">
      <c r="O689" s="526"/>
    </row>
    <row r="690" spans="15:15" x14ac:dyDescent="0.25">
      <c r="O690" s="526"/>
    </row>
    <row r="691" spans="15:15" x14ac:dyDescent="0.25">
      <c r="O691" s="526"/>
    </row>
    <row r="692" spans="15:15" x14ac:dyDescent="0.25">
      <c r="O692" s="526"/>
    </row>
    <row r="693" spans="15:15" x14ac:dyDescent="0.25">
      <c r="O693" s="526"/>
    </row>
    <row r="694" spans="15:15" x14ac:dyDescent="0.25">
      <c r="O694" s="526"/>
    </row>
    <row r="695" spans="15:15" x14ac:dyDescent="0.25">
      <c r="O695" s="526"/>
    </row>
    <row r="696" spans="15:15" x14ac:dyDescent="0.25">
      <c r="O696" s="526"/>
    </row>
    <row r="697" spans="15:15" x14ac:dyDescent="0.25">
      <c r="O697" s="526"/>
    </row>
    <row r="698" spans="15:15" x14ac:dyDescent="0.25">
      <c r="O698" s="526"/>
    </row>
    <row r="699" spans="15:15" x14ac:dyDescent="0.25">
      <c r="O699" s="526"/>
    </row>
    <row r="700" spans="15:15" x14ac:dyDescent="0.25">
      <c r="O700" s="526"/>
    </row>
    <row r="701" spans="15:15" x14ac:dyDescent="0.25">
      <c r="O701" s="526"/>
    </row>
    <row r="702" spans="15:15" x14ac:dyDescent="0.25">
      <c r="O702" s="526"/>
    </row>
    <row r="703" spans="15:15" x14ac:dyDescent="0.25">
      <c r="O703" s="526"/>
    </row>
    <row r="704" spans="15:15" x14ac:dyDescent="0.25">
      <c r="O704" s="526"/>
    </row>
    <row r="705" spans="15:15" x14ac:dyDescent="0.25">
      <c r="O705" s="526"/>
    </row>
    <row r="706" spans="15:15" x14ac:dyDescent="0.25">
      <c r="O706" s="526"/>
    </row>
    <row r="707" spans="15:15" x14ac:dyDescent="0.25">
      <c r="O707" s="526"/>
    </row>
    <row r="708" spans="15:15" x14ac:dyDescent="0.25">
      <c r="O708" s="526"/>
    </row>
    <row r="709" spans="15:15" x14ac:dyDescent="0.25">
      <c r="O709" s="526"/>
    </row>
    <row r="710" spans="15:15" x14ac:dyDescent="0.25">
      <c r="O710" s="526"/>
    </row>
    <row r="711" spans="15:15" x14ac:dyDescent="0.25">
      <c r="O711" s="526"/>
    </row>
    <row r="712" spans="15:15" x14ac:dyDescent="0.25">
      <c r="O712" s="526"/>
    </row>
    <row r="713" spans="15:15" x14ac:dyDescent="0.25">
      <c r="O713" s="526"/>
    </row>
    <row r="714" spans="15:15" x14ac:dyDescent="0.25">
      <c r="O714" s="526"/>
    </row>
    <row r="715" spans="15:15" x14ac:dyDescent="0.25">
      <c r="O715" s="526"/>
    </row>
    <row r="716" spans="15:15" x14ac:dyDescent="0.25">
      <c r="O716" s="526"/>
    </row>
    <row r="717" spans="15:15" x14ac:dyDescent="0.25">
      <c r="O717" s="526"/>
    </row>
    <row r="718" spans="15:15" x14ac:dyDescent="0.25">
      <c r="O718" s="526"/>
    </row>
    <row r="719" spans="15:15" x14ac:dyDescent="0.25">
      <c r="O719" s="526"/>
    </row>
    <row r="720" spans="15:15" x14ac:dyDescent="0.25">
      <c r="O720" s="526"/>
    </row>
    <row r="721" spans="15:15" x14ac:dyDescent="0.25">
      <c r="O721" s="526"/>
    </row>
    <row r="722" spans="15:15" x14ac:dyDescent="0.25">
      <c r="O722" s="526"/>
    </row>
    <row r="723" spans="15:15" x14ac:dyDescent="0.25">
      <c r="O723" s="526"/>
    </row>
  </sheetData>
  <mergeCells count="2">
    <mergeCell ref="A11:G11"/>
    <mergeCell ref="I11:J11"/>
  </mergeCells>
  <pageMargins left="0.7" right="0.7" top="0.75" bottom="0.75" header="0.3" footer="0.3"/>
  <pageSetup orientation="portrait" r:id="rId1"/>
  <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5EE5C52-4DEE-476F-89EA-A23539183258}">
  <sheetPr>
    <tabColor theme="7" tint="0.39997558519241921"/>
  </sheetPr>
  <dimension ref="A1:Z657"/>
  <sheetViews>
    <sheetView zoomScale="80" zoomScaleNormal="80" workbookViewId="0">
      <selection activeCell="H65" sqref="H65"/>
    </sheetView>
  </sheetViews>
  <sheetFormatPr defaultColWidth="9.140625" defaultRowHeight="12.75" x14ac:dyDescent="0.2"/>
  <cols>
    <col min="1" max="1" width="9.140625" style="24"/>
    <col min="2" max="2" width="10.85546875" style="24" bestFit="1" customWidth="1"/>
    <col min="3" max="3" width="12.85546875" style="24" bestFit="1" customWidth="1"/>
    <col min="4" max="4" width="14.28515625" style="24" customWidth="1"/>
    <col min="5" max="10" width="16.42578125" style="24" customWidth="1"/>
    <col min="11" max="11" width="13.7109375" style="24" customWidth="1"/>
    <col min="12" max="12" width="12.42578125" style="24" customWidth="1"/>
    <col min="13" max="13" width="16.42578125" style="24" customWidth="1"/>
    <col min="14" max="14" width="12.140625" style="24" customWidth="1"/>
    <col min="15" max="15" width="9.140625" style="24"/>
    <col min="16" max="16" width="37.140625" style="51" bestFit="1" customWidth="1"/>
    <col min="17" max="17" width="36.28515625" style="51" bestFit="1" customWidth="1"/>
    <col min="18" max="18" width="14.42578125" style="24" customWidth="1"/>
    <col min="19" max="19" width="7" style="24" customWidth="1"/>
    <col min="20" max="20" width="11.140625" style="24" customWidth="1"/>
    <col min="21" max="21" width="13.42578125" style="24" customWidth="1"/>
    <col min="22" max="22" width="12.7109375" style="24" customWidth="1"/>
    <col min="23" max="16384" width="9.140625" style="24"/>
  </cols>
  <sheetData>
    <row r="1" spans="1:26" ht="15" x14ac:dyDescent="0.25">
      <c r="A1" s="175" t="s">
        <v>2004</v>
      </c>
      <c r="B1" s="734"/>
      <c r="C1" s="734"/>
      <c r="D1" s="734"/>
      <c r="E1" s="734"/>
      <c r="F1" s="734"/>
      <c r="G1" s="734"/>
      <c r="H1" s="734"/>
      <c r="I1" s="734"/>
      <c r="J1" s="734"/>
      <c r="K1" s="734"/>
      <c r="L1" s="734"/>
      <c r="M1" s="734"/>
      <c r="N1" s="734"/>
      <c r="P1" s="735" t="s">
        <v>2199</v>
      </c>
      <c r="Q1" s="733"/>
      <c r="R1" s="202"/>
      <c r="S1" s="202"/>
      <c r="T1" s="202"/>
      <c r="U1" s="202"/>
      <c r="V1" s="202"/>
      <c r="W1" s="202"/>
      <c r="X1" s="202"/>
      <c r="Y1" s="202"/>
      <c r="Z1" s="202"/>
    </row>
    <row r="2" spans="1:26" ht="29.25" customHeight="1" x14ac:dyDescent="0.2">
      <c r="B2" s="734"/>
      <c r="C2" s="734"/>
      <c r="D2" s="734"/>
      <c r="E2" s="734"/>
      <c r="F2" s="734"/>
      <c r="G2" s="734"/>
      <c r="H2" s="734"/>
      <c r="I2" s="734"/>
      <c r="J2" s="734"/>
      <c r="K2" s="734"/>
      <c r="L2" s="734"/>
      <c r="M2" s="734"/>
      <c r="N2" s="734"/>
      <c r="O2" s="734"/>
      <c r="P2" s="736" t="s">
        <v>2200</v>
      </c>
      <c r="Q2" s="737" t="s">
        <v>2201</v>
      </c>
      <c r="R2" s="555" t="s">
        <v>2202</v>
      </c>
      <c r="S2" s="555" t="s">
        <v>2203</v>
      </c>
      <c r="T2" s="555" t="s">
        <v>2204</v>
      </c>
      <c r="U2" s="555" t="s">
        <v>2205</v>
      </c>
      <c r="V2" s="556" t="s">
        <v>2496</v>
      </c>
    </row>
    <row r="3" spans="1:26" x14ac:dyDescent="0.2">
      <c r="A3" s="734"/>
      <c r="B3" s="734"/>
      <c r="C3" s="734"/>
      <c r="D3" s="734"/>
      <c r="E3" s="734"/>
      <c r="F3" s="734"/>
      <c r="G3" s="734"/>
      <c r="H3" s="734"/>
      <c r="I3" s="734"/>
      <c r="J3" s="734"/>
      <c r="K3" s="734"/>
      <c r="L3" s="734"/>
      <c r="M3" s="734"/>
      <c r="N3" s="734"/>
      <c r="O3" s="734"/>
      <c r="P3" s="936" t="s">
        <v>2206</v>
      </c>
      <c r="Q3" s="937" t="s">
        <v>2207</v>
      </c>
      <c r="R3" s="938">
        <v>2017</v>
      </c>
      <c r="S3" s="939">
        <v>2019</v>
      </c>
      <c r="T3" s="939">
        <v>7.38</v>
      </c>
      <c r="U3" s="939">
        <v>8869.8989999999994</v>
      </c>
      <c r="V3" s="940">
        <v>282019.79190062312</v>
      </c>
    </row>
    <row r="4" spans="1:26" x14ac:dyDescent="0.2">
      <c r="A4" s="734"/>
      <c r="B4" s="734"/>
      <c r="C4" s="734"/>
      <c r="D4" s="734"/>
      <c r="E4" s="734"/>
      <c r="F4" s="734"/>
      <c r="G4" s="734"/>
      <c r="H4" s="734"/>
      <c r="I4" s="734"/>
      <c r="J4" s="734"/>
      <c r="K4" s="734"/>
      <c r="L4" s="734"/>
      <c r="M4" s="734"/>
      <c r="N4" s="734"/>
      <c r="O4" s="734"/>
      <c r="P4" s="738" t="s">
        <v>2206</v>
      </c>
      <c r="Q4" s="51" t="s">
        <v>2207</v>
      </c>
      <c r="R4" s="941">
        <v>2017</v>
      </c>
      <c r="S4" s="942">
        <v>2020</v>
      </c>
      <c r="T4" s="942">
        <v>7.38</v>
      </c>
      <c r="U4" s="942">
        <v>11736.089</v>
      </c>
      <c r="V4" s="739">
        <v>228354.08955124739</v>
      </c>
    </row>
    <row r="5" spans="1:26" x14ac:dyDescent="0.2">
      <c r="A5" s="734"/>
      <c r="B5" s="734"/>
      <c r="C5" s="734"/>
      <c r="D5" s="734"/>
      <c r="E5" s="734"/>
      <c r="F5" s="734"/>
      <c r="G5" s="734"/>
      <c r="H5" s="734"/>
      <c r="I5" s="734"/>
      <c r="J5" s="734"/>
      <c r="K5" s="734"/>
      <c r="L5" s="734"/>
      <c r="M5" s="734"/>
      <c r="N5" s="734"/>
      <c r="O5" s="734"/>
      <c r="P5" s="738" t="s">
        <v>2206</v>
      </c>
      <c r="Q5" s="51" t="s">
        <v>2207</v>
      </c>
      <c r="R5" s="941">
        <v>2017</v>
      </c>
      <c r="S5" s="942">
        <v>2022</v>
      </c>
      <c r="T5" s="942">
        <v>7.38</v>
      </c>
      <c r="U5" s="942">
        <v>11468.691000000001</v>
      </c>
      <c r="V5" s="739">
        <v>249202.7654378544</v>
      </c>
    </row>
    <row r="6" spans="1:26" x14ac:dyDescent="0.2">
      <c r="A6" s="734"/>
      <c r="B6" s="734"/>
      <c r="C6" s="734"/>
      <c r="D6" s="734"/>
      <c r="E6" s="734"/>
      <c r="F6" s="734"/>
      <c r="G6" s="734"/>
      <c r="H6" s="734"/>
      <c r="I6" s="734"/>
      <c r="J6" s="734"/>
      <c r="K6" s="734"/>
      <c r="L6" s="734"/>
      <c r="M6" s="734"/>
      <c r="N6" s="734"/>
      <c r="O6" s="734"/>
      <c r="P6" s="738" t="s">
        <v>2206</v>
      </c>
      <c r="Q6" s="51" t="s">
        <v>2207</v>
      </c>
      <c r="R6" s="941">
        <v>2017</v>
      </c>
      <c r="S6" s="942">
        <v>2023</v>
      </c>
      <c r="T6" s="942">
        <v>7.38</v>
      </c>
      <c r="U6" s="942">
        <v>10690.556</v>
      </c>
      <c r="V6" s="739">
        <v>356976</v>
      </c>
    </row>
    <row r="7" spans="1:26" x14ac:dyDescent="0.2">
      <c r="A7" s="734"/>
      <c r="B7" s="734"/>
      <c r="C7" s="734"/>
      <c r="D7" s="734"/>
      <c r="E7" s="734"/>
      <c r="F7" s="734"/>
      <c r="G7" s="734"/>
      <c r="H7" s="734"/>
      <c r="I7" s="734"/>
      <c r="J7" s="734"/>
      <c r="K7" s="734"/>
      <c r="L7" s="734"/>
      <c r="M7" s="734"/>
      <c r="N7" s="734"/>
      <c r="O7" s="734"/>
      <c r="P7" s="738" t="s">
        <v>2206</v>
      </c>
      <c r="Q7" s="51" t="s">
        <v>2208</v>
      </c>
      <c r="R7" s="941">
        <v>2017</v>
      </c>
      <c r="S7" s="942">
        <v>2019</v>
      </c>
      <c r="T7" s="942">
        <v>10.56</v>
      </c>
      <c r="U7" s="942">
        <v>14222.656999999999</v>
      </c>
      <c r="V7" s="739">
        <v>406113.81410083838</v>
      </c>
    </row>
    <row r="8" spans="1:26" x14ac:dyDescent="0.2">
      <c r="A8" s="734"/>
      <c r="B8" s="734"/>
      <c r="C8" s="734"/>
      <c r="D8" s="734"/>
      <c r="E8" s="734"/>
      <c r="F8" s="734"/>
      <c r="G8" s="734"/>
      <c r="H8" s="734"/>
      <c r="I8" s="734"/>
      <c r="J8" s="734"/>
      <c r="K8" s="734"/>
      <c r="L8" s="734"/>
      <c r="M8" s="734"/>
      <c r="N8" s="734"/>
      <c r="O8" s="734"/>
      <c r="P8" s="738" t="s">
        <v>2206</v>
      </c>
      <c r="Q8" s="51" t="s">
        <v>2208</v>
      </c>
      <c r="R8" s="941">
        <v>2017</v>
      </c>
      <c r="S8" s="942">
        <v>2020</v>
      </c>
      <c r="T8" s="942">
        <v>10.56</v>
      </c>
      <c r="U8" s="942">
        <v>14919.264999999999</v>
      </c>
      <c r="V8" s="739">
        <v>297869.65664588491</v>
      </c>
    </row>
    <row r="9" spans="1:26" x14ac:dyDescent="0.2">
      <c r="A9" s="734"/>
      <c r="B9" s="734"/>
      <c r="C9" s="734"/>
      <c r="D9" s="734"/>
      <c r="E9" s="734"/>
      <c r="F9" s="734"/>
      <c r="G9" s="734"/>
      <c r="H9" s="734"/>
      <c r="I9" s="734"/>
      <c r="J9" s="734"/>
      <c r="K9" s="734"/>
      <c r="L9" s="734"/>
      <c r="M9" s="734"/>
      <c r="N9" s="734"/>
      <c r="O9" s="734"/>
      <c r="P9" s="738" t="s">
        <v>2206</v>
      </c>
      <c r="Q9" s="51" t="s">
        <v>2208</v>
      </c>
      <c r="R9" s="941">
        <v>2017</v>
      </c>
      <c r="S9" s="942">
        <v>2022</v>
      </c>
      <c r="T9" s="942">
        <v>10.56</v>
      </c>
      <c r="U9" s="942">
        <v>13841.228999999999</v>
      </c>
      <c r="V9" s="739">
        <v>244437.17285311039</v>
      </c>
    </row>
    <row r="10" spans="1:26" x14ac:dyDescent="0.2">
      <c r="A10" s="734"/>
      <c r="B10" s="734"/>
      <c r="C10" s="734"/>
      <c r="D10" s="734"/>
      <c r="E10" s="734"/>
      <c r="F10" s="734"/>
      <c r="G10" s="734"/>
      <c r="H10" s="734"/>
      <c r="I10" s="734"/>
      <c r="J10" s="734"/>
      <c r="K10" s="734"/>
      <c r="L10" s="734"/>
      <c r="M10" s="734"/>
      <c r="N10" s="734"/>
      <c r="O10" s="734"/>
      <c r="P10" s="738" t="s">
        <v>2206</v>
      </c>
      <c r="Q10" s="51" t="s">
        <v>2208</v>
      </c>
      <c r="R10" s="941">
        <v>2017</v>
      </c>
      <c r="S10" s="942">
        <v>2023</v>
      </c>
      <c r="T10" s="942">
        <v>10.56</v>
      </c>
      <c r="U10" s="942">
        <v>13778.112999999999</v>
      </c>
      <c r="V10" s="739">
        <v>235805</v>
      </c>
    </row>
    <row r="11" spans="1:26" x14ac:dyDescent="0.2">
      <c r="A11" s="734"/>
      <c r="B11" s="734"/>
      <c r="C11" s="734"/>
      <c r="D11" s="734"/>
      <c r="E11" s="734"/>
      <c r="F11" s="734"/>
      <c r="G11" s="734"/>
      <c r="H11" s="734"/>
      <c r="I11" s="734"/>
      <c r="J11" s="734"/>
      <c r="K11" s="734"/>
      <c r="L11" s="734"/>
      <c r="M11" s="734"/>
      <c r="N11" s="734"/>
      <c r="O11" s="734"/>
      <c r="P11" s="738" t="s">
        <v>2209</v>
      </c>
      <c r="Q11" s="51" t="s">
        <v>2505</v>
      </c>
      <c r="R11" s="941">
        <v>2016</v>
      </c>
      <c r="S11" s="942">
        <v>2021</v>
      </c>
      <c r="T11" s="942">
        <v>10</v>
      </c>
      <c r="U11" s="942">
        <v>17200.41</v>
      </c>
      <c r="V11" s="739">
        <v>109587.8405179062</v>
      </c>
    </row>
    <row r="12" spans="1:26" x14ac:dyDescent="0.2">
      <c r="A12" s="734"/>
      <c r="B12" s="734"/>
      <c r="C12" s="734"/>
      <c r="D12" s="734"/>
      <c r="E12" s="734"/>
      <c r="F12" s="734"/>
      <c r="G12" s="734"/>
      <c r="H12" s="734"/>
      <c r="I12" s="734"/>
      <c r="J12" s="734"/>
      <c r="K12" s="734"/>
      <c r="L12" s="734"/>
      <c r="M12" s="734"/>
      <c r="N12" s="734"/>
      <c r="O12" s="734"/>
      <c r="P12" s="738" t="s">
        <v>2209</v>
      </c>
      <c r="Q12" s="51" t="s">
        <v>2210</v>
      </c>
      <c r="R12" s="941">
        <v>2016</v>
      </c>
      <c r="S12" s="942">
        <v>2022</v>
      </c>
      <c r="T12" s="942">
        <v>10</v>
      </c>
      <c r="U12" s="942">
        <v>16111.71</v>
      </c>
      <c r="V12" s="739">
        <v>69450.375797852044</v>
      </c>
    </row>
    <row r="13" spans="1:26" x14ac:dyDescent="0.2">
      <c r="A13" s="734"/>
      <c r="B13" s="734"/>
      <c r="C13" s="734"/>
      <c r="D13" s="734"/>
      <c r="E13" s="734"/>
      <c r="F13" s="734"/>
      <c r="G13" s="734"/>
      <c r="H13" s="734"/>
      <c r="I13" s="734"/>
      <c r="J13" s="734"/>
      <c r="K13" s="734"/>
      <c r="L13" s="734"/>
      <c r="M13" s="734"/>
      <c r="N13" s="734"/>
      <c r="O13" s="734"/>
      <c r="P13" s="738" t="s">
        <v>2209</v>
      </c>
      <c r="Q13" s="51" t="s">
        <v>2210</v>
      </c>
      <c r="R13" s="941">
        <v>2016</v>
      </c>
      <c r="S13" s="942">
        <v>2023</v>
      </c>
      <c r="T13" s="942">
        <v>10</v>
      </c>
      <c r="U13" s="942">
        <v>15789.65</v>
      </c>
      <c r="V13" s="739">
        <v>85800</v>
      </c>
    </row>
    <row r="14" spans="1:26" x14ac:dyDescent="0.2">
      <c r="A14" s="734"/>
      <c r="B14" s="734"/>
      <c r="C14" s="734"/>
      <c r="D14" s="734"/>
      <c r="E14" s="734"/>
      <c r="F14" s="734"/>
      <c r="G14" s="734"/>
      <c r="H14" s="734"/>
      <c r="I14" s="734"/>
      <c r="J14" s="734"/>
      <c r="K14" s="734"/>
      <c r="L14" s="734"/>
      <c r="M14" s="734"/>
      <c r="N14" s="734"/>
      <c r="O14" s="734"/>
      <c r="P14" s="738" t="s">
        <v>2211</v>
      </c>
      <c r="Q14" s="51" t="s">
        <v>2210</v>
      </c>
      <c r="R14" s="941">
        <v>2016</v>
      </c>
      <c r="S14" s="942">
        <v>2017</v>
      </c>
      <c r="T14" s="942">
        <v>10</v>
      </c>
      <c r="U14" s="942">
        <v>17065.75</v>
      </c>
      <c r="V14" s="739">
        <v>261699.67916999999</v>
      </c>
    </row>
    <row r="15" spans="1:26" x14ac:dyDescent="0.2">
      <c r="A15" s="734"/>
      <c r="B15" s="734"/>
      <c r="C15" s="734"/>
      <c r="D15" s="734"/>
      <c r="E15" s="734"/>
      <c r="F15" s="734"/>
      <c r="G15" s="734"/>
      <c r="H15" s="734"/>
      <c r="I15" s="734"/>
      <c r="J15" s="734"/>
      <c r="K15" s="734"/>
      <c r="L15" s="734"/>
      <c r="M15" s="734"/>
      <c r="N15" s="734"/>
      <c r="O15" s="734"/>
      <c r="P15" s="738" t="s">
        <v>2211</v>
      </c>
      <c r="Q15" s="51" t="s">
        <v>2210</v>
      </c>
      <c r="R15" s="941">
        <v>2016</v>
      </c>
      <c r="S15" s="942">
        <v>2018</v>
      </c>
      <c r="T15" s="942">
        <v>10</v>
      </c>
      <c r="U15" s="942">
        <v>16678.3</v>
      </c>
      <c r="V15" s="739">
        <v>241399.8528707315</v>
      </c>
    </row>
    <row r="16" spans="1:26" x14ac:dyDescent="0.2">
      <c r="A16" s="734"/>
      <c r="B16" s="734"/>
      <c r="C16" s="734"/>
      <c r="D16" s="734"/>
      <c r="E16" s="734"/>
      <c r="F16" s="734"/>
      <c r="G16" s="734"/>
      <c r="H16" s="734"/>
      <c r="I16" s="734"/>
      <c r="J16" s="734"/>
      <c r="K16" s="734"/>
      <c r="L16" s="734"/>
      <c r="M16" s="734"/>
      <c r="N16" s="734"/>
      <c r="O16" s="734"/>
      <c r="P16" s="738" t="s">
        <v>2211</v>
      </c>
      <c r="Q16" s="51" t="s">
        <v>2210</v>
      </c>
      <c r="R16" s="941">
        <v>2016</v>
      </c>
      <c r="S16" s="942">
        <v>2019</v>
      </c>
      <c r="T16" s="942">
        <v>10</v>
      </c>
      <c r="U16" s="942">
        <v>14011.8</v>
      </c>
      <c r="V16" s="739">
        <v>243317.48599146219</v>
      </c>
    </row>
    <row r="17" spans="1:22" x14ac:dyDescent="0.2">
      <c r="A17" s="734"/>
      <c r="B17" s="734"/>
      <c r="C17" s="734"/>
      <c r="D17" s="734"/>
      <c r="E17" s="734"/>
      <c r="F17" s="734"/>
      <c r="G17" s="734"/>
      <c r="H17" s="734"/>
      <c r="I17" s="734"/>
      <c r="J17" s="734"/>
      <c r="K17" s="734"/>
      <c r="L17" s="734"/>
      <c r="M17" s="734"/>
      <c r="N17" s="734"/>
      <c r="O17" s="734"/>
      <c r="P17" s="738" t="s">
        <v>2211</v>
      </c>
      <c r="Q17" s="51" t="s">
        <v>2210</v>
      </c>
      <c r="R17" s="941">
        <v>2016</v>
      </c>
      <c r="S17" s="942">
        <v>2020</v>
      </c>
      <c r="T17" s="942">
        <v>10</v>
      </c>
      <c r="U17" s="942">
        <v>16164.64</v>
      </c>
      <c r="V17" s="739">
        <v>99876.994591055307</v>
      </c>
    </row>
    <row r="18" spans="1:22" x14ac:dyDescent="0.2">
      <c r="A18" s="734"/>
      <c r="B18" s="734"/>
      <c r="C18" s="734"/>
      <c r="D18" s="734"/>
      <c r="E18" s="734"/>
      <c r="F18" s="734"/>
      <c r="G18" s="734"/>
      <c r="H18" s="734"/>
      <c r="I18" s="734"/>
      <c r="J18" s="734"/>
      <c r="K18" s="734"/>
      <c r="L18" s="734"/>
      <c r="M18" s="734"/>
      <c r="N18" s="734"/>
      <c r="O18" s="734"/>
      <c r="P18" s="738" t="s">
        <v>2212</v>
      </c>
      <c r="Q18" s="51" t="s">
        <v>2213</v>
      </c>
      <c r="R18" s="941">
        <v>2017</v>
      </c>
      <c r="S18" s="942">
        <v>2018</v>
      </c>
      <c r="T18" s="942">
        <v>28.56</v>
      </c>
      <c r="U18" s="942">
        <v>39708</v>
      </c>
      <c r="V18" s="739">
        <v>695793.38825507613</v>
      </c>
    </row>
    <row r="19" spans="1:22" x14ac:dyDescent="0.2">
      <c r="A19" s="734"/>
      <c r="B19" s="734"/>
      <c r="C19" s="734"/>
      <c r="D19" s="734"/>
      <c r="E19" s="734"/>
      <c r="F19" s="734"/>
      <c r="G19" s="734"/>
      <c r="H19" s="734"/>
      <c r="I19" s="734"/>
      <c r="J19" s="734"/>
      <c r="K19" s="734"/>
      <c r="L19" s="734"/>
      <c r="M19" s="734"/>
      <c r="N19" s="734"/>
      <c r="O19" s="734"/>
      <c r="P19" s="738" t="s">
        <v>2212</v>
      </c>
      <c r="Q19" s="51" t="s">
        <v>2213</v>
      </c>
      <c r="R19" s="941">
        <v>2017</v>
      </c>
      <c r="S19" s="942">
        <v>2019</v>
      </c>
      <c r="T19" s="942">
        <v>28.56</v>
      </c>
      <c r="U19" s="942">
        <v>40099</v>
      </c>
      <c r="V19" s="739">
        <v>787426.92817860167</v>
      </c>
    </row>
    <row r="20" spans="1:22" x14ac:dyDescent="0.2">
      <c r="A20" s="734"/>
      <c r="B20" s="734"/>
      <c r="C20" s="734"/>
      <c r="D20" s="734"/>
      <c r="E20" s="734"/>
      <c r="F20" s="734"/>
      <c r="G20" s="734"/>
      <c r="H20" s="734"/>
      <c r="I20" s="734"/>
      <c r="J20" s="734"/>
      <c r="K20" s="734"/>
      <c r="L20" s="734"/>
      <c r="M20" s="734"/>
      <c r="N20" s="734"/>
      <c r="O20" s="734"/>
      <c r="P20" s="738" t="s">
        <v>2212</v>
      </c>
      <c r="Q20" s="51" t="s">
        <v>2213</v>
      </c>
      <c r="R20" s="941">
        <v>2017</v>
      </c>
      <c r="S20" s="942">
        <v>2020</v>
      </c>
      <c r="T20" s="942">
        <v>28.56</v>
      </c>
      <c r="U20" s="942">
        <v>43186</v>
      </c>
      <c r="V20" s="739">
        <v>588074.40749281179</v>
      </c>
    </row>
    <row r="21" spans="1:22" x14ac:dyDescent="0.2">
      <c r="A21" s="734"/>
      <c r="B21" s="734"/>
      <c r="C21" s="734"/>
      <c r="D21" s="734"/>
      <c r="E21" s="734"/>
      <c r="F21" s="734"/>
      <c r="G21" s="734"/>
      <c r="H21" s="734"/>
      <c r="I21" s="734"/>
      <c r="J21" s="734"/>
      <c r="K21" s="734"/>
      <c r="L21" s="734"/>
      <c r="M21" s="734"/>
      <c r="N21" s="734"/>
      <c r="O21" s="734"/>
      <c r="P21" s="738" t="s">
        <v>2212</v>
      </c>
      <c r="Q21" s="51" t="s">
        <v>2213</v>
      </c>
      <c r="R21" s="941">
        <v>2017</v>
      </c>
      <c r="S21" s="942">
        <v>2021</v>
      </c>
      <c r="T21" s="942">
        <v>28.56</v>
      </c>
      <c r="U21" s="942">
        <v>39369</v>
      </c>
      <c r="V21" s="739">
        <v>450095.72959632712</v>
      </c>
    </row>
    <row r="22" spans="1:22" x14ac:dyDescent="0.2">
      <c r="A22" s="84" t="s">
        <v>446</v>
      </c>
      <c r="B22" s="734"/>
      <c r="C22" s="734"/>
      <c r="D22" s="734"/>
      <c r="E22" s="734"/>
      <c r="F22" s="734"/>
      <c r="G22" s="734"/>
      <c r="H22" s="734"/>
      <c r="I22" s="734"/>
      <c r="J22" s="734"/>
      <c r="K22" s="734"/>
      <c r="L22" s="734"/>
      <c r="M22" s="734"/>
      <c r="N22" s="734"/>
      <c r="O22" s="734"/>
      <c r="P22" s="738" t="s">
        <v>2212</v>
      </c>
      <c r="Q22" s="51" t="s">
        <v>2213</v>
      </c>
      <c r="R22" s="941">
        <v>2017</v>
      </c>
      <c r="S22" s="942">
        <v>2022</v>
      </c>
      <c r="T22" s="942">
        <v>28.56</v>
      </c>
      <c r="U22" s="942">
        <v>38302</v>
      </c>
      <c r="V22" s="739">
        <v>215293.26291609099</v>
      </c>
    </row>
    <row r="23" spans="1:22" ht="12.75" customHeight="1" x14ac:dyDescent="0.2">
      <c r="A23" s="1273" t="s">
        <v>447</v>
      </c>
      <c r="B23" s="1273"/>
      <c r="C23" s="1273"/>
      <c r="D23" s="1273"/>
      <c r="E23" s="1273"/>
      <c r="F23" s="1273"/>
      <c r="G23" s="1273"/>
      <c r="H23" s="1273"/>
      <c r="I23" s="1273"/>
      <c r="J23" s="1273"/>
      <c r="K23" s="29"/>
      <c r="L23" s="29"/>
      <c r="M23" s="734"/>
      <c r="N23" s="734"/>
      <c r="O23" s="734"/>
      <c r="P23" s="738" t="s">
        <v>2212</v>
      </c>
      <c r="Q23" s="51" t="s">
        <v>2213</v>
      </c>
      <c r="R23" s="941">
        <v>2017</v>
      </c>
      <c r="S23" s="942">
        <v>2023</v>
      </c>
      <c r="T23" s="942">
        <v>28.56</v>
      </c>
      <c r="U23" s="942">
        <v>36705</v>
      </c>
      <c r="V23" s="739">
        <v>1190196</v>
      </c>
    </row>
    <row r="24" spans="1:22" x14ac:dyDescent="0.2">
      <c r="A24" s="1273"/>
      <c r="B24" s="1273"/>
      <c r="C24" s="1273"/>
      <c r="D24" s="1273"/>
      <c r="E24" s="1273"/>
      <c r="F24" s="1273"/>
      <c r="G24" s="1273"/>
      <c r="H24" s="1273"/>
      <c r="I24" s="1273"/>
      <c r="J24" s="1273"/>
      <c r="K24" s="740"/>
      <c r="L24" s="740"/>
      <c r="M24" s="734"/>
      <c r="N24" s="734"/>
      <c r="O24" s="734"/>
      <c r="P24" s="738" t="s">
        <v>2212</v>
      </c>
      <c r="Q24" s="51" t="s">
        <v>2217</v>
      </c>
      <c r="R24" s="941">
        <v>2017</v>
      </c>
      <c r="S24" s="942">
        <v>2018</v>
      </c>
      <c r="T24" s="942">
        <v>19.72</v>
      </c>
      <c r="U24" s="942">
        <v>26497</v>
      </c>
      <c r="V24" s="739">
        <v>1019461.6415911471</v>
      </c>
    </row>
    <row r="25" spans="1:22" x14ac:dyDescent="0.2">
      <c r="A25" s="1273"/>
      <c r="B25" s="1273"/>
      <c r="C25" s="1273"/>
      <c r="D25" s="1273"/>
      <c r="E25" s="1273"/>
      <c r="F25" s="1273"/>
      <c r="G25" s="1273"/>
      <c r="H25" s="1273"/>
      <c r="I25" s="1273"/>
      <c r="J25" s="1273"/>
      <c r="K25" s="84"/>
      <c r="L25" s="734"/>
      <c r="M25" s="734"/>
      <c r="N25" s="734"/>
      <c r="O25" s="734"/>
      <c r="P25" s="738" t="s">
        <v>2212</v>
      </c>
      <c r="Q25" s="51" t="s">
        <v>2217</v>
      </c>
      <c r="R25" s="941">
        <v>2017</v>
      </c>
      <c r="S25" s="942">
        <v>2019</v>
      </c>
      <c r="T25" s="942">
        <v>19.72</v>
      </c>
      <c r="U25" s="942">
        <v>26777</v>
      </c>
      <c r="V25" s="739">
        <v>545852.87402892089</v>
      </c>
    </row>
    <row r="26" spans="1:22" x14ac:dyDescent="0.2">
      <c r="B26" s="734"/>
      <c r="C26" s="734"/>
      <c r="D26" s="734"/>
      <c r="E26" s="734"/>
      <c r="F26" s="734"/>
      <c r="G26" s="734"/>
      <c r="H26" s="734"/>
      <c r="I26" s="734"/>
      <c r="J26" s="734"/>
      <c r="K26" s="734"/>
      <c r="L26" s="734"/>
      <c r="M26" s="734"/>
      <c r="N26" s="734"/>
      <c r="O26" s="734"/>
      <c r="P26" s="744" t="s">
        <v>2212</v>
      </c>
      <c r="Q26" s="51" t="s">
        <v>2217</v>
      </c>
      <c r="R26" s="941">
        <v>2017</v>
      </c>
      <c r="S26" s="942">
        <v>2020</v>
      </c>
      <c r="T26" s="942">
        <v>19.72</v>
      </c>
      <c r="U26" s="942">
        <v>27233</v>
      </c>
      <c r="V26" s="739">
        <v>404845.33329537581</v>
      </c>
    </row>
    <row r="27" spans="1:22" ht="26.25" thickBot="1" x14ac:dyDescent="0.25">
      <c r="A27" s="741"/>
      <c r="B27" s="742" t="s">
        <v>2214</v>
      </c>
      <c r="C27" s="742" t="s">
        <v>2215</v>
      </c>
      <c r="D27" s="743" t="s">
        <v>2216</v>
      </c>
      <c r="E27" s="742" t="s">
        <v>2497</v>
      </c>
      <c r="F27" s="742" t="s">
        <v>2498</v>
      </c>
      <c r="G27" s="742" t="s">
        <v>2499</v>
      </c>
      <c r="H27" s="743" t="s">
        <v>2500</v>
      </c>
      <c r="I27" s="742" t="s">
        <v>2501</v>
      </c>
      <c r="J27" s="742" t="s">
        <v>2502</v>
      </c>
      <c r="K27" s="742" t="s">
        <v>2503</v>
      </c>
      <c r="L27" s="743" t="s">
        <v>2504</v>
      </c>
      <c r="M27" s="310"/>
      <c r="N27" s="310"/>
      <c r="O27" s="310"/>
      <c r="P27" s="744" t="s">
        <v>2212</v>
      </c>
      <c r="Q27" s="51" t="s">
        <v>2217</v>
      </c>
      <c r="R27" s="941">
        <v>2017</v>
      </c>
      <c r="S27" s="942">
        <v>2021</v>
      </c>
      <c r="T27" s="942">
        <v>19.72</v>
      </c>
      <c r="U27" s="942">
        <v>26636</v>
      </c>
      <c r="V27" s="739">
        <v>309625.9493072505</v>
      </c>
    </row>
    <row r="28" spans="1:22" x14ac:dyDescent="0.2">
      <c r="A28" s="745">
        <v>2011</v>
      </c>
      <c r="B28" s="131">
        <v>2</v>
      </c>
      <c r="C28" s="746">
        <v>3.6999999999999998E-2</v>
      </c>
      <c r="D28" s="747">
        <v>70.688000000000002</v>
      </c>
      <c r="E28" s="748">
        <v>47.26129533432767</v>
      </c>
      <c r="F28" s="748">
        <v>44.171826984263483</v>
      </c>
      <c r="G28" s="748">
        <v>50.350763684391858</v>
      </c>
      <c r="H28" s="749">
        <v>47.26129533432767</v>
      </c>
      <c r="I28" s="748">
        <v>24.87278603647351</v>
      </c>
      <c r="J28" s="748">
        <v>23.10790193439604</v>
      </c>
      <c r="K28" s="261">
        <v>26.63767013855098</v>
      </c>
      <c r="L28" s="750">
        <v>24.87278603647351</v>
      </c>
      <c r="M28" s="310"/>
      <c r="N28" s="310"/>
      <c r="O28" s="310"/>
      <c r="P28" s="744" t="s">
        <v>2212</v>
      </c>
      <c r="Q28" s="51" t="s">
        <v>2217</v>
      </c>
      <c r="R28" s="941">
        <v>2017</v>
      </c>
      <c r="S28" s="942">
        <v>2022</v>
      </c>
      <c r="T28" s="942">
        <v>19.72</v>
      </c>
      <c r="U28" s="942">
        <v>25994</v>
      </c>
      <c r="V28" s="739">
        <v>122209.7766099023</v>
      </c>
    </row>
    <row r="29" spans="1:22" x14ac:dyDescent="0.2">
      <c r="A29" s="250">
        <v>2012</v>
      </c>
      <c r="B29" s="131">
        <v>7</v>
      </c>
      <c r="C29" s="746">
        <v>0.10730000000000001</v>
      </c>
      <c r="D29" s="747">
        <v>199.25</v>
      </c>
      <c r="E29" s="748">
        <v>39.338159848489362</v>
      </c>
      <c r="F29" s="748">
        <v>31.32503275240181</v>
      </c>
      <c r="G29" s="748">
        <v>47.237516767720123</v>
      </c>
      <c r="H29" s="749">
        <v>38.506451223849751</v>
      </c>
      <c r="I29" s="748">
        <v>21.937776276660919</v>
      </c>
      <c r="J29" s="748">
        <v>20.71986381038764</v>
      </c>
      <c r="K29" s="261">
        <v>26.19532918510566</v>
      </c>
      <c r="L29" s="750">
        <v>22.33652511327864</v>
      </c>
      <c r="M29" s="310"/>
      <c r="N29" s="310"/>
      <c r="O29" s="310"/>
      <c r="P29" s="744" t="s">
        <v>2212</v>
      </c>
      <c r="Q29" s="51" t="s">
        <v>2217</v>
      </c>
      <c r="R29" s="941">
        <v>2017</v>
      </c>
      <c r="S29" s="942">
        <v>2023</v>
      </c>
      <c r="T29" s="942">
        <v>19.72</v>
      </c>
      <c r="U29" s="942">
        <v>25107</v>
      </c>
      <c r="V29" s="739">
        <v>794561</v>
      </c>
    </row>
    <row r="30" spans="1:22" x14ac:dyDescent="0.2">
      <c r="A30" s="250">
        <v>2013</v>
      </c>
      <c r="B30" s="131">
        <v>12</v>
      </c>
      <c r="C30" s="746">
        <v>0.1744</v>
      </c>
      <c r="D30" s="747">
        <v>339.45405599999998</v>
      </c>
      <c r="E30" s="748">
        <v>40.774391407044753</v>
      </c>
      <c r="F30" s="748">
        <v>23.3917398818751</v>
      </c>
      <c r="G30" s="748">
        <v>43.690278214503032</v>
      </c>
      <c r="H30" s="749">
        <v>35.674394429213841</v>
      </c>
      <c r="I30" s="748">
        <v>19.41460134549412</v>
      </c>
      <c r="J30" s="748">
        <v>14.75592954666295</v>
      </c>
      <c r="K30" s="261">
        <v>22.60750590453333</v>
      </c>
      <c r="L30" s="750">
        <v>19.687383727939221</v>
      </c>
      <c r="M30" s="310"/>
      <c r="N30" s="310"/>
      <c r="O30" s="310"/>
      <c r="P30" s="744" t="s">
        <v>2218</v>
      </c>
      <c r="Q30" s="51" t="s">
        <v>2219</v>
      </c>
      <c r="R30" s="941">
        <v>2016</v>
      </c>
      <c r="S30" s="942">
        <v>2019</v>
      </c>
      <c r="T30" s="942">
        <v>74.5</v>
      </c>
      <c r="U30" s="942">
        <v>161060</v>
      </c>
      <c r="V30" s="739">
        <v>620601.77948811627</v>
      </c>
    </row>
    <row r="31" spans="1:22" x14ac:dyDescent="0.2">
      <c r="A31" s="250">
        <v>2014</v>
      </c>
      <c r="B31" s="131">
        <v>18</v>
      </c>
      <c r="C31" s="746">
        <v>0.24390000000000001</v>
      </c>
      <c r="D31" s="747">
        <v>498.60399999999998</v>
      </c>
      <c r="E31" s="748">
        <v>42.291664160297017</v>
      </c>
      <c r="F31" s="748">
        <v>17.23339169204726</v>
      </c>
      <c r="G31" s="748">
        <v>42.3550699536408</v>
      </c>
      <c r="H31" s="749">
        <v>34.276546307758409</v>
      </c>
      <c r="I31" s="748">
        <v>18.736644521784559</v>
      </c>
      <c r="J31" s="748">
        <v>8.5676738641704837</v>
      </c>
      <c r="K31" s="261">
        <v>20.823959576156199</v>
      </c>
      <c r="L31" s="750">
        <v>18.320225027296779</v>
      </c>
      <c r="M31" s="310"/>
      <c r="N31" s="310"/>
      <c r="O31" s="310"/>
      <c r="P31" s="744" t="s">
        <v>2218</v>
      </c>
      <c r="Q31" s="51" t="s">
        <v>2220</v>
      </c>
      <c r="R31" s="941">
        <v>2020</v>
      </c>
      <c r="S31" s="942">
        <v>2021</v>
      </c>
      <c r="T31" s="942">
        <v>75</v>
      </c>
      <c r="U31" s="942">
        <v>168237</v>
      </c>
      <c r="V31" s="739">
        <v>173041.37354032649</v>
      </c>
    </row>
    <row r="32" spans="1:22" x14ac:dyDescent="0.2">
      <c r="A32" s="250">
        <v>2015</v>
      </c>
      <c r="B32" s="131">
        <v>22</v>
      </c>
      <c r="C32" s="746">
        <v>0.30199999999999999</v>
      </c>
      <c r="D32" s="747">
        <v>569.58069399999999</v>
      </c>
      <c r="E32" s="748">
        <v>15.253404719162321</v>
      </c>
      <c r="F32" s="748">
        <v>12.15360901958568</v>
      </c>
      <c r="G32" s="748">
        <v>29.108353987302529</v>
      </c>
      <c r="H32" s="749">
        <v>18.920670460037929</v>
      </c>
      <c r="I32" s="748">
        <v>7.0494804755103484</v>
      </c>
      <c r="J32" s="748">
        <v>5.2880993989097487</v>
      </c>
      <c r="K32" s="261">
        <v>16.50913740066607</v>
      </c>
      <c r="L32" s="750">
        <v>9.9054783805067359</v>
      </c>
      <c r="M32" s="310"/>
      <c r="N32" s="310"/>
      <c r="O32" s="310"/>
      <c r="P32" s="744" t="s">
        <v>2218</v>
      </c>
      <c r="Q32" s="51" t="s">
        <v>2220</v>
      </c>
      <c r="R32" s="941">
        <v>2020</v>
      </c>
      <c r="S32" s="942">
        <v>2022</v>
      </c>
      <c r="T32" s="942">
        <v>75</v>
      </c>
      <c r="U32" s="942">
        <v>165982.51999999999</v>
      </c>
      <c r="V32" s="739">
        <v>189277.35611538231</v>
      </c>
    </row>
    <row r="33" spans="1:22" x14ac:dyDescent="0.2">
      <c r="A33" s="250">
        <v>2016</v>
      </c>
      <c r="B33" s="131">
        <v>27</v>
      </c>
      <c r="C33" s="746">
        <v>0.38790000000000002</v>
      </c>
      <c r="D33" s="747">
        <v>775.11699999999996</v>
      </c>
      <c r="E33" s="748">
        <v>25.87089790481232</v>
      </c>
      <c r="F33" s="748">
        <v>13.01723727303264</v>
      </c>
      <c r="G33" s="748">
        <v>25.871036196247552</v>
      </c>
      <c r="H33" s="749">
        <v>22.173069900443458</v>
      </c>
      <c r="I33" s="748">
        <v>10.45035462304585</v>
      </c>
      <c r="J33" s="748">
        <v>6.5233261737744916</v>
      </c>
      <c r="K33" s="261">
        <v>11.738232670963001</v>
      </c>
      <c r="L33" s="750">
        <v>11.29416758013333</v>
      </c>
      <c r="M33" s="310"/>
      <c r="N33" s="310"/>
      <c r="O33" s="310"/>
      <c r="P33" s="744" t="s">
        <v>2218</v>
      </c>
      <c r="Q33" s="51" t="s">
        <v>2220</v>
      </c>
      <c r="R33" s="941">
        <v>2020</v>
      </c>
      <c r="S33" s="942">
        <v>2023</v>
      </c>
      <c r="T33" s="942">
        <v>74.5</v>
      </c>
      <c r="U33" s="942">
        <v>160895.82999999999</v>
      </c>
      <c r="V33" s="739">
        <v>313403</v>
      </c>
    </row>
    <row r="34" spans="1:22" x14ac:dyDescent="0.2">
      <c r="A34" s="250">
        <v>2017</v>
      </c>
      <c r="B34" s="131">
        <v>32</v>
      </c>
      <c r="C34" s="746">
        <v>0.49349999999999999</v>
      </c>
      <c r="D34" s="747">
        <v>960.27674999999999</v>
      </c>
      <c r="E34" s="748">
        <v>23.37262830006944</v>
      </c>
      <c r="F34" s="748">
        <v>7.9425117156000002</v>
      </c>
      <c r="G34" s="748">
        <v>23.617209283733331</v>
      </c>
      <c r="H34" s="749">
        <v>18.66340481427277</v>
      </c>
      <c r="I34" s="748">
        <v>9.329700974284874</v>
      </c>
      <c r="J34" s="748">
        <v>4.651051067141192</v>
      </c>
      <c r="K34" s="261">
        <v>13.307619027850549</v>
      </c>
      <c r="L34" s="750">
        <v>9.8635280371625793</v>
      </c>
      <c r="M34" s="310"/>
      <c r="N34" s="310"/>
      <c r="O34" s="310"/>
      <c r="P34" s="744" t="s">
        <v>2218</v>
      </c>
      <c r="Q34" s="51" t="s">
        <v>2221</v>
      </c>
      <c r="R34" s="941">
        <v>2016</v>
      </c>
      <c r="S34" s="942">
        <v>2020</v>
      </c>
      <c r="T34" s="942">
        <v>74.5</v>
      </c>
      <c r="U34" s="942">
        <v>157073</v>
      </c>
      <c r="V34" s="739">
        <v>338780.48219318473</v>
      </c>
    </row>
    <row r="35" spans="1:22" x14ac:dyDescent="0.2">
      <c r="A35" s="250">
        <v>2018</v>
      </c>
      <c r="B35" s="131">
        <v>41</v>
      </c>
      <c r="C35" s="746">
        <v>0.70413999999999999</v>
      </c>
      <c r="D35" s="747">
        <v>1328.482702</v>
      </c>
      <c r="E35" s="748">
        <v>21.99288065638445</v>
      </c>
      <c r="F35" s="748">
        <v>15.876528502499539</v>
      </c>
      <c r="G35" s="748">
        <v>24.139985287073149</v>
      </c>
      <c r="H35" s="749">
        <v>21.861315829869579</v>
      </c>
      <c r="I35" s="748">
        <v>9.6700905086121267</v>
      </c>
      <c r="J35" s="748">
        <v>8.1010302895527477</v>
      </c>
      <c r="K35" s="261">
        <v>16.850019832585868</v>
      </c>
      <c r="L35" s="750">
        <v>12.1494286626586</v>
      </c>
      <c r="M35" s="310"/>
      <c r="N35" s="310"/>
      <c r="O35" s="310"/>
      <c r="P35" s="744" t="s">
        <v>2218</v>
      </c>
      <c r="Q35" s="51" t="s">
        <v>2222</v>
      </c>
      <c r="R35" s="941">
        <v>2016</v>
      </c>
      <c r="S35" s="942">
        <v>2022</v>
      </c>
      <c r="T35" s="942">
        <v>75</v>
      </c>
      <c r="U35" s="942">
        <v>155026.06</v>
      </c>
      <c r="V35" s="739">
        <v>428667.022250854</v>
      </c>
    </row>
    <row r="36" spans="1:22" x14ac:dyDescent="0.2">
      <c r="A36" s="250">
        <v>2019</v>
      </c>
      <c r="B36" s="131">
        <v>60</v>
      </c>
      <c r="C36" s="746">
        <v>1.8131900000000001</v>
      </c>
      <c r="D36" s="747">
        <v>3593.1053270000002</v>
      </c>
      <c r="E36" s="748">
        <v>19.625952140700711</v>
      </c>
      <c r="F36" s="748">
        <v>7.3678906690020449</v>
      </c>
      <c r="G36" s="748">
        <v>27.592809904842191</v>
      </c>
      <c r="H36" s="749">
        <v>18.86237965961114</v>
      </c>
      <c r="I36" s="748">
        <v>8.2391343619414883</v>
      </c>
      <c r="J36" s="748">
        <v>3.7724223320698189</v>
      </c>
      <c r="K36" s="261">
        <v>18.793292932211848</v>
      </c>
      <c r="L36" s="750">
        <v>10.89598254924914</v>
      </c>
      <c r="M36" s="310"/>
      <c r="N36" s="310"/>
      <c r="O36" s="310"/>
      <c r="P36" s="744" t="s">
        <v>2218</v>
      </c>
      <c r="Q36" s="51" t="s">
        <v>2223</v>
      </c>
      <c r="R36" s="941">
        <v>2016</v>
      </c>
      <c r="S36" s="942">
        <v>2021</v>
      </c>
      <c r="T36" s="942">
        <v>75</v>
      </c>
      <c r="U36" s="942">
        <v>157960</v>
      </c>
      <c r="V36" s="739">
        <v>498616.40914411191</v>
      </c>
    </row>
    <row r="37" spans="1:22" x14ac:dyDescent="0.2">
      <c r="A37" s="250">
        <v>2020</v>
      </c>
      <c r="B37" s="131">
        <v>79</v>
      </c>
      <c r="C37" s="746">
        <v>2.74457</v>
      </c>
      <c r="D37" s="747">
        <v>5413.3281950000001</v>
      </c>
      <c r="E37" s="748">
        <v>19.970977405920909</v>
      </c>
      <c r="F37" s="748">
        <v>7.0517829527144391</v>
      </c>
      <c r="G37" s="748">
        <v>22.061766865642149</v>
      </c>
      <c r="H37" s="749">
        <v>16.726031875406811</v>
      </c>
      <c r="I37" s="748">
        <v>8.3211690097415065</v>
      </c>
      <c r="J37" s="748">
        <v>3.9935458323242061</v>
      </c>
      <c r="K37" s="261">
        <v>13.153281073207109</v>
      </c>
      <c r="L37" s="750">
        <v>9.0176664986406347</v>
      </c>
      <c r="M37" s="310"/>
      <c r="N37" s="310"/>
      <c r="O37" s="310"/>
      <c r="P37" s="744" t="s">
        <v>2218</v>
      </c>
      <c r="Q37" s="51" t="s">
        <v>2223</v>
      </c>
      <c r="R37" s="941">
        <v>2016</v>
      </c>
      <c r="S37" s="942">
        <v>2023</v>
      </c>
      <c r="T37" s="942">
        <v>74.5</v>
      </c>
      <c r="U37" s="942">
        <v>146156.14000000001</v>
      </c>
      <c r="V37" s="739">
        <v>242549</v>
      </c>
    </row>
    <row r="38" spans="1:22" x14ac:dyDescent="0.2">
      <c r="A38" s="250">
        <v>2021</v>
      </c>
      <c r="B38" s="131">
        <v>86</v>
      </c>
      <c r="C38" s="746">
        <v>3.68283</v>
      </c>
      <c r="D38" s="747">
        <v>7304.2260990000004</v>
      </c>
      <c r="E38" s="748">
        <v>11.39052164126926</v>
      </c>
      <c r="F38" s="748">
        <v>4.0355833120714726</v>
      </c>
      <c r="G38" s="748">
        <v>23.181107490560489</v>
      </c>
      <c r="H38" s="749">
        <v>14.505616010970749</v>
      </c>
      <c r="I38" s="748">
        <v>6.1944941108812976</v>
      </c>
      <c r="J38" s="748">
        <v>2.0040337900113498</v>
      </c>
      <c r="K38" s="261">
        <v>10.715433587437641</v>
      </c>
      <c r="L38" s="750">
        <v>8.1677021333581585</v>
      </c>
      <c r="M38" s="310"/>
      <c r="N38" s="310"/>
      <c r="O38" s="310"/>
      <c r="P38" s="744" t="s">
        <v>2218</v>
      </c>
      <c r="Q38" s="51" t="s">
        <v>2224</v>
      </c>
      <c r="R38" s="941">
        <v>2018</v>
      </c>
      <c r="S38" s="942">
        <v>2019</v>
      </c>
      <c r="T38" s="942">
        <v>74.5</v>
      </c>
      <c r="U38" s="942">
        <v>162477</v>
      </c>
      <c r="V38" s="739">
        <v>287279.47771325283</v>
      </c>
    </row>
    <row r="39" spans="1:22" x14ac:dyDescent="0.2">
      <c r="A39" s="250">
        <v>2022</v>
      </c>
      <c r="B39" s="131">
        <v>124</v>
      </c>
      <c r="C39" s="746">
        <v>6.1178299999999997</v>
      </c>
      <c r="D39" s="747">
        <v>11704.659423999999</v>
      </c>
      <c r="E39" s="748">
        <v>11.50271849151925</v>
      </c>
      <c r="F39" s="748">
        <v>4.4750275573789482</v>
      </c>
      <c r="G39" s="748">
        <v>24.17392960592678</v>
      </c>
      <c r="H39" s="749">
        <v>15.00113425638013</v>
      </c>
      <c r="I39" s="748">
        <v>6.7675983982622583</v>
      </c>
      <c r="J39" s="748">
        <v>2.1745592034957881</v>
      </c>
      <c r="K39" s="261">
        <v>12.84283658860838</v>
      </c>
      <c r="L39" s="750">
        <v>8.3966035804129593</v>
      </c>
      <c r="M39" s="310"/>
      <c r="N39" s="310"/>
      <c r="O39" s="310"/>
      <c r="P39" s="744" t="s">
        <v>2218</v>
      </c>
      <c r="Q39" s="51" t="s">
        <v>2224</v>
      </c>
      <c r="R39" s="941">
        <v>2018</v>
      </c>
      <c r="S39" s="942">
        <v>2020</v>
      </c>
      <c r="T39" s="942">
        <v>74.5</v>
      </c>
      <c r="U39" s="942">
        <v>160660</v>
      </c>
      <c r="V39" s="739">
        <v>271316.31586339092</v>
      </c>
    </row>
    <row r="40" spans="1:22" x14ac:dyDescent="0.2">
      <c r="A40" s="257">
        <v>2023</v>
      </c>
      <c r="B40" s="373">
        <v>145</v>
      </c>
      <c r="C40" s="751">
        <v>7.4481700000000002</v>
      </c>
      <c r="D40" s="752">
        <v>13648.860117</v>
      </c>
      <c r="E40" s="753">
        <v>10.815313131313131</v>
      </c>
      <c r="F40" s="753">
        <v>4.5900322147651007</v>
      </c>
      <c r="G40" s="753">
        <v>22.267981315968679</v>
      </c>
      <c r="H40" s="754">
        <v>15.52035506342332</v>
      </c>
      <c r="I40" s="753">
        <v>6.7435901617302934</v>
      </c>
      <c r="J40" s="753">
        <v>2.3567779518176128</v>
      </c>
      <c r="K40" s="264">
        <v>14.307225513140461</v>
      </c>
      <c r="L40" s="755">
        <v>9.6152168336859116</v>
      </c>
      <c r="M40" s="310"/>
      <c r="N40" s="310"/>
      <c r="O40" s="310"/>
      <c r="P40" s="744" t="s">
        <v>2218</v>
      </c>
      <c r="Q40" s="51" t="s">
        <v>2225</v>
      </c>
      <c r="R40" s="941">
        <v>2018</v>
      </c>
      <c r="S40" s="942">
        <v>2021</v>
      </c>
      <c r="T40" s="942">
        <v>75</v>
      </c>
      <c r="U40" s="942">
        <v>166112</v>
      </c>
      <c r="V40" s="739">
        <v>242297.19658298019</v>
      </c>
    </row>
    <row r="41" spans="1:22" x14ac:dyDescent="0.2">
      <c r="P41" s="744" t="s">
        <v>2218</v>
      </c>
      <c r="Q41" s="51" t="s">
        <v>2225</v>
      </c>
      <c r="R41" s="941">
        <v>2018</v>
      </c>
      <c r="S41" s="942">
        <v>2022</v>
      </c>
      <c r="T41" s="942">
        <v>75</v>
      </c>
      <c r="U41" s="942">
        <v>160276</v>
      </c>
      <c r="V41" s="739">
        <v>338387.13053834351</v>
      </c>
    </row>
    <row r="42" spans="1:22" x14ac:dyDescent="0.2">
      <c r="F42" s="348" t="s">
        <v>448</v>
      </c>
      <c r="G42" s="348" t="s">
        <v>449</v>
      </c>
      <c r="H42" s="348"/>
      <c r="I42" s="348"/>
      <c r="J42" s="348" t="s">
        <v>448</v>
      </c>
      <c r="K42" s="348" t="s">
        <v>449</v>
      </c>
      <c r="L42" s="348" t="s">
        <v>450</v>
      </c>
      <c r="P42" s="744" t="s">
        <v>2218</v>
      </c>
      <c r="Q42" s="51" t="s">
        <v>2225</v>
      </c>
      <c r="R42" s="941">
        <v>2018</v>
      </c>
      <c r="S42" s="942">
        <v>2023</v>
      </c>
      <c r="T42" s="942">
        <v>74.5</v>
      </c>
      <c r="U42" s="942">
        <v>156124.92000000001</v>
      </c>
      <c r="V42" s="739">
        <v>303044</v>
      </c>
    </row>
    <row r="43" spans="1:22" x14ac:dyDescent="0.2">
      <c r="F43" s="1041">
        <f>E28-F28</f>
        <v>3.0894683500641875</v>
      </c>
      <c r="G43" s="1041">
        <f>G28-E28</f>
        <v>3.0894683500641875</v>
      </c>
      <c r="H43" s="348"/>
      <c r="I43" s="348"/>
      <c r="J43" s="1041">
        <f>I28-J28</f>
        <v>1.7648841020774704</v>
      </c>
      <c r="K43" s="1041">
        <f>K28-I28</f>
        <v>1.7648841020774704</v>
      </c>
      <c r="L43" s="1041">
        <v>1.2</v>
      </c>
      <c r="P43" s="744" t="s">
        <v>2218</v>
      </c>
      <c r="Q43" s="51" t="s">
        <v>2226</v>
      </c>
      <c r="R43" s="941">
        <v>2018</v>
      </c>
      <c r="S43" s="942">
        <v>2019</v>
      </c>
      <c r="T43" s="942">
        <v>74.5</v>
      </c>
      <c r="U43" s="942">
        <v>152835</v>
      </c>
      <c r="V43" s="739">
        <v>410769.23560687638</v>
      </c>
    </row>
    <row r="44" spans="1:22" x14ac:dyDescent="0.2">
      <c r="F44" s="1041">
        <f t="shared" ref="F44:F54" si="0">E29-F29</f>
        <v>8.0131270960875511</v>
      </c>
      <c r="G44" s="1041">
        <f t="shared" ref="G44:G54" si="1">G29-E29</f>
        <v>7.8993569192307618</v>
      </c>
      <c r="H44" s="348"/>
      <c r="I44" s="348"/>
      <c r="J44" s="1041">
        <f t="shared" ref="J44:J54" si="2">I29-J29</f>
        <v>1.2179124662732796</v>
      </c>
      <c r="K44" s="1041">
        <f t="shared" ref="K44:K54" si="3">K29-I29</f>
        <v>4.2575529084447403</v>
      </c>
      <c r="L44" s="1042">
        <f>L43+1</f>
        <v>2.2000000000000002</v>
      </c>
      <c r="P44" s="744" t="s">
        <v>2218</v>
      </c>
      <c r="Q44" s="51" t="s">
        <v>2226</v>
      </c>
      <c r="R44" s="941">
        <v>2018</v>
      </c>
      <c r="S44" s="942">
        <v>2020</v>
      </c>
      <c r="T44" s="942">
        <v>74.5</v>
      </c>
      <c r="U44" s="942">
        <v>157493</v>
      </c>
      <c r="V44" s="739">
        <v>285837.40215978213</v>
      </c>
    </row>
    <row r="45" spans="1:22" x14ac:dyDescent="0.2">
      <c r="F45" s="1041">
        <f t="shared" si="0"/>
        <v>17.382651525169653</v>
      </c>
      <c r="G45" s="1041">
        <f t="shared" si="1"/>
        <v>2.9158868074582784</v>
      </c>
      <c r="H45" s="348"/>
      <c r="I45" s="348"/>
      <c r="J45" s="1041">
        <f t="shared" si="2"/>
        <v>4.6586717988311701</v>
      </c>
      <c r="K45" s="1041">
        <f t="shared" si="3"/>
        <v>3.19290455903921</v>
      </c>
      <c r="L45" s="1042">
        <f t="shared" ref="L45:L55" si="4">L44+1</f>
        <v>3.2</v>
      </c>
      <c r="P45" s="744" t="s">
        <v>2218</v>
      </c>
      <c r="Q45" s="51" t="s">
        <v>2227</v>
      </c>
      <c r="R45" s="941">
        <v>2018</v>
      </c>
      <c r="S45" s="942">
        <v>2021</v>
      </c>
      <c r="T45" s="942">
        <v>75</v>
      </c>
      <c r="U45" s="942">
        <v>159162</v>
      </c>
      <c r="V45" s="739">
        <v>370321.45307722321</v>
      </c>
    </row>
    <row r="46" spans="1:22" x14ac:dyDescent="0.2">
      <c r="F46" s="1041">
        <f t="shared" si="0"/>
        <v>25.058272468249758</v>
      </c>
      <c r="G46" s="1041">
        <f t="shared" si="1"/>
        <v>6.3405793343783046E-2</v>
      </c>
      <c r="H46" s="348"/>
      <c r="I46" s="348"/>
      <c r="J46" s="1041">
        <f t="shared" si="2"/>
        <v>10.168970657614075</v>
      </c>
      <c r="K46" s="1041">
        <f t="shared" si="3"/>
        <v>2.0873150543716399</v>
      </c>
      <c r="L46" s="1042">
        <f t="shared" si="4"/>
        <v>4.2</v>
      </c>
      <c r="P46" s="744" t="s">
        <v>2218</v>
      </c>
      <c r="Q46" s="51" t="s">
        <v>2227</v>
      </c>
      <c r="R46" s="941">
        <v>2018</v>
      </c>
      <c r="S46" s="942">
        <v>2022</v>
      </c>
      <c r="T46" s="942">
        <v>75</v>
      </c>
      <c r="U46" s="942">
        <v>149972.07999999999</v>
      </c>
      <c r="V46" s="739">
        <v>279531.33660244301</v>
      </c>
    </row>
    <row r="47" spans="1:22" x14ac:dyDescent="0.2">
      <c r="F47" s="1041">
        <f t="shared" si="0"/>
        <v>3.0997956995766405</v>
      </c>
      <c r="G47" s="1041">
        <f t="shared" si="1"/>
        <v>13.854949268140208</v>
      </c>
      <c r="H47" s="348"/>
      <c r="I47" s="348"/>
      <c r="J47" s="1041">
        <f t="shared" si="2"/>
        <v>1.7613810766005997</v>
      </c>
      <c r="K47" s="1041">
        <f t="shared" si="3"/>
        <v>9.4596569251557217</v>
      </c>
      <c r="L47" s="1042">
        <f t="shared" si="4"/>
        <v>5.2</v>
      </c>
      <c r="P47" s="744" t="s">
        <v>2218</v>
      </c>
      <c r="Q47" s="51" t="s">
        <v>2227</v>
      </c>
      <c r="R47" s="941">
        <v>2018</v>
      </c>
      <c r="S47" s="942">
        <v>2023</v>
      </c>
      <c r="T47" s="942">
        <v>74.5</v>
      </c>
      <c r="U47" s="942">
        <v>149236.85</v>
      </c>
      <c r="V47" s="739">
        <v>208678</v>
      </c>
    </row>
    <row r="48" spans="1:22" x14ac:dyDescent="0.2">
      <c r="F48" s="1041">
        <f t="shared" si="0"/>
        <v>12.853660631779681</v>
      </c>
      <c r="G48" s="1041">
        <f t="shared" si="1"/>
        <v>1.3829143523125254E-4</v>
      </c>
      <c r="H48" s="348"/>
      <c r="I48" s="348"/>
      <c r="J48" s="1041">
        <f t="shared" si="2"/>
        <v>3.9270284492713587</v>
      </c>
      <c r="K48" s="1041">
        <f t="shared" si="3"/>
        <v>1.2878780479171503</v>
      </c>
      <c r="L48" s="1042">
        <f t="shared" si="4"/>
        <v>6.2</v>
      </c>
      <c r="P48" s="744" t="s">
        <v>2218</v>
      </c>
      <c r="Q48" s="51" t="s">
        <v>2228</v>
      </c>
      <c r="R48" s="941">
        <v>2020</v>
      </c>
      <c r="S48" s="942">
        <v>2021</v>
      </c>
      <c r="T48" s="942">
        <v>75</v>
      </c>
      <c r="U48" s="942">
        <v>167388</v>
      </c>
      <c r="V48" s="739">
        <v>295488.55318338127</v>
      </c>
    </row>
    <row r="49" spans="6:22" x14ac:dyDescent="0.2">
      <c r="F49" s="1041">
        <f t="shared" si="0"/>
        <v>15.43011658446944</v>
      </c>
      <c r="G49" s="1041">
        <f t="shared" si="1"/>
        <v>0.24458098366389081</v>
      </c>
      <c r="H49" s="348"/>
      <c r="I49" s="348"/>
      <c r="J49" s="1041">
        <f t="shared" si="2"/>
        <v>4.678649907143682</v>
      </c>
      <c r="K49" s="1041">
        <f t="shared" si="3"/>
        <v>3.9779180535656753</v>
      </c>
      <c r="L49" s="1042">
        <f t="shared" si="4"/>
        <v>7.2</v>
      </c>
      <c r="P49" s="744" t="s">
        <v>2218</v>
      </c>
      <c r="Q49" s="51" t="s">
        <v>2228</v>
      </c>
      <c r="R49" s="941">
        <v>2020</v>
      </c>
      <c r="S49" s="942">
        <v>2022</v>
      </c>
      <c r="T49" s="942">
        <v>75</v>
      </c>
      <c r="U49" s="942">
        <v>162995.32</v>
      </c>
      <c r="V49" s="739">
        <v>236650.33138090919</v>
      </c>
    </row>
    <row r="50" spans="6:22" x14ac:dyDescent="0.2">
      <c r="F50" s="1041">
        <f t="shared" si="0"/>
        <v>6.116352153884911</v>
      </c>
      <c r="G50" s="1041">
        <f t="shared" si="1"/>
        <v>2.1471046306886983</v>
      </c>
      <c r="H50" s="348"/>
      <c r="I50" s="348"/>
      <c r="J50" s="1041">
        <f t="shared" si="2"/>
        <v>1.569060219059379</v>
      </c>
      <c r="K50" s="1041">
        <f t="shared" si="3"/>
        <v>7.1799293239737416</v>
      </c>
      <c r="L50" s="1042">
        <f t="shared" si="4"/>
        <v>8.1999999999999993</v>
      </c>
      <c r="P50" s="744" t="s">
        <v>2218</v>
      </c>
      <c r="Q50" s="51" t="s">
        <v>2228</v>
      </c>
      <c r="R50" s="941">
        <v>2020</v>
      </c>
      <c r="S50" s="942">
        <v>2023</v>
      </c>
      <c r="T50" s="942">
        <v>74.5</v>
      </c>
      <c r="U50" s="942">
        <v>155587.87</v>
      </c>
      <c r="V50" s="739">
        <v>346853</v>
      </c>
    </row>
    <row r="51" spans="6:22" x14ac:dyDescent="0.2">
      <c r="F51" s="1041">
        <f t="shared" si="0"/>
        <v>12.258061471698667</v>
      </c>
      <c r="G51" s="1041">
        <f t="shared" si="1"/>
        <v>7.9668577641414799</v>
      </c>
      <c r="H51" s="348"/>
      <c r="I51" s="348"/>
      <c r="J51" s="1041">
        <f t="shared" si="2"/>
        <v>4.4667120298716689</v>
      </c>
      <c r="K51" s="1041">
        <f t="shared" si="3"/>
        <v>10.55415857027036</v>
      </c>
      <c r="L51" s="1042">
        <f t="shared" si="4"/>
        <v>9.1999999999999993</v>
      </c>
      <c r="P51" s="744" t="s">
        <v>2218</v>
      </c>
      <c r="Q51" s="51" t="s">
        <v>2229</v>
      </c>
      <c r="R51" s="941">
        <v>2020</v>
      </c>
      <c r="S51" s="942">
        <v>2022</v>
      </c>
      <c r="T51" s="942">
        <v>74.5</v>
      </c>
      <c r="U51" s="942">
        <v>164060.59</v>
      </c>
      <c r="V51" s="739">
        <v>470875.37205970858</v>
      </c>
    </row>
    <row r="52" spans="6:22" x14ac:dyDescent="0.2">
      <c r="F52" s="1041">
        <f t="shared" si="0"/>
        <v>12.919194453206469</v>
      </c>
      <c r="G52" s="1041">
        <f t="shared" si="1"/>
        <v>2.0907894597212398</v>
      </c>
      <c r="H52" s="348"/>
      <c r="I52" s="348"/>
      <c r="J52" s="1041">
        <f t="shared" si="2"/>
        <v>4.3276231774173004</v>
      </c>
      <c r="K52" s="1041">
        <f t="shared" si="3"/>
        <v>4.832112063465603</v>
      </c>
      <c r="L52" s="1042">
        <f t="shared" si="4"/>
        <v>10.199999999999999</v>
      </c>
      <c r="P52" s="744" t="s">
        <v>2218</v>
      </c>
      <c r="Q52" s="51" t="s">
        <v>2229</v>
      </c>
      <c r="R52" s="941">
        <v>2020</v>
      </c>
      <c r="S52" s="942">
        <v>2023</v>
      </c>
      <c r="T52" s="942">
        <v>74.5</v>
      </c>
      <c r="U52" s="942">
        <v>140207.07999999999</v>
      </c>
      <c r="V52" s="739">
        <v>379426</v>
      </c>
    </row>
    <row r="53" spans="6:22" x14ac:dyDescent="0.2">
      <c r="F53" s="1041">
        <f t="shared" si="0"/>
        <v>7.354938329197787</v>
      </c>
      <c r="G53" s="1041">
        <f t="shared" si="1"/>
        <v>11.790585849291229</v>
      </c>
      <c r="H53" s="348"/>
      <c r="I53" s="348"/>
      <c r="J53" s="1041">
        <f t="shared" si="2"/>
        <v>4.1904603208699474</v>
      </c>
      <c r="K53" s="1041">
        <f t="shared" si="3"/>
        <v>4.5209394765563431</v>
      </c>
      <c r="L53" s="1042">
        <f t="shared" si="4"/>
        <v>11.2</v>
      </c>
      <c r="P53" s="744" t="s">
        <v>2218</v>
      </c>
      <c r="Q53" s="51" t="s">
        <v>2230</v>
      </c>
      <c r="R53" s="941">
        <v>2021</v>
      </c>
      <c r="S53" s="942">
        <v>2022</v>
      </c>
      <c r="T53" s="942">
        <v>74.5</v>
      </c>
      <c r="U53" s="942">
        <v>150619.35</v>
      </c>
      <c r="V53" s="739">
        <v>197720.26981597481</v>
      </c>
    </row>
    <row r="54" spans="6:22" x14ac:dyDescent="0.2">
      <c r="F54" s="1041">
        <f t="shared" si="0"/>
        <v>7.0276909341403018</v>
      </c>
      <c r="G54" s="1041">
        <f t="shared" si="1"/>
        <v>12.67121111440753</v>
      </c>
      <c r="H54" s="348"/>
      <c r="I54" s="348"/>
      <c r="J54" s="1041">
        <f t="shared" si="2"/>
        <v>4.5930391947664706</v>
      </c>
      <c r="K54" s="1041">
        <f t="shared" si="3"/>
        <v>6.0752381903461217</v>
      </c>
      <c r="L54" s="1042">
        <f t="shared" si="4"/>
        <v>12.2</v>
      </c>
      <c r="P54" s="744" t="s">
        <v>2218</v>
      </c>
      <c r="Q54" s="51" t="s">
        <v>2230</v>
      </c>
      <c r="R54" s="941">
        <v>2021</v>
      </c>
      <c r="S54" s="942">
        <v>2023</v>
      </c>
      <c r="T54" s="942">
        <v>74.5</v>
      </c>
      <c r="U54" s="942">
        <v>141153.12</v>
      </c>
      <c r="V54" s="739">
        <v>280151</v>
      </c>
    </row>
    <row r="55" spans="6:22" x14ac:dyDescent="0.2">
      <c r="F55" s="1041">
        <f t="shared" ref="F55" si="5">E40-F40</f>
        <v>6.2252809165480301</v>
      </c>
      <c r="G55" s="1041">
        <f t="shared" ref="G55" si="6">G40-E40</f>
        <v>11.452668184655549</v>
      </c>
      <c r="H55" s="348"/>
      <c r="I55" s="348"/>
      <c r="J55" s="1041">
        <f t="shared" ref="J55" si="7">I40-J40</f>
        <v>4.3868122099126801</v>
      </c>
      <c r="K55" s="1041">
        <f t="shared" ref="K55" si="8">K40-I40</f>
        <v>7.5636353514101673</v>
      </c>
      <c r="L55" s="1042">
        <f t="shared" si="4"/>
        <v>13.2</v>
      </c>
      <c r="P55" s="744" t="s">
        <v>2218</v>
      </c>
      <c r="Q55" s="51" t="s">
        <v>2231</v>
      </c>
      <c r="R55" s="941">
        <v>2020</v>
      </c>
      <c r="S55" s="942">
        <v>2021</v>
      </c>
      <c r="T55" s="942">
        <v>75</v>
      </c>
      <c r="U55" s="942">
        <v>160612</v>
      </c>
      <c r="V55" s="739">
        <v>297698.52674366912</v>
      </c>
    </row>
    <row r="56" spans="6:22" x14ac:dyDescent="0.2">
      <c r="P56" s="744" t="s">
        <v>2218</v>
      </c>
      <c r="Q56" s="51" t="s">
        <v>2231</v>
      </c>
      <c r="R56" s="941">
        <v>2020</v>
      </c>
      <c r="S56" s="942">
        <v>2022</v>
      </c>
      <c r="T56" s="942">
        <v>75</v>
      </c>
      <c r="U56" s="942">
        <v>147633.79</v>
      </c>
      <c r="V56" s="739">
        <v>290426.4886796131</v>
      </c>
    </row>
    <row r="57" spans="6:22" x14ac:dyDescent="0.2">
      <c r="P57" s="744" t="s">
        <v>2218</v>
      </c>
      <c r="Q57" s="51" t="s">
        <v>2231</v>
      </c>
      <c r="R57" s="941">
        <v>2020</v>
      </c>
      <c r="S57" s="942">
        <v>2023</v>
      </c>
      <c r="T57" s="942">
        <v>74.5</v>
      </c>
      <c r="U57" s="942">
        <v>148015.54999999999</v>
      </c>
      <c r="V57" s="739">
        <v>327183</v>
      </c>
    </row>
    <row r="58" spans="6:22" x14ac:dyDescent="0.2">
      <c r="P58" s="744" t="s">
        <v>2218</v>
      </c>
      <c r="Q58" s="51" t="s">
        <v>2232</v>
      </c>
      <c r="R58" s="941">
        <v>2016</v>
      </c>
      <c r="S58" s="942">
        <v>2019</v>
      </c>
      <c r="T58" s="942">
        <v>74.5</v>
      </c>
      <c r="U58" s="942">
        <v>163838</v>
      </c>
      <c r="V58" s="739">
        <v>431432.95879163139</v>
      </c>
    </row>
    <row r="59" spans="6:22" x14ac:dyDescent="0.2">
      <c r="P59" s="744" t="s">
        <v>2218</v>
      </c>
      <c r="Q59" s="51" t="s">
        <v>2232</v>
      </c>
      <c r="R59" s="941">
        <v>2016</v>
      </c>
      <c r="S59" s="942">
        <v>2020</v>
      </c>
      <c r="T59" s="942">
        <v>74.5</v>
      </c>
      <c r="U59" s="942">
        <v>155917</v>
      </c>
      <c r="V59" s="739">
        <v>399360.62095633929</v>
      </c>
    </row>
    <row r="60" spans="6:22" x14ac:dyDescent="0.2">
      <c r="P60" s="744" t="s">
        <v>2218</v>
      </c>
      <c r="Q60" s="51" t="s">
        <v>2233</v>
      </c>
      <c r="R60" s="941">
        <v>2016</v>
      </c>
      <c r="S60" s="942">
        <v>2021</v>
      </c>
      <c r="T60" s="942">
        <v>75</v>
      </c>
      <c r="U60" s="942">
        <v>159604</v>
      </c>
      <c r="V60" s="739">
        <v>427327.01103318122</v>
      </c>
    </row>
    <row r="61" spans="6:22" x14ac:dyDescent="0.2">
      <c r="P61" s="744" t="s">
        <v>2218</v>
      </c>
      <c r="Q61" s="51" t="s">
        <v>2233</v>
      </c>
      <c r="R61" s="941">
        <v>2016</v>
      </c>
      <c r="S61" s="942">
        <v>2022</v>
      </c>
      <c r="T61" s="942">
        <v>75</v>
      </c>
      <c r="U61" s="942">
        <v>153528.57999999999</v>
      </c>
      <c r="V61" s="739">
        <v>488320.88193061121</v>
      </c>
    </row>
    <row r="62" spans="6:22" x14ac:dyDescent="0.2">
      <c r="P62" s="744" t="s">
        <v>2218</v>
      </c>
      <c r="Q62" s="51" t="s">
        <v>2233</v>
      </c>
      <c r="R62" s="941">
        <v>2016</v>
      </c>
      <c r="S62" s="942">
        <v>2023</v>
      </c>
      <c r="T62" s="942">
        <v>74.5</v>
      </c>
      <c r="U62" s="942">
        <v>149051.01</v>
      </c>
      <c r="V62" s="739">
        <v>460154</v>
      </c>
    </row>
    <row r="63" spans="6:22" x14ac:dyDescent="0.2">
      <c r="P63" s="744" t="s">
        <v>2218</v>
      </c>
      <c r="Q63" s="51" t="s">
        <v>2234</v>
      </c>
      <c r="R63" s="941">
        <v>2018</v>
      </c>
      <c r="S63" s="942">
        <v>2019</v>
      </c>
      <c r="T63" s="942">
        <v>74.5</v>
      </c>
      <c r="U63" s="942">
        <v>154754</v>
      </c>
      <c r="V63" s="739">
        <v>282082.09930966853</v>
      </c>
    </row>
    <row r="64" spans="6:22" x14ac:dyDescent="0.2">
      <c r="P64" s="744" t="s">
        <v>2218</v>
      </c>
      <c r="Q64" s="51" t="s">
        <v>2234</v>
      </c>
      <c r="R64" s="941">
        <v>2018</v>
      </c>
      <c r="S64" s="942">
        <v>2020</v>
      </c>
      <c r="T64" s="942">
        <v>74.5</v>
      </c>
      <c r="U64" s="942">
        <v>149472</v>
      </c>
      <c r="V64" s="739">
        <v>334183.39518509031</v>
      </c>
    </row>
    <row r="65" spans="16:22" x14ac:dyDescent="0.2">
      <c r="P65" s="744" t="s">
        <v>2218</v>
      </c>
      <c r="Q65" s="51" t="s">
        <v>2235</v>
      </c>
      <c r="R65" s="941">
        <v>2018</v>
      </c>
      <c r="S65" s="942">
        <v>2021</v>
      </c>
      <c r="T65" s="942">
        <v>75</v>
      </c>
      <c r="U65" s="942">
        <v>137996</v>
      </c>
      <c r="V65" s="739">
        <v>341635.06434812589</v>
      </c>
    </row>
    <row r="66" spans="16:22" x14ac:dyDescent="0.2">
      <c r="P66" s="744" t="s">
        <v>2218</v>
      </c>
      <c r="Q66" s="51" t="s">
        <v>2235</v>
      </c>
      <c r="R66" s="941">
        <v>2018</v>
      </c>
      <c r="S66" s="942">
        <v>2022</v>
      </c>
      <c r="T66" s="942">
        <v>75</v>
      </c>
      <c r="U66" s="942">
        <v>145814.09</v>
      </c>
      <c r="V66" s="739">
        <v>444740.27362193039</v>
      </c>
    </row>
    <row r="67" spans="16:22" x14ac:dyDescent="0.2">
      <c r="P67" s="744" t="s">
        <v>2218</v>
      </c>
      <c r="Q67" s="51" t="s">
        <v>2235</v>
      </c>
      <c r="R67" s="941">
        <v>2018</v>
      </c>
      <c r="S67" s="942">
        <v>2023</v>
      </c>
      <c r="T67" s="942">
        <v>74.5</v>
      </c>
      <c r="U67" s="942">
        <v>134640.60999999999</v>
      </c>
      <c r="V67" s="739">
        <v>413239</v>
      </c>
    </row>
    <row r="68" spans="16:22" x14ac:dyDescent="0.2">
      <c r="P68" s="744" t="s">
        <v>2218</v>
      </c>
      <c r="Q68" s="51" t="s">
        <v>1812</v>
      </c>
      <c r="R68" s="941">
        <v>2021</v>
      </c>
      <c r="S68" s="942">
        <v>2022</v>
      </c>
      <c r="T68" s="942">
        <v>74.5</v>
      </c>
      <c r="U68" s="942">
        <v>153378.59</v>
      </c>
      <c r="V68" s="739">
        <v>393063.96203368559</v>
      </c>
    </row>
    <row r="69" spans="16:22" x14ac:dyDescent="0.2">
      <c r="P69" s="744" t="s">
        <v>2218</v>
      </c>
      <c r="Q69" s="51" t="s">
        <v>1812</v>
      </c>
      <c r="R69" s="941">
        <v>2021</v>
      </c>
      <c r="S69" s="942">
        <v>2023</v>
      </c>
      <c r="T69" s="942">
        <v>74.5</v>
      </c>
      <c r="U69" s="942">
        <v>144789.44</v>
      </c>
      <c r="V69" s="739">
        <v>402600</v>
      </c>
    </row>
    <row r="70" spans="16:22" x14ac:dyDescent="0.2">
      <c r="P70" s="744" t="s">
        <v>2218</v>
      </c>
      <c r="Q70" s="51" t="s">
        <v>2236</v>
      </c>
      <c r="R70" s="941">
        <v>2009</v>
      </c>
      <c r="S70" s="942">
        <v>2017</v>
      </c>
      <c r="T70" s="942">
        <v>22.5</v>
      </c>
      <c r="U70" s="942">
        <v>48199</v>
      </c>
      <c r="V70" s="739">
        <v>606625.69851999998</v>
      </c>
    </row>
    <row r="71" spans="16:22" x14ac:dyDescent="0.2">
      <c r="P71" s="744" t="s">
        <v>2218</v>
      </c>
      <c r="Q71" s="51" t="s">
        <v>2237</v>
      </c>
      <c r="R71" s="941">
        <v>2009</v>
      </c>
      <c r="S71" s="942">
        <v>2011</v>
      </c>
      <c r="T71" s="942">
        <v>27</v>
      </c>
      <c r="U71" s="942">
        <v>51845</v>
      </c>
      <c r="V71" s="739">
        <v>1137028.8982739591</v>
      </c>
    </row>
    <row r="72" spans="16:22" x14ac:dyDescent="0.2">
      <c r="P72" s="744" t="s">
        <v>2218</v>
      </c>
      <c r="Q72" s="51" t="s">
        <v>2237</v>
      </c>
      <c r="R72" s="941">
        <v>2009</v>
      </c>
      <c r="S72" s="942">
        <v>2012</v>
      </c>
      <c r="T72" s="942">
        <v>27</v>
      </c>
      <c r="U72" s="942">
        <v>52025</v>
      </c>
      <c r="V72" s="739">
        <v>1062130.3159092129</v>
      </c>
    </row>
    <row r="73" spans="16:22" x14ac:dyDescent="0.2">
      <c r="P73" s="744" t="s">
        <v>2218</v>
      </c>
      <c r="Q73" s="51" t="s">
        <v>2237</v>
      </c>
      <c r="R73" s="941">
        <v>2009</v>
      </c>
      <c r="S73" s="942">
        <v>2013</v>
      </c>
      <c r="T73" s="942">
        <v>27</v>
      </c>
      <c r="U73" s="942">
        <v>49829</v>
      </c>
      <c r="V73" s="739">
        <v>1022644.094121619</v>
      </c>
    </row>
    <row r="74" spans="16:22" x14ac:dyDescent="0.2">
      <c r="P74" s="744" t="s">
        <v>2218</v>
      </c>
      <c r="Q74" s="51" t="s">
        <v>2237</v>
      </c>
      <c r="R74" s="941">
        <v>2009</v>
      </c>
      <c r="S74" s="942">
        <v>2014</v>
      </c>
      <c r="T74" s="942">
        <v>23</v>
      </c>
      <c r="U74" s="942">
        <v>50714</v>
      </c>
      <c r="V74" s="739">
        <v>1090625.297684114</v>
      </c>
    </row>
    <row r="75" spans="16:22" x14ac:dyDescent="0.2">
      <c r="P75" s="744" t="s">
        <v>2218</v>
      </c>
      <c r="Q75" s="51" t="s">
        <v>2237</v>
      </c>
      <c r="R75" s="941">
        <v>2009</v>
      </c>
      <c r="S75" s="942">
        <v>2015</v>
      </c>
      <c r="T75" s="942">
        <v>23</v>
      </c>
      <c r="U75" s="942">
        <v>50003</v>
      </c>
      <c r="V75" s="739">
        <v>1127558.695610177</v>
      </c>
    </row>
    <row r="76" spans="16:22" x14ac:dyDescent="0.2">
      <c r="P76" s="744" t="s">
        <v>2218</v>
      </c>
      <c r="Q76" s="51" t="s">
        <v>2237</v>
      </c>
      <c r="R76" s="941">
        <v>2009</v>
      </c>
      <c r="S76" s="942">
        <v>2016</v>
      </c>
      <c r="T76" s="942">
        <v>23</v>
      </c>
      <c r="U76" s="942">
        <v>48651</v>
      </c>
      <c r="V76" s="739">
        <v>967919.5948025774</v>
      </c>
    </row>
    <row r="77" spans="16:22" x14ac:dyDescent="0.2">
      <c r="P77" s="744" t="s">
        <v>2218</v>
      </c>
      <c r="Q77" s="51" t="s">
        <v>2237</v>
      </c>
      <c r="R77" s="941">
        <v>2009</v>
      </c>
      <c r="S77" s="942">
        <v>2018</v>
      </c>
      <c r="T77" s="942">
        <v>22.5</v>
      </c>
      <c r="U77" s="942">
        <v>46881</v>
      </c>
      <c r="V77" s="739">
        <v>743462.53771104</v>
      </c>
    </row>
    <row r="78" spans="16:22" x14ac:dyDescent="0.2">
      <c r="P78" s="744" t="s">
        <v>2218</v>
      </c>
      <c r="Q78" s="51" t="s">
        <v>2237</v>
      </c>
      <c r="R78" s="941">
        <v>2009</v>
      </c>
      <c r="S78" s="942">
        <v>2019</v>
      </c>
      <c r="T78" s="942">
        <v>22.5</v>
      </c>
      <c r="U78" s="942">
        <v>45754</v>
      </c>
      <c r="V78" s="739">
        <v>864377.75396123377</v>
      </c>
    </row>
    <row r="79" spans="16:22" x14ac:dyDescent="0.2">
      <c r="P79" s="744" t="s">
        <v>2218</v>
      </c>
      <c r="Q79" s="51" t="s">
        <v>2237</v>
      </c>
      <c r="R79" s="941">
        <v>2009</v>
      </c>
      <c r="S79" s="942">
        <v>2020</v>
      </c>
      <c r="T79" s="942">
        <v>23</v>
      </c>
      <c r="U79" s="942">
        <v>43355</v>
      </c>
      <c r="V79" s="739">
        <v>617338.19634469203</v>
      </c>
    </row>
    <row r="80" spans="16:22" x14ac:dyDescent="0.2">
      <c r="P80" s="744" t="s">
        <v>2218</v>
      </c>
      <c r="Q80" s="51" t="s">
        <v>2238</v>
      </c>
      <c r="R80" s="941">
        <v>2009</v>
      </c>
      <c r="S80" s="942">
        <v>2021</v>
      </c>
      <c r="T80" s="942">
        <v>23</v>
      </c>
      <c r="U80" s="942">
        <v>43744</v>
      </c>
      <c r="V80" s="739">
        <v>676062.19786232116</v>
      </c>
    </row>
    <row r="81" spans="16:22" x14ac:dyDescent="0.2">
      <c r="P81" s="744" t="s">
        <v>2218</v>
      </c>
      <c r="Q81" s="51" t="s">
        <v>2238</v>
      </c>
      <c r="R81" s="941">
        <v>2009</v>
      </c>
      <c r="S81" s="942">
        <v>2022</v>
      </c>
      <c r="T81" s="942">
        <v>23</v>
      </c>
      <c r="U81" s="942">
        <v>37524.559999999998</v>
      </c>
      <c r="V81" s="739">
        <v>639505.62728759972</v>
      </c>
    </row>
    <row r="82" spans="16:22" x14ac:dyDescent="0.2">
      <c r="P82" s="744" t="s">
        <v>2218</v>
      </c>
      <c r="Q82" s="51" t="s">
        <v>2238</v>
      </c>
      <c r="R82" s="941">
        <v>2009</v>
      </c>
      <c r="S82" s="942">
        <v>2023</v>
      </c>
      <c r="T82" s="942">
        <v>23</v>
      </c>
      <c r="U82" s="942">
        <v>33461.39</v>
      </c>
      <c r="V82" s="739">
        <v>472005</v>
      </c>
    </row>
    <row r="83" spans="16:22" x14ac:dyDescent="0.2">
      <c r="P83" s="744" t="s">
        <v>2218</v>
      </c>
      <c r="Q83" s="51" t="s">
        <v>2239</v>
      </c>
      <c r="R83" s="941">
        <v>2021</v>
      </c>
      <c r="S83" s="942">
        <v>2022</v>
      </c>
      <c r="T83" s="942">
        <v>75</v>
      </c>
      <c r="U83" s="942">
        <v>149822.95000000001</v>
      </c>
      <c r="V83" s="739">
        <v>147613.14204097551</v>
      </c>
    </row>
    <row r="84" spans="16:22" x14ac:dyDescent="0.2">
      <c r="P84" s="744" t="s">
        <v>2218</v>
      </c>
      <c r="Q84" s="51" t="s">
        <v>2239</v>
      </c>
      <c r="R84" s="941">
        <v>2021</v>
      </c>
      <c r="S84" s="942">
        <v>2023</v>
      </c>
      <c r="T84" s="942">
        <v>74.5</v>
      </c>
      <c r="U84" s="942">
        <v>148512.13</v>
      </c>
      <c r="V84" s="739">
        <v>127425</v>
      </c>
    </row>
    <row r="85" spans="16:22" x14ac:dyDescent="0.2">
      <c r="P85" s="744" t="s">
        <v>2218</v>
      </c>
      <c r="Q85" s="51" t="s">
        <v>2240</v>
      </c>
      <c r="R85" s="941">
        <v>2020</v>
      </c>
      <c r="S85" s="942">
        <v>2021</v>
      </c>
      <c r="T85" s="942">
        <v>75</v>
      </c>
      <c r="U85" s="942">
        <v>157043</v>
      </c>
      <c r="V85" s="739">
        <v>365849.36300617887</v>
      </c>
    </row>
    <row r="86" spans="16:22" x14ac:dyDescent="0.2">
      <c r="P86" s="744" t="s">
        <v>2218</v>
      </c>
      <c r="Q86" s="51" t="s">
        <v>2240</v>
      </c>
      <c r="R86" s="941">
        <v>2020</v>
      </c>
      <c r="S86" s="942">
        <v>2022</v>
      </c>
      <c r="T86" s="942">
        <v>75</v>
      </c>
      <c r="U86" s="942">
        <v>175986.87</v>
      </c>
      <c r="V86" s="739">
        <v>249065.95416747901</v>
      </c>
    </row>
    <row r="87" spans="16:22" x14ac:dyDescent="0.2">
      <c r="P87" s="744" t="s">
        <v>2218</v>
      </c>
      <c r="Q87" s="51" t="s">
        <v>2240</v>
      </c>
      <c r="R87" s="941">
        <v>2020</v>
      </c>
      <c r="S87" s="942">
        <v>2023</v>
      </c>
      <c r="T87" s="942">
        <v>74.5</v>
      </c>
      <c r="U87" s="942">
        <v>164680.95999999999</v>
      </c>
      <c r="V87" s="739">
        <v>466505</v>
      </c>
    </row>
    <row r="88" spans="16:22" x14ac:dyDescent="0.2">
      <c r="P88" s="744" t="s">
        <v>2218</v>
      </c>
      <c r="Q88" s="51" t="s">
        <v>2241</v>
      </c>
      <c r="R88" s="941">
        <v>2020</v>
      </c>
      <c r="S88" s="942">
        <v>2021</v>
      </c>
      <c r="T88" s="942">
        <v>75</v>
      </c>
      <c r="U88" s="942">
        <v>148907</v>
      </c>
      <c r="V88" s="739">
        <v>209444.91893878221</v>
      </c>
    </row>
    <row r="89" spans="16:22" x14ac:dyDescent="0.2">
      <c r="P89" s="744" t="s">
        <v>2218</v>
      </c>
      <c r="Q89" s="51" t="s">
        <v>2241</v>
      </c>
      <c r="R89" s="941">
        <v>2020</v>
      </c>
      <c r="S89" s="942">
        <v>2022</v>
      </c>
      <c r="T89" s="942">
        <v>75</v>
      </c>
      <c r="U89" s="942">
        <v>148907</v>
      </c>
      <c r="V89" s="739">
        <v>210483.1030235732</v>
      </c>
    </row>
    <row r="90" spans="16:22" x14ac:dyDescent="0.2">
      <c r="P90" s="744" t="s">
        <v>2218</v>
      </c>
      <c r="Q90" s="51" t="s">
        <v>2241</v>
      </c>
      <c r="R90" s="941">
        <v>2020</v>
      </c>
      <c r="S90" s="942">
        <v>2023</v>
      </c>
      <c r="T90" s="942">
        <v>74.5</v>
      </c>
      <c r="U90" s="942">
        <v>141641.34</v>
      </c>
      <c r="V90" s="739">
        <v>211810</v>
      </c>
    </row>
    <row r="91" spans="16:22" x14ac:dyDescent="0.2">
      <c r="P91" s="744" t="s">
        <v>2218</v>
      </c>
      <c r="Q91" s="51" t="s">
        <v>2506</v>
      </c>
      <c r="R91" s="941">
        <v>2022</v>
      </c>
      <c r="S91" s="942">
        <v>2023</v>
      </c>
      <c r="T91" s="942">
        <v>74.5</v>
      </c>
      <c r="U91" s="942">
        <v>181118.81</v>
      </c>
      <c r="V91" s="739">
        <v>424094</v>
      </c>
    </row>
    <row r="92" spans="16:22" x14ac:dyDescent="0.2">
      <c r="P92" s="744" t="s">
        <v>2218</v>
      </c>
      <c r="Q92" s="51" t="s">
        <v>2507</v>
      </c>
      <c r="R92" s="941">
        <v>2022</v>
      </c>
      <c r="S92" s="942">
        <v>2023</v>
      </c>
      <c r="T92" s="942">
        <v>74.5</v>
      </c>
      <c r="U92" s="942">
        <v>157239.37</v>
      </c>
      <c r="V92" s="739">
        <v>257980</v>
      </c>
    </row>
    <row r="93" spans="16:22" x14ac:dyDescent="0.2">
      <c r="P93" s="744" t="s">
        <v>2218</v>
      </c>
      <c r="Q93" s="51" t="s">
        <v>2242</v>
      </c>
      <c r="R93" s="941">
        <v>2021</v>
      </c>
      <c r="S93" s="942">
        <v>2022</v>
      </c>
      <c r="T93" s="942">
        <v>75</v>
      </c>
      <c r="U93" s="942">
        <v>138412</v>
      </c>
      <c r="V93" s="739">
        <v>281215.56625668582</v>
      </c>
    </row>
    <row r="94" spans="16:22" x14ac:dyDescent="0.2">
      <c r="P94" s="744" t="s">
        <v>2218</v>
      </c>
      <c r="Q94" s="51" t="s">
        <v>2242</v>
      </c>
      <c r="R94" s="941">
        <v>2021</v>
      </c>
      <c r="S94" s="942">
        <v>2023</v>
      </c>
      <c r="T94" s="942">
        <v>74.5</v>
      </c>
      <c r="U94" s="942">
        <v>151529</v>
      </c>
      <c r="V94" s="739">
        <v>192388</v>
      </c>
    </row>
    <row r="95" spans="16:22" x14ac:dyDescent="0.2">
      <c r="P95" s="744" t="s">
        <v>2218</v>
      </c>
      <c r="Q95" s="51" t="s">
        <v>2111</v>
      </c>
      <c r="R95" s="941">
        <v>2022</v>
      </c>
      <c r="S95" s="942">
        <v>2023</v>
      </c>
      <c r="T95" s="942">
        <v>74.5</v>
      </c>
      <c r="U95" s="942">
        <v>145682.47</v>
      </c>
      <c r="V95" s="739">
        <v>244713</v>
      </c>
    </row>
    <row r="96" spans="16:22" x14ac:dyDescent="0.2">
      <c r="P96" s="744" t="s">
        <v>2218</v>
      </c>
      <c r="Q96" s="51" t="s">
        <v>2243</v>
      </c>
      <c r="R96" s="941">
        <v>2018</v>
      </c>
      <c r="S96" s="942">
        <v>2019</v>
      </c>
      <c r="T96" s="942">
        <v>74.5</v>
      </c>
      <c r="U96" s="942">
        <v>157053</v>
      </c>
      <c r="V96" s="739">
        <v>328428.23113606649</v>
      </c>
    </row>
    <row r="97" spans="16:22" x14ac:dyDescent="0.2">
      <c r="P97" s="744" t="s">
        <v>2218</v>
      </c>
      <c r="Q97" s="51" t="s">
        <v>2243</v>
      </c>
      <c r="R97" s="941">
        <v>2018</v>
      </c>
      <c r="S97" s="942">
        <v>2020</v>
      </c>
      <c r="T97" s="942">
        <v>74.5</v>
      </c>
      <c r="U97" s="942">
        <v>159621</v>
      </c>
      <c r="V97" s="739">
        <v>335930.79877776827</v>
      </c>
    </row>
    <row r="98" spans="16:22" x14ac:dyDescent="0.2">
      <c r="P98" s="744" t="s">
        <v>2218</v>
      </c>
      <c r="Q98" s="51" t="s">
        <v>2244</v>
      </c>
      <c r="R98" s="941">
        <v>2018</v>
      </c>
      <c r="S98" s="942">
        <v>2022</v>
      </c>
      <c r="T98" s="942">
        <v>75</v>
      </c>
      <c r="U98" s="942">
        <v>155227</v>
      </c>
      <c r="V98" s="739">
        <v>331687.52408601972</v>
      </c>
    </row>
    <row r="99" spans="16:22" x14ac:dyDescent="0.2">
      <c r="P99" s="744" t="s">
        <v>2218</v>
      </c>
      <c r="Q99" s="51" t="s">
        <v>2245</v>
      </c>
      <c r="R99" s="941">
        <v>2018</v>
      </c>
      <c r="S99" s="942">
        <v>2021</v>
      </c>
      <c r="T99" s="942">
        <v>75</v>
      </c>
      <c r="U99" s="942">
        <v>159741</v>
      </c>
      <c r="V99" s="739">
        <v>236484.92174244419</v>
      </c>
    </row>
    <row r="100" spans="16:22" x14ac:dyDescent="0.2">
      <c r="P100" s="744" t="s">
        <v>2218</v>
      </c>
      <c r="Q100" s="51" t="s">
        <v>2245</v>
      </c>
      <c r="R100" s="941">
        <v>2018</v>
      </c>
      <c r="S100" s="942">
        <v>2023</v>
      </c>
      <c r="T100" s="942">
        <v>74.5</v>
      </c>
      <c r="U100" s="942">
        <v>151275.97</v>
      </c>
      <c r="V100" s="739">
        <v>452468</v>
      </c>
    </row>
    <row r="101" spans="16:22" x14ac:dyDescent="0.2">
      <c r="P101" s="744" t="s">
        <v>2218</v>
      </c>
      <c r="Q101" s="51" t="s">
        <v>2246</v>
      </c>
      <c r="R101" s="941">
        <v>2020</v>
      </c>
      <c r="S101" s="942">
        <v>2021</v>
      </c>
      <c r="T101" s="942">
        <v>75</v>
      </c>
      <c r="U101" s="942">
        <v>160573</v>
      </c>
      <c r="V101" s="739">
        <v>108985.42302632181</v>
      </c>
    </row>
    <row r="102" spans="16:22" x14ac:dyDescent="0.2">
      <c r="P102" s="744" t="s">
        <v>2218</v>
      </c>
      <c r="Q102" s="51" t="s">
        <v>2246</v>
      </c>
      <c r="R102" s="941">
        <v>2020</v>
      </c>
      <c r="S102" s="942">
        <v>2022</v>
      </c>
      <c r="T102" s="942">
        <v>75</v>
      </c>
      <c r="U102" s="942">
        <v>137982.13</v>
      </c>
      <c r="V102" s="739">
        <v>226661.0357454672</v>
      </c>
    </row>
    <row r="103" spans="16:22" x14ac:dyDescent="0.2">
      <c r="P103" s="744" t="s">
        <v>2218</v>
      </c>
      <c r="Q103" s="51" t="s">
        <v>2246</v>
      </c>
      <c r="R103" s="941">
        <v>2020</v>
      </c>
      <c r="S103" s="942">
        <v>2023</v>
      </c>
      <c r="T103" s="942">
        <v>74.5</v>
      </c>
      <c r="U103" s="942">
        <v>156010</v>
      </c>
      <c r="V103" s="739">
        <v>325832</v>
      </c>
    </row>
    <row r="104" spans="16:22" x14ac:dyDescent="0.2">
      <c r="P104" s="744" t="s">
        <v>2218</v>
      </c>
      <c r="Q104" s="51" t="s">
        <v>2247</v>
      </c>
      <c r="R104" s="941">
        <v>2018</v>
      </c>
      <c r="S104" s="942">
        <v>2019</v>
      </c>
      <c r="T104" s="942">
        <v>74.5</v>
      </c>
      <c r="U104" s="942">
        <v>156045</v>
      </c>
      <c r="V104" s="739">
        <v>349253.01309514651</v>
      </c>
    </row>
    <row r="105" spans="16:22" x14ac:dyDescent="0.2">
      <c r="P105" s="744" t="s">
        <v>2218</v>
      </c>
      <c r="Q105" s="51" t="s">
        <v>2247</v>
      </c>
      <c r="R105" s="941">
        <v>2018</v>
      </c>
      <c r="S105" s="942">
        <v>2020</v>
      </c>
      <c r="T105" s="942">
        <v>74.5</v>
      </c>
      <c r="U105" s="942">
        <v>150955</v>
      </c>
      <c r="V105" s="739">
        <v>429644.30871789029</v>
      </c>
    </row>
    <row r="106" spans="16:22" x14ac:dyDescent="0.2">
      <c r="P106" s="744" t="s">
        <v>2218</v>
      </c>
      <c r="Q106" s="51" t="s">
        <v>2248</v>
      </c>
      <c r="R106" s="941">
        <v>2018</v>
      </c>
      <c r="S106" s="942">
        <v>2021</v>
      </c>
      <c r="T106" s="942">
        <v>75</v>
      </c>
      <c r="U106" s="942">
        <v>142500</v>
      </c>
      <c r="V106" s="739">
        <v>374214.42357072223</v>
      </c>
    </row>
    <row r="107" spans="16:22" x14ac:dyDescent="0.2">
      <c r="P107" s="744" t="s">
        <v>2218</v>
      </c>
      <c r="Q107" s="51" t="s">
        <v>2248</v>
      </c>
      <c r="R107" s="941">
        <v>2018</v>
      </c>
      <c r="S107" s="942">
        <v>2022</v>
      </c>
      <c r="T107" s="942">
        <v>75</v>
      </c>
      <c r="U107" s="942">
        <v>148251.16</v>
      </c>
      <c r="V107" s="739">
        <v>388670.45464640221</v>
      </c>
    </row>
    <row r="108" spans="16:22" x14ac:dyDescent="0.2">
      <c r="P108" s="744" t="s">
        <v>2218</v>
      </c>
      <c r="Q108" s="51" t="s">
        <v>2248</v>
      </c>
      <c r="R108" s="941">
        <v>2018</v>
      </c>
      <c r="S108" s="942">
        <v>2023</v>
      </c>
      <c r="T108" s="942">
        <v>74.5</v>
      </c>
      <c r="U108" s="942">
        <v>141129.34</v>
      </c>
      <c r="V108" s="739">
        <v>449447</v>
      </c>
    </row>
    <row r="109" spans="16:22" x14ac:dyDescent="0.2">
      <c r="P109" s="744" t="s">
        <v>2218</v>
      </c>
      <c r="Q109" s="51" t="s">
        <v>2508</v>
      </c>
      <c r="R109" s="941">
        <v>2022</v>
      </c>
      <c r="S109" s="942">
        <v>2023</v>
      </c>
      <c r="T109" s="942">
        <v>74.5</v>
      </c>
      <c r="U109" s="942">
        <v>160042.17000000001</v>
      </c>
      <c r="V109" s="739">
        <v>224864</v>
      </c>
    </row>
    <row r="110" spans="16:22" x14ac:dyDescent="0.2">
      <c r="P110" s="744" t="s">
        <v>2218</v>
      </c>
      <c r="Q110" s="51" t="s">
        <v>2249</v>
      </c>
      <c r="R110" s="941">
        <v>2018</v>
      </c>
      <c r="S110" s="942">
        <v>2019</v>
      </c>
      <c r="T110" s="942">
        <v>74.5</v>
      </c>
      <c r="U110" s="942">
        <v>157633</v>
      </c>
      <c r="V110" s="739">
        <v>299947.86714483501</v>
      </c>
    </row>
    <row r="111" spans="16:22" x14ac:dyDescent="0.2">
      <c r="P111" s="744" t="s">
        <v>2218</v>
      </c>
      <c r="Q111" s="51" t="s">
        <v>2249</v>
      </c>
      <c r="R111" s="941">
        <v>2018</v>
      </c>
      <c r="S111" s="942">
        <v>2020</v>
      </c>
      <c r="T111" s="942">
        <v>74.5</v>
      </c>
      <c r="U111" s="942">
        <v>157675</v>
      </c>
      <c r="V111" s="739">
        <v>281345.90195576049</v>
      </c>
    </row>
    <row r="112" spans="16:22" x14ac:dyDescent="0.2">
      <c r="P112" s="744" t="s">
        <v>2218</v>
      </c>
      <c r="Q112" s="51" t="s">
        <v>2250</v>
      </c>
      <c r="R112" s="941">
        <v>2018</v>
      </c>
      <c r="S112" s="942">
        <v>2021</v>
      </c>
      <c r="T112" s="942">
        <v>75</v>
      </c>
      <c r="U112" s="942">
        <v>160331</v>
      </c>
      <c r="V112" s="739">
        <v>209504.8278605972</v>
      </c>
    </row>
    <row r="113" spans="16:22" x14ac:dyDescent="0.2">
      <c r="P113" s="744" t="s">
        <v>2218</v>
      </c>
      <c r="Q113" s="51" t="s">
        <v>2250</v>
      </c>
      <c r="R113" s="941">
        <v>2018</v>
      </c>
      <c r="S113" s="942">
        <v>2022</v>
      </c>
      <c r="T113" s="942">
        <v>75</v>
      </c>
      <c r="U113" s="942">
        <v>152154.42000000001</v>
      </c>
      <c r="V113" s="739">
        <v>253223.15117865949</v>
      </c>
    </row>
    <row r="114" spans="16:22" x14ac:dyDescent="0.2">
      <c r="P114" s="744" t="s">
        <v>2218</v>
      </c>
      <c r="Q114" s="51" t="s">
        <v>2250</v>
      </c>
      <c r="R114" s="941">
        <v>2018</v>
      </c>
      <c r="S114" s="942">
        <v>2023</v>
      </c>
      <c r="T114" s="942">
        <v>74.5</v>
      </c>
      <c r="U114" s="942">
        <v>5368.3850000000002</v>
      </c>
      <c r="V114" s="739">
        <v>345651</v>
      </c>
    </row>
    <row r="115" spans="16:22" x14ac:dyDescent="0.2">
      <c r="P115" s="744" t="s">
        <v>2218</v>
      </c>
      <c r="Q115" s="51" t="s">
        <v>2251</v>
      </c>
      <c r="R115" s="941">
        <v>2019</v>
      </c>
      <c r="S115" s="942">
        <v>2020</v>
      </c>
      <c r="T115" s="942">
        <v>74.5</v>
      </c>
      <c r="U115" s="942">
        <v>151909</v>
      </c>
      <c r="V115" s="739">
        <v>295586.19697099098</v>
      </c>
    </row>
    <row r="116" spans="16:22" x14ac:dyDescent="0.2">
      <c r="P116" s="744" t="s">
        <v>2218</v>
      </c>
      <c r="Q116" s="51" t="s">
        <v>2252</v>
      </c>
      <c r="R116" s="941">
        <v>2019</v>
      </c>
      <c r="S116" s="942">
        <v>2021</v>
      </c>
      <c r="T116" s="942">
        <v>75</v>
      </c>
      <c r="U116" s="942">
        <v>155105</v>
      </c>
      <c r="V116" s="739">
        <v>488538.39718545001</v>
      </c>
    </row>
    <row r="117" spans="16:22" x14ac:dyDescent="0.2">
      <c r="P117" s="744" t="s">
        <v>2218</v>
      </c>
      <c r="Q117" s="51" t="s">
        <v>2252</v>
      </c>
      <c r="R117" s="941">
        <v>2019</v>
      </c>
      <c r="S117" s="942">
        <v>2022</v>
      </c>
      <c r="T117" s="942">
        <v>75</v>
      </c>
      <c r="U117" s="942">
        <v>145853.39000000001</v>
      </c>
      <c r="V117" s="739">
        <v>284918.79859798431</v>
      </c>
    </row>
    <row r="118" spans="16:22" x14ac:dyDescent="0.2">
      <c r="P118" s="744" t="s">
        <v>2218</v>
      </c>
      <c r="Q118" s="51" t="s">
        <v>2252</v>
      </c>
      <c r="R118" s="941">
        <v>2019</v>
      </c>
      <c r="S118" s="942">
        <v>2023</v>
      </c>
      <c r="T118" s="942">
        <v>74.5</v>
      </c>
      <c r="U118" s="942">
        <v>146902.54999999999</v>
      </c>
      <c r="V118" s="739">
        <v>583113</v>
      </c>
    </row>
    <row r="119" spans="16:22" x14ac:dyDescent="0.2">
      <c r="P119" s="744" t="s">
        <v>2218</v>
      </c>
      <c r="Q119" s="51" t="s">
        <v>2253</v>
      </c>
      <c r="R119" s="941">
        <v>2020</v>
      </c>
      <c r="S119" s="942">
        <v>2021</v>
      </c>
      <c r="T119" s="942">
        <v>75</v>
      </c>
      <c r="U119" s="942">
        <v>157993</v>
      </c>
      <c r="V119" s="739">
        <v>234048.62558863289</v>
      </c>
    </row>
    <row r="120" spans="16:22" x14ac:dyDescent="0.2">
      <c r="P120" s="744" t="s">
        <v>2218</v>
      </c>
      <c r="Q120" s="51" t="s">
        <v>2253</v>
      </c>
      <c r="R120" s="941">
        <v>2020</v>
      </c>
      <c r="S120" s="942">
        <v>2022</v>
      </c>
      <c r="T120" s="942">
        <v>75</v>
      </c>
      <c r="U120" s="942">
        <v>151906</v>
      </c>
      <c r="V120" s="739">
        <v>311708.93281513569</v>
      </c>
    </row>
    <row r="121" spans="16:22" x14ac:dyDescent="0.2">
      <c r="P121" s="744" t="s">
        <v>2218</v>
      </c>
      <c r="Q121" s="51" t="s">
        <v>2253</v>
      </c>
      <c r="R121" s="941">
        <v>2020</v>
      </c>
      <c r="S121" s="942">
        <v>2023</v>
      </c>
      <c r="T121" s="942">
        <v>74.5</v>
      </c>
      <c r="U121" s="942">
        <v>149748.19</v>
      </c>
      <c r="V121" s="739">
        <v>404569</v>
      </c>
    </row>
    <row r="122" spans="16:22" x14ac:dyDescent="0.2">
      <c r="P122" s="744" t="s">
        <v>2218</v>
      </c>
      <c r="Q122" s="51" t="s">
        <v>2254</v>
      </c>
      <c r="R122" s="941">
        <v>2018</v>
      </c>
      <c r="S122" s="942">
        <v>2019</v>
      </c>
      <c r="T122" s="942">
        <v>74.5</v>
      </c>
      <c r="U122" s="942">
        <v>155527</v>
      </c>
      <c r="V122" s="739">
        <v>306057.5200657642</v>
      </c>
    </row>
    <row r="123" spans="16:22" x14ac:dyDescent="0.2">
      <c r="P123" s="744" t="s">
        <v>2218</v>
      </c>
      <c r="Q123" s="51" t="s">
        <v>2254</v>
      </c>
      <c r="R123" s="941">
        <v>2018</v>
      </c>
      <c r="S123" s="942">
        <v>2020</v>
      </c>
      <c r="T123" s="942">
        <v>74.5</v>
      </c>
      <c r="U123" s="942">
        <v>158223</v>
      </c>
      <c r="V123" s="739">
        <v>341748.51565272681</v>
      </c>
    </row>
    <row r="124" spans="16:22" x14ac:dyDescent="0.2">
      <c r="P124" s="744" t="s">
        <v>2218</v>
      </c>
      <c r="Q124" s="51" t="s">
        <v>2255</v>
      </c>
      <c r="R124" s="941">
        <v>2018</v>
      </c>
      <c r="S124" s="942">
        <v>2021</v>
      </c>
      <c r="T124" s="942">
        <v>75</v>
      </c>
      <c r="U124" s="942">
        <v>157382</v>
      </c>
      <c r="V124" s="739">
        <v>334471.5104933175</v>
      </c>
    </row>
    <row r="125" spans="16:22" x14ac:dyDescent="0.2">
      <c r="P125" s="744" t="s">
        <v>2218</v>
      </c>
      <c r="Q125" s="51" t="s">
        <v>2255</v>
      </c>
      <c r="R125" s="941">
        <v>2018</v>
      </c>
      <c r="S125" s="942">
        <v>2022</v>
      </c>
      <c r="T125" s="942">
        <v>75</v>
      </c>
      <c r="U125" s="942">
        <v>147558</v>
      </c>
      <c r="V125" s="739">
        <v>360382.65159824712</v>
      </c>
    </row>
    <row r="126" spans="16:22" x14ac:dyDescent="0.2">
      <c r="P126" s="744" t="s">
        <v>2218</v>
      </c>
      <c r="Q126" s="51" t="s">
        <v>2255</v>
      </c>
      <c r="R126" s="941">
        <v>2018</v>
      </c>
      <c r="S126" s="942">
        <v>2023</v>
      </c>
      <c r="T126" s="942">
        <v>74.5</v>
      </c>
      <c r="U126" s="942">
        <v>145146</v>
      </c>
      <c r="V126" s="739">
        <v>267009</v>
      </c>
    </row>
    <row r="127" spans="16:22" x14ac:dyDescent="0.2">
      <c r="P127" s="744" t="s">
        <v>2218</v>
      </c>
      <c r="Q127" s="51" t="s">
        <v>2256</v>
      </c>
      <c r="R127" s="941">
        <v>2021</v>
      </c>
      <c r="S127" s="942">
        <v>2022</v>
      </c>
      <c r="T127" s="942">
        <v>75</v>
      </c>
      <c r="U127" s="942">
        <v>158143</v>
      </c>
      <c r="V127" s="739">
        <v>342935.06882930838</v>
      </c>
    </row>
    <row r="128" spans="16:22" x14ac:dyDescent="0.2">
      <c r="P128" s="744" t="s">
        <v>2218</v>
      </c>
      <c r="Q128" s="51" t="s">
        <v>2256</v>
      </c>
      <c r="R128" s="941">
        <v>2021</v>
      </c>
      <c r="S128" s="942">
        <v>2023</v>
      </c>
      <c r="T128" s="942">
        <v>74.5</v>
      </c>
      <c r="U128" s="942">
        <v>151318.1</v>
      </c>
      <c r="V128" s="739">
        <v>224542</v>
      </c>
    </row>
    <row r="129" spans="16:22" x14ac:dyDescent="0.2">
      <c r="P129" s="744" t="s">
        <v>2218</v>
      </c>
      <c r="Q129" s="51" t="s">
        <v>2257</v>
      </c>
      <c r="R129" s="941">
        <v>2016</v>
      </c>
      <c r="S129" s="942">
        <v>2019</v>
      </c>
      <c r="T129" s="942">
        <v>74.5</v>
      </c>
      <c r="U129" s="942">
        <v>164300</v>
      </c>
      <c r="V129" s="739">
        <v>351106.95241712179</v>
      </c>
    </row>
    <row r="130" spans="16:22" x14ac:dyDescent="0.2">
      <c r="P130" s="744" t="s">
        <v>2218</v>
      </c>
      <c r="Q130" s="51" t="s">
        <v>2257</v>
      </c>
      <c r="R130" s="941">
        <v>2016</v>
      </c>
      <c r="S130" s="942">
        <v>2020</v>
      </c>
      <c r="T130" s="942">
        <v>74.5</v>
      </c>
      <c r="U130" s="942">
        <v>161541</v>
      </c>
      <c r="V130" s="739">
        <v>325235.20361355459</v>
      </c>
    </row>
    <row r="131" spans="16:22" x14ac:dyDescent="0.2">
      <c r="P131" s="744" t="s">
        <v>2218</v>
      </c>
      <c r="Q131" s="51" t="s">
        <v>2258</v>
      </c>
      <c r="R131" s="941">
        <v>2016</v>
      </c>
      <c r="S131" s="942">
        <v>2021</v>
      </c>
      <c r="T131" s="942">
        <v>75</v>
      </c>
      <c r="U131" s="942">
        <v>161150</v>
      </c>
      <c r="V131" s="739">
        <v>302668.7484053605</v>
      </c>
    </row>
    <row r="132" spans="16:22" x14ac:dyDescent="0.2">
      <c r="P132" s="744" t="s">
        <v>2218</v>
      </c>
      <c r="Q132" s="51" t="s">
        <v>2258</v>
      </c>
      <c r="R132" s="941">
        <v>2016</v>
      </c>
      <c r="S132" s="942">
        <v>2022</v>
      </c>
      <c r="T132" s="942">
        <v>75</v>
      </c>
      <c r="U132" s="942">
        <v>96835.01</v>
      </c>
      <c r="V132" s="739">
        <v>398893.98775991122</v>
      </c>
    </row>
    <row r="133" spans="16:22" x14ac:dyDescent="0.2">
      <c r="P133" s="744" t="s">
        <v>2218</v>
      </c>
      <c r="Q133" s="51" t="s">
        <v>2259</v>
      </c>
      <c r="R133" s="941">
        <v>2019</v>
      </c>
      <c r="S133" s="942">
        <v>2020</v>
      </c>
      <c r="T133" s="942">
        <v>74.5</v>
      </c>
      <c r="U133" s="942">
        <v>153245</v>
      </c>
      <c r="V133" s="739">
        <v>310913.68797980662</v>
      </c>
    </row>
    <row r="134" spans="16:22" x14ac:dyDescent="0.2">
      <c r="P134" s="744" t="s">
        <v>2218</v>
      </c>
      <c r="Q134" s="51" t="s">
        <v>2260</v>
      </c>
      <c r="R134" s="941">
        <v>2019</v>
      </c>
      <c r="S134" s="942">
        <v>2021</v>
      </c>
      <c r="T134" s="942">
        <v>75</v>
      </c>
      <c r="U134" s="942">
        <v>151774</v>
      </c>
      <c r="V134" s="739">
        <v>385878.91253300419</v>
      </c>
    </row>
    <row r="135" spans="16:22" x14ac:dyDescent="0.2">
      <c r="P135" s="744" t="s">
        <v>2218</v>
      </c>
      <c r="Q135" s="51" t="s">
        <v>2260</v>
      </c>
      <c r="R135" s="941">
        <v>2019</v>
      </c>
      <c r="S135" s="942">
        <v>2022</v>
      </c>
      <c r="T135" s="942">
        <v>75</v>
      </c>
      <c r="U135" s="942">
        <v>144699.94</v>
      </c>
      <c r="V135" s="739">
        <v>378979.65632814291</v>
      </c>
    </row>
    <row r="136" spans="16:22" x14ac:dyDescent="0.2">
      <c r="P136" s="744" t="s">
        <v>2218</v>
      </c>
      <c r="Q136" s="51" t="s">
        <v>2260</v>
      </c>
      <c r="R136" s="941">
        <v>2019</v>
      </c>
      <c r="S136" s="942">
        <v>2023</v>
      </c>
      <c r="T136" s="942">
        <v>74.5</v>
      </c>
      <c r="U136" s="942">
        <v>138098.49</v>
      </c>
      <c r="V136" s="739">
        <v>451509</v>
      </c>
    </row>
    <row r="137" spans="16:22" x14ac:dyDescent="0.2">
      <c r="P137" s="744" t="s">
        <v>2218</v>
      </c>
      <c r="Q137" s="51" t="s">
        <v>2261</v>
      </c>
      <c r="R137" s="941">
        <v>2020</v>
      </c>
      <c r="S137" s="942">
        <v>2021</v>
      </c>
      <c r="T137" s="942">
        <v>75</v>
      </c>
      <c r="U137" s="942">
        <v>142627</v>
      </c>
      <c r="V137" s="739">
        <v>203955.48662136041</v>
      </c>
    </row>
    <row r="138" spans="16:22" x14ac:dyDescent="0.2">
      <c r="P138" s="744" t="s">
        <v>2218</v>
      </c>
      <c r="Q138" s="51" t="s">
        <v>2261</v>
      </c>
      <c r="R138" s="941">
        <v>2020</v>
      </c>
      <c r="S138" s="942">
        <v>2022</v>
      </c>
      <c r="T138" s="942">
        <v>75</v>
      </c>
      <c r="U138" s="942">
        <v>153691</v>
      </c>
      <c r="V138" s="739">
        <v>385909.35446246172</v>
      </c>
    </row>
    <row r="139" spans="16:22" x14ac:dyDescent="0.2">
      <c r="P139" s="744" t="s">
        <v>2218</v>
      </c>
      <c r="Q139" s="51" t="s">
        <v>2261</v>
      </c>
      <c r="R139" s="941">
        <v>2020</v>
      </c>
      <c r="S139" s="942">
        <v>2023</v>
      </c>
      <c r="T139" s="942">
        <v>74.5</v>
      </c>
      <c r="U139" s="942">
        <v>141683.82999999999</v>
      </c>
      <c r="V139" s="739">
        <v>539956</v>
      </c>
    </row>
    <row r="140" spans="16:22" x14ac:dyDescent="0.2">
      <c r="P140" s="744" t="s">
        <v>2218</v>
      </c>
      <c r="Q140" s="51" t="s">
        <v>2262</v>
      </c>
      <c r="R140" s="941">
        <v>2020</v>
      </c>
      <c r="S140" s="942">
        <v>2021</v>
      </c>
      <c r="T140" s="942">
        <v>75</v>
      </c>
      <c r="U140" s="942">
        <v>130104</v>
      </c>
      <c r="V140" s="739">
        <v>198193.13588233691</v>
      </c>
    </row>
    <row r="141" spans="16:22" x14ac:dyDescent="0.2">
      <c r="P141" s="744" t="s">
        <v>2218</v>
      </c>
      <c r="Q141" s="51" t="s">
        <v>2262</v>
      </c>
      <c r="R141" s="941">
        <v>2020</v>
      </c>
      <c r="S141" s="942">
        <v>2022</v>
      </c>
      <c r="T141" s="942">
        <v>75</v>
      </c>
      <c r="U141" s="942">
        <v>133987.38</v>
      </c>
      <c r="V141" s="739">
        <v>349491.64531714882</v>
      </c>
    </row>
    <row r="142" spans="16:22" x14ac:dyDescent="0.2">
      <c r="P142" s="744" t="s">
        <v>2218</v>
      </c>
      <c r="Q142" s="51" t="s">
        <v>2262</v>
      </c>
      <c r="R142" s="941">
        <v>2020</v>
      </c>
      <c r="S142" s="942">
        <v>2023</v>
      </c>
      <c r="T142" s="942">
        <v>74.5</v>
      </c>
      <c r="U142" s="942">
        <v>125963.23</v>
      </c>
      <c r="V142" s="739">
        <v>318608</v>
      </c>
    </row>
    <row r="143" spans="16:22" x14ac:dyDescent="0.2">
      <c r="P143" s="744" t="s">
        <v>2218</v>
      </c>
      <c r="Q143" s="51" t="s">
        <v>2263</v>
      </c>
      <c r="R143" s="941">
        <v>2020</v>
      </c>
      <c r="S143" s="942">
        <v>2021</v>
      </c>
      <c r="T143" s="942">
        <v>75</v>
      </c>
      <c r="U143" s="942">
        <v>172334</v>
      </c>
      <c r="V143" s="739">
        <v>170521.870550661</v>
      </c>
    </row>
    <row r="144" spans="16:22" x14ac:dyDescent="0.2">
      <c r="P144" s="744" t="s">
        <v>2218</v>
      </c>
      <c r="Q144" s="51" t="s">
        <v>2263</v>
      </c>
      <c r="R144" s="941">
        <v>2020</v>
      </c>
      <c r="S144" s="942">
        <v>2022</v>
      </c>
      <c r="T144" s="942">
        <v>75</v>
      </c>
      <c r="U144" s="942">
        <v>162372.04999999999</v>
      </c>
      <c r="V144" s="739">
        <v>269918.27196053328</v>
      </c>
    </row>
    <row r="145" spans="16:22" x14ac:dyDescent="0.2">
      <c r="P145" s="744" t="s">
        <v>2218</v>
      </c>
      <c r="Q145" s="51" t="s">
        <v>2263</v>
      </c>
      <c r="R145" s="941">
        <v>2020</v>
      </c>
      <c r="S145" s="942">
        <v>2023</v>
      </c>
      <c r="T145" s="942">
        <v>74.5</v>
      </c>
      <c r="U145" s="942">
        <v>155236.65</v>
      </c>
      <c r="V145" s="739">
        <v>243669</v>
      </c>
    </row>
    <row r="146" spans="16:22" x14ac:dyDescent="0.2">
      <c r="P146" s="744" t="s">
        <v>2218</v>
      </c>
      <c r="Q146" s="51" t="s">
        <v>2264</v>
      </c>
      <c r="R146" s="941">
        <v>2021</v>
      </c>
      <c r="S146" s="942">
        <v>2022</v>
      </c>
      <c r="T146" s="942">
        <v>75</v>
      </c>
      <c r="U146" s="942">
        <v>155789</v>
      </c>
      <c r="V146" s="739">
        <v>195382.04083137671</v>
      </c>
    </row>
    <row r="147" spans="16:22" x14ac:dyDescent="0.2">
      <c r="P147" s="744" t="s">
        <v>2218</v>
      </c>
      <c r="Q147" s="51" t="s">
        <v>2264</v>
      </c>
      <c r="R147" s="941">
        <v>2021</v>
      </c>
      <c r="S147" s="942">
        <v>2023</v>
      </c>
      <c r="T147" s="942">
        <v>74.5</v>
      </c>
      <c r="U147" s="942">
        <v>158727.48000000001</v>
      </c>
      <c r="V147" s="739">
        <v>252323</v>
      </c>
    </row>
    <row r="148" spans="16:22" x14ac:dyDescent="0.2">
      <c r="P148" s="744" t="s">
        <v>2218</v>
      </c>
      <c r="Q148" s="51" t="s">
        <v>2265</v>
      </c>
      <c r="R148" s="941">
        <v>2021</v>
      </c>
      <c r="S148" s="942">
        <v>2022</v>
      </c>
      <c r="T148" s="942">
        <v>75</v>
      </c>
      <c r="U148" s="942">
        <v>164037</v>
      </c>
      <c r="V148" s="739">
        <v>126185.59504293351</v>
      </c>
    </row>
    <row r="149" spans="16:22" x14ac:dyDescent="0.2">
      <c r="P149" s="744" t="s">
        <v>2218</v>
      </c>
      <c r="Q149" s="51" t="s">
        <v>2265</v>
      </c>
      <c r="R149" s="941">
        <v>2021</v>
      </c>
      <c r="S149" s="942">
        <v>2023</v>
      </c>
      <c r="T149" s="942">
        <v>74.5</v>
      </c>
      <c r="U149" s="942">
        <v>162817.82</v>
      </c>
      <c r="V149" s="739">
        <v>157890</v>
      </c>
    </row>
    <row r="150" spans="16:22" x14ac:dyDescent="0.2">
      <c r="P150" s="744" t="s">
        <v>2218</v>
      </c>
      <c r="Q150" s="51" t="s">
        <v>2266</v>
      </c>
      <c r="R150" s="941">
        <v>2021</v>
      </c>
      <c r="S150" s="942">
        <v>2022</v>
      </c>
      <c r="T150" s="942">
        <v>74.5</v>
      </c>
      <c r="U150" s="942">
        <v>159009</v>
      </c>
      <c r="V150" s="739">
        <v>107989.696083002</v>
      </c>
    </row>
    <row r="151" spans="16:22" x14ac:dyDescent="0.2">
      <c r="P151" s="744" t="s">
        <v>2218</v>
      </c>
      <c r="Q151" s="51" t="s">
        <v>2266</v>
      </c>
      <c r="R151" s="941">
        <v>2021</v>
      </c>
      <c r="S151" s="942">
        <v>2023</v>
      </c>
      <c r="T151" s="942">
        <v>74.5</v>
      </c>
      <c r="U151" s="942">
        <v>158328.39000000001</v>
      </c>
      <c r="V151" s="739">
        <v>222432</v>
      </c>
    </row>
    <row r="152" spans="16:22" x14ac:dyDescent="0.2">
      <c r="P152" s="744" t="s">
        <v>2218</v>
      </c>
      <c r="Q152" s="51" t="s">
        <v>2267</v>
      </c>
      <c r="R152" s="941">
        <v>2019</v>
      </c>
      <c r="S152" s="942">
        <v>2020</v>
      </c>
      <c r="T152" s="942">
        <v>74.5</v>
      </c>
      <c r="U152" s="942">
        <v>145362</v>
      </c>
      <c r="V152" s="739">
        <v>256626.98685721331</v>
      </c>
    </row>
    <row r="153" spans="16:22" x14ac:dyDescent="0.2">
      <c r="P153" s="744" t="s">
        <v>2218</v>
      </c>
      <c r="Q153" s="51" t="s">
        <v>2268</v>
      </c>
      <c r="R153" s="941">
        <v>2019</v>
      </c>
      <c r="S153" s="942">
        <v>2021</v>
      </c>
      <c r="T153" s="942">
        <v>75</v>
      </c>
      <c r="U153" s="942">
        <v>148209</v>
      </c>
      <c r="V153" s="739">
        <v>310207.28773375187</v>
      </c>
    </row>
    <row r="154" spans="16:22" x14ac:dyDescent="0.2">
      <c r="P154" s="744" t="s">
        <v>2218</v>
      </c>
      <c r="Q154" s="51" t="s">
        <v>2268</v>
      </c>
      <c r="R154" s="941">
        <v>2019</v>
      </c>
      <c r="S154" s="942">
        <v>2022</v>
      </c>
      <c r="T154" s="942">
        <v>75</v>
      </c>
      <c r="U154" s="942">
        <v>134814.91</v>
      </c>
      <c r="V154" s="739">
        <v>338253.4286150221</v>
      </c>
    </row>
    <row r="155" spans="16:22" x14ac:dyDescent="0.2">
      <c r="P155" s="744" t="s">
        <v>2218</v>
      </c>
      <c r="Q155" s="51" t="s">
        <v>2268</v>
      </c>
      <c r="R155" s="941">
        <v>2019</v>
      </c>
      <c r="S155" s="942">
        <v>2023</v>
      </c>
      <c r="T155" s="942">
        <v>74.5</v>
      </c>
      <c r="U155" s="942">
        <v>130847.29</v>
      </c>
      <c r="V155" s="739">
        <v>308877</v>
      </c>
    </row>
    <row r="156" spans="16:22" x14ac:dyDescent="0.2">
      <c r="P156" s="744" t="s">
        <v>2218</v>
      </c>
      <c r="Q156" s="51" t="s">
        <v>2269</v>
      </c>
      <c r="R156" s="941">
        <v>2021</v>
      </c>
      <c r="S156" s="942">
        <v>2022</v>
      </c>
      <c r="T156" s="942">
        <v>75</v>
      </c>
      <c r="U156" s="942">
        <v>155964.5</v>
      </c>
      <c r="V156" s="739">
        <v>159826.65726903611</v>
      </c>
    </row>
    <row r="157" spans="16:22" x14ac:dyDescent="0.2">
      <c r="P157" s="744" t="s">
        <v>2218</v>
      </c>
      <c r="Q157" s="51" t="s">
        <v>2269</v>
      </c>
      <c r="R157" s="941">
        <v>2021</v>
      </c>
      <c r="S157" s="942">
        <v>2023</v>
      </c>
      <c r="T157" s="942">
        <v>74.5</v>
      </c>
      <c r="U157" s="942">
        <v>158306.78</v>
      </c>
      <c r="V157" s="739">
        <v>150016</v>
      </c>
    </row>
    <row r="158" spans="16:22" x14ac:dyDescent="0.2">
      <c r="P158" s="744" t="s">
        <v>2218</v>
      </c>
      <c r="Q158" s="51" t="s">
        <v>2270</v>
      </c>
      <c r="R158" s="941">
        <v>2021</v>
      </c>
      <c r="S158" s="942">
        <v>2022</v>
      </c>
      <c r="T158" s="942">
        <v>75</v>
      </c>
      <c r="U158" s="942">
        <v>161637</v>
      </c>
      <c r="V158" s="739">
        <v>352140.8090071457</v>
      </c>
    </row>
    <row r="159" spans="16:22" x14ac:dyDescent="0.2">
      <c r="P159" s="744" t="s">
        <v>2218</v>
      </c>
      <c r="Q159" s="51" t="s">
        <v>2270</v>
      </c>
      <c r="R159" s="941">
        <v>2021</v>
      </c>
      <c r="S159" s="942">
        <v>2023</v>
      </c>
      <c r="T159" s="942">
        <v>74.5</v>
      </c>
      <c r="U159" s="942">
        <v>160882.42000000001</v>
      </c>
      <c r="V159" s="739">
        <v>266337</v>
      </c>
    </row>
    <row r="160" spans="16:22" x14ac:dyDescent="0.2">
      <c r="P160" s="744" t="s">
        <v>2218</v>
      </c>
      <c r="Q160" s="51" t="s">
        <v>2110</v>
      </c>
      <c r="R160" s="941">
        <v>2022</v>
      </c>
      <c r="S160" s="942">
        <v>2023</v>
      </c>
      <c r="T160" s="942">
        <v>74.5</v>
      </c>
      <c r="U160" s="942">
        <v>146657.34</v>
      </c>
      <c r="V160" s="739">
        <v>158101</v>
      </c>
    </row>
    <row r="161" spans="16:22" x14ac:dyDescent="0.2">
      <c r="P161" s="744" t="s">
        <v>2218</v>
      </c>
      <c r="Q161" s="51" t="s">
        <v>2271</v>
      </c>
      <c r="R161" s="941">
        <v>2020</v>
      </c>
      <c r="S161" s="942">
        <v>2021</v>
      </c>
      <c r="T161" s="942">
        <v>75</v>
      </c>
      <c r="U161" s="942">
        <v>179139</v>
      </c>
      <c r="V161" s="739">
        <v>446095.14492845669</v>
      </c>
    </row>
    <row r="162" spans="16:22" x14ac:dyDescent="0.2">
      <c r="P162" s="744" t="s">
        <v>2218</v>
      </c>
      <c r="Q162" s="51" t="s">
        <v>2271</v>
      </c>
      <c r="R162" s="941">
        <v>2020</v>
      </c>
      <c r="S162" s="942">
        <v>2022</v>
      </c>
      <c r="T162" s="942">
        <v>75</v>
      </c>
      <c r="U162" s="942">
        <v>179991.15</v>
      </c>
      <c r="V162" s="739">
        <v>316143.89816313901</v>
      </c>
    </row>
    <row r="163" spans="16:22" x14ac:dyDescent="0.2">
      <c r="P163" s="744" t="s">
        <v>2218</v>
      </c>
      <c r="Q163" s="51" t="s">
        <v>2271</v>
      </c>
      <c r="R163" s="941">
        <v>2020</v>
      </c>
      <c r="S163" s="942">
        <v>2023</v>
      </c>
      <c r="T163" s="942">
        <v>74.5</v>
      </c>
      <c r="U163" s="942">
        <v>180618.09</v>
      </c>
      <c r="V163" s="739">
        <v>548655</v>
      </c>
    </row>
    <row r="164" spans="16:22" x14ac:dyDescent="0.2">
      <c r="P164" s="744" t="s">
        <v>2218</v>
      </c>
      <c r="Q164" s="51" t="s">
        <v>2272</v>
      </c>
      <c r="R164" s="941">
        <v>2010</v>
      </c>
      <c r="S164" s="942">
        <v>2011</v>
      </c>
      <c r="T164" s="942">
        <v>10</v>
      </c>
      <c r="U164" s="942">
        <v>18843</v>
      </c>
      <c r="V164" s="739">
        <v>524104.09251101332</v>
      </c>
    </row>
    <row r="165" spans="16:22" x14ac:dyDescent="0.2">
      <c r="P165" s="744" t="s">
        <v>2218</v>
      </c>
      <c r="Q165" s="51" t="s">
        <v>2272</v>
      </c>
      <c r="R165" s="941">
        <v>2010</v>
      </c>
      <c r="S165" s="942">
        <v>2012</v>
      </c>
      <c r="T165" s="942">
        <v>10</v>
      </c>
      <c r="U165" s="942">
        <v>18509</v>
      </c>
      <c r="V165" s="739">
        <v>234577.5718087675</v>
      </c>
    </row>
    <row r="166" spans="16:22" x14ac:dyDescent="0.2">
      <c r="P166" s="744" t="s">
        <v>2218</v>
      </c>
      <c r="Q166" s="51" t="s">
        <v>2272</v>
      </c>
      <c r="R166" s="941">
        <v>2010</v>
      </c>
      <c r="S166" s="942">
        <v>2013</v>
      </c>
      <c r="T166" s="942">
        <v>10</v>
      </c>
      <c r="U166" s="942">
        <v>18163</v>
      </c>
      <c r="V166" s="739">
        <v>212977.5269016893</v>
      </c>
    </row>
    <row r="167" spans="16:22" x14ac:dyDescent="0.2">
      <c r="P167" s="744" t="s">
        <v>2218</v>
      </c>
      <c r="Q167" s="51" t="s">
        <v>2272</v>
      </c>
      <c r="R167" s="941">
        <v>2010</v>
      </c>
      <c r="S167" s="942">
        <v>2014</v>
      </c>
      <c r="T167" s="942">
        <v>10</v>
      </c>
      <c r="U167" s="942">
        <v>17552</v>
      </c>
      <c r="V167" s="739">
        <v>243909.4058348285</v>
      </c>
    </row>
    <row r="168" spans="16:22" x14ac:dyDescent="0.2">
      <c r="P168" s="744" t="s">
        <v>2218</v>
      </c>
      <c r="Q168" s="51" t="s">
        <v>2272</v>
      </c>
      <c r="R168" s="941">
        <v>2010</v>
      </c>
      <c r="S168" s="942">
        <v>2015</v>
      </c>
      <c r="T168" s="942">
        <v>10</v>
      </c>
      <c r="U168" s="942">
        <v>17685</v>
      </c>
      <c r="V168" s="739">
        <v>302629.31871429161</v>
      </c>
    </row>
    <row r="169" spans="16:22" x14ac:dyDescent="0.2">
      <c r="P169" s="744" t="s">
        <v>2218</v>
      </c>
      <c r="Q169" s="51" t="s">
        <v>2272</v>
      </c>
      <c r="R169" s="941">
        <v>2010</v>
      </c>
      <c r="S169" s="942">
        <v>2016</v>
      </c>
      <c r="T169" s="942">
        <v>10</v>
      </c>
      <c r="U169" s="942">
        <v>18300</v>
      </c>
      <c r="V169" s="739">
        <v>269620.17328813841</v>
      </c>
    </row>
    <row r="170" spans="16:22" x14ac:dyDescent="0.2">
      <c r="P170" s="744" t="s">
        <v>2218</v>
      </c>
      <c r="Q170" s="51" t="s">
        <v>2272</v>
      </c>
      <c r="R170" s="941">
        <v>2010</v>
      </c>
      <c r="S170" s="942">
        <v>2017</v>
      </c>
      <c r="T170" s="942">
        <v>10</v>
      </c>
      <c r="U170" s="942">
        <v>17555</v>
      </c>
      <c r="V170" s="739">
        <v>236782.88722999999</v>
      </c>
    </row>
    <row r="171" spans="16:22" x14ac:dyDescent="0.2">
      <c r="P171" s="744" t="s">
        <v>2218</v>
      </c>
      <c r="Q171" s="51" t="s">
        <v>2272</v>
      </c>
      <c r="R171" s="941">
        <v>2010</v>
      </c>
      <c r="S171" s="942">
        <v>2018</v>
      </c>
      <c r="T171" s="942">
        <v>10</v>
      </c>
      <c r="U171" s="942">
        <v>17546</v>
      </c>
      <c r="V171" s="739">
        <v>343781.12248389388</v>
      </c>
    </row>
    <row r="172" spans="16:22" x14ac:dyDescent="0.2">
      <c r="P172" s="744" t="s">
        <v>2218</v>
      </c>
      <c r="Q172" s="51" t="s">
        <v>2272</v>
      </c>
      <c r="R172" s="941">
        <v>2010</v>
      </c>
      <c r="S172" s="942">
        <v>2019</v>
      </c>
      <c r="T172" s="942">
        <v>10</v>
      </c>
      <c r="U172" s="942">
        <v>16553</v>
      </c>
      <c r="V172" s="739">
        <v>294354.30766864092</v>
      </c>
    </row>
    <row r="173" spans="16:22" x14ac:dyDescent="0.2">
      <c r="P173" s="744" t="s">
        <v>2218</v>
      </c>
      <c r="Q173" s="51" t="s">
        <v>2272</v>
      </c>
      <c r="R173" s="941">
        <v>2010</v>
      </c>
      <c r="S173" s="942">
        <v>2020</v>
      </c>
      <c r="T173" s="942">
        <v>10</v>
      </c>
      <c r="U173" s="942">
        <v>15937</v>
      </c>
      <c r="V173" s="739">
        <v>216292.82770138831</v>
      </c>
    </row>
    <row r="174" spans="16:22" x14ac:dyDescent="0.2">
      <c r="P174" s="744" t="s">
        <v>2218</v>
      </c>
      <c r="Q174" s="51" t="s">
        <v>2273</v>
      </c>
      <c r="R174" s="941">
        <v>2010</v>
      </c>
      <c r="S174" s="942">
        <v>2021</v>
      </c>
      <c r="T174" s="942">
        <v>10</v>
      </c>
      <c r="U174" s="942">
        <v>16431</v>
      </c>
      <c r="V174" s="739">
        <v>158872.91353107171</v>
      </c>
    </row>
    <row r="175" spans="16:22" x14ac:dyDescent="0.2">
      <c r="P175" s="744" t="s">
        <v>2218</v>
      </c>
      <c r="Q175" s="51" t="s">
        <v>2273</v>
      </c>
      <c r="R175" s="941">
        <v>2010</v>
      </c>
      <c r="S175" s="942">
        <v>2022</v>
      </c>
      <c r="T175" s="942">
        <v>10</v>
      </c>
      <c r="U175" s="942">
        <v>14878.49</v>
      </c>
      <c r="V175" s="739">
        <v>132615.72475057849</v>
      </c>
    </row>
    <row r="176" spans="16:22" x14ac:dyDescent="0.2">
      <c r="P176" s="744" t="s">
        <v>2218</v>
      </c>
      <c r="Q176" s="51" t="s">
        <v>2273</v>
      </c>
      <c r="R176" s="941">
        <v>2010</v>
      </c>
      <c r="S176" s="942">
        <v>2023</v>
      </c>
      <c r="T176" s="942">
        <v>10</v>
      </c>
      <c r="U176" s="942">
        <v>12815.3</v>
      </c>
      <c r="V176" s="739">
        <v>186474</v>
      </c>
    </row>
    <row r="177" spans="16:22" x14ac:dyDescent="0.2">
      <c r="P177" s="744" t="s">
        <v>2218</v>
      </c>
      <c r="Q177" s="51" t="s">
        <v>2509</v>
      </c>
      <c r="R177" s="941">
        <v>2022</v>
      </c>
      <c r="S177" s="942">
        <v>2023</v>
      </c>
      <c r="T177" s="942">
        <v>74.5</v>
      </c>
      <c r="U177" s="942">
        <v>154897.01999999999</v>
      </c>
      <c r="V177" s="739">
        <v>231455</v>
      </c>
    </row>
    <row r="178" spans="16:22" x14ac:dyDescent="0.2">
      <c r="P178" s="744" t="s">
        <v>2218</v>
      </c>
      <c r="Q178" s="51" t="s">
        <v>2274</v>
      </c>
      <c r="R178" s="941">
        <v>2019</v>
      </c>
      <c r="S178" s="942">
        <v>2020</v>
      </c>
      <c r="T178" s="942">
        <v>74.5</v>
      </c>
      <c r="U178" s="942">
        <v>152223</v>
      </c>
      <c r="V178" s="739">
        <v>262002.63150852619</v>
      </c>
    </row>
    <row r="179" spans="16:22" x14ac:dyDescent="0.2">
      <c r="P179" s="744" t="s">
        <v>2218</v>
      </c>
      <c r="Q179" s="51" t="s">
        <v>2275</v>
      </c>
      <c r="R179" s="941">
        <v>2019</v>
      </c>
      <c r="S179" s="942">
        <v>2021</v>
      </c>
      <c r="T179" s="942">
        <v>75</v>
      </c>
      <c r="U179" s="942">
        <v>143807</v>
      </c>
      <c r="V179" s="739">
        <v>288194.08724016219</v>
      </c>
    </row>
    <row r="180" spans="16:22" x14ac:dyDescent="0.2">
      <c r="P180" s="744" t="s">
        <v>2218</v>
      </c>
      <c r="Q180" s="51" t="s">
        <v>2275</v>
      </c>
      <c r="R180" s="941">
        <v>2019</v>
      </c>
      <c r="S180" s="942">
        <v>2022</v>
      </c>
      <c r="T180" s="942">
        <v>75</v>
      </c>
      <c r="U180" s="942">
        <v>150502.76</v>
      </c>
      <c r="V180" s="739">
        <v>450087.31410577003</v>
      </c>
    </row>
    <row r="181" spans="16:22" x14ac:dyDescent="0.2">
      <c r="P181" s="744" t="s">
        <v>2218</v>
      </c>
      <c r="Q181" s="51" t="s">
        <v>2275</v>
      </c>
      <c r="R181" s="941">
        <v>2019</v>
      </c>
      <c r="S181" s="942">
        <v>2023</v>
      </c>
      <c r="T181" s="942">
        <v>74.5</v>
      </c>
      <c r="U181" s="942">
        <v>140367.14000000001</v>
      </c>
      <c r="V181" s="739">
        <v>468670</v>
      </c>
    </row>
    <row r="182" spans="16:22" x14ac:dyDescent="0.2">
      <c r="P182" s="744" t="s">
        <v>2218</v>
      </c>
      <c r="Q182" s="51" t="s">
        <v>2276</v>
      </c>
      <c r="R182" s="941">
        <v>2020</v>
      </c>
      <c r="S182" s="942">
        <v>2021</v>
      </c>
      <c r="T182" s="942">
        <v>75</v>
      </c>
      <c r="U182" s="942">
        <v>144673</v>
      </c>
      <c r="V182" s="739">
        <v>384030.61135256267</v>
      </c>
    </row>
    <row r="183" spans="16:22" x14ac:dyDescent="0.2">
      <c r="P183" s="744" t="s">
        <v>2218</v>
      </c>
      <c r="Q183" s="51" t="s">
        <v>2276</v>
      </c>
      <c r="R183" s="941">
        <v>2020</v>
      </c>
      <c r="S183" s="942">
        <v>2022</v>
      </c>
      <c r="T183" s="942">
        <v>75</v>
      </c>
      <c r="U183" s="942">
        <v>137457.37</v>
      </c>
      <c r="V183" s="739">
        <v>310136.63965483633</v>
      </c>
    </row>
    <row r="184" spans="16:22" x14ac:dyDescent="0.2">
      <c r="P184" s="744" t="s">
        <v>2218</v>
      </c>
      <c r="Q184" s="51" t="s">
        <v>2276</v>
      </c>
      <c r="R184" s="941">
        <v>2020</v>
      </c>
      <c r="S184" s="942">
        <v>2023</v>
      </c>
      <c r="T184" s="942">
        <v>74.5</v>
      </c>
      <c r="U184" s="942">
        <v>126405.38</v>
      </c>
      <c r="V184" s="739">
        <v>501084</v>
      </c>
    </row>
    <row r="185" spans="16:22" x14ac:dyDescent="0.2">
      <c r="P185" s="744" t="s">
        <v>2218</v>
      </c>
      <c r="Q185" s="51" t="s">
        <v>2277</v>
      </c>
      <c r="R185" s="941">
        <v>2020</v>
      </c>
      <c r="S185" s="942">
        <v>2021</v>
      </c>
      <c r="T185" s="942">
        <v>75</v>
      </c>
      <c r="U185" s="942">
        <v>150410</v>
      </c>
      <c r="V185" s="739">
        <v>226765.25389019441</v>
      </c>
    </row>
    <row r="186" spans="16:22" x14ac:dyDescent="0.2">
      <c r="P186" s="744" t="s">
        <v>2218</v>
      </c>
      <c r="Q186" s="51" t="s">
        <v>2277</v>
      </c>
      <c r="R186" s="941">
        <v>2020</v>
      </c>
      <c r="S186" s="942">
        <v>2022</v>
      </c>
      <c r="T186" s="942">
        <v>75</v>
      </c>
      <c r="U186" s="942">
        <v>153540.54999999999</v>
      </c>
      <c r="V186" s="739">
        <v>440850.48045739281</v>
      </c>
    </row>
    <row r="187" spans="16:22" x14ac:dyDescent="0.2">
      <c r="P187" s="744" t="s">
        <v>2218</v>
      </c>
      <c r="Q187" s="51" t="s">
        <v>2277</v>
      </c>
      <c r="R187" s="941">
        <v>2020</v>
      </c>
      <c r="S187" s="942">
        <v>2023</v>
      </c>
      <c r="T187" s="942">
        <v>74.5</v>
      </c>
      <c r="U187" s="942">
        <v>144663.51</v>
      </c>
      <c r="V187" s="739">
        <v>276020</v>
      </c>
    </row>
    <row r="188" spans="16:22" x14ac:dyDescent="0.2">
      <c r="P188" s="744" t="s">
        <v>2218</v>
      </c>
      <c r="Q188" s="51" t="s">
        <v>2278</v>
      </c>
      <c r="R188" s="941">
        <v>2020</v>
      </c>
      <c r="S188" s="942">
        <v>2021</v>
      </c>
      <c r="T188" s="942">
        <v>75</v>
      </c>
      <c r="U188" s="942">
        <v>144119</v>
      </c>
      <c r="V188" s="739">
        <v>216297.8339397349</v>
      </c>
    </row>
    <row r="189" spans="16:22" x14ac:dyDescent="0.2">
      <c r="P189" s="744" t="s">
        <v>2218</v>
      </c>
      <c r="Q189" s="51" t="s">
        <v>2278</v>
      </c>
      <c r="R189" s="941">
        <v>2020</v>
      </c>
      <c r="S189" s="942">
        <v>2022</v>
      </c>
      <c r="T189" s="942">
        <v>75</v>
      </c>
      <c r="U189" s="942">
        <v>145817.25</v>
      </c>
      <c r="V189" s="739">
        <v>275619.77800852741</v>
      </c>
    </row>
    <row r="190" spans="16:22" x14ac:dyDescent="0.2">
      <c r="P190" s="744" t="s">
        <v>2218</v>
      </c>
      <c r="Q190" s="51" t="s">
        <v>2278</v>
      </c>
      <c r="R190" s="941">
        <v>2020</v>
      </c>
      <c r="S190" s="942">
        <v>2023</v>
      </c>
      <c r="T190" s="942">
        <v>74.5</v>
      </c>
      <c r="U190" s="942">
        <v>128651.18</v>
      </c>
      <c r="V190" s="739">
        <v>420188</v>
      </c>
    </row>
    <row r="191" spans="16:22" x14ac:dyDescent="0.2">
      <c r="P191" s="744" t="s">
        <v>2218</v>
      </c>
      <c r="Q191" s="51" t="s">
        <v>2279</v>
      </c>
      <c r="R191" s="941">
        <v>2020</v>
      </c>
      <c r="S191" s="942">
        <v>2021</v>
      </c>
      <c r="T191" s="942">
        <v>75</v>
      </c>
      <c r="U191" s="942">
        <v>146305</v>
      </c>
      <c r="V191" s="739">
        <v>285227.48618584021</v>
      </c>
    </row>
    <row r="192" spans="16:22" x14ac:dyDescent="0.2">
      <c r="P192" s="744" t="s">
        <v>2218</v>
      </c>
      <c r="Q192" s="51" t="s">
        <v>2279</v>
      </c>
      <c r="R192" s="941">
        <v>2020</v>
      </c>
      <c r="S192" s="942">
        <v>2022</v>
      </c>
      <c r="T192" s="942">
        <v>75</v>
      </c>
      <c r="U192" s="942">
        <v>160493</v>
      </c>
      <c r="V192" s="739">
        <v>289351.69104795158</v>
      </c>
    </row>
    <row r="193" spans="16:22" x14ac:dyDescent="0.2">
      <c r="P193" s="744" t="s">
        <v>2218</v>
      </c>
      <c r="Q193" s="51" t="s">
        <v>2279</v>
      </c>
      <c r="R193" s="941">
        <v>2020</v>
      </c>
      <c r="S193" s="942">
        <v>2023</v>
      </c>
      <c r="T193" s="942">
        <v>74.5</v>
      </c>
      <c r="U193" s="942">
        <v>152572.94</v>
      </c>
      <c r="V193" s="739">
        <v>155810</v>
      </c>
    </row>
    <row r="194" spans="16:22" x14ac:dyDescent="0.2">
      <c r="P194" s="744" t="s">
        <v>2218</v>
      </c>
      <c r="Q194" s="51" t="s">
        <v>2280</v>
      </c>
      <c r="R194" s="941">
        <v>2018</v>
      </c>
      <c r="S194" s="942">
        <v>2019</v>
      </c>
      <c r="T194" s="942">
        <v>74.5</v>
      </c>
      <c r="U194" s="942">
        <v>162578</v>
      </c>
      <c r="V194" s="739">
        <v>299618.6959272364</v>
      </c>
    </row>
    <row r="195" spans="16:22" x14ac:dyDescent="0.2">
      <c r="P195" s="744" t="s">
        <v>2218</v>
      </c>
      <c r="Q195" s="51" t="s">
        <v>2280</v>
      </c>
      <c r="R195" s="941">
        <v>2018</v>
      </c>
      <c r="S195" s="942">
        <v>2020</v>
      </c>
      <c r="T195" s="942">
        <v>74.5</v>
      </c>
      <c r="U195" s="942">
        <v>158320</v>
      </c>
      <c r="V195" s="739">
        <v>321243.7903606912</v>
      </c>
    </row>
    <row r="196" spans="16:22" x14ac:dyDescent="0.2">
      <c r="P196" s="744" t="s">
        <v>2218</v>
      </c>
      <c r="Q196" s="51" t="s">
        <v>2281</v>
      </c>
      <c r="R196" s="941">
        <v>2018</v>
      </c>
      <c r="S196" s="942">
        <v>2021</v>
      </c>
      <c r="T196" s="942">
        <v>75</v>
      </c>
      <c r="U196" s="942">
        <v>159204</v>
      </c>
      <c r="V196" s="739">
        <v>274974.18515964539</v>
      </c>
    </row>
    <row r="197" spans="16:22" x14ac:dyDescent="0.2">
      <c r="P197" s="744" t="s">
        <v>2218</v>
      </c>
      <c r="Q197" s="51" t="s">
        <v>2281</v>
      </c>
      <c r="R197" s="941">
        <v>2018</v>
      </c>
      <c r="S197" s="942">
        <v>2022</v>
      </c>
      <c r="T197" s="942">
        <v>75</v>
      </c>
      <c r="U197" s="942">
        <v>148633</v>
      </c>
      <c r="V197" s="739">
        <v>344572.65827774152</v>
      </c>
    </row>
    <row r="198" spans="16:22" x14ac:dyDescent="0.2">
      <c r="P198" s="744" t="s">
        <v>2218</v>
      </c>
      <c r="Q198" s="51" t="s">
        <v>2281</v>
      </c>
      <c r="R198" s="941">
        <v>2018</v>
      </c>
      <c r="S198" s="942">
        <v>2023</v>
      </c>
      <c r="T198" s="942">
        <v>74.5</v>
      </c>
      <c r="U198" s="942">
        <v>157707</v>
      </c>
      <c r="V198" s="739">
        <v>216009</v>
      </c>
    </row>
    <row r="199" spans="16:22" x14ac:dyDescent="0.2">
      <c r="P199" s="744" t="s">
        <v>2218</v>
      </c>
      <c r="Q199" s="51" t="s">
        <v>2282</v>
      </c>
      <c r="R199" s="941">
        <v>2021</v>
      </c>
      <c r="S199" s="942">
        <v>2022</v>
      </c>
      <c r="T199" s="942">
        <v>75</v>
      </c>
      <c r="U199" s="942">
        <v>166371.99</v>
      </c>
      <c r="V199" s="739">
        <v>209557.55405050309</v>
      </c>
    </row>
    <row r="200" spans="16:22" x14ac:dyDescent="0.2">
      <c r="P200" s="744" t="s">
        <v>2283</v>
      </c>
      <c r="Q200" s="51" t="s">
        <v>2284</v>
      </c>
      <c r="R200" s="941">
        <v>2011</v>
      </c>
      <c r="S200" s="942">
        <v>2014</v>
      </c>
      <c r="T200" s="942">
        <v>8</v>
      </c>
      <c r="U200" s="942">
        <v>1623</v>
      </c>
      <c r="V200" s="739">
        <v>16603.441045000571</v>
      </c>
    </row>
    <row r="201" spans="16:22" x14ac:dyDescent="0.2">
      <c r="P201" s="744" t="s">
        <v>2283</v>
      </c>
      <c r="Q201" s="51" t="s">
        <v>2284</v>
      </c>
      <c r="R201" s="941">
        <v>2011</v>
      </c>
      <c r="S201" s="942">
        <v>2015</v>
      </c>
      <c r="T201" s="942">
        <v>8</v>
      </c>
      <c r="U201" s="942">
        <v>10823.694</v>
      </c>
      <c r="V201" s="739">
        <v>24083.695014180601</v>
      </c>
    </row>
    <row r="202" spans="16:22" x14ac:dyDescent="0.2">
      <c r="P202" s="744" t="s">
        <v>2283</v>
      </c>
      <c r="Q202" s="51" t="s">
        <v>2285</v>
      </c>
      <c r="R202" s="941">
        <v>2015</v>
      </c>
      <c r="S202" s="942">
        <v>2016</v>
      </c>
      <c r="T202" s="942">
        <v>30</v>
      </c>
      <c r="U202" s="942">
        <v>60634</v>
      </c>
      <c r="V202" s="739">
        <v>263515.29787970398</v>
      </c>
    </row>
    <row r="203" spans="16:22" x14ac:dyDescent="0.2">
      <c r="P203" s="744" t="s">
        <v>2283</v>
      </c>
      <c r="Q203" s="51" t="s">
        <v>2285</v>
      </c>
      <c r="R203" s="941">
        <v>2015</v>
      </c>
      <c r="S203" s="942">
        <v>2017</v>
      </c>
      <c r="T203" s="942">
        <v>30</v>
      </c>
      <c r="U203" s="942">
        <v>56460</v>
      </c>
      <c r="V203" s="739">
        <v>162989.90900000001</v>
      </c>
    </row>
    <row r="204" spans="16:22" x14ac:dyDescent="0.2">
      <c r="P204" s="744" t="s">
        <v>2283</v>
      </c>
      <c r="Q204" s="51" t="s">
        <v>2285</v>
      </c>
      <c r="R204" s="941">
        <v>2015</v>
      </c>
      <c r="S204" s="942">
        <v>2018</v>
      </c>
      <c r="T204" s="942">
        <v>30</v>
      </c>
      <c r="U204" s="942">
        <v>55294</v>
      </c>
      <c r="V204" s="739">
        <v>534697.98458319891</v>
      </c>
    </row>
    <row r="205" spans="16:22" x14ac:dyDescent="0.2">
      <c r="P205" s="744" t="s">
        <v>2283</v>
      </c>
      <c r="Q205" s="51" t="s">
        <v>2285</v>
      </c>
      <c r="R205" s="941">
        <v>2015</v>
      </c>
      <c r="S205" s="942">
        <v>2019</v>
      </c>
      <c r="T205" s="942">
        <v>30.01</v>
      </c>
      <c r="U205" s="942">
        <v>53291</v>
      </c>
      <c r="V205" s="739">
        <v>660235.16969848471</v>
      </c>
    </row>
    <row r="206" spans="16:22" x14ac:dyDescent="0.2">
      <c r="P206" s="744" t="s">
        <v>2283</v>
      </c>
      <c r="Q206" s="51" t="s">
        <v>2285</v>
      </c>
      <c r="R206" s="941">
        <v>2015</v>
      </c>
      <c r="S206" s="942">
        <v>2020</v>
      </c>
      <c r="T206" s="942">
        <v>30.01</v>
      </c>
      <c r="U206" s="942">
        <v>51095</v>
      </c>
      <c r="V206" s="739">
        <v>625589.05089152686</v>
      </c>
    </row>
    <row r="207" spans="16:22" x14ac:dyDescent="0.2">
      <c r="P207" s="744" t="s">
        <v>2283</v>
      </c>
      <c r="Q207" s="51" t="s">
        <v>2285</v>
      </c>
      <c r="R207" s="941">
        <v>2015</v>
      </c>
      <c r="S207" s="942">
        <v>2021</v>
      </c>
      <c r="T207" s="942">
        <v>30.01</v>
      </c>
      <c r="U207" s="942">
        <v>48077</v>
      </c>
      <c r="V207" s="739">
        <v>572193.44052879419</v>
      </c>
    </row>
    <row r="208" spans="16:22" x14ac:dyDescent="0.2">
      <c r="P208" s="744" t="s">
        <v>2283</v>
      </c>
      <c r="Q208" s="51" t="s">
        <v>2285</v>
      </c>
      <c r="R208" s="941">
        <v>2015</v>
      </c>
      <c r="S208" s="942">
        <v>2022</v>
      </c>
      <c r="T208" s="942">
        <v>30.01</v>
      </c>
      <c r="U208" s="942">
        <v>52960</v>
      </c>
      <c r="V208" s="739">
        <v>331730.01849575748</v>
      </c>
    </row>
    <row r="209" spans="16:22" x14ac:dyDescent="0.2">
      <c r="P209" s="744" t="s">
        <v>2283</v>
      </c>
      <c r="Q209" s="51" t="s">
        <v>2285</v>
      </c>
      <c r="R209" s="941">
        <v>2015</v>
      </c>
      <c r="S209" s="942">
        <v>2023</v>
      </c>
      <c r="T209" s="942">
        <v>30.01</v>
      </c>
      <c r="U209" s="942">
        <v>51472</v>
      </c>
      <c r="V209" s="739">
        <v>362644</v>
      </c>
    </row>
    <row r="210" spans="16:22" x14ac:dyDescent="0.2">
      <c r="P210" s="744" t="s">
        <v>2283</v>
      </c>
      <c r="Q210" s="51" t="s">
        <v>2286</v>
      </c>
      <c r="R210" s="941">
        <v>2016</v>
      </c>
      <c r="S210" s="942">
        <v>2017</v>
      </c>
      <c r="T210" s="942">
        <v>30</v>
      </c>
      <c r="U210" s="942">
        <v>58891</v>
      </c>
      <c r="V210" s="739">
        <v>268445.48057999997</v>
      </c>
    </row>
    <row r="211" spans="16:22" x14ac:dyDescent="0.2">
      <c r="P211" s="744" t="s">
        <v>2283</v>
      </c>
      <c r="Q211" s="51" t="s">
        <v>2286</v>
      </c>
      <c r="R211" s="941">
        <v>2016</v>
      </c>
      <c r="S211" s="942">
        <v>2018</v>
      </c>
      <c r="T211" s="942">
        <v>30</v>
      </c>
      <c r="U211" s="942">
        <v>56530</v>
      </c>
      <c r="V211" s="739">
        <v>349731.54817139328</v>
      </c>
    </row>
    <row r="212" spans="16:22" x14ac:dyDescent="0.2">
      <c r="P212" s="744" t="s">
        <v>2283</v>
      </c>
      <c r="Q212" s="51" t="s">
        <v>2286</v>
      </c>
      <c r="R212" s="941">
        <v>2016</v>
      </c>
      <c r="S212" s="942">
        <v>2019</v>
      </c>
      <c r="T212" s="942">
        <v>30</v>
      </c>
      <c r="U212" s="942">
        <v>56554</v>
      </c>
      <c r="V212" s="739">
        <v>502533.94179293897</v>
      </c>
    </row>
    <row r="213" spans="16:22" x14ac:dyDescent="0.2">
      <c r="P213" s="744" t="s">
        <v>2283</v>
      </c>
      <c r="Q213" s="51" t="s">
        <v>2286</v>
      </c>
      <c r="R213" s="941">
        <v>2016</v>
      </c>
      <c r="S213" s="942">
        <v>2020</v>
      </c>
      <c r="T213" s="942">
        <v>30</v>
      </c>
      <c r="U213" s="942">
        <v>53884</v>
      </c>
      <c r="V213" s="739">
        <v>643270.77954280179</v>
      </c>
    </row>
    <row r="214" spans="16:22" x14ac:dyDescent="0.2">
      <c r="P214" s="744" t="s">
        <v>2283</v>
      </c>
      <c r="Q214" s="51" t="s">
        <v>2286</v>
      </c>
      <c r="R214" s="941">
        <v>2016</v>
      </c>
      <c r="S214" s="942">
        <v>2021</v>
      </c>
      <c r="T214" s="942">
        <v>30</v>
      </c>
      <c r="U214" s="942">
        <v>56403</v>
      </c>
      <c r="V214" s="739">
        <v>811028.12331576133</v>
      </c>
    </row>
    <row r="215" spans="16:22" x14ac:dyDescent="0.2">
      <c r="P215" s="744" t="s">
        <v>2283</v>
      </c>
      <c r="Q215" s="51" t="s">
        <v>2286</v>
      </c>
      <c r="R215" s="941">
        <v>2016</v>
      </c>
      <c r="S215" s="942">
        <v>2022</v>
      </c>
      <c r="T215" s="942">
        <v>30</v>
      </c>
      <c r="U215" s="942">
        <v>57016</v>
      </c>
      <c r="V215" s="739">
        <v>340206.09856492589</v>
      </c>
    </row>
    <row r="216" spans="16:22" x14ac:dyDescent="0.2">
      <c r="P216" s="744" t="s">
        <v>2283</v>
      </c>
      <c r="Q216" s="51" t="s">
        <v>2286</v>
      </c>
      <c r="R216" s="941">
        <v>2016</v>
      </c>
      <c r="S216" s="942">
        <v>2023</v>
      </c>
      <c r="T216" s="942">
        <v>30</v>
      </c>
      <c r="U216" s="942">
        <v>54727</v>
      </c>
      <c r="V216" s="739">
        <v>403936</v>
      </c>
    </row>
    <row r="217" spans="16:22" x14ac:dyDescent="0.2">
      <c r="P217" s="744" t="s">
        <v>2283</v>
      </c>
      <c r="Q217" s="51" t="s">
        <v>2287</v>
      </c>
      <c r="R217" s="941">
        <v>2016</v>
      </c>
      <c r="S217" s="942">
        <v>2017</v>
      </c>
      <c r="T217" s="942">
        <v>30</v>
      </c>
      <c r="U217" s="942">
        <v>58299</v>
      </c>
      <c r="V217" s="739">
        <v>318880.64762</v>
      </c>
    </row>
    <row r="218" spans="16:22" x14ac:dyDescent="0.2">
      <c r="P218" s="744" t="s">
        <v>2283</v>
      </c>
      <c r="Q218" s="51" t="s">
        <v>2287</v>
      </c>
      <c r="R218" s="941">
        <v>2016</v>
      </c>
      <c r="S218" s="942">
        <v>2018</v>
      </c>
      <c r="T218" s="942">
        <v>30</v>
      </c>
      <c r="U218" s="942">
        <v>52716</v>
      </c>
      <c r="V218" s="739">
        <v>374352.06200936541</v>
      </c>
    </row>
    <row r="219" spans="16:22" x14ac:dyDescent="0.2">
      <c r="P219" s="744" t="s">
        <v>2283</v>
      </c>
      <c r="Q219" s="51" t="s">
        <v>2287</v>
      </c>
      <c r="R219" s="941">
        <v>2016</v>
      </c>
      <c r="S219" s="942">
        <v>2019</v>
      </c>
      <c r="T219" s="942">
        <v>30</v>
      </c>
      <c r="U219" s="942">
        <v>54268</v>
      </c>
      <c r="V219" s="739">
        <v>482829.51758518582</v>
      </c>
    </row>
    <row r="220" spans="16:22" x14ac:dyDescent="0.2">
      <c r="P220" s="744" t="s">
        <v>2283</v>
      </c>
      <c r="Q220" s="51" t="s">
        <v>2287</v>
      </c>
      <c r="R220" s="941">
        <v>2016</v>
      </c>
      <c r="S220" s="942">
        <v>2020</v>
      </c>
      <c r="T220" s="942">
        <v>30</v>
      </c>
      <c r="U220" s="942">
        <v>50513</v>
      </c>
      <c r="V220" s="739">
        <v>672761.98612653126</v>
      </c>
    </row>
    <row r="221" spans="16:22" x14ac:dyDescent="0.2">
      <c r="P221" s="744" t="s">
        <v>2283</v>
      </c>
      <c r="Q221" s="51" t="s">
        <v>2287</v>
      </c>
      <c r="R221" s="941">
        <v>2016</v>
      </c>
      <c r="S221" s="942">
        <v>2021</v>
      </c>
      <c r="T221" s="942">
        <v>30</v>
      </c>
      <c r="U221" s="942">
        <v>47724</v>
      </c>
      <c r="V221" s="739">
        <v>684739.00670519809</v>
      </c>
    </row>
    <row r="222" spans="16:22" x14ac:dyDescent="0.2">
      <c r="P222" s="744" t="s">
        <v>2283</v>
      </c>
      <c r="Q222" s="51" t="s">
        <v>2287</v>
      </c>
      <c r="R222" s="941">
        <v>2016</v>
      </c>
      <c r="S222" s="942">
        <v>2022</v>
      </c>
      <c r="T222" s="942">
        <v>30</v>
      </c>
      <c r="U222" s="942">
        <v>53215</v>
      </c>
      <c r="V222" s="739">
        <v>407465.42113873508</v>
      </c>
    </row>
    <row r="223" spans="16:22" x14ac:dyDescent="0.2">
      <c r="P223" s="744" t="s">
        <v>2283</v>
      </c>
      <c r="Q223" s="51" t="s">
        <v>2287</v>
      </c>
      <c r="R223" s="941">
        <v>2016</v>
      </c>
      <c r="S223" s="942">
        <v>2023</v>
      </c>
      <c r="T223" s="942">
        <v>30</v>
      </c>
      <c r="U223" s="942">
        <v>51230</v>
      </c>
      <c r="V223" s="739">
        <v>654176</v>
      </c>
    </row>
    <row r="224" spans="16:22" x14ac:dyDescent="0.2">
      <c r="P224" s="744" t="s">
        <v>2283</v>
      </c>
      <c r="Q224" s="51" t="s">
        <v>2510</v>
      </c>
      <c r="R224" s="941">
        <v>2022</v>
      </c>
      <c r="S224" s="942">
        <v>2023</v>
      </c>
      <c r="T224" s="942">
        <v>10.8</v>
      </c>
      <c r="U224" s="942">
        <v>20595</v>
      </c>
      <c r="V224" s="739">
        <v>294085</v>
      </c>
    </row>
    <row r="225" spans="16:22" x14ac:dyDescent="0.2">
      <c r="P225" s="744" t="s">
        <v>2283</v>
      </c>
      <c r="Q225" s="51" t="s">
        <v>2288</v>
      </c>
      <c r="R225" s="941">
        <v>2016</v>
      </c>
      <c r="S225" s="942">
        <v>2017</v>
      </c>
      <c r="T225" s="942">
        <v>30</v>
      </c>
      <c r="U225" s="942">
        <v>59697</v>
      </c>
      <c r="V225" s="739">
        <v>113455.89397</v>
      </c>
    </row>
    <row r="226" spans="16:22" x14ac:dyDescent="0.2">
      <c r="P226" s="744" t="s">
        <v>2283</v>
      </c>
      <c r="Q226" s="51" t="s">
        <v>2288</v>
      </c>
      <c r="R226" s="941">
        <v>2016</v>
      </c>
      <c r="S226" s="942">
        <v>2018</v>
      </c>
      <c r="T226" s="942">
        <v>30.16</v>
      </c>
      <c r="U226" s="942">
        <v>55206</v>
      </c>
      <c r="V226" s="739">
        <v>583616.26920256915</v>
      </c>
    </row>
    <row r="227" spans="16:22" x14ac:dyDescent="0.2">
      <c r="P227" s="744" t="s">
        <v>2283</v>
      </c>
      <c r="Q227" s="51" t="s">
        <v>2288</v>
      </c>
      <c r="R227" s="941">
        <v>2016</v>
      </c>
      <c r="S227" s="942">
        <v>2019</v>
      </c>
      <c r="T227" s="942">
        <v>30.16</v>
      </c>
      <c r="U227" s="942">
        <v>59430</v>
      </c>
      <c r="V227" s="739">
        <v>573949.98867394822</v>
      </c>
    </row>
    <row r="228" spans="16:22" x14ac:dyDescent="0.2">
      <c r="P228" s="744" t="s">
        <v>2283</v>
      </c>
      <c r="Q228" s="51" t="s">
        <v>2288</v>
      </c>
      <c r="R228" s="941">
        <v>2016</v>
      </c>
      <c r="S228" s="942">
        <v>2020</v>
      </c>
      <c r="T228" s="942">
        <v>30.16</v>
      </c>
      <c r="U228" s="942">
        <v>55713</v>
      </c>
      <c r="V228" s="739">
        <v>754663.69754509826</v>
      </c>
    </row>
    <row r="229" spans="16:22" x14ac:dyDescent="0.2">
      <c r="P229" s="744" t="s">
        <v>2283</v>
      </c>
      <c r="Q229" s="51" t="s">
        <v>2288</v>
      </c>
      <c r="R229" s="941">
        <v>2016</v>
      </c>
      <c r="S229" s="942">
        <v>2021</v>
      </c>
      <c r="T229" s="942">
        <v>30.16</v>
      </c>
      <c r="U229" s="942">
        <v>47450</v>
      </c>
      <c r="V229" s="739">
        <v>2694529.1235970352</v>
      </c>
    </row>
    <row r="230" spans="16:22" x14ac:dyDescent="0.2">
      <c r="P230" s="744" t="s">
        <v>2283</v>
      </c>
      <c r="Q230" s="51" t="s">
        <v>2288</v>
      </c>
      <c r="R230" s="941">
        <v>2016</v>
      </c>
      <c r="S230" s="942">
        <v>2022</v>
      </c>
      <c r="T230" s="942">
        <v>30.16</v>
      </c>
      <c r="U230" s="942">
        <v>56817</v>
      </c>
      <c r="V230" s="739">
        <v>1302593.5790816541</v>
      </c>
    </row>
    <row r="231" spans="16:22" x14ac:dyDescent="0.2">
      <c r="P231" s="744" t="s">
        <v>2283</v>
      </c>
      <c r="Q231" s="51" t="s">
        <v>2288</v>
      </c>
      <c r="R231" s="941">
        <v>2016</v>
      </c>
      <c r="S231" s="942">
        <v>2023</v>
      </c>
      <c r="T231" s="942">
        <v>30.16</v>
      </c>
      <c r="U231" s="942">
        <v>55658</v>
      </c>
      <c r="V231" s="739">
        <v>450502</v>
      </c>
    </row>
    <row r="232" spans="16:22" x14ac:dyDescent="0.2">
      <c r="P232" s="744" t="s">
        <v>2283</v>
      </c>
      <c r="Q232" s="51" t="s">
        <v>2289</v>
      </c>
      <c r="R232" s="941">
        <v>2020</v>
      </c>
      <c r="S232" s="942">
        <v>2022</v>
      </c>
      <c r="T232" s="942">
        <v>49.5</v>
      </c>
      <c r="U232" s="942">
        <v>98807</v>
      </c>
      <c r="V232" s="739">
        <v>435009.05379196932</v>
      </c>
    </row>
    <row r="233" spans="16:22" x14ac:dyDescent="0.2">
      <c r="P233" s="744" t="s">
        <v>2283</v>
      </c>
      <c r="Q233" s="51" t="s">
        <v>2289</v>
      </c>
      <c r="R233" s="941">
        <v>2020</v>
      </c>
      <c r="S233" s="942">
        <v>2023</v>
      </c>
      <c r="T233" s="942">
        <v>49.5</v>
      </c>
      <c r="U233" s="942">
        <v>92957</v>
      </c>
      <c r="V233" s="739">
        <v>490742</v>
      </c>
    </row>
    <row r="234" spans="16:22" x14ac:dyDescent="0.2">
      <c r="P234" s="744" t="s">
        <v>2283</v>
      </c>
      <c r="Q234" s="51" t="s">
        <v>2290</v>
      </c>
      <c r="R234" s="941">
        <v>2021</v>
      </c>
      <c r="S234" s="942">
        <v>2022</v>
      </c>
      <c r="T234" s="942">
        <v>128</v>
      </c>
      <c r="U234" s="942">
        <v>255400</v>
      </c>
      <c r="V234" s="739">
        <v>1582119.7334390071</v>
      </c>
    </row>
    <row r="235" spans="16:22" x14ac:dyDescent="0.2">
      <c r="P235" s="744" t="s">
        <v>2283</v>
      </c>
      <c r="Q235" s="51" t="s">
        <v>2290</v>
      </c>
      <c r="R235" s="941">
        <v>2021</v>
      </c>
      <c r="S235" s="942">
        <v>2023</v>
      </c>
      <c r="T235" s="942">
        <v>128</v>
      </c>
      <c r="U235" s="942">
        <v>225198</v>
      </c>
      <c r="V235" s="739">
        <v>1659479</v>
      </c>
    </row>
    <row r="236" spans="16:22" x14ac:dyDescent="0.2">
      <c r="P236" s="744" t="s">
        <v>2291</v>
      </c>
      <c r="Q236" s="51" t="s">
        <v>2292</v>
      </c>
      <c r="R236" s="941">
        <v>2020</v>
      </c>
      <c r="S236" s="942">
        <v>2021</v>
      </c>
      <c r="T236" s="942">
        <v>20</v>
      </c>
      <c r="U236" s="942">
        <v>27221</v>
      </c>
      <c r="V236" s="739">
        <v>295369.84476422932</v>
      </c>
    </row>
    <row r="237" spans="16:22" x14ac:dyDescent="0.2">
      <c r="P237" s="744" t="s">
        <v>2291</v>
      </c>
      <c r="Q237" s="51" t="s">
        <v>2292</v>
      </c>
      <c r="R237" s="941">
        <v>2020</v>
      </c>
      <c r="S237" s="942">
        <v>2022</v>
      </c>
      <c r="T237" s="942">
        <v>20</v>
      </c>
      <c r="U237" s="942">
        <v>24276</v>
      </c>
      <c r="V237" s="739">
        <v>706576.31614013377</v>
      </c>
    </row>
    <row r="238" spans="16:22" x14ac:dyDescent="0.2">
      <c r="P238" s="744" t="s">
        <v>2291</v>
      </c>
      <c r="Q238" s="51" t="s">
        <v>2292</v>
      </c>
      <c r="R238" s="941">
        <v>2020</v>
      </c>
      <c r="S238" s="942">
        <v>2023</v>
      </c>
      <c r="T238" s="942">
        <v>20</v>
      </c>
      <c r="U238" s="942">
        <v>32397</v>
      </c>
      <c r="V238" s="739">
        <v>96542</v>
      </c>
    </row>
    <row r="239" spans="16:22" x14ac:dyDescent="0.2">
      <c r="P239" s="744" t="s">
        <v>2293</v>
      </c>
      <c r="Q239" s="51" t="s">
        <v>2294</v>
      </c>
      <c r="R239" s="941">
        <v>2016</v>
      </c>
      <c r="S239" s="942">
        <v>2017</v>
      </c>
      <c r="T239" s="942">
        <v>6.1</v>
      </c>
      <c r="U239" s="942">
        <v>10643</v>
      </c>
      <c r="V239" s="739">
        <v>149143.71448</v>
      </c>
    </row>
    <row r="240" spans="16:22" x14ac:dyDescent="0.2">
      <c r="P240" s="744" t="s">
        <v>2293</v>
      </c>
      <c r="Q240" s="51" t="s">
        <v>2294</v>
      </c>
      <c r="R240" s="941">
        <v>2016</v>
      </c>
      <c r="S240" s="942">
        <v>2018</v>
      </c>
      <c r="T240" s="942">
        <v>6.1</v>
      </c>
      <c r="U240" s="942">
        <v>10389</v>
      </c>
      <c r="V240" s="739">
        <v>96846.823865247177</v>
      </c>
    </row>
    <row r="241" spans="16:22" x14ac:dyDescent="0.2">
      <c r="P241" s="744" t="s">
        <v>2293</v>
      </c>
      <c r="Q241" s="51" t="s">
        <v>2294</v>
      </c>
      <c r="R241" s="941">
        <v>2016</v>
      </c>
      <c r="S241" s="942">
        <v>2019</v>
      </c>
      <c r="T241" s="942">
        <v>6.1</v>
      </c>
      <c r="U241" s="942">
        <v>10666.62</v>
      </c>
      <c r="V241" s="739">
        <v>109537.6007134067</v>
      </c>
    </row>
    <row r="242" spans="16:22" x14ac:dyDescent="0.2">
      <c r="P242" s="744" t="s">
        <v>2293</v>
      </c>
      <c r="Q242" s="51" t="s">
        <v>2294</v>
      </c>
      <c r="R242" s="941">
        <v>2016</v>
      </c>
      <c r="S242" s="942">
        <v>2020</v>
      </c>
      <c r="T242" s="942">
        <v>6.1</v>
      </c>
      <c r="U242" s="942">
        <v>10128.879999999999</v>
      </c>
      <c r="V242" s="739">
        <v>75083.82064129207</v>
      </c>
    </row>
    <row r="243" spans="16:22" x14ac:dyDescent="0.2">
      <c r="P243" s="744" t="s">
        <v>2293</v>
      </c>
      <c r="Q243" s="51" t="s">
        <v>2294</v>
      </c>
      <c r="R243" s="941">
        <v>2016</v>
      </c>
      <c r="S243" s="942">
        <v>2021</v>
      </c>
      <c r="T243" s="942">
        <v>6.1</v>
      </c>
      <c r="U243" s="942">
        <v>10083</v>
      </c>
      <c r="V243" s="739">
        <v>65864.312413236185</v>
      </c>
    </row>
    <row r="244" spans="16:22" x14ac:dyDescent="0.2">
      <c r="P244" s="744" t="s">
        <v>2293</v>
      </c>
      <c r="Q244" s="51" t="s">
        <v>2294</v>
      </c>
      <c r="R244" s="941">
        <v>2016</v>
      </c>
      <c r="S244" s="942">
        <v>2022</v>
      </c>
      <c r="T244" s="942">
        <v>6.1</v>
      </c>
      <c r="U244" s="942">
        <v>10396</v>
      </c>
      <c r="V244" s="739">
        <v>64482.675654598926</v>
      </c>
    </row>
    <row r="245" spans="16:22" x14ac:dyDescent="0.2">
      <c r="P245" s="744" t="s">
        <v>2293</v>
      </c>
      <c r="Q245" s="51" t="s">
        <v>2294</v>
      </c>
      <c r="R245" s="941">
        <v>2016</v>
      </c>
      <c r="S245" s="942">
        <v>2023</v>
      </c>
      <c r="T245" s="942">
        <v>6.1</v>
      </c>
      <c r="U245" s="942">
        <v>10009</v>
      </c>
      <c r="V245" s="739">
        <v>49385</v>
      </c>
    </row>
    <row r="246" spans="16:22" x14ac:dyDescent="0.2">
      <c r="P246" s="744" t="s">
        <v>2295</v>
      </c>
      <c r="Q246" s="51" t="s">
        <v>2296</v>
      </c>
      <c r="R246" s="941">
        <v>2017</v>
      </c>
      <c r="S246" s="942">
        <v>2018</v>
      </c>
      <c r="T246" s="942">
        <v>50</v>
      </c>
      <c r="U246" s="942">
        <v>129359</v>
      </c>
      <c r="V246" s="739">
        <v>1081243.030031967</v>
      </c>
    </row>
    <row r="247" spans="16:22" x14ac:dyDescent="0.2">
      <c r="P247" s="744" t="s">
        <v>2295</v>
      </c>
      <c r="Q247" s="51" t="s">
        <v>2296</v>
      </c>
      <c r="R247" s="941">
        <v>2017</v>
      </c>
      <c r="S247" s="942">
        <v>2019</v>
      </c>
      <c r="T247" s="942">
        <v>50</v>
      </c>
      <c r="U247" s="942">
        <v>129678</v>
      </c>
      <c r="V247" s="739">
        <v>1052930.554236213</v>
      </c>
    </row>
    <row r="248" spans="16:22" x14ac:dyDescent="0.2">
      <c r="P248" s="744" t="s">
        <v>2295</v>
      </c>
      <c r="Q248" s="51" t="s">
        <v>2296</v>
      </c>
      <c r="R248" s="941">
        <v>2017</v>
      </c>
      <c r="S248" s="942">
        <v>2020</v>
      </c>
      <c r="T248" s="942">
        <v>50</v>
      </c>
      <c r="U248" s="942">
        <v>137784</v>
      </c>
      <c r="V248" s="739">
        <v>1522823.941298716</v>
      </c>
    </row>
    <row r="249" spans="16:22" x14ac:dyDescent="0.2">
      <c r="P249" s="744" t="s">
        <v>2295</v>
      </c>
      <c r="Q249" s="51" t="s">
        <v>2297</v>
      </c>
      <c r="R249" s="941">
        <v>2019</v>
      </c>
      <c r="S249" s="942">
        <v>2020</v>
      </c>
      <c r="T249" s="942">
        <v>10</v>
      </c>
      <c r="U249" s="942">
        <v>16186</v>
      </c>
      <c r="V249" s="739">
        <v>395770.66961786279</v>
      </c>
    </row>
    <row r="250" spans="16:22" x14ac:dyDescent="0.2">
      <c r="P250" s="744" t="s">
        <v>2298</v>
      </c>
      <c r="Q250" s="51" t="s">
        <v>2299</v>
      </c>
      <c r="R250" s="941">
        <v>2021</v>
      </c>
      <c r="S250" s="942">
        <v>2022</v>
      </c>
      <c r="T250" s="942">
        <v>50</v>
      </c>
      <c r="U250" s="942">
        <v>98626.5</v>
      </c>
      <c r="V250" s="739">
        <v>844259.24013969302</v>
      </c>
    </row>
    <row r="251" spans="16:22" x14ac:dyDescent="0.2">
      <c r="P251" s="744" t="s">
        <v>2298</v>
      </c>
      <c r="Q251" s="51" t="s">
        <v>2300</v>
      </c>
      <c r="R251" s="941">
        <v>2020</v>
      </c>
      <c r="S251" s="942">
        <v>2021</v>
      </c>
      <c r="T251" s="942">
        <v>34</v>
      </c>
      <c r="U251" s="942">
        <v>48310.7</v>
      </c>
      <c r="V251" s="739">
        <v>410032.19284476421</v>
      </c>
    </row>
    <row r="252" spans="16:22" x14ac:dyDescent="0.2">
      <c r="P252" s="744" t="s">
        <v>2298</v>
      </c>
      <c r="Q252" s="51" t="s">
        <v>2300</v>
      </c>
      <c r="R252" s="941">
        <v>2020</v>
      </c>
      <c r="S252" s="942">
        <v>2022</v>
      </c>
      <c r="T252" s="942">
        <v>34</v>
      </c>
      <c r="U252" s="942">
        <v>76914.399999999994</v>
      </c>
      <c r="V252" s="739">
        <v>559653.44914514339</v>
      </c>
    </row>
    <row r="253" spans="16:22" x14ac:dyDescent="0.2">
      <c r="P253" s="744" t="s">
        <v>2298</v>
      </c>
      <c r="Q253" s="51" t="s">
        <v>2511</v>
      </c>
      <c r="R253" s="941">
        <v>2020</v>
      </c>
      <c r="S253" s="942">
        <v>2023</v>
      </c>
      <c r="T253" s="942">
        <v>46</v>
      </c>
      <c r="U253" s="942">
        <v>73790.645000000004</v>
      </c>
      <c r="V253" s="739">
        <v>722012</v>
      </c>
    </row>
    <row r="254" spans="16:22" x14ac:dyDescent="0.2">
      <c r="P254" s="744" t="s">
        <v>2298</v>
      </c>
      <c r="Q254" s="51" t="s">
        <v>2512</v>
      </c>
      <c r="R254" s="941">
        <v>2021</v>
      </c>
      <c r="S254" s="942">
        <v>2023</v>
      </c>
      <c r="T254" s="942">
        <v>50</v>
      </c>
      <c r="U254" s="942">
        <v>87135.59</v>
      </c>
      <c r="V254" s="739">
        <v>748108.73</v>
      </c>
    </row>
    <row r="255" spans="16:22" x14ac:dyDescent="0.2">
      <c r="P255" s="744" t="s">
        <v>2298</v>
      </c>
      <c r="Q255" s="51" t="s">
        <v>2513</v>
      </c>
      <c r="R255" s="941">
        <v>2020</v>
      </c>
      <c r="S255" s="942">
        <v>2023</v>
      </c>
      <c r="T255" s="942">
        <v>50</v>
      </c>
      <c r="U255" s="942">
        <v>96312.89</v>
      </c>
      <c r="V255" s="739">
        <v>1024280.17</v>
      </c>
    </row>
    <row r="256" spans="16:22" x14ac:dyDescent="0.2">
      <c r="P256" s="744" t="s">
        <v>2298</v>
      </c>
      <c r="Q256" s="51" t="s">
        <v>2301</v>
      </c>
      <c r="R256" s="941">
        <v>2020</v>
      </c>
      <c r="S256" s="942">
        <v>2021</v>
      </c>
      <c r="T256" s="942">
        <v>50</v>
      </c>
      <c r="U256" s="942">
        <v>95564.3</v>
      </c>
      <c r="V256" s="739">
        <v>1057476.786295627</v>
      </c>
    </row>
    <row r="257" spans="16:22" x14ac:dyDescent="0.2">
      <c r="P257" s="744" t="s">
        <v>2298</v>
      </c>
      <c r="Q257" s="51" t="s">
        <v>2301</v>
      </c>
      <c r="R257" s="941">
        <v>2020</v>
      </c>
      <c r="S257" s="942">
        <v>2022</v>
      </c>
      <c r="T257" s="942">
        <v>50</v>
      </c>
      <c r="U257" s="942">
        <v>94793.600000000006</v>
      </c>
      <c r="V257" s="739">
        <v>1061614.0001525769</v>
      </c>
    </row>
    <row r="258" spans="16:22" x14ac:dyDescent="0.2">
      <c r="P258" s="744" t="s">
        <v>2514</v>
      </c>
      <c r="Q258" s="51" t="s">
        <v>2515</v>
      </c>
      <c r="R258" s="941">
        <v>2022</v>
      </c>
      <c r="S258" s="942">
        <v>2023</v>
      </c>
      <c r="T258" s="942">
        <v>24</v>
      </c>
      <c r="U258" s="942">
        <v>44418.720000000001</v>
      </c>
      <c r="V258" s="739">
        <v>249693</v>
      </c>
    </row>
    <row r="259" spans="16:22" x14ac:dyDescent="0.2">
      <c r="P259" s="744" t="s">
        <v>2514</v>
      </c>
      <c r="Q259" s="51" t="s">
        <v>2516</v>
      </c>
      <c r="R259" s="941">
        <v>2022</v>
      </c>
      <c r="S259" s="942">
        <v>2023</v>
      </c>
      <c r="T259" s="942">
        <v>7</v>
      </c>
      <c r="U259" s="942">
        <v>13638.24</v>
      </c>
      <c r="V259" s="739">
        <v>42139</v>
      </c>
    </row>
    <row r="260" spans="16:22" x14ac:dyDescent="0.2">
      <c r="P260" s="744" t="s">
        <v>2514</v>
      </c>
      <c r="Q260" s="51" t="s">
        <v>2517</v>
      </c>
      <c r="R260" s="941">
        <v>2022</v>
      </c>
      <c r="S260" s="942">
        <v>2023</v>
      </c>
      <c r="T260" s="942">
        <v>100</v>
      </c>
      <c r="U260" s="942">
        <v>204261.81</v>
      </c>
      <c r="V260" s="739">
        <v>1051839</v>
      </c>
    </row>
    <row r="261" spans="16:22" x14ac:dyDescent="0.2">
      <c r="P261" s="744" t="s">
        <v>2302</v>
      </c>
      <c r="Q261" s="51" t="s">
        <v>2303</v>
      </c>
      <c r="R261" s="941">
        <v>2015</v>
      </c>
      <c r="S261" s="942">
        <v>2021</v>
      </c>
      <c r="T261" s="942">
        <v>15</v>
      </c>
      <c r="U261" s="942">
        <v>37312</v>
      </c>
      <c r="V261" s="739">
        <v>321421.35035794327</v>
      </c>
    </row>
    <row r="262" spans="16:22" x14ac:dyDescent="0.2">
      <c r="P262" s="744" t="s">
        <v>2302</v>
      </c>
      <c r="Q262" s="51" t="s">
        <v>2303</v>
      </c>
      <c r="R262" s="941">
        <v>2015</v>
      </c>
      <c r="S262" s="942">
        <v>2022</v>
      </c>
      <c r="T262" s="942">
        <v>15</v>
      </c>
      <c r="U262" s="942">
        <v>38364</v>
      </c>
      <c r="V262" s="739">
        <v>472816.64107041439</v>
      </c>
    </row>
    <row r="263" spans="16:22" x14ac:dyDescent="0.2">
      <c r="P263" s="744" t="s">
        <v>2302</v>
      </c>
      <c r="Q263" s="51" t="s">
        <v>2303</v>
      </c>
      <c r="R263" s="941">
        <v>2015</v>
      </c>
      <c r="S263" s="942">
        <v>2023</v>
      </c>
      <c r="T263" s="942">
        <v>15</v>
      </c>
      <c r="U263" s="942">
        <v>37449</v>
      </c>
      <c r="V263" s="739">
        <v>261988</v>
      </c>
    </row>
    <row r="264" spans="16:22" x14ac:dyDescent="0.2">
      <c r="P264" s="744" t="s">
        <v>2304</v>
      </c>
      <c r="Q264" s="51" t="s">
        <v>2303</v>
      </c>
      <c r="R264" s="941">
        <v>2015</v>
      </c>
      <c r="S264" s="942">
        <v>2016</v>
      </c>
      <c r="T264" s="942">
        <v>15</v>
      </c>
      <c r="U264" s="942">
        <v>39334</v>
      </c>
      <c r="V264" s="739">
        <v>616.08834397044006</v>
      </c>
    </row>
    <row r="265" spans="16:22" x14ac:dyDescent="0.2">
      <c r="P265" s="744" t="s">
        <v>2304</v>
      </c>
      <c r="Q265" s="51" t="s">
        <v>2303</v>
      </c>
      <c r="R265" s="941">
        <v>2015</v>
      </c>
      <c r="S265" s="942">
        <v>2017</v>
      </c>
      <c r="T265" s="942">
        <v>15</v>
      </c>
      <c r="U265" s="942">
        <v>40475</v>
      </c>
      <c r="V265" s="739">
        <v>1648.2400399999999</v>
      </c>
    </row>
    <row r="266" spans="16:22" x14ac:dyDescent="0.2">
      <c r="P266" s="744" t="s">
        <v>2304</v>
      </c>
      <c r="Q266" s="51" t="s">
        <v>2303</v>
      </c>
      <c r="R266" s="941">
        <v>2015</v>
      </c>
      <c r="S266" s="942">
        <v>2018</v>
      </c>
      <c r="T266" s="942">
        <v>15</v>
      </c>
      <c r="U266" s="942">
        <v>40614</v>
      </c>
      <c r="V266" s="739">
        <v>716674.86401540693</v>
      </c>
    </row>
    <row r="267" spans="16:22" x14ac:dyDescent="0.2">
      <c r="P267" s="744" t="s">
        <v>2304</v>
      </c>
      <c r="Q267" s="51" t="s">
        <v>2303</v>
      </c>
      <c r="R267" s="941">
        <v>2015</v>
      </c>
      <c r="S267" s="942">
        <v>2019</v>
      </c>
      <c r="T267" s="942">
        <v>15</v>
      </c>
      <c r="U267" s="942">
        <v>39324</v>
      </c>
      <c r="V267" s="739">
        <v>294782.23025151913</v>
      </c>
    </row>
    <row r="268" spans="16:22" x14ac:dyDescent="0.2">
      <c r="P268" s="744" t="s">
        <v>2304</v>
      </c>
      <c r="Q268" s="51" t="s">
        <v>2303</v>
      </c>
      <c r="R268" s="941">
        <v>2015</v>
      </c>
      <c r="S268" s="942">
        <v>2020</v>
      </c>
      <c r="T268" s="942">
        <v>15</v>
      </c>
      <c r="U268" s="942">
        <v>40088</v>
      </c>
      <c r="V268" s="739">
        <v>193211.0882132453</v>
      </c>
    </row>
    <row r="269" spans="16:22" x14ac:dyDescent="0.2">
      <c r="P269" s="744" t="s">
        <v>2305</v>
      </c>
      <c r="Q269" s="51" t="s">
        <v>549</v>
      </c>
      <c r="R269" s="941">
        <v>2012</v>
      </c>
      <c r="S269" s="942">
        <v>2013</v>
      </c>
      <c r="T269" s="942">
        <v>20</v>
      </c>
      <c r="U269" s="942">
        <v>48175</v>
      </c>
      <c r="V269" s="739">
        <v>873461.51248799742</v>
      </c>
    </row>
    <row r="270" spans="16:22" x14ac:dyDescent="0.2">
      <c r="P270" s="744" t="s">
        <v>2305</v>
      </c>
      <c r="Q270" s="51" t="s">
        <v>549</v>
      </c>
      <c r="R270" s="941">
        <v>2012</v>
      </c>
      <c r="S270" s="942">
        <v>2014</v>
      </c>
      <c r="T270" s="942">
        <v>20</v>
      </c>
      <c r="U270" s="942">
        <v>43209</v>
      </c>
      <c r="V270" s="739">
        <v>845833.2832059405</v>
      </c>
    </row>
    <row r="271" spans="16:22" x14ac:dyDescent="0.2">
      <c r="P271" s="744" t="s">
        <v>2305</v>
      </c>
      <c r="Q271" s="51" t="s">
        <v>549</v>
      </c>
      <c r="R271" s="941">
        <v>2012</v>
      </c>
      <c r="S271" s="942">
        <v>2015</v>
      </c>
      <c r="T271" s="942">
        <v>20</v>
      </c>
      <c r="U271" s="942">
        <v>42547</v>
      </c>
      <c r="V271" s="739">
        <v>313944.93626947259</v>
      </c>
    </row>
    <row r="272" spans="16:22" x14ac:dyDescent="0.2">
      <c r="P272" s="744" t="s">
        <v>2305</v>
      </c>
      <c r="Q272" s="51" t="s">
        <v>549</v>
      </c>
      <c r="R272" s="941">
        <v>2012</v>
      </c>
      <c r="S272" s="942">
        <v>2016</v>
      </c>
      <c r="T272" s="942">
        <v>20</v>
      </c>
      <c r="U272" s="942">
        <v>43802</v>
      </c>
      <c r="V272" s="739">
        <v>260731.07641412449</v>
      </c>
    </row>
    <row r="273" spans="16:22" x14ac:dyDescent="0.2">
      <c r="P273" s="744" t="s">
        <v>2305</v>
      </c>
      <c r="Q273" s="51" t="s">
        <v>549</v>
      </c>
      <c r="R273" s="941">
        <v>2012</v>
      </c>
      <c r="S273" s="942">
        <v>2017</v>
      </c>
      <c r="T273" s="942">
        <v>20</v>
      </c>
      <c r="U273" s="942">
        <v>39822</v>
      </c>
      <c r="V273" s="739">
        <v>199981.15969</v>
      </c>
    </row>
    <row r="274" spans="16:22" x14ac:dyDescent="0.2">
      <c r="P274" s="744" t="s">
        <v>2305</v>
      </c>
      <c r="Q274" s="51" t="s">
        <v>549</v>
      </c>
      <c r="R274" s="941">
        <v>2012</v>
      </c>
      <c r="S274" s="942">
        <v>2018</v>
      </c>
      <c r="T274" s="942">
        <v>20</v>
      </c>
      <c r="U274" s="942">
        <v>42223.391000000003</v>
      </c>
      <c r="V274" s="739">
        <v>480382.71885112079</v>
      </c>
    </row>
    <row r="275" spans="16:22" x14ac:dyDescent="0.2">
      <c r="P275" s="744" t="s">
        <v>2305</v>
      </c>
      <c r="Q275" s="51" t="s">
        <v>549</v>
      </c>
      <c r="R275" s="941">
        <v>2012</v>
      </c>
      <c r="S275" s="942">
        <v>2019</v>
      </c>
      <c r="T275" s="942">
        <v>20</v>
      </c>
      <c r="U275" s="942">
        <v>40364.940999999999</v>
      </c>
      <c r="V275" s="739">
        <v>135277.6143181294</v>
      </c>
    </row>
    <row r="276" spans="16:22" x14ac:dyDescent="0.2">
      <c r="P276" s="744" t="s">
        <v>2305</v>
      </c>
      <c r="Q276" s="51" t="s">
        <v>549</v>
      </c>
      <c r="R276" s="941">
        <v>2012</v>
      </c>
      <c r="S276" s="942">
        <v>2020</v>
      </c>
      <c r="T276" s="942">
        <v>20</v>
      </c>
      <c r="U276" s="942">
        <v>42368.078000000001</v>
      </c>
      <c r="V276" s="739">
        <v>266994.21866370598</v>
      </c>
    </row>
    <row r="277" spans="16:22" x14ac:dyDescent="0.2">
      <c r="P277" s="744" t="s">
        <v>2305</v>
      </c>
      <c r="Q277" s="51" t="s">
        <v>549</v>
      </c>
      <c r="R277" s="941">
        <v>2012</v>
      </c>
      <c r="S277" s="942">
        <v>2021</v>
      </c>
      <c r="T277" s="942">
        <v>20</v>
      </c>
      <c r="U277" s="942">
        <v>42368.078000000001</v>
      </c>
      <c r="V277" s="739">
        <v>198055.567247058</v>
      </c>
    </row>
    <row r="278" spans="16:22" x14ac:dyDescent="0.2">
      <c r="P278" s="744" t="s">
        <v>2305</v>
      </c>
      <c r="Q278" s="51" t="s">
        <v>549</v>
      </c>
      <c r="R278" s="941">
        <v>2012</v>
      </c>
      <c r="S278" s="942">
        <v>2022</v>
      </c>
      <c r="T278" s="942">
        <v>20</v>
      </c>
      <c r="U278" s="942">
        <v>36603.442999999999</v>
      </c>
      <c r="V278" s="739">
        <v>173155.39164046009</v>
      </c>
    </row>
    <row r="279" spans="16:22" x14ac:dyDescent="0.2">
      <c r="P279" s="744" t="s">
        <v>2305</v>
      </c>
      <c r="Q279" s="51" t="s">
        <v>549</v>
      </c>
      <c r="R279" s="941">
        <v>2012</v>
      </c>
      <c r="S279" s="942">
        <v>2023</v>
      </c>
      <c r="T279" s="942">
        <v>20</v>
      </c>
      <c r="U279" s="942">
        <v>33904.091</v>
      </c>
      <c r="V279" s="739">
        <v>198163</v>
      </c>
    </row>
    <row r="280" spans="16:22" x14ac:dyDescent="0.2">
      <c r="P280" s="744" t="s">
        <v>2305</v>
      </c>
      <c r="Q280" s="51" t="s">
        <v>2306</v>
      </c>
      <c r="R280" s="941">
        <v>2011</v>
      </c>
      <c r="S280" s="942">
        <v>2012</v>
      </c>
      <c r="T280" s="942">
        <v>15</v>
      </c>
      <c r="U280" s="942">
        <v>29948</v>
      </c>
      <c r="V280" s="739">
        <v>708562.75151580188</v>
      </c>
    </row>
    <row r="281" spans="16:22" x14ac:dyDescent="0.2">
      <c r="P281" s="744" t="s">
        <v>2305</v>
      </c>
      <c r="Q281" s="51" t="s">
        <v>2306</v>
      </c>
      <c r="R281" s="941">
        <v>2011</v>
      </c>
      <c r="S281" s="942">
        <v>2013</v>
      </c>
      <c r="T281" s="942">
        <v>15</v>
      </c>
      <c r="U281" s="942">
        <v>28338</v>
      </c>
      <c r="V281" s="739">
        <v>655418.68293043226</v>
      </c>
    </row>
    <row r="282" spans="16:22" x14ac:dyDescent="0.2">
      <c r="P282" s="744" t="s">
        <v>2305</v>
      </c>
      <c r="Q282" s="51" t="s">
        <v>2306</v>
      </c>
      <c r="R282" s="941">
        <v>2011</v>
      </c>
      <c r="S282" s="942">
        <v>2014</v>
      </c>
      <c r="T282" s="942">
        <v>15</v>
      </c>
      <c r="U282" s="942">
        <v>28299</v>
      </c>
      <c r="V282" s="739">
        <v>634057.93343773659</v>
      </c>
    </row>
    <row r="283" spans="16:22" x14ac:dyDescent="0.2">
      <c r="P283" s="744" t="s">
        <v>2305</v>
      </c>
      <c r="Q283" s="51" t="s">
        <v>2306</v>
      </c>
      <c r="R283" s="941">
        <v>2011</v>
      </c>
      <c r="S283" s="942">
        <v>2015</v>
      </c>
      <c r="T283" s="942">
        <v>15</v>
      </c>
      <c r="U283" s="942">
        <v>25471</v>
      </c>
      <c r="V283" s="739">
        <v>439264.83528916101</v>
      </c>
    </row>
    <row r="284" spans="16:22" x14ac:dyDescent="0.2">
      <c r="P284" s="744" t="s">
        <v>2305</v>
      </c>
      <c r="Q284" s="51" t="s">
        <v>2306</v>
      </c>
      <c r="R284" s="941">
        <v>2011</v>
      </c>
      <c r="S284" s="942">
        <v>2016</v>
      </c>
      <c r="T284" s="942">
        <v>15</v>
      </c>
      <c r="U284" s="942">
        <v>29839</v>
      </c>
      <c r="V284" s="739">
        <v>310029.34553801367</v>
      </c>
    </row>
    <row r="285" spans="16:22" x14ac:dyDescent="0.2">
      <c r="P285" s="744" t="s">
        <v>2305</v>
      </c>
      <c r="Q285" s="51" t="s">
        <v>2306</v>
      </c>
      <c r="R285" s="941">
        <v>2011</v>
      </c>
      <c r="S285" s="942">
        <v>2017</v>
      </c>
      <c r="T285" s="942">
        <v>15</v>
      </c>
      <c r="U285" s="942">
        <v>27708</v>
      </c>
      <c r="V285" s="739">
        <v>199876.00490999999</v>
      </c>
    </row>
    <row r="286" spans="16:22" x14ac:dyDescent="0.2">
      <c r="P286" s="744" t="s">
        <v>2305</v>
      </c>
      <c r="Q286" s="51" t="s">
        <v>2306</v>
      </c>
      <c r="R286" s="941">
        <v>2011</v>
      </c>
      <c r="S286" s="942">
        <v>2018</v>
      </c>
      <c r="T286" s="942">
        <v>15</v>
      </c>
      <c r="U286" s="942">
        <v>28699.173999999999</v>
      </c>
      <c r="V286" s="739">
        <v>206298.5571066858</v>
      </c>
    </row>
    <row r="287" spans="16:22" x14ac:dyDescent="0.2">
      <c r="P287" s="744" t="s">
        <v>2305</v>
      </c>
      <c r="Q287" s="51" t="s">
        <v>2306</v>
      </c>
      <c r="R287" s="941">
        <v>2011</v>
      </c>
      <c r="S287" s="942">
        <v>2019</v>
      </c>
      <c r="T287" s="942">
        <v>15</v>
      </c>
      <c r="U287" s="942">
        <v>26209.055</v>
      </c>
      <c r="V287" s="739">
        <v>209312.92360203061</v>
      </c>
    </row>
    <row r="288" spans="16:22" x14ac:dyDescent="0.2">
      <c r="P288" s="744" t="s">
        <v>2305</v>
      </c>
      <c r="Q288" s="51" t="s">
        <v>2306</v>
      </c>
      <c r="R288" s="941">
        <v>2011</v>
      </c>
      <c r="S288" s="942">
        <v>2020</v>
      </c>
      <c r="T288" s="942">
        <v>15</v>
      </c>
      <c r="U288" s="942">
        <v>24139.525000000001</v>
      </c>
      <c r="V288" s="739">
        <v>192017.145121037</v>
      </c>
    </row>
    <row r="289" spans="16:22" x14ac:dyDescent="0.2">
      <c r="P289" s="744" t="s">
        <v>2305</v>
      </c>
      <c r="Q289" s="51" t="s">
        <v>2306</v>
      </c>
      <c r="R289" s="941">
        <v>2011</v>
      </c>
      <c r="S289" s="942">
        <v>2021</v>
      </c>
      <c r="T289" s="942">
        <v>15</v>
      </c>
      <c r="U289" s="942">
        <v>24139.525000000001</v>
      </c>
      <c r="V289" s="739">
        <v>257000.39919065809</v>
      </c>
    </row>
    <row r="290" spans="16:22" x14ac:dyDescent="0.2">
      <c r="P290" s="744" t="s">
        <v>2305</v>
      </c>
      <c r="Q290" s="51" t="s">
        <v>2306</v>
      </c>
      <c r="R290" s="941">
        <v>2011</v>
      </c>
      <c r="S290" s="942">
        <v>2022</v>
      </c>
      <c r="T290" s="942">
        <v>15</v>
      </c>
      <c r="U290" s="942">
        <v>17983.548999999999</v>
      </c>
      <c r="V290" s="739">
        <v>315339.61372517439</v>
      </c>
    </row>
    <row r="291" spans="16:22" x14ac:dyDescent="0.2">
      <c r="P291" s="744" t="s">
        <v>2305</v>
      </c>
      <c r="Q291" s="51" t="s">
        <v>2306</v>
      </c>
      <c r="R291" s="941">
        <v>2011</v>
      </c>
      <c r="S291" s="942">
        <v>2023</v>
      </c>
      <c r="T291" s="942">
        <v>15</v>
      </c>
      <c r="U291" s="942">
        <v>18480.933000000001</v>
      </c>
      <c r="V291" s="739">
        <v>153412</v>
      </c>
    </row>
    <row r="292" spans="16:22" x14ac:dyDescent="0.2">
      <c r="P292" s="744" t="s">
        <v>2305</v>
      </c>
      <c r="Q292" s="51" t="s">
        <v>607</v>
      </c>
      <c r="R292" s="941">
        <v>2013</v>
      </c>
      <c r="S292" s="942">
        <v>2014</v>
      </c>
      <c r="T292" s="942">
        <v>20</v>
      </c>
      <c r="U292" s="942">
        <v>47646</v>
      </c>
      <c r="V292" s="739">
        <v>845833.2832059405</v>
      </c>
    </row>
    <row r="293" spans="16:22" x14ac:dyDescent="0.2">
      <c r="P293" s="744" t="s">
        <v>2305</v>
      </c>
      <c r="Q293" s="51" t="s">
        <v>607</v>
      </c>
      <c r="R293" s="941">
        <v>2013</v>
      </c>
      <c r="S293" s="942">
        <v>2015</v>
      </c>
      <c r="T293" s="942">
        <v>20</v>
      </c>
      <c r="U293" s="942">
        <v>43228</v>
      </c>
      <c r="V293" s="739">
        <v>223054.36794566151</v>
      </c>
    </row>
    <row r="294" spans="16:22" x14ac:dyDescent="0.2">
      <c r="P294" s="744" t="s">
        <v>2305</v>
      </c>
      <c r="Q294" s="51" t="s">
        <v>607</v>
      </c>
      <c r="R294" s="941">
        <v>2013</v>
      </c>
      <c r="S294" s="942">
        <v>2016</v>
      </c>
      <c r="T294" s="942">
        <v>20</v>
      </c>
      <c r="U294" s="942">
        <v>43717</v>
      </c>
      <c r="V294" s="739">
        <v>165419.09804460459</v>
      </c>
    </row>
    <row r="295" spans="16:22" x14ac:dyDescent="0.2">
      <c r="P295" s="744" t="s">
        <v>2305</v>
      </c>
      <c r="Q295" s="51" t="s">
        <v>607</v>
      </c>
      <c r="R295" s="941">
        <v>2013</v>
      </c>
      <c r="S295" s="942">
        <v>2017</v>
      </c>
      <c r="T295" s="942">
        <v>20</v>
      </c>
      <c r="U295" s="942">
        <v>42378</v>
      </c>
      <c r="V295" s="739">
        <v>118927.61072</v>
      </c>
    </row>
    <row r="296" spans="16:22" x14ac:dyDescent="0.2">
      <c r="P296" s="744" t="s">
        <v>2305</v>
      </c>
      <c r="Q296" s="51" t="s">
        <v>607</v>
      </c>
      <c r="R296" s="941">
        <v>2013</v>
      </c>
      <c r="S296" s="942">
        <v>2018</v>
      </c>
      <c r="T296" s="942">
        <v>20</v>
      </c>
      <c r="U296" s="942">
        <v>43311.245000000003</v>
      </c>
      <c r="V296" s="739">
        <v>125616.3789971747</v>
      </c>
    </row>
    <row r="297" spans="16:22" x14ac:dyDescent="0.2">
      <c r="P297" s="744" t="s">
        <v>2305</v>
      </c>
      <c r="Q297" s="51" t="s">
        <v>607</v>
      </c>
      <c r="R297" s="941">
        <v>2013</v>
      </c>
      <c r="S297" s="942">
        <v>2019</v>
      </c>
      <c r="T297" s="942">
        <v>20</v>
      </c>
      <c r="U297" s="942">
        <v>33234.616000000002</v>
      </c>
      <c r="V297" s="739">
        <v>142813.28397815549</v>
      </c>
    </row>
    <row r="298" spans="16:22" x14ac:dyDescent="0.2">
      <c r="P298" s="744" t="s">
        <v>2305</v>
      </c>
      <c r="Q298" s="51" t="s">
        <v>607</v>
      </c>
      <c r="R298" s="941">
        <v>2013</v>
      </c>
      <c r="S298" s="942">
        <v>2020</v>
      </c>
      <c r="T298" s="942">
        <v>20</v>
      </c>
      <c r="U298" s="942">
        <v>30953.94</v>
      </c>
      <c r="V298" s="739">
        <v>117838.35422894071</v>
      </c>
    </row>
    <row r="299" spans="16:22" x14ac:dyDescent="0.2">
      <c r="P299" s="744" t="s">
        <v>2305</v>
      </c>
      <c r="Q299" s="51" t="s">
        <v>607</v>
      </c>
      <c r="R299" s="941">
        <v>2013</v>
      </c>
      <c r="S299" s="942">
        <v>2021</v>
      </c>
      <c r="T299" s="942">
        <v>20</v>
      </c>
      <c r="U299" s="942">
        <v>30953.94</v>
      </c>
      <c r="V299" s="739">
        <v>349954.63850906881</v>
      </c>
    </row>
    <row r="300" spans="16:22" x14ac:dyDescent="0.2">
      <c r="P300" s="744" t="s">
        <v>2305</v>
      </c>
      <c r="Q300" s="51" t="s">
        <v>607</v>
      </c>
      <c r="R300" s="941">
        <v>2013</v>
      </c>
      <c r="S300" s="942">
        <v>2022</v>
      </c>
      <c r="T300" s="942">
        <v>20</v>
      </c>
      <c r="U300" s="942">
        <v>27186.01</v>
      </c>
      <c r="V300" s="739">
        <v>304454.82613818417</v>
      </c>
    </row>
    <row r="301" spans="16:22" x14ac:dyDescent="0.2">
      <c r="P301" s="744" t="s">
        <v>2305</v>
      </c>
      <c r="Q301" s="51" t="s">
        <v>607</v>
      </c>
      <c r="R301" s="941">
        <v>2013</v>
      </c>
      <c r="S301" s="942">
        <v>2023</v>
      </c>
      <c r="T301" s="942">
        <v>20</v>
      </c>
      <c r="U301" s="942">
        <v>37517.288</v>
      </c>
      <c r="V301" s="739">
        <v>151736</v>
      </c>
    </row>
    <row r="302" spans="16:22" x14ac:dyDescent="0.2">
      <c r="P302" s="744" t="s">
        <v>2305</v>
      </c>
      <c r="Q302" s="51" t="s">
        <v>572</v>
      </c>
      <c r="R302" s="941">
        <v>2012</v>
      </c>
      <c r="S302" s="942">
        <v>2013</v>
      </c>
      <c r="T302" s="942">
        <v>10</v>
      </c>
      <c r="U302" s="942">
        <v>24000</v>
      </c>
      <c r="V302" s="739">
        <v>437375.85337286722</v>
      </c>
    </row>
    <row r="303" spans="16:22" x14ac:dyDescent="0.2">
      <c r="P303" s="744" t="s">
        <v>2305</v>
      </c>
      <c r="Q303" s="51" t="s">
        <v>572</v>
      </c>
      <c r="R303" s="941">
        <v>2012</v>
      </c>
      <c r="S303" s="942">
        <v>2014</v>
      </c>
      <c r="T303" s="942">
        <v>10</v>
      </c>
      <c r="U303" s="942">
        <v>21518</v>
      </c>
      <c r="V303" s="739">
        <v>423550.69953640801</v>
      </c>
    </row>
    <row r="304" spans="16:22" x14ac:dyDescent="0.2">
      <c r="P304" s="744" t="s">
        <v>2305</v>
      </c>
      <c r="Q304" s="51" t="s">
        <v>572</v>
      </c>
      <c r="R304" s="941">
        <v>2012</v>
      </c>
      <c r="S304" s="942">
        <v>2015</v>
      </c>
      <c r="T304" s="942">
        <v>10</v>
      </c>
      <c r="U304" s="942">
        <v>21772</v>
      </c>
      <c r="V304" s="739">
        <v>206466.6727465165</v>
      </c>
    </row>
    <row r="305" spans="16:22" x14ac:dyDescent="0.2">
      <c r="P305" s="744" t="s">
        <v>2305</v>
      </c>
      <c r="Q305" s="51" t="s">
        <v>572</v>
      </c>
      <c r="R305" s="941">
        <v>2012</v>
      </c>
      <c r="S305" s="942">
        <v>2016</v>
      </c>
      <c r="T305" s="942">
        <v>10</v>
      </c>
      <c r="U305" s="942">
        <v>20678</v>
      </c>
      <c r="V305" s="739">
        <v>242754.9876222758</v>
      </c>
    </row>
    <row r="306" spans="16:22" x14ac:dyDescent="0.2">
      <c r="P306" s="744" t="s">
        <v>2305</v>
      </c>
      <c r="Q306" s="51" t="s">
        <v>572</v>
      </c>
      <c r="R306" s="941">
        <v>2012</v>
      </c>
      <c r="S306" s="942">
        <v>2017</v>
      </c>
      <c r="T306" s="942">
        <v>10</v>
      </c>
      <c r="U306" s="942">
        <v>18175</v>
      </c>
      <c r="V306" s="739">
        <v>150646.44965</v>
      </c>
    </row>
    <row r="307" spans="16:22" x14ac:dyDescent="0.2">
      <c r="P307" s="744" t="s">
        <v>2305</v>
      </c>
      <c r="Q307" s="51" t="s">
        <v>572</v>
      </c>
      <c r="R307" s="941">
        <v>2012</v>
      </c>
      <c r="S307" s="942">
        <v>2018</v>
      </c>
      <c r="T307" s="942">
        <v>10</v>
      </c>
      <c r="U307" s="942">
        <v>18948.349999999999</v>
      </c>
      <c r="V307" s="739">
        <v>124063.6262916581</v>
      </c>
    </row>
    <row r="308" spans="16:22" x14ac:dyDescent="0.2">
      <c r="P308" s="744" t="s">
        <v>2305</v>
      </c>
      <c r="Q308" s="51" t="s">
        <v>572</v>
      </c>
      <c r="R308" s="941">
        <v>2012</v>
      </c>
      <c r="S308" s="942">
        <v>2019</v>
      </c>
      <c r="T308" s="942">
        <v>10</v>
      </c>
      <c r="U308" s="942">
        <v>17464.493999999999</v>
      </c>
      <c r="V308" s="739">
        <v>130566.93907199449</v>
      </c>
    </row>
    <row r="309" spans="16:22" x14ac:dyDescent="0.2">
      <c r="P309" s="744" t="s">
        <v>2305</v>
      </c>
      <c r="Q309" s="51" t="s">
        <v>572</v>
      </c>
      <c r="R309" s="941">
        <v>2012</v>
      </c>
      <c r="S309" s="942">
        <v>2020</v>
      </c>
      <c r="T309" s="942">
        <v>10</v>
      </c>
      <c r="U309" s="942">
        <v>19036.013999999999</v>
      </c>
      <c r="V309" s="739">
        <v>139720.3491521242</v>
      </c>
    </row>
    <row r="310" spans="16:22" x14ac:dyDescent="0.2">
      <c r="P310" s="744" t="s">
        <v>2305</v>
      </c>
      <c r="Q310" s="51" t="s">
        <v>572</v>
      </c>
      <c r="R310" s="941">
        <v>2012</v>
      </c>
      <c r="S310" s="942">
        <v>2021</v>
      </c>
      <c r="T310" s="942">
        <v>10</v>
      </c>
      <c r="U310" s="942">
        <v>19036.013999999999</v>
      </c>
      <c r="V310" s="739">
        <v>122046.6774064765</v>
      </c>
    </row>
    <row r="311" spans="16:22" x14ac:dyDescent="0.2">
      <c r="P311" s="744" t="s">
        <v>2305</v>
      </c>
      <c r="Q311" s="51" t="s">
        <v>572</v>
      </c>
      <c r="R311" s="941">
        <v>2012</v>
      </c>
      <c r="S311" s="942">
        <v>2022</v>
      </c>
      <c r="T311" s="942">
        <v>10</v>
      </c>
      <c r="U311" s="942">
        <v>17190.931</v>
      </c>
      <c r="V311" s="739">
        <v>116652.33697540961</v>
      </c>
    </row>
    <row r="312" spans="16:22" x14ac:dyDescent="0.2">
      <c r="P312" s="744" t="s">
        <v>2305</v>
      </c>
      <c r="Q312" s="51" t="s">
        <v>572</v>
      </c>
      <c r="R312" s="941">
        <v>2012</v>
      </c>
      <c r="S312" s="942">
        <v>2023</v>
      </c>
      <c r="T312" s="942">
        <v>10</v>
      </c>
      <c r="U312" s="942">
        <v>13159.231</v>
      </c>
      <c r="V312" s="739">
        <v>135362</v>
      </c>
    </row>
    <row r="313" spans="16:22" x14ac:dyDescent="0.2">
      <c r="P313" s="744" t="s">
        <v>2305</v>
      </c>
      <c r="Q313" s="51" t="s">
        <v>606</v>
      </c>
      <c r="R313" s="941">
        <v>2013</v>
      </c>
      <c r="S313" s="942">
        <v>2014</v>
      </c>
      <c r="T313" s="942">
        <v>20</v>
      </c>
      <c r="U313" s="942">
        <v>46332</v>
      </c>
      <c r="V313" s="739">
        <v>845833.2832059405</v>
      </c>
    </row>
    <row r="314" spans="16:22" x14ac:dyDescent="0.2">
      <c r="P314" s="744" t="s">
        <v>2305</v>
      </c>
      <c r="Q314" s="51" t="s">
        <v>606</v>
      </c>
      <c r="R314" s="941">
        <v>2013</v>
      </c>
      <c r="S314" s="942">
        <v>2015</v>
      </c>
      <c r="T314" s="942">
        <v>20</v>
      </c>
      <c r="U314" s="942">
        <v>46157</v>
      </c>
      <c r="V314" s="739">
        <v>650669.3691273788</v>
      </c>
    </row>
    <row r="315" spans="16:22" x14ac:dyDescent="0.2">
      <c r="P315" s="744" t="s">
        <v>2305</v>
      </c>
      <c r="Q315" s="51" t="s">
        <v>606</v>
      </c>
      <c r="R315" s="941">
        <v>2013</v>
      </c>
      <c r="S315" s="942">
        <v>2016</v>
      </c>
      <c r="T315" s="942">
        <v>20</v>
      </c>
      <c r="U315" s="942">
        <v>45922</v>
      </c>
      <c r="V315" s="739">
        <v>440251.75210960797</v>
      </c>
    </row>
    <row r="316" spans="16:22" x14ac:dyDescent="0.2">
      <c r="P316" s="744" t="s">
        <v>2305</v>
      </c>
      <c r="Q316" s="51" t="s">
        <v>606</v>
      </c>
      <c r="R316" s="941">
        <v>2013</v>
      </c>
      <c r="S316" s="942">
        <v>2017</v>
      </c>
      <c r="T316" s="942">
        <v>20</v>
      </c>
      <c r="U316" s="942">
        <v>44076</v>
      </c>
      <c r="V316" s="739">
        <v>338373.40928000002</v>
      </c>
    </row>
    <row r="317" spans="16:22" x14ac:dyDescent="0.2">
      <c r="P317" s="744" t="s">
        <v>2305</v>
      </c>
      <c r="Q317" s="51" t="s">
        <v>606</v>
      </c>
      <c r="R317" s="941">
        <v>2013</v>
      </c>
      <c r="S317" s="942">
        <v>2018</v>
      </c>
      <c r="T317" s="942">
        <v>20</v>
      </c>
      <c r="U317" s="942">
        <v>43716.766000000003</v>
      </c>
      <c r="V317" s="739">
        <v>484183.91485076892</v>
      </c>
    </row>
    <row r="318" spans="16:22" x14ac:dyDescent="0.2">
      <c r="P318" s="744" t="s">
        <v>2305</v>
      </c>
      <c r="Q318" s="51" t="s">
        <v>606</v>
      </c>
      <c r="R318" s="941">
        <v>2013</v>
      </c>
      <c r="S318" s="942">
        <v>2019</v>
      </c>
      <c r="T318" s="942">
        <v>20</v>
      </c>
      <c r="U318" s="942">
        <v>43082.968000000001</v>
      </c>
      <c r="V318" s="739">
        <v>148600.81935043461</v>
      </c>
    </row>
    <row r="319" spans="16:22" x14ac:dyDescent="0.2">
      <c r="P319" s="744" t="s">
        <v>2305</v>
      </c>
      <c r="Q319" s="51" t="s">
        <v>606</v>
      </c>
      <c r="R319" s="941">
        <v>2013</v>
      </c>
      <c r="S319" s="942">
        <v>2020</v>
      </c>
      <c r="T319" s="942">
        <v>20</v>
      </c>
      <c r="U319" s="942">
        <v>41821.843999999997</v>
      </c>
      <c r="V319" s="739">
        <v>197801.2134540382</v>
      </c>
    </row>
    <row r="320" spans="16:22" x14ac:dyDescent="0.2">
      <c r="P320" s="744" t="s">
        <v>2305</v>
      </c>
      <c r="Q320" s="51" t="s">
        <v>606</v>
      </c>
      <c r="R320" s="941">
        <v>2013</v>
      </c>
      <c r="S320" s="942">
        <v>2021</v>
      </c>
      <c r="T320" s="942">
        <v>20</v>
      </c>
      <c r="U320" s="942">
        <v>41821.843999999997</v>
      </c>
      <c r="V320" s="739">
        <v>180830.64280075851</v>
      </c>
    </row>
    <row r="321" spans="16:22" x14ac:dyDescent="0.2">
      <c r="P321" s="744" t="s">
        <v>2305</v>
      </c>
      <c r="Q321" s="51" t="s">
        <v>606</v>
      </c>
      <c r="R321" s="941">
        <v>2013</v>
      </c>
      <c r="S321" s="942">
        <v>2022</v>
      </c>
      <c r="T321" s="942">
        <v>20</v>
      </c>
      <c r="U321" s="942">
        <v>31281.017</v>
      </c>
      <c r="V321" s="739">
        <v>410164.33438159578</v>
      </c>
    </row>
    <row r="322" spans="16:22" x14ac:dyDescent="0.2">
      <c r="P322" s="744" t="s">
        <v>2305</v>
      </c>
      <c r="Q322" s="51" t="s">
        <v>606</v>
      </c>
      <c r="R322" s="941">
        <v>2013</v>
      </c>
      <c r="S322" s="942">
        <v>2023</v>
      </c>
      <c r="T322" s="942">
        <v>20</v>
      </c>
      <c r="U322" s="942">
        <v>24217.427</v>
      </c>
      <c r="V322" s="739">
        <v>948483</v>
      </c>
    </row>
    <row r="323" spans="16:22" x14ac:dyDescent="0.2">
      <c r="P323" s="744" t="s">
        <v>2305</v>
      </c>
      <c r="Q323" s="51" t="s">
        <v>550</v>
      </c>
      <c r="R323" s="941">
        <v>2012</v>
      </c>
      <c r="S323" s="942">
        <v>2013</v>
      </c>
      <c r="T323" s="942">
        <v>20</v>
      </c>
      <c r="U323" s="942">
        <v>45047</v>
      </c>
      <c r="V323" s="739">
        <v>873461.51248799742</v>
      </c>
    </row>
    <row r="324" spans="16:22" x14ac:dyDescent="0.2">
      <c r="P324" s="744" t="s">
        <v>2305</v>
      </c>
      <c r="Q324" s="51" t="s">
        <v>550</v>
      </c>
      <c r="R324" s="941">
        <v>2012</v>
      </c>
      <c r="S324" s="942">
        <v>2014</v>
      </c>
      <c r="T324" s="942">
        <v>20</v>
      </c>
      <c r="U324" s="942">
        <v>44014</v>
      </c>
      <c r="V324" s="739">
        <v>845833.2832059405</v>
      </c>
    </row>
    <row r="325" spans="16:22" x14ac:dyDescent="0.2">
      <c r="P325" s="744" t="s">
        <v>2305</v>
      </c>
      <c r="Q325" s="51" t="s">
        <v>550</v>
      </c>
      <c r="R325" s="941">
        <v>2012</v>
      </c>
      <c r="S325" s="942">
        <v>2015</v>
      </c>
      <c r="T325" s="942">
        <v>20</v>
      </c>
      <c r="U325" s="942">
        <v>42785</v>
      </c>
      <c r="V325" s="739">
        <v>273272.28960294288</v>
      </c>
    </row>
    <row r="326" spans="16:22" x14ac:dyDescent="0.2">
      <c r="P326" s="744" t="s">
        <v>2305</v>
      </c>
      <c r="Q326" s="51" t="s">
        <v>550</v>
      </c>
      <c r="R326" s="941">
        <v>2012</v>
      </c>
      <c r="S326" s="942">
        <v>2016</v>
      </c>
      <c r="T326" s="942">
        <v>20</v>
      </c>
      <c r="U326" s="942">
        <v>42504</v>
      </c>
      <c r="V326" s="739">
        <v>217735.57774249039</v>
      </c>
    </row>
    <row r="327" spans="16:22" x14ac:dyDescent="0.2">
      <c r="P327" s="744" t="s">
        <v>2305</v>
      </c>
      <c r="Q327" s="51" t="s">
        <v>550</v>
      </c>
      <c r="R327" s="941">
        <v>2012</v>
      </c>
      <c r="S327" s="942">
        <v>2017</v>
      </c>
      <c r="T327" s="942">
        <v>20</v>
      </c>
      <c r="U327" s="942">
        <v>40413</v>
      </c>
      <c r="V327" s="739">
        <v>153821.87946</v>
      </c>
    </row>
    <row r="328" spans="16:22" x14ac:dyDescent="0.2">
      <c r="P328" s="744" t="s">
        <v>2305</v>
      </c>
      <c r="Q328" s="51" t="s">
        <v>550</v>
      </c>
      <c r="R328" s="941">
        <v>2012</v>
      </c>
      <c r="S328" s="942">
        <v>2018</v>
      </c>
      <c r="T328" s="942">
        <v>20</v>
      </c>
      <c r="U328" s="942">
        <v>41312.76</v>
      </c>
      <c r="V328" s="739">
        <v>369669.89699973603</v>
      </c>
    </row>
    <row r="329" spans="16:22" x14ac:dyDescent="0.2">
      <c r="P329" s="744" t="s">
        <v>2305</v>
      </c>
      <c r="Q329" s="51" t="s">
        <v>550</v>
      </c>
      <c r="R329" s="941">
        <v>2012</v>
      </c>
      <c r="S329" s="942">
        <v>2019</v>
      </c>
      <c r="T329" s="942">
        <v>20</v>
      </c>
      <c r="U329" s="942">
        <v>39941.300999999999</v>
      </c>
      <c r="V329" s="739">
        <v>166707.587541343</v>
      </c>
    </row>
    <row r="330" spans="16:22" x14ac:dyDescent="0.2">
      <c r="P330" s="744" t="s">
        <v>2305</v>
      </c>
      <c r="Q330" s="51" t="s">
        <v>550</v>
      </c>
      <c r="R330" s="941">
        <v>2012</v>
      </c>
      <c r="S330" s="942">
        <v>2020</v>
      </c>
      <c r="T330" s="942">
        <v>20</v>
      </c>
      <c r="U330" s="942">
        <v>37664.438000000002</v>
      </c>
      <c r="V330" s="739">
        <v>192388.43937711729</v>
      </c>
    </row>
    <row r="331" spans="16:22" x14ac:dyDescent="0.2">
      <c r="P331" s="744" t="s">
        <v>2305</v>
      </c>
      <c r="Q331" s="51" t="s">
        <v>550</v>
      </c>
      <c r="R331" s="941">
        <v>2012</v>
      </c>
      <c r="S331" s="942">
        <v>2021</v>
      </c>
      <c r="T331" s="942">
        <v>20</v>
      </c>
      <c r="U331" s="942">
        <v>37664.438000000002</v>
      </c>
      <c r="V331" s="739">
        <v>132477.48634916029</v>
      </c>
    </row>
    <row r="332" spans="16:22" x14ac:dyDescent="0.2">
      <c r="P332" s="744" t="s">
        <v>2305</v>
      </c>
      <c r="Q332" s="51" t="s">
        <v>550</v>
      </c>
      <c r="R332" s="941">
        <v>2012</v>
      </c>
      <c r="S332" s="942">
        <v>2022</v>
      </c>
      <c r="T332" s="942">
        <v>20</v>
      </c>
      <c r="U332" s="942">
        <v>29274.170999999998</v>
      </c>
      <c r="V332" s="739">
        <v>213710.60526561161</v>
      </c>
    </row>
    <row r="333" spans="16:22" x14ac:dyDescent="0.2">
      <c r="P333" s="744" t="s">
        <v>2305</v>
      </c>
      <c r="Q333" s="51" t="s">
        <v>550</v>
      </c>
      <c r="R333" s="941">
        <v>2012</v>
      </c>
      <c r="S333" s="942">
        <v>2023</v>
      </c>
      <c r="T333" s="942">
        <v>20</v>
      </c>
      <c r="U333" s="942">
        <v>31300.71</v>
      </c>
      <c r="V333" s="739">
        <v>317817</v>
      </c>
    </row>
    <row r="334" spans="16:22" x14ac:dyDescent="0.2">
      <c r="P334" s="744" t="s">
        <v>2305</v>
      </c>
      <c r="Q334" s="51" t="s">
        <v>504</v>
      </c>
      <c r="R334" s="941">
        <v>2011</v>
      </c>
      <c r="S334" s="942">
        <v>2012</v>
      </c>
      <c r="T334" s="942">
        <v>20</v>
      </c>
      <c r="U334" s="942">
        <v>43065</v>
      </c>
      <c r="V334" s="739">
        <v>944750.33535440243</v>
      </c>
    </row>
    <row r="335" spans="16:22" x14ac:dyDescent="0.2">
      <c r="P335" s="744" t="s">
        <v>2305</v>
      </c>
      <c r="Q335" s="51" t="s">
        <v>504</v>
      </c>
      <c r="R335" s="941">
        <v>2011</v>
      </c>
      <c r="S335" s="942">
        <v>2013</v>
      </c>
      <c r="T335" s="942">
        <v>20</v>
      </c>
      <c r="U335" s="942">
        <v>44933</v>
      </c>
      <c r="V335" s="739">
        <v>873461.51248799742</v>
      </c>
    </row>
    <row r="336" spans="16:22" x14ac:dyDescent="0.2">
      <c r="P336" s="744" t="s">
        <v>2305</v>
      </c>
      <c r="Q336" s="51" t="s">
        <v>504</v>
      </c>
      <c r="R336" s="941">
        <v>2011</v>
      </c>
      <c r="S336" s="942">
        <v>2014</v>
      </c>
      <c r="T336" s="942">
        <v>20</v>
      </c>
      <c r="U336" s="942">
        <v>42715</v>
      </c>
      <c r="V336" s="739">
        <v>845833.2832059405</v>
      </c>
    </row>
    <row r="337" spans="16:22" x14ac:dyDescent="0.2">
      <c r="P337" s="744" t="s">
        <v>2305</v>
      </c>
      <c r="Q337" s="51" t="s">
        <v>504</v>
      </c>
      <c r="R337" s="941">
        <v>2011</v>
      </c>
      <c r="S337" s="942">
        <v>2015</v>
      </c>
      <c r="T337" s="942">
        <v>20</v>
      </c>
      <c r="U337" s="942">
        <v>40966</v>
      </c>
      <c r="V337" s="739">
        <v>275298.94862098718</v>
      </c>
    </row>
    <row r="338" spans="16:22" x14ac:dyDescent="0.2">
      <c r="P338" s="744" t="s">
        <v>2305</v>
      </c>
      <c r="Q338" s="51" t="s">
        <v>504</v>
      </c>
      <c r="R338" s="941">
        <v>2011</v>
      </c>
      <c r="S338" s="942">
        <v>2016</v>
      </c>
      <c r="T338" s="942">
        <v>20</v>
      </c>
      <c r="U338" s="942">
        <v>38539</v>
      </c>
      <c r="V338" s="739">
        <v>388576.25321403489</v>
      </c>
    </row>
    <row r="339" spans="16:22" x14ac:dyDescent="0.2">
      <c r="P339" s="744" t="s">
        <v>2305</v>
      </c>
      <c r="Q339" s="51" t="s">
        <v>504</v>
      </c>
      <c r="R339" s="941">
        <v>2011</v>
      </c>
      <c r="S339" s="942">
        <v>2017</v>
      </c>
      <c r="T339" s="942">
        <v>20</v>
      </c>
      <c r="U339" s="942">
        <v>34562</v>
      </c>
      <c r="V339" s="739">
        <v>636989.75260999997</v>
      </c>
    </row>
    <row r="340" spans="16:22" x14ac:dyDescent="0.2">
      <c r="P340" s="744" t="s">
        <v>2305</v>
      </c>
      <c r="Q340" s="51" t="s">
        <v>504</v>
      </c>
      <c r="R340" s="941">
        <v>2011</v>
      </c>
      <c r="S340" s="942">
        <v>2018</v>
      </c>
      <c r="T340" s="942">
        <v>20</v>
      </c>
      <c r="U340" s="942">
        <v>37339.125999999997</v>
      </c>
      <c r="V340" s="739">
        <v>258269.75197231429</v>
      </c>
    </row>
    <row r="341" spans="16:22" x14ac:dyDescent="0.2">
      <c r="P341" s="744" t="s">
        <v>2305</v>
      </c>
      <c r="Q341" s="51" t="s">
        <v>504</v>
      </c>
      <c r="R341" s="941">
        <v>2011</v>
      </c>
      <c r="S341" s="942">
        <v>2019</v>
      </c>
      <c r="T341" s="942">
        <v>20</v>
      </c>
      <c r="U341" s="942">
        <v>33508.633000000002</v>
      </c>
      <c r="V341" s="739">
        <v>185112.96105107301</v>
      </c>
    </row>
    <row r="342" spans="16:22" x14ac:dyDescent="0.2">
      <c r="P342" s="744" t="s">
        <v>2305</v>
      </c>
      <c r="Q342" s="51" t="s">
        <v>504</v>
      </c>
      <c r="R342" s="941">
        <v>2011</v>
      </c>
      <c r="S342" s="942">
        <v>2020</v>
      </c>
      <c r="T342" s="942">
        <v>20</v>
      </c>
      <c r="U342" s="942">
        <v>33705.355000000003</v>
      </c>
      <c r="V342" s="739">
        <v>942842.5882939049</v>
      </c>
    </row>
    <row r="343" spans="16:22" x14ac:dyDescent="0.2">
      <c r="P343" s="744" t="s">
        <v>2305</v>
      </c>
      <c r="Q343" s="51" t="s">
        <v>504</v>
      </c>
      <c r="R343" s="941">
        <v>2011</v>
      </c>
      <c r="S343" s="942">
        <v>2021</v>
      </c>
      <c r="T343" s="942">
        <v>20</v>
      </c>
      <c r="U343" s="942">
        <v>33705.355000000003</v>
      </c>
      <c r="V343" s="739">
        <v>176803.43194541481</v>
      </c>
    </row>
    <row r="344" spans="16:22" x14ac:dyDescent="0.2">
      <c r="P344" s="744" t="s">
        <v>2305</v>
      </c>
      <c r="Q344" s="51" t="s">
        <v>504</v>
      </c>
      <c r="R344" s="941">
        <v>2011</v>
      </c>
      <c r="S344" s="942">
        <v>2022</v>
      </c>
      <c r="T344" s="942">
        <v>20</v>
      </c>
      <c r="U344" s="942">
        <v>29512.392</v>
      </c>
      <c r="V344" s="739">
        <v>412922.32521848218</v>
      </c>
    </row>
    <row r="345" spans="16:22" x14ac:dyDescent="0.2">
      <c r="P345" s="744" t="s">
        <v>2305</v>
      </c>
      <c r="Q345" s="51" t="s">
        <v>504</v>
      </c>
      <c r="R345" s="941">
        <v>2011</v>
      </c>
      <c r="S345" s="942">
        <v>2023</v>
      </c>
      <c r="T345" s="942">
        <v>20</v>
      </c>
      <c r="U345" s="942">
        <v>23456.758000000002</v>
      </c>
      <c r="V345" s="739">
        <v>287259</v>
      </c>
    </row>
    <row r="346" spans="16:22" x14ac:dyDescent="0.2">
      <c r="P346" s="744" t="s">
        <v>2305</v>
      </c>
      <c r="Q346" s="51" t="s">
        <v>618</v>
      </c>
      <c r="R346" s="941">
        <v>2013</v>
      </c>
      <c r="S346" s="942">
        <v>2014</v>
      </c>
      <c r="T346" s="942">
        <v>10</v>
      </c>
      <c r="U346" s="942">
        <v>23405</v>
      </c>
      <c r="V346" s="739">
        <v>423550.69953640801</v>
      </c>
    </row>
    <row r="347" spans="16:22" x14ac:dyDescent="0.2">
      <c r="P347" s="744" t="s">
        <v>2305</v>
      </c>
      <c r="Q347" s="51" t="s">
        <v>618</v>
      </c>
      <c r="R347" s="941">
        <v>2013</v>
      </c>
      <c r="S347" s="942">
        <v>2015</v>
      </c>
      <c r="T347" s="942">
        <v>10</v>
      </c>
      <c r="U347" s="942">
        <v>22148</v>
      </c>
      <c r="V347" s="739">
        <v>148095.62624851</v>
      </c>
    </row>
    <row r="348" spans="16:22" x14ac:dyDescent="0.2">
      <c r="P348" s="744" t="s">
        <v>2305</v>
      </c>
      <c r="Q348" s="51" t="s">
        <v>618</v>
      </c>
      <c r="R348" s="941">
        <v>2013</v>
      </c>
      <c r="S348" s="942">
        <v>2016</v>
      </c>
      <c r="T348" s="942">
        <v>10</v>
      </c>
      <c r="U348" s="942">
        <v>22441</v>
      </c>
      <c r="V348" s="739">
        <v>130124.0813611425</v>
      </c>
    </row>
    <row r="349" spans="16:22" x14ac:dyDescent="0.2">
      <c r="P349" s="744" t="s">
        <v>2305</v>
      </c>
      <c r="Q349" s="51" t="s">
        <v>618</v>
      </c>
      <c r="R349" s="941">
        <v>2013</v>
      </c>
      <c r="S349" s="942">
        <v>2017</v>
      </c>
      <c r="T349" s="942">
        <v>10</v>
      </c>
      <c r="U349" s="942">
        <v>21555</v>
      </c>
      <c r="V349" s="739">
        <v>51376.669139999998</v>
      </c>
    </row>
    <row r="350" spans="16:22" x14ac:dyDescent="0.2">
      <c r="P350" s="744" t="s">
        <v>2305</v>
      </c>
      <c r="Q350" s="51" t="s">
        <v>618</v>
      </c>
      <c r="R350" s="941">
        <v>2013</v>
      </c>
      <c r="S350" s="942">
        <v>2018</v>
      </c>
      <c r="T350" s="942">
        <v>10</v>
      </c>
      <c r="U350" s="942">
        <v>21698.973000000002</v>
      </c>
      <c r="V350" s="739">
        <v>133202.03617131521</v>
      </c>
    </row>
    <row r="351" spans="16:22" x14ac:dyDescent="0.2">
      <c r="P351" s="744" t="s">
        <v>2305</v>
      </c>
      <c r="Q351" s="51" t="s">
        <v>618</v>
      </c>
      <c r="R351" s="941">
        <v>2013</v>
      </c>
      <c r="S351" s="942">
        <v>2019</v>
      </c>
      <c r="T351" s="942">
        <v>10</v>
      </c>
      <c r="U351" s="942">
        <v>18063.327000000001</v>
      </c>
      <c r="V351" s="739">
        <v>95612.482597492504</v>
      </c>
    </row>
    <row r="352" spans="16:22" x14ac:dyDescent="0.2">
      <c r="P352" s="744" t="s">
        <v>2305</v>
      </c>
      <c r="Q352" s="51" t="s">
        <v>618</v>
      </c>
      <c r="R352" s="941">
        <v>2013</v>
      </c>
      <c r="S352" s="942">
        <v>2020</v>
      </c>
      <c r="T352" s="942">
        <v>10</v>
      </c>
      <c r="U352" s="942">
        <v>19002.096000000001</v>
      </c>
      <c r="V352" s="739">
        <v>78250.264468927038</v>
      </c>
    </row>
    <row r="353" spans="16:22" x14ac:dyDescent="0.2">
      <c r="P353" s="744" t="s">
        <v>2305</v>
      </c>
      <c r="Q353" s="51" t="s">
        <v>618</v>
      </c>
      <c r="R353" s="941">
        <v>2013</v>
      </c>
      <c r="S353" s="942">
        <v>2021</v>
      </c>
      <c r="T353" s="942">
        <v>10</v>
      </c>
      <c r="U353" s="942">
        <v>19002.096000000001</v>
      </c>
      <c r="V353" s="739">
        <v>77742.920299783145</v>
      </c>
    </row>
    <row r="354" spans="16:22" x14ac:dyDescent="0.2">
      <c r="P354" s="744" t="s">
        <v>2305</v>
      </c>
      <c r="Q354" s="51" t="s">
        <v>618</v>
      </c>
      <c r="R354" s="941">
        <v>2013</v>
      </c>
      <c r="S354" s="942">
        <v>2022</v>
      </c>
      <c r="T354" s="942">
        <v>10</v>
      </c>
      <c r="U354" s="942">
        <v>19739.031999999999</v>
      </c>
      <c r="V354" s="739">
        <v>119485.9885906097</v>
      </c>
    </row>
    <row r="355" spans="16:22" x14ac:dyDescent="0.2">
      <c r="P355" s="744" t="s">
        <v>2305</v>
      </c>
      <c r="Q355" s="51" t="s">
        <v>618</v>
      </c>
      <c r="R355" s="941">
        <v>2013</v>
      </c>
      <c r="S355" s="942">
        <v>2023</v>
      </c>
      <c r="T355" s="942">
        <v>10</v>
      </c>
      <c r="U355" s="942">
        <v>20243.432000000001</v>
      </c>
      <c r="V355" s="739">
        <v>92303</v>
      </c>
    </row>
    <row r="356" spans="16:22" x14ac:dyDescent="0.2">
      <c r="P356" s="744" t="s">
        <v>2305</v>
      </c>
      <c r="Q356" s="51" t="s">
        <v>2307</v>
      </c>
      <c r="R356" s="941">
        <v>2011</v>
      </c>
      <c r="S356" s="942">
        <v>2012</v>
      </c>
      <c r="T356" s="942">
        <v>15</v>
      </c>
      <c r="U356" s="942">
        <v>32301</v>
      </c>
      <c r="V356" s="739">
        <v>708562.75151580188</v>
      </c>
    </row>
    <row r="357" spans="16:22" x14ac:dyDescent="0.2">
      <c r="P357" s="744" t="s">
        <v>2305</v>
      </c>
      <c r="Q357" s="51" t="s">
        <v>2307</v>
      </c>
      <c r="R357" s="941">
        <v>2011</v>
      </c>
      <c r="S357" s="942">
        <v>2013</v>
      </c>
      <c r="T357" s="942">
        <v>15</v>
      </c>
      <c r="U357" s="942">
        <v>32642</v>
      </c>
      <c r="V357" s="739">
        <v>655418.68293043226</v>
      </c>
    </row>
    <row r="358" spans="16:22" x14ac:dyDescent="0.2">
      <c r="P358" s="744" t="s">
        <v>2305</v>
      </c>
      <c r="Q358" s="51" t="s">
        <v>2307</v>
      </c>
      <c r="R358" s="941">
        <v>2011</v>
      </c>
      <c r="S358" s="942">
        <v>2014</v>
      </c>
      <c r="T358" s="942">
        <v>15</v>
      </c>
      <c r="U358" s="942">
        <v>32102</v>
      </c>
      <c r="V358" s="739">
        <v>634057.93343773659</v>
      </c>
    </row>
    <row r="359" spans="16:22" x14ac:dyDescent="0.2">
      <c r="P359" s="744" t="s">
        <v>2305</v>
      </c>
      <c r="Q359" s="51" t="s">
        <v>2307</v>
      </c>
      <c r="R359" s="941">
        <v>2011</v>
      </c>
      <c r="S359" s="942">
        <v>2015</v>
      </c>
      <c r="T359" s="942">
        <v>15</v>
      </c>
      <c r="U359" s="942">
        <v>28713</v>
      </c>
      <c r="V359" s="739">
        <v>279544.50399728707</v>
      </c>
    </row>
    <row r="360" spans="16:22" x14ac:dyDescent="0.2">
      <c r="P360" s="744" t="s">
        <v>2305</v>
      </c>
      <c r="Q360" s="51" t="s">
        <v>2307</v>
      </c>
      <c r="R360" s="941">
        <v>2011</v>
      </c>
      <c r="S360" s="942">
        <v>2016</v>
      </c>
      <c r="T360" s="942">
        <v>15</v>
      </c>
      <c r="U360" s="942">
        <v>30612</v>
      </c>
      <c r="V360" s="739">
        <v>288440.1164177889</v>
      </c>
    </row>
    <row r="361" spans="16:22" x14ac:dyDescent="0.2">
      <c r="P361" s="744" t="s">
        <v>2305</v>
      </c>
      <c r="Q361" s="51" t="s">
        <v>2307</v>
      </c>
      <c r="R361" s="941">
        <v>2011</v>
      </c>
      <c r="S361" s="942">
        <v>2017</v>
      </c>
      <c r="T361" s="942">
        <v>15</v>
      </c>
      <c r="U361" s="942">
        <v>25383</v>
      </c>
      <c r="V361" s="739">
        <v>717863.56027000002</v>
      </c>
    </row>
    <row r="362" spans="16:22" x14ac:dyDescent="0.2">
      <c r="P362" s="744" t="s">
        <v>2305</v>
      </c>
      <c r="Q362" s="51" t="s">
        <v>2307</v>
      </c>
      <c r="R362" s="941">
        <v>2011</v>
      </c>
      <c r="S362" s="942">
        <v>2018</v>
      </c>
      <c r="T362" s="942">
        <v>15</v>
      </c>
      <c r="U362" s="942">
        <v>28707.717000000001</v>
      </c>
      <c r="V362" s="739">
        <v>318615.53148370818</v>
      </c>
    </row>
    <row r="363" spans="16:22" x14ac:dyDescent="0.2">
      <c r="P363" s="744" t="s">
        <v>2305</v>
      </c>
      <c r="Q363" s="51" t="s">
        <v>2307</v>
      </c>
      <c r="R363" s="941">
        <v>2011</v>
      </c>
      <c r="S363" s="942">
        <v>2019</v>
      </c>
      <c r="T363" s="942">
        <v>15</v>
      </c>
      <c r="U363" s="942">
        <v>27663.216</v>
      </c>
      <c r="V363" s="739">
        <v>150805.09089685409</v>
      </c>
    </row>
    <row r="364" spans="16:22" x14ac:dyDescent="0.2">
      <c r="P364" s="744" t="s">
        <v>2305</v>
      </c>
      <c r="Q364" s="51" t="s">
        <v>2307</v>
      </c>
      <c r="R364" s="941">
        <v>2011</v>
      </c>
      <c r="S364" s="942">
        <v>2020</v>
      </c>
      <c r="T364" s="942">
        <v>15</v>
      </c>
      <c r="U364" s="942">
        <v>24388.942999999999</v>
      </c>
      <c r="V364" s="739">
        <v>203770.9289150796</v>
      </c>
    </row>
    <row r="365" spans="16:22" x14ac:dyDescent="0.2">
      <c r="P365" s="744" t="s">
        <v>2305</v>
      </c>
      <c r="Q365" s="51" t="s">
        <v>2307</v>
      </c>
      <c r="R365" s="941">
        <v>2011</v>
      </c>
      <c r="S365" s="942">
        <v>2021</v>
      </c>
      <c r="T365" s="942">
        <v>15</v>
      </c>
      <c r="U365" s="942">
        <v>24388.942999999999</v>
      </c>
      <c r="V365" s="739">
        <v>712871.79261974536</v>
      </c>
    </row>
    <row r="366" spans="16:22" x14ac:dyDescent="0.2">
      <c r="P366" s="744" t="s">
        <v>2305</v>
      </c>
      <c r="Q366" s="51" t="s">
        <v>2307</v>
      </c>
      <c r="R366" s="941">
        <v>2011</v>
      </c>
      <c r="S366" s="942">
        <v>2022</v>
      </c>
      <c r="T366" s="942">
        <v>15</v>
      </c>
      <c r="U366" s="942">
        <v>17699.297999999999</v>
      </c>
      <c r="V366" s="739">
        <v>338746.77834758803</v>
      </c>
    </row>
    <row r="367" spans="16:22" x14ac:dyDescent="0.2">
      <c r="P367" s="744" t="s">
        <v>2305</v>
      </c>
      <c r="Q367" s="51" t="s">
        <v>2307</v>
      </c>
      <c r="R367" s="941">
        <v>2011</v>
      </c>
      <c r="S367" s="942">
        <v>2023</v>
      </c>
      <c r="T367" s="942">
        <v>15</v>
      </c>
      <c r="U367" s="942">
        <v>18528.988000000001</v>
      </c>
      <c r="V367" s="739">
        <v>267158</v>
      </c>
    </row>
    <row r="368" spans="16:22" x14ac:dyDescent="0.2">
      <c r="P368" s="744" t="s">
        <v>2308</v>
      </c>
      <c r="Q368" s="51" t="s">
        <v>2309</v>
      </c>
      <c r="R368" s="941">
        <v>2014</v>
      </c>
      <c r="S368" s="942">
        <v>2015</v>
      </c>
      <c r="T368" s="942">
        <v>8</v>
      </c>
      <c r="U368" s="942">
        <v>18284</v>
      </c>
      <c r="V368" s="739">
        <v>94208.861235562479</v>
      </c>
    </row>
    <row r="369" spans="16:22" x14ac:dyDescent="0.2">
      <c r="P369" s="744" t="s">
        <v>2308</v>
      </c>
      <c r="Q369" s="51" t="s">
        <v>2309</v>
      </c>
      <c r="R369" s="941">
        <v>2014</v>
      </c>
      <c r="S369" s="942">
        <v>2016</v>
      </c>
      <c r="T369" s="942">
        <v>8</v>
      </c>
      <c r="U369" s="942">
        <v>19149</v>
      </c>
      <c r="V369" s="739">
        <v>206968.34488655449</v>
      </c>
    </row>
    <row r="370" spans="16:22" x14ac:dyDescent="0.2">
      <c r="P370" s="744" t="s">
        <v>2308</v>
      </c>
      <c r="Q370" s="51" t="s">
        <v>2309</v>
      </c>
      <c r="R370" s="941">
        <v>2014</v>
      </c>
      <c r="S370" s="942">
        <v>2017</v>
      </c>
      <c r="T370" s="942">
        <v>8</v>
      </c>
      <c r="U370" s="942">
        <v>19983</v>
      </c>
      <c r="V370" s="739">
        <v>186982.31706</v>
      </c>
    </row>
    <row r="371" spans="16:22" x14ac:dyDescent="0.2">
      <c r="P371" s="744" t="s">
        <v>2308</v>
      </c>
      <c r="Q371" s="51" t="s">
        <v>2309</v>
      </c>
      <c r="R371" s="941">
        <v>2014</v>
      </c>
      <c r="S371" s="942">
        <v>2018</v>
      </c>
      <c r="T371" s="942">
        <v>8</v>
      </c>
      <c r="U371" s="942">
        <v>19678</v>
      </c>
      <c r="V371" s="739">
        <v>175942.7796189303</v>
      </c>
    </row>
    <row r="372" spans="16:22" x14ac:dyDescent="0.2">
      <c r="P372" s="744" t="s">
        <v>2308</v>
      </c>
      <c r="Q372" s="51" t="s">
        <v>2309</v>
      </c>
      <c r="R372" s="941">
        <v>2014</v>
      </c>
      <c r="S372" s="942">
        <v>2019</v>
      </c>
      <c r="T372" s="942">
        <v>8</v>
      </c>
      <c r="U372" s="942">
        <v>19762</v>
      </c>
      <c r="V372" s="739">
        <v>157007.6171256057</v>
      </c>
    </row>
    <row r="373" spans="16:22" x14ac:dyDescent="0.2">
      <c r="P373" s="744" t="s">
        <v>2308</v>
      </c>
      <c r="Q373" s="51" t="s">
        <v>2309</v>
      </c>
      <c r="R373" s="941">
        <v>2014</v>
      </c>
      <c r="S373" s="942">
        <v>2020</v>
      </c>
      <c r="T373" s="942">
        <v>8</v>
      </c>
      <c r="U373" s="942">
        <v>20437</v>
      </c>
      <c r="V373" s="739">
        <v>170059.73105208721</v>
      </c>
    </row>
    <row r="374" spans="16:22" x14ac:dyDescent="0.2">
      <c r="P374" s="744" t="s">
        <v>2308</v>
      </c>
      <c r="Q374" s="51" t="s">
        <v>2309</v>
      </c>
      <c r="R374" s="941">
        <v>2014</v>
      </c>
      <c r="S374" s="942">
        <v>2021</v>
      </c>
      <c r="T374" s="942">
        <v>8</v>
      </c>
      <c r="U374" s="942">
        <v>19854</v>
      </c>
      <c r="V374" s="739">
        <v>185448.0674784281</v>
      </c>
    </row>
    <row r="375" spans="16:22" x14ac:dyDescent="0.2">
      <c r="P375" s="744" t="s">
        <v>2308</v>
      </c>
      <c r="Q375" s="51" t="s">
        <v>2309</v>
      </c>
      <c r="R375" s="941">
        <v>2014</v>
      </c>
      <c r="S375" s="942">
        <v>2022</v>
      </c>
      <c r="T375" s="942">
        <v>8</v>
      </c>
      <c r="U375" s="942">
        <v>20004</v>
      </c>
      <c r="V375" s="739">
        <v>193392.05871682501</v>
      </c>
    </row>
    <row r="376" spans="16:22" x14ac:dyDescent="0.2">
      <c r="P376" s="744" t="s">
        <v>2308</v>
      </c>
      <c r="Q376" s="51" t="s">
        <v>2309</v>
      </c>
      <c r="R376" s="941">
        <v>2014</v>
      </c>
      <c r="S376" s="942">
        <v>2023</v>
      </c>
      <c r="T376" s="942">
        <v>8</v>
      </c>
      <c r="U376" s="942">
        <v>19137</v>
      </c>
      <c r="V376" s="739">
        <v>176042</v>
      </c>
    </row>
    <row r="377" spans="16:22" x14ac:dyDescent="0.2">
      <c r="P377" s="744" t="s">
        <v>2308</v>
      </c>
      <c r="Q377" s="51" t="s">
        <v>2310</v>
      </c>
      <c r="R377" s="941">
        <v>2011</v>
      </c>
      <c r="S377" s="942">
        <v>2013</v>
      </c>
      <c r="T377" s="942">
        <v>9</v>
      </c>
      <c r="U377" s="942">
        <v>12417.236000000001</v>
      </c>
      <c r="V377" s="739">
        <v>172750.56013970519</v>
      </c>
    </row>
    <row r="378" spans="16:22" x14ac:dyDescent="0.2">
      <c r="P378" s="744" t="s">
        <v>2308</v>
      </c>
      <c r="Q378" s="51" t="s">
        <v>2310</v>
      </c>
      <c r="R378" s="941">
        <v>2011</v>
      </c>
      <c r="S378" s="942">
        <v>2014</v>
      </c>
      <c r="T378" s="942">
        <v>9</v>
      </c>
      <c r="U378" s="942">
        <v>21061</v>
      </c>
      <c r="V378" s="739">
        <v>155100.7154458054</v>
      </c>
    </row>
    <row r="379" spans="16:22" x14ac:dyDescent="0.2">
      <c r="P379" s="744" t="s">
        <v>2308</v>
      </c>
      <c r="Q379" s="51" t="s">
        <v>2310</v>
      </c>
      <c r="R379" s="941">
        <v>2011</v>
      </c>
      <c r="S379" s="942">
        <v>2015</v>
      </c>
      <c r="T379" s="942">
        <v>9</v>
      </c>
      <c r="U379" s="942">
        <v>19987</v>
      </c>
      <c r="V379" s="739">
        <v>131889.89282337949</v>
      </c>
    </row>
    <row r="380" spans="16:22" x14ac:dyDescent="0.2">
      <c r="P380" s="744" t="s">
        <v>2308</v>
      </c>
      <c r="Q380" s="51" t="s">
        <v>2310</v>
      </c>
      <c r="R380" s="941">
        <v>2011</v>
      </c>
      <c r="S380" s="942">
        <v>2016</v>
      </c>
      <c r="T380" s="942">
        <v>9</v>
      </c>
      <c r="U380" s="942">
        <v>20863</v>
      </c>
      <c r="V380" s="739">
        <v>232839.07684164451</v>
      </c>
    </row>
    <row r="381" spans="16:22" x14ac:dyDescent="0.2">
      <c r="P381" s="744" t="s">
        <v>2308</v>
      </c>
      <c r="Q381" s="51" t="s">
        <v>2310</v>
      </c>
      <c r="R381" s="941">
        <v>2011</v>
      </c>
      <c r="S381" s="942">
        <v>2017</v>
      </c>
      <c r="T381" s="942">
        <v>9</v>
      </c>
      <c r="U381" s="942">
        <v>17638</v>
      </c>
      <c r="V381" s="739">
        <v>210353.57827999999</v>
      </c>
    </row>
    <row r="382" spans="16:22" x14ac:dyDescent="0.2">
      <c r="P382" s="744" t="s">
        <v>2308</v>
      </c>
      <c r="Q382" s="51" t="s">
        <v>2310</v>
      </c>
      <c r="R382" s="941">
        <v>2011</v>
      </c>
      <c r="S382" s="942">
        <v>2018</v>
      </c>
      <c r="T382" s="942">
        <v>9</v>
      </c>
      <c r="U382" s="942">
        <v>20161</v>
      </c>
      <c r="V382" s="739">
        <v>197935.9259074601</v>
      </c>
    </row>
    <row r="383" spans="16:22" x14ac:dyDescent="0.2">
      <c r="P383" s="744" t="s">
        <v>2308</v>
      </c>
      <c r="Q383" s="51" t="s">
        <v>2310</v>
      </c>
      <c r="R383" s="941">
        <v>2011</v>
      </c>
      <c r="S383" s="942">
        <v>2019</v>
      </c>
      <c r="T383" s="942">
        <v>9</v>
      </c>
      <c r="U383" s="942">
        <v>18808</v>
      </c>
      <c r="V383" s="739">
        <v>176633.27536343361</v>
      </c>
    </row>
    <row r="384" spans="16:22" x14ac:dyDescent="0.2">
      <c r="P384" s="744" t="s">
        <v>2308</v>
      </c>
      <c r="Q384" s="51" t="s">
        <v>2310</v>
      </c>
      <c r="R384" s="941">
        <v>2011</v>
      </c>
      <c r="S384" s="942">
        <v>2020</v>
      </c>
      <c r="T384" s="942">
        <v>9</v>
      </c>
      <c r="U384" s="942">
        <v>20172</v>
      </c>
      <c r="V384" s="739">
        <v>191317.48750723561</v>
      </c>
    </row>
    <row r="385" spans="16:22" x14ac:dyDescent="0.2">
      <c r="P385" s="744" t="s">
        <v>2308</v>
      </c>
      <c r="Q385" s="51" t="s">
        <v>2310</v>
      </c>
      <c r="R385" s="941">
        <v>2011</v>
      </c>
      <c r="S385" s="942">
        <v>2021</v>
      </c>
      <c r="T385" s="942">
        <v>9</v>
      </c>
      <c r="U385" s="942">
        <v>19470</v>
      </c>
      <c r="V385" s="739">
        <v>208629.49194741089</v>
      </c>
    </row>
    <row r="386" spans="16:22" x14ac:dyDescent="0.2">
      <c r="P386" s="744" t="s">
        <v>2308</v>
      </c>
      <c r="Q386" s="51" t="s">
        <v>2310</v>
      </c>
      <c r="R386" s="941">
        <v>2011</v>
      </c>
      <c r="S386" s="942">
        <v>2022</v>
      </c>
      <c r="T386" s="942">
        <v>9</v>
      </c>
      <c r="U386" s="942">
        <v>18596</v>
      </c>
      <c r="V386" s="739">
        <v>217566.1956125554</v>
      </c>
    </row>
    <row r="387" spans="16:22" x14ac:dyDescent="0.2">
      <c r="P387" s="744" t="s">
        <v>2308</v>
      </c>
      <c r="Q387" s="51" t="s">
        <v>2310</v>
      </c>
      <c r="R387" s="941">
        <v>2011</v>
      </c>
      <c r="S387" s="942">
        <v>2023</v>
      </c>
      <c r="T387" s="942">
        <v>9</v>
      </c>
      <c r="U387" s="942">
        <v>19241</v>
      </c>
      <c r="V387" s="739">
        <v>198047</v>
      </c>
    </row>
    <row r="388" spans="16:22" x14ac:dyDescent="0.2">
      <c r="P388" s="744" t="s">
        <v>2308</v>
      </c>
      <c r="Q388" s="51" t="s">
        <v>2311</v>
      </c>
      <c r="R388" s="941">
        <v>2011</v>
      </c>
      <c r="S388" s="942">
        <v>2013</v>
      </c>
      <c r="T388" s="942">
        <v>7</v>
      </c>
      <c r="U388" s="942">
        <v>12161.82</v>
      </c>
      <c r="V388" s="739">
        <v>134362.12019499639</v>
      </c>
    </row>
    <row r="389" spans="16:22" x14ac:dyDescent="0.2">
      <c r="P389" s="744" t="s">
        <v>2308</v>
      </c>
      <c r="Q389" s="51" t="s">
        <v>2311</v>
      </c>
      <c r="R389" s="941">
        <v>2011</v>
      </c>
      <c r="S389" s="942">
        <v>2014</v>
      </c>
      <c r="T389" s="942">
        <v>7</v>
      </c>
      <c r="U389" s="942">
        <v>16172</v>
      </c>
      <c r="V389" s="739">
        <v>120633.32618413</v>
      </c>
    </row>
    <row r="390" spans="16:22" x14ac:dyDescent="0.2">
      <c r="P390" s="744" t="s">
        <v>2308</v>
      </c>
      <c r="Q390" s="51" t="s">
        <v>2311</v>
      </c>
      <c r="R390" s="941">
        <v>2011</v>
      </c>
      <c r="S390" s="942">
        <v>2015</v>
      </c>
      <c r="T390" s="942">
        <v>7</v>
      </c>
      <c r="U390" s="942">
        <v>15286</v>
      </c>
      <c r="V390" s="739">
        <v>32971.844979242873</v>
      </c>
    </row>
    <row r="391" spans="16:22" x14ac:dyDescent="0.2">
      <c r="P391" s="744" t="s">
        <v>2308</v>
      </c>
      <c r="Q391" s="51" t="s">
        <v>2311</v>
      </c>
      <c r="R391" s="941">
        <v>2011</v>
      </c>
      <c r="S391" s="942">
        <v>2016</v>
      </c>
      <c r="T391" s="942">
        <v>7</v>
      </c>
      <c r="U391" s="942">
        <v>15436</v>
      </c>
      <c r="V391" s="739">
        <v>181096.36830854739</v>
      </c>
    </row>
    <row r="392" spans="16:22" x14ac:dyDescent="0.2">
      <c r="P392" s="744" t="s">
        <v>2308</v>
      </c>
      <c r="Q392" s="51" t="s">
        <v>2311</v>
      </c>
      <c r="R392" s="941">
        <v>2011</v>
      </c>
      <c r="S392" s="942">
        <v>2017</v>
      </c>
      <c r="T392" s="942">
        <v>7</v>
      </c>
      <c r="U392" s="942">
        <v>13437</v>
      </c>
      <c r="V392" s="739">
        <v>163609.83311000001</v>
      </c>
    </row>
    <row r="393" spans="16:22" x14ac:dyDescent="0.2">
      <c r="P393" s="744" t="s">
        <v>2308</v>
      </c>
      <c r="Q393" s="51" t="s">
        <v>2311</v>
      </c>
      <c r="R393" s="941">
        <v>2011</v>
      </c>
      <c r="S393" s="942">
        <v>2018</v>
      </c>
      <c r="T393" s="942">
        <v>7</v>
      </c>
      <c r="U393" s="942">
        <v>14973</v>
      </c>
      <c r="V393" s="739">
        <v>153950.82867505451</v>
      </c>
    </row>
    <row r="394" spans="16:22" x14ac:dyDescent="0.2">
      <c r="P394" s="744" t="s">
        <v>2308</v>
      </c>
      <c r="Q394" s="51" t="s">
        <v>2311</v>
      </c>
      <c r="R394" s="941">
        <v>2011</v>
      </c>
      <c r="S394" s="942">
        <v>2019</v>
      </c>
      <c r="T394" s="942">
        <v>7</v>
      </c>
      <c r="U394" s="942">
        <v>15071</v>
      </c>
      <c r="V394" s="739">
        <v>137381.9588877779</v>
      </c>
    </row>
    <row r="395" spans="16:22" x14ac:dyDescent="0.2">
      <c r="P395" s="744" t="s">
        <v>2308</v>
      </c>
      <c r="Q395" s="51" t="s">
        <v>2311</v>
      </c>
      <c r="R395" s="941">
        <v>2011</v>
      </c>
      <c r="S395" s="942">
        <v>2020</v>
      </c>
      <c r="T395" s="942">
        <v>7</v>
      </c>
      <c r="U395" s="942">
        <v>15487</v>
      </c>
      <c r="V395" s="739">
        <v>148801.9745969387</v>
      </c>
    </row>
    <row r="396" spans="16:22" x14ac:dyDescent="0.2">
      <c r="P396" s="744" t="s">
        <v>2308</v>
      </c>
      <c r="Q396" s="51" t="s">
        <v>2311</v>
      </c>
      <c r="R396" s="941">
        <v>2011</v>
      </c>
      <c r="S396" s="942">
        <v>2021</v>
      </c>
      <c r="T396" s="942">
        <v>7</v>
      </c>
      <c r="U396" s="942">
        <v>15190</v>
      </c>
      <c r="V396" s="739">
        <v>162267.75243392339</v>
      </c>
    </row>
    <row r="397" spans="16:22" x14ac:dyDescent="0.2">
      <c r="P397" s="744" t="s">
        <v>2308</v>
      </c>
      <c r="Q397" s="51" t="s">
        <v>2311</v>
      </c>
      <c r="R397" s="941">
        <v>2011</v>
      </c>
      <c r="S397" s="942">
        <v>2022</v>
      </c>
      <c r="T397" s="942">
        <v>7</v>
      </c>
      <c r="U397" s="942">
        <v>14715</v>
      </c>
      <c r="V397" s="739">
        <v>169217.92182109461</v>
      </c>
    </row>
    <row r="398" spans="16:22" x14ac:dyDescent="0.2">
      <c r="P398" s="744" t="s">
        <v>2308</v>
      </c>
      <c r="Q398" s="51" t="s">
        <v>2311</v>
      </c>
      <c r="R398" s="941">
        <v>2011</v>
      </c>
      <c r="S398" s="942">
        <v>2023</v>
      </c>
      <c r="T398" s="942">
        <v>7</v>
      </c>
      <c r="U398" s="942">
        <v>15026</v>
      </c>
      <c r="V398" s="739">
        <v>154037</v>
      </c>
    </row>
    <row r="399" spans="16:22" x14ac:dyDescent="0.2">
      <c r="P399" s="744" t="s">
        <v>2308</v>
      </c>
      <c r="Q399" s="51" t="s">
        <v>2312</v>
      </c>
      <c r="R399" s="941">
        <v>2013</v>
      </c>
      <c r="S399" s="942">
        <v>2014</v>
      </c>
      <c r="T399" s="942">
        <v>8</v>
      </c>
      <c r="U399" s="942">
        <v>18744</v>
      </c>
      <c r="V399" s="739">
        <v>137867.02081496769</v>
      </c>
    </row>
    <row r="400" spans="16:22" x14ac:dyDescent="0.2">
      <c r="P400" s="744" t="s">
        <v>2308</v>
      </c>
      <c r="Q400" s="51" t="s">
        <v>2312</v>
      </c>
      <c r="R400" s="941">
        <v>2013</v>
      </c>
      <c r="S400" s="942">
        <v>2015</v>
      </c>
      <c r="T400" s="942">
        <v>8</v>
      </c>
      <c r="U400" s="942">
        <v>18080</v>
      </c>
      <c r="V400" s="739">
        <v>115402.7138805541</v>
      </c>
    </row>
    <row r="401" spans="16:22" x14ac:dyDescent="0.2">
      <c r="P401" s="744" t="s">
        <v>2308</v>
      </c>
      <c r="Q401" s="51" t="s">
        <v>2312</v>
      </c>
      <c r="R401" s="941">
        <v>2013</v>
      </c>
      <c r="S401" s="942">
        <v>2016</v>
      </c>
      <c r="T401" s="942">
        <v>8</v>
      </c>
      <c r="U401" s="942">
        <v>18799</v>
      </c>
      <c r="V401" s="739">
        <v>206968.34488655449</v>
      </c>
    </row>
    <row r="402" spans="16:22" x14ac:dyDescent="0.2">
      <c r="P402" s="744" t="s">
        <v>2308</v>
      </c>
      <c r="Q402" s="51" t="s">
        <v>2312</v>
      </c>
      <c r="R402" s="941">
        <v>2013</v>
      </c>
      <c r="S402" s="942">
        <v>2017</v>
      </c>
      <c r="T402" s="942">
        <v>8</v>
      </c>
      <c r="U402" s="942">
        <v>18902</v>
      </c>
      <c r="V402" s="739">
        <v>186981.09432999999</v>
      </c>
    </row>
    <row r="403" spans="16:22" x14ac:dyDescent="0.2">
      <c r="P403" s="744" t="s">
        <v>2308</v>
      </c>
      <c r="Q403" s="51" t="s">
        <v>2312</v>
      </c>
      <c r="R403" s="941">
        <v>2013</v>
      </c>
      <c r="S403" s="942">
        <v>2018</v>
      </c>
      <c r="T403" s="942">
        <v>8</v>
      </c>
      <c r="U403" s="942">
        <v>18631</v>
      </c>
      <c r="V403" s="739">
        <v>175942.7796189303</v>
      </c>
    </row>
    <row r="404" spans="16:22" x14ac:dyDescent="0.2">
      <c r="P404" s="744" t="s">
        <v>2308</v>
      </c>
      <c r="Q404" s="51" t="s">
        <v>2312</v>
      </c>
      <c r="R404" s="941">
        <v>2013</v>
      </c>
      <c r="S404" s="942">
        <v>2019</v>
      </c>
      <c r="T404" s="942">
        <v>8</v>
      </c>
      <c r="U404" s="942">
        <v>18051</v>
      </c>
      <c r="V404" s="739">
        <v>157007.6171256057</v>
      </c>
    </row>
    <row r="405" spans="16:22" x14ac:dyDescent="0.2">
      <c r="P405" s="744" t="s">
        <v>2308</v>
      </c>
      <c r="Q405" s="51" t="s">
        <v>2312</v>
      </c>
      <c r="R405" s="941">
        <v>2013</v>
      </c>
      <c r="S405" s="942">
        <v>2020</v>
      </c>
      <c r="T405" s="942">
        <v>8.4</v>
      </c>
      <c r="U405" s="942">
        <v>18472</v>
      </c>
      <c r="V405" s="739">
        <v>178562.36951632649</v>
      </c>
    </row>
    <row r="406" spans="16:22" x14ac:dyDescent="0.2">
      <c r="P406" s="744" t="s">
        <v>2308</v>
      </c>
      <c r="Q406" s="51" t="s">
        <v>2312</v>
      </c>
      <c r="R406" s="941">
        <v>2013</v>
      </c>
      <c r="S406" s="942">
        <v>2021</v>
      </c>
      <c r="T406" s="942">
        <v>8.4</v>
      </c>
      <c r="U406" s="942">
        <v>16269</v>
      </c>
      <c r="V406" s="739">
        <v>194721.74669049931</v>
      </c>
    </row>
    <row r="407" spans="16:22" x14ac:dyDescent="0.2">
      <c r="P407" s="744" t="s">
        <v>2308</v>
      </c>
      <c r="Q407" s="51" t="s">
        <v>2312</v>
      </c>
      <c r="R407" s="941">
        <v>2013</v>
      </c>
      <c r="S407" s="942">
        <v>2022</v>
      </c>
      <c r="T407" s="942">
        <v>8.4</v>
      </c>
      <c r="U407" s="942">
        <v>15861</v>
      </c>
      <c r="V407" s="739">
        <v>203061.0916057064</v>
      </c>
    </row>
    <row r="408" spans="16:22" x14ac:dyDescent="0.2">
      <c r="P408" s="744" t="s">
        <v>2308</v>
      </c>
      <c r="Q408" s="51" t="s">
        <v>2312</v>
      </c>
      <c r="R408" s="941">
        <v>2013</v>
      </c>
      <c r="S408" s="942">
        <v>2023</v>
      </c>
      <c r="T408" s="942">
        <v>8.4</v>
      </c>
      <c r="U408" s="942">
        <v>17875</v>
      </c>
      <c r="V408" s="739">
        <v>176042</v>
      </c>
    </row>
    <row r="409" spans="16:22" x14ac:dyDescent="0.2">
      <c r="P409" s="744" t="s">
        <v>2308</v>
      </c>
      <c r="Q409" s="51" t="s">
        <v>2313</v>
      </c>
      <c r="R409" s="941">
        <v>2014</v>
      </c>
      <c r="S409" s="942">
        <v>2015</v>
      </c>
      <c r="T409" s="942">
        <v>9</v>
      </c>
      <c r="U409" s="942">
        <v>21316</v>
      </c>
      <c r="V409" s="739">
        <v>123647.55980517079</v>
      </c>
    </row>
    <row r="410" spans="16:22" x14ac:dyDescent="0.2">
      <c r="P410" s="744" t="s">
        <v>2308</v>
      </c>
      <c r="Q410" s="51" t="s">
        <v>2313</v>
      </c>
      <c r="R410" s="941">
        <v>2014</v>
      </c>
      <c r="S410" s="942">
        <v>2016</v>
      </c>
      <c r="T410" s="942">
        <v>9</v>
      </c>
      <c r="U410" s="942">
        <v>14604</v>
      </c>
      <c r="V410" s="739">
        <v>232839.07684164451</v>
      </c>
    </row>
    <row r="411" spans="16:22" x14ac:dyDescent="0.2">
      <c r="P411" s="744" t="s">
        <v>2308</v>
      </c>
      <c r="Q411" s="51" t="s">
        <v>2313</v>
      </c>
      <c r="R411" s="941">
        <v>2014</v>
      </c>
      <c r="S411" s="942">
        <v>2017</v>
      </c>
      <c r="T411" s="942">
        <v>9</v>
      </c>
      <c r="U411" s="942">
        <v>24793</v>
      </c>
      <c r="V411" s="739">
        <v>210353.57827999999</v>
      </c>
    </row>
    <row r="412" spans="16:22" x14ac:dyDescent="0.2">
      <c r="P412" s="744" t="s">
        <v>2308</v>
      </c>
      <c r="Q412" s="51" t="s">
        <v>2313</v>
      </c>
      <c r="R412" s="941">
        <v>2014</v>
      </c>
      <c r="S412" s="942">
        <v>2018</v>
      </c>
      <c r="T412" s="942">
        <v>9</v>
      </c>
      <c r="U412" s="942">
        <v>24828</v>
      </c>
      <c r="V412" s="739">
        <v>197935.9259074601</v>
      </c>
    </row>
    <row r="413" spans="16:22" x14ac:dyDescent="0.2">
      <c r="P413" s="744" t="s">
        <v>2308</v>
      </c>
      <c r="Q413" s="51" t="s">
        <v>2313</v>
      </c>
      <c r="R413" s="941">
        <v>2014</v>
      </c>
      <c r="S413" s="942">
        <v>2019</v>
      </c>
      <c r="T413" s="942">
        <v>9</v>
      </c>
      <c r="U413" s="942">
        <v>23743</v>
      </c>
      <c r="V413" s="739">
        <v>176633.27536343361</v>
      </c>
    </row>
    <row r="414" spans="16:22" x14ac:dyDescent="0.2">
      <c r="P414" s="744" t="s">
        <v>2308</v>
      </c>
      <c r="Q414" s="51" t="s">
        <v>2313</v>
      </c>
      <c r="R414" s="941">
        <v>2014</v>
      </c>
      <c r="S414" s="942">
        <v>2020</v>
      </c>
      <c r="T414" s="942">
        <v>8.9</v>
      </c>
      <c r="U414" s="942">
        <v>24856</v>
      </c>
      <c r="V414" s="739">
        <v>189191.82789117581</v>
      </c>
    </row>
    <row r="415" spans="16:22" x14ac:dyDescent="0.2">
      <c r="P415" s="744" t="s">
        <v>2308</v>
      </c>
      <c r="Q415" s="51" t="s">
        <v>2313</v>
      </c>
      <c r="R415" s="941">
        <v>2014</v>
      </c>
      <c r="S415" s="942">
        <v>2021</v>
      </c>
      <c r="T415" s="942">
        <v>8.9</v>
      </c>
      <c r="U415" s="942">
        <v>24404</v>
      </c>
      <c r="V415" s="739">
        <v>206311.90421275169</v>
      </c>
    </row>
    <row r="416" spans="16:22" x14ac:dyDescent="0.2">
      <c r="P416" s="744" t="s">
        <v>2308</v>
      </c>
      <c r="Q416" s="51" t="s">
        <v>2313</v>
      </c>
      <c r="R416" s="941">
        <v>2014</v>
      </c>
      <c r="S416" s="942">
        <v>2022</v>
      </c>
      <c r="T416" s="942">
        <v>8.9</v>
      </c>
      <c r="U416" s="942">
        <v>23632</v>
      </c>
      <c r="V416" s="739">
        <v>215149.19650258959</v>
      </c>
    </row>
    <row r="417" spans="16:22" x14ac:dyDescent="0.2">
      <c r="P417" s="744" t="s">
        <v>2308</v>
      </c>
      <c r="Q417" s="51" t="s">
        <v>2313</v>
      </c>
      <c r="R417" s="941">
        <v>2014</v>
      </c>
      <c r="S417" s="942">
        <v>2023</v>
      </c>
      <c r="T417" s="942">
        <v>8.9</v>
      </c>
      <c r="U417" s="942">
        <v>24125</v>
      </c>
      <c r="V417" s="739">
        <v>198047</v>
      </c>
    </row>
    <row r="418" spans="16:22" x14ac:dyDescent="0.2">
      <c r="P418" s="744" t="s">
        <v>2308</v>
      </c>
      <c r="Q418" s="51" t="s">
        <v>2314</v>
      </c>
      <c r="R418" s="941">
        <v>2013</v>
      </c>
      <c r="S418" s="942">
        <v>2014</v>
      </c>
      <c r="T418" s="942">
        <v>7.5</v>
      </c>
      <c r="U418" s="942">
        <v>18251</v>
      </c>
      <c r="V418" s="739">
        <v>129250.17349954879</v>
      </c>
    </row>
    <row r="419" spans="16:22" x14ac:dyDescent="0.2">
      <c r="P419" s="744" t="s">
        <v>2308</v>
      </c>
      <c r="Q419" s="51" t="s">
        <v>2314</v>
      </c>
      <c r="R419" s="941">
        <v>2013</v>
      </c>
      <c r="S419" s="942">
        <v>2015</v>
      </c>
      <c r="T419" s="942">
        <v>7.5</v>
      </c>
      <c r="U419" s="942">
        <v>17747</v>
      </c>
      <c r="V419" s="739">
        <v>131889.89282337949</v>
      </c>
    </row>
    <row r="420" spans="16:22" x14ac:dyDescent="0.2">
      <c r="P420" s="744" t="s">
        <v>2308</v>
      </c>
      <c r="Q420" s="51" t="s">
        <v>2314</v>
      </c>
      <c r="R420" s="941">
        <v>2013</v>
      </c>
      <c r="S420" s="942">
        <v>2016</v>
      </c>
      <c r="T420" s="942">
        <v>7.5</v>
      </c>
      <c r="U420" s="942">
        <v>18567</v>
      </c>
      <c r="V420" s="739">
        <v>194031.7342860924</v>
      </c>
    </row>
    <row r="421" spans="16:22" x14ac:dyDescent="0.2">
      <c r="P421" s="744" t="s">
        <v>2308</v>
      </c>
      <c r="Q421" s="51" t="s">
        <v>2314</v>
      </c>
      <c r="R421" s="941">
        <v>2013</v>
      </c>
      <c r="S421" s="942">
        <v>2017</v>
      </c>
      <c r="T421" s="942">
        <v>7.5</v>
      </c>
      <c r="U421" s="942">
        <v>18690</v>
      </c>
      <c r="V421" s="739">
        <v>175295.46372</v>
      </c>
    </row>
    <row r="422" spans="16:22" x14ac:dyDescent="0.2">
      <c r="P422" s="744" t="s">
        <v>2308</v>
      </c>
      <c r="Q422" s="51" t="s">
        <v>2314</v>
      </c>
      <c r="R422" s="941">
        <v>2013</v>
      </c>
      <c r="S422" s="942">
        <v>2018</v>
      </c>
      <c r="T422" s="942">
        <v>7.5</v>
      </c>
      <c r="U422" s="942">
        <v>17968</v>
      </c>
      <c r="V422" s="739">
        <v>164947.99949164639</v>
      </c>
    </row>
    <row r="423" spans="16:22" x14ac:dyDescent="0.2">
      <c r="P423" s="744" t="s">
        <v>2308</v>
      </c>
      <c r="Q423" s="51" t="s">
        <v>2314</v>
      </c>
      <c r="R423" s="941">
        <v>2013</v>
      </c>
      <c r="S423" s="942">
        <v>2019</v>
      </c>
      <c r="T423" s="942">
        <v>7.5</v>
      </c>
      <c r="U423" s="942">
        <v>17222</v>
      </c>
      <c r="V423" s="739">
        <v>147194.78800669179</v>
      </c>
    </row>
    <row r="424" spans="16:22" x14ac:dyDescent="0.2">
      <c r="P424" s="744" t="s">
        <v>2308</v>
      </c>
      <c r="Q424" s="51" t="s">
        <v>2314</v>
      </c>
      <c r="R424" s="941">
        <v>2013</v>
      </c>
      <c r="S424" s="942">
        <v>2020</v>
      </c>
      <c r="T424" s="942">
        <v>8</v>
      </c>
      <c r="U424" s="942">
        <v>17615</v>
      </c>
      <c r="V424" s="739">
        <v>170059.73105208721</v>
      </c>
    </row>
    <row r="425" spans="16:22" x14ac:dyDescent="0.2">
      <c r="P425" s="744" t="s">
        <v>2308</v>
      </c>
      <c r="Q425" s="51" t="s">
        <v>2314</v>
      </c>
      <c r="R425" s="941">
        <v>2013</v>
      </c>
      <c r="S425" s="942">
        <v>2021</v>
      </c>
      <c r="T425" s="942">
        <v>8</v>
      </c>
      <c r="U425" s="942">
        <v>17664</v>
      </c>
      <c r="V425" s="739">
        <v>185448.0674784281</v>
      </c>
    </row>
    <row r="426" spans="16:22" x14ac:dyDescent="0.2">
      <c r="P426" s="744" t="s">
        <v>2308</v>
      </c>
      <c r="Q426" s="51" t="s">
        <v>2314</v>
      </c>
      <c r="R426" s="941">
        <v>2013</v>
      </c>
      <c r="S426" s="942">
        <v>2022</v>
      </c>
      <c r="T426" s="942">
        <v>8</v>
      </c>
      <c r="U426" s="942">
        <v>16718</v>
      </c>
      <c r="V426" s="739">
        <v>193392.05871682501</v>
      </c>
    </row>
    <row r="427" spans="16:22" x14ac:dyDescent="0.2">
      <c r="P427" s="744" t="s">
        <v>2308</v>
      </c>
      <c r="Q427" s="51" t="s">
        <v>2314</v>
      </c>
      <c r="R427" s="941">
        <v>2013</v>
      </c>
      <c r="S427" s="942">
        <v>2023</v>
      </c>
      <c r="T427" s="942">
        <v>8</v>
      </c>
      <c r="U427" s="942">
        <v>18044</v>
      </c>
      <c r="V427" s="739">
        <v>165039</v>
      </c>
    </row>
    <row r="428" spans="16:22" x14ac:dyDescent="0.2">
      <c r="P428" s="744" t="s">
        <v>2308</v>
      </c>
      <c r="Q428" s="51" t="s">
        <v>2315</v>
      </c>
      <c r="R428" s="941">
        <v>2015</v>
      </c>
      <c r="S428" s="942">
        <v>2016</v>
      </c>
      <c r="T428" s="942">
        <v>10</v>
      </c>
      <c r="U428" s="942">
        <v>23594</v>
      </c>
      <c r="V428" s="739">
        <v>258709.80879673449</v>
      </c>
    </row>
    <row r="429" spans="16:22" x14ac:dyDescent="0.2">
      <c r="P429" s="744" t="s">
        <v>2308</v>
      </c>
      <c r="Q429" s="51" t="s">
        <v>2315</v>
      </c>
      <c r="R429" s="941">
        <v>2015</v>
      </c>
      <c r="S429" s="942">
        <v>2017</v>
      </c>
      <c r="T429" s="942">
        <v>10</v>
      </c>
      <c r="U429" s="942">
        <v>24101</v>
      </c>
      <c r="V429" s="739">
        <v>233727.28495999999</v>
      </c>
    </row>
    <row r="430" spans="16:22" x14ac:dyDescent="0.2">
      <c r="P430" s="744" t="s">
        <v>2308</v>
      </c>
      <c r="Q430" s="51" t="s">
        <v>2315</v>
      </c>
      <c r="R430" s="941">
        <v>2015</v>
      </c>
      <c r="S430" s="942">
        <v>2018</v>
      </c>
      <c r="T430" s="942">
        <v>10</v>
      </c>
      <c r="U430" s="942">
        <v>23515</v>
      </c>
      <c r="V430" s="739">
        <v>219930.26754064381</v>
      </c>
    </row>
    <row r="431" spans="16:22" x14ac:dyDescent="0.2">
      <c r="P431" s="744" t="s">
        <v>2308</v>
      </c>
      <c r="Q431" s="51" t="s">
        <v>2315</v>
      </c>
      <c r="R431" s="941">
        <v>2015</v>
      </c>
      <c r="S431" s="942">
        <v>2019</v>
      </c>
      <c r="T431" s="942">
        <v>10</v>
      </c>
      <c r="U431" s="942">
        <v>24131</v>
      </c>
      <c r="V431" s="739">
        <v>196261.2848242443</v>
      </c>
    </row>
    <row r="432" spans="16:22" x14ac:dyDescent="0.2">
      <c r="P432" s="744" t="s">
        <v>2308</v>
      </c>
      <c r="Q432" s="51" t="s">
        <v>2315</v>
      </c>
      <c r="R432" s="941">
        <v>2015</v>
      </c>
      <c r="S432" s="942">
        <v>2020</v>
      </c>
      <c r="T432" s="942">
        <v>10</v>
      </c>
      <c r="U432" s="942">
        <v>24599</v>
      </c>
      <c r="V432" s="739">
        <v>212576.40425693439</v>
      </c>
    </row>
    <row r="433" spans="16:22" x14ac:dyDescent="0.2">
      <c r="P433" s="744" t="s">
        <v>2308</v>
      </c>
      <c r="Q433" s="51" t="s">
        <v>2315</v>
      </c>
      <c r="R433" s="941">
        <v>2015</v>
      </c>
      <c r="S433" s="942">
        <v>2021</v>
      </c>
      <c r="T433" s="942">
        <v>10</v>
      </c>
      <c r="U433" s="942">
        <v>23607</v>
      </c>
      <c r="V433" s="739">
        <v>231812.02584087179</v>
      </c>
    </row>
    <row r="434" spans="16:22" x14ac:dyDescent="0.2">
      <c r="P434" s="744" t="s">
        <v>2308</v>
      </c>
      <c r="Q434" s="51" t="s">
        <v>2315</v>
      </c>
      <c r="R434" s="941">
        <v>2015</v>
      </c>
      <c r="S434" s="942">
        <v>2022</v>
      </c>
      <c r="T434" s="942">
        <v>10</v>
      </c>
      <c r="U434" s="942">
        <v>23260</v>
      </c>
      <c r="V434" s="739">
        <v>241739.2960592678</v>
      </c>
    </row>
    <row r="435" spans="16:22" x14ac:dyDescent="0.2">
      <c r="P435" s="744" t="s">
        <v>2308</v>
      </c>
      <c r="Q435" s="51" t="s">
        <v>2315</v>
      </c>
      <c r="R435" s="941">
        <v>2015</v>
      </c>
      <c r="S435" s="942">
        <v>2023</v>
      </c>
      <c r="T435" s="942">
        <v>10</v>
      </c>
      <c r="U435" s="942">
        <v>25409</v>
      </c>
      <c r="V435" s="739">
        <v>220052</v>
      </c>
    </row>
    <row r="436" spans="16:22" x14ac:dyDescent="0.2">
      <c r="P436" s="744" t="s">
        <v>2308</v>
      </c>
      <c r="Q436" s="51" t="s">
        <v>2316</v>
      </c>
      <c r="R436" s="941">
        <v>2019</v>
      </c>
      <c r="S436" s="942">
        <v>2020</v>
      </c>
      <c r="T436" s="942">
        <v>10</v>
      </c>
      <c r="U436" s="942">
        <v>24245</v>
      </c>
      <c r="V436" s="739">
        <v>212576.40425693439</v>
      </c>
    </row>
    <row r="437" spans="16:22" x14ac:dyDescent="0.2">
      <c r="P437" s="744" t="s">
        <v>2308</v>
      </c>
      <c r="Q437" s="51" t="s">
        <v>2316</v>
      </c>
      <c r="R437" s="941">
        <v>2019</v>
      </c>
      <c r="S437" s="942">
        <v>2021</v>
      </c>
      <c r="T437" s="942">
        <v>10</v>
      </c>
      <c r="U437" s="942">
        <v>27736</v>
      </c>
      <c r="V437" s="739">
        <v>231812.02584087179</v>
      </c>
    </row>
    <row r="438" spans="16:22" x14ac:dyDescent="0.2">
      <c r="P438" s="744" t="s">
        <v>2308</v>
      </c>
      <c r="Q438" s="51" t="s">
        <v>2316</v>
      </c>
      <c r="R438" s="941">
        <v>2019</v>
      </c>
      <c r="S438" s="942">
        <v>2022</v>
      </c>
      <c r="T438" s="942">
        <v>10</v>
      </c>
      <c r="U438" s="942">
        <v>27179</v>
      </c>
      <c r="V438" s="739">
        <v>241739.2960592678</v>
      </c>
    </row>
    <row r="439" spans="16:22" x14ac:dyDescent="0.2">
      <c r="P439" s="744" t="s">
        <v>2308</v>
      </c>
      <c r="Q439" s="51" t="s">
        <v>2316</v>
      </c>
      <c r="R439" s="941">
        <v>2019</v>
      </c>
      <c r="S439" s="942">
        <v>2023</v>
      </c>
      <c r="T439" s="942">
        <v>10</v>
      </c>
      <c r="U439" s="942">
        <v>27859</v>
      </c>
      <c r="V439" s="739">
        <v>220052</v>
      </c>
    </row>
    <row r="440" spans="16:22" x14ac:dyDescent="0.2">
      <c r="P440" s="744" t="s">
        <v>2308</v>
      </c>
      <c r="Q440" s="51" t="s">
        <v>2317</v>
      </c>
      <c r="R440" s="941">
        <v>2019</v>
      </c>
      <c r="S440" s="942">
        <v>2020</v>
      </c>
      <c r="T440" s="942">
        <v>10</v>
      </c>
      <c r="U440" s="942">
        <v>25806</v>
      </c>
      <c r="V440" s="739">
        <v>212576.40425693439</v>
      </c>
    </row>
    <row r="441" spans="16:22" x14ac:dyDescent="0.2">
      <c r="P441" s="744" t="s">
        <v>2308</v>
      </c>
      <c r="Q441" s="51" t="s">
        <v>2317</v>
      </c>
      <c r="R441" s="941">
        <v>2019</v>
      </c>
      <c r="S441" s="942">
        <v>2021</v>
      </c>
      <c r="T441" s="942">
        <v>10</v>
      </c>
      <c r="U441" s="942">
        <v>27651</v>
      </c>
      <c r="V441" s="739">
        <v>231812.02584087179</v>
      </c>
    </row>
    <row r="442" spans="16:22" x14ac:dyDescent="0.2">
      <c r="P442" s="744" t="s">
        <v>2308</v>
      </c>
      <c r="Q442" s="51" t="s">
        <v>2317</v>
      </c>
      <c r="R442" s="941">
        <v>2019</v>
      </c>
      <c r="S442" s="942">
        <v>2022</v>
      </c>
      <c r="T442" s="942">
        <v>10</v>
      </c>
      <c r="U442" s="942">
        <v>27330</v>
      </c>
      <c r="V442" s="739">
        <v>241739.2960592678</v>
      </c>
    </row>
    <row r="443" spans="16:22" x14ac:dyDescent="0.2">
      <c r="P443" s="744" t="s">
        <v>2308</v>
      </c>
      <c r="Q443" s="51" t="s">
        <v>2317</v>
      </c>
      <c r="R443" s="941">
        <v>2019</v>
      </c>
      <c r="S443" s="942">
        <v>2023</v>
      </c>
      <c r="T443" s="942">
        <v>10</v>
      </c>
      <c r="U443" s="942">
        <v>25535</v>
      </c>
      <c r="V443" s="739">
        <v>220052</v>
      </c>
    </row>
    <row r="444" spans="16:22" x14ac:dyDescent="0.2">
      <c r="P444" s="744" t="s">
        <v>2308</v>
      </c>
      <c r="Q444" s="51" t="s">
        <v>2318</v>
      </c>
      <c r="R444" s="941">
        <v>2019</v>
      </c>
      <c r="S444" s="942">
        <v>2020</v>
      </c>
      <c r="T444" s="942">
        <v>10</v>
      </c>
      <c r="U444" s="942">
        <v>25402</v>
      </c>
      <c r="V444" s="739">
        <v>212576.40425693439</v>
      </c>
    </row>
    <row r="445" spans="16:22" x14ac:dyDescent="0.2">
      <c r="P445" s="744" t="s">
        <v>2308</v>
      </c>
      <c r="Q445" s="51" t="s">
        <v>2318</v>
      </c>
      <c r="R445" s="941">
        <v>2019</v>
      </c>
      <c r="S445" s="942">
        <v>2021</v>
      </c>
      <c r="T445" s="942">
        <v>10</v>
      </c>
      <c r="U445" s="942">
        <v>26407</v>
      </c>
      <c r="V445" s="739">
        <v>231812.02584087179</v>
      </c>
    </row>
    <row r="446" spans="16:22" x14ac:dyDescent="0.2">
      <c r="P446" s="744" t="s">
        <v>2308</v>
      </c>
      <c r="Q446" s="51" t="s">
        <v>2318</v>
      </c>
      <c r="R446" s="941">
        <v>2019</v>
      </c>
      <c r="S446" s="942">
        <v>2022</v>
      </c>
      <c r="T446" s="942">
        <v>10</v>
      </c>
      <c r="U446" s="942">
        <v>26190</v>
      </c>
      <c r="V446" s="739">
        <v>241739.2960592678</v>
      </c>
    </row>
    <row r="447" spans="16:22" x14ac:dyDescent="0.2">
      <c r="P447" s="744" t="s">
        <v>2308</v>
      </c>
      <c r="Q447" s="51" t="s">
        <v>2318</v>
      </c>
      <c r="R447" s="941">
        <v>2019</v>
      </c>
      <c r="S447" s="942">
        <v>2023</v>
      </c>
      <c r="T447" s="942">
        <v>10</v>
      </c>
      <c r="U447" s="942">
        <v>26715</v>
      </c>
      <c r="V447" s="739">
        <v>220052</v>
      </c>
    </row>
    <row r="448" spans="16:22" x14ac:dyDescent="0.2">
      <c r="P448" s="744" t="s">
        <v>2308</v>
      </c>
      <c r="Q448" s="51" t="s">
        <v>2319</v>
      </c>
      <c r="R448" s="941">
        <v>2019</v>
      </c>
      <c r="S448" s="942">
        <v>2020</v>
      </c>
      <c r="T448" s="942">
        <v>10</v>
      </c>
      <c r="U448" s="942">
        <v>25558</v>
      </c>
      <c r="V448" s="739">
        <v>212576.40425693439</v>
      </c>
    </row>
    <row r="449" spans="16:22" x14ac:dyDescent="0.2">
      <c r="P449" s="744" t="s">
        <v>2308</v>
      </c>
      <c r="Q449" s="51" t="s">
        <v>2319</v>
      </c>
      <c r="R449" s="941">
        <v>2019</v>
      </c>
      <c r="S449" s="942">
        <v>2021</v>
      </c>
      <c r="T449" s="942">
        <v>10</v>
      </c>
      <c r="U449" s="942">
        <v>27320</v>
      </c>
      <c r="V449" s="739">
        <v>231812.02584087179</v>
      </c>
    </row>
    <row r="450" spans="16:22" x14ac:dyDescent="0.2">
      <c r="P450" s="744" t="s">
        <v>2308</v>
      </c>
      <c r="Q450" s="51" t="s">
        <v>2319</v>
      </c>
      <c r="R450" s="941">
        <v>2019</v>
      </c>
      <c r="S450" s="942">
        <v>2022</v>
      </c>
      <c r="T450" s="942">
        <v>10</v>
      </c>
      <c r="U450" s="942">
        <v>26407</v>
      </c>
      <c r="V450" s="739">
        <v>241739.2960592678</v>
      </c>
    </row>
    <row r="451" spans="16:22" x14ac:dyDescent="0.2">
      <c r="P451" s="744" t="s">
        <v>2308</v>
      </c>
      <c r="Q451" s="51" t="s">
        <v>2319</v>
      </c>
      <c r="R451" s="941">
        <v>2019</v>
      </c>
      <c r="S451" s="942">
        <v>2023</v>
      </c>
      <c r="T451" s="942">
        <v>10</v>
      </c>
      <c r="U451" s="942">
        <v>26344</v>
      </c>
      <c r="V451" s="739">
        <v>220052</v>
      </c>
    </row>
    <row r="452" spans="16:22" x14ac:dyDescent="0.2">
      <c r="P452" s="744" t="s">
        <v>2308</v>
      </c>
      <c r="Q452" s="51" t="s">
        <v>2320</v>
      </c>
      <c r="R452" s="941">
        <v>2014</v>
      </c>
      <c r="S452" s="942">
        <v>2015</v>
      </c>
      <c r="T452" s="942">
        <v>6</v>
      </c>
      <c r="U452" s="942">
        <v>15329</v>
      </c>
      <c r="V452" s="739">
        <v>164861.7378026224</v>
      </c>
    </row>
    <row r="453" spans="16:22" x14ac:dyDescent="0.2">
      <c r="P453" s="744" t="s">
        <v>2308</v>
      </c>
      <c r="Q453" s="51" t="s">
        <v>2320</v>
      </c>
      <c r="R453" s="941">
        <v>2014</v>
      </c>
      <c r="S453" s="942">
        <v>2016</v>
      </c>
      <c r="T453" s="942">
        <v>6</v>
      </c>
      <c r="U453" s="942">
        <v>16243</v>
      </c>
      <c r="V453" s="739">
        <v>155226.88097637441</v>
      </c>
    </row>
    <row r="454" spans="16:22" x14ac:dyDescent="0.2">
      <c r="P454" s="744" t="s">
        <v>2308</v>
      </c>
      <c r="Q454" s="51" t="s">
        <v>2320</v>
      </c>
      <c r="R454" s="941">
        <v>2014</v>
      </c>
      <c r="S454" s="942">
        <v>2017</v>
      </c>
      <c r="T454" s="942">
        <v>6</v>
      </c>
      <c r="U454" s="942">
        <v>16354</v>
      </c>
      <c r="V454" s="739">
        <v>140237.34916000001</v>
      </c>
    </row>
    <row r="455" spans="16:22" x14ac:dyDescent="0.2">
      <c r="P455" s="744" t="s">
        <v>2308</v>
      </c>
      <c r="Q455" s="51" t="s">
        <v>2320</v>
      </c>
      <c r="R455" s="941">
        <v>2014</v>
      </c>
      <c r="S455" s="942">
        <v>2018</v>
      </c>
      <c r="T455" s="942">
        <v>6</v>
      </c>
      <c r="U455" s="942">
        <v>16289</v>
      </c>
      <c r="V455" s="739">
        <v>131957.68238652471</v>
      </c>
    </row>
    <row r="456" spans="16:22" x14ac:dyDescent="0.2">
      <c r="P456" s="744" t="s">
        <v>2308</v>
      </c>
      <c r="Q456" s="51" t="s">
        <v>2320</v>
      </c>
      <c r="R456" s="941">
        <v>2014</v>
      </c>
      <c r="S456" s="942">
        <v>2019</v>
      </c>
      <c r="T456" s="942">
        <v>6</v>
      </c>
      <c r="U456" s="942">
        <v>15319</v>
      </c>
      <c r="V456" s="739">
        <v>117756.30064995</v>
      </c>
    </row>
    <row r="457" spans="16:22" x14ac:dyDescent="0.2">
      <c r="P457" s="744" t="s">
        <v>2308</v>
      </c>
      <c r="Q457" s="51" t="s">
        <v>2320</v>
      </c>
      <c r="R457" s="941">
        <v>2014</v>
      </c>
      <c r="S457" s="942">
        <v>2020</v>
      </c>
      <c r="T457" s="942">
        <v>6.1</v>
      </c>
      <c r="U457" s="942">
        <v>15138</v>
      </c>
      <c r="V457" s="739">
        <v>129671.0380524003</v>
      </c>
    </row>
    <row r="458" spans="16:22" x14ac:dyDescent="0.2">
      <c r="P458" s="744" t="s">
        <v>2308</v>
      </c>
      <c r="Q458" s="51" t="s">
        <v>2320</v>
      </c>
      <c r="R458" s="941">
        <v>2014</v>
      </c>
      <c r="S458" s="942">
        <v>2021</v>
      </c>
      <c r="T458" s="942">
        <v>6.1</v>
      </c>
      <c r="U458" s="942">
        <v>14156</v>
      </c>
      <c r="V458" s="739">
        <v>141403.91569959989</v>
      </c>
    </row>
    <row r="459" spans="16:22" x14ac:dyDescent="0.2">
      <c r="P459" s="744" t="s">
        <v>2308</v>
      </c>
      <c r="Q459" s="51" t="s">
        <v>2320</v>
      </c>
      <c r="R459" s="941">
        <v>2014</v>
      </c>
      <c r="S459" s="942">
        <v>2022</v>
      </c>
      <c r="T459" s="942">
        <v>6.1</v>
      </c>
      <c r="U459" s="942">
        <v>15819</v>
      </c>
      <c r="V459" s="739">
        <v>147461.82048434811</v>
      </c>
    </row>
    <row r="460" spans="16:22" x14ac:dyDescent="0.2">
      <c r="P460" s="744" t="s">
        <v>2308</v>
      </c>
      <c r="Q460" s="51" t="s">
        <v>2320</v>
      </c>
      <c r="R460" s="941">
        <v>2014</v>
      </c>
      <c r="S460" s="942">
        <v>2023</v>
      </c>
      <c r="T460" s="942">
        <v>6.1</v>
      </c>
      <c r="U460" s="942">
        <v>15562</v>
      </c>
      <c r="V460" s="739">
        <v>132031</v>
      </c>
    </row>
    <row r="461" spans="16:22" x14ac:dyDescent="0.2">
      <c r="P461" s="744" t="s">
        <v>2308</v>
      </c>
      <c r="Q461" s="51" t="s">
        <v>2321</v>
      </c>
      <c r="R461" s="941">
        <v>2015</v>
      </c>
      <c r="S461" s="942">
        <v>2016</v>
      </c>
      <c r="T461" s="942">
        <v>9.5</v>
      </c>
      <c r="U461" s="942">
        <v>22187</v>
      </c>
      <c r="V461" s="739">
        <v>245774.44281918951</v>
      </c>
    </row>
    <row r="462" spans="16:22" x14ac:dyDescent="0.2">
      <c r="P462" s="744" t="s">
        <v>2308</v>
      </c>
      <c r="Q462" s="51" t="s">
        <v>2321</v>
      </c>
      <c r="R462" s="941">
        <v>2015</v>
      </c>
      <c r="S462" s="942">
        <v>2017</v>
      </c>
      <c r="T462" s="942">
        <v>9.5</v>
      </c>
      <c r="U462" s="942">
        <v>21598</v>
      </c>
      <c r="V462" s="739">
        <v>222040.43161999999</v>
      </c>
    </row>
    <row r="463" spans="16:22" x14ac:dyDescent="0.2">
      <c r="P463" s="744" t="s">
        <v>2308</v>
      </c>
      <c r="Q463" s="51" t="s">
        <v>2321</v>
      </c>
      <c r="R463" s="941">
        <v>2015</v>
      </c>
      <c r="S463" s="942">
        <v>2018</v>
      </c>
      <c r="T463" s="942">
        <v>9.5</v>
      </c>
      <c r="U463" s="942">
        <v>24097</v>
      </c>
      <c r="V463" s="739">
        <v>208933.09672405201</v>
      </c>
    </row>
    <row r="464" spans="16:22" x14ac:dyDescent="0.2">
      <c r="P464" s="744" t="s">
        <v>2308</v>
      </c>
      <c r="Q464" s="51" t="s">
        <v>2321</v>
      </c>
      <c r="R464" s="941">
        <v>2015</v>
      </c>
      <c r="S464" s="942">
        <v>2019</v>
      </c>
      <c r="T464" s="942">
        <v>9.5</v>
      </c>
      <c r="U464" s="942">
        <v>23901</v>
      </c>
      <c r="V464" s="739">
        <v>186447.28009383901</v>
      </c>
    </row>
    <row r="465" spans="16:22" x14ac:dyDescent="0.2">
      <c r="P465" s="744" t="s">
        <v>2308</v>
      </c>
      <c r="Q465" s="51" t="s">
        <v>2321</v>
      </c>
      <c r="R465" s="941">
        <v>2015</v>
      </c>
      <c r="S465" s="942">
        <v>2020</v>
      </c>
      <c r="T465" s="942">
        <v>9.5</v>
      </c>
      <c r="U465" s="942">
        <v>21551</v>
      </c>
      <c r="V465" s="739">
        <v>201945.78558753469</v>
      </c>
    </row>
    <row r="466" spans="16:22" x14ac:dyDescent="0.2">
      <c r="P466" s="744" t="s">
        <v>2308</v>
      </c>
      <c r="Q466" s="51" t="s">
        <v>2321</v>
      </c>
      <c r="R466" s="941">
        <v>2015</v>
      </c>
      <c r="S466" s="942">
        <v>2021</v>
      </c>
      <c r="T466" s="942">
        <v>9.5</v>
      </c>
      <c r="U466" s="942">
        <v>22564</v>
      </c>
      <c r="V466" s="739">
        <v>220219.6494696633</v>
      </c>
    </row>
    <row r="467" spans="16:22" x14ac:dyDescent="0.2">
      <c r="P467" s="744" t="s">
        <v>2308</v>
      </c>
      <c r="Q467" s="51" t="s">
        <v>2321</v>
      </c>
      <c r="R467" s="941">
        <v>2015</v>
      </c>
      <c r="S467" s="942">
        <v>2022</v>
      </c>
      <c r="T467" s="942">
        <v>9.5</v>
      </c>
      <c r="U467" s="942">
        <v>22499</v>
      </c>
      <c r="V467" s="739">
        <v>229653.2640604206</v>
      </c>
    </row>
    <row r="468" spans="16:22" x14ac:dyDescent="0.2">
      <c r="P468" s="744" t="s">
        <v>2308</v>
      </c>
      <c r="Q468" s="51" t="s">
        <v>2321</v>
      </c>
      <c r="R468" s="941">
        <v>2015</v>
      </c>
      <c r="S468" s="942">
        <v>2023</v>
      </c>
      <c r="T468" s="942">
        <v>9.5</v>
      </c>
      <c r="U468" s="942">
        <v>23942</v>
      </c>
      <c r="V468" s="739">
        <v>209050</v>
      </c>
    </row>
    <row r="469" spans="16:22" x14ac:dyDescent="0.2">
      <c r="P469" s="744" t="s">
        <v>2308</v>
      </c>
      <c r="Q469" s="51" t="s">
        <v>2322</v>
      </c>
      <c r="R469" s="941">
        <v>2015</v>
      </c>
      <c r="S469" s="942">
        <v>2016</v>
      </c>
      <c r="T469" s="942">
        <v>10.5</v>
      </c>
      <c r="U469" s="942">
        <v>25344</v>
      </c>
      <c r="V469" s="739">
        <v>271645.17477427959</v>
      </c>
    </row>
    <row r="470" spans="16:22" x14ac:dyDescent="0.2">
      <c r="P470" s="744" t="s">
        <v>2308</v>
      </c>
      <c r="Q470" s="51" t="s">
        <v>2322</v>
      </c>
      <c r="R470" s="941">
        <v>2015</v>
      </c>
      <c r="S470" s="942">
        <v>2017</v>
      </c>
      <c r="T470" s="942">
        <v>10.5</v>
      </c>
      <c r="U470" s="942">
        <v>26382</v>
      </c>
      <c r="V470" s="739">
        <v>245414.13829999999</v>
      </c>
    </row>
    <row r="471" spans="16:22" x14ac:dyDescent="0.2">
      <c r="P471" s="744" t="s">
        <v>2308</v>
      </c>
      <c r="Q471" s="51" t="s">
        <v>2322</v>
      </c>
      <c r="R471" s="941">
        <v>2015</v>
      </c>
      <c r="S471" s="942">
        <v>2018</v>
      </c>
      <c r="T471" s="942">
        <v>10.5</v>
      </c>
      <c r="U471" s="942">
        <v>26573</v>
      </c>
      <c r="V471" s="739">
        <v>230926.24301258169</v>
      </c>
    </row>
    <row r="472" spans="16:22" x14ac:dyDescent="0.2">
      <c r="P472" s="744" t="s">
        <v>2308</v>
      </c>
      <c r="Q472" s="51" t="s">
        <v>2322</v>
      </c>
      <c r="R472" s="941">
        <v>2015</v>
      </c>
      <c r="S472" s="942">
        <v>2019</v>
      </c>
      <c r="T472" s="942">
        <v>10.5</v>
      </c>
      <c r="U472" s="942">
        <v>24694</v>
      </c>
      <c r="V472" s="739">
        <v>206074.11394315821</v>
      </c>
    </row>
    <row r="473" spans="16:22" x14ac:dyDescent="0.2">
      <c r="P473" s="744" t="s">
        <v>2308</v>
      </c>
      <c r="Q473" s="51" t="s">
        <v>2322</v>
      </c>
      <c r="R473" s="941">
        <v>2015</v>
      </c>
      <c r="S473" s="942">
        <v>2020</v>
      </c>
      <c r="T473" s="942">
        <v>10.5</v>
      </c>
      <c r="U473" s="942">
        <v>26052</v>
      </c>
      <c r="V473" s="739">
        <v>223203.5420426832</v>
      </c>
    </row>
    <row r="474" spans="16:22" x14ac:dyDescent="0.2">
      <c r="P474" s="744" t="s">
        <v>2308</v>
      </c>
      <c r="Q474" s="51" t="s">
        <v>2322</v>
      </c>
      <c r="R474" s="941">
        <v>2015</v>
      </c>
      <c r="S474" s="942">
        <v>2021</v>
      </c>
      <c r="T474" s="942">
        <v>10.5</v>
      </c>
      <c r="U474" s="942">
        <v>25940</v>
      </c>
      <c r="V474" s="739">
        <v>243402.18336312409</v>
      </c>
    </row>
    <row r="475" spans="16:22" x14ac:dyDescent="0.2">
      <c r="P475" s="744" t="s">
        <v>2308</v>
      </c>
      <c r="Q475" s="51" t="s">
        <v>2322</v>
      </c>
      <c r="R475" s="941">
        <v>2015</v>
      </c>
      <c r="S475" s="942">
        <v>2022</v>
      </c>
      <c r="T475" s="942">
        <v>10.5</v>
      </c>
      <c r="U475" s="942">
        <v>23626</v>
      </c>
      <c r="V475" s="739">
        <v>253827.40095615099</v>
      </c>
    </row>
    <row r="476" spans="16:22" x14ac:dyDescent="0.2">
      <c r="P476" s="744" t="s">
        <v>2308</v>
      </c>
      <c r="Q476" s="51" t="s">
        <v>2322</v>
      </c>
      <c r="R476" s="941">
        <v>2015</v>
      </c>
      <c r="S476" s="942">
        <v>2023</v>
      </c>
      <c r="T476" s="942">
        <v>10.5</v>
      </c>
      <c r="U476" s="942">
        <v>23035</v>
      </c>
      <c r="V476" s="739">
        <v>231055</v>
      </c>
    </row>
    <row r="477" spans="16:22" x14ac:dyDescent="0.2">
      <c r="P477" s="744" t="s">
        <v>2308</v>
      </c>
      <c r="Q477" s="51" t="s">
        <v>2323</v>
      </c>
      <c r="R477" s="941">
        <v>2015</v>
      </c>
      <c r="S477" s="942">
        <v>2016</v>
      </c>
      <c r="T477" s="942">
        <v>10</v>
      </c>
      <c r="U477" s="942">
        <v>24990</v>
      </c>
      <c r="V477" s="739">
        <v>258709.80879673449</v>
      </c>
    </row>
    <row r="478" spans="16:22" x14ac:dyDescent="0.2">
      <c r="P478" s="744" t="s">
        <v>2308</v>
      </c>
      <c r="Q478" s="51" t="s">
        <v>2323</v>
      </c>
      <c r="R478" s="941">
        <v>2015</v>
      </c>
      <c r="S478" s="942">
        <v>2017</v>
      </c>
      <c r="T478" s="942">
        <v>10</v>
      </c>
      <c r="U478" s="942">
        <v>19000</v>
      </c>
      <c r="V478" s="739">
        <v>233727.28495999999</v>
      </c>
    </row>
    <row r="479" spans="16:22" x14ac:dyDescent="0.2">
      <c r="P479" s="744" t="s">
        <v>2308</v>
      </c>
      <c r="Q479" s="51" t="s">
        <v>2323</v>
      </c>
      <c r="R479" s="941">
        <v>2015</v>
      </c>
      <c r="S479" s="942">
        <v>2018</v>
      </c>
      <c r="T479" s="942">
        <v>10</v>
      </c>
      <c r="U479" s="942">
        <v>25253</v>
      </c>
      <c r="V479" s="739">
        <v>219930.26754064381</v>
      </c>
    </row>
    <row r="480" spans="16:22" x14ac:dyDescent="0.2">
      <c r="P480" s="744" t="s">
        <v>2308</v>
      </c>
      <c r="Q480" s="51" t="s">
        <v>2323</v>
      </c>
      <c r="R480" s="941">
        <v>2015</v>
      </c>
      <c r="S480" s="942">
        <v>2019</v>
      </c>
      <c r="T480" s="942">
        <v>10</v>
      </c>
      <c r="U480" s="942">
        <v>24158</v>
      </c>
      <c r="V480" s="739">
        <v>196261.2848242443</v>
      </c>
    </row>
    <row r="481" spans="16:22" x14ac:dyDescent="0.2">
      <c r="P481" s="744" t="s">
        <v>2308</v>
      </c>
      <c r="Q481" s="51" t="s">
        <v>2323</v>
      </c>
      <c r="R481" s="941">
        <v>2015</v>
      </c>
      <c r="S481" s="942">
        <v>2020</v>
      </c>
      <c r="T481" s="942">
        <v>10</v>
      </c>
      <c r="U481" s="942">
        <v>26321</v>
      </c>
      <c r="V481" s="739">
        <v>212576.40425693439</v>
      </c>
    </row>
    <row r="482" spans="16:22" x14ac:dyDescent="0.2">
      <c r="P482" s="744" t="s">
        <v>2308</v>
      </c>
      <c r="Q482" s="51" t="s">
        <v>2323</v>
      </c>
      <c r="R482" s="941">
        <v>2015</v>
      </c>
      <c r="S482" s="942">
        <v>2021</v>
      </c>
      <c r="T482" s="942">
        <v>10</v>
      </c>
      <c r="U482" s="942">
        <v>23016</v>
      </c>
      <c r="V482" s="739">
        <v>231812.02584087179</v>
      </c>
    </row>
    <row r="483" spans="16:22" x14ac:dyDescent="0.2">
      <c r="P483" s="744" t="s">
        <v>2308</v>
      </c>
      <c r="Q483" s="51" t="s">
        <v>2323</v>
      </c>
      <c r="R483" s="941">
        <v>2015</v>
      </c>
      <c r="S483" s="942">
        <v>2022</v>
      </c>
      <c r="T483" s="942">
        <v>10</v>
      </c>
      <c r="U483" s="942">
        <v>21628</v>
      </c>
      <c r="V483" s="739">
        <v>241739.2960592678</v>
      </c>
    </row>
    <row r="484" spans="16:22" x14ac:dyDescent="0.2">
      <c r="P484" s="744" t="s">
        <v>2308</v>
      </c>
      <c r="Q484" s="51" t="s">
        <v>2323</v>
      </c>
      <c r="R484" s="941">
        <v>2015</v>
      </c>
      <c r="S484" s="942">
        <v>2023</v>
      </c>
      <c r="T484" s="942">
        <v>10</v>
      </c>
      <c r="U484" s="942">
        <v>24906</v>
      </c>
      <c r="V484" s="739">
        <v>220052</v>
      </c>
    </row>
    <row r="485" spans="16:22" x14ac:dyDescent="0.2">
      <c r="P485" s="744" t="s">
        <v>2308</v>
      </c>
      <c r="Q485" s="51" t="s">
        <v>2324</v>
      </c>
      <c r="R485" s="941">
        <v>2019</v>
      </c>
      <c r="S485" s="942">
        <v>2020</v>
      </c>
      <c r="T485" s="942">
        <v>10</v>
      </c>
      <c r="U485" s="942">
        <v>26082</v>
      </c>
      <c r="V485" s="739">
        <v>212576.40425693439</v>
      </c>
    </row>
    <row r="486" spans="16:22" x14ac:dyDescent="0.2">
      <c r="P486" s="744" t="s">
        <v>2308</v>
      </c>
      <c r="Q486" s="51" t="s">
        <v>2324</v>
      </c>
      <c r="R486" s="941">
        <v>2019</v>
      </c>
      <c r="S486" s="942">
        <v>2021</v>
      </c>
      <c r="T486" s="942">
        <v>10</v>
      </c>
      <c r="U486" s="942">
        <v>23577</v>
      </c>
      <c r="V486" s="739">
        <v>231812.02584087179</v>
      </c>
    </row>
    <row r="487" spans="16:22" x14ac:dyDescent="0.2">
      <c r="P487" s="744" t="s">
        <v>2308</v>
      </c>
      <c r="Q487" s="51" t="s">
        <v>2324</v>
      </c>
      <c r="R487" s="941">
        <v>2019</v>
      </c>
      <c r="S487" s="942">
        <v>2022</v>
      </c>
      <c r="T487" s="942">
        <v>10</v>
      </c>
      <c r="U487" s="942">
        <v>25460</v>
      </c>
      <c r="V487" s="739">
        <v>241739.2960592678</v>
      </c>
    </row>
    <row r="488" spans="16:22" x14ac:dyDescent="0.2">
      <c r="P488" s="744" t="s">
        <v>2308</v>
      </c>
      <c r="Q488" s="51" t="s">
        <v>2324</v>
      </c>
      <c r="R488" s="941">
        <v>2019</v>
      </c>
      <c r="S488" s="942">
        <v>2023</v>
      </c>
      <c r="T488" s="942">
        <v>10</v>
      </c>
      <c r="U488" s="942">
        <v>27476</v>
      </c>
      <c r="V488" s="739">
        <v>220052</v>
      </c>
    </row>
    <row r="489" spans="16:22" x14ac:dyDescent="0.2">
      <c r="P489" s="744" t="s">
        <v>2325</v>
      </c>
      <c r="Q489" s="51" t="s">
        <v>2326</v>
      </c>
      <c r="R489" s="941">
        <v>2014</v>
      </c>
      <c r="S489" s="942">
        <v>2020</v>
      </c>
      <c r="T489" s="942">
        <v>42</v>
      </c>
      <c r="U489" s="942">
        <v>48612</v>
      </c>
      <c r="V489" s="739">
        <v>528231.05576906644</v>
      </c>
    </row>
    <row r="490" spans="16:22" x14ac:dyDescent="0.2">
      <c r="P490" s="744" t="s">
        <v>2325</v>
      </c>
      <c r="Q490" s="51" t="s">
        <v>2327</v>
      </c>
      <c r="R490" s="941">
        <v>2014</v>
      </c>
      <c r="S490" s="942">
        <v>2015</v>
      </c>
      <c r="T490" s="942">
        <v>35.1</v>
      </c>
      <c r="U490" s="942">
        <v>25153</v>
      </c>
      <c r="V490" s="739">
        <v>36587.917300341149</v>
      </c>
    </row>
    <row r="491" spans="16:22" x14ac:dyDescent="0.2">
      <c r="P491" s="744" t="s">
        <v>2325</v>
      </c>
      <c r="Q491" s="51" t="s">
        <v>2327</v>
      </c>
      <c r="R491" s="941">
        <v>2014</v>
      </c>
      <c r="S491" s="942">
        <v>2016</v>
      </c>
      <c r="T491" s="942">
        <v>44</v>
      </c>
      <c r="U491" s="942">
        <v>43489</v>
      </c>
      <c r="V491" s="739">
        <v>382992.87480787042</v>
      </c>
    </row>
    <row r="492" spans="16:22" x14ac:dyDescent="0.2">
      <c r="P492" s="744" t="s">
        <v>2325</v>
      </c>
      <c r="Q492" s="51" t="s">
        <v>2327</v>
      </c>
      <c r="R492" s="941">
        <v>2014</v>
      </c>
      <c r="S492" s="942">
        <v>2017</v>
      </c>
      <c r="T492" s="942">
        <v>44</v>
      </c>
      <c r="U492" s="942">
        <v>53294</v>
      </c>
      <c r="V492" s="739">
        <v>318296.18268000003</v>
      </c>
    </row>
    <row r="493" spans="16:22" x14ac:dyDescent="0.2">
      <c r="P493" s="744" t="s">
        <v>2325</v>
      </c>
      <c r="Q493" s="51" t="s">
        <v>2327</v>
      </c>
      <c r="R493" s="941">
        <v>2014</v>
      </c>
      <c r="S493" s="942">
        <v>2018</v>
      </c>
      <c r="T493" s="942">
        <v>42</v>
      </c>
      <c r="U493" s="942">
        <v>49005</v>
      </c>
      <c r="V493" s="739">
        <v>486904.51928322139</v>
      </c>
    </row>
    <row r="494" spans="16:22" x14ac:dyDescent="0.2">
      <c r="P494" s="744" t="s">
        <v>2325</v>
      </c>
      <c r="Q494" s="51" t="s">
        <v>2327</v>
      </c>
      <c r="R494" s="941">
        <v>2014</v>
      </c>
      <c r="S494" s="942">
        <v>2019</v>
      </c>
      <c r="T494" s="942">
        <v>42</v>
      </c>
      <c r="U494" s="942">
        <v>52748</v>
      </c>
      <c r="V494" s="739">
        <v>519546.2156853319</v>
      </c>
    </row>
    <row r="495" spans="16:22" x14ac:dyDescent="0.2">
      <c r="P495" s="744" t="s">
        <v>2325</v>
      </c>
      <c r="Q495" s="51" t="s">
        <v>2328</v>
      </c>
      <c r="R495" s="941">
        <v>2019</v>
      </c>
      <c r="S495" s="942">
        <v>2020</v>
      </c>
      <c r="T495" s="942">
        <v>33</v>
      </c>
      <c r="U495" s="942">
        <v>39100</v>
      </c>
      <c r="V495" s="739">
        <v>329173.24331710651</v>
      </c>
    </row>
    <row r="496" spans="16:22" x14ac:dyDescent="0.2">
      <c r="P496" s="744" t="s">
        <v>2325</v>
      </c>
      <c r="Q496" s="51" t="s">
        <v>2329</v>
      </c>
      <c r="R496" s="941">
        <v>2010</v>
      </c>
      <c r="S496" s="942">
        <v>2015</v>
      </c>
      <c r="T496" s="942">
        <v>16</v>
      </c>
      <c r="U496" s="942">
        <v>19331</v>
      </c>
      <c r="V496" s="739">
        <v>454471.68841711531</v>
      </c>
    </row>
    <row r="497" spans="16:22" x14ac:dyDescent="0.2">
      <c r="P497" s="744" t="s">
        <v>2325</v>
      </c>
      <c r="Q497" s="51" t="s">
        <v>2329</v>
      </c>
      <c r="R497" s="941">
        <v>2010</v>
      </c>
      <c r="S497" s="942">
        <v>2016</v>
      </c>
      <c r="T497" s="942">
        <v>16</v>
      </c>
      <c r="U497" s="942">
        <v>20512</v>
      </c>
      <c r="V497" s="739">
        <v>835369.74337598355</v>
      </c>
    </row>
    <row r="498" spans="16:22" x14ac:dyDescent="0.2">
      <c r="P498" s="744" t="s">
        <v>2325</v>
      </c>
      <c r="Q498" s="51" t="s">
        <v>2329</v>
      </c>
      <c r="R498" s="941">
        <v>2010</v>
      </c>
      <c r="S498" s="942">
        <v>2017</v>
      </c>
      <c r="T498" s="942">
        <v>16</v>
      </c>
      <c r="U498" s="942">
        <v>19118</v>
      </c>
      <c r="V498" s="739">
        <v>372158.66191000002</v>
      </c>
    </row>
    <row r="499" spans="16:22" x14ac:dyDescent="0.2">
      <c r="P499" s="744" t="s">
        <v>2325</v>
      </c>
      <c r="Q499" s="51" t="s">
        <v>2329</v>
      </c>
      <c r="R499" s="941">
        <v>2010</v>
      </c>
      <c r="S499" s="942">
        <v>2018</v>
      </c>
      <c r="T499" s="942">
        <v>16</v>
      </c>
      <c r="U499" s="942">
        <v>17991</v>
      </c>
      <c r="V499" s="739">
        <v>379810.00569942611</v>
      </c>
    </row>
    <row r="500" spans="16:22" x14ac:dyDescent="0.2">
      <c r="P500" s="744" t="s">
        <v>2325</v>
      </c>
      <c r="Q500" s="51" t="s">
        <v>2329</v>
      </c>
      <c r="R500" s="941">
        <v>2010</v>
      </c>
      <c r="S500" s="942">
        <v>2019</v>
      </c>
      <c r="T500" s="942">
        <v>16</v>
      </c>
      <c r="U500" s="942">
        <v>19402</v>
      </c>
      <c r="V500" s="739">
        <v>420061.26883508958</v>
      </c>
    </row>
    <row r="501" spans="16:22" x14ac:dyDescent="0.2">
      <c r="P501" s="744" t="s">
        <v>2325</v>
      </c>
      <c r="Q501" s="51" t="s">
        <v>2329</v>
      </c>
      <c r="R501" s="941">
        <v>2010</v>
      </c>
      <c r="S501" s="942">
        <v>2020</v>
      </c>
      <c r="T501" s="942">
        <v>16</v>
      </c>
      <c r="U501" s="942">
        <v>19602</v>
      </c>
      <c r="V501" s="739">
        <v>397296.45695144281</v>
      </c>
    </row>
    <row r="502" spans="16:22" x14ac:dyDescent="0.2">
      <c r="P502" s="744" t="s">
        <v>2325</v>
      </c>
      <c r="Q502" s="51" t="s">
        <v>2518</v>
      </c>
      <c r="R502" s="941">
        <v>2010</v>
      </c>
      <c r="S502" s="942">
        <v>2015</v>
      </c>
      <c r="T502" s="942">
        <v>5.4</v>
      </c>
      <c r="U502" s="942">
        <v>6769</v>
      </c>
      <c r="V502" s="739">
        <v>161753.2725759382</v>
      </c>
    </row>
    <row r="503" spans="16:22" x14ac:dyDescent="0.2">
      <c r="P503" s="744" t="s">
        <v>2325</v>
      </c>
      <c r="Q503" s="51" t="s">
        <v>2518</v>
      </c>
      <c r="R503" s="941">
        <v>2010</v>
      </c>
      <c r="S503" s="942">
        <v>2016</v>
      </c>
      <c r="T503" s="942">
        <v>5.4</v>
      </c>
      <c r="U503" s="942">
        <v>6367</v>
      </c>
      <c r="V503" s="739">
        <v>132218.78173064199</v>
      </c>
    </row>
    <row r="504" spans="16:22" x14ac:dyDescent="0.2">
      <c r="P504" s="744" t="s">
        <v>2325</v>
      </c>
      <c r="Q504" s="51" t="s">
        <v>2518</v>
      </c>
      <c r="R504" s="941">
        <v>2010</v>
      </c>
      <c r="S504" s="942">
        <v>2017</v>
      </c>
      <c r="T504" s="942">
        <v>5.4</v>
      </c>
      <c r="U504" s="942">
        <v>5630</v>
      </c>
      <c r="V504" s="739">
        <v>138693.04117000001</v>
      </c>
    </row>
    <row r="505" spans="16:22" x14ac:dyDescent="0.2">
      <c r="P505" s="744" t="s">
        <v>2325</v>
      </c>
      <c r="Q505" s="51" t="s">
        <v>2518</v>
      </c>
      <c r="R505" s="941">
        <v>2010</v>
      </c>
      <c r="S505" s="942">
        <v>2018</v>
      </c>
      <c r="T505" s="942">
        <v>5.4</v>
      </c>
      <c r="U505" s="942">
        <v>5086</v>
      </c>
      <c r="V505" s="739">
        <v>122151.07484529429</v>
      </c>
    </row>
    <row r="506" spans="16:22" x14ac:dyDescent="0.2">
      <c r="P506" s="744" t="s">
        <v>2325</v>
      </c>
      <c r="Q506" s="51" t="s">
        <v>2518</v>
      </c>
      <c r="R506" s="941">
        <v>2010</v>
      </c>
      <c r="S506" s="942">
        <v>2019</v>
      </c>
      <c r="T506" s="942">
        <v>5.4</v>
      </c>
      <c r="U506" s="942">
        <v>5162</v>
      </c>
      <c r="V506" s="739">
        <v>130228.36296246439</v>
      </c>
    </row>
    <row r="507" spans="16:22" x14ac:dyDescent="0.2">
      <c r="P507" s="744" t="s">
        <v>2325</v>
      </c>
      <c r="Q507" s="51" t="s">
        <v>2518</v>
      </c>
      <c r="R507" s="941">
        <v>2010</v>
      </c>
      <c r="S507" s="942">
        <v>2020</v>
      </c>
      <c r="T507" s="942">
        <v>5.4</v>
      </c>
      <c r="U507" s="942">
        <v>5877</v>
      </c>
      <c r="V507" s="739">
        <v>151884.87721695559</v>
      </c>
    </row>
    <row r="508" spans="16:22" x14ac:dyDescent="0.2">
      <c r="P508" s="744" t="s">
        <v>2325</v>
      </c>
      <c r="Q508" s="51" t="s">
        <v>2330</v>
      </c>
      <c r="R508" s="941">
        <v>2014</v>
      </c>
      <c r="S508" s="942">
        <v>2021</v>
      </c>
      <c r="T508" s="942">
        <v>41.99</v>
      </c>
      <c r="U508" s="942">
        <v>52323</v>
      </c>
      <c r="V508" s="739">
        <v>498641.92590710713</v>
      </c>
    </row>
    <row r="509" spans="16:22" x14ac:dyDescent="0.2">
      <c r="P509" s="744" t="s">
        <v>2325</v>
      </c>
      <c r="Q509" s="51" t="s">
        <v>2330</v>
      </c>
      <c r="R509" s="941">
        <v>2014</v>
      </c>
      <c r="S509" s="942">
        <v>2022</v>
      </c>
      <c r="T509" s="942">
        <v>41.99</v>
      </c>
      <c r="U509" s="942">
        <v>53546.561000000002</v>
      </c>
      <c r="V509" s="739">
        <v>460655.98474227148</v>
      </c>
    </row>
    <row r="510" spans="16:22" x14ac:dyDescent="0.2">
      <c r="P510" s="744" t="s">
        <v>2325</v>
      </c>
      <c r="Q510" s="51" t="s">
        <v>2330</v>
      </c>
      <c r="R510" s="941">
        <v>2014</v>
      </c>
      <c r="S510" s="942">
        <v>2023</v>
      </c>
      <c r="T510" s="942">
        <v>41.99</v>
      </c>
      <c r="U510" s="942">
        <v>47568.076000000001</v>
      </c>
      <c r="V510" s="739">
        <v>496640</v>
      </c>
    </row>
    <row r="511" spans="16:22" x14ac:dyDescent="0.2">
      <c r="P511" s="744" t="s">
        <v>2325</v>
      </c>
      <c r="Q511" s="51" t="s">
        <v>2331</v>
      </c>
      <c r="R511" s="941">
        <v>2019</v>
      </c>
      <c r="S511" s="942">
        <v>2021</v>
      </c>
      <c r="T511" s="942">
        <v>32.96</v>
      </c>
      <c r="U511" s="942">
        <v>38007</v>
      </c>
      <c r="V511" s="739">
        <v>341474.19779880781</v>
      </c>
    </row>
    <row r="512" spans="16:22" x14ac:dyDescent="0.2">
      <c r="P512" s="744" t="s">
        <v>2325</v>
      </c>
      <c r="Q512" s="51" t="s">
        <v>2331</v>
      </c>
      <c r="R512" s="941">
        <v>2019</v>
      </c>
      <c r="S512" s="942">
        <v>2022</v>
      </c>
      <c r="T512" s="942">
        <v>32.96</v>
      </c>
      <c r="U512" s="942">
        <v>39114.008999999998</v>
      </c>
      <c r="V512" s="739">
        <v>508349.22275435901</v>
      </c>
    </row>
    <row r="513" spans="16:22" x14ac:dyDescent="0.2">
      <c r="P513" s="744" t="s">
        <v>2325</v>
      </c>
      <c r="Q513" s="51" t="s">
        <v>2331</v>
      </c>
      <c r="R513" s="941">
        <v>2019</v>
      </c>
      <c r="S513" s="942">
        <v>2023</v>
      </c>
      <c r="T513" s="942">
        <v>32.96</v>
      </c>
      <c r="U513" s="942">
        <v>38843.571000000004</v>
      </c>
      <c r="V513" s="739">
        <v>443653</v>
      </c>
    </row>
    <row r="514" spans="16:22" x14ac:dyDescent="0.2">
      <c r="P514" s="744" t="s">
        <v>2325</v>
      </c>
      <c r="Q514" s="51" t="s">
        <v>2332</v>
      </c>
      <c r="R514" s="941">
        <v>2010</v>
      </c>
      <c r="S514" s="942">
        <v>2021</v>
      </c>
      <c r="T514" s="942">
        <v>16</v>
      </c>
      <c r="U514" s="942">
        <v>14675</v>
      </c>
      <c r="V514" s="739">
        <v>896083.26035041234</v>
      </c>
    </row>
    <row r="515" spans="16:22" x14ac:dyDescent="0.2">
      <c r="P515" s="744" t="s">
        <v>2325</v>
      </c>
      <c r="Q515" s="51" t="s">
        <v>2332</v>
      </c>
      <c r="R515" s="941">
        <v>2010</v>
      </c>
      <c r="S515" s="942">
        <v>2022</v>
      </c>
      <c r="T515" s="942">
        <v>16</v>
      </c>
      <c r="U515" s="942">
        <v>20143.024000000001</v>
      </c>
      <c r="V515" s="739">
        <v>340559.5276800624</v>
      </c>
    </row>
    <row r="516" spans="16:22" x14ac:dyDescent="0.2">
      <c r="P516" s="744" t="s">
        <v>2325</v>
      </c>
      <c r="Q516" s="51" t="s">
        <v>2332</v>
      </c>
      <c r="R516" s="941">
        <v>2010</v>
      </c>
      <c r="S516" s="942">
        <v>2023</v>
      </c>
      <c r="T516" s="942">
        <v>16</v>
      </c>
      <c r="U516" s="942">
        <v>19196.800999999999</v>
      </c>
      <c r="V516" s="739">
        <v>504668</v>
      </c>
    </row>
    <row r="517" spans="16:22" x14ac:dyDescent="0.2">
      <c r="P517" s="744" t="s">
        <v>2325</v>
      </c>
      <c r="Q517" s="51" t="s">
        <v>2333</v>
      </c>
      <c r="R517" s="941">
        <v>2010</v>
      </c>
      <c r="S517" s="942">
        <v>2012</v>
      </c>
      <c r="T517" s="942">
        <v>14.9</v>
      </c>
      <c r="U517" s="942">
        <v>16955</v>
      </c>
      <c r="V517" s="739">
        <v>454889.41355368349</v>
      </c>
    </row>
    <row r="518" spans="16:22" x14ac:dyDescent="0.2">
      <c r="P518" s="744" t="s">
        <v>2325</v>
      </c>
      <c r="Q518" s="51" t="s">
        <v>2333</v>
      </c>
      <c r="R518" s="941">
        <v>2010</v>
      </c>
      <c r="S518" s="942">
        <v>2013</v>
      </c>
      <c r="T518" s="942">
        <v>16</v>
      </c>
      <c r="U518" s="942">
        <v>17380</v>
      </c>
      <c r="V518" s="739">
        <v>585864.31049582676</v>
      </c>
    </row>
    <row r="519" spans="16:22" x14ac:dyDescent="0.2">
      <c r="P519" s="744" t="s">
        <v>2325</v>
      </c>
      <c r="Q519" s="51" t="s">
        <v>2333</v>
      </c>
      <c r="R519" s="941">
        <v>2010</v>
      </c>
      <c r="S519" s="942">
        <v>2014</v>
      </c>
      <c r="T519" s="942">
        <v>16</v>
      </c>
      <c r="U519" s="942">
        <v>19118</v>
      </c>
      <c r="V519" s="739">
        <v>726086.37001275644</v>
      </c>
    </row>
    <row r="520" spans="16:22" x14ac:dyDescent="0.2">
      <c r="P520" s="744" t="s">
        <v>2325</v>
      </c>
      <c r="Q520" s="51" t="s">
        <v>2519</v>
      </c>
      <c r="R520" s="941">
        <v>2010</v>
      </c>
      <c r="S520" s="942">
        <v>2012</v>
      </c>
      <c r="T520" s="942">
        <v>5.4</v>
      </c>
      <c r="U520" s="942">
        <v>6447</v>
      </c>
      <c r="V520" s="739">
        <v>186338.8821162204</v>
      </c>
    </row>
    <row r="521" spans="16:22" x14ac:dyDescent="0.2">
      <c r="P521" s="744" t="s">
        <v>2325</v>
      </c>
      <c r="Q521" s="51" t="s">
        <v>2519</v>
      </c>
      <c r="R521" s="941">
        <v>2010</v>
      </c>
      <c r="S521" s="942">
        <v>2013</v>
      </c>
      <c r="T521" s="942">
        <v>5.4</v>
      </c>
      <c r="U521" s="942">
        <v>6368</v>
      </c>
      <c r="V521" s="739">
        <v>171545.51870297879</v>
      </c>
    </row>
    <row r="522" spans="16:22" x14ac:dyDescent="0.2">
      <c r="P522" s="744" t="s">
        <v>2325</v>
      </c>
      <c r="Q522" s="51" t="s">
        <v>2520</v>
      </c>
      <c r="R522" s="941">
        <v>2010</v>
      </c>
      <c r="S522" s="942">
        <v>2014</v>
      </c>
      <c r="T522" s="942">
        <v>5.4</v>
      </c>
      <c r="U522" s="942">
        <v>6129</v>
      </c>
      <c r="V522" s="739">
        <v>259575.70925420811</v>
      </c>
    </row>
    <row r="523" spans="16:22" x14ac:dyDescent="0.2">
      <c r="P523" s="744" t="s">
        <v>2325</v>
      </c>
      <c r="Q523" s="51" t="s">
        <v>2520</v>
      </c>
      <c r="R523" s="941">
        <v>2010</v>
      </c>
      <c r="S523" s="942">
        <v>2021</v>
      </c>
      <c r="T523" s="942">
        <v>5.43</v>
      </c>
      <c r="U523" s="942">
        <v>5443</v>
      </c>
      <c r="V523" s="739">
        <v>145769.5010207507</v>
      </c>
    </row>
    <row r="524" spans="16:22" x14ac:dyDescent="0.2">
      <c r="P524" s="744" t="s">
        <v>2325</v>
      </c>
      <c r="Q524" s="51" t="s">
        <v>2520</v>
      </c>
      <c r="R524" s="941">
        <v>2010</v>
      </c>
      <c r="S524" s="942">
        <v>2022</v>
      </c>
      <c r="T524" s="942">
        <v>5.43</v>
      </c>
      <c r="U524" s="942">
        <v>5651.7330000000002</v>
      </c>
      <c r="V524" s="739">
        <v>119879.8392174481</v>
      </c>
    </row>
    <row r="525" spans="16:22" x14ac:dyDescent="0.2">
      <c r="P525" s="744" t="s">
        <v>2325</v>
      </c>
      <c r="Q525" s="51" t="s">
        <v>2520</v>
      </c>
      <c r="R525" s="941">
        <v>2010</v>
      </c>
      <c r="S525" s="942">
        <v>2023</v>
      </c>
      <c r="T525" s="942">
        <v>5.43</v>
      </c>
      <c r="U525" s="942">
        <v>4854.2120000000004</v>
      </c>
      <c r="V525" s="739">
        <v>196304</v>
      </c>
    </row>
    <row r="526" spans="16:22" x14ac:dyDescent="0.2">
      <c r="P526" s="744" t="s">
        <v>2334</v>
      </c>
      <c r="Q526" s="51" t="s">
        <v>2335</v>
      </c>
      <c r="R526" s="941">
        <v>2018</v>
      </c>
      <c r="S526" s="942">
        <v>2021</v>
      </c>
      <c r="T526" s="942">
        <v>74.400000000000006</v>
      </c>
      <c r="U526" s="942">
        <v>149124</v>
      </c>
      <c r="V526" s="739">
        <v>779099.99626178399</v>
      </c>
    </row>
    <row r="527" spans="16:22" x14ac:dyDescent="0.2">
      <c r="P527" s="744" t="s">
        <v>2334</v>
      </c>
      <c r="Q527" s="51" t="s">
        <v>2336</v>
      </c>
      <c r="R527" s="941">
        <v>2019</v>
      </c>
      <c r="S527" s="942">
        <v>2021</v>
      </c>
      <c r="T527" s="942">
        <v>37.5</v>
      </c>
      <c r="U527" s="942">
        <v>71674</v>
      </c>
      <c r="V527" s="739">
        <v>431316.50145627098</v>
      </c>
    </row>
    <row r="528" spans="16:22" x14ac:dyDescent="0.2">
      <c r="P528" s="744" t="s">
        <v>2334</v>
      </c>
      <c r="Q528" s="51" t="s">
        <v>2337</v>
      </c>
      <c r="R528" s="941">
        <v>2019</v>
      </c>
      <c r="S528" s="942">
        <v>2021</v>
      </c>
      <c r="T528" s="942">
        <v>61.1</v>
      </c>
      <c r="U528" s="942">
        <v>122960</v>
      </c>
      <c r="V528" s="739">
        <v>689163.39152368589</v>
      </c>
    </row>
    <row r="529" spans="16:22" x14ac:dyDescent="0.2">
      <c r="P529" s="744" t="s">
        <v>2334</v>
      </c>
      <c r="Q529" s="51" t="s">
        <v>2338</v>
      </c>
      <c r="R529" s="941">
        <v>2019</v>
      </c>
      <c r="S529" s="942">
        <v>2021</v>
      </c>
      <c r="T529" s="942">
        <v>49.5</v>
      </c>
      <c r="U529" s="942">
        <v>94628</v>
      </c>
      <c r="V529" s="739">
        <v>683132.56006097281</v>
      </c>
    </row>
    <row r="530" spans="16:22" x14ac:dyDescent="0.2">
      <c r="P530" s="744" t="s">
        <v>2334</v>
      </c>
      <c r="Q530" s="51" t="s">
        <v>2339</v>
      </c>
      <c r="R530" s="941">
        <v>2019</v>
      </c>
      <c r="S530" s="942">
        <v>2021</v>
      </c>
      <c r="T530" s="942">
        <v>74.5</v>
      </c>
      <c r="U530" s="942">
        <v>152613</v>
      </c>
      <c r="V530" s="739">
        <v>869611.28287951509</v>
      </c>
    </row>
    <row r="531" spans="16:22" x14ac:dyDescent="0.2">
      <c r="P531" s="744" t="s">
        <v>2334</v>
      </c>
      <c r="Q531" s="51" t="s">
        <v>2340</v>
      </c>
      <c r="R531" s="941">
        <v>2020</v>
      </c>
      <c r="S531" s="942">
        <v>2021</v>
      </c>
      <c r="T531" s="942">
        <v>74.5</v>
      </c>
      <c r="U531" s="942">
        <v>130717</v>
      </c>
      <c r="V531" s="739">
        <v>1664062.3856441621</v>
      </c>
    </row>
    <row r="532" spans="16:22" x14ac:dyDescent="0.2">
      <c r="P532" s="744" t="s">
        <v>2334</v>
      </c>
      <c r="Q532" s="51" t="s">
        <v>2341</v>
      </c>
      <c r="R532" s="941">
        <v>2018</v>
      </c>
      <c r="S532" s="942">
        <v>2021</v>
      </c>
      <c r="T532" s="942">
        <v>70.3</v>
      </c>
      <c r="U532" s="942">
        <v>132614</v>
      </c>
      <c r="V532" s="739">
        <v>695153.17428071098</v>
      </c>
    </row>
    <row r="533" spans="16:22" x14ac:dyDescent="0.2">
      <c r="P533" s="744" t="s">
        <v>2334</v>
      </c>
      <c r="Q533" s="51" t="s">
        <v>2342</v>
      </c>
      <c r="R533" s="941">
        <v>2019</v>
      </c>
      <c r="S533" s="942">
        <v>2021</v>
      </c>
      <c r="T533" s="942">
        <v>55.4</v>
      </c>
      <c r="U533" s="942">
        <v>110975</v>
      </c>
      <c r="V533" s="739">
        <v>549122.958507617</v>
      </c>
    </row>
    <row r="534" spans="16:22" x14ac:dyDescent="0.2">
      <c r="P534" s="744" t="s">
        <v>2334</v>
      </c>
      <c r="Q534" s="51" t="s">
        <v>2343</v>
      </c>
      <c r="R534" s="941">
        <v>2020</v>
      </c>
      <c r="S534" s="942">
        <v>2021</v>
      </c>
      <c r="T534" s="942">
        <v>74.8</v>
      </c>
      <c r="U534" s="942">
        <v>135768</v>
      </c>
      <c r="V534" s="739">
        <v>530462.43878671294</v>
      </c>
    </row>
    <row r="535" spans="16:22" x14ac:dyDescent="0.2">
      <c r="P535" s="744" t="s">
        <v>2334</v>
      </c>
      <c r="Q535" s="51" t="s">
        <v>1135</v>
      </c>
      <c r="R535" s="941">
        <v>2018</v>
      </c>
      <c r="S535" s="942">
        <v>2019</v>
      </c>
      <c r="T535" s="942">
        <v>74.400000000000006</v>
      </c>
      <c r="U535" s="942">
        <v>137401</v>
      </c>
      <c r="V535" s="739">
        <v>574343.81852357509</v>
      </c>
    </row>
    <row r="536" spans="16:22" x14ac:dyDescent="0.2">
      <c r="P536" s="744" t="s">
        <v>2334</v>
      </c>
      <c r="Q536" s="51" t="s">
        <v>1135</v>
      </c>
      <c r="R536" s="941">
        <v>2018</v>
      </c>
      <c r="S536" s="942">
        <v>2020</v>
      </c>
      <c r="T536" s="942">
        <v>74.400000000000006</v>
      </c>
      <c r="U536" s="942">
        <v>149517</v>
      </c>
      <c r="V536" s="739">
        <v>822870.45238705259</v>
      </c>
    </row>
    <row r="537" spans="16:22" x14ac:dyDescent="0.2">
      <c r="P537" s="744" t="s">
        <v>2334</v>
      </c>
      <c r="Q537" s="51" t="s">
        <v>1135</v>
      </c>
      <c r="R537" s="941">
        <v>2018</v>
      </c>
      <c r="S537" s="942">
        <v>2022</v>
      </c>
      <c r="T537" s="942">
        <v>74.400000000000006</v>
      </c>
      <c r="U537" s="942">
        <v>126730</v>
      </c>
      <c r="V537" s="739">
        <v>639247.55148211878</v>
      </c>
    </row>
    <row r="538" spans="16:22" x14ac:dyDescent="0.2">
      <c r="P538" s="744" t="s">
        <v>2334</v>
      </c>
      <c r="Q538" s="51" t="s">
        <v>1135</v>
      </c>
      <c r="R538" s="941">
        <v>2018</v>
      </c>
      <c r="S538" s="942">
        <v>2023</v>
      </c>
      <c r="T538" s="942">
        <v>74.400000000000006</v>
      </c>
      <c r="U538" s="942">
        <v>100178</v>
      </c>
      <c r="V538" s="739">
        <v>451037</v>
      </c>
    </row>
    <row r="539" spans="16:22" x14ac:dyDescent="0.2">
      <c r="P539" s="744" t="s">
        <v>2334</v>
      </c>
      <c r="Q539" s="51" t="s">
        <v>2521</v>
      </c>
      <c r="R539" s="941">
        <v>2022</v>
      </c>
      <c r="S539" s="942">
        <v>2023</v>
      </c>
      <c r="T539" s="942">
        <v>45.8</v>
      </c>
      <c r="U539" s="942">
        <v>76087</v>
      </c>
      <c r="V539" s="739">
        <v>143906</v>
      </c>
    </row>
    <row r="540" spans="16:22" x14ac:dyDescent="0.2">
      <c r="P540" s="744" t="s">
        <v>2334</v>
      </c>
      <c r="Q540" s="51" t="s">
        <v>1247</v>
      </c>
      <c r="R540" s="941">
        <v>2019</v>
      </c>
      <c r="S540" s="942">
        <v>2020</v>
      </c>
      <c r="T540" s="942">
        <v>37.5</v>
      </c>
      <c r="U540" s="942">
        <v>67636</v>
      </c>
      <c r="V540" s="739">
        <v>500640.41165864811</v>
      </c>
    </row>
    <row r="541" spans="16:22" x14ac:dyDescent="0.2">
      <c r="P541" s="744" t="s">
        <v>2334</v>
      </c>
      <c r="Q541" s="51" t="s">
        <v>1247</v>
      </c>
      <c r="R541" s="941">
        <v>2019</v>
      </c>
      <c r="S541" s="942">
        <v>2022</v>
      </c>
      <c r="T541" s="942">
        <v>37.5</v>
      </c>
      <c r="U541" s="942">
        <v>60848</v>
      </c>
      <c r="V541" s="739">
        <v>410693.95982979162</v>
      </c>
    </row>
    <row r="542" spans="16:22" x14ac:dyDescent="0.2">
      <c r="P542" s="744" t="s">
        <v>2334</v>
      </c>
      <c r="Q542" s="51" t="s">
        <v>1247</v>
      </c>
      <c r="R542" s="941">
        <v>2019</v>
      </c>
      <c r="S542" s="942">
        <v>2023</v>
      </c>
      <c r="T542" s="942">
        <v>37.5</v>
      </c>
      <c r="U542" s="942">
        <v>53586</v>
      </c>
      <c r="V542" s="739">
        <v>443089</v>
      </c>
    </row>
    <row r="543" spans="16:22" x14ac:dyDescent="0.2">
      <c r="P543" s="744" t="s">
        <v>2334</v>
      </c>
      <c r="Q543" s="51" t="s">
        <v>2344</v>
      </c>
      <c r="R543" s="941">
        <v>2021</v>
      </c>
      <c r="S543" s="942">
        <v>2022</v>
      </c>
      <c r="T543" s="942">
        <v>60</v>
      </c>
      <c r="U543" s="942">
        <v>99114</v>
      </c>
      <c r="V543" s="739">
        <v>445687.58802437852</v>
      </c>
    </row>
    <row r="544" spans="16:22" x14ac:dyDescent="0.2">
      <c r="P544" s="744" t="s">
        <v>2334</v>
      </c>
      <c r="Q544" s="51" t="s">
        <v>2344</v>
      </c>
      <c r="R544" s="941">
        <v>2021</v>
      </c>
      <c r="S544" s="942">
        <v>2023</v>
      </c>
      <c r="T544" s="942">
        <v>60</v>
      </c>
      <c r="U544" s="942">
        <v>107502</v>
      </c>
      <c r="V544" s="739">
        <v>589178</v>
      </c>
    </row>
    <row r="545" spans="16:22" x14ac:dyDescent="0.2">
      <c r="P545" s="744" t="s">
        <v>2334</v>
      </c>
      <c r="Q545" s="51" t="s">
        <v>1235</v>
      </c>
      <c r="R545" s="941">
        <v>2019</v>
      </c>
      <c r="S545" s="942">
        <v>2020</v>
      </c>
      <c r="T545" s="942">
        <v>61.1</v>
      </c>
      <c r="U545" s="942">
        <v>118872</v>
      </c>
      <c r="V545" s="739">
        <v>609631.51994192495</v>
      </c>
    </row>
    <row r="546" spans="16:22" x14ac:dyDescent="0.2">
      <c r="P546" s="744" t="s">
        <v>2334</v>
      </c>
      <c r="Q546" s="51" t="s">
        <v>1235</v>
      </c>
      <c r="R546" s="941">
        <v>2019</v>
      </c>
      <c r="S546" s="942">
        <v>2022</v>
      </c>
      <c r="T546" s="942">
        <v>61.1</v>
      </c>
      <c r="U546" s="942">
        <v>112045</v>
      </c>
      <c r="V546" s="739">
        <v>587264.45098454726</v>
      </c>
    </row>
    <row r="547" spans="16:22" x14ac:dyDescent="0.2">
      <c r="P547" s="744" t="s">
        <v>2334</v>
      </c>
      <c r="Q547" s="51" t="s">
        <v>1235</v>
      </c>
      <c r="R547" s="941">
        <v>2019</v>
      </c>
      <c r="S547" s="942">
        <v>2023</v>
      </c>
      <c r="T547" s="942">
        <v>61.1</v>
      </c>
      <c r="U547" s="942">
        <v>95572</v>
      </c>
      <c r="V547" s="739">
        <v>402608</v>
      </c>
    </row>
    <row r="548" spans="16:22" x14ac:dyDescent="0.2">
      <c r="P548" s="744" t="s">
        <v>2334</v>
      </c>
      <c r="Q548" s="51" t="s">
        <v>2522</v>
      </c>
      <c r="R548" s="941">
        <v>2022</v>
      </c>
      <c r="S548" s="942">
        <v>2023</v>
      </c>
      <c r="T548" s="942">
        <v>74.5</v>
      </c>
      <c r="U548" s="942">
        <v>122660</v>
      </c>
      <c r="V548" s="739">
        <v>584673</v>
      </c>
    </row>
    <row r="549" spans="16:22" x14ac:dyDescent="0.2">
      <c r="P549" s="744" t="s">
        <v>2334</v>
      </c>
      <c r="Q549" s="51" t="s">
        <v>2345</v>
      </c>
      <c r="R549" s="941">
        <v>2019</v>
      </c>
      <c r="S549" s="942">
        <v>2022</v>
      </c>
      <c r="T549" s="942">
        <v>49.5</v>
      </c>
      <c r="U549" s="942">
        <v>93306</v>
      </c>
      <c r="V549" s="739">
        <v>665362.95738855505</v>
      </c>
    </row>
    <row r="550" spans="16:22" x14ac:dyDescent="0.2">
      <c r="P550" s="744" t="s">
        <v>2334</v>
      </c>
      <c r="Q550" s="51" t="s">
        <v>2345</v>
      </c>
      <c r="R550" s="941">
        <v>2019</v>
      </c>
      <c r="S550" s="942">
        <v>2023</v>
      </c>
      <c r="T550" s="942">
        <v>49.5</v>
      </c>
      <c r="U550" s="942">
        <v>89771</v>
      </c>
      <c r="V550" s="739">
        <v>535358</v>
      </c>
    </row>
    <row r="551" spans="16:22" x14ac:dyDescent="0.2">
      <c r="P551" s="744" t="s">
        <v>2334</v>
      </c>
      <c r="Q551" s="51" t="s">
        <v>1239</v>
      </c>
      <c r="R551" s="941">
        <v>2019</v>
      </c>
      <c r="S551" s="942">
        <v>2020</v>
      </c>
      <c r="T551" s="942">
        <v>49.5</v>
      </c>
      <c r="U551" s="942">
        <v>83191</v>
      </c>
      <c r="V551" s="739">
        <v>631846.5194010305</v>
      </c>
    </row>
    <row r="552" spans="16:22" x14ac:dyDescent="0.2">
      <c r="P552" s="744" t="s">
        <v>2334</v>
      </c>
      <c r="Q552" s="51" t="s">
        <v>2105</v>
      </c>
      <c r="R552" s="941">
        <v>2022</v>
      </c>
      <c r="S552" s="942">
        <v>2023</v>
      </c>
      <c r="T552" s="942">
        <v>61.2</v>
      </c>
      <c r="U552" s="942">
        <v>122066</v>
      </c>
      <c r="V552" s="739">
        <v>543313</v>
      </c>
    </row>
    <row r="553" spans="16:22" x14ac:dyDescent="0.2">
      <c r="P553" s="744" t="s">
        <v>2334</v>
      </c>
      <c r="Q553" s="51" t="s">
        <v>1232</v>
      </c>
      <c r="R553" s="941">
        <v>2019</v>
      </c>
      <c r="S553" s="942">
        <v>2020</v>
      </c>
      <c r="T553" s="942">
        <v>74.5</v>
      </c>
      <c r="U553" s="942">
        <v>143290</v>
      </c>
      <c r="V553" s="739">
        <v>884904.44022167183</v>
      </c>
    </row>
    <row r="554" spans="16:22" x14ac:dyDescent="0.2">
      <c r="P554" s="744" t="s">
        <v>2334</v>
      </c>
      <c r="Q554" s="51" t="s">
        <v>1232</v>
      </c>
      <c r="R554" s="941">
        <v>2019</v>
      </c>
      <c r="S554" s="942">
        <v>2022</v>
      </c>
      <c r="T554" s="942">
        <v>74.5</v>
      </c>
      <c r="U554" s="942">
        <v>148010</v>
      </c>
      <c r="V554" s="739">
        <v>746784.31934425677</v>
      </c>
    </row>
    <row r="555" spans="16:22" x14ac:dyDescent="0.2">
      <c r="P555" s="744" t="s">
        <v>2334</v>
      </c>
      <c r="Q555" s="51" t="s">
        <v>1232</v>
      </c>
      <c r="R555" s="941">
        <v>2019</v>
      </c>
      <c r="S555" s="942">
        <v>2023</v>
      </c>
      <c r="T555" s="942">
        <v>74.5</v>
      </c>
      <c r="U555" s="942">
        <v>125993</v>
      </c>
      <c r="V555" s="739">
        <v>721242</v>
      </c>
    </row>
    <row r="556" spans="16:22" x14ac:dyDescent="0.2">
      <c r="P556" s="744" t="s">
        <v>2334</v>
      </c>
      <c r="Q556" s="51" t="s">
        <v>2346</v>
      </c>
      <c r="R556" s="941">
        <v>2020</v>
      </c>
      <c r="S556" s="942">
        <v>2022</v>
      </c>
      <c r="T556" s="942">
        <v>74.5</v>
      </c>
      <c r="U556" s="942">
        <v>104102</v>
      </c>
      <c r="V556" s="739">
        <v>1480194.3005602979</v>
      </c>
    </row>
    <row r="557" spans="16:22" x14ac:dyDescent="0.2">
      <c r="P557" s="744" t="s">
        <v>2334</v>
      </c>
      <c r="Q557" s="51" t="s">
        <v>2346</v>
      </c>
      <c r="R557" s="941">
        <v>2020</v>
      </c>
      <c r="S557" s="942">
        <v>2023</v>
      </c>
      <c r="T557" s="942">
        <v>74.5</v>
      </c>
      <c r="U557" s="942">
        <v>120839</v>
      </c>
      <c r="V557" s="739">
        <v>1467829</v>
      </c>
    </row>
    <row r="558" spans="16:22" x14ac:dyDescent="0.2">
      <c r="P558" s="744" t="s">
        <v>2334</v>
      </c>
      <c r="Q558" s="51" t="s">
        <v>1811</v>
      </c>
      <c r="R558" s="941">
        <v>2021</v>
      </c>
      <c r="S558" s="942">
        <v>2022</v>
      </c>
      <c r="T558" s="942">
        <v>74.5</v>
      </c>
      <c r="U558" s="942">
        <v>128652</v>
      </c>
      <c r="V558" s="739">
        <v>322904.6551075246</v>
      </c>
    </row>
    <row r="559" spans="16:22" x14ac:dyDescent="0.2">
      <c r="P559" s="744" t="s">
        <v>2334</v>
      </c>
      <c r="Q559" s="51" t="s">
        <v>1811</v>
      </c>
      <c r="R559" s="941">
        <v>2021</v>
      </c>
      <c r="S559" s="942">
        <v>2023</v>
      </c>
      <c r="T559" s="942">
        <v>74.5</v>
      </c>
      <c r="U559" s="942">
        <v>135639</v>
      </c>
      <c r="V559" s="739">
        <v>1005690</v>
      </c>
    </row>
    <row r="560" spans="16:22" x14ac:dyDescent="0.2">
      <c r="P560" s="744" t="s">
        <v>2334</v>
      </c>
      <c r="Q560" s="51" t="s">
        <v>647</v>
      </c>
      <c r="R560" s="941">
        <v>2022</v>
      </c>
      <c r="S560" s="942">
        <v>2023</v>
      </c>
      <c r="T560" s="942">
        <v>54.6</v>
      </c>
      <c r="U560" s="942">
        <v>90184</v>
      </c>
      <c r="V560" s="739">
        <v>548618</v>
      </c>
    </row>
    <row r="561" spans="16:22" x14ac:dyDescent="0.2">
      <c r="P561" s="744" t="s">
        <v>2334</v>
      </c>
      <c r="Q561" s="51" t="s">
        <v>1136</v>
      </c>
      <c r="R561" s="941">
        <v>2018</v>
      </c>
      <c r="S561" s="942">
        <v>2019</v>
      </c>
      <c r="T561" s="942">
        <v>70.3</v>
      </c>
      <c r="U561" s="942">
        <v>125417</v>
      </c>
      <c r="V561" s="739">
        <v>521956.21924275061</v>
      </c>
    </row>
    <row r="562" spans="16:22" x14ac:dyDescent="0.2">
      <c r="P562" s="744" t="s">
        <v>2334</v>
      </c>
      <c r="Q562" s="51" t="s">
        <v>1136</v>
      </c>
      <c r="R562" s="941">
        <v>2018</v>
      </c>
      <c r="S562" s="942">
        <v>2020</v>
      </c>
      <c r="T562" s="942">
        <v>70.3</v>
      </c>
      <c r="U562" s="942">
        <v>141497</v>
      </c>
      <c r="V562" s="739">
        <v>701895.82198878354</v>
      </c>
    </row>
    <row r="563" spans="16:22" x14ac:dyDescent="0.2">
      <c r="P563" s="744" t="s">
        <v>2334</v>
      </c>
      <c r="Q563" s="51" t="s">
        <v>1136</v>
      </c>
      <c r="R563" s="941">
        <v>2018</v>
      </c>
      <c r="S563" s="942">
        <v>2022</v>
      </c>
      <c r="T563" s="942">
        <v>70.3</v>
      </c>
      <c r="U563" s="942">
        <v>133328</v>
      </c>
      <c r="V563" s="739">
        <v>626731.39314080344</v>
      </c>
    </row>
    <row r="564" spans="16:22" x14ac:dyDescent="0.2">
      <c r="P564" s="744" t="s">
        <v>2334</v>
      </c>
      <c r="Q564" s="51" t="s">
        <v>1136</v>
      </c>
      <c r="R564" s="941">
        <v>2018</v>
      </c>
      <c r="S564" s="942">
        <v>2023</v>
      </c>
      <c r="T564" s="942">
        <v>70.3</v>
      </c>
      <c r="U564" s="942">
        <v>114116</v>
      </c>
      <c r="V564" s="739">
        <v>665440</v>
      </c>
    </row>
    <row r="565" spans="16:22" x14ac:dyDescent="0.2">
      <c r="P565" s="744" t="s">
        <v>2334</v>
      </c>
      <c r="Q565" s="51" t="s">
        <v>1237</v>
      </c>
      <c r="R565" s="941">
        <v>2019</v>
      </c>
      <c r="S565" s="942">
        <v>2020</v>
      </c>
      <c r="T565" s="942">
        <v>55.4</v>
      </c>
      <c r="U565" s="942">
        <v>103555</v>
      </c>
      <c r="V565" s="739">
        <v>468344.77314696187</v>
      </c>
    </row>
    <row r="566" spans="16:22" x14ac:dyDescent="0.2">
      <c r="P566" s="744" t="s">
        <v>2334</v>
      </c>
      <c r="Q566" s="51" t="s">
        <v>1237</v>
      </c>
      <c r="R566" s="941">
        <v>2019</v>
      </c>
      <c r="S566" s="942">
        <v>2022</v>
      </c>
      <c r="T566" s="942">
        <v>55.4</v>
      </c>
      <c r="U566" s="942">
        <v>99657</v>
      </c>
      <c r="V566" s="739">
        <v>571062.67993523937</v>
      </c>
    </row>
    <row r="567" spans="16:22" x14ac:dyDescent="0.2">
      <c r="P567" s="744" t="s">
        <v>2334</v>
      </c>
      <c r="Q567" s="51" t="s">
        <v>1237</v>
      </c>
      <c r="R567" s="941">
        <v>2019</v>
      </c>
      <c r="S567" s="942">
        <v>2023</v>
      </c>
      <c r="T567" s="942">
        <v>55.4</v>
      </c>
      <c r="U567" s="942">
        <v>91360</v>
      </c>
      <c r="V567" s="739">
        <v>554952</v>
      </c>
    </row>
    <row r="568" spans="16:22" x14ac:dyDescent="0.2">
      <c r="P568" s="744" t="s">
        <v>2334</v>
      </c>
      <c r="Q568" s="51" t="s">
        <v>2100</v>
      </c>
      <c r="R568" s="941">
        <v>2022</v>
      </c>
      <c r="S568" s="942">
        <v>2023</v>
      </c>
      <c r="T568" s="942">
        <v>55.2</v>
      </c>
      <c r="U568" s="942">
        <v>112402</v>
      </c>
      <c r="V568" s="739">
        <v>370067</v>
      </c>
    </row>
    <row r="569" spans="16:22" x14ac:dyDescent="0.2">
      <c r="P569" s="744" t="s">
        <v>2334</v>
      </c>
      <c r="Q569" s="51" t="s">
        <v>1359</v>
      </c>
      <c r="R569" s="941">
        <v>2020</v>
      </c>
      <c r="S569" s="942">
        <v>2022</v>
      </c>
      <c r="T569" s="942">
        <v>74.8</v>
      </c>
      <c r="U569" s="942">
        <v>120908</v>
      </c>
      <c r="V569" s="739">
        <v>680173.81385571277</v>
      </c>
    </row>
    <row r="570" spans="16:22" x14ac:dyDescent="0.2">
      <c r="P570" s="744" t="s">
        <v>2334</v>
      </c>
      <c r="Q570" s="51" t="s">
        <v>1359</v>
      </c>
      <c r="R570" s="941">
        <v>2020</v>
      </c>
      <c r="S570" s="942">
        <v>2023</v>
      </c>
      <c r="T570" s="942">
        <v>74.8</v>
      </c>
      <c r="U570" s="942">
        <v>129518</v>
      </c>
      <c r="V570" s="739">
        <v>743457</v>
      </c>
    </row>
    <row r="571" spans="16:22" x14ac:dyDescent="0.2">
      <c r="P571" s="744" t="s">
        <v>2347</v>
      </c>
      <c r="Q571" s="51" t="s">
        <v>2348</v>
      </c>
      <c r="R571" s="941">
        <v>2014</v>
      </c>
      <c r="S571" s="942">
        <v>2021</v>
      </c>
      <c r="T571" s="942">
        <v>18</v>
      </c>
      <c r="U571" s="942">
        <v>40063.694000000003</v>
      </c>
      <c r="V571" s="739">
        <v>218181.63670347421</v>
      </c>
    </row>
    <row r="572" spans="16:22" x14ac:dyDescent="0.2">
      <c r="P572" s="744" t="s">
        <v>2347</v>
      </c>
      <c r="Q572" s="51" t="s">
        <v>2348</v>
      </c>
      <c r="R572" s="941">
        <v>2014</v>
      </c>
      <c r="S572" s="942">
        <v>2022</v>
      </c>
      <c r="T572" s="942">
        <v>18</v>
      </c>
      <c r="U572" s="942">
        <v>39893.906999999999</v>
      </c>
      <c r="V572" s="739">
        <v>1001581.836581252</v>
      </c>
    </row>
    <row r="573" spans="16:22" x14ac:dyDescent="0.2">
      <c r="P573" s="744" t="s">
        <v>2347</v>
      </c>
      <c r="Q573" s="51" t="s">
        <v>2348</v>
      </c>
      <c r="R573" s="941">
        <v>2014</v>
      </c>
      <c r="S573" s="942">
        <v>2023</v>
      </c>
      <c r="T573" s="942">
        <v>18</v>
      </c>
      <c r="U573" s="942">
        <v>37206.167000000001</v>
      </c>
      <c r="V573" s="739">
        <v>935825</v>
      </c>
    </row>
    <row r="574" spans="16:22" x14ac:dyDescent="0.2">
      <c r="P574" s="744" t="s">
        <v>2347</v>
      </c>
      <c r="Q574" s="51" t="s">
        <v>2349</v>
      </c>
      <c r="R574" s="941">
        <v>2014</v>
      </c>
      <c r="S574" s="942">
        <v>2021</v>
      </c>
      <c r="T574" s="942">
        <v>8.5</v>
      </c>
      <c r="U574" s="942">
        <v>11484.731</v>
      </c>
      <c r="V574" s="739">
        <v>256878.36249807189</v>
      </c>
    </row>
    <row r="575" spans="16:22" x14ac:dyDescent="0.2">
      <c r="P575" s="744" t="s">
        <v>2350</v>
      </c>
      <c r="Q575" s="51" t="s">
        <v>697</v>
      </c>
      <c r="R575" s="941">
        <v>2014</v>
      </c>
      <c r="S575" s="942">
        <v>2021</v>
      </c>
      <c r="T575" s="942">
        <v>6</v>
      </c>
      <c r="U575" s="942">
        <v>9914</v>
      </c>
      <c r="V575" s="739">
        <v>127328.64734650181</v>
      </c>
    </row>
    <row r="576" spans="16:22" x14ac:dyDescent="0.2">
      <c r="P576" s="744" t="s">
        <v>2351</v>
      </c>
      <c r="Q576" s="51" t="s">
        <v>2352</v>
      </c>
      <c r="R576" s="941">
        <v>2021</v>
      </c>
      <c r="S576" s="942">
        <v>2022</v>
      </c>
      <c r="T576" s="942">
        <v>78.75</v>
      </c>
      <c r="U576" s="942">
        <v>115860.817</v>
      </c>
      <c r="V576" s="739">
        <v>1429822.87828571</v>
      </c>
    </row>
    <row r="577" spans="16:22" x14ac:dyDescent="0.2">
      <c r="P577" s="744" t="s">
        <v>2351</v>
      </c>
      <c r="Q577" s="51" t="s">
        <v>2352</v>
      </c>
      <c r="R577" s="941">
        <v>2021</v>
      </c>
      <c r="S577" s="942">
        <v>2023</v>
      </c>
      <c r="T577" s="942">
        <v>78.75</v>
      </c>
      <c r="U577" s="942">
        <v>105330.61900000001</v>
      </c>
      <c r="V577" s="739">
        <v>2744546</v>
      </c>
    </row>
    <row r="578" spans="16:22" x14ac:dyDescent="0.2">
      <c r="P578" s="744" t="s">
        <v>2351</v>
      </c>
      <c r="Q578" s="51" t="s">
        <v>2353</v>
      </c>
      <c r="R578" s="941">
        <v>2021</v>
      </c>
      <c r="S578" s="942">
        <v>2022</v>
      </c>
      <c r="T578" s="942">
        <v>88.2</v>
      </c>
      <c r="U578" s="942">
        <v>173764.06899999999</v>
      </c>
      <c r="V578" s="739">
        <v>2243749.4014647421</v>
      </c>
    </row>
    <row r="579" spans="16:22" x14ac:dyDescent="0.2">
      <c r="P579" s="744" t="s">
        <v>2351</v>
      </c>
      <c r="Q579" s="51" t="s">
        <v>2353</v>
      </c>
      <c r="R579" s="941">
        <v>2021</v>
      </c>
      <c r="S579" s="942">
        <v>2023</v>
      </c>
      <c r="T579" s="942">
        <v>88.2</v>
      </c>
      <c r="U579" s="942">
        <v>129525.72</v>
      </c>
      <c r="V579" s="739">
        <v>2098412</v>
      </c>
    </row>
    <row r="580" spans="16:22" x14ac:dyDescent="0.2">
      <c r="P580" s="744" t="s">
        <v>2351</v>
      </c>
      <c r="Q580" s="51" t="s">
        <v>2354</v>
      </c>
      <c r="R580" s="941">
        <v>2020</v>
      </c>
      <c r="S580" s="942">
        <v>2022</v>
      </c>
      <c r="T580" s="942">
        <v>80.599999999999994</v>
      </c>
      <c r="U580" s="942">
        <v>137549.772</v>
      </c>
      <c r="V580" s="739">
        <v>1748116.371712171</v>
      </c>
    </row>
    <row r="581" spans="16:22" x14ac:dyDescent="0.2">
      <c r="P581" s="744" t="s">
        <v>2351</v>
      </c>
      <c r="Q581" s="51" t="s">
        <v>2354</v>
      </c>
      <c r="R581" s="941">
        <v>2020</v>
      </c>
      <c r="S581" s="942">
        <v>2023</v>
      </c>
      <c r="T581" s="942">
        <v>80.599999999999994</v>
      </c>
      <c r="U581" s="942">
        <v>141261.041</v>
      </c>
      <c r="V581" s="739">
        <v>2443284</v>
      </c>
    </row>
    <row r="582" spans="16:22" x14ac:dyDescent="0.2">
      <c r="P582" s="744" t="s">
        <v>2351</v>
      </c>
      <c r="Q582" s="51" t="s">
        <v>1212</v>
      </c>
      <c r="R582" s="941">
        <v>2019</v>
      </c>
      <c r="S582" s="942">
        <v>2020</v>
      </c>
      <c r="T582" s="942">
        <v>161.28</v>
      </c>
      <c r="U582" s="942">
        <v>301358.40100000001</v>
      </c>
      <c r="V582" s="739">
        <v>3674934.7922206088</v>
      </c>
    </row>
    <row r="583" spans="16:22" x14ac:dyDescent="0.2">
      <c r="P583" s="744" t="s">
        <v>2351</v>
      </c>
      <c r="Q583" s="51" t="s">
        <v>1212</v>
      </c>
      <c r="R583" s="941">
        <v>2019</v>
      </c>
      <c r="S583" s="942">
        <v>2022</v>
      </c>
      <c r="T583" s="942">
        <v>161.28</v>
      </c>
      <c r="U583" s="942">
        <v>275537.777</v>
      </c>
      <c r="V583" s="739">
        <v>3515541.7886296022</v>
      </c>
    </row>
    <row r="584" spans="16:22" x14ac:dyDescent="0.2">
      <c r="P584" s="744" t="s">
        <v>2351</v>
      </c>
      <c r="Q584" s="51" t="s">
        <v>1212</v>
      </c>
      <c r="R584" s="941">
        <v>2019</v>
      </c>
      <c r="S584" s="942">
        <v>2023</v>
      </c>
      <c r="T584" s="942">
        <v>161.28</v>
      </c>
      <c r="U584" s="942">
        <v>258066.14199999999</v>
      </c>
      <c r="V584" s="739">
        <v>4320299</v>
      </c>
    </row>
    <row r="585" spans="16:22" x14ac:dyDescent="0.2">
      <c r="P585" s="744" t="s">
        <v>2351</v>
      </c>
      <c r="Q585" s="51" t="s">
        <v>2523</v>
      </c>
      <c r="R585" s="941">
        <v>2022</v>
      </c>
      <c r="S585" s="942">
        <v>2023</v>
      </c>
      <c r="T585" s="942">
        <v>150</v>
      </c>
      <c r="U585" s="942">
        <v>312850.12</v>
      </c>
      <c r="V585" s="739">
        <v>1963988</v>
      </c>
    </row>
    <row r="586" spans="16:22" x14ac:dyDescent="0.2">
      <c r="P586" s="744" t="s">
        <v>2351</v>
      </c>
      <c r="Q586" s="51" t="s">
        <v>1261</v>
      </c>
      <c r="R586" s="941">
        <v>2019</v>
      </c>
      <c r="S586" s="942">
        <v>2020</v>
      </c>
      <c r="T586" s="942">
        <v>19.8</v>
      </c>
      <c r="U586" s="942">
        <v>37432.241999999998</v>
      </c>
      <c r="V586" s="739">
        <v>431500.77999829192</v>
      </c>
    </row>
    <row r="587" spans="16:22" x14ac:dyDescent="0.2">
      <c r="P587" s="744" t="s">
        <v>2351</v>
      </c>
      <c r="Q587" s="51" t="s">
        <v>1261</v>
      </c>
      <c r="R587" s="941">
        <v>2019</v>
      </c>
      <c r="S587" s="942">
        <v>2022</v>
      </c>
      <c r="T587" s="942">
        <v>21.6</v>
      </c>
      <c r="U587" s="942">
        <v>40810.019999999997</v>
      </c>
      <c r="V587" s="739">
        <v>616803.24799742317</v>
      </c>
    </row>
    <row r="588" spans="16:22" x14ac:dyDescent="0.2">
      <c r="P588" s="744" t="s">
        <v>2351</v>
      </c>
      <c r="Q588" s="51" t="s">
        <v>1261</v>
      </c>
      <c r="R588" s="941">
        <v>2019</v>
      </c>
      <c r="S588" s="942">
        <v>2023</v>
      </c>
      <c r="T588" s="942">
        <v>20</v>
      </c>
      <c r="U588" s="942">
        <v>37557.692999999999</v>
      </c>
      <c r="V588" s="739">
        <v>810845</v>
      </c>
    </row>
    <row r="589" spans="16:22" x14ac:dyDescent="0.2">
      <c r="P589" s="744" t="s">
        <v>2351</v>
      </c>
      <c r="Q589" s="51" t="s">
        <v>2072</v>
      </c>
      <c r="R589" s="941">
        <v>2022</v>
      </c>
      <c r="S589" s="942">
        <v>2023</v>
      </c>
      <c r="T589" s="942">
        <v>20</v>
      </c>
      <c r="U589" s="942">
        <v>40909.841999999997</v>
      </c>
      <c r="V589" s="739">
        <v>651735</v>
      </c>
    </row>
    <row r="590" spans="16:22" x14ac:dyDescent="0.2">
      <c r="P590" s="744" t="s">
        <v>2351</v>
      </c>
      <c r="Q590" s="51" t="s">
        <v>2355</v>
      </c>
      <c r="R590" s="941">
        <v>2020</v>
      </c>
      <c r="S590" s="942">
        <v>2022</v>
      </c>
      <c r="T590" s="942">
        <v>88.2</v>
      </c>
      <c r="U590" s="942">
        <v>165238.50599999999</v>
      </c>
      <c r="V590" s="739">
        <v>951090.18622057594</v>
      </c>
    </row>
    <row r="591" spans="16:22" x14ac:dyDescent="0.2">
      <c r="P591" s="744" t="s">
        <v>2351</v>
      </c>
      <c r="Q591" s="51" t="s">
        <v>2355</v>
      </c>
      <c r="R591" s="941">
        <v>2020</v>
      </c>
      <c r="S591" s="942">
        <v>2023</v>
      </c>
      <c r="T591" s="942">
        <v>88.2</v>
      </c>
      <c r="U591" s="942">
        <v>147784.93</v>
      </c>
      <c r="V591" s="739">
        <v>996601</v>
      </c>
    </row>
    <row r="592" spans="16:22" x14ac:dyDescent="0.2">
      <c r="P592" s="744" t="s">
        <v>2351</v>
      </c>
      <c r="Q592" s="51" t="s">
        <v>1224</v>
      </c>
      <c r="R592" s="941">
        <v>2019</v>
      </c>
      <c r="S592" s="942">
        <v>2020</v>
      </c>
      <c r="T592" s="942">
        <v>79.900000000000006</v>
      </c>
      <c r="U592" s="942">
        <v>153680.443</v>
      </c>
      <c r="V592" s="739">
        <v>2088157.735901159</v>
      </c>
    </row>
    <row r="593" spans="16:22" x14ac:dyDescent="0.2">
      <c r="P593" s="744" t="s">
        <v>2351</v>
      </c>
      <c r="Q593" s="51" t="s">
        <v>1224</v>
      </c>
      <c r="R593" s="941">
        <v>2019</v>
      </c>
      <c r="S593" s="942">
        <v>2022</v>
      </c>
      <c r="T593" s="942">
        <v>79.900000000000006</v>
      </c>
      <c r="U593" s="942">
        <v>160737.26199999999</v>
      </c>
      <c r="V593" s="739">
        <v>2467267.923787646</v>
      </c>
    </row>
    <row r="594" spans="16:22" x14ac:dyDescent="0.2">
      <c r="P594" s="744" t="s">
        <v>2351</v>
      </c>
      <c r="Q594" s="51" t="s">
        <v>1224</v>
      </c>
      <c r="R594" s="941">
        <v>2019</v>
      </c>
      <c r="S594" s="942">
        <v>2023</v>
      </c>
      <c r="T594" s="942">
        <v>79.900000000000006</v>
      </c>
      <c r="U594" s="942">
        <v>141007.598</v>
      </c>
      <c r="V594" s="739">
        <v>2892073</v>
      </c>
    </row>
    <row r="595" spans="16:22" x14ac:dyDescent="0.2">
      <c r="P595" s="744" t="s">
        <v>2351</v>
      </c>
      <c r="Q595" s="51" t="s">
        <v>2356</v>
      </c>
      <c r="R595" s="941">
        <v>2018</v>
      </c>
      <c r="S595" s="942">
        <v>2019</v>
      </c>
      <c r="T595" s="942">
        <v>17</v>
      </c>
      <c r="U595" s="942">
        <v>32080.1</v>
      </c>
      <c r="V595" s="739">
        <v>565875.88895085</v>
      </c>
    </row>
    <row r="596" spans="16:22" x14ac:dyDescent="0.2">
      <c r="P596" s="744" t="s">
        <v>2351</v>
      </c>
      <c r="Q596" s="51" t="s">
        <v>2356</v>
      </c>
      <c r="R596" s="941">
        <v>2018</v>
      </c>
      <c r="S596" s="942">
        <v>2020</v>
      </c>
      <c r="T596" s="942">
        <v>17</v>
      </c>
      <c r="U596" s="942">
        <v>32796.705999999998</v>
      </c>
      <c r="V596" s="739">
        <v>373222.66562283522</v>
      </c>
    </row>
    <row r="597" spans="16:22" x14ac:dyDescent="0.2">
      <c r="P597" s="744" t="s">
        <v>2351</v>
      </c>
      <c r="Q597" s="51" t="s">
        <v>2356</v>
      </c>
      <c r="R597" s="941">
        <v>2018</v>
      </c>
      <c r="S597" s="942">
        <v>2022</v>
      </c>
      <c r="T597" s="942">
        <v>17</v>
      </c>
      <c r="U597" s="942">
        <v>29300.775000000001</v>
      </c>
      <c r="V597" s="739">
        <v>640588.71651140519</v>
      </c>
    </row>
    <row r="598" spans="16:22" x14ac:dyDescent="0.2">
      <c r="P598" s="744" t="s">
        <v>2351</v>
      </c>
      <c r="Q598" s="51" t="s">
        <v>2356</v>
      </c>
      <c r="R598" s="941">
        <v>2018</v>
      </c>
      <c r="S598" s="942">
        <v>2023</v>
      </c>
      <c r="T598" s="942">
        <v>17.34</v>
      </c>
      <c r="U598" s="942">
        <v>29760.174999999999</v>
      </c>
      <c r="V598" s="739">
        <v>803949</v>
      </c>
    </row>
    <row r="599" spans="16:22" x14ac:dyDescent="0.2">
      <c r="P599" s="744" t="s">
        <v>2351</v>
      </c>
      <c r="Q599" s="51" t="s">
        <v>2524</v>
      </c>
      <c r="R599" s="941">
        <v>2022</v>
      </c>
      <c r="S599" s="942">
        <v>2023</v>
      </c>
      <c r="T599" s="942">
        <v>120</v>
      </c>
      <c r="U599" s="942">
        <v>203462.82500000001</v>
      </c>
      <c r="V599" s="739">
        <v>2700594</v>
      </c>
    </row>
    <row r="600" spans="16:22" x14ac:dyDescent="0.2">
      <c r="P600" s="744" t="s">
        <v>2351</v>
      </c>
      <c r="Q600" s="51" t="s">
        <v>2357</v>
      </c>
      <c r="R600" s="941">
        <v>2018</v>
      </c>
      <c r="S600" s="942">
        <v>2019</v>
      </c>
      <c r="T600" s="942">
        <v>20</v>
      </c>
      <c r="U600" s="942">
        <v>39935.199999999997</v>
      </c>
      <c r="V600" s="739">
        <v>819351.83383970463</v>
      </c>
    </row>
    <row r="601" spans="16:22" x14ac:dyDescent="0.2">
      <c r="P601" s="744" t="s">
        <v>2351</v>
      </c>
      <c r="Q601" s="51" t="s">
        <v>2357</v>
      </c>
      <c r="R601" s="941">
        <v>2018</v>
      </c>
      <c r="S601" s="942">
        <v>2020</v>
      </c>
      <c r="T601" s="942">
        <v>20</v>
      </c>
      <c r="U601" s="942">
        <v>39371.351999999999</v>
      </c>
      <c r="V601" s="739">
        <v>589024.68872946734</v>
      </c>
    </row>
    <row r="602" spans="16:22" x14ac:dyDescent="0.2">
      <c r="P602" s="744" t="s">
        <v>2351</v>
      </c>
      <c r="Q602" s="51" t="s">
        <v>2357</v>
      </c>
      <c r="R602" s="941">
        <v>2018</v>
      </c>
      <c r="S602" s="942">
        <v>2022</v>
      </c>
      <c r="T602" s="942">
        <v>22.4</v>
      </c>
      <c r="U602" s="942">
        <v>40690.190999999999</v>
      </c>
      <c r="V602" s="739">
        <v>503179.41505259683</v>
      </c>
    </row>
    <row r="603" spans="16:22" x14ac:dyDescent="0.2">
      <c r="P603" s="744" t="s">
        <v>2351</v>
      </c>
      <c r="Q603" s="51" t="s">
        <v>2357</v>
      </c>
      <c r="R603" s="941">
        <v>2018</v>
      </c>
      <c r="S603" s="942">
        <v>2023</v>
      </c>
      <c r="T603" s="942">
        <v>22.4</v>
      </c>
      <c r="U603" s="942">
        <v>34586.095000000001</v>
      </c>
      <c r="V603" s="739">
        <v>805420</v>
      </c>
    </row>
    <row r="604" spans="16:22" x14ac:dyDescent="0.2">
      <c r="P604" s="744" t="s">
        <v>2351</v>
      </c>
      <c r="Q604" s="51" t="s">
        <v>2358</v>
      </c>
      <c r="R604" s="941">
        <v>2015</v>
      </c>
      <c r="S604" s="942">
        <v>2018</v>
      </c>
      <c r="T604" s="942">
        <v>19.8</v>
      </c>
      <c r="U604" s="942">
        <v>27862.09</v>
      </c>
      <c r="V604" s="739">
        <v>594908.69014869339</v>
      </c>
    </row>
    <row r="605" spans="16:22" x14ac:dyDescent="0.2">
      <c r="P605" s="744" t="s">
        <v>2351</v>
      </c>
      <c r="Q605" s="51" t="s">
        <v>2358</v>
      </c>
      <c r="R605" s="941">
        <v>2015</v>
      </c>
      <c r="S605" s="942">
        <v>2019</v>
      </c>
      <c r="T605" s="942">
        <v>19.8</v>
      </c>
      <c r="U605" s="942">
        <v>29487.5</v>
      </c>
      <c r="V605" s="739">
        <v>765434.76400853787</v>
      </c>
    </row>
    <row r="606" spans="16:22" x14ac:dyDescent="0.2">
      <c r="P606" s="744" t="s">
        <v>2351</v>
      </c>
      <c r="Q606" s="51" t="s">
        <v>2358</v>
      </c>
      <c r="R606" s="941">
        <v>2015</v>
      </c>
      <c r="S606" s="942">
        <v>2020</v>
      </c>
      <c r="T606" s="942">
        <v>19.8</v>
      </c>
      <c r="U606" s="942">
        <v>30783.57</v>
      </c>
      <c r="V606" s="739">
        <v>671749.04898416216</v>
      </c>
    </row>
    <row r="607" spans="16:22" x14ac:dyDescent="0.2">
      <c r="P607" s="744" t="s">
        <v>2351</v>
      </c>
      <c r="Q607" s="51" t="s">
        <v>2358</v>
      </c>
      <c r="R607" s="941">
        <v>2015</v>
      </c>
      <c r="S607" s="942">
        <v>2022</v>
      </c>
      <c r="T607" s="942">
        <v>19.8</v>
      </c>
      <c r="U607" s="942">
        <v>25147.322</v>
      </c>
      <c r="V607" s="739">
        <v>769192.34711332258</v>
      </c>
    </row>
    <row r="608" spans="16:22" x14ac:dyDescent="0.2">
      <c r="P608" s="744" t="s">
        <v>2351</v>
      </c>
      <c r="Q608" s="51" t="s">
        <v>2358</v>
      </c>
      <c r="R608" s="941">
        <v>2015</v>
      </c>
      <c r="S608" s="942">
        <v>2023</v>
      </c>
      <c r="T608" s="942">
        <v>19.8</v>
      </c>
      <c r="U608" s="942">
        <v>28304.613000000001</v>
      </c>
      <c r="V608" s="739">
        <v>563736</v>
      </c>
    </row>
    <row r="609" spans="16:22" x14ac:dyDescent="0.2">
      <c r="P609" s="744" t="s">
        <v>2351</v>
      </c>
      <c r="Q609" s="51" t="s">
        <v>2359</v>
      </c>
      <c r="R609" s="941">
        <v>2017</v>
      </c>
      <c r="S609" s="942">
        <v>2018</v>
      </c>
      <c r="T609" s="942">
        <v>17.600000000000001</v>
      </c>
      <c r="U609" s="942">
        <v>27423.27</v>
      </c>
      <c r="V609" s="739">
        <v>302670.82914430398</v>
      </c>
    </row>
    <row r="610" spans="16:22" x14ac:dyDescent="0.2">
      <c r="P610" s="744" t="s">
        <v>2351</v>
      </c>
      <c r="Q610" s="51" t="s">
        <v>2359</v>
      </c>
      <c r="R610" s="941">
        <v>2017</v>
      </c>
      <c r="S610" s="942">
        <v>2019</v>
      </c>
      <c r="T610" s="942">
        <v>17.600000000000001</v>
      </c>
      <c r="U610" s="942">
        <v>32767.8</v>
      </c>
      <c r="V610" s="739">
        <v>438124.53940081532</v>
      </c>
    </row>
    <row r="611" spans="16:22" x14ac:dyDescent="0.2">
      <c r="P611" s="744" t="s">
        <v>2351</v>
      </c>
      <c r="Q611" s="51" t="s">
        <v>2359</v>
      </c>
      <c r="R611" s="941">
        <v>2017</v>
      </c>
      <c r="S611" s="942">
        <v>2020</v>
      </c>
      <c r="T611" s="942">
        <v>17.600000000000001</v>
      </c>
      <c r="U611" s="942">
        <v>30132.994999999999</v>
      </c>
      <c r="V611" s="739">
        <v>287610.33223256562</v>
      </c>
    </row>
    <row r="612" spans="16:22" x14ac:dyDescent="0.2">
      <c r="P612" s="744" t="s">
        <v>2351</v>
      </c>
      <c r="Q612" s="51" t="s">
        <v>2359</v>
      </c>
      <c r="R612" s="941">
        <v>2017</v>
      </c>
      <c r="S612" s="942">
        <v>2022</v>
      </c>
      <c r="T612" s="942">
        <v>18.329999999999998</v>
      </c>
      <c r="U612" s="942">
        <v>32470.654999999999</v>
      </c>
      <c r="V612" s="739">
        <v>558660.53098590358</v>
      </c>
    </row>
    <row r="613" spans="16:22" x14ac:dyDescent="0.2">
      <c r="P613" s="744" t="s">
        <v>2351</v>
      </c>
      <c r="Q613" s="51" t="s">
        <v>2359</v>
      </c>
      <c r="R613" s="941">
        <v>2017</v>
      </c>
      <c r="S613" s="942">
        <v>2023</v>
      </c>
      <c r="T613" s="942">
        <v>18.329999999999998</v>
      </c>
      <c r="U613" s="942">
        <v>28981.641</v>
      </c>
      <c r="V613" s="739">
        <v>380420</v>
      </c>
    </row>
    <row r="614" spans="16:22" x14ac:dyDescent="0.2">
      <c r="P614" s="744" t="s">
        <v>2351</v>
      </c>
      <c r="Q614" s="51" t="s">
        <v>2360</v>
      </c>
      <c r="R614" s="941">
        <v>2018</v>
      </c>
      <c r="S614" s="942">
        <v>2019</v>
      </c>
      <c r="T614" s="942">
        <v>74.900000000000006</v>
      </c>
      <c r="U614" s="942">
        <v>142741</v>
      </c>
      <c r="V614" s="739">
        <v>2679056.3545688801</v>
      </c>
    </row>
    <row r="615" spans="16:22" x14ac:dyDescent="0.2">
      <c r="P615" s="744" t="s">
        <v>2351</v>
      </c>
      <c r="Q615" s="51" t="s">
        <v>2360</v>
      </c>
      <c r="R615" s="941">
        <v>2018</v>
      </c>
      <c r="S615" s="942">
        <v>2020</v>
      </c>
      <c r="T615" s="942">
        <v>74.900000000000006</v>
      </c>
      <c r="U615" s="942">
        <v>158082.16399999999</v>
      </c>
      <c r="V615" s="739">
        <v>1495826.2077034761</v>
      </c>
    </row>
    <row r="616" spans="16:22" x14ac:dyDescent="0.2">
      <c r="P616" s="744" t="s">
        <v>2351</v>
      </c>
      <c r="Q616" s="51" t="s">
        <v>2360</v>
      </c>
      <c r="R616" s="941">
        <v>2018</v>
      </c>
      <c r="S616" s="942">
        <v>2022</v>
      </c>
      <c r="T616" s="942">
        <v>74.900000000000006</v>
      </c>
      <c r="U616" s="942">
        <v>147576.671</v>
      </c>
      <c r="V616" s="739">
        <v>1906927.308943572</v>
      </c>
    </row>
    <row r="617" spans="16:22" x14ac:dyDescent="0.2">
      <c r="P617" s="744" t="s">
        <v>2351</v>
      </c>
      <c r="Q617" s="51" t="s">
        <v>2360</v>
      </c>
      <c r="R617" s="941">
        <v>2018</v>
      </c>
      <c r="S617" s="942">
        <v>2023</v>
      </c>
      <c r="T617" s="942">
        <v>74.900000000000006</v>
      </c>
      <c r="U617" s="942">
        <v>123954.583</v>
      </c>
      <c r="V617" s="739">
        <v>2207981</v>
      </c>
    </row>
    <row r="618" spans="16:22" x14ac:dyDescent="0.2">
      <c r="P618" s="744" t="s">
        <v>2351</v>
      </c>
      <c r="Q618" s="51" t="s">
        <v>2361</v>
      </c>
      <c r="R618" s="941">
        <v>2018</v>
      </c>
      <c r="S618" s="942">
        <v>2019</v>
      </c>
      <c r="T618" s="942">
        <v>15</v>
      </c>
      <c r="U618" s="942">
        <v>29008.7</v>
      </c>
      <c r="V618" s="739">
        <v>318336.78209368512</v>
      </c>
    </row>
    <row r="619" spans="16:22" x14ac:dyDescent="0.2">
      <c r="P619" s="744" t="s">
        <v>2351</v>
      </c>
      <c r="Q619" s="51" t="s">
        <v>2361</v>
      </c>
      <c r="R619" s="941">
        <v>2018</v>
      </c>
      <c r="S619" s="942">
        <v>2020</v>
      </c>
      <c r="T619" s="942">
        <v>15</v>
      </c>
      <c r="U619" s="942">
        <v>28668.482</v>
      </c>
      <c r="V619" s="739">
        <v>171193.3388276824</v>
      </c>
    </row>
    <row r="620" spans="16:22" x14ac:dyDescent="0.2">
      <c r="P620" s="744" t="s">
        <v>2351</v>
      </c>
      <c r="Q620" s="51" t="s">
        <v>2361</v>
      </c>
      <c r="R620" s="941">
        <v>2018</v>
      </c>
      <c r="S620" s="942">
        <v>2022</v>
      </c>
      <c r="T620" s="942">
        <v>15</v>
      </c>
      <c r="U620" s="942">
        <v>26865.656999999999</v>
      </c>
      <c r="V620" s="739">
        <v>319028.33578022092</v>
      </c>
    </row>
    <row r="621" spans="16:22" x14ac:dyDescent="0.2">
      <c r="P621" s="744" t="s">
        <v>2351</v>
      </c>
      <c r="Q621" s="51" t="s">
        <v>2361</v>
      </c>
      <c r="R621" s="941">
        <v>2018</v>
      </c>
      <c r="S621" s="942">
        <v>2023</v>
      </c>
      <c r="T621" s="942">
        <v>15</v>
      </c>
      <c r="U621" s="942">
        <v>27791.966</v>
      </c>
      <c r="V621" s="739">
        <v>743184</v>
      </c>
    </row>
    <row r="622" spans="16:22" x14ac:dyDescent="0.2">
      <c r="P622" s="744" t="s">
        <v>2351</v>
      </c>
      <c r="Q622" s="51" t="s">
        <v>2525</v>
      </c>
      <c r="R622" s="941">
        <v>2022</v>
      </c>
      <c r="S622" s="942">
        <v>2023</v>
      </c>
      <c r="T622" s="942">
        <v>60</v>
      </c>
      <c r="U622" s="942">
        <v>95005.994000000006</v>
      </c>
      <c r="V622" s="739">
        <v>1067529</v>
      </c>
    </row>
    <row r="623" spans="16:22" x14ac:dyDescent="0.2">
      <c r="P623" s="744" t="s">
        <v>2351</v>
      </c>
      <c r="Q623" s="51" t="s">
        <v>2362</v>
      </c>
      <c r="R623" s="941">
        <v>2017</v>
      </c>
      <c r="S623" s="942">
        <v>2018</v>
      </c>
      <c r="T623" s="942">
        <v>19.8</v>
      </c>
      <c r="U623" s="942">
        <v>36142.813000000002</v>
      </c>
      <c r="V623" s="739">
        <v>319216.78984465892</v>
      </c>
    </row>
    <row r="624" spans="16:22" x14ac:dyDescent="0.2">
      <c r="P624" s="744" t="s">
        <v>2351</v>
      </c>
      <c r="Q624" s="51" t="s">
        <v>2362</v>
      </c>
      <c r="R624" s="941">
        <v>2017</v>
      </c>
      <c r="S624" s="942">
        <v>2019</v>
      </c>
      <c r="T624" s="942">
        <v>19.8</v>
      </c>
      <c r="U624" s="942">
        <v>34188.400000000001</v>
      </c>
      <c r="V624" s="739">
        <v>453704.91849665408</v>
      </c>
    </row>
    <row r="625" spans="16:22" x14ac:dyDescent="0.2">
      <c r="P625" s="744" t="s">
        <v>2351</v>
      </c>
      <c r="Q625" s="51" t="s">
        <v>2362</v>
      </c>
      <c r="R625" s="941">
        <v>2017</v>
      </c>
      <c r="S625" s="942">
        <v>2020</v>
      </c>
      <c r="T625" s="942">
        <v>19.8</v>
      </c>
      <c r="U625" s="942">
        <v>33403.387999999999</v>
      </c>
      <c r="V625" s="739">
        <v>354908.5764416735</v>
      </c>
    </row>
    <row r="626" spans="16:22" x14ac:dyDescent="0.2">
      <c r="P626" s="744" t="s">
        <v>2351</v>
      </c>
      <c r="Q626" s="51" t="s">
        <v>2362</v>
      </c>
      <c r="R626" s="941">
        <v>2017</v>
      </c>
      <c r="S626" s="942">
        <v>2022</v>
      </c>
      <c r="T626" s="942">
        <v>19.8</v>
      </c>
      <c r="U626" s="942">
        <v>35453.938000000002</v>
      </c>
      <c r="V626" s="739">
        <v>372310.10689734091</v>
      </c>
    </row>
    <row r="627" spans="16:22" x14ac:dyDescent="0.2">
      <c r="P627" s="744" t="s">
        <v>2351</v>
      </c>
      <c r="Q627" s="51" t="s">
        <v>2362</v>
      </c>
      <c r="R627" s="941">
        <v>2017</v>
      </c>
      <c r="S627" s="942">
        <v>2023</v>
      </c>
      <c r="T627" s="942">
        <v>19.8</v>
      </c>
      <c r="U627" s="942">
        <v>31919.105</v>
      </c>
      <c r="V627" s="739">
        <v>670868</v>
      </c>
    </row>
    <row r="628" spans="16:22" x14ac:dyDescent="0.2">
      <c r="P628" s="744" t="s">
        <v>2351</v>
      </c>
      <c r="Q628" s="51" t="s">
        <v>2363</v>
      </c>
      <c r="R628" s="941">
        <v>2021</v>
      </c>
      <c r="S628" s="942">
        <v>2022</v>
      </c>
      <c r="T628" s="942">
        <v>21</v>
      </c>
      <c r="U628" s="942">
        <v>33345.572999999997</v>
      </c>
      <c r="V628" s="739">
        <v>430267.29953463929</v>
      </c>
    </row>
    <row r="629" spans="16:22" x14ac:dyDescent="0.2">
      <c r="P629" s="744" t="s">
        <v>2351</v>
      </c>
      <c r="Q629" s="51" t="s">
        <v>2363</v>
      </c>
      <c r="R629" s="941">
        <v>2021</v>
      </c>
      <c r="S629" s="942">
        <v>2023</v>
      </c>
      <c r="T629" s="942">
        <v>21</v>
      </c>
      <c r="U629" s="942">
        <v>33673.785000000003</v>
      </c>
      <c r="V629" s="739">
        <v>530828</v>
      </c>
    </row>
    <row r="630" spans="16:22" x14ac:dyDescent="0.2">
      <c r="P630" s="744" t="s">
        <v>2351</v>
      </c>
      <c r="Q630" s="51" t="s">
        <v>2364</v>
      </c>
      <c r="R630" s="941">
        <v>2021</v>
      </c>
      <c r="S630" s="942">
        <v>2022</v>
      </c>
      <c r="T630" s="942">
        <v>110.25</v>
      </c>
      <c r="U630" s="942">
        <v>187045.93400000001</v>
      </c>
      <c r="V630" s="739">
        <v>1442600.22177956</v>
      </c>
    </row>
    <row r="631" spans="16:22" x14ac:dyDescent="0.2">
      <c r="P631" s="744" t="s">
        <v>2351</v>
      </c>
      <c r="Q631" s="51" t="s">
        <v>2364</v>
      </c>
      <c r="R631" s="941">
        <v>2021</v>
      </c>
      <c r="S631" s="942">
        <v>2023</v>
      </c>
      <c r="T631" s="942">
        <v>110.25</v>
      </c>
      <c r="U631" s="942">
        <v>184367.117</v>
      </c>
      <c r="V631" s="739">
        <v>2480842</v>
      </c>
    </row>
    <row r="632" spans="16:22" x14ac:dyDescent="0.2">
      <c r="P632" s="744" t="s">
        <v>2351</v>
      </c>
      <c r="Q632" s="51" t="s">
        <v>2365</v>
      </c>
      <c r="R632" s="941">
        <v>2016</v>
      </c>
      <c r="S632" s="942">
        <v>2018</v>
      </c>
      <c r="T632" s="942">
        <v>17</v>
      </c>
      <c r="U632" s="942">
        <v>17701.215</v>
      </c>
      <c r="V632" s="739">
        <v>469655.69592632778</v>
      </c>
    </row>
    <row r="633" spans="16:22" x14ac:dyDescent="0.2">
      <c r="P633" s="744" t="s">
        <v>2351</v>
      </c>
      <c r="Q633" s="51" t="s">
        <v>2365</v>
      </c>
      <c r="R633" s="941">
        <v>2016</v>
      </c>
      <c r="S633" s="942">
        <v>2019</v>
      </c>
      <c r="T633" s="942">
        <v>17</v>
      </c>
      <c r="U633" s="942">
        <v>21110.9</v>
      </c>
      <c r="V633" s="739">
        <v>967717.53089185455</v>
      </c>
    </row>
    <row r="634" spans="16:22" x14ac:dyDescent="0.2">
      <c r="P634" s="744" t="s">
        <v>2351</v>
      </c>
      <c r="Q634" s="51" t="s">
        <v>2365</v>
      </c>
      <c r="R634" s="941">
        <v>2016</v>
      </c>
      <c r="S634" s="942">
        <v>2020</v>
      </c>
      <c r="T634" s="942">
        <v>17</v>
      </c>
      <c r="U634" s="942">
        <v>31912.19</v>
      </c>
      <c r="V634" s="739">
        <v>229450.56790123449</v>
      </c>
    </row>
    <row r="635" spans="16:22" x14ac:dyDescent="0.2">
      <c r="P635" s="744" t="s">
        <v>2351</v>
      </c>
      <c r="Q635" s="51" t="s">
        <v>2365</v>
      </c>
      <c r="R635" s="941">
        <v>2016</v>
      </c>
      <c r="S635" s="942">
        <v>2022</v>
      </c>
      <c r="T635" s="942">
        <v>17.329999999999998</v>
      </c>
      <c r="U635" s="942">
        <v>31034.005000000001</v>
      </c>
      <c r="V635" s="739">
        <v>1216792.1835759031</v>
      </c>
    </row>
    <row r="636" spans="16:22" x14ac:dyDescent="0.2">
      <c r="P636" s="744" t="s">
        <v>2351</v>
      </c>
      <c r="Q636" s="51" t="s">
        <v>2365</v>
      </c>
      <c r="R636" s="941">
        <v>2016</v>
      </c>
      <c r="S636" s="942">
        <v>2023</v>
      </c>
      <c r="T636" s="942">
        <v>17.329999999999998</v>
      </c>
      <c r="U636" s="942">
        <v>27664.853999999999</v>
      </c>
      <c r="V636" s="739">
        <v>1003081</v>
      </c>
    </row>
    <row r="637" spans="16:22" x14ac:dyDescent="0.2">
      <c r="P637" s="744" t="s">
        <v>2351</v>
      </c>
      <c r="Q637" s="51" t="s">
        <v>2366</v>
      </c>
      <c r="R637" s="941">
        <v>2020</v>
      </c>
      <c r="S637" s="942">
        <v>2022</v>
      </c>
      <c r="T637" s="942">
        <v>97.9</v>
      </c>
      <c r="U637" s="942">
        <v>178003.796</v>
      </c>
      <c r="V637" s="739">
        <v>1806335.785951023</v>
      </c>
    </row>
    <row r="638" spans="16:22" x14ac:dyDescent="0.2">
      <c r="P638" s="744" t="s">
        <v>2351</v>
      </c>
      <c r="Q638" s="51" t="s">
        <v>2366</v>
      </c>
      <c r="R638" s="941">
        <v>2020</v>
      </c>
      <c r="S638" s="942">
        <v>2023</v>
      </c>
      <c r="T638" s="942">
        <v>97.9</v>
      </c>
      <c r="U638" s="942">
        <v>142610.41500000001</v>
      </c>
      <c r="V638" s="739">
        <v>3438942</v>
      </c>
    </row>
    <row r="639" spans="16:22" x14ac:dyDescent="0.2">
      <c r="P639" s="744" t="s">
        <v>2351</v>
      </c>
      <c r="Q639" s="51" t="s">
        <v>2367</v>
      </c>
      <c r="R639" s="941">
        <v>2016</v>
      </c>
      <c r="S639" s="942">
        <v>2018</v>
      </c>
      <c r="T639" s="942">
        <v>20</v>
      </c>
      <c r="U639" s="942">
        <v>28466.124</v>
      </c>
      <c r="V639" s="739">
        <v>479654.75395684858</v>
      </c>
    </row>
    <row r="640" spans="16:22" x14ac:dyDescent="0.2">
      <c r="P640" s="744" t="s">
        <v>2351</v>
      </c>
      <c r="Q640" s="51" t="s">
        <v>2367</v>
      </c>
      <c r="R640" s="941">
        <v>2016</v>
      </c>
      <c r="S640" s="942">
        <v>2019</v>
      </c>
      <c r="T640" s="942">
        <v>20</v>
      </c>
      <c r="U640" s="942">
        <v>37031.4</v>
      </c>
      <c r="V640" s="739">
        <v>702842.85698215524</v>
      </c>
    </row>
    <row r="641" spans="16:22" x14ac:dyDescent="0.2">
      <c r="P641" s="744" t="s">
        <v>2351</v>
      </c>
      <c r="Q641" s="51" t="s">
        <v>2367</v>
      </c>
      <c r="R641" s="941">
        <v>2016</v>
      </c>
      <c r="S641" s="942">
        <v>2020</v>
      </c>
      <c r="T641" s="942">
        <v>20</v>
      </c>
      <c r="U641" s="942">
        <v>34076.33</v>
      </c>
      <c r="V641" s="739">
        <v>444460.10983004532</v>
      </c>
    </row>
    <row r="642" spans="16:22" x14ac:dyDescent="0.2">
      <c r="P642" s="744" t="s">
        <v>2351</v>
      </c>
      <c r="Q642" s="51" t="s">
        <v>2367</v>
      </c>
      <c r="R642" s="941">
        <v>2016</v>
      </c>
      <c r="S642" s="942">
        <v>2022</v>
      </c>
      <c r="T642" s="942">
        <v>20.16</v>
      </c>
      <c r="U642" s="942">
        <v>31480.855</v>
      </c>
      <c r="V642" s="739">
        <v>753665.30437472975</v>
      </c>
    </row>
    <row r="643" spans="16:22" x14ac:dyDescent="0.2">
      <c r="P643" s="744" t="s">
        <v>2351</v>
      </c>
      <c r="Q643" s="51" t="s">
        <v>2367</v>
      </c>
      <c r="R643" s="941">
        <v>2016</v>
      </c>
      <c r="S643" s="942">
        <v>2023</v>
      </c>
      <c r="T643" s="942">
        <v>20.16</v>
      </c>
      <c r="U643" s="942">
        <v>33039.084000000003</v>
      </c>
      <c r="V643" s="739">
        <v>837603</v>
      </c>
    </row>
    <row r="644" spans="16:22" x14ac:dyDescent="0.2">
      <c r="P644" s="744" t="s">
        <v>2351</v>
      </c>
      <c r="Q644" s="51" t="s">
        <v>2368</v>
      </c>
      <c r="R644" s="941">
        <v>2016</v>
      </c>
      <c r="S644" s="942">
        <v>2018</v>
      </c>
      <c r="T644" s="942">
        <v>20</v>
      </c>
      <c r="U644" s="942">
        <v>33463.387999999999</v>
      </c>
      <c r="V644" s="739">
        <v>412563.64456306031</v>
      </c>
    </row>
    <row r="645" spans="16:22" x14ac:dyDescent="0.2">
      <c r="P645" s="744" t="s">
        <v>2351</v>
      </c>
      <c r="Q645" s="51" t="s">
        <v>2368</v>
      </c>
      <c r="R645" s="941">
        <v>2016</v>
      </c>
      <c r="S645" s="942">
        <v>2019</v>
      </c>
      <c r="T645" s="942">
        <v>20</v>
      </c>
      <c r="U645" s="942">
        <v>32632.799999999999</v>
      </c>
      <c r="V645" s="739">
        <v>654977.83510883781</v>
      </c>
    </row>
    <row r="646" spans="16:22" x14ac:dyDescent="0.2">
      <c r="P646" s="744" t="s">
        <v>2351</v>
      </c>
      <c r="Q646" s="51" t="s">
        <v>2368</v>
      </c>
      <c r="R646" s="941">
        <v>2016</v>
      </c>
      <c r="S646" s="942">
        <v>2020</v>
      </c>
      <c r="T646" s="942">
        <v>20</v>
      </c>
      <c r="U646" s="942">
        <v>32395.825000000001</v>
      </c>
      <c r="V646" s="739">
        <v>575724.23229994019</v>
      </c>
    </row>
    <row r="647" spans="16:22" x14ac:dyDescent="0.2">
      <c r="P647" s="744" t="s">
        <v>2351</v>
      </c>
      <c r="Q647" s="51" t="s">
        <v>2368</v>
      </c>
      <c r="R647" s="941">
        <v>2016</v>
      </c>
      <c r="S647" s="942">
        <v>2022</v>
      </c>
      <c r="T647" s="942">
        <v>19.16</v>
      </c>
      <c r="U647" s="942">
        <v>28058.52</v>
      </c>
      <c r="V647" s="739">
        <v>461340.04109414859</v>
      </c>
    </row>
    <row r="648" spans="16:22" x14ac:dyDescent="0.2">
      <c r="P648" s="744" t="s">
        <v>2351</v>
      </c>
      <c r="Q648" s="51" t="s">
        <v>2368</v>
      </c>
      <c r="R648" s="941">
        <v>2016</v>
      </c>
      <c r="S648" s="942">
        <v>2023</v>
      </c>
      <c r="T648" s="942">
        <v>19.16</v>
      </c>
      <c r="U648" s="942">
        <v>29898.242999999999</v>
      </c>
      <c r="V648" s="739">
        <v>982131</v>
      </c>
    </row>
    <row r="649" spans="16:22" x14ac:dyDescent="0.2">
      <c r="P649" s="744" t="s">
        <v>2526</v>
      </c>
      <c r="Q649" s="51" t="s">
        <v>2094</v>
      </c>
      <c r="R649" s="941">
        <v>2022</v>
      </c>
      <c r="S649" s="942">
        <v>2023</v>
      </c>
      <c r="T649" s="942">
        <v>50</v>
      </c>
      <c r="U649" s="942">
        <v>93728.967000000004</v>
      </c>
      <c r="V649" s="739">
        <v>390466</v>
      </c>
    </row>
    <row r="650" spans="16:22" x14ac:dyDescent="0.2">
      <c r="P650" s="744" t="s">
        <v>2526</v>
      </c>
      <c r="Q650" s="51" t="s">
        <v>2095</v>
      </c>
      <c r="R650" s="941">
        <v>2022</v>
      </c>
      <c r="S650" s="942">
        <v>2023</v>
      </c>
      <c r="T650" s="942">
        <v>50</v>
      </c>
      <c r="U650" s="942">
        <v>94242.785000000003</v>
      </c>
      <c r="V650" s="739">
        <v>281903</v>
      </c>
    </row>
    <row r="651" spans="16:22" x14ac:dyDescent="0.2">
      <c r="P651" s="744" t="s">
        <v>2526</v>
      </c>
      <c r="Q651" s="51" t="s">
        <v>2145</v>
      </c>
      <c r="R651" s="941">
        <v>2022</v>
      </c>
      <c r="S651" s="942">
        <v>2023</v>
      </c>
      <c r="T651" s="942">
        <v>150</v>
      </c>
      <c r="U651" s="942">
        <v>248527</v>
      </c>
      <c r="V651" s="739">
        <v>836211</v>
      </c>
    </row>
    <row r="652" spans="16:22" x14ac:dyDescent="0.2">
      <c r="P652" s="744" t="s">
        <v>2369</v>
      </c>
      <c r="Q652" s="51" t="s">
        <v>1850</v>
      </c>
      <c r="R652" s="941">
        <v>2021</v>
      </c>
      <c r="S652" s="942">
        <v>2022</v>
      </c>
      <c r="T652" s="942">
        <v>100</v>
      </c>
      <c r="U652" s="942">
        <v>197533.606</v>
      </c>
      <c r="V652" s="739">
        <v>1465173.044942487</v>
      </c>
    </row>
    <row r="653" spans="16:22" x14ac:dyDescent="0.2">
      <c r="P653" s="744" t="s">
        <v>2369</v>
      </c>
      <c r="Q653" s="51" t="s">
        <v>1850</v>
      </c>
      <c r="R653" s="941">
        <v>2021</v>
      </c>
      <c r="S653" s="942">
        <v>2023</v>
      </c>
      <c r="T653" s="942">
        <v>100</v>
      </c>
      <c r="U653" s="942">
        <v>174544.421</v>
      </c>
      <c r="V653" s="739">
        <v>1303786</v>
      </c>
    </row>
    <row r="654" spans="16:22" x14ac:dyDescent="0.2">
      <c r="P654" s="744" t="s">
        <v>2369</v>
      </c>
      <c r="Q654" s="51" t="s">
        <v>2045</v>
      </c>
      <c r="R654" s="941">
        <v>2022</v>
      </c>
      <c r="S654" s="942">
        <v>2023</v>
      </c>
      <c r="T654" s="942">
        <v>7.5</v>
      </c>
      <c r="U654" s="942">
        <v>13189.25</v>
      </c>
      <c r="V654" s="739">
        <v>127894</v>
      </c>
    </row>
    <row r="655" spans="16:22" x14ac:dyDescent="0.2">
      <c r="P655" s="744" t="s">
        <v>2369</v>
      </c>
      <c r="Q655" s="51" t="s">
        <v>2370</v>
      </c>
      <c r="R655" s="941">
        <v>2020</v>
      </c>
      <c r="S655" s="942">
        <v>2021</v>
      </c>
      <c r="T655" s="942">
        <v>100</v>
      </c>
      <c r="U655" s="942">
        <v>191311.03099999999</v>
      </c>
      <c r="V655" s="739">
        <v>1858690.9406785041</v>
      </c>
    </row>
    <row r="656" spans="16:22" x14ac:dyDescent="0.2">
      <c r="P656" s="744" t="s">
        <v>2369</v>
      </c>
      <c r="Q656" s="51" t="s">
        <v>2370</v>
      </c>
      <c r="R656" s="941">
        <v>2020</v>
      </c>
      <c r="S656" s="942">
        <v>2022</v>
      </c>
      <c r="T656" s="942">
        <v>100</v>
      </c>
      <c r="U656" s="942">
        <v>189869.696</v>
      </c>
      <c r="V656" s="739">
        <v>1944118.209056309</v>
      </c>
    </row>
    <row r="657" spans="16:22" x14ac:dyDescent="0.2">
      <c r="P657" s="756" t="s">
        <v>2369</v>
      </c>
      <c r="Q657" s="757" t="s">
        <v>2370</v>
      </c>
      <c r="R657" s="758">
        <v>2020</v>
      </c>
      <c r="S657" s="759">
        <v>2023</v>
      </c>
      <c r="T657" s="759">
        <v>100</v>
      </c>
      <c r="U657" s="759">
        <v>192899.72</v>
      </c>
      <c r="V657" s="760">
        <v>1950016</v>
      </c>
    </row>
  </sheetData>
  <mergeCells count="1">
    <mergeCell ref="A23:J25"/>
  </mergeCells>
  <pageMargins left="0.7" right="0.7" top="0.75" bottom="0.75" header="0.3" footer="0.3"/>
  <pageSetup orientation="portrait" r:id="rId1"/>
  <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D588F5D-6F06-4F6C-AC93-7F04EE25EF64}">
  <sheetPr>
    <tabColor theme="7" tint="0.39997558519241921"/>
  </sheetPr>
  <dimension ref="A1:V45"/>
  <sheetViews>
    <sheetView zoomScale="80" zoomScaleNormal="80" workbookViewId="0">
      <selection activeCell="X58" sqref="X58"/>
    </sheetView>
  </sheetViews>
  <sheetFormatPr defaultColWidth="8.7109375" defaultRowHeight="12.75" x14ac:dyDescent="0.2"/>
  <cols>
    <col min="1" max="1" width="12.42578125" style="1" customWidth="1"/>
    <col min="2" max="4" width="10.42578125" style="618" bestFit="1" customWidth="1"/>
    <col min="5" max="10" width="10.42578125" style="1" bestFit="1" customWidth="1"/>
    <col min="11" max="11" width="8.7109375" style="1"/>
    <col min="12" max="12" width="13.85546875" style="1" customWidth="1"/>
    <col min="13" max="13" width="13.85546875" style="1" bestFit="1" customWidth="1"/>
    <col min="14" max="16" width="13.85546875" style="3" bestFit="1" customWidth="1"/>
    <col min="17" max="18" width="13.85546875" style="1" bestFit="1" customWidth="1"/>
    <col min="19" max="19" width="15.140625" style="1" bestFit="1" customWidth="1"/>
    <col min="20" max="20" width="13.42578125" style="1" bestFit="1" customWidth="1"/>
    <col min="21" max="21" width="8.7109375" style="1"/>
    <col min="22" max="22" width="5" style="1" bestFit="1" customWidth="1"/>
    <col min="23" max="23" width="8.28515625" style="1" bestFit="1" customWidth="1"/>
    <col min="24" max="16384" width="8.7109375" style="1"/>
  </cols>
  <sheetData>
    <row r="1" spans="1:19" ht="15" x14ac:dyDescent="0.25">
      <c r="A1" s="175" t="s">
        <v>2005</v>
      </c>
      <c r="L1" s="12"/>
      <c r="M1" s="11"/>
      <c r="S1" s="8"/>
    </row>
    <row r="2" spans="1:19" x14ac:dyDescent="0.2">
      <c r="L2" s="11"/>
      <c r="M2" s="11"/>
    </row>
    <row r="3" spans="1:19" x14ac:dyDescent="0.2">
      <c r="L3" s="11"/>
      <c r="M3" s="11"/>
    </row>
    <row r="4" spans="1:19" x14ac:dyDescent="0.2">
      <c r="L4" s="11"/>
      <c r="M4" s="11"/>
    </row>
    <row r="5" spans="1:19" x14ac:dyDescent="0.2">
      <c r="L5" s="11"/>
      <c r="M5" s="11"/>
    </row>
    <row r="6" spans="1:19" x14ac:dyDescent="0.2">
      <c r="L6" s="11"/>
      <c r="M6" s="11"/>
    </row>
    <row r="7" spans="1:19" x14ac:dyDescent="0.2">
      <c r="L7" s="11"/>
      <c r="M7" s="11"/>
    </row>
    <row r="8" spans="1:19" x14ac:dyDescent="0.2">
      <c r="L8" s="11"/>
      <c r="M8" s="11"/>
    </row>
    <row r="9" spans="1:19" x14ac:dyDescent="0.2">
      <c r="L9" s="11"/>
      <c r="M9" s="11"/>
    </row>
    <row r="10" spans="1:19" x14ac:dyDescent="0.2">
      <c r="L10" s="11"/>
      <c r="M10" s="11"/>
    </row>
    <row r="11" spans="1:19" x14ac:dyDescent="0.2">
      <c r="L11" s="11"/>
      <c r="M11" s="11"/>
    </row>
    <row r="12" spans="1:19" x14ac:dyDescent="0.2">
      <c r="L12" s="11"/>
      <c r="M12" s="11"/>
    </row>
    <row r="13" spans="1:19" x14ac:dyDescent="0.2">
      <c r="L13" s="11"/>
      <c r="M13" s="11"/>
    </row>
    <row r="14" spans="1:19" x14ac:dyDescent="0.2">
      <c r="L14" s="11"/>
      <c r="M14" s="11"/>
    </row>
    <row r="15" spans="1:19" x14ac:dyDescent="0.2">
      <c r="L15" s="11"/>
      <c r="M15" s="11"/>
    </row>
    <row r="16" spans="1:19" x14ac:dyDescent="0.2">
      <c r="L16" s="11"/>
      <c r="M16" s="11"/>
    </row>
    <row r="17" spans="1:22" x14ac:dyDescent="0.2">
      <c r="L17" s="11"/>
      <c r="M17" s="11"/>
    </row>
    <row r="18" spans="1:22" x14ac:dyDescent="0.2">
      <c r="L18" s="11"/>
      <c r="M18" s="11"/>
    </row>
    <row r="19" spans="1:22" x14ac:dyDescent="0.2">
      <c r="L19" s="11"/>
      <c r="M19" s="11"/>
    </row>
    <row r="20" spans="1:22" x14ac:dyDescent="0.2">
      <c r="L20" s="11"/>
      <c r="M20" s="11"/>
    </row>
    <row r="21" spans="1:22" x14ac:dyDescent="0.2">
      <c r="B21" s="1"/>
      <c r="C21" s="1"/>
      <c r="D21" s="1"/>
      <c r="M21" s="11"/>
    </row>
    <row r="22" spans="1:22" ht="12.75" customHeight="1" x14ac:dyDescent="0.2">
      <c r="A22" s="25" t="s">
        <v>2371</v>
      </c>
      <c r="B22" s="1"/>
      <c r="C22" s="1"/>
      <c r="D22" s="1"/>
      <c r="M22" s="11"/>
    </row>
    <row r="23" spans="1:22" x14ac:dyDescent="0.2">
      <c r="L23" s="10" t="s">
        <v>2372</v>
      </c>
      <c r="M23" s="11"/>
      <c r="S23" s="10" t="s">
        <v>2372</v>
      </c>
    </row>
    <row r="24" spans="1:22" x14ac:dyDescent="0.2">
      <c r="A24" s="1273" t="s">
        <v>447</v>
      </c>
      <c r="B24" s="1273"/>
      <c r="C24" s="1273"/>
      <c r="D24" s="1273"/>
      <c r="E24" s="1273"/>
      <c r="F24" s="1273"/>
      <c r="G24" s="1273"/>
      <c r="H24" s="1273"/>
      <c r="I24" s="1273"/>
      <c r="J24" s="1273"/>
      <c r="L24" s="10"/>
      <c r="M24" s="11"/>
      <c r="S24" s="10"/>
    </row>
    <row r="25" spans="1:22" x14ac:dyDescent="0.2">
      <c r="A25" s="1273"/>
      <c r="B25" s="1273"/>
      <c r="C25" s="1273"/>
      <c r="D25" s="1273"/>
      <c r="E25" s="1273"/>
      <c r="F25" s="1273"/>
      <c r="G25" s="1273"/>
      <c r="H25" s="1273"/>
      <c r="I25" s="1273"/>
      <c r="J25" s="1273"/>
      <c r="L25" s="10"/>
      <c r="M25" s="11"/>
      <c r="S25" s="10"/>
    </row>
    <row r="26" spans="1:22" x14ac:dyDescent="0.2">
      <c r="A26" s="1273"/>
      <c r="B26" s="1273"/>
      <c r="C26" s="1273"/>
      <c r="D26" s="1273"/>
      <c r="E26" s="1273"/>
      <c r="F26" s="1273"/>
      <c r="G26" s="1273"/>
      <c r="H26" s="1273"/>
      <c r="I26" s="1273"/>
      <c r="J26" s="1273"/>
      <c r="L26" s="10"/>
      <c r="M26" s="11"/>
      <c r="S26" s="10"/>
    </row>
    <row r="28" spans="1:22" x14ac:dyDescent="0.2">
      <c r="A28" s="1277" t="s">
        <v>1703</v>
      </c>
      <c r="B28" s="1274" t="s">
        <v>2007</v>
      </c>
      <c r="C28" s="1275"/>
      <c r="D28" s="1276"/>
      <c r="E28" s="1274" t="s">
        <v>2373</v>
      </c>
      <c r="F28" s="1275"/>
      <c r="G28" s="1276"/>
      <c r="H28" s="1274" t="s">
        <v>2379</v>
      </c>
      <c r="I28" s="1275"/>
      <c r="J28" s="1276"/>
      <c r="L28" s="1277" t="s">
        <v>1703</v>
      </c>
      <c r="M28" s="1274" t="s">
        <v>2374</v>
      </c>
      <c r="N28" s="1275"/>
      <c r="O28" s="1276"/>
      <c r="P28" s="1274" t="s">
        <v>1704</v>
      </c>
      <c r="Q28" s="1275"/>
      <c r="R28" s="1276"/>
      <c r="S28" s="1274" t="s">
        <v>2375</v>
      </c>
      <c r="T28" s="1276"/>
    </row>
    <row r="29" spans="1:22" ht="15" customHeight="1" thickBot="1" x14ac:dyDescent="0.25">
      <c r="A29" s="1278"/>
      <c r="B29" s="761" t="s">
        <v>2376</v>
      </c>
      <c r="C29" s="761" t="s">
        <v>2527</v>
      </c>
      <c r="D29" s="761" t="s">
        <v>2528</v>
      </c>
      <c r="E29" s="761" t="s">
        <v>2376</v>
      </c>
      <c r="F29" s="761" t="s">
        <v>2527</v>
      </c>
      <c r="G29" s="761" t="s">
        <v>2528</v>
      </c>
      <c r="H29" s="761" t="s">
        <v>2376</v>
      </c>
      <c r="I29" s="761" t="s">
        <v>2527</v>
      </c>
      <c r="J29" s="761" t="s">
        <v>2528</v>
      </c>
      <c r="L29" s="1278"/>
      <c r="M29" s="762" t="s">
        <v>2377</v>
      </c>
      <c r="N29" s="762" t="s">
        <v>311</v>
      </c>
      <c r="O29" s="762" t="s">
        <v>312</v>
      </c>
      <c r="P29" s="762" t="s">
        <v>2377</v>
      </c>
      <c r="Q29" s="762" t="s">
        <v>311</v>
      </c>
      <c r="R29" s="762" t="s">
        <v>312</v>
      </c>
      <c r="S29" s="762" t="s">
        <v>2214</v>
      </c>
      <c r="T29" s="762" t="s">
        <v>71</v>
      </c>
      <c r="U29" s="763" t="s">
        <v>1705</v>
      </c>
      <c r="V29" s="763" t="s">
        <v>1706</v>
      </c>
    </row>
    <row r="30" spans="1:22" x14ac:dyDescent="0.2">
      <c r="A30" s="123">
        <v>1</v>
      </c>
      <c r="B30" s="764">
        <v>42.291664160297017</v>
      </c>
      <c r="C30" s="764">
        <v>13.37570750691563</v>
      </c>
      <c r="D30" s="764">
        <v>6.70411231884058</v>
      </c>
      <c r="E30" s="136">
        <v>15</v>
      </c>
      <c r="F30" s="136">
        <v>30</v>
      </c>
      <c r="G30" s="136">
        <v>83</v>
      </c>
      <c r="H30" s="771">
        <v>223.6</v>
      </c>
      <c r="I30" s="771">
        <v>1194.3800000000001</v>
      </c>
      <c r="J30" s="771">
        <v>5430.08</v>
      </c>
      <c r="L30" s="765" t="s">
        <v>2378</v>
      </c>
      <c r="M30" s="766">
        <v>1</v>
      </c>
      <c r="N30" s="766">
        <v>1</v>
      </c>
      <c r="O30" s="766">
        <v>1</v>
      </c>
      <c r="P30" s="766">
        <v>1</v>
      </c>
      <c r="Q30" s="766">
        <v>1</v>
      </c>
      <c r="R30" s="766">
        <v>1</v>
      </c>
      <c r="S30" s="71"/>
      <c r="T30" s="71"/>
      <c r="U30" s="767">
        <f t="shared" ref="U30:U39" si="0">O30-N30</f>
        <v>0</v>
      </c>
      <c r="V30" s="767">
        <f>R30-Q30</f>
        <v>0</v>
      </c>
    </row>
    <row r="31" spans="1:22" x14ac:dyDescent="0.2">
      <c r="A31" s="619">
        <v>2</v>
      </c>
      <c r="B31" s="768">
        <v>25.871043110819311</v>
      </c>
      <c r="C31" s="768">
        <v>19.970977405920909</v>
      </c>
      <c r="D31" s="768">
        <v>7.6509534942865276</v>
      </c>
      <c r="E31" s="72">
        <v>17</v>
      </c>
      <c r="F31" s="72">
        <v>35</v>
      </c>
      <c r="G31" s="72">
        <v>60</v>
      </c>
      <c r="H31" s="772">
        <v>248.5</v>
      </c>
      <c r="I31" s="772">
        <v>1269.48</v>
      </c>
      <c r="J31" s="772">
        <v>3985.66</v>
      </c>
      <c r="L31" s="463">
        <v>3</v>
      </c>
      <c r="M31" s="770">
        <v>1.05612729895709</v>
      </c>
      <c r="N31" s="770">
        <v>0.85127116219201604</v>
      </c>
      <c r="O31" s="770">
        <v>1.4653098946359699</v>
      </c>
      <c r="P31" s="770">
        <v>1.0560155609077699</v>
      </c>
      <c r="Q31" s="770">
        <v>0.78038202809033996</v>
      </c>
      <c r="R31" s="770">
        <v>1.43060809032</v>
      </c>
      <c r="S31" s="72">
        <v>91</v>
      </c>
      <c r="T31" s="769">
        <v>4146.32</v>
      </c>
      <c r="U31" s="767">
        <f t="shared" si="0"/>
        <v>0.61403873244395391</v>
      </c>
      <c r="V31" s="767">
        <f t="shared" ref="V31:V39" si="1">R31-Q31</f>
        <v>0.65022606222966006</v>
      </c>
    </row>
    <row r="32" spans="1:22" x14ac:dyDescent="0.2">
      <c r="A32" s="619">
        <v>3</v>
      </c>
      <c r="B32" s="768">
        <v>21.32962744006603</v>
      </c>
      <c r="C32" s="768">
        <v>17.924675577862299</v>
      </c>
      <c r="D32" s="768">
        <v>9.7627546369976503</v>
      </c>
      <c r="E32" s="72">
        <v>18</v>
      </c>
      <c r="F32" s="72">
        <v>35</v>
      </c>
      <c r="G32" s="72">
        <v>44</v>
      </c>
      <c r="H32" s="772">
        <v>256.5</v>
      </c>
      <c r="I32" s="772">
        <v>1389.88</v>
      </c>
      <c r="J32" s="772">
        <v>2797.24</v>
      </c>
      <c r="L32" s="463">
        <v>4</v>
      </c>
      <c r="M32" s="770">
        <v>0.99035881717968399</v>
      </c>
      <c r="N32" s="770">
        <v>0.60975221426985504</v>
      </c>
      <c r="O32" s="770">
        <v>1.36840797953794</v>
      </c>
      <c r="P32" s="770">
        <v>0.96421994228489505</v>
      </c>
      <c r="Q32" s="770">
        <v>0.61857737435135596</v>
      </c>
      <c r="R32" s="770">
        <v>1.44037022359022</v>
      </c>
      <c r="S32" s="72">
        <v>65</v>
      </c>
      <c r="T32" s="769">
        <v>2337.19</v>
      </c>
      <c r="U32" s="767">
        <f t="shared" si="0"/>
        <v>0.75865576526808498</v>
      </c>
      <c r="V32" s="767">
        <f t="shared" si="1"/>
        <v>0.82179284923886409</v>
      </c>
    </row>
    <row r="33" spans="1:22" x14ac:dyDescent="0.2">
      <c r="A33" s="619">
        <v>4</v>
      </c>
      <c r="B33" s="768">
        <v>15.78655149996553</v>
      </c>
      <c r="C33" s="768">
        <v>15.730383722832761</v>
      </c>
      <c r="D33" s="768">
        <v>12.63802627022654</v>
      </c>
      <c r="E33" s="72">
        <v>18</v>
      </c>
      <c r="F33" s="72">
        <v>34</v>
      </c>
      <c r="G33" s="72">
        <v>18</v>
      </c>
      <c r="H33" s="772">
        <v>254.5</v>
      </c>
      <c r="I33" s="772">
        <v>1413.85</v>
      </c>
      <c r="J33" s="772">
        <v>920.14</v>
      </c>
      <c r="L33" s="463">
        <v>5</v>
      </c>
      <c r="M33" s="770">
        <v>0.96338374994361797</v>
      </c>
      <c r="N33" s="770">
        <v>0.47992419158454402</v>
      </c>
      <c r="O33" s="770">
        <v>1.38392037635618</v>
      </c>
      <c r="P33" s="770">
        <v>0.89131898830739997</v>
      </c>
      <c r="Q33" s="770">
        <v>0.50827992467996597</v>
      </c>
      <c r="R33" s="770">
        <v>1.4951201147592701</v>
      </c>
      <c r="S33" s="72">
        <v>47</v>
      </c>
      <c r="T33" s="769">
        <v>1402.45999999999</v>
      </c>
      <c r="U33" s="767">
        <f t="shared" si="0"/>
        <v>0.90399618477163601</v>
      </c>
      <c r="V33" s="767">
        <f t="shared" si="1"/>
        <v>0.98684019007930412</v>
      </c>
    </row>
    <row r="34" spans="1:22" x14ac:dyDescent="0.2">
      <c r="A34" s="619">
        <v>5</v>
      </c>
      <c r="B34" s="768">
        <v>19.62591948482595</v>
      </c>
      <c r="C34" s="768">
        <v>12.88073921421635</v>
      </c>
      <c r="D34" s="768"/>
      <c r="E34" s="72">
        <v>17</v>
      </c>
      <c r="F34" s="72">
        <v>35</v>
      </c>
      <c r="G34" s="72"/>
      <c r="H34" s="772">
        <v>246.5</v>
      </c>
      <c r="I34" s="772">
        <v>1410.76</v>
      </c>
      <c r="J34" s="772"/>
      <c r="L34" s="463">
        <v>6</v>
      </c>
      <c r="M34" s="770">
        <v>1.03390479301508</v>
      </c>
      <c r="N34" s="770">
        <v>0.524269560027529</v>
      </c>
      <c r="O34" s="770">
        <v>1.2657835026195201</v>
      </c>
      <c r="P34" s="770">
        <v>0.99657923712029295</v>
      </c>
      <c r="Q34" s="770">
        <v>0.53160871025803702</v>
      </c>
      <c r="R34" s="770">
        <v>1.3462385810753601</v>
      </c>
      <c r="S34" s="72">
        <v>36</v>
      </c>
      <c r="T34" s="769">
        <v>583.77</v>
      </c>
      <c r="U34" s="767">
        <f t="shared" si="0"/>
        <v>0.7415139425919911</v>
      </c>
      <c r="V34" s="767">
        <f t="shared" si="1"/>
        <v>0.81462987081732308</v>
      </c>
    </row>
    <row r="35" spans="1:22" x14ac:dyDescent="0.2">
      <c r="A35" s="619">
        <v>6</v>
      </c>
      <c r="B35" s="768">
        <v>19.625971734225569</v>
      </c>
      <c r="C35" s="768">
        <v>23.181015733648771</v>
      </c>
      <c r="D35" s="768"/>
      <c r="E35" s="72">
        <v>17</v>
      </c>
      <c r="F35" s="72">
        <v>23</v>
      </c>
      <c r="G35" s="72"/>
      <c r="H35" s="772">
        <v>246.5</v>
      </c>
      <c r="I35" s="772">
        <v>577.27</v>
      </c>
      <c r="J35" s="772"/>
      <c r="L35" s="463">
        <v>7</v>
      </c>
      <c r="M35" s="770">
        <v>0.98181206065910698</v>
      </c>
      <c r="N35" s="770">
        <v>0.29881414318771599</v>
      </c>
      <c r="O35" s="770">
        <v>1.3853400273218599</v>
      </c>
      <c r="P35" s="770">
        <v>0.96970350452558696</v>
      </c>
      <c r="Q35" s="770">
        <v>0.333931264424009</v>
      </c>
      <c r="R35" s="770">
        <v>1.3805220401202201</v>
      </c>
      <c r="S35" s="72">
        <v>30</v>
      </c>
      <c r="T35" s="769">
        <v>480.31</v>
      </c>
      <c r="U35" s="767">
        <f t="shared" si="0"/>
        <v>1.0865258841341439</v>
      </c>
      <c r="V35" s="767">
        <f t="shared" si="1"/>
        <v>1.046590775696211</v>
      </c>
    </row>
    <row r="36" spans="1:22" x14ac:dyDescent="0.2">
      <c r="A36" s="619">
        <v>7</v>
      </c>
      <c r="B36" s="768">
        <v>17.487339182431342</v>
      </c>
      <c r="C36" s="768">
        <v>24.17392960592678</v>
      </c>
      <c r="D36" s="768"/>
      <c r="E36" s="72">
        <v>20</v>
      </c>
      <c r="F36" s="72">
        <v>17</v>
      </c>
      <c r="G36" s="72"/>
      <c r="H36" s="772">
        <v>279.89</v>
      </c>
      <c r="I36" s="772">
        <v>416.72</v>
      </c>
      <c r="J36" s="772"/>
      <c r="L36" s="463">
        <v>8</v>
      </c>
      <c r="M36" s="770">
        <v>0.89372679546572797</v>
      </c>
      <c r="N36" s="770">
        <v>0.27898018154833998</v>
      </c>
      <c r="O36" s="770">
        <v>1.27151595454546</v>
      </c>
      <c r="P36" s="770">
        <v>0.82136966071899797</v>
      </c>
      <c r="Q36" s="770">
        <v>0.33098327605878503</v>
      </c>
      <c r="R36" s="770">
        <v>1.16954398474889</v>
      </c>
      <c r="S36" s="72">
        <v>22</v>
      </c>
      <c r="T36" s="769">
        <v>317.39999999999998</v>
      </c>
      <c r="U36" s="767">
        <f t="shared" si="0"/>
        <v>0.99253577299712004</v>
      </c>
      <c r="V36" s="767">
        <f t="shared" si="1"/>
        <v>0.83856070869010502</v>
      </c>
    </row>
    <row r="37" spans="1:22" x14ac:dyDescent="0.2">
      <c r="A37" s="619">
        <v>8</v>
      </c>
      <c r="B37" s="768">
        <v>15.734883420332929</v>
      </c>
      <c r="C37" s="768">
        <v>22.005199999999999</v>
      </c>
      <c r="D37" s="768"/>
      <c r="E37" s="72">
        <v>18</v>
      </c>
      <c r="F37" s="72">
        <v>7</v>
      </c>
      <c r="G37" s="72"/>
      <c r="H37" s="772">
        <v>265.39</v>
      </c>
      <c r="I37" s="772">
        <v>104.81</v>
      </c>
      <c r="J37" s="772"/>
      <c r="L37" s="463">
        <v>9</v>
      </c>
      <c r="M37" s="770">
        <v>0.81144126818651197</v>
      </c>
      <c r="N37" s="770">
        <v>0.28657689779467699</v>
      </c>
      <c r="O37" s="770">
        <v>1.15993865828047</v>
      </c>
      <c r="P37" s="770">
        <v>0.81057880982834096</v>
      </c>
      <c r="Q37" s="770">
        <v>0.35155830082537098</v>
      </c>
      <c r="R37" s="770">
        <v>1.3122270010264601</v>
      </c>
      <c r="S37" s="72">
        <v>17</v>
      </c>
      <c r="T37" s="769">
        <v>247.39</v>
      </c>
      <c r="U37" s="767">
        <f t="shared" si="0"/>
        <v>0.87336176048579306</v>
      </c>
      <c r="V37" s="767">
        <f t="shared" si="1"/>
        <v>0.96066870020108908</v>
      </c>
    </row>
    <row r="38" spans="1:22" x14ac:dyDescent="0.2">
      <c r="A38" s="619">
        <v>9</v>
      </c>
      <c r="B38" s="768">
        <v>20.8828208307498</v>
      </c>
      <c r="C38" s="768"/>
      <c r="D38" s="768"/>
      <c r="E38" s="72">
        <v>18</v>
      </c>
      <c r="F38" s="72"/>
      <c r="G38" s="72"/>
      <c r="H38" s="772">
        <v>265.39</v>
      </c>
      <c r="I38" s="772"/>
      <c r="J38" s="772"/>
      <c r="L38" s="463">
        <v>10</v>
      </c>
      <c r="M38" s="770">
        <v>0.37683855908932901</v>
      </c>
      <c r="N38" s="770">
        <v>0.25755859518926</v>
      </c>
      <c r="O38" s="770">
        <v>1.20769116937263</v>
      </c>
      <c r="P38" s="770">
        <v>0.45508972911840001</v>
      </c>
      <c r="Q38" s="770">
        <v>0.355025470965947</v>
      </c>
      <c r="R38" s="770">
        <v>1.33898408617576</v>
      </c>
      <c r="S38" s="72">
        <v>13</v>
      </c>
      <c r="T38" s="769">
        <v>182.4</v>
      </c>
      <c r="U38" s="767">
        <f t="shared" si="0"/>
        <v>0.95013257418336994</v>
      </c>
      <c r="V38" s="767">
        <f t="shared" si="1"/>
        <v>0.98395861520981298</v>
      </c>
    </row>
    <row r="39" spans="1:22" x14ac:dyDescent="0.2">
      <c r="A39" s="619">
        <v>10</v>
      </c>
      <c r="B39" s="768">
        <v>17.133359946043871</v>
      </c>
      <c r="C39" s="768"/>
      <c r="D39" s="768"/>
      <c r="E39" s="72">
        <v>13</v>
      </c>
      <c r="F39" s="72"/>
      <c r="G39" s="72"/>
      <c r="H39" s="772">
        <v>182.4</v>
      </c>
      <c r="I39" s="772"/>
      <c r="J39" s="772"/>
      <c r="L39" s="463">
        <v>11</v>
      </c>
      <c r="M39" s="770">
        <v>0.458294074808829</v>
      </c>
      <c r="N39" s="770">
        <v>0.33655642709586903</v>
      </c>
      <c r="O39" s="770">
        <v>0.95433129292556695</v>
      </c>
      <c r="P39" s="770">
        <v>0.71291698325312702</v>
      </c>
      <c r="Q39" s="770">
        <v>0.53268314085832602</v>
      </c>
      <c r="R39" s="770">
        <v>0.88301555023340605</v>
      </c>
      <c r="S39" s="72">
        <v>8</v>
      </c>
      <c r="T39" s="769">
        <v>116</v>
      </c>
      <c r="U39" s="767">
        <f t="shared" si="0"/>
        <v>0.61777486582969798</v>
      </c>
      <c r="V39" s="767">
        <f t="shared" si="1"/>
        <v>0.35033240937508003</v>
      </c>
    </row>
    <row r="40" spans="1:22" x14ac:dyDescent="0.2">
      <c r="A40" s="619">
        <v>11</v>
      </c>
      <c r="B40" s="768">
        <v>20.834378587967869</v>
      </c>
      <c r="C40" s="768"/>
      <c r="D40" s="768"/>
      <c r="E40" s="72">
        <v>8</v>
      </c>
      <c r="F40" s="72"/>
      <c r="G40" s="72"/>
      <c r="H40" s="772">
        <v>116</v>
      </c>
      <c r="I40" s="772"/>
      <c r="J40" s="772"/>
      <c r="L40" s="463">
        <v>12</v>
      </c>
      <c r="M40" s="770">
        <v>0.39173260464276599</v>
      </c>
      <c r="N40" s="770">
        <v>0.29777321360604903</v>
      </c>
      <c r="O40" s="770">
        <v>1.14643206258613</v>
      </c>
      <c r="P40" s="770">
        <v>0.686340390360209</v>
      </c>
      <c r="Q40" s="770">
        <v>0.54451831297949904</v>
      </c>
      <c r="R40" s="770">
        <v>0.77746424693661198</v>
      </c>
      <c r="S40" s="72">
        <v>5</v>
      </c>
      <c r="T40" s="72">
        <v>66</v>
      </c>
      <c r="U40" s="767">
        <f t="shared" ref="U40" si="2">O40-N40</f>
        <v>0.84865884898008093</v>
      </c>
      <c r="V40" s="767">
        <f t="shared" ref="V40" si="3">R40-Q40</f>
        <v>0.23294593395711294</v>
      </c>
    </row>
    <row r="41" spans="1:22" x14ac:dyDescent="0.2">
      <c r="A41" s="619">
        <v>12</v>
      </c>
      <c r="B41" s="768">
        <v>17.810533333333328</v>
      </c>
      <c r="C41" s="768"/>
      <c r="D41" s="768"/>
      <c r="E41" s="72">
        <v>5</v>
      </c>
      <c r="F41" s="72"/>
      <c r="G41" s="72"/>
      <c r="H41" s="772">
        <v>66</v>
      </c>
      <c r="I41" s="772"/>
      <c r="J41" s="772"/>
    </row>
    <row r="43" spans="1:22" x14ac:dyDescent="0.2">
      <c r="B43" s="1"/>
      <c r="C43" s="1"/>
      <c r="D43" s="1"/>
      <c r="K43" s="29"/>
      <c r="L43" s="29"/>
    </row>
    <row r="44" spans="1:22" x14ac:dyDescent="0.2">
      <c r="B44" s="1"/>
      <c r="C44" s="1"/>
      <c r="D44" s="1"/>
    </row>
    <row r="45" spans="1:22" x14ac:dyDescent="0.2">
      <c r="B45" s="1"/>
      <c r="C45" s="1"/>
      <c r="D45" s="1"/>
    </row>
  </sheetData>
  <mergeCells count="9">
    <mergeCell ref="M28:O28"/>
    <mergeCell ref="P28:R28"/>
    <mergeCell ref="S28:T28"/>
    <mergeCell ref="A24:J26"/>
    <mergeCell ref="A28:A29"/>
    <mergeCell ref="B28:D28"/>
    <mergeCell ref="E28:G28"/>
    <mergeCell ref="H28:J28"/>
    <mergeCell ref="L28:L29"/>
  </mergeCells>
  <pageMargins left="0.75" right="0.75" top="1" bottom="1" header="0.5" footer="0.5"/>
  <pageSetup orientation="portrait" horizontalDpi="1200" verticalDpi="1200" r:id="rId1"/>
  <headerFooter alignWithMargins="0"/>
  <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33">
    <tabColor theme="6" tint="0.39997558519241921"/>
  </sheetPr>
  <dimension ref="A1:N1281"/>
  <sheetViews>
    <sheetView topLeftCell="A1254" zoomScaleNormal="100" workbookViewId="0">
      <selection activeCell="I1281" sqref="I1281:N1281"/>
    </sheetView>
  </sheetViews>
  <sheetFormatPr defaultColWidth="8.7109375" defaultRowHeight="12.75" x14ac:dyDescent="0.2"/>
  <cols>
    <col min="1" max="1" width="15.28515625" style="1" customWidth="1"/>
    <col min="2" max="2" width="12.42578125" style="1" customWidth="1"/>
    <col min="3" max="3" width="14.85546875" style="1" customWidth="1"/>
    <col min="4" max="4" width="8.7109375" style="1" bestFit="1" customWidth="1"/>
    <col min="5" max="5" width="9.42578125" style="1" bestFit="1" customWidth="1"/>
    <col min="6" max="6" width="9.7109375" style="1" bestFit="1" customWidth="1"/>
    <col min="7" max="7" width="8.7109375" style="1" bestFit="1" customWidth="1"/>
    <col min="8" max="8" width="11.42578125" style="1" bestFit="1" customWidth="1"/>
    <col min="9" max="9" width="19.85546875" style="1" customWidth="1"/>
    <col min="10" max="10" width="8.7109375" style="1" bestFit="1" customWidth="1"/>
    <col min="11" max="16384" width="8.7109375" style="1"/>
  </cols>
  <sheetData>
    <row r="1" spans="1:1" x14ac:dyDescent="0.2">
      <c r="A1" s="11" t="s">
        <v>354</v>
      </c>
    </row>
    <row r="2" spans="1:1" x14ac:dyDescent="0.2">
      <c r="A2" s="11"/>
    </row>
    <row r="3" spans="1:1" x14ac:dyDescent="0.2">
      <c r="A3" s="11"/>
    </row>
    <row r="4" spans="1:1" x14ac:dyDescent="0.2">
      <c r="A4" s="11"/>
    </row>
    <row r="5" spans="1:1" x14ac:dyDescent="0.2">
      <c r="A5" s="11"/>
    </row>
    <row r="6" spans="1:1" x14ac:dyDescent="0.2">
      <c r="A6" s="11"/>
    </row>
    <row r="7" spans="1:1" x14ac:dyDescent="0.2">
      <c r="A7" s="11"/>
    </row>
    <row r="8" spans="1:1" x14ac:dyDescent="0.2">
      <c r="A8" s="11"/>
    </row>
    <row r="9" spans="1:1" x14ac:dyDescent="0.2">
      <c r="A9" s="11"/>
    </row>
    <row r="10" spans="1:1" x14ac:dyDescent="0.2">
      <c r="A10" s="11"/>
    </row>
    <row r="11" spans="1:1" x14ac:dyDescent="0.2">
      <c r="A11" s="11"/>
    </row>
    <row r="12" spans="1:1" x14ac:dyDescent="0.2">
      <c r="A12" s="11"/>
    </row>
    <row r="13" spans="1:1" x14ac:dyDescent="0.2">
      <c r="A13" s="11"/>
    </row>
    <row r="14" spans="1:1" x14ac:dyDescent="0.2">
      <c r="A14" s="11"/>
    </row>
    <row r="15" spans="1:1" x14ac:dyDescent="0.2">
      <c r="A15" s="11"/>
    </row>
    <row r="16" spans="1:1" x14ac:dyDescent="0.2">
      <c r="A16" s="11"/>
    </row>
    <row r="17" spans="1:14" x14ac:dyDescent="0.2">
      <c r="A17" s="11"/>
    </row>
    <row r="18" spans="1:14" x14ac:dyDescent="0.2">
      <c r="A18" s="11"/>
    </row>
    <row r="19" spans="1:14" x14ac:dyDescent="0.2">
      <c r="A19" s="25"/>
    </row>
    <row r="20" spans="1:14" x14ac:dyDescent="0.2">
      <c r="A20" s="25"/>
    </row>
    <row r="21" spans="1:14" x14ac:dyDescent="0.2">
      <c r="A21" s="25"/>
    </row>
    <row r="22" spans="1:14" x14ac:dyDescent="0.2">
      <c r="A22" s="25"/>
    </row>
    <row r="23" spans="1:14" x14ac:dyDescent="0.2">
      <c r="A23" s="25"/>
    </row>
    <row r="24" spans="1:14" x14ac:dyDescent="0.2">
      <c r="A24" s="25" t="s">
        <v>121</v>
      </c>
      <c r="J24" s="28"/>
    </row>
    <row r="25" spans="1:14" x14ac:dyDescent="0.2">
      <c r="J25" s="28"/>
    </row>
    <row r="26" spans="1:14" ht="14.1" customHeight="1" x14ac:dyDescent="0.2">
      <c r="A26" s="1279" t="s">
        <v>2446</v>
      </c>
      <c r="B26" s="1280" t="s">
        <v>2438</v>
      </c>
      <c r="C26" s="1279" t="s">
        <v>2439</v>
      </c>
      <c r="D26" s="1279" t="s">
        <v>2440</v>
      </c>
      <c r="E26" s="1279" t="s">
        <v>2441</v>
      </c>
      <c r="F26" s="1279" t="s">
        <v>2442</v>
      </c>
      <c r="H26" s="871"/>
      <c r="I26" s="1285" t="s">
        <v>132</v>
      </c>
      <c r="J26" s="1286"/>
      <c r="K26" s="1286"/>
      <c r="L26" s="1286"/>
      <c r="M26" s="1286"/>
      <c r="N26" s="1287"/>
    </row>
    <row r="27" spans="1:14" ht="14.1" customHeight="1" x14ac:dyDescent="0.2">
      <c r="A27" s="1279"/>
      <c r="B27" s="1280"/>
      <c r="C27" s="1279"/>
      <c r="D27" s="1279"/>
      <c r="E27" s="1279"/>
      <c r="F27" s="1279"/>
      <c r="H27" s="121"/>
      <c r="I27" s="1283" t="s">
        <v>2456</v>
      </c>
      <c r="J27" s="1281" t="s">
        <v>126</v>
      </c>
      <c r="K27" s="1281" t="s">
        <v>2437</v>
      </c>
      <c r="L27" s="1281" t="s">
        <v>128</v>
      </c>
      <c r="M27" s="1281" t="s">
        <v>2447</v>
      </c>
      <c r="N27" s="1281" t="s">
        <v>2438</v>
      </c>
    </row>
    <row r="28" spans="1:14" x14ac:dyDescent="0.2">
      <c r="A28" s="1279"/>
      <c r="B28" s="1280"/>
      <c r="C28" s="1279"/>
      <c r="D28" s="1279"/>
      <c r="E28" s="1279"/>
      <c r="F28" s="1279"/>
      <c r="H28" s="121"/>
      <c r="I28" s="1284"/>
      <c r="J28" s="1282"/>
      <c r="K28" s="1282"/>
      <c r="L28" s="1282"/>
      <c r="M28" s="1282"/>
      <c r="N28" s="1282"/>
    </row>
    <row r="29" spans="1:14" ht="14.1" customHeight="1" x14ac:dyDescent="0.2">
      <c r="A29" s="875" t="s">
        <v>3006</v>
      </c>
      <c r="B29" s="875" t="s">
        <v>486</v>
      </c>
      <c r="C29" s="876" t="s">
        <v>2443</v>
      </c>
      <c r="D29" s="877">
        <v>0.166295935578336</v>
      </c>
      <c r="E29" s="876">
        <v>64</v>
      </c>
      <c r="F29" s="878">
        <v>636.39400000000001</v>
      </c>
      <c r="H29" s="14"/>
      <c r="I29" s="883">
        <v>0.15209777132560401</v>
      </c>
      <c r="J29" s="914">
        <v>3.8374769999999998</v>
      </c>
      <c r="K29" s="873" t="s">
        <v>2448</v>
      </c>
      <c r="L29" s="916">
        <v>1.19196428571428</v>
      </c>
      <c r="M29" s="244" t="s">
        <v>2448</v>
      </c>
      <c r="N29" s="224" t="s">
        <v>486</v>
      </c>
    </row>
    <row r="30" spans="1:14" ht="14.1" customHeight="1" x14ac:dyDescent="0.2">
      <c r="A30" s="880" t="s">
        <v>3006</v>
      </c>
      <c r="B30" s="880" t="s">
        <v>486</v>
      </c>
      <c r="C30" s="876" t="s">
        <v>2444</v>
      </c>
      <c r="D30" s="877">
        <v>0.177133973335205</v>
      </c>
      <c r="E30" s="876">
        <v>29</v>
      </c>
      <c r="F30" s="878">
        <v>353.739499999999</v>
      </c>
      <c r="H30" s="14"/>
      <c r="I30" s="883">
        <v>0.15448143307609299</v>
      </c>
      <c r="J30" s="914">
        <v>3.8493599999999999</v>
      </c>
      <c r="K30" s="873" t="s">
        <v>2448</v>
      </c>
      <c r="L30" s="916">
        <v>1.1476</v>
      </c>
      <c r="M30" s="27" t="s">
        <v>2448</v>
      </c>
      <c r="N30" s="224" t="s">
        <v>486</v>
      </c>
    </row>
    <row r="31" spans="1:14" ht="14.1" customHeight="1" x14ac:dyDescent="0.2">
      <c r="A31" s="880" t="s">
        <v>3006</v>
      </c>
      <c r="B31" s="880" t="s">
        <v>486</v>
      </c>
      <c r="C31" s="876" t="s">
        <v>2445</v>
      </c>
      <c r="D31" s="877">
        <v>0.183047199368297</v>
      </c>
      <c r="E31" s="876">
        <v>35</v>
      </c>
      <c r="F31" s="878">
        <v>413.83499999999998</v>
      </c>
      <c r="H31" s="14"/>
      <c r="I31" s="883">
        <v>0.16785470589229401</v>
      </c>
      <c r="J31" s="914">
        <v>4.0945559999999999</v>
      </c>
      <c r="K31" s="873" t="s">
        <v>2448</v>
      </c>
      <c r="L31" s="916">
        <v>1.1055600000000001</v>
      </c>
      <c r="M31" s="27" t="s">
        <v>2448</v>
      </c>
      <c r="N31" s="224" t="s">
        <v>486</v>
      </c>
    </row>
    <row r="32" spans="1:14" ht="14.1" customHeight="1" x14ac:dyDescent="0.2">
      <c r="A32" s="880" t="s">
        <v>3006</v>
      </c>
      <c r="B32" s="881" t="s">
        <v>486</v>
      </c>
      <c r="C32" s="876" t="s">
        <v>3007</v>
      </c>
      <c r="D32" s="877">
        <v>0.18129280821917801</v>
      </c>
      <c r="E32" s="876">
        <v>39</v>
      </c>
      <c r="F32" s="878">
        <v>500.76699999999897</v>
      </c>
      <c r="H32" s="14"/>
      <c r="I32" s="883">
        <v>0.175771791105787</v>
      </c>
      <c r="J32" s="914">
        <v>3.971924</v>
      </c>
      <c r="K32" s="873" t="s">
        <v>2448</v>
      </c>
      <c r="L32" s="916">
        <v>1.1705062500000001</v>
      </c>
      <c r="M32" s="27" t="s">
        <v>2448</v>
      </c>
      <c r="N32" s="224" t="s">
        <v>486</v>
      </c>
    </row>
    <row r="33" spans="1:14" ht="14.1" customHeight="1" x14ac:dyDescent="0.2">
      <c r="A33" s="880" t="s">
        <v>3006</v>
      </c>
      <c r="B33" s="875" t="s">
        <v>127</v>
      </c>
      <c r="C33" s="876" t="s">
        <v>2443</v>
      </c>
      <c r="D33" s="877">
        <v>0.19532488212031299</v>
      </c>
      <c r="E33" s="876">
        <v>29</v>
      </c>
      <c r="F33" s="878">
        <v>867.66499999999996</v>
      </c>
      <c r="H33" s="14"/>
      <c r="I33" s="883">
        <v>0.181809951146022</v>
      </c>
      <c r="J33" s="914">
        <v>4.0036360000000002</v>
      </c>
      <c r="K33" s="873" t="s">
        <v>2448</v>
      </c>
      <c r="L33" s="916">
        <v>1.1965079365079301</v>
      </c>
      <c r="M33" s="27" t="s">
        <v>2448</v>
      </c>
      <c r="N33" s="224" t="s">
        <v>486</v>
      </c>
    </row>
    <row r="34" spans="1:14" ht="14.1" customHeight="1" x14ac:dyDescent="0.2">
      <c r="A34" s="880" t="s">
        <v>3006</v>
      </c>
      <c r="B34" s="880" t="s">
        <v>127</v>
      </c>
      <c r="C34" s="876" t="s">
        <v>2444</v>
      </c>
      <c r="D34" s="877">
        <v>0.21179299847792901</v>
      </c>
      <c r="E34" s="876">
        <v>36</v>
      </c>
      <c r="F34" s="878">
        <v>1587.904</v>
      </c>
      <c r="H34" s="14"/>
      <c r="I34" s="883">
        <v>0.168046682890967</v>
      </c>
      <c r="J34" s="914">
        <v>3.9866359999999998</v>
      </c>
      <c r="K34" s="873" t="s">
        <v>2448</v>
      </c>
      <c r="L34" s="916">
        <v>1.1759999999999999</v>
      </c>
      <c r="M34" s="27" t="s">
        <v>2448</v>
      </c>
      <c r="N34" s="224" t="s">
        <v>486</v>
      </c>
    </row>
    <row r="35" spans="1:14" ht="14.1" customHeight="1" x14ac:dyDescent="0.2">
      <c r="A35" s="880" t="s">
        <v>3006</v>
      </c>
      <c r="B35" s="880" t="s">
        <v>127</v>
      </c>
      <c r="C35" s="876" t="s">
        <v>2445</v>
      </c>
      <c r="D35" s="877">
        <v>0.21141216760676801</v>
      </c>
      <c r="E35" s="876">
        <v>38</v>
      </c>
      <c r="F35" s="878">
        <v>1589.3520000000001</v>
      </c>
      <c r="H35" s="14"/>
      <c r="I35" s="883">
        <v>0.183890739996042</v>
      </c>
      <c r="J35" s="914">
        <v>4.0358660000000004</v>
      </c>
      <c r="K35" s="873" t="s">
        <v>2448</v>
      </c>
      <c r="L35" s="916">
        <v>1.23950769230769</v>
      </c>
      <c r="M35" s="27" t="s">
        <v>2448</v>
      </c>
      <c r="N35" s="224" t="s">
        <v>486</v>
      </c>
    </row>
    <row r="36" spans="1:14" ht="14.1" customHeight="1" x14ac:dyDescent="0.2">
      <c r="A36" s="881" t="s">
        <v>3006</v>
      </c>
      <c r="B36" s="881" t="s">
        <v>127</v>
      </c>
      <c r="C36" s="876" t="s">
        <v>3007</v>
      </c>
      <c r="D36" s="877">
        <v>0.219028236820967</v>
      </c>
      <c r="E36" s="876">
        <v>44</v>
      </c>
      <c r="F36" s="878">
        <v>1176.40299999999</v>
      </c>
      <c r="H36" s="14"/>
      <c r="I36" s="883">
        <v>0.173567546261721</v>
      </c>
      <c r="J36" s="914">
        <v>3.9462600000000001</v>
      </c>
      <c r="K36" s="873" t="s">
        <v>2448</v>
      </c>
      <c r="L36" s="916">
        <v>1.1379999999999999</v>
      </c>
      <c r="M36" s="27" t="s">
        <v>2448</v>
      </c>
      <c r="N36" s="224" t="s">
        <v>486</v>
      </c>
    </row>
    <row r="37" spans="1:14" ht="14.1" customHeight="1" x14ac:dyDescent="0.2">
      <c r="A37" s="875" t="s">
        <v>3008</v>
      </c>
      <c r="B37" s="875" t="s">
        <v>486</v>
      </c>
      <c r="C37" s="876" t="s">
        <v>2443</v>
      </c>
      <c r="D37" s="877">
        <v>0.189446409554237</v>
      </c>
      <c r="E37" s="876">
        <v>12</v>
      </c>
      <c r="F37" s="878">
        <v>317.96199999999999</v>
      </c>
      <c r="H37" s="14"/>
      <c r="I37" s="883">
        <v>0.17947963579031501</v>
      </c>
      <c r="J37" s="914">
        <v>4.0273570000000003</v>
      </c>
      <c r="K37" s="873" t="s">
        <v>2448</v>
      </c>
      <c r="L37" s="916">
        <v>1.21672727272727</v>
      </c>
      <c r="M37" s="27" t="s">
        <v>2448</v>
      </c>
      <c r="N37" s="224" t="s">
        <v>486</v>
      </c>
    </row>
    <row r="38" spans="1:14" ht="14.1" customHeight="1" x14ac:dyDescent="0.2">
      <c r="A38" s="880" t="s">
        <v>3008</v>
      </c>
      <c r="B38" s="880" t="s">
        <v>486</v>
      </c>
      <c r="C38" s="876" t="s">
        <v>2444</v>
      </c>
      <c r="D38" s="877">
        <v>0.192810755797998</v>
      </c>
      <c r="E38" s="876">
        <v>21</v>
      </c>
      <c r="F38" s="878">
        <v>400.486999999999</v>
      </c>
      <c r="H38" s="14"/>
      <c r="I38" s="883">
        <v>0.186773054794899</v>
      </c>
      <c r="J38" s="914">
        <v>4.133146</v>
      </c>
      <c r="K38" s="873" t="s">
        <v>2448</v>
      </c>
      <c r="L38" s="916">
        <v>1.25</v>
      </c>
      <c r="M38" s="27" t="s">
        <v>2448</v>
      </c>
      <c r="N38" s="224" t="s">
        <v>486</v>
      </c>
    </row>
    <row r="39" spans="1:14" ht="14.1" customHeight="1" x14ac:dyDescent="0.2">
      <c r="A39" s="880" t="s">
        <v>3008</v>
      </c>
      <c r="B39" s="880" t="s">
        <v>486</v>
      </c>
      <c r="C39" s="876" t="s">
        <v>2445</v>
      </c>
      <c r="D39" s="877">
        <v>0.20551450892349599</v>
      </c>
      <c r="E39" s="876">
        <v>16</v>
      </c>
      <c r="F39" s="878">
        <v>683.5</v>
      </c>
      <c r="H39" s="14"/>
      <c r="I39" s="883">
        <v>0.16914359598418</v>
      </c>
      <c r="J39" s="914">
        <v>4.0498899543000002</v>
      </c>
      <c r="K39" s="873" t="s">
        <v>2448</v>
      </c>
      <c r="L39" s="916">
        <v>1.25</v>
      </c>
      <c r="M39" s="27" t="s">
        <v>2448</v>
      </c>
      <c r="N39" s="224" t="s">
        <v>486</v>
      </c>
    </row>
    <row r="40" spans="1:14" ht="14.1" customHeight="1" x14ac:dyDescent="0.2">
      <c r="A40" s="880" t="s">
        <v>3008</v>
      </c>
      <c r="B40" s="881" t="s">
        <v>486</v>
      </c>
      <c r="C40" s="876" t="s">
        <v>3007</v>
      </c>
      <c r="D40" s="877">
        <v>0.21939438921108301</v>
      </c>
      <c r="E40" s="876">
        <v>29</v>
      </c>
      <c r="F40" s="878">
        <v>963.06999999999903</v>
      </c>
      <c r="H40" s="14"/>
      <c r="I40" s="883">
        <v>0.17198685888006199</v>
      </c>
      <c r="J40" s="914">
        <v>4.1924140000000003</v>
      </c>
      <c r="K40" s="873" t="s">
        <v>2448</v>
      </c>
      <c r="L40" s="916">
        <v>1.20735999999999</v>
      </c>
      <c r="M40" s="27" t="s">
        <v>2448</v>
      </c>
      <c r="N40" s="224" t="s">
        <v>486</v>
      </c>
    </row>
    <row r="41" spans="1:14" ht="14.1" customHeight="1" x14ac:dyDescent="0.2">
      <c r="A41" s="880" t="s">
        <v>3008</v>
      </c>
      <c r="B41" s="875" t="s">
        <v>127</v>
      </c>
      <c r="C41" s="876" t="s">
        <v>2443</v>
      </c>
      <c r="D41" s="877">
        <v>0.21088163699984699</v>
      </c>
      <c r="E41" s="876">
        <v>33</v>
      </c>
      <c r="F41" s="878">
        <v>1912.0039999999999</v>
      </c>
      <c r="H41" s="14"/>
      <c r="I41" s="883">
        <v>0.17732033975484801</v>
      </c>
      <c r="J41" s="914">
        <v>4.0130949999999999</v>
      </c>
      <c r="K41" s="873" t="s">
        <v>2448</v>
      </c>
      <c r="L41" s="916">
        <v>1.25</v>
      </c>
      <c r="M41" s="27" t="s">
        <v>2448</v>
      </c>
      <c r="N41" s="224" t="s">
        <v>486</v>
      </c>
    </row>
    <row r="42" spans="1:14" ht="14.1" customHeight="1" x14ac:dyDescent="0.2">
      <c r="A42" s="880" t="s">
        <v>3008</v>
      </c>
      <c r="B42" s="880" t="s">
        <v>127</v>
      </c>
      <c r="C42" s="876" t="s">
        <v>2444</v>
      </c>
      <c r="D42" s="877">
        <v>0.22865861711209101</v>
      </c>
      <c r="E42" s="876">
        <v>49</v>
      </c>
      <c r="F42" s="878">
        <v>3052.1109999999999</v>
      </c>
      <c r="H42" s="14"/>
      <c r="I42" s="883">
        <v>0.17471605313862601</v>
      </c>
      <c r="J42" s="914">
        <v>3.9552990000000001</v>
      </c>
      <c r="K42" s="873" t="s">
        <v>2448</v>
      </c>
      <c r="L42" s="916">
        <v>1.24725</v>
      </c>
      <c r="M42" s="27" t="s">
        <v>2448</v>
      </c>
      <c r="N42" s="224" t="s">
        <v>486</v>
      </c>
    </row>
    <row r="43" spans="1:14" ht="14.1" customHeight="1" x14ac:dyDescent="0.2">
      <c r="A43" s="880" t="s">
        <v>3008</v>
      </c>
      <c r="B43" s="880" t="s">
        <v>127</v>
      </c>
      <c r="C43" s="876" t="s">
        <v>2445</v>
      </c>
      <c r="D43" s="877">
        <v>0.231507021623477</v>
      </c>
      <c r="E43" s="876">
        <v>60</v>
      </c>
      <c r="F43" s="878">
        <v>2494.14</v>
      </c>
      <c r="H43" s="14"/>
      <c r="I43" s="883">
        <v>0.172687796579819</v>
      </c>
      <c r="J43" s="914">
        <v>4.0214910000000001</v>
      </c>
      <c r="K43" s="873" t="s">
        <v>2448</v>
      </c>
      <c r="L43" s="916">
        <v>1.20745098039215</v>
      </c>
      <c r="M43" s="27" t="s">
        <v>2448</v>
      </c>
      <c r="N43" s="224" t="s">
        <v>486</v>
      </c>
    </row>
    <row r="44" spans="1:14" ht="14.1" customHeight="1" x14ac:dyDescent="0.2">
      <c r="A44" s="881" t="s">
        <v>3008</v>
      </c>
      <c r="B44" s="881" t="s">
        <v>127</v>
      </c>
      <c r="C44" s="876" t="s">
        <v>3007</v>
      </c>
      <c r="D44" s="877">
        <v>0.23560058346017199</v>
      </c>
      <c r="E44" s="876">
        <v>93</v>
      </c>
      <c r="F44" s="878">
        <v>3326.9140000000002</v>
      </c>
      <c r="H44" s="14"/>
      <c r="I44" s="883">
        <v>0.22473363774733601</v>
      </c>
      <c r="J44" s="914">
        <v>3.995101</v>
      </c>
      <c r="K44" s="873" t="s">
        <v>2448</v>
      </c>
      <c r="L44" s="916">
        <v>1.2</v>
      </c>
      <c r="M44" s="27" t="s">
        <v>2448</v>
      </c>
      <c r="N44" s="224" t="s">
        <v>486</v>
      </c>
    </row>
    <row r="45" spans="1:14" ht="14.1" customHeight="1" x14ac:dyDescent="0.2">
      <c r="A45" s="875" t="s">
        <v>3009</v>
      </c>
      <c r="B45" s="875" t="s">
        <v>486</v>
      </c>
      <c r="C45" s="876" t="s">
        <v>2443</v>
      </c>
      <c r="D45" s="877">
        <v>0.202538215833903</v>
      </c>
      <c r="E45" s="876">
        <v>13</v>
      </c>
      <c r="F45" s="878">
        <v>248.74099999999899</v>
      </c>
      <c r="H45" s="14"/>
      <c r="I45" s="883">
        <v>0.15591520129804201</v>
      </c>
      <c r="J45" s="914">
        <v>3.8899629999999998</v>
      </c>
      <c r="K45" s="873" t="s">
        <v>2448</v>
      </c>
      <c r="L45" s="916">
        <v>1.1933583999999999</v>
      </c>
      <c r="M45" s="27" t="s">
        <v>2448</v>
      </c>
      <c r="N45" s="224" t="s">
        <v>486</v>
      </c>
    </row>
    <row r="46" spans="1:14" ht="14.1" customHeight="1" x14ac:dyDescent="0.2">
      <c r="A46" s="880" t="s">
        <v>3009</v>
      </c>
      <c r="B46" s="880" t="s">
        <v>486</v>
      </c>
      <c r="C46" s="876" t="s">
        <v>2444</v>
      </c>
      <c r="D46" s="877">
        <v>0.217393432960681</v>
      </c>
      <c r="E46" s="876">
        <v>14</v>
      </c>
      <c r="F46" s="878">
        <v>368.44</v>
      </c>
      <c r="H46" s="14"/>
      <c r="I46" s="883">
        <v>0.159691797493002</v>
      </c>
      <c r="J46" s="914">
        <v>4.0037070000000003</v>
      </c>
      <c r="K46" s="873" t="s">
        <v>2448</v>
      </c>
      <c r="L46" s="916">
        <v>1.10666666666666</v>
      </c>
      <c r="M46" s="27" t="s">
        <v>2448</v>
      </c>
      <c r="N46" s="224" t="s">
        <v>486</v>
      </c>
    </row>
    <row r="47" spans="1:14" ht="14.1" customHeight="1" x14ac:dyDescent="0.2">
      <c r="A47" s="880" t="s">
        <v>3009</v>
      </c>
      <c r="B47" s="880" t="s">
        <v>486</v>
      </c>
      <c r="C47" s="876" t="s">
        <v>2445</v>
      </c>
      <c r="D47" s="877">
        <v>0.20807361098342</v>
      </c>
      <c r="E47" s="876">
        <v>17</v>
      </c>
      <c r="F47" s="878">
        <v>806.70399999999995</v>
      </c>
      <c r="H47" s="14"/>
      <c r="I47" s="883">
        <v>0.183576716357367</v>
      </c>
      <c r="J47" s="914">
        <v>4.0066309999999996</v>
      </c>
      <c r="K47" s="873" t="s">
        <v>2448</v>
      </c>
      <c r="L47" s="916">
        <v>1.2420125</v>
      </c>
      <c r="M47" s="27" t="s">
        <v>2448</v>
      </c>
      <c r="N47" s="224" t="s">
        <v>486</v>
      </c>
    </row>
    <row r="48" spans="1:14" ht="14.1" customHeight="1" x14ac:dyDescent="0.2">
      <c r="A48" s="880" t="s">
        <v>3009</v>
      </c>
      <c r="B48" s="881" t="s">
        <v>486</v>
      </c>
      <c r="C48" s="876" t="s">
        <v>3007</v>
      </c>
      <c r="D48" s="877">
        <v>0.23544268593593401</v>
      </c>
      <c r="E48" s="876">
        <v>29</v>
      </c>
      <c r="F48" s="878">
        <v>1997.36</v>
      </c>
      <c r="H48" s="14"/>
      <c r="I48" s="883">
        <v>0.15242042968693401</v>
      </c>
      <c r="J48" s="914">
        <v>3.8892929999999999</v>
      </c>
      <c r="K48" s="873" t="s">
        <v>2448</v>
      </c>
      <c r="L48" s="916">
        <v>1.20657142857142</v>
      </c>
      <c r="M48" s="27" t="s">
        <v>2448</v>
      </c>
      <c r="N48" s="224" t="s">
        <v>486</v>
      </c>
    </row>
    <row r="49" spans="1:14" ht="14.1" customHeight="1" x14ac:dyDescent="0.2">
      <c r="A49" s="880" t="s">
        <v>3009</v>
      </c>
      <c r="B49" s="875" t="s">
        <v>127</v>
      </c>
      <c r="C49" s="876" t="s">
        <v>2443</v>
      </c>
      <c r="D49" s="877">
        <v>0.219941568665807</v>
      </c>
      <c r="E49" s="876">
        <v>65</v>
      </c>
      <c r="F49" s="878">
        <v>2962.9319999999898</v>
      </c>
      <c r="H49" s="14"/>
      <c r="I49" s="883">
        <v>0.167449291226487</v>
      </c>
      <c r="J49" s="914">
        <v>4.0024879999999996</v>
      </c>
      <c r="K49" s="873" t="s">
        <v>2448</v>
      </c>
      <c r="L49" s="916">
        <v>1.1816479400749</v>
      </c>
      <c r="M49" s="27" t="s">
        <v>2448</v>
      </c>
      <c r="N49" s="224" t="s">
        <v>486</v>
      </c>
    </row>
    <row r="50" spans="1:14" ht="14.1" customHeight="1" x14ac:dyDescent="0.2">
      <c r="A50" s="880" t="s">
        <v>3009</v>
      </c>
      <c r="B50" s="880" t="s">
        <v>127</v>
      </c>
      <c r="C50" s="876" t="s">
        <v>2444</v>
      </c>
      <c r="D50" s="877">
        <v>0.26167241386836698</v>
      </c>
      <c r="E50" s="876">
        <v>64</v>
      </c>
      <c r="F50" s="878">
        <v>4814.5519999999997</v>
      </c>
      <c r="H50" s="14"/>
      <c r="I50" s="883">
        <v>8.5051482854114097E-2</v>
      </c>
      <c r="J50" s="914">
        <v>3.9625819999999998</v>
      </c>
      <c r="K50" s="873" t="s">
        <v>2448</v>
      </c>
      <c r="L50" s="916">
        <v>1.23975204959008</v>
      </c>
      <c r="M50" s="27" t="s">
        <v>2448</v>
      </c>
      <c r="N50" s="224" t="s">
        <v>486</v>
      </c>
    </row>
    <row r="51" spans="1:14" ht="14.1" customHeight="1" x14ac:dyDescent="0.2">
      <c r="A51" s="880" t="s">
        <v>3009</v>
      </c>
      <c r="B51" s="880" t="s">
        <v>127</v>
      </c>
      <c r="C51" s="876" t="s">
        <v>2445</v>
      </c>
      <c r="D51" s="877">
        <v>0.26510347227287701</v>
      </c>
      <c r="E51" s="876">
        <v>66</v>
      </c>
      <c r="F51" s="878">
        <v>4061.0219999999999</v>
      </c>
      <c r="H51" s="14"/>
      <c r="I51" s="883">
        <v>0.187591730546492</v>
      </c>
      <c r="J51" s="914">
        <v>4.1014710000000001</v>
      </c>
      <c r="K51" s="873" t="s">
        <v>2448</v>
      </c>
      <c r="L51" s="916">
        <v>1.21120169491525</v>
      </c>
      <c r="M51" s="27" t="s">
        <v>2448</v>
      </c>
      <c r="N51" s="224" t="s">
        <v>486</v>
      </c>
    </row>
    <row r="52" spans="1:14" ht="14.1" customHeight="1" x14ac:dyDescent="0.2">
      <c r="A52" s="881" t="s">
        <v>3009</v>
      </c>
      <c r="B52" s="881" t="s">
        <v>127</v>
      </c>
      <c r="C52" s="876" t="s">
        <v>3007</v>
      </c>
      <c r="D52" s="877">
        <v>0.26409204082934201</v>
      </c>
      <c r="E52" s="876">
        <v>48</v>
      </c>
      <c r="F52" s="878">
        <v>3288.0439999999999</v>
      </c>
      <c r="H52" s="14"/>
      <c r="I52" s="883">
        <v>0.15838404051716501</v>
      </c>
      <c r="J52" s="914">
        <v>3.7247669999999999</v>
      </c>
      <c r="K52" s="873" t="s">
        <v>2448</v>
      </c>
      <c r="L52" s="916">
        <v>1.2104341736694599</v>
      </c>
      <c r="M52" s="27" t="s">
        <v>2448</v>
      </c>
      <c r="N52" s="224" t="s">
        <v>486</v>
      </c>
    </row>
    <row r="53" spans="1:14" ht="14.1" customHeight="1" x14ac:dyDescent="0.2">
      <c r="A53" s="879" t="s">
        <v>3010</v>
      </c>
      <c r="B53" s="875" t="s">
        <v>486</v>
      </c>
      <c r="C53" s="876" t="s">
        <v>2443</v>
      </c>
      <c r="D53" s="877">
        <v>0.227308575614727</v>
      </c>
      <c r="E53" s="876">
        <v>16</v>
      </c>
      <c r="F53" s="878">
        <v>911.26</v>
      </c>
      <c r="H53" s="14"/>
      <c r="I53" s="883">
        <v>0.15111524896176001</v>
      </c>
      <c r="J53" s="914">
        <v>3.7247669999999999</v>
      </c>
      <c r="K53" s="873" t="s">
        <v>2448</v>
      </c>
      <c r="L53" s="916">
        <v>1.1732243229432799</v>
      </c>
      <c r="M53" s="27" t="s">
        <v>2448</v>
      </c>
      <c r="N53" s="224" t="s">
        <v>486</v>
      </c>
    </row>
    <row r="54" spans="1:14" ht="14.1" customHeight="1" x14ac:dyDescent="0.2">
      <c r="A54" s="879" t="s">
        <v>3010</v>
      </c>
      <c r="B54" s="880" t="s">
        <v>486</v>
      </c>
      <c r="C54" s="876" t="s">
        <v>2444</v>
      </c>
      <c r="D54" s="877">
        <v>0.247931779527051</v>
      </c>
      <c r="E54" s="876">
        <v>13</v>
      </c>
      <c r="F54" s="878">
        <v>1232.1600000000001</v>
      </c>
      <c r="H54" s="14"/>
      <c r="I54" s="883">
        <v>0.14055079636065501</v>
      </c>
      <c r="J54" s="914">
        <v>3.9615629999999999</v>
      </c>
      <c r="K54" s="873" t="s">
        <v>2448</v>
      </c>
      <c r="L54" s="916">
        <v>1.0064935064934999</v>
      </c>
      <c r="M54" s="27" t="s">
        <v>2448</v>
      </c>
      <c r="N54" s="224" t="s">
        <v>486</v>
      </c>
    </row>
    <row r="55" spans="1:14" ht="14.1" customHeight="1" x14ac:dyDescent="0.2">
      <c r="A55" s="879" t="s">
        <v>3010</v>
      </c>
      <c r="B55" s="880" t="s">
        <v>486</v>
      </c>
      <c r="C55" s="876" t="s">
        <v>2445</v>
      </c>
      <c r="D55" s="877">
        <v>0.27473635334143598</v>
      </c>
      <c r="E55" s="876">
        <v>7</v>
      </c>
      <c r="F55" s="878">
        <v>1262.107</v>
      </c>
      <c r="H55" s="14"/>
      <c r="I55" s="883">
        <v>0.14647452616936099</v>
      </c>
      <c r="J55" s="914">
        <v>4.0016720000000001</v>
      </c>
      <c r="K55" s="873" t="s">
        <v>2448</v>
      </c>
      <c r="L55" s="916">
        <v>1.1272799999999901</v>
      </c>
      <c r="M55" s="27" t="s">
        <v>2448</v>
      </c>
      <c r="N55" s="224" t="s">
        <v>486</v>
      </c>
    </row>
    <row r="56" spans="1:14" ht="14.1" customHeight="1" x14ac:dyDescent="0.2">
      <c r="A56" s="879" t="s">
        <v>3010</v>
      </c>
      <c r="B56" s="881" t="s">
        <v>486</v>
      </c>
      <c r="C56" s="876" t="s">
        <v>3007</v>
      </c>
      <c r="D56" s="877">
        <v>0.251981251090443</v>
      </c>
      <c r="E56" s="876">
        <v>5</v>
      </c>
      <c r="F56" s="878">
        <v>306.69</v>
      </c>
      <c r="H56" s="14"/>
      <c r="I56" s="883">
        <v>0.135890999309529</v>
      </c>
      <c r="J56" s="914">
        <v>3.833002</v>
      </c>
      <c r="K56" s="873" t="s">
        <v>2448</v>
      </c>
      <c r="L56" s="916">
        <v>1.24615384615384</v>
      </c>
      <c r="M56" s="27" t="s">
        <v>2448</v>
      </c>
      <c r="N56" s="224" t="s">
        <v>486</v>
      </c>
    </row>
    <row r="57" spans="1:14" ht="14.1" customHeight="1" x14ac:dyDescent="0.2">
      <c r="A57" s="879" t="s">
        <v>3010</v>
      </c>
      <c r="B57" s="875" t="s">
        <v>127</v>
      </c>
      <c r="C57" s="876" t="s">
        <v>2443</v>
      </c>
      <c r="D57" s="877">
        <v>0.28028538766528599</v>
      </c>
      <c r="E57" s="876">
        <v>102</v>
      </c>
      <c r="F57" s="878">
        <v>5147.5589999999902</v>
      </c>
      <c r="H57" s="14"/>
      <c r="I57" s="883">
        <v>0.14827384559718501</v>
      </c>
      <c r="J57" s="914">
        <v>3.8637950000000001</v>
      </c>
      <c r="K57" s="873" t="s">
        <v>2448</v>
      </c>
      <c r="L57" s="916">
        <v>1.20588235294117</v>
      </c>
      <c r="M57" s="27" t="s">
        <v>2448</v>
      </c>
      <c r="N57" s="224" t="s">
        <v>486</v>
      </c>
    </row>
    <row r="58" spans="1:14" ht="14.1" customHeight="1" x14ac:dyDescent="0.2">
      <c r="A58" s="879" t="s">
        <v>3010</v>
      </c>
      <c r="B58" s="880" t="s">
        <v>127</v>
      </c>
      <c r="C58" s="876" t="s">
        <v>2444</v>
      </c>
      <c r="D58" s="877">
        <v>0.29196326716860599</v>
      </c>
      <c r="E58" s="876">
        <v>69</v>
      </c>
      <c r="F58" s="878">
        <v>5191.8379999999997</v>
      </c>
      <c r="H58" s="14"/>
      <c r="I58" s="883">
        <v>0.164858637116818</v>
      </c>
      <c r="J58" s="914">
        <v>4.0069720000000002</v>
      </c>
      <c r="K58" s="873" t="s">
        <v>2448</v>
      </c>
      <c r="L58" s="916">
        <v>1.25</v>
      </c>
      <c r="M58" s="27" t="s">
        <v>2448</v>
      </c>
      <c r="N58" s="224" t="s">
        <v>486</v>
      </c>
    </row>
    <row r="59" spans="1:14" ht="14.1" customHeight="1" x14ac:dyDescent="0.2">
      <c r="A59" s="879" t="s">
        <v>3010</v>
      </c>
      <c r="B59" s="880" t="s">
        <v>127</v>
      </c>
      <c r="C59" s="876" t="s">
        <v>2445</v>
      </c>
      <c r="D59" s="877">
        <v>0.30114589453374202</v>
      </c>
      <c r="E59" s="876">
        <v>72</v>
      </c>
      <c r="F59" s="878">
        <v>6453.4880000000003</v>
      </c>
      <c r="H59" s="14"/>
      <c r="I59" s="883">
        <v>0.17907483481133701</v>
      </c>
      <c r="J59" s="914">
        <v>4.1698469999999999</v>
      </c>
      <c r="K59" s="873" t="s">
        <v>2448</v>
      </c>
      <c r="L59" s="916">
        <v>1.2266666666666599</v>
      </c>
      <c r="M59" s="27" t="s">
        <v>2448</v>
      </c>
      <c r="N59" s="224" t="s">
        <v>486</v>
      </c>
    </row>
    <row r="60" spans="1:14" ht="14.1" customHeight="1" x14ac:dyDescent="0.2">
      <c r="A60" s="882" t="s">
        <v>3010</v>
      </c>
      <c r="B60" s="881" t="s">
        <v>127</v>
      </c>
      <c r="C60" s="876" t="s">
        <v>3007</v>
      </c>
      <c r="D60" s="877">
        <v>0.30684544998174501</v>
      </c>
      <c r="E60" s="876">
        <v>26</v>
      </c>
      <c r="F60" s="878">
        <v>2027.8630000000001</v>
      </c>
      <c r="H60" s="14"/>
      <c r="I60" s="883">
        <v>0.19047206626597599</v>
      </c>
      <c r="J60" s="914">
        <v>4.0212519999999996</v>
      </c>
      <c r="K60" s="873" t="s">
        <v>2448</v>
      </c>
      <c r="L60" s="916">
        <v>1.2045783132530099</v>
      </c>
      <c r="M60" s="27" t="s">
        <v>2448</v>
      </c>
      <c r="N60" s="224" t="s">
        <v>486</v>
      </c>
    </row>
    <row r="61" spans="1:14" x14ac:dyDescent="0.2">
      <c r="H61" s="14"/>
      <c r="I61" s="883">
        <v>0.124244557481197</v>
      </c>
      <c r="J61" s="914">
        <v>3.7949299999999999</v>
      </c>
      <c r="K61" s="873" t="s">
        <v>2448</v>
      </c>
      <c r="L61" s="916">
        <v>1.1527094581083701</v>
      </c>
      <c r="M61" s="27" t="s">
        <v>2448</v>
      </c>
      <c r="N61" s="224" t="s">
        <v>486</v>
      </c>
    </row>
    <row r="62" spans="1:14" x14ac:dyDescent="0.2">
      <c r="D62" s="872"/>
      <c r="E62" s="122"/>
      <c r="F62" s="122"/>
      <c r="H62" s="14"/>
      <c r="I62" s="883">
        <v>0.16954474572285999</v>
      </c>
      <c r="J62" s="914">
        <v>4.0233449999999999</v>
      </c>
      <c r="K62" s="873" t="s">
        <v>2448</v>
      </c>
      <c r="L62" s="916">
        <v>1.13564727272727</v>
      </c>
      <c r="M62" s="27" t="s">
        <v>2448</v>
      </c>
      <c r="N62" s="224" t="s">
        <v>486</v>
      </c>
    </row>
    <row r="63" spans="1:14" x14ac:dyDescent="0.2">
      <c r="H63" s="14"/>
      <c r="I63" s="883">
        <v>0.16960525496867301</v>
      </c>
      <c r="J63" s="914">
        <v>4.029331</v>
      </c>
      <c r="K63" s="873" t="s">
        <v>2448</v>
      </c>
      <c r="L63" s="916">
        <v>1.13564727272727</v>
      </c>
      <c r="M63" s="27" t="s">
        <v>2448</v>
      </c>
      <c r="N63" s="224" t="s">
        <v>486</v>
      </c>
    </row>
    <row r="64" spans="1:14" x14ac:dyDescent="0.2">
      <c r="E64" s="48"/>
      <c r="F64" s="48"/>
      <c r="H64" s="14"/>
      <c r="I64" s="883">
        <v>0.166222932197373</v>
      </c>
      <c r="J64" s="914">
        <v>4.016267</v>
      </c>
      <c r="K64" s="873" t="s">
        <v>2448</v>
      </c>
      <c r="L64" s="916">
        <v>1.18</v>
      </c>
      <c r="M64" s="27" t="s">
        <v>2448</v>
      </c>
      <c r="N64" s="224" t="s">
        <v>486</v>
      </c>
    </row>
    <row r="65" spans="8:14" x14ac:dyDescent="0.2">
      <c r="H65" s="14"/>
      <c r="I65" s="883">
        <v>0.170459539868485</v>
      </c>
      <c r="J65" s="914">
        <v>4.0304260000000003</v>
      </c>
      <c r="K65" s="873" t="s">
        <v>2448</v>
      </c>
      <c r="L65" s="916">
        <v>1.21</v>
      </c>
      <c r="M65" s="27" t="s">
        <v>2448</v>
      </c>
      <c r="N65" s="224" t="s">
        <v>486</v>
      </c>
    </row>
    <row r="66" spans="8:14" x14ac:dyDescent="0.2">
      <c r="H66" s="14"/>
      <c r="I66" s="883">
        <v>0.155282811518794</v>
      </c>
      <c r="J66" s="914">
        <v>4.0565709999999999</v>
      </c>
      <c r="K66" s="873" t="s">
        <v>2448</v>
      </c>
      <c r="L66" s="916">
        <v>1.1845949044585899</v>
      </c>
      <c r="M66" s="27" t="s">
        <v>2448</v>
      </c>
      <c r="N66" s="224" t="s">
        <v>486</v>
      </c>
    </row>
    <row r="67" spans="8:14" x14ac:dyDescent="0.2">
      <c r="H67" s="14"/>
      <c r="I67" s="883">
        <v>0.177300109529025</v>
      </c>
      <c r="J67" s="914">
        <v>3.9527030000000001</v>
      </c>
      <c r="K67" s="873" t="s">
        <v>2448</v>
      </c>
      <c r="L67" s="916">
        <v>1.21477272727272</v>
      </c>
      <c r="M67" s="27" t="s">
        <v>2448</v>
      </c>
      <c r="N67" s="224" t="s">
        <v>486</v>
      </c>
    </row>
    <row r="68" spans="8:14" x14ac:dyDescent="0.2">
      <c r="H68" s="14"/>
      <c r="I68" s="883">
        <v>0.16636893895929999</v>
      </c>
      <c r="J68" s="914">
        <v>3.971924</v>
      </c>
      <c r="K68" s="873" t="s">
        <v>2448</v>
      </c>
      <c r="L68" s="916">
        <v>1.1892857142857101</v>
      </c>
      <c r="M68" s="27" t="s">
        <v>2448</v>
      </c>
      <c r="N68" s="224" t="s">
        <v>486</v>
      </c>
    </row>
    <row r="69" spans="8:14" x14ac:dyDescent="0.2">
      <c r="H69" s="14"/>
      <c r="I69" s="883">
        <v>0.15987700803212801</v>
      </c>
      <c r="J69" s="914">
        <v>3.8417150000000002</v>
      </c>
      <c r="K69" s="873" t="s">
        <v>2448</v>
      </c>
      <c r="L69" s="916">
        <v>1.2290000000000001</v>
      </c>
      <c r="M69" s="27" t="s">
        <v>2448</v>
      </c>
      <c r="N69" s="224" t="s">
        <v>486</v>
      </c>
    </row>
    <row r="70" spans="8:14" x14ac:dyDescent="0.2">
      <c r="H70" s="14"/>
      <c r="I70" s="883">
        <v>9.5535156885272504E-2</v>
      </c>
      <c r="J70" s="914">
        <v>3.6880440000000001</v>
      </c>
      <c r="K70" s="873" t="s">
        <v>2448</v>
      </c>
      <c r="L70" s="916">
        <v>1.17241379310344</v>
      </c>
      <c r="M70" s="27" t="s">
        <v>2448</v>
      </c>
      <c r="N70" s="224" t="s">
        <v>486</v>
      </c>
    </row>
    <row r="71" spans="8:14" x14ac:dyDescent="0.2">
      <c r="H71" s="14"/>
      <c r="I71" s="883">
        <v>0.16832177193622899</v>
      </c>
      <c r="J71" s="914">
        <v>4.0212519999999996</v>
      </c>
      <c r="K71" s="873" t="s">
        <v>2448</v>
      </c>
      <c r="L71" s="916">
        <v>1.2266666666666599</v>
      </c>
      <c r="M71" s="27" t="s">
        <v>2448</v>
      </c>
      <c r="N71" s="224" t="s">
        <v>486</v>
      </c>
    </row>
    <row r="72" spans="8:14" x14ac:dyDescent="0.2">
      <c r="H72" s="14"/>
      <c r="I72" s="883">
        <v>0.17230595937468801</v>
      </c>
      <c r="J72" s="914">
        <v>3.9635220000000002</v>
      </c>
      <c r="K72" s="873" t="s">
        <v>2448</v>
      </c>
      <c r="L72" s="916">
        <v>1.1360227272727199</v>
      </c>
      <c r="M72" s="27" t="s">
        <v>2448</v>
      </c>
      <c r="N72" s="224" t="s">
        <v>486</v>
      </c>
    </row>
    <row r="73" spans="8:14" x14ac:dyDescent="0.2">
      <c r="H73" s="14"/>
      <c r="I73" s="883">
        <v>0.16565034326841299</v>
      </c>
      <c r="J73" s="914">
        <v>3.9162309999999998</v>
      </c>
      <c r="K73" s="873" t="s">
        <v>2448</v>
      </c>
      <c r="L73" s="916">
        <v>1.2361818181818101</v>
      </c>
      <c r="M73" s="27" t="s">
        <v>2448</v>
      </c>
      <c r="N73" s="224" t="s">
        <v>486</v>
      </c>
    </row>
    <row r="74" spans="8:14" x14ac:dyDescent="0.2">
      <c r="H74" s="14"/>
      <c r="I74" s="883">
        <v>0.16550688265267299</v>
      </c>
      <c r="J74" s="914">
        <v>3.707916</v>
      </c>
      <c r="K74" s="873" t="s">
        <v>2448</v>
      </c>
      <c r="L74" s="916">
        <v>1.25</v>
      </c>
      <c r="M74" s="27" t="s">
        <v>2448</v>
      </c>
      <c r="N74" s="224" t="s">
        <v>486</v>
      </c>
    </row>
    <row r="75" spans="8:14" x14ac:dyDescent="0.2">
      <c r="H75" s="14"/>
      <c r="I75" s="883">
        <v>0.15776865160848699</v>
      </c>
      <c r="J75" s="914">
        <v>3.9320140000000001</v>
      </c>
      <c r="K75" s="873" t="s">
        <v>2448</v>
      </c>
      <c r="L75" s="916">
        <v>1.1866666666666601</v>
      </c>
      <c r="M75" s="27" t="s">
        <v>2448</v>
      </c>
      <c r="N75" s="224" t="s">
        <v>486</v>
      </c>
    </row>
    <row r="76" spans="8:14" x14ac:dyDescent="0.2">
      <c r="H76" s="14"/>
      <c r="I76" s="883">
        <v>0.16110970468494901</v>
      </c>
      <c r="J76" s="914">
        <v>3.990332</v>
      </c>
      <c r="K76" s="873" t="s">
        <v>2448</v>
      </c>
      <c r="L76" s="916">
        <v>1.1603773584905599</v>
      </c>
      <c r="M76" s="27" t="s">
        <v>2448</v>
      </c>
      <c r="N76" s="224" t="s">
        <v>486</v>
      </c>
    </row>
    <row r="77" spans="8:14" x14ac:dyDescent="0.2">
      <c r="H77" s="14"/>
      <c r="I77" s="883">
        <v>0.14670581865362001</v>
      </c>
      <c r="J77" s="914">
        <v>3.8876789999999999</v>
      </c>
      <c r="K77" s="873" t="s">
        <v>2448</v>
      </c>
      <c r="L77" s="916">
        <v>1.1867626474705</v>
      </c>
      <c r="M77" s="27" t="s">
        <v>2448</v>
      </c>
      <c r="N77" s="224" t="s">
        <v>486</v>
      </c>
    </row>
    <row r="78" spans="8:14" x14ac:dyDescent="0.2">
      <c r="H78" s="14"/>
      <c r="I78" s="883">
        <v>0.17179932890549299</v>
      </c>
      <c r="J78" s="914">
        <v>3.9165030000000001</v>
      </c>
      <c r="K78" s="873" t="s">
        <v>2448</v>
      </c>
      <c r="L78" s="916">
        <v>1.13599431818181</v>
      </c>
      <c r="M78" s="27" t="s">
        <v>2448</v>
      </c>
      <c r="N78" s="224" t="s">
        <v>486</v>
      </c>
    </row>
    <row r="79" spans="8:14" x14ac:dyDescent="0.2">
      <c r="H79" s="14"/>
      <c r="I79" s="883">
        <v>0.17692636986301299</v>
      </c>
      <c r="J79" s="914">
        <v>3.9320140000000001</v>
      </c>
      <c r="K79" s="873" t="s">
        <v>2448</v>
      </c>
      <c r="L79" s="916">
        <v>1.249125</v>
      </c>
      <c r="M79" s="27" t="s">
        <v>2448</v>
      </c>
      <c r="N79" s="224" t="s">
        <v>486</v>
      </c>
    </row>
    <row r="80" spans="8:14" x14ac:dyDescent="0.2">
      <c r="H80" s="14"/>
      <c r="I80" s="883">
        <v>0.173823682752034</v>
      </c>
      <c r="J80" s="914">
        <v>3.804961</v>
      </c>
      <c r="K80" s="873" t="s">
        <v>2448</v>
      </c>
      <c r="L80" s="916">
        <v>1.1997600479904</v>
      </c>
      <c r="M80" s="27" t="s">
        <v>2448</v>
      </c>
      <c r="N80" s="224" t="s">
        <v>486</v>
      </c>
    </row>
    <row r="81" spans="8:14" x14ac:dyDescent="0.2">
      <c r="H81" s="14"/>
      <c r="I81" s="883">
        <v>0.162364249319179</v>
      </c>
      <c r="J81" s="914">
        <v>3.9714149999999999</v>
      </c>
      <c r="K81" s="873" t="s">
        <v>2448</v>
      </c>
      <c r="L81" s="916">
        <v>1.1461538461538401</v>
      </c>
      <c r="M81" s="27" t="s">
        <v>2448</v>
      </c>
      <c r="N81" s="224" t="s">
        <v>486</v>
      </c>
    </row>
    <row r="82" spans="8:14" x14ac:dyDescent="0.2">
      <c r="H82" s="14"/>
      <c r="I82" s="883">
        <v>0.154501522070015</v>
      </c>
      <c r="J82" s="914">
        <v>3.8493599999999999</v>
      </c>
      <c r="K82" s="873" t="s">
        <v>2448</v>
      </c>
      <c r="L82" s="916">
        <v>1.1499999999999999</v>
      </c>
      <c r="M82" s="27" t="s">
        <v>2448</v>
      </c>
      <c r="N82" s="224" t="s">
        <v>486</v>
      </c>
    </row>
    <row r="83" spans="8:14" x14ac:dyDescent="0.2">
      <c r="H83" s="14"/>
      <c r="I83" s="883">
        <v>0.15607531941592501</v>
      </c>
      <c r="J83" s="914">
        <v>3.8907780000000001</v>
      </c>
      <c r="K83" s="873" t="s">
        <v>2448</v>
      </c>
      <c r="L83" s="916">
        <v>1.18333333333333</v>
      </c>
      <c r="M83" s="27" t="s">
        <v>2448</v>
      </c>
      <c r="N83" s="224" t="s">
        <v>486</v>
      </c>
    </row>
    <row r="84" spans="8:14" x14ac:dyDescent="0.2">
      <c r="H84" s="14"/>
      <c r="I84" s="883">
        <v>0.16575342465753401</v>
      </c>
      <c r="J84" s="914">
        <v>3.9005070000000002</v>
      </c>
      <c r="K84" s="873" t="s">
        <v>2448</v>
      </c>
      <c r="L84" s="916">
        <v>1.20625</v>
      </c>
      <c r="M84" s="27" t="s">
        <v>2448</v>
      </c>
      <c r="N84" s="224" t="s">
        <v>486</v>
      </c>
    </row>
    <row r="85" spans="8:14" x14ac:dyDescent="0.2">
      <c r="H85" s="14"/>
      <c r="I85" s="883">
        <v>0.17318572126015899</v>
      </c>
      <c r="J85" s="914">
        <v>3.9226130000000001</v>
      </c>
      <c r="K85" s="873" t="s">
        <v>2448</v>
      </c>
      <c r="L85" s="916">
        <v>1.2358490566037701</v>
      </c>
      <c r="M85" s="27" t="s">
        <v>2448</v>
      </c>
      <c r="N85" s="224" t="s">
        <v>486</v>
      </c>
    </row>
    <row r="86" spans="8:14" x14ac:dyDescent="0.2">
      <c r="H86" s="14"/>
      <c r="I86" s="883">
        <v>0.17115550234282501</v>
      </c>
      <c r="J86" s="914">
        <v>3.7555529999999999</v>
      </c>
      <c r="K86" s="873" t="s">
        <v>2448</v>
      </c>
      <c r="L86" s="916">
        <v>1.2129629629629599</v>
      </c>
      <c r="M86" s="27" t="s">
        <v>2448</v>
      </c>
      <c r="N86" s="224" t="s">
        <v>486</v>
      </c>
    </row>
    <row r="87" spans="8:14" x14ac:dyDescent="0.2">
      <c r="H87" s="14"/>
      <c r="I87" s="883">
        <v>0.147723512672887</v>
      </c>
      <c r="J87" s="914">
        <v>3.6640739999999998</v>
      </c>
      <c r="K87" s="873" t="s">
        <v>2448</v>
      </c>
      <c r="L87" s="916">
        <v>1.10144927536231</v>
      </c>
      <c r="M87" s="27" t="s">
        <v>2448</v>
      </c>
      <c r="N87" s="224" t="s">
        <v>486</v>
      </c>
    </row>
    <row r="88" spans="8:14" x14ac:dyDescent="0.2">
      <c r="H88" s="14"/>
      <c r="I88" s="883">
        <v>0.16145172791925599</v>
      </c>
      <c r="J88" s="914">
        <v>3.8037359999999998</v>
      </c>
      <c r="K88" s="873" t="s">
        <v>2448</v>
      </c>
      <c r="L88" s="916">
        <v>1.0797840431913599</v>
      </c>
      <c r="M88" s="27" t="s">
        <v>2448</v>
      </c>
      <c r="N88" s="224" t="s">
        <v>486</v>
      </c>
    </row>
    <row r="89" spans="8:14" x14ac:dyDescent="0.2">
      <c r="H89" s="14"/>
      <c r="I89" s="883">
        <v>0.13289302022178701</v>
      </c>
      <c r="J89" s="914">
        <v>3.7473040000000002</v>
      </c>
      <c r="K89" s="873" t="s">
        <v>2448</v>
      </c>
      <c r="L89" s="916">
        <v>1.24285714285714</v>
      </c>
      <c r="M89" s="27" t="s">
        <v>2448</v>
      </c>
      <c r="N89" s="224" t="s">
        <v>486</v>
      </c>
    </row>
    <row r="90" spans="8:14" x14ac:dyDescent="0.2">
      <c r="H90" s="14"/>
      <c r="I90" s="883">
        <v>0.151496702181633</v>
      </c>
      <c r="J90" s="914">
        <v>3.7933949999999999</v>
      </c>
      <c r="K90" s="873" t="s">
        <v>2448</v>
      </c>
      <c r="L90" s="916">
        <v>1.13336888888888</v>
      </c>
      <c r="M90" s="27" t="s">
        <v>2448</v>
      </c>
      <c r="N90" s="224" t="s">
        <v>486</v>
      </c>
    </row>
    <row r="91" spans="8:14" x14ac:dyDescent="0.2">
      <c r="H91" s="14"/>
      <c r="I91" s="883">
        <v>0.166768895249778</v>
      </c>
      <c r="J91" s="914">
        <v>3.9320140000000001</v>
      </c>
      <c r="K91" s="873" t="s">
        <v>2448</v>
      </c>
      <c r="L91" s="916">
        <v>1.1940298507462599</v>
      </c>
      <c r="M91" s="27" t="s">
        <v>2448</v>
      </c>
      <c r="N91" s="224" t="s">
        <v>486</v>
      </c>
    </row>
    <row r="92" spans="8:14" x14ac:dyDescent="0.2">
      <c r="H92" s="14"/>
      <c r="I92" s="883">
        <v>0.12746147260273899</v>
      </c>
      <c r="J92" s="914">
        <v>3.8565610000000001</v>
      </c>
      <c r="K92" s="873" t="s">
        <v>2448</v>
      </c>
      <c r="L92" s="916">
        <v>1.1979166666666601</v>
      </c>
      <c r="M92" s="27" t="s">
        <v>2448</v>
      </c>
      <c r="N92" s="224" t="s">
        <v>486</v>
      </c>
    </row>
    <row r="93" spans="8:14" x14ac:dyDescent="0.2">
      <c r="H93" s="14"/>
      <c r="I93" s="883">
        <v>0.177565784470301</v>
      </c>
      <c r="J93" s="914">
        <v>4.156733</v>
      </c>
      <c r="K93" s="873" t="s">
        <v>2448</v>
      </c>
      <c r="L93" s="916">
        <v>1.2502</v>
      </c>
      <c r="M93" s="27" t="s">
        <v>2449</v>
      </c>
      <c r="N93" s="224" t="s">
        <v>486</v>
      </c>
    </row>
    <row r="94" spans="8:14" x14ac:dyDescent="0.2">
      <c r="H94" s="14"/>
      <c r="I94" s="883">
        <v>0.16737617038606201</v>
      </c>
      <c r="J94" s="914">
        <v>4.007987</v>
      </c>
      <c r="K94" s="873" t="s">
        <v>2448</v>
      </c>
      <c r="L94" s="916">
        <v>1.27021370670596</v>
      </c>
      <c r="M94" s="27" t="s">
        <v>2449</v>
      </c>
      <c r="N94" s="224" t="s">
        <v>486</v>
      </c>
    </row>
    <row r="95" spans="8:14" x14ac:dyDescent="0.2">
      <c r="H95" s="14"/>
      <c r="I95" s="883">
        <v>0.171225108638556</v>
      </c>
      <c r="J95" s="914">
        <v>4.0834450000000002</v>
      </c>
      <c r="K95" s="873" t="s">
        <v>2448</v>
      </c>
      <c r="L95" s="916">
        <v>1.3</v>
      </c>
      <c r="M95" s="27" t="s">
        <v>2449</v>
      </c>
      <c r="N95" s="224" t="s">
        <v>486</v>
      </c>
    </row>
    <row r="96" spans="8:14" x14ac:dyDescent="0.2">
      <c r="H96" s="14"/>
      <c r="I96" s="883">
        <v>0.18891151922427801</v>
      </c>
      <c r="J96" s="914">
        <v>4.1181239999999999</v>
      </c>
      <c r="K96" s="873" t="s">
        <v>2448</v>
      </c>
      <c r="L96" s="916">
        <v>1.25411764705882</v>
      </c>
      <c r="M96" s="27" t="s">
        <v>2449</v>
      </c>
      <c r="N96" s="224" t="s">
        <v>486</v>
      </c>
    </row>
    <row r="97" spans="8:14" x14ac:dyDescent="0.2">
      <c r="H97" s="14"/>
      <c r="I97" s="883">
        <v>0.177133973335205</v>
      </c>
      <c r="J97" s="914">
        <v>3.9679479999999998</v>
      </c>
      <c r="K97" s="873" t="s">
        <v>2448</v>
      </c>
      <c r="L97" s="916">
        <v>1.3</v>
      </c>
      <c r="M97" s="27" t="s">
        <v>2449</v>
      </c>
      <c r="N97" s="224" t="s">
        <v>486</v>
      </c>
    </row>
    <row r="98" spans="8:14" x14ac:dyDescent="0.2">
      <c r="H98" s="14"/>
      <c r="I98" s="883">
        <v>0.18532683093771299</v>
      </c>
      <c r="J98" s="914">
        <v>4.029331</v>
      </c>
      <c r="K98" s="873" t="s">
        <v>2448</v>
      </c>
      <c r="L98" s="916">
        <v>1.2929999999999999</v>
      </c>
      <c r="M98" s="27" t="s">
        <v>2449</v>
      </c>
      <c r="N98" s="224" t="s">
        <v>486</v>
      </c>
    </row>
    <row r="99" spans="8:14" x14ac:dyDescent="0.2">
      <c r="H99" s="14"/>
      <c r="I99" s="883">
        <v>0.175272624173789</v>
      </c>
      <c r="J99" s="914">
        <v>3.959613</v>
      </c>
      <c r="K99" s="873" t="s">
        <v>2448</v>
      </c>
      <c r="L99" s="916">
        <v>1.28785917680559</v>
      </c>
      <c r="M99" s="27" t="s">
        <v>2449</v>
      </c>
      <c r="N99" s="224" t="s">
        <v>486</v>
      </c>
    </row>
    <row r="100" spans="8:14" x14ac:dyDescent="0.2">
      <c r="H100" s="14"/>
      <c r="I100" s="883">
        <v>0.182762329222832</v>
      </c>
      <c r="J100" s="914">
        <v>3.8344800000000001</v>
      </c>
      <c r="K100" s="873" t="s">
        <v>2448</v>
      </c>
      <c r="L100" s="916">
        <v>1.29116766467065</v>
      </c>
      <c r="M100" s="27" t="s">
        <v>2449</v>
      </c>
      <c r="N100" s="224" t="s">
        <v>486</v>
      </c>
    </row>
    <row r="101" spans="8:14" x14ac:dyDescent="0.2">
      <c r="H101" s="14"/>
      <c r="I101" s="883">
        <v>0.23293246003363499</v>
      </c>
      <c r="J101" s="914">
        <v>3.944979</v>
      </c>
      <c r="K101" s="873" t="s">
        <v>2448</v>
      </c>
      <c r="L101" s="916">
        <v>1.28514056224899</v>
      </c>
      <c r="M101" s="27" t="s">
        <v>2449</v>
      </c>
      <c r="N101" s="224" t="s">
        <v>486</v>
      </c>
    </row>
    <row r="102" spans="8:14" x14ac:dyDescent="0.2">
      <c r="H102" s="14"/>
      <c r="I102" s="883">
        <v>0.18394394142633499</v>
      </c>
      <c r="J102" s="914">
        <v>4.0207079999999999</v>
      </c>
      <c r="K102" s="873" t="s">
        <v>2448</v>
      </c>
      <c r="L102" s="916">
        <v>1.2661428571428499</v>
      </c>
      <c r="M102" s="27" t="s">
        <v>2449</v>
      </c>
      <c r="N102" s="224" t="s">
        <v>486</v>
      </c>
    </row>
    <row r="103" spans="8:14" x14ac:dyDescent="0.2">
      <c r="H103" s="14"/>
      <c r="I103" s="883">
        <v>0.175393760411933</v>
      </c>
      <c r="J103" s="914">
        <v>3.9367939999999999</v>
      </c>
      <c r="K103" s="873" t="s">
        <v>2448</v>
      </c>
      <c r="L103" s="916">
        <v>1.28387096774193</v>
      </c>
      <c r="M103" s="27" t="s">
        <v>2449</v>
      </c>
      <c r="N103" s="224" t="s">
        <v>486</v>
      </c>
    </row>
    <row r="104" spans="8:14" x14ac:dyDescent="0.2">
      <c r="H104" s="14"/>
      <c r="I104" s="883">
        <v>0.13382486797934801</v>
      </c>
      <c r="J104" s="914">
        <v>3.879867</v>
      </c>
      <c r="K104" s="873" t="s">
        <v>2448</v>
      </c>
      <c r="L104" s="916">
        <v>1.2742099898063199</v>
      </c>
      <c r="M104" s="27" t="s">
        <v>2449</v>
      </c>
      <c r="N104" s="224" t="s">
        <v>486</v>
      </c>
    </row>
    <row r="105" spans="8:14" x14ac:dyDescent="0.2">
      <c r="H105" s="14"/>
      <c r="I105" s="883">
        <v>0.18135241316973999</v>
      </c>
      <c r="J105" s="914">
        <v>4.1031180000000003</v>
      </c>
      <c r="K105" s="873" t="s">
        <v>2448</v>
      </c>
      <c r="L105" s="916">
        <v>1.25882352941176</v>
      </c>
      <c r="M105" s="27" t="s">
        <v>2449</v>
      </c>
      <c r="N105" s="224" t="s">
        <v>486</v>
      </c>
    </row>
    <row r="106" spans="8:14" x14ac:dyDescent="0.2">
      <c r="H106" s="14"/>
      <c r="I106" s="883">
        <v>0.16236265563828101</v>
      </c>
      <c r="J106" s="914">
        <v>4.0069720000000002</v>
      </c>
      <c r="K106" s="873" t="s">
        <v>2448</v>
      </c>
      <c r="L106" s="916">
        <v>1.25378787878787</v>
      </c>
      <c r="M106" s="27" t="s">
        <v>2449</v>
      </c>
      <c r="N106" s="224" t="s">
        <v>486</v>
      </c>
    </row>
    <row r="107" spans="8:14" x14ac:dyDescent="0.2">
      <c r="H107" s="14"/>
      <c r="I107" s="883">
        <v>0.203791355899789</v>
      </c>
      <c r="J107" s="914">
        <v>4.2353209999999999</v>
      </c>
      <c r="K107" s="873" t="s">
        <v>2448</v>
      </c>
      <c r="L107" s="916">
        <v>1.29404761904761</v>
      </c>
      <c r="M107" s="27" t="s">
        <v>2449</v>
      </c>
      <c r="N107" s="224" t="s">
        <v>486</v>
      </c>
    </row>
    <row r="108" spans="8:14" x14ac:dyDescent="0.2">
      <c r="H108" s="14"/>
      <c r="I108" s="883">
        <v>0.188344286235852</v>
      </c>
      <c r="J108" s="914">
        <v>3.9853580000000002</v>
      </c>
      <c r="K108" s="873" t="s">
        <v>2448</v>
      </c>
      <c r="L108" s="916">
        <v>1.3004599999999999</v>
      </c>
      <c r="M108" s="27" t="s">
        <v>2449</v>
      </c>
      <c r="N108" s="224" t="s">
        <v>486</v>
      </c>
    </row>
    <row r="109" spans="8:14" x14ac:dyDescent="0.2">
      <c r="H109" s="14"/>
      <c r="I109" s="883">
        <v>0.186071184120465</v>
      </c>
      <c r="J109" s="914">
        <v>3.8456619999999999</v>
      </c>
      <c r="K109" s="873" t="s">
        <v>2448</v>
      </c>
      <c r="L109" s="916">
        <v>1.26</v>
      </c>
      <c r="M109" s="27" t="s">
        <v>2449</v>
      </c>
      <c r="N109" s="224" t="s">
        <v>486</v>
      </c>
    </row>
    <row r="110" spans="8:14" x14ac:dyDescent="0.2">
      <c r="H110" s="14"/>
      <c r="I110" s="883">
        <v>0.17062516822900201</v>
      </c>
      <c r="J110" s="914">
        <v>4.0233449999999999</v>
      </c>
      <c r="K110" s="873" t="s">
        <v>2448</v>
      </c>
      <c r="L110" s="916">
        <v>1.2692307692307601</v>
      </c>
      <c r="M110" s="27" t="s">
        <v>2449</v>
      </c>
      <c r="N110" s="224" t="s">
        <v>486</v>
      </c>
    </row>
    <row r="111" spans="8:14" x14ac:dyDescent="0.2">
      <c r="H111" s="14"/>
      <c r="I111" s="883">
        <v>0.16027146313221699</v>
      </c>
      <c r="J111" s="914">
        <v>3.7222170000000001</v>
      </c>
      <c r="K111" s="873" t="s">
        <v>2448</v>
      </c>
      <c r="L111" s="916">
        <v>1.3054619703930499</v>
      </c>
      <c r="M111" s="27" t="s">
        <v>2449</v>
      </c>
      <c r="N111" s="224" t="s">
        <v>486</v>
      </c>
    </row>
    <row r="112" spans="8:14" x14ac:dyDescent="0.2">
      <c r="H112" s="14"/>
      <c r="I112" s="883">
        <v>0.185642088625145</v>
      </c>
      <c r="J112" s="914">
        <v>3.86564</v>
      </c>
      <c r="K112" s="873" t="s">
        <v>2448</v>
      </c>
      <c r="L112" s="916">
        <v>1.2834008097165901</v>
      </c>
      <c r="M112" s="27" t="s">
        <v>2449</v>
      </c>
      <c r="N112" s="224" t="s">
        <v>486</v>
      </c>
    </row>
    <row r="113" spans="8:14" x14ac:dyDescent="0.2">
      <c r="H113" s="14"/>
      <c r="I113" s="883">
        <v>0.15415213137071301</v>
      </c>
      <c r="J113" s="914">
        <v>3.8932890000000002</v>
      </c>
      <c r="K113" s="873" t="s">
        <v>2448</v>
      </c>
      <c r="L113" s="916">
        <v>1.28571428571428</v>
      </c>
      <c r="M113" s="27" t="s">
        <v>2449</v>
      </c>
      <c r="N113" s="224" t="s">
        <v>486</v>
      </c>
    </row>
    <row r="114" spans="8:14" x14ac:dyDescent="0.2">
      <c r="H114" s="14"/>
      <c r="I114" s="883">
        <v>0.19871926721241701</v>
      </c>
      <c r="J114" s="914">
        <v>3.9226130000000001</v>
      </c>
      <c r="K114" s="873" t="s">
        <v>2448</v>
      </c>
      <c r="L114" s="916">
        <v>1.26508108108108</v>
      </c>
      <c r="M114" s="27" t="s">
        <v>2449</v>
      </c>
      <c r="N114" s="224" t="s">
        <v>486</v>
      </c>
    </row>
    <row r="115" spans="8:14" x14ac:dyDescent="0.2">
      <c r="H115" s="14"/>
      <c r="I115" s="883">
        <v>0.19761542364282</v>
      </c>
      <c r="J115" s="914">
        <v>3.8901659999999998</v>
      </c>
      <c r="K115" s="873" t="s">
        <v>2448</v>
      </c>
      <c r="L115" s="916">
        <v>1.2814814814814799</v>
      </c>
      <c r="M115" s="27" t="s">
        <v>2449</v>
      </c>
      <c r="N115" s="224" t="s">
        <v>486</v>
      </c>
    </row>
    <row r="116" spans="8:14" x14ac:dyDescent="0.2">
      <c r="H116" s="14"/>
      <c r="I116" s="883">
        <v>0.19550228310502199</v>
      </c>
      <c r="J116" s="914">
        <v>3.988839</v>
      </c>
      <c r="K116" s="873" t="s">
        <v>2448</v>
      </c>
      <c r="L116" s="916">
        <v>1.3</v>
      </c>
      <c r="M116" s="27" t="s">
        <v>2449</v>
      </c>
      <c r="N116" s="224" t="s">
        <v>486</v>
      </c>
    </row>
    <row r="117" spans="8:14" x14ac:dyDescent="0.2">
      <c r="H117" s="14"/>
      <c r="I117" s="883">
        <v>0.150456621004566</v>
      </c>
      <c r="J117" s="914">
        <v>4.0331799999999998</v>
      </c>
      <c r="K117" s="873" t="s">
        <v>2448</v>
      </c>
      <c r="L117" s="916">
        <v>1.2666666666666599</v>
      </c>
      <c r="M117" s="27" t="s">
        <v>2449</v>
      </c>
      <c r="N117" s="224" t="s">
        <v>486</v>
      </c>
    </row>
    <row r="118" spans="8:14" x14ac:dyDescent="0.2">
      <c r="H118" s="14"/>
      <c r="I118" s="883">
        <v>0.15336044520547901</v>
      </c>
      <c r="J118" s="914">
        <v>3.8565610000000001</v>
      </c>
      <c r="K118" s="873" t="s">
        <v>2448</v>
      </c>
      <c r="L118" s="916">
        <v>1.2708333333333299</v>
      </c>
      <c r="M118" s="27" t="s">
        <v>2449</v>
      </c>
      <c r="N118" s="224" t="s">
        <v>486</v>
      </c>
    </row>
    <row r="119" spans="8:14" x14ac:dyDescent="0.2">
      <c r="H119" s="14"/>
      <c r="I119" s="883">
        <v>0.15746004566210001</v>
      </c>
      <c r="J119" s="914">
        <v>3.8907780000000001</v>
      </c>
      <c r="K119" s="873" t="s">
        <v>2448</v>
      </c>
      <c r="L119" s="916">
        <v>1.2849999999999999</v>
      </c>
      <c r="M119" s="27" t="s">
        <v>2449</v>
      </c>
      <c r="N119" s="224" t="s">
        <v>486</v>
      </c>
    </row>
    <row r="120" spans="8:14" x14ac:dyDescent="0.2">
      <c r="H120" s="14"/>
      <c r="I120" s="883">
        <v>0.17087092103797699</v>
      </c>
      <c r="J120" s="914">
        <v>4.0599889999999998</v>
      </c>
      <c r="K120" s="873" t="s">
        <v>2448</v>
      </c>
      <c r="L120" s="916">
        <v>1.3059512195121901</v>
      </c>
      <c r="M120" s="27" t="s">
        <v>2449</v>
      </c>
      <c r="N120" s="224" t="s">
        <v>486</v>
      </c>
    </row>
    <row r="121" spans="8:14" x14ac:dyDescent="0.2">
      <c r="H121" s="14"/>
      <c r="I121" s="883">
        <v>0.16595636732623001</v>
      </c>
      <c r="J121" s="914">
        <v>3.866088</v>
      </c>
      <c r="K121" s="873" t="s">
        <v>2448</v>
      </c>
      <c r="L121" s="916">
        <v>1.30666666666666</v>
      </c>
      <c r="M121" s="27" t="s">
        <v>2449</v>
      </c>
      <c r="N121" s="224" t="s">
        <v>486</v>
      </c>
    </row>
    <row r="122" spans="8:14" x14ac:dyDescent="0.2">
      <c r="H122" s="14"/>
      <c r="I122" s="883">
        <v>0.17944414923419999</v>
      </c>
      <c r="J122" s="914">
        <v>4.0303199999999997</v>
      </c>
      <c r="K122" s="873" t="s">
        <v>2448</v>
      </c>
      <c r="L122" s="916">
        <v>1.3762376237623699</v>
      </c>
      <c r="M122" s="27" t="s">
        <v>2450</v>
      </c>
      <c r="N122" s="224" t="s">
        <v>486</v>
      </c>
    </row>
    <row r="123" spans="8:14" x14ac:dyDescent="0.2">
      <c r="H123" s="14"/>
      <c r="I123" s="883">
        <v>0.183047199368297</v>
      </c>
      <c r="J123" s="914">
        <v>4.0385220000000004</v>
      </c>
      <c r="K123" s="873" t="s">
        <v>2448</v>
      </c>
      <c r="L123" s="916">
        <v>1.3837209302325499</v>
      </c>
      <c r="M123" s="27" t="s">
        <v>2450</v>
      </c>
      <c r="N123" s="224" t="s">
        <v>486</v>
      </c>
    </row>
    <row r="124" spans="8:14" x14ac:dyDescent="0.2">
      <c r="H124" s="14"/>
      <c r="I124" s="883">
        <v>0.17830774041259501</v>
      </c>
      <c r="J124" s="914">
        <v>4.0303199999999997</v>
      </c>
      <c r="K124" s="873" t="s">
        <v>2448</v>
      </c>
      <c r="L124" s="916">
        <v>1.3762376237623699</v>
      </c>
      <c r="M124" s="27" t="s">
        <v>2450</v>
      </c>
      <c r="N124" s="224" t="s">
        <v>486</v>
      </c>
    </row>
    <row r="125" spans="8:14" x14ac:dyDescent="0.2">
      <c r="H125" s="14"/>
      <c r="I125" s="883">
        <v>0.15547303668997001</v>
      </c>
      <c r="J125" s="914">
        <v>4.007987</v>
      </c>
      <c r="K125" s="873" t="s">
        <v>2448</v>
      </c>
      <c r="L125" s="916">
        <v>1.37607704004054</v>
      </c>
      <c r="M125" s="27" t="s">
        <v>2450</v>
      </c>
      <c r="N125" s="224" t="s">
        <v>486</v>
      </c>
    </row>
    <row r="126" spans="8:14" x14ac:dyDescent="0.2">
      <c r="H126" s="14"/>
      <c r="I126" s="883">
        <v>0.178379333661175</v>
      </c>
      <c r="J126" s="914">
        <v>3.9320140000000001</v>
      </c>
      <c r="K126" s="873" t="s">
        <v>2448</v>
      </c>
      <c r="L126" s="916">
        <v>1.33265306122448</v>
      </c>
      <c r="M126" s="27" t="s">
        <v>2450</v>
      </c>
      <c r="N126" s="224" t="s">
        <v>486</v>
      </c>
    </row>
    <row r="127" spans="8:14" x14ac:dyDescent="0.2">
      <c r="H127" s="14"/>
      <c r="I127" s="883">
        <v>0.18619344604285201</v>
      </c>
      <c r="J127" s="914">
        <v>4.0069720000000002</v>
      </c>
      <c r="K127" s="873" t="s">
        <v>2448</v>
      </c>
      <c r="L127" s="916">
        <v>1.3128428571428501</v>
      </c>
      <c r="M127" s="27" t="s">
        <v>2450</v>
      </c>
      <c r="N127" s="224" t="s">
        <v>486</v>
      </c>
    </row>
    <row r="128" spans="8:14" x14ac:dyDescent="0.2">
      <c r="H128" s="14"/>
      <c r="I128" s="883">
        <v>0.19575821542674501</v>
      </c>
      <c r="J128" s="914">
        <v>4.1782159999999999</v>
      </c>
      <c r="K128" s="873" t="s">
        <v>2448</v>
      </c>
      <c r="L128" s="916">
        <v>1.385</v>
      </c>
      <c r="M128" s="27" t="s">
        <v>2450</v>
      </c>
      <c r="N128" s="224" t="s">
        <v>486</v>
      </c>
    </row>
    <row r="129" spans="8:14" x14ac:dyDescent="0.2">
      <c r="H129" s="14"/>
      <c r="I129" s="883">
        <v>0.205602105391262</v>
      </c>
      <c r="J129" s="914">
        <v>4.279204</v>
      </c>
      <c r="K129" s="873" t="s">
        <v>2448</v>
      </c>
      <c r="L129" s="916">
        <v>1.32</v>
      </c>
      <c r="M129" s="27" t="s">
        <v>2450</v>
      </c>
      <c r="N129" s="224" t="s">
        <v>486</v>
      </c>
    </row>
    <row r="130" spans="8:14" x14ac:dyDescent="0.2">
      <c r="H130" s="14"/>
      <c r="I130" s="883">
        <v>0.187953017778479</v>
      </c>
      <c r="J130" s="914">
        <v>4.0697609999999997</v>
      </c>
      <c r="K130" s="873" t="s">
        <v>2448</v>
      </c>
      <c r="L130" s="916">
        <v>1.37307692307692</v>
      </c>
      <c r="M130" s="27" t="s">
        <v>2450</v>
      </c>
      <c r="N130" s="224" t="s">
        <v>486</v>
      </c>
    </row>
    <row r="131" spans="8:14" x14ac:dyDescent="0.2">
      <c r="H131" s="14"/>
      <c r="I131" s="883">
        <v>0.198411914916021</v>
      </c>
      <c r="J131" s="914">
        <v>4.047434</v>
      </c>
      <c r="K131" s="873" t="s">
        <v>2448</v>
      </c>
      <c r="L131" s="916">
        <v>1.3326923076923001</v>
      </c>
      <c r="M131" s="27" t="s">
        <v>2450</v>
      </c>
      <c r="N131" s="224" t="s">
        <v>486</v>
      </c>
    </row>
    <row r="132" spans="8:14" x14ac:dyDescent="0.2">
      <c r="H132" s="14"/>
      <c r="I132" s="883">
        <v>0.18684103480584</v>
      </c>
      <c r="J132" s="914">
        <v>3.8145129999999998</v>
      </c>
      <c r="K132" s="873" t="s">
        <v>2448</v>
      </c>
      <c r="L132" s="916">
        <v>1.36902329382917</v>
      </c>
      <c r="M132" s="27" t="s">
        <v>2450</v>
      </c>
      <c r="N132" s="224" t="s">
        <v>486</v>
      </c>
    </row>
    <row r="133" spans="8:14" x14ac:dyDescent="0.2">
      <c r="H133" s="14"/>
      <c r="I133" s="883">
        <v>0.180721078608402</v>
      </c>
      <c r="J133" s="914">
        <v>4.1145120000000004</v>
      </c>
      <c r="K133" s="873" t="s">
        <v>2448</v>
      </c>
      <c r="L133" s="916">
        <v>1.34615384615384</v>
      </c>
      <c r="M133" s="27" t="s">
        <v>2450</v>
      </c>
      <c r="N133" s="224" t="s">
        <v>486</v>
      </c>
    </row>
    <row r="134" spans="8:14" x14ac:dyDescent="0.2">
      <c r="H134" s="14"/>
      <c r="I134" s="883">
        <v>0.180816379760041</v>
      </c>
      <c r="J134" s="914">
        <v>3.971924</v>
      </c>
      <c r="K134" s="873" t="s">
        <v>2448</v>
      </c>
      <c r="L134" s="916">
        <v>1.3333333333333299</v>
      </c>
      <c r="M134" s="27" t="s">
        <v>2450</v>
      </c>
      <c r="N134" s="224" t="s">
        <v>486</v>
      </c>
    </row>
    <row r="135" spans="8:14" x14ac:dyDescent="0.2">
      <c r="H135" s="14"/>
      <c r="I135" s="883">
        <v>0.16485659498831101</v>
      </c>
      <c r="J135" s="914">
        <v>3.9513750000000001</v>
      </c>
      <c r="K135" s="873" t="s">
        <v>2448</v>
      </c>
      <c r="L135" s="916">
        <v>1.32436666666666</v>
      </c>
      <c r="M135" s="27" t="s">
        <v>2450</v>
      </c>
      <c r="N135" s="224" t="s">
        <v>486</v>
      </c>
    </row>
    <row r="136" spans="8:14" x14ac:dyDescent="0.2">
      <c r="H136" s="14"/>
      <c r="I136" s="883">
        <v>0.176452602798186</v>
      </c>
      <c r="J136" s="914">
        <v>3.836436</v>
      </c>
      <c r="K136" s="873" t="s">
        <v>2448</v>
      </c>
      <c r="L136" s="916">
        <v>1.37803855825649</v>
      </c>
      <c r="M136" s="27" t="s">
        <v>2450</v>
      </c>
      <c r="N136" s="224" t="s">
        <v>486</v>
      </c>
    </row>
    <row r="137" spans="8:14" x14ac:dyDescent="0.2">
      <c r="H137" s="14"/>
      <c r="I137" s="883">
        <v>0.176017965515578</v>
      </c>
      <c r="J137" s="914">
        <v>3.7962500000000001</v>
      </c>
      <c r="K137" s="873" t="s">
        <v>2448</v>
      </c>
      <c r="L137" s="916">
        <v>1.3343396226415001</v>
      </c>
      <c r="M137" s="27" t="s">
        <v>2450</v>
      </c>
      <c r="N137" s="224" t="s">
        <v>486</v>
      </c>
    </row>
    <row r="138" spans="8:14" x14ac:dyDescent="0.2">
      <c r="H138" s="14"/>
      <c r="I138" s="883">
        <v>0.189710916264235</v>
      </c>
      <c r="J138" s="914">
        <v>3.8112659999999998</v>
      </c>
      <c r="K138" s="873" t="s">
        <v>2448</v>
      </c>
      <c r="L138" s="916">
        <v>1.31973605278944</v>
      </c>
      <c r="M138" s="27" t="s">
        <v>2450</v>
      </c>
      <c r="N138" s="224" t="s">
        <v>486</v>
      </c>
    </row>
    <row r="139" spans="8:14" x14ac:dyDescent="0.2">
      <c r="H139" s="14"/>
      <c r="I139" s="883">
        <v>0.23534246575342399</v>
      </c>
      <c r="J139" s="914">
        <v>3.9114249999999999</v>
      </c>
      <c r="K139" s="873" t="s">
        <v>2448</v>
      </c>
      <c r="L139" s="916">
        <v>1.3318666666666601</v>
      </c>
      <c r="M139" s="27" t="s">
        <v>2450</v>
      </c>
      <c r="N139" s="224" t="s">
        <v>486</v>
      </c>
    </row>
    <row r="140" spans="8:14" x14ac:dyDescent="0.2">
      <c r="H140" s="14"/>
      <c r="I140" s="883">
        <v>0.18439234527523701</v>
      </c>
      <c r="J140" s="914">
        <v>4.1749369999999999</v>
      </c>
      <c r="K140" s="873" t="s">
        <v>2448</v>
      </c>
      <c r="L140" s="916">
        <v>1.31973605278944</v>
      </c>
      <c r="M140" s="27" t="s">
        <v>2450</v>
      </c>
      <c r="N140" s="224" t="s">
        <v>486</v>
      </c>
    </row>
    <row r="141" spans="8:14" x14ac:dyDescent="0.2">
      <c r="H141" s="14"/>
      <c r="I141" s="883">
        <v>0.17076865625673701</v>
      </c>
      <c r="J141" s="914">
        <v>3.9820679999999999</v>
      </c>
      <c r="K141" s="873" t="s">
        <v>2448</v>
      </c>
      <c r="L141" s="916">
        <v>1.31227848101265</v>
      </c>
      <c r="M141" s="27" t="s">
        <v>2450</v>
      </c>
      <c r="N141" s="224" t="s">
        <v>486</v>
      </c>
    </row>
    <row r="142" spans="8:14" x14ac:dyDescent="0.2">
      <c r="H142" s="14"/>
      <c r="I142" s="883">
        <v>0.19704570289515699</v>
      </c>
      <c r="J142" s="914">
        <v>3.9208150000000002</v>
      </c>
      <c r="K142" s="873" t="s">
        <v>2448</v>
      </c>
      <c r="L142" s="916">
        <v>1.31578947368421</v>
      </c>
      <c r="M142" s="27" t="s">
        <v>2450</v>
      </c>
      <c r="N142" s="224" t="s">
        <v>486</v>
      </c>
    </row>
    <row r="143" spans="8:14" x14ac:dyDescent="0.2">
      <c r="H143" s="14"/>
      <c r="I143" s="883">
        <v>0.191400076149153</v>
      </c>
      <c r="J143" s="914">
        <v>3.8290579999999999</v>
      </c>
      <c r="K143" s="873" t="s">
        <v>2448</v>
      </c>
      <c r="L143" s="916">
        <v>1.37972405518896</v>
      </c>
      <c r="M143" s="27" t="s">
        <v>2450</v>
      </c>
      <c r="N143" s="224" t="s">
        <v>486</v>
      </c>
    </row>
    <row r="144" spans="8:14" x14ac:dyDescent="0.2">
      <c r="H144" s="14"/>
      <c r="I144" s="883">
        <v>0.17190625801780199</v>
      </c>
      <c r="J144" s="914">
        <v>3.8437540000000001</v>
      </c>
      <c r="K144" s="873" t="s">
        <v>2448</v>
      </c>
      <c r="L144" s="916">
        <v>1.36255248950209</v>
      </c>
      <c r="M144" s="27" t="s">
        <v>2450</v>
      </c>
      <c r="N144" s="224" t="s">
        <v>486</v>
      </c>
    </row>
    <row r="145" spans="8:14" x14ac:dyDescent="0.2">
      <c r="H145" s="14"/>
      <c r="I145" s="883">
        <v>0.216135844748858</v>
      </c>
      <c r="J145" s="914">
        <v>3.929637</v>
      </c>
      <c r="K145" s="873" t="s">
        <v>2448</v>
      </c>
      <c r="L145" s="916">
        <v>1.34</v>
      </c>
      <c r="M145" s="27" t="s">
        <v>2450</v>
      </c>
      <c r="N145" s="224" t="s">
        <v>486</v>
      </c>
    </row>
    <row r="146" spans="8:14" x14ac:dyDescent="0.2">
      <c r="H146" s="14"/>
      <c r="I146" s="883">
        <v>0.20073523405525801</v>
      </c>
      <c r="J146" s="914">
        <v>3.8456619999999999</v>
      </c>
      <c r="K146" s="873" t="s">
        <v>2448</v>
      </c>
      <c r="L146" s="916">
        <v>1.31481481481481</v>
      </c>
      <c r="M146" s="27" t="s">
        <v>2450</v>
      </c>
      <c r="N146" s="224" t="s">
        <v>486</v>
      </c>
    </row>
    <row r="147" spans="8:14" x14ac:dyDescent="0.2">
      <c r="H147" s="14"/>
      <c r="I147" s="883">
        <v>0.19906960790618899</v>
      </c>
      <c r="J147" s="914">
        <v>4.0123319999999998</v>
      </c>
      <c r="K147" s="873" t="s">
        <v>2448</v>
      </c>
      <c r="L147" s="916">
        <v>1.3568075117370799</v>
      </c>
      <c r="M147" s="27" t="s">
        <v>2450</v>
      </c>
      <c r="N147" s="224" t="s">
        <v>486</v>
      </c>
    </row>
    <row r="148" spans="8:14" x14ac:dyDescent="0.2">
      <c r="H148" s="14"/>
      <c r="I148" s="883">
        <v>0.154760273972602</v>
      </c>
      <c r="J148" s="914">
        <v>3.4575</v>
      </c>
      <c r="K148" s="873" t="s">
        <v>2448</v>
      </c>
      <c r="L148" s="916">
        <v>1.351</v>
      </c>
      <c r="M148" s="27" t="s">
        <v>2450</v>
      </c>
      <c r="N148" s="224" t="s">
        <v>486</v>
      </c>
    </row>
    <row r="149" spans="8:14" x14ac:dyDescent="0.2">
      <c r="H149" s="14"/>
      <c r="I149" s="883">
        <v>0.2324200913242</v>
      </c>
      <c r="J149" s="914">
        <v>4.2830079999999997</v>
      </c>
      <c r="K149" s="873" t="s">
        <v>2448</v>
      </c>
      <c r="L149" s="916">
        <v>1.365</v>
      </c>
      <c r="M149" s="27" t="s">
        <v>2450</v>
      </c>
      <c r="N149" s="224" t="s">
        <v>486</v>
      </c>
    </row>
    <row r="150" spans="8:14" x14ac:dyDescent="0.2">
      <c r="H150" s="14"/>
      <c r="I150" s="883">
        <v>0.25234679091578899</v>
      </c>
      <c r="J150" s="914">
        <v>3.8812160000000002</v>
      </c>
      <c r="K150" s="873" t="s">
        <v>2448</v>
      </c>
      <c r="L150" s="916">
        <v>1.3904619076184701</v>
      </c>
      <c r="M150" s="27" t="s">
        <v>2450</v>
      </c>
      <c r="N150" s="224" t="s">
        <v>486</v>
      </c>
    </row>
    <row r="151" spans="8:14" x14ac:dyDescent="0.2">
      <c r="H151" s="14"/>
      <c r="I151" s="883">
        <v>0.178727168949771</v>
      </c>
      <c r="J151" s="914">
        <v>3.7033079999999998</v>
      </c>
      <c r="K151" s="873" t="s">
        <v>2448</v>
      </c>
      <c r="L151" s="916">
        <v>1.36</v>
      </c>
      <c r="M151" s="27" t="s">
        <v>2450</v>
      </c>
      <c r="N151" s="224" t="s">
        <v>486</v>
      </c>
    </row>
    <row r="152" spans="8:14" x14ac:dyDescent="0.2">
      <c r="H152" s="14"/>
      <c r="I152" s="883">
        <v>0.185951985609519</v>
      </c>
      <c r="J152" s="914">
        <v>4.2402639999999998</v>
      </c>
      <c r="K152" s="873" t="s">
        <v>2448</v>
      </c>
      <c r="L152" s="916">
        <v>1.3434343434343401</v>
      </c>
      <c r="M152" s="27" t="s">
        <v>2450</v>
      </c>
      <c r="N152" s="224" t="s">
        <v>486</v>
      </c>
    </row>
    <row r="153" spans="8:14" x14ac:dyDescent="0.2">
      <c r="H153" s="14"/>
      <c r="I153" s="883">
        <v>0.15661251311381499</v>
      </c>
      <c r="J153" s="914">
        <v>3.903241</v>
      </c>
      <c r="K153" s="873" t="s">
        <v>2448</v>
      </c>
      <c r="L153" s="916">
        <v>1.3854709058188299</v>
      </c>
      <c r="M153" s="27" t="s">
        <v>2450</v>
      </c>
      <c r="N153" s="224" t="s">
        <v>486</v>
      </c>
    </row>
    <row r="154" spans="8:14" x14ac:dyDescent="0.2">
      <c r="H154" s="14"/>
      <c r="I154" s="883">
        <v>0.153051274733637</v>
      </c>
      <c r="J154" s="914">
        <v>3.8565610000000001</v>
      </c>
      <c r="K154" s="873" t="s">
        <v>2448</v>
      </c>
      <c r="L154" s="916">
        <v>1.3125</v>
      </c>
      <c r="M154" s="27" t="s">
        <v>2450</v>
      </c>
      <c r="N154" s="224" t="s">
        <v>486</v>
      </c>
    </row>
    <row r="155" spans="8:14" x14ac:dyDescent="0.2">
      <c r="H155" s="14"/>
      <c r="I155" s="883">
        <v>0.140161244292237</v>
      </c>
      <c r="J155" s="914">
        <v>3.8565610000000001</v>
      </c>
      <c r="K155" s="873" t="s">
        <v>2448</v>
      </c>
      <c r="L155" s="916">
        <v>1.3541666666666601</v>
      </c>
      <c r="M155" s="27" t="s">
        <v>2450</v>
      </c>
      <c r="N155" s="224" t="s">
        <v>486</v>
      </c>
    </row>
    <row r="156" spans="8:14" x14ac:dyDescent="0.2">
      <c r="H156" s="14"/>
      <c r="I156" s="883">
        <v>0.17226905514576701</v>
      </c>
      <c r="J156" s="914">
        <v>3.9114249999999999</v>
      </c>
      <c r="K156" s="873" t="s">
        <v>2448</v>
      </c>
      <c r="L156" s="916">
        <v>1.3384615384615299</v>
      </c>
      <c r="M156" s="27" t="s">
        <v>2450</v>
      </c>
      <c r="N156" s="224" t="s">
        <v>486</v>
      </c>
    </row>
    <row r="157" spans="8:14" x14ac:dyDescent="0.2">
      <c r="H157" s="14"/>
      <c r="I157" s="883">
        <v>0.193252803860198</v>
      </c>
      <c r="J157" s="914">
        <v>4.1276859999999997</v>
      </c>
      <c r="K157" s="873" t="s">
        <v>2448</v>
      </c>
      <c r="L157" s="916">
        <v>1.4272</v>
      </c>
      <c r="M157" s="27" t="s">
        <v>2451</v>
      </c>
      <c r="N157" s="224" t="s">
        <v>486</v>
      </c>
    </row>
    <row r="158" spans="8:14" x14ac:dyDescent="0.2">
      <c r="H158" s="14"/>
      <c r="I158" s="883">
        <v>0.198242884407932</v>
      </c>
      <c r="J158" s="914">
        <v>4.0483880000000001</v>
      </c>
      <c r="K158" s="873" t="s">
        <v>2448</v>
      </c>
      <c r="L158" s="916">
        <v>1.4529375</v>
      </c>
      <c r="M158" s="27" t="s">
        <v>2451</v>
      </c>
      <c r="N158" s="224" t="s">
        <v>486</v>
      </c>
    </row>
    <row r="159" spans="8:14" x14ac:dyDescent="0.2">
      <c r="H159" s="14"/>
      <c r="I159" s="883">
        <v>0.22602683461117101</v>
      </c>
      <c r="J159" s="914">
        <v>3.8702320000000001</v>
      </c>
      <c r="K159" s="873" t="s">
        <v>2448</v>
      </c>
      <c r="L159" s="916">
        <v>1.59</v>
      </c>
      <c r="M159" s="27" t="s">
        <v>2451</v>
      </c>
      <c r="N159" s="224" t="s">
        <v>486</v>
      </c>
    </row>
    <row r="160" spans="8:14" x14ac:dyDescent="0.2">
      <c r="H160" s="14"/>
      <c r="I160" s="883">
        <v>0.19990802514894401</v>
      </c>
      <c r="J160" s="914">
        <v>3.944979</v>
      </c>
      <c r="K160" s="873" t="s">
        <v>2448</v>
      </c>
      <c r="L160" s="916">
        <v>1.5</v>
      </c>
      <c r="M160" s="27" t="s">
        <v>2451</v>
      </c>
      <c r="N160" s="224" t="s">
        <v>486</v>
      </c>
    </row>
    <row r="161" spans="8:14" x14ac:dyDescent="0.2">
      <c r="H161" s="14"/>
      <c r="I161" s="883">
        <v>0.18672499216399999</v>
      </c>
      <c r="J161" s="914">
        <v>3.9111690000000001</v>
      </c>
      <c r="K161" s="873" t="s">
        <v>2448</v>
      </c>
      <c r="L161" s="916">
        <v>1.4965461847389501</v>
      </c>
      <c r="M161" s="27" t="s">
        <v>2451</v>
      </c>
      <c r="N161" s="224" t="s">
        <v>486</v>
      </c>
    </row>
    <row r="162" spans="8:14" x14ac:dyDescent="0.2">
      <c r="H162" s="14"/>
      <c r="I162" s="883">
        <v>0.18153587313519601</v>
      </c>
      <c r="J162" s="914">
        <v>4.1012389999999996</v>
      </c>
      <c r="K162" s="873" t="s">
        <v>2448</v>
      </c>
      <c r="L162" s="916">
        <v>1.4294117647058799</v>
      </c>
      <c r="M162" s="27" t="s">
        <v>2451</v>
      </c>
      <c r="N162" s="224" t="s">
        <v>486</v>
      </c>
    </row>
    <row r="163" spans="8:14" x14ac:dyDescent="0.2">
      <c r="H163" s="14"/>
      <c r="I163" s="883">
        <v>0.21515037422416899</v>
      </c>
      <c r="J163" s="914">
        <v>4.1513949999999999</v>
      </c>
      <c r="K163" s="873" t="s">
        <v>2448</v>
      </c>
      <c r="L163" s="916">
        <v>1.5</v>
      </c>
      <c r="M163" s="27" t="s">
        <v>2451</v>
      </c>
      <c r="N163" s="224" t="s">
        <v>486</v>
      </c>
    </row>
    <row r="164" spans="8:14" x14ac:dyDescent="0.2">
      <c r="H164" s="14"/>
      <c r="I164" s="883">
        <v>0.17222285612860599</v>
      </c>
      <c r="J164" s="914">
        <v>3.7028020000000001</v>
      </c>
      <c r="K164" s="873" t="s">
        <v>2448</v>
      </c>
      <c r="L164" s="916">
        <v>1.4</v>
      </c>
      <c r="M164" s="27" t="s">
        <v>2451</v>
      </c>
      <c r="N164" s="224" t="s">
        <v>486</v>
      </c>
    </row>
    <row r="165" spans="8:14" x14ac:dyDescent="0.2">
      <c r="H165" s="14"/>
      <c r="I165" s="883">
        <v>0.21974260679079899</v>
      </c>
      <c r="J165" s="914">
        <v>4.1779289999999998</v>
      </c>
      <c r="K165" s="873" t="s">
        <v>2448</v>
      </c>
      <c r="L165" s="916">
        <v>1.4</v>
      </c>
      <c r="M165" s="27" t="s">
        <v>2451</v>
      </c>
      <c r="N165" s="224" t="s">
        <v>486</v>
      </c>
    </row>
    <row r="166" spans="8:14" x14ac:dyDescent="0.2">
      <c r="H166" s="14"/>
      <c r="I166" s="883">
        <v>0.171061678075343</v>
      </c>
      <c r="J166" s="914">
        <v>3.631345</v>
      </c>
      <c r="K166" s="873" t="s">
        <v>2448</v>
      </c>
      <c r="L166" s="916">
        <v>1.3997200559887999</v>
      </c>
      <c r="M166" s="27" t="s">
        <v>2451</v>
      </c>
      <c r="N166" s="224" t="s">
        <v>486</v>
      </c>
    </row>
    <row r="167" spans="8:14" x14ac:dyDescent="0.2">
      <c r="H167" s="14"/>
      <c r="I167" s="883">
        <v>0.181020776294775</v>
      </c>
      <c r="J167" s="914">
        <v>3.7321759999999999</v>
      </c>
      <c r="K167" s="873" t="s">
        <v>2448</v>
      </c>
      <c r="L167" s="916">
        <v>1.4915624999999999</v>
      </c>
      <c r="M167" s="27" t="s">
        <v>2451</v>
      </c>
      <c r="N167" s="224" t="s">
        <v>486</v>
      </c>
    </row>
    <row r="168" spans="8:14" x14ac:dyDescent="0.2">
      <c r="H168" s="14"/>
      <c r="I168" s="883">
        <v>0.16139218445002099</v>
      </c>
      <c r="J168" s="914">
        <v>3.6929289999999999</v>
      </c>
      <c r="K168" s="873" t="s">
        <v>2448</v>
      </c>
      <c r="L168" s="916">
        <v>1.5</v>
      </c>
      <c r="M168" s="27" t="s">
        <v>2451</v>
      </c>
      <c r="N168" s="224" t="s">
        <v>486</v>
      </c>
    </row>
    <row r="169" spans="8:14" x14ac:dyDescent="0.2">
      <c r="H169" s="14"/>
      <c r="I169" s="883">
        <v>0.18188143193279099</v>
      </c>
      <c r="J169" s="914">
        <v>3.790581</v>
      </c>
      <c r="K169" s="873" t="s">
        <v>2448</v>
      </c>
      <c r="L169" s="916">
        <v>1.4253149370125899</v>
      </c>
      <c r="M169" s="27" t="s">
        <v>2451</v>
      </c>
      <c r="N169" s="224" t="s">
        <v>486</v>
      </c>
    </row>
    <row r="170" spans="8:14" x14ac:dyDescent="0.2">
      <c r="H170" s="14"/>
      <c r="I170" s="883">
        <v>0.162129694832613</v>
      </c>
      <c r="J170" s="914">
        <v>3.8075410000000001</v>
      </c>
      <c r="K170" s="873" t="s">
        <v>2448</v>
      </c>
      <c r="L170" s="916">
        <v>1.8409090909090899</v>
      </c>
      <c r="M170" s="27" t="s">
        <v>2451</v>
      </c>
      <c r="N170" s="224" t="s">
        <v>486</v>
      </c>
    </row>
    <row r="171" spans="8:14" x14ac:dyDescent="0.2">
      <c r="H171" s="14"/>
      <c r="I171" s="883">
        <v>0.16755887185103999</v>
      </c>
      <c r="J171" s="914">
        <v>3.903959</v>
      </c>
      <c r="K171" s="873" t="s">
        <v>2448</v>
      </c>
      <c r="L171" s="916">
        <v>1.4</v>
      </c>
      <c r="M171" s="27" t="s">
        <v>2451</v>
      </c>
      <c r="N171" s="224" t="s">
        <v>486</v>
      </c>
    </row>
    <row r="172" spans="8:14" x14ac:dyDescent="0.2">
      <c r="H172" s="14"/>
      <c r="I172" s="883">
        <v>0.17905094780130701</v>
      </c>
      <c r="J172" s="914">
        <v>3.8234859999999999</v>
      </c>
      <c r="K172" s="873" t="s">
        <v>2448</v>
      </c>
      <c r="L172" s="916">
        <v>1.4267726454709</v>
      </c>
      <c r="M172" s="27" t="s">
        <v>2451</v>
      </c>
      <c r="N172" s="224" t="s">
        <v>486</v>
      </c>
    </row>
    <row r="173" spans="8:14" x14ac:dyDescent="0.2">
      <c r="H173" s="14"/>
      <c r="I173" s="883">
        <v>0.19728930926143501</v>
      </c>
      <c r="J173" s="914">
        <v>3.8290579999999999</v>
      </c>
      <c r="K173" s="873" t="s">
        <v>2448</v>
      </c>
      <c r="L173" s="916">
        <v>1.4997000599879999</v>
      </c>
      <c r="M173" s="27" t="s">
        <v>2451</v>
      </c>
      <c r="N173" s="224" t="s">
        <v>486</v>
      </c>
    </row>
    <row r="174" spans="8:14" x14ac:dyDescent="0.2">
      <c r="H174" s="14"/>
      <c r="I174" s="883">
        <v>0.17467483049674801</v>
      </c>
      <c r="J174" s="914">
        <v>3.8928729999999998</v>
      </c>
      <c r="K174" s="873" t="s">
        <v>2448</v>
      </c>
      <c r="L174" s="916">
        <v>1.4545454545454499</v>
      </c>
      <c r="M174" s="27" t="s">
        <v>2451</v>
      </c>
      <c r="N174" s="224" t="s">
        <v>486</v>
      </c>
    </row>
    <row r="175" spans="8:14" x14ac:dyDescent="0.2">
      <c r="H175" s="14"/>
      <c r="I175" s="883">
        <v>0.20098719982030899</v>
      </c>
      <c r="J175" s="914">
        <v>3.8163939999999998</v>
      </c>
      <c r="K175" s="873" t="s">
        <v>2448</v>
      </c>
      <c r="L175" s="916">
        <v>1.4797040591881601</v>
      </c>
      <c r="M175" s="27" t="s">
        <v>2451</v>
      </c>
      <c r="N175" s="224" t="s">
        <v>486</v>
      </c>
    </row>
    <row r="176" spans="8:14" x14ac:dyDescent="0.2">
      <c r="H176" s="14"/>
      <c r="I176" s="883">
        <v>0.18129280821917801</v>
      </c>
      <c r="J176" s="914">
        <v>4.0054040000000004</v>
      </c>
      <c r="K176" s="873" t="s">
        <v>2448</v>
      </c>
      <c r="L176" s="916">
        <v>1.5</v>
      </c>
      <c r="M176" s="27" t="s">
        <v>2451</v>
      </c>
      <c r="N176" s="224" t="s">
        <v>486</v>
      </c>
    </row>
    <row r="177" spans="8:14" x14ac:dyDescent="0.2">
      <c r="H177" s="14"/>
      <c r="I177" s="883">
        <v>0.20737039107880501</v>
      </c>
      <c r="J177" s="914">
        <v>3.835486</v>
      </c>
      <c r="K177" s="873" t="s">
        <v>2448</v>
      </c>
      <c r="L177" s="916">
        <v>1.6122448979591799</v>
      </c>
      <c r="M177" s="27" t="s">
        <v>2451</v>
      </c>
      <c r="N177" s="224" t="s">
        <v>486</v>
      </c>
    </row>
    <row r="178" spans="8:14" x14ac:dyDescent="0.2">
      <c r="H178" s="14"/>
      <c r="I178" s="883">
        <v>0.206354642313546</v>
      </c>
      <c r="J178" s="914">
        <v>4.0130949999999999</v>
      </c>
      <c r="K178" s="873" t="s">
        <v>2448</v>
      </c>
      <c r="L178" s="916">
        <v>1.425</v>
      </c>
      <c r="M178" s="27" t="s">
        <v>2451</v>
      </c>
      <c r="N178" s="224" t="s">
        <v>486</v>
      </c>
    </row>
    <row r="179" spans="8:14" x14ac:dyDescent="0.2">
      <c r="H179" s="14"/>
      <c r="I179" s="883">
        <v>0.17754403131115401</v>
      </c>
      <c r="J179" s="914">
        <v>3.6871160000000001</v>
      </c>
      <c r="K179" s="873" t="s">
        <v>2448</v>
      </c>
      <c r="L179" s="916">
        <v>1.51428571428571</v>
      </c>
      <c r="M179" s="27" t="s">
        <v>2451</v>
      </c>
      <c r="N179" s="224" t="s">
        <v>486</v>
      </c>
    </row>
    <row r="180" spans="8:14" x14ac:dyDescent="0.2">
      <c r="H180" s="14"/>
      <c r="I180" s="883">
        <v>0.19034458202835999</v>
      </c>
      <c r="J180" s="914">
        <v>3.6531210000000001</v>
      </c>
      <c r="K180" s="873" t="s">
        <v>2448</v>
      </c>
      <c r="L180" s="916">
        <v>1.4040404040404</v>
      </c>
      <c r="M180" s="27" t="s">
        <v>2451</v>
      </c>
      <c r="N180" s="224" t="s">
        <v>486</v>
      </c>
    </row>
    <row r="181" spans="8:14" x14ac:dyDescent="0.2">
      <c r="H181" s="14"/>
      <c r="I181" s="883">
        <v>0.16889316200686799</v>
      </c>
      <c r="J181" s="914">
        <v>3.836093</v>
      </c>
      <c r="K181" s="873" t="s">
        <v>2448</v>
      </c>
      <c r="L181" s="916">
        <v>1.4057188562287499</v>
      </c>
      <c r="M181" s="27" t="s">
        <v>2451</v>
      </c>
      <c r="N181" s="224" t="s">
        <v>486</v>
      </c>
    </row>
    <row r="182" spans="8:14" x14ac:dyDescent="0.2">
      <c r="H182" s="14"/>
      <c r="I182" s="883">
        <v>0.17222582880684101</v>
      </c>
      <c r="J182" s="914">
        <v>3.8013720000000002</v>
      </c>
      <c r="K182" s="873" t="s">
        <v>2448</v>
      </c>
      <c r="L182" s="916">
        <v>1.4627474505098901</v>
      </c>
      <c r="M182" s="27" t="s">
        <v>2451</v>
      </c>
      <c r="N182" s="224" t="s">
        <v>486</v>
      </c>
    </row>
    <row r="183" spans="8:14" x14ac:dyDescent="0.2">
      <c r="H183" s="14"/>
      <c r="I183" s="883">
        <v>0.18947547885904001</v>
      </c>
      <c r="J183" s="914">
        <v>3.6504660000000002</v>
      </c>
      <c r="K183" s="873" t="s">
        <v>2448</v>
      </c>
      <c r="L183" s="916">
        <v>1.5025974025974</v>
      </c>
      <c r="M183" s="27" t="s">
        <v>2451</v>
      </c>
      <c r="N183" s="224" t="s">
        <v>486</v>
      </c>
    </row>
    <row r="184" spans="8:14" x14ac:dyDescent="0.2">
      <c r="H184" s="14"/>
      <c r="I184" s="883">
        <v>0.15811906111928201</v>
      </c>
      <c r="J184" s="914">
        <v>3.641273</v>
      </c>
      <c r="K184" s="873" t="s">
        <v>2448</v>
      </c>
      <c r="L184" s="916">
        <v>1.4997000599879999</v>
      </c>
      <c r="M184" s="27" t="s">
        <v>2451</v>
      </c>
      <c r="N184" s="224" t="s">
        <v>486</v>
      </c>
    </row>
    <row r="185" spans="8:14" x14ac:dyDescent="0.2">
      <c r="H185" s="14"/>
      <c r="I185" s="883">
        <v>0.191285943724497</v>
      </c>
      <c r="J185" s="914">
        <v>3.8108059999999999</v>
      </c>
      <c r="K185" s="873" t="s">
        <v>2448</v>
      </c>
      <c r="L185" s="916">
        <v>1.59288142371525</v>
      </c>
      <c r="M185" s="27" t="s">
        <v>2451</v>
      </c>
      <c r="N185" s="224" t="s">
        <v>486</v>
      </c>
    </row>
    <row r="186" spans="8:14" x14ac:dyDescent="0.2">
      <c r="H186" s="14"/>
      <c r="I186" s="883">
        <v>0.121322767409988</v>
      </c>
      <c r="J186" s="914">
        <v>3.896728</v>
      </c>
      <c r="K186" s="873" t="s">
        <v>2448</v>
      </c>
      <c r="L186" s="916">
        <v>1.4418896220755799</v>
      </c>
      <c r="M186" s="27" t="s">
        <v>2451</v>
      </c>
      <c r="N186" s="224" t="s">
        <v>486</v>
      </c>
    </row>
    <row r="187" spans="8:14" x14ac:dyDescent="0.2">
      <c r="H187" s="14"/>
      <c r="I187" s="883">
        <v>0.11150737888951801</v>
      </c>
      <c r="J187" s="914">
        <v>3.8484940000000001</v>
      </c>
      <c r="K187" s="873" t="s">
        <v>2448</v>
      </c>
      <c r="L187" s="916">
        <v>1.5210077984403101</v>
      </c>
      <c r="M187" s="27" t="s">
        <v>2451</v>
      </c>
      <c r="N187" s="224" t="s">
        <v>486</v>
      </c>
    </row>
    <row r="188" spans="8:14" x14ac:dyDescent="0.2">
      <c r="H188" s="14"/>
      <c r="I188" s="883">
        <v>0.29268118978943902</v>
      </c>
      <c r="J188" s="914">
        <v>3.8484940000000001</v>
      </c>
      <c r="K188" s="873" t="s">
        <v>2448</v>
      </c>
      <c r="L188" s="916">
        <v>2.3291341731653601</v>
      </c>
      <c r="M188" s="27" t="s">
        <v>2451</v>
      </c>
      <c r="N188" s="224" t="s">
        <v>486</v>
      </c>
    </row>
    <row r="189" spans="8:14" x14ac:dyDescent="0.2">
      <c r="H189" s="14"/>
      <c r="I189" s="883">
        <v>0.16115498361514899</v>
      </c>
      <c r="J189" s="914">
        <v>3.8127119999999999</v>
      </c>
      <c r="K189" s="873" t="s">
        <v>2448</v>
      </c>
      <c r="L189" s="916">
        <v>1.74565086982603</v>
      </c>
      <c r="M189" s="27" t="s">
        <v>2451</v>
      </c>
      <c r="N189" s="224" t="s">
        <v>486</v>
      </c>
    </row>
    <row r="190" spans="8:14" x14ac:dyDescent="0.2">
      <c r="H190" s="14"/>
      <c r="I190" s="883">
        <v>0.22326584911328201</v>
      </c>
      <c r="J190" s="914">
        <v>3.8812160000000002</v>
      </c>
      <c r="K190" s="873" t="s">
        <v>2448</v>
      </c>
      <c r="L190" s="916">
        <v>1.48030393921215</v>
      </c>
      <c r="M190" s="27" t="s">
        <v>2451</v>
      </c>
      <c r="N190" s="224" t="s">
        <v>486</v>
      </c>
    </row>
    <row r="191" spans="8:14" x14ac:dyDescent="0.2">
      <c r="H191" s="14"/>
      <c r="I191" s="883">
        <v>0.21605750633088</v>
      </c>
      <c r="J191" s="914">
        <v>3.9273169999999999</v>
      </c>
      <c r="K191" s="873" t="s">
        <v>2448</v>
      </c>
      <c r="L191" s="916">
        <v>1.4279475982532699</v>
      </c>
      <c r="M191" s="27" t="s">
        <v>2451</v>
      </c>
      <c r="N191" s="224" t="s">
        <v>486</v>
      </c>
    </row>
    <row r="192" spans="8:14" x14ac:dyDescent="0.2">
      <c r="H192" s="14"/>
      <c r="I192" s="883">
        <v>0.17091324200913199</v>
      </c>
      <c r="J192" s="914">
        <v>3.6327600000000002</v>
      </c>
      <c r="K192" s="873" t="s">
        <v>2448</v>
      </c>
      <c r="L192" s="916">
        <v>1.5</v>
      </c>
      <c r="M192" s="27" t="s">
        <v>2451</v>
      </c>
      <c r="N192" s="224" t="s">
        <v>486</v>
      </c>
    </row>
    <row r="193" spans="8:14" x14ac:dyDescent="0.2">
      <c r="H193" s="14"/>
      <c r="I193" s="883">
        <v>0.16962360952467001</v>
      </c>
      <c r="J193" s="914">
        <v>3.6983619999999999</v>
      </c>
      <c r="K193" s="873" t="s">
        <v>2448</v>
      </c>
      <c r="L193" s="916">
        <v>1.5396920615876799</v>
      </c>
      <c r="M193" s="27" t="s">
        <v>2451</v>
      </c>
      <c r="N193" s="224" t="s">
        <v>486</v>
      </c>
    </row>
    <row r="194" spans="8:14" x14ac:dyDescent="0.2">
      <c r="H194" s="14"/>
      <c r="I194" s="883">
        <v>0.15312006091932201</v>
      </c>
      <c r="J194" s="914">
        <v>3.6983619999999999</v>
      </c>
      <c r="K194" s="873" t="s">
        <v>2448</v>
      </c>
      <c r="L194" s="916">
        <v>1.51969606078784</v>
      </c>
      <c r="M194" s="27" t="s">
        <v>2451</v>
      </c>
      <c r="N194" s="224" t="s">
        <v>486</v>
      </c>
    </row>
    <row r="195" spans="8:14" x14ac:dyDescent="0.2">
      <c r="H195" s="14"/>
      <c r="I195" s="883">
        <v>0.146203635985131</v>
      </c>
      <c r="J195" s="914">
        <v>3.8199000000000001</v>
      </c>
      <c r="K195" s="873" t="s">
        <v>2448</v>
      </c>
      <c r="L195" s="916">
        <v>1.51969606078784</v>
      </c>
      <c r="M195" s="27" t="s">
        <v>2451</v>
      </c>
      <c r="N195" s="224" t="s">
        <v>486</v>
      </c>
    </row>
    <row r="196" spans="8:14" x14ac:dyDescent="0.2">
      <c r="H196" s="14"/>
      <c r="I196" s="883">
        <v>0.19297333061023</v>
      </c>
      <c r="J196" s="914">
        <v>3.895232</v>
      </c>
      <c r="K196" s="873" t="s">
        <v>2448</v>
      </c>
      <c r="L196" s="916">
        <v>1.2121212121212099</v>
      </c>
      <c r="M196" s="27" t="s">
        <v>2448</v>
      </c>
      <c r="N196" s="224" t="s">
        <v>127</v>
      </c>
    </row>
    <row r="197" spans="8:14" x14ac:dyDescent="0.2">
      <c r="H197" s="14"/>
      <c r="I197" s="883">
        <v>0.19532488212031299</v>
      </c>
      <c r="J197" s="914">
        <v>4.1256709999999996</v>
      </c>
      <c r="K197" s="873" t="s">
        <v>2448</v>
      </c>
      <c r="L197" s="916">
        <v>1.1200000000000001</v>
      </c>
      <c r="M197" s="27" t="s">
        <v>2448</v>
      </c>
      <c r="N197" s="224" t="s">
        <v>127</v>
      </c>
    </row>
    <row r="198" spans="8:14" x14ac:dyDescent="0.2">
      <c r="H198" s="14"/>
      <c r="I198" s="883">
        <v>0.17636773944334799</v>
      </c>
      <c r="J198" s="914">
        <v>3.870152</v>
      </c>
      <c r="K198" s="873" t="s">
        <v>2448</v>
      </c>
      <c r="L198" s="916">
        <v>1.2118811881188101</v>
      </c>
      <c r="M198" s="27" t="s">
        <v>2448</v>
      </c>
      <c r="N198" s="224" t="s">
        <v>127</v>
      </c>
    </row>
    <row r="199" spans="8:14" x14ac:dyDescent="0.2">
      <c r="H199" s="14"/>
      <c r="I199" s="883">
        <v>0.17428985523645699</v>
      </c>
      <c r="J199" s="914">
        <v>3.986472</v>
      </c>
      <c r="K199" s="873" t="s">
        <v>2448</v>
      </c>
      <c r="L199" s="916">
        <v>1.1112727272727201</v>
      </c>
      <c r="M199" s="27" t="s">
        <v>2448</v>
      </c>
      <c r="N199" s="224" t="s">
        <v>127</v>
      </c>
    </row>
    <row r="200" spans="8:14" x14ac:dyDescent="0.2">
      <c r="H200" s="14"/>
      <c r="I200" s="883">
        <v>0.19687331438529501</v>
      </c>
      <c r="J200" s="914">
        <v>4.3180560000000003</v>
      </c>
      <c r="K200" s="873" t="s">
        <v>2448</v>
      </c>
      <c r="L200" s="916">
        <v>1.1931818181818099</v>
      </c>
      <c r="M200" s="27" t="s">
        <v>2448</v>
      </c>
      <c r="N200" s="224" t="s">
        <v>127</v>
      </c>
    </row>
    <row r="201" spans="8:14" x14ac:dyDescent="0.2">
      <c r="H201" s="14"/>
      <c r="I201" s="883">
        <v>0.18182051574623401</v>
      </c>
      <c r="J201" s="914">
        <v>4.2920850000000002</v>
      </c>
      <c r="K201" s="873" t="s">
        <v>2448</v>
      </c>
      <c r="L201" s="916">
        <v>1.1479999999999999</v>
      </c>
      <c r="M201" s="27" t="s">
        <v>2448</v>
      </c>
      <c r="N201" s="224" t="s">
        <v>127</v>
      </c>
    </row>
    <row r="202" spans="8:14" x14ac:dyDescent="0.2">
      <c r="H202" s="14"/>
      <c r="I202" s="883">
        <v>0.19140611193326801</v>
      </c>
      <c r="J202" s="914">
        <v>4.3037219999999996</v>
      </c>
      <c r="K202" s="873" t="s">
        <v>2448</v>
      </c>
      <c r="L202" s="916">
        <v>1.1444444444444399</v>
      </c>
      <c r="M202" s="27" t="s">
        <v>2448</v>
      </c>
      <c r="N202" s="224" t="s">
        <v>127</v>
      </c>
    </row>
    <row r="203" spans="8:14" x14ac:dyDescent="0.2">
      <c r="H203" s="14"/>
      <c r="I203" s="883">
        <v>0.20676824946846201</v>
      </c>
      <c r="J203" s="914">
        <v>4.2781469999999997</v>
      </c>
      <c r="K203" s="873" t="s">
        <v>2448</v>
      </c>
      <c r="L203" s="916">
        <v>1.24117647058823</v>
      </c>
      <c r="M203" s="27" t="s">
        <v>2448</v>
      </c>
      <c r="N203" s="224" t="s">
        <v>127</v>
      </c>
    </row>
    <row r="204" spans="8:14" x14ac:dyDescent="0.2">
      <c r="H204" s="14"/>
      <c r="I204" s="883">
        <v>0.183822491089533</v>
      </c>
      <c r="J204" s="914">
        <v>3.8018740000000002</v>
      </c>
      <c r="K204" s="873" t="s">
        <v>2448</v>
      </c>
      <c r="L204" s="916">
        <v>1.2222222222222201</v>
      </c>
      <c r="M204" s="27" t="s">
        <v>2448</v>
      </c>
      <c r="N204" s="224" t="s">
        <v>127</v>
      </c>
    </row>
    <row r="205" spans="8:14" x14ac:dyDescent="0.2">
      <c r="H205" s="14"/>
      <c r="I205" s="883">
        <v>0.19309561478236101</v>
      </c>
      <c r="J205" s="914">
        <v>3.7894779999999999</v>
      </c>
      <c r="K205" s="873" t="s">
        <v>2448</v>
      </c>
      <c r="L205" s="916">
        <v>1.2222222222222201</v>
      </c>
      <c r="M205" s="27" t="s">
        <v>2448</v>
      </c>
      <c r="N205" s="224" t="s">
        <v>127</v>
      </c>
    </row>
    <row r="206" spans="8:14" x14ac:dyDescent="0.2">
      <c r="H206" s="14"/>
      <c r="I206" s="883">
        <v>0.18977998902413501</v>
      </c>
      <c r="J206" s="914">
        <v>3.7873420000000002</v>
      </c>
      <c r="K206" s="873" t="s">
        <v>2448</v>
      </c>
      <c r="L206" s="916">
        <v>1.22012578616352</v>
      </c>
      <c r="M206" s="27" t="s">
        <v>2448</v>
      </c>
      <c r="N206" s="224" t="s">
        <v>127</v>
      </c>
    </row>
    <row r="207" spans="8:14" x14ac:dyDescent="0.2">
      <c r="H207" s="14"/>
      <c r="I207" s="883">
        <v>0.206438356164383</v>
      </c>
      <c r="J207" s="914">
        <v>4.2301570000000002</v>
      </c>
      <c r="K207" s="873" t="s">
        <v>2448</v>
      </c>
      <c r="L207" s="916">
        <v>1.21</v>
      </c>
      <c r="M207" s="27" t="s">
        <v>2448</v>
      </c>
      <c r="N207" s="224" t="s">
        <v>127</v>
      </c>
    </row>
    <row r="208" spans="8:14" x14ac:dyDescent="0.2">
      <c r="H208" s="14"/>
      <c r="I208" s="883">
        <v>0.202757800608828</v>
      </c>
      <c r="J208" s="914">
        <v>4.2301570000000002</v>
      </c>
      <c r="K208" s="873" t="s">
        <v>2448</v>
      </c>
      <c r="L208" s="916">
        <v>1.2250000000000001</v>
      </c>
      <c r="M208" s="27" t="s">
        <v>2448</v>
      </c>
      <c r="N208" s="224" t="s">
        <v>127</v>
      </c>
    </row>
    <row r="209" spans="8:14" x14ac:dyDescent="0.2">
      <c r="H209" s="14"/>
      <c r="I209" s="883">
        <v>0.193687560536875</v>
      </c>
      <c r="J209" s="914">
        <v>4.2301570000000002</v>
      </c>
      <c r="K209" s="873" t="s">
        <v>2448</v>
      </c>
      <c r="L209" s="916">
        <v>1.21272727272727</v>
      </c>
      <c r="M209" s="27" t="s">
        <v>2448</v>
      </c>
      <c r="N209" s="224" t="s">
        <v>127</v>
      </c>
    </row>
    <row r="210" spans="8:14" x14ac:dyDescent="0.2">
      <c r="H210" s="14"/>
      <c r="I210" s="883">
        <v>0.18396503536390599</v>
      </c>
      <c r="J210" s="914">
        <v>3.9273169999999999</v>
      </c>
      <c r="K210" s="873" t="s">
        <v>2448</v>
      </c>
      <c r="L210" s="916">
        <v>1.145</v>
      </c>
      <c r="M210" s="27" t="s">
        <v>2448</v>
      </c>
      <c r="N210" s="224" t="s">
        <v>127</v>
      </c>
    </row>
    <row r="211" spans="8:14" x14ac:dyDescent="0.2">
      <c r="H211" s="14"/>
      <c r="I211" s="883">
        <v>0.19883318481784201</v>
      </c>
      <c r="J211" s="914">
        <v>3.9457110000000002</v>
      </c>
      <c r="K211" s="873" t="s">
        <v>2448</v>
      </c>
      <c r="L211" s="916">
        <v>1.1886792452830099</v>
      </c>
      <c r="M211" s="27" t="s">
        <v>2448</v>
      </c>
      <c r="N211" s="224" t="s">
        <v>127</v>
      </c>
    </row>
    <row r="212" spans="8:14" x14ac:dyDescent="0.2">
      <c r="H212" s="14"/>
      <c r="I212" s="883">
        <v>0.19732436722698299</v>
      </c>
      <c r="J212" s="914">
        <v>3.9253480000000001</v>
      </c>
      <c r="K212" s="873" t="s">
        <v>2448</v>
      </c>
      <c r="L212" s="916">
        <v>1.04554455445544</v>
      </c>
      <c r="M212" s="27" t="s">
        <v>2448</v>
      </c>
      <c r="N212" s="224" t="s">
        <v>127</v>
      </c>
    </row>
    <row r="213" spans="8:14" x14ac:dyDescent="0.2">
      <c r="H213" s="14"/>
      <c r="I213" s="883">
        <v>0.17410139327947499</v>
      </c>
      <c r="J213" s="914">
        <v>4.0214910000000001</v>
      </c>
      <c r="K213" s="873" t="s">
        <v>2448</v>
      </c>
      <c r="L213" s="916">
        <v>1.21538461538461</v>
      </c>
      <c r="M213" s="27" t="s">
        <v>2448</v>
      </c>
      <c r="N213" s="224" t="s">
        <v>127</v>
      </c>
    </row>
    <row r="214" spans="8:14" x14ac:dyDescent="0.2">
      <c r="H214" s="14"/>
      <c r="I214" s="883">
        <v>0.210690005073566</v>
      </c>
      <c r="J214" s="914">
        <v>3.9869680000000001</v>
      </c>
      <c r="K214" s="873" t="s">
        <v>2448</v>
      </c>
      <c r="L214" s="916">
        <v>1.1666666666666601</v>
      </c>
      <c r="M214" s="27" t="s">
        <v>2448</v>
      </c>
      <c r="N214" s="224" t="s">
        <v>127</v>
      </c>
    </row>
    <row r="215" spans="8:14" x14ac:dyDescent="0.2">
      <c r="H215" s="14"/>
      <c r="I215" s="883">
        <v>0.14159214865550401</v>
      </c>
      <c r="J215" s="914">
        <v>3.7196199999999999</v>
      </c>
      <c r="K215" s="873" t="s">
        <v>2448</v>
      </c>
      <c r="L215" s="916">
        <v>1.2083333333333299</v>
      </c>
      <c r="M215" s="27" t="s">
        <v>2448</v>
      </c>
      <c r="N215" s="224" t="s">
        <v>127</v>
      </c>
    </row>
    <row r="216" spans="8:14" x14ac:dyDescent="0.2">
      <c r="H216" s="14"/>
      <c r="I216" s="883">
        <v>0.21673230593607301</v>
      </c>
      <c r="J216" s="914">
        <v>3.8367659999999999</v>
      </c>
      <c r="K216" s="873" t="s">
        <v>2448</v>
      </c>
      <c r="L216" s="916">
        <v>1.2064999999999999</v>
      </c>
      <c r="M216" s="27" t="s">
        <v>2448</v>
      </c>
      <c r="N216" s="224" t="s">
        <v>127</v>
      </c>
    </row>
    <row r="217" spans="8:14" x14ac:dyDescent="0.2">
      <c r="H217" s="14"/>
      <c r="I217" s="883">
        <v>0.23317579908675801</v>
      </c>
      <c r="J217" s="914">
        <v>3.9809510000000001</v>
      </c>
      <c r="K217" s="873" t="s">
        <v>2448</v>
      </c>
      <c r="L217" s="916">
        <v>1.171</v>
      </c>
      <c r="M217" s="27" t="s">
        <v>2448</v>
      </c>
      <c r="N217" s="224" t="s">
        <v>127</v>
      </c>
    </row>
    <row r="218" spans="8:14" x14ac:dyDescent="0.2">
      <c r="H218" s="14"/>
      <c r="I218" s="883">
        <v>0.219209791983764</v>
      </c>
      <c r="J218" s="914">
        <v>4.1231059999999999</v>
      </c>
      <c r="K218" s="873" t="s">
        <v>2448</v>
      </c>
      <c r="L218" s="916">
        <v>1.2213541666666601</v>
      </c>
      <c r="M218" s="27" t="s">
        <v>2448</v>
      </c>
      <c r="N218" s="224" t="s">
        <v>127</v>
      </c>
    </row>
    <row r="219" spans="8:14" x14ac:dyDescent="0.2">
      <c r="H219" s="14"/>
      <c r="I219" s="883">
        <v>0.14251195912154799</v>
      </c>
      <c r="J219" s="914">
        <v>4.2331200000000004</v>
      </c>
      <c r="K219" s="873" t="s">
        <v>2448</v>
      </c>
      <c r="L219" s="916">
        <v>1.2</v>
      </c>
      <c r="M219" s="27" t="s">
        <v>2448</v>
      </c>
      <c r="N219" s="224" t="s">
        <v>127</v>
      </c>
    </row>
    <row r="220" spans="8:14" x14ac:dyDescent="0.2">
      <c r="H220" s="14"/>
      <c r="I220" s="883">
        <v>0.215542237442922</v>
      </c>
      <c r="J220" s="914">
        <v>4.2372730000000001</v>
      </c>
      <c r="K220" s="873" t="s">
        <v>2448</v>
      </c>
      <c r="L220" s="916">
        <v>1.2250000000000001</v>
      </c>
      <c r="M220" s="27" t="s">
        <v>2448</v>
      </c>
      <c r="N220" s="224" t="s">
        <v>127</v>
      </c>
    </row>
    <row r="221" spans="8:14" x14ac:dyDescent="0.2">
      <c r="H221" s="14"/>
      <c r="I221" s="883">
        <v>0.209434931506849</v>
      </c>
      <c r="J221" s="914">
        <v>4.0410349999999999</v>
      </c>
      <c r="K221" s="873" t="s">
        <v>2448</v>
      </c>
      <c r="L221" s="916">
        <v>1.23</v>
      </c>
      <c r="M221" s="27" t="s">
        <v>2448</v>
      </c>
      <c r="N221" s="224" t="s">
        <v>127</v>
      </c>
    </row>
    <row r="222" spans="8:14" x14ac:dyDescent="0.2">
      <c r="H222" s="14"/>
      <c r="I222" s="883">
        <v>0.22428502763758701</v>
      </c>
      <c r="J222" s="914">
        <v>4.218337</v>
      </c>
      <c r="K222" s="873" t="s">
        <v>2448</v>
      </c>
      <c r="L222" s="916">
        <v>1.14035087719298</v>
      </c>
      <c r="M222" s="27" t="s">
        <v>2448</v>
      </c>
      <c r="N222" s="224" t="s">
        <v>127</v>
      </c>
    </row>
    <row r="223" spans="8:14" x14ac:dyDescent="0.2">
      <c r="H223" s="14"/>
      <c r="I223" s="883">
        <v>0.205499133994646</v>
      </c>
      <c r="J223" s="914">
        <v>3.7275100000000001</v>
      </c>
      <c r="K223" s="873" t="s">
        <v>2448</v>
      </c>
      <c r="L223" s="916">
        <v>1.1206896551724099</v>
      </c>
      <c r="M223" s="27" t="s">
        <v>2448</v>
      </c>
      <c r="N223" s="224" t="s">
        <v>127</v>
      </c>
    </row>
    <row r="224" spans="8:14" x14ac:dyDescent="0.2">
      <c r="H224" s="14"/>
      <c r="I224" s="883">
        <v>0.163690476190476</v>
      </c>
      <c r="J224" s="914">
        <v>3.5836269999999999</v>
      </c>
      <c r="K224" s="873" t="s">
        <v>2448</v>
      </c>
      <c r="L224" s="916">
        <v>1.0535714285714199</v>
      </c>
      <c r="M224" s="27" t="s">
        <v>2448</v>
      </c>
      <c r="N224" s="224" t="s">
        <v>127</v>
      </c>
    </row>
    <row r="225" spans="8:14" x14ac:dyDescent="0.2">
      <c r="H225" s="14"/>
      <c r="I225" s="883">
        <v>0.20777402320084801</v>
      </c>
      <c r="J225" s="914">
        <v>4.1924140000000003</v>
      </c>
      <c r="K225" s="873" t="s">
        <v>2448</v>
      </c>
      <c r="L225" s="916">
        <v>1.2708737864077599</v>
      </c>
      <c r="M225" s="27" t="s">
        <v>2449</v>
      </c>
      <c r="N225" s="224" t="s">
        <v>127</v>
      </c>
    </row>
    <row r="226" spans="8:14" x14ac:dyDescent="0.2">
      <c r="H226" s="14"/>
      <c r="I226" s="883">
        <v>0.19563055372426999</v>
      </c>
      <c r="J226" s="914">
        <v>3.9627659999999998</v>
      </c>
      <c r="K226" s="873" t="s">
        <v>2448</v>
      </c>
      <c r="L226" s="916">
        <v>1.25925925925925</v>
      </c>
      <c r="M226" s="27" t="s">
        <v>2449</v>
      </c>
      <c r="N226" s="224" t="s">
        <v>127</v>
      </c>
    </row>
    <row r="227" spans="8:14" x14ac:dyDescent="0.2">
      <c r="H227" s="14"/>
      <c r="I227" s="883">
        <v>0.15886010953902299</v>
      </c>
      <c r="J227" s="914">
        <v>4.0860399999999997</v>
      </c>
      <c r="K227" s="873" t="s">
        <v>2448</v>
      </c>
      <c r="L227" s="916">
        <v>1.26</v>
      </c>
      <c r="M227" s="27" t="s">
        <v>2449</v>
      </c>
      <c r="N227" s="224" t="s">
        <v>127</v>
      </c>
    </row>
    <row r="228" spans="8:14" x14ac:dyDescent="0.2">
      <c r="H228" s="14"/>
      <c r="I228" s="883">
        <v>0.204925763660703</v>
      </c>
      <c r="J228" s="914">
        <v>3.972988</v>
      </c>
      <c r="K228" s="873" t="s">
        <v>2448</v>
      </c>
      <c r="L228" s="916">
        <v>1.29998399999999</v>
      </c>
      <c r="M228" s="27" t="s">
        <v>2449</v>
      </c>
      <c r="N228" s="224" t="s">
        <v>127</v>
      </c>
    </row>
    <row r="229" spans="8:14" x14ac:dyDescent="0.2">
      <c r="H229" s="14"/>
      <c r="I229" s="883">
        <v>0.23967782851344399</v>
      </c>
      <c r="J229" s="914">
        <v>4.3176740000000002</v>
      </c>
      <c r="K229" s="873" t="s">
        <v>2448</v>
      </c>
      <c r="L229" s="916">
        <v>1.2666666666666599</v>
      </c>
      <c r="M229" s="27" t="s">
        <v>2449</v>
      </c>
      <c r="N229" s="224" t="s">
        <v>127</v>
      </c>
    </row>
    <row r="230" spans="8:14" x14ac:dyDescent="0.2">
      <c r="H230" s="14"/>
      <c r="I230" s="883">
        <v>0.22642636986301301</v>
      </c>
      <c r="J230" s="914">
        <v>4.0359999999999996</v>
      </c>
      <c r="K230" s="873" t="s">
        <v>2448</v>
      </c>
      <c r="L230" s="916">
        <v>1.3</v>
      </c>
      <c r="M230" s="27" t="s">
        <v>2449</v>
      </c>
      <c r="N230" s="224" t="s">
        <v>127</v>
      </c>
    </row>
    <row r="231" spans="8:14" x14ac:dyDescent="0.2">
      <c r="H231" s="14"/>
      <c r="I231" s="883">
        <v>0.23761415525114099</v>
      </c>
      <c r="J231" s="914">
        <v>4.1143070000000002</v>
      </c>
      <c r="K231" s="873" t="s">
        <v>2448</v>
      </c>
      <c r="L231" s="916">
        <v>1.2833333333333301</v>
      </c>
      <c r="M231" s="27" t="s">
        <v>2449</v>
      </c>
      <c r="N231" s="224" t="s">
        <v>127</v>
      </c>
    </row>
    <row r="232" spans="8:14" x14ac:dyDescent="0.2">
      <c r="H232" s="14"/>
      <c r="I232" s="883">
        <v>0.18521409873276401</v>
      </c>
      <c r="J232" s="914">
        <v>3.6529370000000001</v>
      </c>
      <c r="K232" s="873" t="s">
        <v>2448</v>
      </c>
      <c r="L232" s="916">
        <v>1.26334733053389</v>
      </c>
      <c r="M232" s="27" t="s">
        <v>2449</v>
      </c>
      <c r="N232" s="224" t="s">
        <v>127</v>
      </c>
    </row>
    <row r="233" spans="8:14" x14ac:dyDescent="0.2">
      <c r="H233" s="14"/>
      <c r="I233" s="883">
        <v>0.22873189823874701</v>
      </c>
      <c r="J233" s="914">
        <v>4.2909389999999998</v>
      </c>
      <c r="K233" s="873" t="s">
        <v>2448</v>
      </c>
      <c r="L233" s="916">
        <v>1.28571428571428</v>
      </c>
      <c r="M233" s="27" t="s">
        <v>2449</v>
      </c>
      <c r="N233" s="224" t="s">
        <v>127</v>
      </c>
    </row>
    <row r="234" spans="8:14" x14ac:dyDescent="0.2">
      <c r="H234" s="14"/>
      <c r="I234" s="883">
        <v>0.175558495606814</v>
      </c>
      <c r="J234" s="914">
        <v>3.8450329999999999</v>
      </c>
      <c r="K234" s="873" t="s">
        <v>2448</v>
      </c>
      <c r="L234" s="916">
        <v>1.2597480503899201</v>
      </c>
      <c r="M234" s="27" t="s">
        <v>2449</v>
      </c>
      <c r="N234" s="224" t="s">
        <v>127</v>
      </c>
    </row>
    <row r="235" spans="8:14" x14ac:dyDescent="0.2">
      <c r="H235" s="14"/>
      <c r="I235" s="883">
        <v>0.191977313977681</v>
      </c>
      <c r="J235" s="914">
        <v>3.972988</v>
      </c>
      <c r="K235" s="873" t="s">
        <v>2448</v>
      </c>
      <c r="L235" s="916">
        <v>1.29850746268656</v>
      </c>
      <c r="M235" s="27" t="s">
        <v>2449</v>
      </c>
      <c r="N235" s="224" t="s">
        <v>127</v>
      </c>
    </row>
    <row r="236" spans="8:14" x14ac:dyDescent="0.2">
      <c r="H236" s="14"/>
      <c r="I236" s="883">
        <v>0.222295947488584</v>
      </c>
      <c r="J236" s="914">
        <v>4.1074599999999997</v>
      </c>
      <c r="K236" s="873" t="s">
        <v>2448</v>
      </c>
      <c r="L236" s="916">
        <v>1.2749999999999999</v>
      </c>
      <c r="M236" s="27" t="s">
        <v>2449</v>
      </c>
      <c r="N236" s="224" t="s">
        <v>127</v>
      </c>
    </row>
    <row r="237" spans="8:14" x14ac:dyDescent="0.2">
      <c r="H237" s="14"/>
      <c r="I237" s="883">
        <v>0.141555936073059</v>
      </c>
      <c r="J237" s="914">
        <v>3.8300920000000001</v>
      </c>
      <c r="K237" s="873" t="s">
        <v>2448</v>
      </c>
      <c r="L237" s="916">
        <v>1.2773333333333301</v>
      </c>
      <c r="M237" s="27" t="s">
        <v>2449</v>
      </c>
      <c r="N237" s="224" t="s">
        <v>127</v>
      </c>
    </row>
    <row r="238" spans="8:14" x14ac:dyDescent="0.2">
      <c r="H238" s="14"/>
      <c r="I238" s="883">
        <v>0.23078265421865399</v>
      </c>
      <c r="J238" s="914">
        <v>4.3133869999999996</v>
      </c>
      <c r="K238" s="873" t="s">
        <v>2448</v>
      </c>
      <c r="L238" s="916">
        <v>1.2611464968152799</v>
      </c>
      <c r="M238" s="27" t="s">
        <v>2449</v>
      </c>
      <c r="N238" s="224" t="s">
        <v>127</v>
      </c>
    </row>
    <row r="239" spans="8:14" x14ac:dyDescent="0.2">
      <c r="H239" s="14"/>
      <c r="I239" s="883">
        <v>0.165560495206894</v>
      </c>
      <c r="J239" s="914">
        <v>3.6631740000000002</v>
      </c>
      <c r="K239" s="873" t="s">
        <v>2448</v>
      </c>
      <c r="L239" s="916">
        <v>1.2944451109777999</v>
      </c>
      <c r="M239" s="27" t="s">
        <v>2449</v>
      </c>
      <c r="N239" s="224" t="s">
        <v>127</v>
      </c>
    </row>
    <row r="240" spans="8:14" x14ac:dyDescent="0.2">
      <c r="H240" s="14"/>
      <c r="I240" s="883">
        <v>0.241022260273972</v>
      </c>
      <c r="J240" s="914">
        <v>3.9905599999999999</v>
      </c>
      <c r="K240" s="873" t="s">
        <v>2448</v>
      </c>
      <c r="L240" s="916">
        <v>1.2749999999999999</v>
      </c>
      <c r="M240" s="27" t="s">
        <v>2449</v>
      </c>
      <c r="N240" s="224" t="s">
        <v>127</v>
      </c>
    </row>
    <row r="241" spans="8:14" x14ac:dyDescent="0.2">
      <c r="H241" s="14"/>
      <c r="I241" s="883">
        <v>0.15944349315068401</v>
      </c>
      <c r="J241" s="914">
        <v>3.8394409999999999</v>
      </c>
      <c r="K241" s="873" t="s">
        <v>2448</v>
      </c>
      <c r="L241" s="916">
        <v>1.27</v>
      </c>
      <c r="M241" s="27" t="s">
        <v>2449</v>
      </c>
      <c r="N241" s="224" t="s">
        <v>127</v>
      </c>
    </row>
    <row r="242" spans="8:14" x14ac:dyDescent="0.2">
      <c r="H242" s="14"/>
      <c r="I242" s="883">
        <v>0.22909926344049</v>
      </c>
      <c r="J242" s="914">
        <v>4.1698469999999999</v>
      </c>
      <c r="K242" s="873" t="s">
        <v>2448</v>
      </c>
      <c r="L242" s="916">
        <v>1.2748743718592901</v>
      </c>
      <c r="M242" s="27" t="s">
        <v>2449</v>
      </c>
      <c r="N242" s="224" t="s">
        <v>127</v>
      </c>
    </row>
    <row r="243" spans="8:14" x14ac:dyDescent="0.2">
      <c r="H243" s="14"/>
      <c r="I243" s="883">
        <v>0.222958342393273</v>
      </c>
      <c r="J243" s="914">
        <v>4.178833</v>
      </c>
      <c r="K243" s="873" t="s">
        <v>2448</v>
      </c>
      <c r="L243" s="916">
        <v>1.28373015873015</v>
      </c>
      <c r="M243" s="27" t="s">
        <v>2449</v>
      </c>
      <c r="N243" s="224" t="s">
        <v>127</v>
      </c>
    </row>
    <row r="244" spans="8:14" x14ac:dyDescent="0.2">
      <c r="H244" s="14"/>
      <c r="I244" s="883">
        <v>0.21765454864769901</v>
      </c>
      <c r="J244" s="914">
        <v>4.2781469999999997</v>
      </c>
      <c r="K244" s="873" t="s">
        <v>2448</v>
      </c>
      <c r="L244" s="916">
        <v>1.3076923076922999</v>
      </c>
      <c r="M244" s="27" t="s">
        <v>2449</v>
      </c>
      <c r="N244" s="224" t="s">
        <v>127</v>
      </c>
    </row>
    <row r="245" spans="8:14" x14ac:dyDescent="0.2">
      <c r="H245" s="14"/>
      <c r="I245" s="883">
        <v>0.212773972602739</v>
      </c>
      <c r="J245" s="914">
        <v>4.175548</v>
      </c>
      <c r="K245" s="873" t="s">
        <v>2448</v>
      </c>
      <c r="L245" s="916">
        <v>1.3</v>
      </c>
      <c r="M245" s="27" t="s">
        <v>2449</v>
      </c>
      <c r="N245" s="224" t="s">
        <v>127</v>
      </c>
    </row>
    <row r="246" spans="8:14" x14ac:dyDescent="0.2">
      <c r="H246" s="14"/>
      <c r="I246" s="883">
        <v>0.21937679688821199</v>
      </c>
      <c r="J246" s="914">
        <v>3.842527</v>
      </c>
      <c r="K246" s="873" t="s">
        <v>2448</v>
      </c>
      <c r="L246" s="916">
        <v>1.2666666666666599</v>
      </c>
      <c r="M246" s="27" t="s">
        <v>2449</v>
      </c>
      <c r="N246" s="224" t="s">
        <v>127</v>
      </c>
    </row>
    <row r="247" spans="8:14" x14ac:dyDescent="0.2">
      <c r="H247" s="14"/>
      <c r="I247" s="883">
        <v>0.20378741755454</v>
      </c>
      <c r="J247" s="914">
        <v>3.8304670000000001</v>
      </c>
      <c r="K247" s="873" t="s">
        <v>2448</v>
      </c>
      <c r="L247" s="916">
        <v>1.26</v>
      </c>
      <c r="M247" s="27" t="s">
        <v>2449</v>
      </c>
      <c r="N247" s="224" t="s">
        <v>127</v>
      </c>
    </row>
    <row r="248" spans="8:14" x14ac:dyDescent="0.2">
      <c r="H248" s="14"/>
      <c r="I248" s="883">
        <v>0.21938146223691801</v>
      </c>
      <c r="J248" s="914">
        <v>3.9677630000000002</v>
      </c>
      <c r="K248" s="873" t="s">
        <v>2448</v>
      </c>
      <c r="L248" s="916">
        <v>1.3031034482758601</v>
      </c>
      <c r="M248" s="27" t="s">
        <v>2449</v>
      </c>
      <c r="N248" s="224" t="s">
        <v>127</v>
      </c>
    </row>
    <row r="249" spans="8:14" x14ac:dyDescent="0.2">
      <c r="H249" s="14"/>
      <c r="I249" s="883">
        <v>0.22455009401020601</v>
      </c>
      <c r="J249" s="914">
        <v>3.9625819999999998</v>
      </c>
      <c r="K249" s="873" t="s">
        <v>2448</v>
      </c>
      <c r="L249" s="916">
        <v>1.29411764705882</v>
      </c>
      <c r="M249" s="27" t="s">
        <v>2449</v>
      </c>
      <c r="N249" s="224" t="s">
        <v>127</v>
      </c>
    </row>
    <row r="250" spans="8:14" x14ac:dyDescent="0.2">
      <c r="H250" s="14"/>
      <c r="I250" s="883">
        <v>0.20264269406392599</v>
      </c>
      <c r="J250" s="914">
        <v>3.8254250000000001</v>
      </c>
      <c r="K250" s="873" t="s">
        <v>2448</v>
      </c>
      <c r="L250" s="916">
        <v>1.3049999999999999</v>
      </c>
      <c r="M250" s="27" t="s">
        <v>2449</v>
      </c>
      <c r="N250" s="224" t="s">
        <v>127</v>
      </c>
    </row>
    <row r="251" spans="8:14" x14ac:dyDescent="0.2">
      <c r="H251" s="14"/>
      <c r="I251" s="883">
        <v>0.17373170819400999</v>
      </c>
      <c r="J251" s="914">
        <v>3.8565610000000001</v>
      </c>
      <c r="K251" s="873" t="s">
        <v>2448</v>
      </c>
      <c r="L251" s="916">
        <v>1.28346456692913</v>
      </c>
      <c r="M251" s="27" t="s">
        <v>2449</v>
      </c>
      <c r="N251" s="224" t="s">
        <v>127</v>
      </c>
    </row>
    <row r="252" spans="8:14" x14ac:dyDescent="0.2">
      <c r="H252" s="14"/>
      <c r="I252" s="883">
        <v>0.211282343987823</v>
      </c>
      <c r="J252" s="914">
        <v>4.0240660000000004</v>
      </c>
      <c r="K252" s="873" t="s">
        <v>2448</v>
      </c>
      <c r="L252" s="916">
        <v>1.3</v>
      </c>
      <c r="M252" s="27" t="s">
        <v>2449</v>
      </c>
      <c r="N252" s="224" t="s">
        <v>127</v>
      </c>
    </row>
    <row r="253" spans="8:14" x14ac:dyDescent="0.2">
      <c r="H253" s="14"/>
      <c r="I253" s="883">
        <v>0.17800342465753399</v>
      </c>
      <c r="J253" s="914">
        <v>3.816246</v>
      </c>
      <c r="K253" s="873" t="s">
        <v>2448</v>
      </c>
      <c r="L253" s="916">
        <v>1.2949999999999999</v>
      </c>
      <c r="M253" s="27" t="s">
        <v>2449</v>
      </c>
      <c r="N253" s="224" t="s">
        <v>127</v>
      </c>
    </row>
    <row r="254" spans="8:14" x14ac:dyDescent="0.2">
      <c r="H254" s="14"/>
      <c r="I254" s="883">
        <v>0.22242335290280399</v>
      </c>
      <c r="J254" s="914">
        <v>3.906434</v>
      </c>
      <c r="K254" s="873" t="s">
        <v>2448</v>
      </c>
      <c r="L254" s="916">
        <v>1.3</v>
      </c>
      <c r="M254" s="27" t="s">
        <v>2449</v>
      </c>
      <c r="N254" s="224" t="s">
        <v>127</v>
      </c>
    </row>
    <row r="255" spans="8:14" x14ac:dyDescent="0.2">
      <c r="H255" s="14"/>
      <c r="I255" s="883">
        <v>0.21378767123287601</v>
      </c>
      <c r="J255" s="914">
        <v>3.7884609999999999</v>
      </c>
      <c r="K255" s="873" t="s">
        <v>2448</v>
      </c>
      <c r="L255" s="916">
        <v>1.3019999999999901</v>
      </c>
      <c r="M255" s="27" t="s">
        <v>2449</v>
      </c>
      <c r="N255" s="224" t="s">
        <v>127</v>
      </c>
    </row>
    <row r="256" spans="8:14" x14ac:dyDescent="0.2">
      <c r="H256" s="14"/>
      <c r="I256" s="883">
        <v>0.214949771689497</v>
      </c>
      <c r="J256" s="914">
        <v>3.843156</v>
      </c>
      <c r="K256" s="873" t="s">
        <v>2448</v>
      </c>
      <c r="L256" s="916">
        <v>1.28</v>
      </c>
      <c r="M256" s="27" t="s">
        <v>2449</v>
      </c>
      <c r="N256" s="224" t="s">
        <v>127</v>
      </c>
    </row>
    <row r="257" spans="8:14" x14ac:dyDescent="0.2">
      <c r="H257" s="14"/>
      <c r="I257" s="883">
        <v>0.21230365296803599</v>
      </c>
      <c r="J257" s="914">
        <v>4.1127140000000004</v>
      </c>
      <c r="K257" s="873" t="s">
        <v>2448</v>
      </c>
      <c r="L257" s="916">
        <v>1.2833315999999999</v>
      </c>
      <c r="M257" s="27" t="s">
        <v>2449</v>
      </c>
      <c r="N257" s="224" t="s">
        <v>127</v>
      </c>
    </row>
    <row r="258" spans="8:14" x14ac:dyDescent="0.2">
      <c r="H258" s="14"/>
      <c r="I258" s="883">
        <v>0.19171485280282599</v>
      </c>
      <c r="J258" s="914">
        <v>4.3134069999999998</v>
      </c>
      <c r="K258" s="873" t="s">
        <v>2448</v>
      </c>
      <c r="L258" s="916">
        <v>1.2864321608040199</v>
      </c>
      <c r="M258" s="27" t="s">
        <v>2449</v>
      </c>
      <c r="N258" s="224" t="s">
        <v>127</v>
      </c>
    </row>
    <row r="259" spans="8:14" x14ac:dyDescent="0.2">
      <c r="H259" s="14"/>
      <c r="I259" s="883">
        <v>0.200730593607305</v>
      </c>
      <c r="J259" s="914">
        <v>3.698639</v>
      </c>
      <c r="K259" s="873" t="s">
        <v>2448</v>
      </c>
      <c r="L259" s="916">
        <v>1.2525333333333299</v>
      </c>
      <c r="M259" s="27" t="s">
        <v>2449</v>
      </c>
      <c r="N259" s="224" t="s">
        <v>127</v>
      </c>
    </row>
    <row r="260" spans="8:14" x14ac:dyDescent="0.2">
      <c r="H260" s="14"/>
      <c r="I260" s="883">
        <v>0.101920255218362</v>
      </c>
      <c r="J260" s="914">
        <v>3.7949299999999999</v>
      </c>
      <c r="K260" s="873" t="s">
        <v>2448</v>
      </c>
      <c r="L260" s="916">
        <v>1.27974405118976</v>
      </c>
      <c r="M260" s="27" t="s">
        <v>2449</v>
      </c>
      <c r="N260" s="224" t="s">
        <v>127</v>
      </c>
    </row>
    <row r="261" spans="8:14" x14ac:dyDescent="0.2">
      <c r="H261" s="14"/>
      <c r="I261" s="883">
        <v>0.21991751434533099</v>
      </c>
      <c r="J261" s="914">
        <v>3.765085</v>
      </c>
      <c r="K261" s="873" t="s">
        <v>2448</v>
      </c>
      <c r="L261" s="916">
        <v>1.38</v>
      </c>
      <c r="M261" s="27" t="s">
        <v>2450</v>
      </c>
      <c r="N261" s="224" t="s">
        <v>127</v>
      </c>
    </row>
    <row r="262" spans="8:14" x14ac:dyDescent="0.2">
      <c r="H262" s="14"/>
      <c r="I262" s="883">
        <v>0.216028054903495</v>
      </c>
      <c r="J262" s="914">
        <v>4.3047950000000004</v>
      </c>
      <c r="K262" s="873" t="s">
        <v>2448</v>
      </c>
      <c r="L262" s="916">
        <v>1.3174999999999999</v>
      </c>
      <c r="M262" s="27" t="s">
        <v>2450</v>
      </c>
      <c r="N262" s="224" t="s">
        <v>127</v>
      </c>
    </row>
    <row r="263" spans="8:14" x14ac:dyDescent="0.2">
      <c r="H263" s="14"/>
      <c r="I263" s="883">
        <v>0.172539942541962</v>
      </c>
      <c r="J263" s="914">
        <v>4.3119290000000001</v>
      </c>
      <c r="K263" s="873" t="s">
        <v>2448</v>
      </c>
      <c r="L263" s="916">
        <v>1.3470588235294101</v>
      </c>
      <c r="M263" s="27" t="s">
        <v>2450</v>
      </c>
      <c r="N263" s="224" t="s">
        <v>127</v>
      </c>
    </row>
    <row r="264" spans="8:14" x14ac:dyDescent="0.2">
      <c r="H264" s="14"/>
      <c r="I264" s="883">
        <v>0.201219353155972</v>
      </c>
      <c r="J264" s="914">
        <v>4.2446650000000004</v>
      </c>
      <c r="K264" s="873" t="s">
        <v>2448</v>
      </c>
      <c r="L264" s="916">
        <v>1.34</v>
      </c>
      <c r="M264" s="27" t="s">
        <v>2450</v>
      </c>
      <c r="N264" s="224" t="s">
        <v>127</v>
      </c>
    </row>
    <row r="265" spans="8:14" x14ac:dyDescent="0.2">
      <c r="H265" s="14"/>
      <c r="I265" s="883">
        <v>0.21032374804381801</v>
      </c>
      <c r="J265" s="914">
        <v>4.1922280000000001</v>
      </c>
      <c r="K265" s="873" t="s">
        <v>2448</v>
      </c>
      <c r="L265" s="916">
        <v>1.3693679999999999</v>
      </c>
      <c r="M265" s="27" t="s">
        <v>2450</v>
      </c>
      <c r="N265" s="224" t="s">
        <v>127</v>
      </c>
    </row>
    <row r="266" spans="8:14" x14ac:dyDescent="0.2">
      <c r="H266" s="14"/>
      <c r="I266" s="883">
        <v>0.20976930482678199</v>
      </c>
      <c r="J266" s="914">
        <v>4.2142090000000003</v>
      </c>
      <c r="K266" s="873" t="s">
        <v>2448</v>
      </c>
      <c r="L266" s="916">
        <v>1.31007352941176</v>
      </c>
      <c r="M266" s="27" t="s">
        <v>2450</v>
      </c>
      <c r="N266" s="224" t="s">
        <v>127</v>
      </c>
    </row>
    <row r="267" spans="8:14" x14ac:dyDescent="0.2">
      <c r="H267" s="14"/>
      <c r="I267" s="883">
        <v>0.22163015365890701</v>
      </c>
      <c r="J267" s="914">
        <v>4.2574969999999999</v>
      </c>
      <c r="K267" s="873" t="s">
        <v>2448</v>
      </c>
      <c r="L267" s="916">
        <v>1.335</v>
      </c>
      <c r="M267" s="27" t="s">
        <v>2450</v>
      </c>
      <c r="N267" s="224" t="s">
        <v>127</v>
      </c>
    </row>
    <row r="268" spans="8:14" x14ac:dyDescent="0.2">
      <c r="H268" s="14"/>
      <c r="I268" s="883">
        <v>0.14246505637811099</v>
      </c>
      <c r="J268" s="914">
        <v>4.2142749999999998</v>
      </c>
      <c r="K268" s="873" t="s">
        <v>2448</v>
      </c>
      <c r="L268" s="916">
        <v>1.31578947368421</v>
      </c>
      <c r="M268" s="27" t="s">
        <v>2450</v>
      </c>
      <c r="N268" s="224" t="s">
        <v>127</v>
      </c>
    </row>
    <row r="269" spans="8:14" x14ac:dyDescent="0.2">
      <c r="H269" s="14"/>
      <c r="I269" s="883">
        <v>0.21972247590055799</v>
      </c>
      <c r="J269" s="914">
        <v>4.2301570000000002</v>
      </c>
      <c r="K269" s="873" t="s">
        <v>2448</v>
      </c>
      <c r="L269" s="916">
        <v>1.3279999999999901</v>
      </c>
      <c r="M269" s="27" t="s">
        <v>2450</v>
      </c>
      <c r="N269" s="224" t="s">
        <v>127</v>
      </c>
    </row>
    <row r="270" spans="8:14" x14ac:dyDescent="0.2">
      <c r="H270" s="14"/>
      <c r="I270" s="883">
        <v>0.215655044420104</v>
      </c>
      <c r="J270" s="914">
        <v>4.3045289999999996</v>
      </c>
      <c r="K270" s="873" t="s">
        <v>2448</v>
      </c>
      <c r="L270" s="916">
        <v>1.3133333333333299</v>
      </c>
      <c r="M270" s="27" t="s">
        <v>2450</v>
      </c>
      <c r="N270" s="224" t="s">
        <v>127</v>
      </c>
    </row>
    <row r="271" spans="8:14" x14ac:dyDescent="0.2">
      <c r="H271" s="14"/>
      <c r="I271" s="883">
        <v>0.26906911581569098</v>
      </c>
      <c r="J271" s="914">
        <v>4.2194159999999998</v>
      </c>
      <c r="K271" s="873" t="s">
        <v>2448</v>
      </c>
      <c r="L271" s="916">
        <v>1.33636363636363</v>
      </c>
      <c r="M271" s="27" t="s">
        <v>2450</v>
      </c>
      <c r="N271" s="224" t="s">
        <v>127</v>
      </c>
    </row>
    <row r="272" spans="8:14" x14ac:dyDescent="0.2">
      <c r="H272" s="14"/>
      <c r="I272" s="883">
        <v>0.19557499559945701</v>
      </c>
      <c r="J272" s="914">
        <v>4.2449430000000001</v>
      </c>
      <c r="K272" s="873" t="s">
        <v>2448</v>
      </c>
      <c r="L272" s="916">
        <v>1.3877551020408101</v>
      </c>
      <c r="M272" s="27" t="s">
        <v>2450</v>
      </c>
      <c r="N272" s="224" t="s">
        <v>127</v>
      </c>
    </row>
    <row r="273" spans="8:14" x14ac:dyDescent="0.2">
      <c r="H273" s="14"/>
      <c r="I273" s="883">
        <v>0.207167663515338</v>
      </c>
      <c r="J273" s="914">
        <v>4.115348</v>
      </c>
      <c r="K273" s="873" t="s">
        <v>2448</v>
      </c>
      <c r="L273" s="916">
        <v>1.37295774647887</v>
      </c>
      <c r="M273" s="27" t="s">
        <v>2450</v>
      </c>
      <c r="N273" s="224" t="s">
        <v>127</v>
      </c>
    </row>
    <row r="274" spans="8:14" x14ac:dyDescent="0.2">
      <c r="H274" s="14"/>
      <c r="I274" s="883">
        <v>0.213807657847296</v>
      </c>
      <c r="J274" s="914">
        <v>3.9641850000000001</v>
      </c>
      <c r="K274" s="873" t="s">
        <v>2448</v>
      </c>
      <c r="L274" s="916">
        <v>1.3252482269503501</v>
      </c>
      <c r="M274" s="27" t="s">
        <v>2450</v>
      </c>
      <c r="N274" s="224" t="s">
        <v>127</v>
      </c>
    </row>
    <row r="275" spans="8:14" x14ac:dyDescent="0.2">
      <c r="H275" s="14"/>
      <c r="I275" s="883">
        <v>0.21500015531326599</v>
      </c>
      <c r="J275" s="914">
        <v>3.9820679999999999</v>
      </c>
      <c r="K275" s="873" t="s">
        <v>2448</v>
      </c>
      <c r="L275" s="916">
        <v>1.3505102040816299</v>
      </c>
      <c r="M275" s="27" t="s">
        <v>2450</v>
      </c>
      <c r="N275" s="224" t="s">
        <v>127</v>
      </c>
    </row>
    <row r="276" spans="8:14" x14ac:dyDescent="0.2">
      <c r="H276" s="14"/>
      <c r="I276" s="883">
        <v>0.20212709284627001</v>
      </c>
      <c r="J276" s="914">
        <v>4.0336530000000002</v>
      </c>
      <c r="K276" s="873" t="s">
        <v>2448</v>
      </c>
      <c r="L276" s="916">
        <v>1.3220000000000001</v>
      </c>
      <c r="M276" s="27" t="s">
        <v>2450</v>
      </c>
      <c r="N276" s="224" t="s">
        <v>127</v>
      </c>
    </row>
    <row r="277" spans="8:14" x14ac:dyDescent="0.2">
      <c r="H277" s="14"/>
      <c r="I277" s="883">
        <v>0.19032318228074499</v>
      </c>
      <c r="J277" s="914">
        <v>3.8102</v>
      </c>
      <c r="K277" s="873" t="s">
        <v>2448</v>
      </c>
      <c r="L277" s="916">
        <v>1.3654952380952301</v>
      </c>
      <c r="M277" s="27" t="s">
        <v>2450</v>
      </c>
      <c r="N277" s="224" t="s">
        <v>127</v>
      </c>
    </row>
    <row r="278" spans="8:14" x14ac:dyDescent="0.2">
      <c r="H278" s="14"/>
      <c r="I278" s="883">
        <v>0.207085878943054</v>
      </c>
      <c r="J278" s="914">
        <v>3.898136</v>
      </c>
      <c r="K278" s="873" t="s">
        <v>2448</v>
      </c>
      <c r="L278" s="916">
        <v>1.35607407407407</v>
      </c>
      <c r="M278" s="27" t="s">
        <v>2450</v>
      </c>
      <c r="N278" s="224" t="s">
        <v>127</v>
      </c>
    </row>
    <row r="279" spans="8:14" x14ac:dyDescent="0.2">
      <c r="H279" s="14"/>
      <c r="I279" s="883">
        <v>0.21073059360730501</v>
      </c>
      <c r="J279" s="914">
        <v>3.9484279999999998</v>
      </c>
      <c r="K279" s="873" t="s">
        <v>2448</v>
      </c>
      <c r="L279" s="916">
        <v>1.35</v>
      </c>
      <c r="M279" s="27" t="s">
        <v>2450</v>
      </c>
      <c r="N279" s="224" t="s">
        <v>127</v>
      </c>
    </row>
    <row r="280" spans="8:14" x14ac:dyDescent="0.2">
      <c r="H280" s="14"/>
      <c r="I280" s="883">
        <v>0.19145167427701601</v>
      </c>
      <c r="J280" s="914">
        <v>3.9674939999999999</v>
      </c>
      <c r="K280" s="873" t="s">
        <v>2448</v>
      </c>
      <c r="L280" s="916">
        <v>1.35</v>
      </c>
      <c r="M280" s="27" t="s">
        <v>2450</v>
      </c>
      <c r="N280" s="224" t="s">
        <v>127</v>
      </c>
    </row>
    <row r="281" spans="8:14" x14ac:dyDescent="0.2">
      <c r="H281" s="14"/>
      <c r="I281" s="883">
        <v>0.226759893455098</v>
      </c>
      <c r="J281" s="914">
        <v>3.8606720000000001</v>
      </c>
      <c r="K281" s="873" t="s">
        <v>2448</v>
      </c>
      <c r="L281" s="916">
        <v>1.32866666666666</v>
      </c>
      <c r="M281" s="27" t="s">
        <v>2450</v>
      </c>
      <c r="N281" s="224" t="s">
        <v>127</v>
      </c>
    </row>
    <row r="282" spans="8:14" x14ac:dyDescent="0.2">
      <c r="H282" s="14"/>
      <c r="I282" s="883">
        <v>0.175604148576677</v>
      </c>
      <c r="J282" s="914">
        <v>3.6191439999999999</v>
      </c>
      <c r="K282" s="873" t="s">
        <v>2448</v>
      </c>
      <c r="L282" s="916">
        <v>1.3543691261747599</v>
      </c>
      <c r="M282" s="27" t="s">
        <v>2450</v>
      </c>
      <c r="N282" s="224" t="s">
        <v>127</v>
      </c>
    </row>
    <row r="283" spans="8:14" x14ac:dyDescent="0.2">
      <c r="H283" s="14"/>
      <c r="I283" s="883">
        <v>0.191605514513535</v>
      </c>
      <c r="J283" s="914">
        <v>3.6631740000000002</v>
      </c>
      <c r="K283" s="873" t="s">
        <v>2448</v>
      </c>
      <c r="L283" s="916">
        <v>1.3443851229754</v>
      </c>
      <c r="M283" s="27" t="s">
        <v>2450</v>
      </c>
      <c r="N283" s="224" t="s">
        <v>127</v>
      </c>
    </row>
    <row r="284" spans="8:14" x14ac:dyDescent="0.2">
      <c r="H284" s="14"/>
      <c r="I284" s="883">
        <v>0.15344129566209999</v>
      </c>
      <c r="J284" s="914">
        <v>3.6381000000000001</v>
      </c>
      <c r="K284" s="873" t="s">
        <v>2448</v>
      </c>
      <c r="L284" s="916">
        <v>1.37</v>
      </c>
      <c r="M284" s="27" t="s">
        <v>2450</v>
      </c>
      <c r="N284" s="224" t="s">
        <v>127</v>
      </c>
    </row>
    <row r="285" spans="8:14" x14ac:dyDescent="0.2">
      <c r="H285" s="14"/>
      <c r="I285" s="883">
        <v>0.22796518264840099</v>
      </c>
      <c r="J285" s="914">
        <v>4.3037219999999996</v>
      </c>
      <c r="K285" s="873" t="s">
        <v>2448</v>
      </c>
      <c r="L285" s="916">
        <v>1.3199999999999901</v>
      </c>
      <c r="M285" s="27" t="s">
        <v>2450</v>
      </c>
      <c r="N285" s="224" t="s">
        <v>127</v>
      </c>
    </row>
    <row r="286" spans="8:14" x14ac:dyDescent="0.2">
      <c r="H286" s="14"/>
      <c r="I286" s="883">
        <v>0.162352477547549</v>
      </c>
      <c r="J286" s="914">
        <v>3.7367499999999998</v>
      </c>
      <c r="K286" s="873" t="s">
        <v>2448</v>
      </c>
      <c r="L286" s="916">
        <v>1.35064935064935</v>
      </c>
      <c r="M286" s="27" t="s">
        <v>2450</v>
      </c>
      <c r="N286" s="224" t="s">
        <v>127</v>
      </c>
    </row>
    <row r="287" spans="8:14" x14ac:dyDescent="0.2">
      <c r="H287" s="14"/>
      <c r="I287" s="883">
        <v>0.26955629352889598</v>
      </c>
      <c r="J287" s="914">
        <v>4.1529319999999998</v>
      </c>
      <c r="K287" s="873" t="s">
        <v>2448</v>
      </c>
      <c r="L287" s="916">
        <v>1.3676767676767601</v>
      </c>
      <c r="M287" s="27" t="s">
        <v>2450</v>
      </c>
      <c r="N287" s="224" t="s">
        <v>127</v>
      </c>
    </row>
    <row r="288" spans="8:14" x14ac:dyDescent="0.2">
      <c r="H288" s="14"/>
      <c r="I288" s="883">
        <v>0.21744172074020601</v>
      </c>
      <c r="J288" s="914">
        <v>3.904674</v>
      </c>
      <c r="K288" s="873" t="s">
        <v>2448</v>
      </c>
      <c r="L288" s="916">
        <v>1.3263157894736799</v>
      </c>
      <c r="M288" s="27" t="s">
        <v>2450</v>
      </c>
      <c r="N288" s="224" t="s">
        <v>127</v>
      </c>
    </row>
    <row r="289" spans="8:14" x14ac:dyDescent="0.2">
      <c r="H289" s="14"/>
      <c r="I289" s="883">
        <v>0.22513318112633099</v>
      </c>
      <c r="J289" s="914">
        <v>3.972988</v>
      </c>
      <c r="K289" s="873" t="s">
        <v>2448</v>
      </c>
      <c r="L289" s="916">
        <v>1.32222222222222</v>
      </c>
      <c r="M289" s="27" t="s">
        <v>2450</v>
      </c>
      <c r="N289" s="224" t="s">
        <v>127</v>
      </c>
    </row>
    <row r="290" spans="8:14" x14ac:dyDescent="0.2">
      <c r="H290" s="14"/>
      <c r="I290" s="883">
        <v>0.22151241072473901</v>
      </c>
      <c r="J290" s="914">
        <v>3.9677630000000002</v>
      </c>
      <c r="K290" s="873" t="s">
        <v>2448</v>
      </c>
      <c r="L290" s="916">
        <v>1.33076923076923</v>
      </c>
      <c r="M290" s="27" t="s">
        <v>2450</v>
      </c>
      <c r="N290" s="224" t="s">
        <v>127</v>
      </c>
    </row>
    <row r="291" spans="8:14" x14ac:dyDescent="0.2">
      <c r="H291" s="14"/>
      <c r="I291" s="883">
        <v>0.23368864155251101</v>
      </c>
      <c r="J291" s="914">
        <v>3.9598110000000002</v>
      </c>
      <c r="K291" s="873" t="s">
        <v>2448</v>
      </c>
      <c r="L291" s="916">
        <v>1.34</v>
      </c>
      <c r="M291" s="27" t="s">
        <v>2450</v>
      </c>
      <c r="N291" s="224" t="s">
        <v>127</v>
      </c>
    </row>
    <row r="292" spans="8:14" x14ac:dyDescent="0.2">
      <c r="H292" s="14"/>
      <c r="I292" s="883">
        <v>0.203957382039573</v>
      </c>
      <c r="J292" s="914">
        <v>3.813177</v>
      </c>
      <c r="K292" s="873" t="s">
        <v>2448</v>
      </c>
      <c r="L292" s="916">
        <v>1.32666666666666</v>
      </c>
      <c r="M292" s="27" t="s">
        <v>2450</v>
      </c>
      <c r="N292" s="224" t="s">
        <v>127</v>
      </c>
    </row>
    <row r="293" spans="8:14" x14ac:dyDescent="0.2">
      <c r="H293" s="14"/>
      <c r="I293" s="883">
        <v>0.18893531202435301</v>
      </c>
      <c r="J293" s="914">
        <v>3.8025159999999998</v>
      </c>
      <c r="K293" s="873" t="s">
        <v>2448</v>
      </c>
      <c r="L293" s="916">
        <v>1.3240000000000001</v>
      </c>
      <c r="M293" s="27" t="s">
        <v>2450</v>
      </c>
      <c r="N293" s="224" t="s">
        <v>127</v>
      </c>
    </row>
    <row r="294" spans="8:14" x14ac:dyDescent="0.2">
      <c r="H294" s="14"/>
      <c r="I294" s="883">
        <v>0.22355403348554001</v>
      </c>
      <c r="J294" s="914">
        <v>4.069083</v>
      </c>
      <c r="K294" s="873" t="s">
        <v>2448</v>
      </c>
      <c r="L294" s="916">
        <v>1.3333333333333299</v>
      </c>
      <c r="M294" s="27" t="s">
        <v>2450</v>
      </c>
      <c r="N294" s="224" t="s">
        <v>127</v>
      </c>
    </row>
    <row r="295" spans="8:14" x14ac:dyDescent="0.2">
      <c r="H295" s="14"/>
      <c r="I295" s="883">
        <v>0.21209374160623101</v>
      </c>
      <c r="J295" s="914">
        <v>3.853532</v>
      </c>
      <c r="K295" s="873" t="s">
        <v>2448</v>
      </c>
      <c r="L295" s="916">
        <v>1.3235294117647001</v>
      </c>
      <c r="M295" s="27" t="s">
        <v>2450</v>
      </c>
      <c r="N295" s="224" t="s">
        <v>127</v>
      </c>
    </row>
    <row r="296" spans="8:14" x14ac:dyDescent="0.2">
      <c r="H296" s="14"/>
      <c r="I296" s="883">
        <v>0.188701484018264</v>
      </c>
      <c r="J296" s="914">
        <v>3.7622140000000002</v>
      </c>
      <c r="K296" s="873" t="s">
        <v>2448</v>
      </c>
      <c r="L296" s="916">
        <v>1.35</v>
      </c>
      <c r="M296" s="27" t="s">
        <v>2450</v>
      </c>
      <c r="N296" s="224" t="s">
        <v>127</v>
      </c>
    </row>
    <row r="297" spans="8:14" x14ac:dyDescent="0.2">
      <c r="H297" s="14"/>
      <c r="I297" s="883">
        <v>0.23809056316590499</v>
      </c>
      <c r="J297" s="914">
        <v>4.3097630000000002</v>
      </c>
      <c r="K297" s="873" t="s">
        <v>2448</v>
      </c>
      <c r="L297" s="916">
        <v>1.36</v>
      </c>
      <c r="M297" s="27" t="s">
        <v>2450</v>
      </c>
      <c r="N297" s="224" t="s">
        <v>127</v>
      </c>
    </row>
    <row r="298" spans="8:14" x14ac:dyDescent="0.2">
      <c r="H298" s="14"/>
      <c r="I298" s="883">
        <v>0.254986953685583</v>
      </c>
      <c r="J298" s="914">
        <v>4.086805</v>
      </c>
      <c r="K298" s="873" t="s">
        <v>2448</v>
      </c>
      <c r="L298" s="916">
        <v>1.32</v>
      </c>
      <c r="M298" s="27" t="s">
        <v>2450</v>
      </c>
      <c r="N298" s="224" t="s">
        <v>127</v>
      </c>
    </row>
    <row r="299" spans="8:14" x14ac:dyDescent="0.2">
      <c r="H299" s="14"/>
      <c r="I299" s="883">
        <v>0.22134299406663599</v>
      </c>
      <c r="J299" s="914">
        <v>3.7577950000000002</v>
      </c>
      <c r="K299" s="873" t="s">
        <v>2448</v>
      </c>
      <c r="L299" s="916">
        <v>1.524</v>
      </c>
      <c r="M299" s="27" t="s">
        <v>2451</v>
      </c>
      <c r="N299" s="224" t="s">
        <v>127</v>
      </c>
    </row>
    <row r="300" spans="8:14" x14ac:dyDescent="0.2">
      <c r="H300" s="14"/>
      <c r="I300" s="883">
        <v>0.219490085704143</v>
      </c>
      <c r="J300" s="914">
        <v>3.793933</v>
      </c>
      <c r="K300" s="873" t="s">
        <v>2448</v>
      </c>
      <c r="L300" s="916">
        <v>1.51999999999999</v>
      </c>
      <c r="M300" s="27" t="s">
        <v>2451</v>
      </c>
      <c r="N300" s="224" t="s">
        <v>127</v>
      </c>
    </row>
    <row r="301" spans="8:14" x14ac:dyDescent="0.2">
      <c r="H301" s="14"/>
      <c r="I301" s="883">
        <v>0.192562230102166</v>
      </c>
      <c r="J301" s="914">
        <v>3.7746749999999998</v>
      </c>
      <c r="K301" s="873" t="s">
        <v>2448</v>
      </c>
      <c r="L301" s="916">
        <v>1.4769230769230699</v>
      </c>
      <c r="M301" s="27" t="s">
        <v>2451</v>
      </c>
      <c r="N301" s="224" t="s">
        <v>127</v>
      </c>
    </row>
    <row r="302" spans="8:14" x14ac:dyDescent="0.2">
      <c r="H302" s="14"/>
      <c r="I302" s="883">
        <v>0.21511954499174901</v>
      </c>
      <c r="J302" s="914">
        <v>3.8078530000000002</v>
      </c>
      <c r="K302" s="873" t="s">
        <v>2448</v>
      </c>
      <c r="L302" s="916">
        <v>1.5230769230769201</v>
      </c>
      <c r="M302" s="27" t="s">
        <v>2451</v>
      </c>
      <c r="N302" s="224" t="s">
        <v>127</v>
      </c>
    </row>
    <row r="303" spans="8:14" x14ac:dyDescent="0.2">
      <c r="H303" s="14"/>
      <c r="I303" s="883">
        <v>0.212930307179508</v>
      </c>
      <c r="J303" s="914">
        <v>3.811782</v>
      </c>
      <c r="K303" s="873" t="s">
        <v>2448</v>
      </c>
      <c r="L303" s="916">
        <v>1.4963636363636299</v>
      </c>
      <c r="M303" s="27" t="s">
        <v>2451</v>
      </c>
      <c r="N303" s="224" t="s">
        <v>127</v>
      </c>
    </row>
    <row r="304" spans="8:14" x14ac:dyDescent="0.2">
      <c r="H304" s="14"/>
      <c r="I304" s="883">
        <v>0.202634514934834</v>
      </c>
      <c r="J304" s="914">
        <v>3.7973249999999998</v>
      </c>
      <c r="K304" s="873" t="s">
        <v>2448</v>
      </c>
      <c r="L304" s="916">
        <v>1.456</v>
      </c>
      <c r="M304" s="27" t="s">
        <v>2451</v>
      </c>
      <c r="N304" s="224" t="s">
        <v>127</v>
      </c>
    </row>
    <row r="305" spans="8:14" x14ac:dyDescent="0.2">
      <c r="H305" s="14"/>
      <c r="I305" s="883">
        <v>0.215318347786398</v>
      </c>
      <c r="J305" s="914">
        <v>3.8051469999999998</v>
      </c>
      <c r="K305" s="873" t="s">
        <v>2448</v>
      </c>
      <c r="L305" s="916">
        <v>1.524</v>
      </c>
      <c r="M305" s="27" t="s">
        <v>2451</v>
      </c>
      <c r="N305" s="224" t="s">
        <v>127</v>
      </c>
    </row>
    <row r="306" spans="8:14" x14ac:dyDescent="0.2">
      <c r="H306" s="14"/>
      <c r="I306" s="883">
        <v>0.20638597291951899</v>
      </c>
      <c r="J306" s="914">
        <v>3.838997</v>
      </c>
      <c r="K306" s="873" t="s">
        <v>2448</v>
      </c>
      <c r="L306" s="916">
        <v>1.5920000000000001</v>
      </c>
      <c r="M306" s="27" t="s">
        <v>2451</v>
      </c>
      <c r="N306" s="224" t="s">
        <v>127</v>
      </c>
    </row>
    <row r="307" spans="8:14" x14ac:dyDescent="0.2">
      <c r="H307" s="14"/>
      <c r="I307" s="883">
        <v>0.20055530199300101</v>
      </c>
      <c r="J307" s="914">
        <v>3.8193519999999999</v>
      </c>
      <c r="K307" s="873" t="s">
        <v>2448</v>
      </c>
      <c r="L307" s="916">
        <v>1.4345454545454499</v>
      </c>
      <c r="M307" s="27" t="s">
        <v>2451</v>
      </c>
      <c r="N307" s="224" t="s">
        <v>127</v>
      </c>
    </row>
    <row r="308" spans="8:14" x14ac:dyDescent="0.2">
      <c r="H308" s="14"/>
      <c r="I308" s="883">
        <v>0.201322701604603</v>
      </c>
      <c r="J308" s="914">
        <v>3.8274339999999998</v>
      </c>
      <c r="K308" s="873" t="s">
        <v>2448</v>
      </c>
      <c r="L308" s="916">
        <v>1.44117647058823</v>
      </c>
      <c r="M308" s="27" t="s">
        <v>2451</v>
      </c>
      <c r="N308" s="224" t="s">
        <v>127</v>
      </c>
    </row>
    <row r="309" spans="8:14" x14ac:dyDescent="0.2">
      <c r="H309" s="14"/>
      <c r="I309" s="883">
        <v>0.226559409706374</v>
      </c>
      <c r="J309" s="914">
        <v>3.8422839999999998</v>
      </c>
      <c r="K309" s="873" t="s">
        <v>2448</v>
      </c>
      <c r="L309" s="916">
        <v>1.4350000000000001</v>
      </c>
      <c r="M309" s="27" t="s">
        <v>2451</v>
      </c>
      <c r="N309" s="224" t="s">
        <v>127</v>
      </c>
    </row>
    <row r="310" spans="8:14" x14ac:dyDescent="0.2">
      <c r="H310" s="14"/>
      <c r="I310" s="883">
        <v>0.22648904609767201</v>
      </c>
      <c r="J310" s="914">
        <v>4.3119290000000001</v>
      </c>
      <c r="K310" s="873" t="s">
        <v>2448</v>
      </c>
      <c r="L310" s="916">
        <v>1.415</v>
      </c>
      <c r="M310" s="27" t="s">
        <v>2451</v>
      </c>
      <c r="N310" s="224" t="s">
        <v>127</v>
      </c>
    </row>
    <row r="311" spans="8:14" x14ac:dyDescent="0.2">
      <c r="H311" s="14"/>
      <c r="I311" s="883">
        <v>0.235127097693627</v>
      </c>
      <c r="J311" s="914">
        <v>4.1341939999999999</v>
      </c>
      <c r="K311" s="873" t="s">
        <v>2448</v>
      </c>
      <c r="L311" s="916">
        <v>1.4012738853503099</v>
      </c>
      <c r="M311" s="27" t="s">
        <v>2451</v>
      </c>
      <c r="N311" s="224" t="s">
        <v>127</v>
      </c>
    </row>
    <row r="312" spans="8:14" x14ac:dyDescent="0.2">
      <c r="H312" s="14"/>
      <c r="I312" s="883">
        <v>0.242570661433613</v>
      </c>
      <c r="J312" s="914">
        <v>4.2167110000000001</v>
      </c>
      <c r="K312" s="873" t="s">
        <v>2448</v>
      </c>
      <c r="L312" s="916">
        <v>1.4583333333333299</v>
      </c>
      <c r="M312" s="27" t="s">
        <v>2451</v>
      </c>
      <c r="N312" s="224" t="s">
        <v>127</v>
      </c>
    </row>
    <row r="313" spans="8:14" x14ac:dyDescent="0.2">
      <c r="H313" s="14"/>
      <c r="I313" s="883">
        <v>0.23080669710806601</v>
      </c>
      <c r="J313" s="914">
        <v>3.7772929999999998</v>
      </c>
      <c r="K313" s="873" t="s">
        <v>2448</v>
      </c>
      <c r="L313" s="916">
        <v>1.446</v>
      </c>
      <c r="M313" s="27" t="s">
        <v>2451</v>
      </c>
      <c r="N313" s="224" t="s">
        <v>127</v>
      </c>
    </row>
    <row r="314" spans="8:14" x14ac:dyDescent="0.2">
      <c r="H314" s="14"/>
      <c r="I314" s="883">
        <v>0.27577853881278502</v>
      </c>
      <c r="J314" s="914">
        <v>4.3167470000000003</v>
      </c>
      <c r="K314" s="873" t="s">
        <v>2448</v>
      </c>
      <c r="L314" s="916">
        <v>1.464</v>
      </c>
      <c r="M314" s="27" t="s">
        <v>2451</v>
      </c>
      <c r="N314" s="224" t="s">
        <v>127</v>
      </c>
    </row>
    <row r="315" spans="8:14" x14ac:dyDescent="0.2">
      <c r="H315" s="14"/>
      <c r="I315" s="883">
        <v>0.22314401118070301</v>
      </c>
      <c r="J315" s="914">
        <v>4.3109270000000004</v>
      </c>
      <c r="K315" s="873" t="s">
        <v>2448</v>
      </c>
      <c r="L315" s="916">
        <v>1.3969849246231101</v>
      </c>
      <c r="M315" s="27" t="s">
        <v>2451</v>
      </c>
      <c r="N315" s="224" t="s">
        <v>127</v>
      </c>
    </row>
    <row r="316" spans="8:14" x14ac:dyDescent="0.2">
      <c r="H316" s="14"/>
      <c r="I316" s="883">
        <v>0.147012176560121</v>
      </c>
      <c r="J316" s="914">
        <v>3.802988</v>
      </c>
      <c r="K316" s="873" t="s">
        <v>2448</v>
      </c>
      <c r="L316" s="916">
        <v>1.42</v>
      </c>
      <c r="M316" s="27" t="s">
        <v>2451</v>
      </c>
      <c r="N316" s="224" t="s">
        <v>127</v>
      </c>
    </row>
    <row r="317" spans="8:14" x14ac:dyDescent="0.2">
      <c r="H317" s="14"/>
      <c r="I317" s="883">
        <v>0.21925799086757899</v>
      </c>
      <c r="J317" s="914">
        <v>3.7928139999999999</v>
      </c>
      <c r="K317" s="873" t="s">
        <v>2448</v>
      </c>
      <c r="L317" s="916">
        <v>1.47</v>
      </c>
      <c r="M317" s="27" t="s">
        <v>2451</v>
      </c>
      <c r="N317" s="224" t="s">
        <v>127</v>
      </c>
    </row>
    <row r="318" spans="8:14" x14ac:dyDescent="0.2">
      <c r="H318" s="14"/>
      <c r="I318" s="883">
        <v>0.22997907153729</v>
      </c>
      <c r="J318" s="914">
        <v>3.8539080000000001</v>
      </c>
      <c r="K318" s="873" t="s">
        <v>2448</v>
      </c>
      <c r="L318" s="916">
        <v>1.48</v>
      </c>
      <c r="M318" s="27" t="s">
        <v>2451</v>
      </c>
      <c r="N318" s="224" t="s">
        <v>127</v>
      </c>
    </row>
    <row r="319" spans="8:14" x14ac:dyDescent="0.2">
      <c r="H319" s="14"/>
      <c r="I319" s="883">
        <v>0.212872907153729</v>
      </c>
      <c r="J319" s="914">
        <v>3.5412919999999999</v>
      </c>
      <c r="K319" s="873" t="s">
        <v>2448</v>
      </c>
      <c r="L319" s="916">
        <v>1.52</v>
      </c>
      <c r="M319" s="27" t="s">
        <v>2451</v>
      </c>
      <c r="N319" s="224" t="s">
        <v>127</v>
      </c>
    </row>
    <row r="320" spans="8:14" x14ac:dyDescent="0.2">
      <c r="H320" s="14"/>
      <c r="I320" s="883">
        <v>0.21563546423135399</v>
      </c>
      <c r="J320" s="914">
        <v>3.4777040000000001</v>
      </c>
      <c r="K320" s="873" t="s">
        <v>2448</v>
      </c>
      <c r="L320" s="916">
        <v>1.52</v>
      </c>
      <c r="M320" s="27" t="s">
        <v>2451</v>
      </c>
      <c r="N320" s="224" t="s">
        <v>127</v>
      </c>
    </row>
    <row r="321" spans="8:14" x14ac:dyDescent="0.2">
      <c r="H321" s="14"/>
      <c r="I321" s="883">
        <v>0.23204597343295899</v>
      </c>
      <c r="J321" s="914">
        <v>3.7772929999999998</v>
      </c>
      <c r="K321" s="873" t="s">
        <v>2448</v>
      </c>
      <c r="L321" s="916">
        <v>1.4636363636363601</v>
      </c>
      <c r="M321" s="27" t="s">
        <v>2451</v>
      </c>
      <c r="N321" s="224" t="s">
        <v>127</v>
      </c>
    </row>
    <row r="322" spans="8:14" x14ac:dyDescent="0.2">
      <c r="H322" s="14"/>
      <c r="I322" s="883">
        <v>0.207477554088945</v>
      </c>
      <c r="J322" s="914">
        <v>3.8326310000000001</v>
      </c>
      <c r="K322" s="873" t="s">
        <v>2448</v>
      </c>
      <c r="L322" s="916">
        <v>1.4331983805668</v>
      </c>
      <c r="M322" s="27" t="s">
        <v>2451</v>
      </c>
      <c r="N322" s="224" t="s">
        <v>127</v>
      </c>
    </row>
    <row r="323" spans="8:14" x14ac:dyDescent="0.2">
      <c r="H323" s="14"/>
      <c r="I323" s="883">
        <v>0.27360547027374299</v>
      </c>
      <c r="J323" s="914">
        <v>4.2369370000000002</v>
      </c>
      <c r="K323" s="873" t="s">
        <v>2448</v>
      </c>
      <c r="L323" s="916">
        <v>1.48743718592964</v>
      </c>
      <c r="M323" s="27" t="s">
        <v>2451</v>
      </c>
      <c r="N323" s="224" t="s">
        <v>127</v>
      </c>
    </row>
    <row r="324" spans="8:14" x14ac:dyDescent="0.2">
      <c r="H324" s="14"/>
      <c r="I324" s="883">
        <v>0.16222782840692099</v>
      </c>
      <c r="J324" s="914">
        <v>3.8018209999999999</v>
      </c>
      <c r="K324" s="873" t="s">
        <v>2448</v>
      </c>
      <c r="L324" s="916">
        <v>1.4928014397120499</v>
      </c>
      <c r="M324" s="27" t="s">
        <v>2451</v>
      </c>
      <c r="N324" s="224" t="s">
        <v>127</v>
      </c>
    </row>
    <row r="325" spans="8:14" x14ac:dyDescent="0.2">
      <c r="H325" s="14"/>
      <c r="I325" s="883">
        <v>0.166871401627953</v>
      </c>
      <c r="J325" s="914">
        <v>3.7526999999999999</v>
      </c>
      <c r="K325" s="873" t="s">
        <v>2448</v>
      </c>
      <c r="L325" s="916">
        <v>1.4021739130434701</v>
      </c>
      <c r="M325" s="27" t="s">
        <v>2451</v>
      </c>
      <c r="N325" s="224" t="s">
        <v>127</v>
      </c>
    </row>
    <row r="326" spans="8:14" x14ac:dyDescent="0.2">
      <c r="H326" s="14"/>
      <c r="I326" s="883">
        <v>0.21879848277435501</v>
      </c>
      <c r="J326" s="914">
        <v>4.2369370000000002</v>
      </c>
      <c r="K326" s="873" t="s">
        <v>2448</v>
      </c>
      <c r="L326" s="916">
        <v>1.4</v>
      </c>
      <c r="M326" s="27" t="s">
        <v>2451</v>
      </c>
      <c r="N326" s="224" t="s">
        <v>127</v>
      </c>
    </row>
    <row r="327" spans="8:14" x14ac:dyDescent="0.2">
      <c r="H327" s="14"/>
      <c r="I327" s="883">
        <v>0.250063926940639</v>
      </c>
      <c r="J327" s="914">
        <v>4.2781469999999997</v>
      </c>
      <c r="K327" s="873" t="s">
        <v>2448</v>
      </c>
      <c r="L327" s="916">
        <v>1.4</v>
      </c>
      <c r="M327" s="27" t="s">
        <v>2451</v>
      </c>
      <c r="N327" s="224" t="s">
        <v>127</v>
      </c>
    </row>
    <row r="328" spans="8:14" x14ac:dyDescent="0.2">
      <c r="H328" s="14"/>
      <c r="I328" s="883">
        <v>0.22059996531992301</v>
      </c>
      <c r="J328" s="914">
        <v>3.7772929999999998</v>
      </c>
      <c r="K328" s="873" t="s">
        <v>2448</v>
      </c>
      <c r="L328" s="916">
        <v>1.4544303797468301</v>
      </c>
      <c r="M328" s="27" t="s">
        <v>2451</v>
      </c>
      <c r="N328" s="224" t="s">
        <v>127</v>
      </c>
    </row>
    <row r="329" spans="8:14" x14ac:dyDescent="0.2">
      <c r="H329" s="14"/>
      <c r="I329" s="883">
        <v>0.226188926940639</v>
      </c>
      <c r="J329" s="914">
        <v>3.802988</v>
      </c>
      <c r="K329" s="873" t="s">
        <v>2448</v>
      </c>
      <c r="L329" s="916">
        <v>1.41</v>
      </c>
      <c r="M329" s="27" t="s">
        <v>2451</v>
      </c>
      <c r="N329" s="224" t="s">
        <v>127</v>
      </c>
    </row>
    <row r="330" spans="8:14" x14ac:dyDescent="0.2">
      <c r="H330" s="14"/>
      <c r="I330" s="883">
        <v>0.21639507714895301</v>
      </c>
      <c r="J330" s="914">
        <v>3.8078479999999999</v>
      </c>
      <c r="K330" s="873" t="s">
        <v>2448</v>
      </c>
      <c r="L330" s="916">
        <v>1.97958208358328</v>
      </c>
      <c r="M330" s="27" t="s">
        <v>2451</v>
      </c>
      <c r="N330" s="224" t="s">
        <v>127</v>
      </c>
    </row>
    <row r="331" spans="8:14" x14ac:dyDescent="0.2">
      <c r="H331" s="14"/>
      <c r="I331" s="883">
        <v>0.25647850203793898</v>
      </c>
      <c r="J331" s="914">
        <v>4.2156200000000004</v>
      </c>
      <c r="K331" s="873" t="s">
        <v>2448</v>
      </c>
      <c r="L331" s="916">
        <v>1.4067114093959701</v>
      </c>
      <c r="M331" s="27" t="s">
        <v>2451</v>
      </c>
      <c r="N331" s="224" t="s">
        <v>127</v>
      </c>
    </row>
    <row r="332" spans="8:14" x14ac:dyDescent="0.2">
      <c r="H332" s="14"/>
      <c r="I332" s="883">
        <v>0.252328767123287</v>
      </c>
      <c r="J332" s="914">
        <v>4.2214049999999999</v>
      </c>
      <c r="K332" s="873" t="s">
        <v>2448</v>
      </c>
      <c r="L332" s="916">
        <v>1.45</v>
      </c>
      <c r="M332" s="27" t="s">
        <v>2451</v>
      </c>
      <c r="N332" s="224" t="s">
        <v>127</v>
      </c>
    </row>
    <row r="333" spans="8:14" x14ac:dyDescent="0.2">
      <c r="H333" s="14"/>
      <c r="I333" s="883">
        <v>0.219934360730593</v>
      </c>
      <c r="J333" s="914">
        <v>3.867686</v>
      </c>
      <c r="K333" s="873" t="s">
        <v>2448</v>
      </c>
      <c r="L333" s="916">
        <v>1.45</v>
      </c>
      <c r="M333" s="27" t="s">
        <v>2451</v>
      </c>
      <c r="N333" s="224" t="s">
        <v>127</v>
      </c>
    </row>
    <row r="334" spans="8:14" x14ac:dyDescent="0.2">
      <c r="H334" s="14"/>
      <c r="I334" s="883">
        <v>0.246974885844748</v>
      </c>
      <c r="J334" s="914">
        <v>4.2780750000000003</v>
      </c>
      <c r="K334" s="873" t="s">
        <v>2448</v>
      </c>
      <c r="L334" s="916">
        <v>1.6666666666666601</v>
      </c>
      <c r="M334" s="27" t="s">
        <v>2451</v>
      </c>
      <c r="N334" s="224" t="s">
        <v>127</v>
      </c>
    </row>
    <row r="335" spans="8:14" x14ac:dyDescent="0.2">
      <c r="H335" s="14"/>
      <c r="I335" s="883">
        <v>0.161291942524737</v>
      </c>
      <c r="J335" s="914">
        <v>3.8484940000000001</v>
      </c>
      <c r="K335" s="873" t="s">
        <v>2448</v>
      </c>
      <c r="L335" s="916">
        <v>1.4388122375524799</v>
      </c>
      <c r="M335" s="27" t="s">
        <v>2451</v>
      </c>
      <c r="N335" s="224" t="s">
        <v>127</v>
      </c>
    </row>
    <row r="336" spans="8:14" x14ac:dyDescent="0.2">
      <c r="H336" s="14"/>
      <c r="I336" s="883">
        <v>0.26277968036529598</v>
      </c>
      <c r="J336" s="914">
        <v>4.2368329999999998</v>
      </c>
      <c r="K336" s="873" t="s">
        <v>2448</v>
      </c>
      <c r="L336" s="916">
        <v>1.4</v>
      </c>
      <c r="M336" s="27" t="s">
        <v>2451</v>
      </c>
      <c r="N336" s="224" t="s">
        <v>127</v>
      </c>
    </row>
    <row r="337" spans="8:14" x14ac:dyDescent="0.2">
      <c r="H337" s="14"/>
      <c r="I337" s="883">
        <v>0.20610730593607299</v>
      </c>
      <c r="J337" s="914">
        <v>3.8435429999999999</v>
      </c>
      <c r="K337" s="873" t="s">
        <v>2448</v>
      </c>
      <c r="L337" s="916">
        <v>1.4</v>
      </c>
      <c r="M337" s="27" t="s">
        <v>2451</v>
      </c>
      <c r="N337" s="224" t="s">
        <v>127</v>
      </c>
    </row>
    <row r="338" spans="8:14" x14ac:dyDescent="0.2">
      <c r="H338" s="14"/>
      <c r="I338" s="883">
        <v>0.210416666666666</v>
      </c>
      <c r="J338" s="914">
        <v>3.8118759999999998</v>
      </c>
      <c r="K338" s="873" t="s">
        <v>2448</v>
      </c>
      <c r="L338" s="916">
        <v>1.4</v>
      </c>
      <c r="M338" s="27" t="s">
        <v>2451</v>
      </c>
      <c r="N338" s="224" t="s">
        <v>127</v>
      </c>
    </row>
    <row r="339" spans="8:14" x14ac:dyDescent="0.2">
      <c r="H339" s="14"/>
      <c r="I339" s="883">
        <v>0.21313456889605101</v>
      </c>
      <c r="J339" s="914">
        <v>4.2803500000000003</v>
      </c>
      <c r="K339" s="873" t="s">
        <v>2448</v>
      </c>
      <c r="L339" s="916">
        <v>1.3970588235294099</v>
      </c>
      <c r="M339" s="27" t="s">
        <v>2451</v>
      </c>
      <c r="N339" s="224" t="s">
        <v>127</v>
      </c>
    </row>
    <row r="340" spans="8:14" x14ac:dyDescent="0.2">
      <c r="H340" s="14"/>
      <c r="I340" s="883">
        <v>0.24499059897931699</v>
      </c>
      <c r="J340" s="914">
        <v>4.1697220000000002</v>
      </c>
      <c r="K340" s="873" t="s">
        <v>2448</v>
      </c>
      <c r="L340" s="916">
        <v>1.44705882352941</v>
      </c>
      <c r="M340" s="27" t="s">
        <v>2451</v>
      </c>
      <c r="N340" s="224" t="s">
        <v>127</v>
      </c>
    </row>
    <row r="341" spans="8:14" x14ac:dyDescent="0.2">
      <c r="H341" s="14"/>
      <c r="I341" s="883">
        <v>0.20275370422141401</v>
      </c>
      <c r="J341" s="914">
        <v>3.7867500000000001</v>
      </c>
      <c r="K341" s="873" t="s">
        <v>2448</v>
      </c>
      <c r="L341" s="916">
        <v>1.3979591836734599</v>
      </c>
      <c r="M341" s="27" t="s">
        <v>2451</v>
      </c>
      <c r="N341" s="224" t="s">
        <v>127</v>
      </c>
    </row>
    <row r="342" spans="8:14" x14ac:dyDescent="0.2">
      <c r="H342" s="14"/>
      <c r="I342" s="883">
        <v>7.0580560991519894E-2</v>
      </c>
      <c r="J342" s="914">
        <v>4.0090170000000001</v>
      </c>
      <c r="K342" s="873" t="s">
        <v>2448</v>
      </c>
      <c r="L342" s="916">
        <v>1.45714285714285</v>
      </c>
      <c r="M342" s="27" t="s">
        <v>2451</v>
      </c>
      <c r="N342" s="224" t="s">
        <v>127</v>
      </c>
    </row>
    <row r="343" spans="8:14" x14ac:dyDescent="0.2">
      <c r="H343" s="14"/>
      <c r="I343" s="883">
        <v>0.191278732055431</v>
      </c>
      <c r="J343" s="914">
        <v>4.405214</v>
      </c>
      <c r="K343" s="873" t="s">
        <v>2449</v>
      </c>
      <c r="L343" s="916">
        <v>1.18296</v>
      </c>
      <c r="M343" s="27" t="s">
        <v>2448</v>
      </c>
      <c r="N343" s="224" t="s">
        <v>486</v>
      </c>
    </row>
    <row r="344" spans="8:14" x14ac:dyDescent="0.2">
      <c r="H344" s="14"/>
      <c r="I344" s="883">
        <v>0.19512771883793401</v>
      </c>
      <c r="J344" s="914">
        <v>4.3563369999999999</v>
      </c>
      <c r="K344" s="873" t="s">
        <v>2449</v>
      </c>
      <c r="L344" s="916">
        <v>1.2108333333333301</v>
      </c>
      <c r="M344" s="27" t="s">
        <v>2448</v>
      </c>
      <c r="N344" s="224" t="s">
        <v>486</v>
      </c>
    </row>
    <row r="345" spans="8:14" x14ac:dyDescent="0.2">
      <c r="H345" s="14"/>
      <c r="I345" s="883">
        <v>0.17497832221771001</v>
      </c>
      <c r="J345" s="914">
        <v>4.4295819999999999</v>
      </c>
      <c r="K345" s="873" t="s">
        <v>2449</v>
      </c>
      <c r="L345" s="916">
        <v>1.20048962442119</v>
      </c>
      <c r="M345" s="27" t="s">
        <v>2448</v>
      </c>
      <c r="N345" s="224" t="s">
        <v>486</v>
      </c>
    </row>
    <row r="346" spans="8:14" x14ac:dyDescent="0.2">
      <c r="H346" s="14"/>
      <c r="I346" s="883">
        <v>0.20746050500866101</v>
      </c>
      <c r="J346" s="914">
        <v>4.5246130000000004</v>
      </c>
      <c r="K346" s="873" t="s">
        <v>2449</v>
      </c>
      <c r="L346" s="916">
        <v>1.22994652406417</v>
      </c>
      <c r="M346" s="27" t="s">
        <v>2448</v>
      </c>
      <c r="N346" s="224" t="s">
        <v>486</v>
      </c>
    </row>
    <row r="347" spans="8:14" x14ac:dyDescent="0.2">
      <c r="H347" s="14"/>
      <c r="I347" s="883">
        <v>0.190230868705309</v>
      </c>
      <c r="J347" s="914">
        <v>4.544613</v>
      </c>
      <c r="K347" s="873" t="s">
        <v>2449</v>
      </c>
      <c r="L347" s="916">
        <v>1.24833333333333</v>
      </c>
      <c r="M347" s="27" t="s">
        <v>2448</v>
      </c>
      <c r="N347" s="224" t="s">
        <v>486</v>
      </c>
    </row>
    <row r="348" spans="8:14" x14ac:dyDescent="0.2">
      <c r="H348" s="14"/>
      <c r="I348" s="883">
        <v>0.21751807458142999</v>
      </c>
      <c r="J348" s="914">
        <v>4.3886339999999997</v>
      </c>
      <c r="K348" s="873" t="s">
        <v>2449</v>
      </c>
      <c r="L348" s="916">
        <v>1.25</v>
      </c>
      <c r="M348" s="27" t="s">
        <v>2448</v>
      </c>
      <c r="N348" s="224" t="s">
        <v>486</v>
      </c>
    </row>
    <row r="349" spans="8:14" x14ac:dyDescent="0.2">
      <c r="H349" s="14"/>
      <c r="I349" s="883">
        <v>0.23107412816248099</v>
      </c>
      <c r="J349" s="914">
        <v>4.5237980000000002</v>
      </c>
      <c r="K349" s="873" t="s">
        <v>2449</v>
      </c>
      <c r="L349" s="916">
        <v>1.2037037037036999</v>
      </c>
      <c r="M349" s="27" t="s">
        <v>2448</v>
      </c>
      <c r="N349" s="224" t="s">
        <v>486</v>
      </c>
    </row>
    <row r="350" spans="8:14" x14ac:dyDescent="0.2">
      <c r="H350" s="14"/>
      <c r="I350" s="883">
        <v>0.180754602160352</v>
      </c>
      <c r="J350" s="914">
        <v>4.4439089999999997</v>
      </c>
      <c r="K350" s="873" t="s">
        <v>2449</v>
      </c>
      <c r="L350" s="916">
        <v>1.17</v>
      </c>
      <c r="M350" s="27" t="s">
        <v>2448</v>
      </c>
      <c r="N350" s="224" t="s">
        <v>486</v>
      </c>
    </row>
    <row r="351" spans="8:14" x14ac:dyDescent="0.2">
      <c r="H351" s="14"/>
      <c r="I351" s="883">
        <v>0.16470409249961901</v>
      </c>
      <c r="J351" s="914">
        <v>4.4527890000000001</v>
      </c>
      <c r="K351" s="873" t="s">
        <v>2449</v>
      </c>
      <c r="L351" s="916">
        <v>1.21</v>
      </c>
      <c r="M351" s="27" t="s">
        <v>2448</v>
      </c>
      <c r="N351" s="224" t="s">
        <v>486</v>
      </c>
    </row>
    <row r="352" spans="8:14" x14ac:dyDescent="0.2">
      <c r="H352" s="14"/>
      <c r="I352" s="883">
        <v>0.18023923626958699</v>
      </c>
      <c r="J352" s="914">
        <v>4.4557310000000001</v>
      </c>
      <c r="K352" s="873" t="s">
        <v>2449</v>
      </c>
      <c r="L352" s="916">
        <v>1.21</v>
      </c>
      <c r="M352" s="27" t="s">
        <v>2448</v>
      </c>
      <c r="N352" s="224" t="s">
        <v>486</v>
      </c>
    </row>
    <row r="353" spans="8:14" x14ac:dyDescent="0.2">
      <c r="H353" s="14"/>
      <c r="I353" s="883">
        <v>0.188661950403164</v>
      </c>
      <c r="J353" s="914">
        <v>4.4743409999999999</v>
      </c>
      <c r="K353" s="873" t="s">
        <v>2449</v>
      </c>
      <c r="L353" s="916">
        <v>1.23</v>
      </c>
      <c r="M353" s="27" t="s">
        <v>2448</v>
      </c>
      <c r="N353" s="224" t="s">
        <v>486</v>
      </c>
    </row>
    <row r="354" spans="8:14" x14ac:dyDescent="0.2">
      <c r="H354" s="14"/>
      <c r="I354" s="883">
        <v>0.17209748083241999</v>
      </c>
      <c r="J354" s="914">
        <v>4.4523299999999999</v>
      </c>
      <c r="K354" s="873" t="s">
        <v>2449</v>
      </c>
      <c r="L354" s="916">
        <v>1.19</v>
      </c>
      <c r="M354" s="27" t="s">
        <v>2448</v>
      </c>
      <c r="N354" s="224" t="s">
        <v>486</v>
      </c>
    </row>
    <row r="355" spans="8:14" x14ac:dyDescent="0.2">
      <c r="H355" s="14"/>
      <c r="I355" s="883">
        <v>0.18726061169852601</v>
      </c>
      <c r="J355" s="914">
        <v>4.337968</v>
      </c>
      <c r="K355" s="873" t="s">
        <v>2449</v>
      </c>
      <c r="L355" s="916">
        <v>1.26</v>
      </c>
      <c r="M355" s="27" t="s">
        <v>2449</v>
      </c>
      <c r="N355" s="224" t="s">
        <v>486</v>
      </c>
    </row>
    <row r="356" spans="8:14" x14ac:dyDescent="0.2">
      <c r="H356" s="14"/>
      <c r="I356" s="883">
        <v>0.192810755797998</v>
      </c>
      <c r="J356" s="914">
        <v>4.6805130000000004</v>
      </c>
      <c r="K356" s="873" t="s">
        <v>2449</v>
      </c>
      <c r="L356" s="916">
        <v>1.26797385620915</v>
      </c>
      <c r="M356" s="27" t="s">
        <v>2449</v>
      </c>
      <c r="N356" s="224" t="s">
        <v>486</v>
      </c>
    </row>
    <row r="357" spans="8:14" x14ac:dyDescent="0.2">
      <c r="H357" s="14"/>
      <c r="I357" s="883">
        <v>0.199042465206479</v>
      </c>
      <c r="J357" s="914">
        <v>4.5270520000000003</v>
      </c>
      <c r="K357" s="873" t="s">
        <v>2449</v>
      </c>
      <c r="L357" s="916">
        <v>1.2800039999999999</v>
      </c>
      <c r="M357" s="27" t="s">
        <v>2449</v>
      </c>
      <c r="N357" s="224" t="s">
        <v>486</v>
      </c>
    </row>
    <row r="358" spans="8:14" x14ac:dyDescent="0.2">
      <c r="H358" s="14"/>
      <c r="I358" s="883">
        <v>0.20069085285468</v>
      </c>
      <c r="J358" s="914">
        <v>4.5645680000000004</v>
      </c>
      <c r="K358" s="873" t="s">
        <v>2449</v>
      </c>
      <c r="L358" s="916">
        <v>1.28666666666666</v>
      </c>
      <c r="M358" s="27" t="s">
        <v>2449</v>
      </c>
      <c r="N358" s="224" t="s">
        <v>486</v>
      </c>
    </row>
    <row r="359" spans="8:14" x14ac:dyDescent="0.2">
      <c r="H359" s="14"/>
      <c r="I359" s="883">
        <v>0.19036761350673001</v>
      </c>
      <c r="J359" s="914">
        <v>4.4320950000000003</v>
      </c>
      <c r="K359" s="873" t="s">
        <v>2449</v>
      </c>
      <c r="L359" s="916">
        <v>1.2749999999999999</v>
      </c>
      <c r="M359" s="27" t="s">
        <v>2449</v>
      </c>
      <c r="N359" s="224" t="s">
        <v>486</v>
      </c>
    </row>
    <row r="360" spans="8:14" x14ac:dyDescent="0.2">
      <c r="H360" s="14"/>
      <c r="I360" s="883">
        <v>0.185100517137709</v>
      </c>
      <c r="J360" s="914">
        <v>4.3718139999999996</v>
      </c>
      <c r="K360" s="873" t="s">
        <v>2449</v>
      </c>
      <c r="L360" s="916">
        <v>1.2626262626262601</v>
      </c>
      <c r="M360" s="27" t="s">
        <v>2449</v>
      </c>
      <c r="N360" s="224" t="s">
        <v>486</v>
      </c>
    </row>
    <row r="361" spans="8:14" x14ac:dyDescent="0.2">
      <c r="H361" s="14"/>
      <c r="I361" s="883">
        <v>0.190511909737267</v>
      </c>
      <c r="J361" s="914">
        <v>4.3718139999999996</v>
      </c>
      <c r="K361" s="873" t="s">
        <v>2449</v>
      </c>
      <c r="L361" s="916">
        <v>1.2626262626262601</v>
      </c>
      <c r="M361" s="27" t="s">
        <v>2449</v>
      </c>
      <c r="N361" s="224" t="s">
        <v>486</v>
      </c>
    </row>
    <row r="362" spans="8:14" x14ac:dyDescent="0.2">
      <c r="H362" s="14"/>
      <c r="I362" s="883">
        <v>0.178905006804852</v>
      </c>
      <c r="J362" s="914">
        <v>4.4362649999999997</v>
      </c>
      <c r="K362" s="873" t="s">
        <v>2449</v>
      </c>
      <c r="L362" s="916">
        <v>1.2945807290364499</v>
      </c>
      <c r="M362" s="27" t="s">
        <v>2449</v>
      </c>
      <c r="N362" s="224" t="s">
        <v>486</v>
      </c>
    </row>
    <row r="363" spans="8:14" x14ac:dyDescent="0.2">
      <c r="H363" s="14"/>
      <c r="I363" s="883">
        <v>0.171125909943801</v>
      </c>
      <c r="J363" s="914">
        <v>4.4158169999999997</v>
      </c>
      <c r="K363" s="873" t="s">
        <v>2449</v>
      </c>
      <c r="L363" s="916">
        <v>1.2626262626262601</v>
      </c>
      <c r="M363" s="27" t="s">
        <v>2449</v>
      </c>
      <c r="N363" s="224" t="s">
        <v>486</v>
      </c>
    </row>
    <row r="364" spans="8:14" x14ac:dyDescent="0.2">
      <c r="H364" s="14"/>
      <c r="I364" s="883">
        <v>0.20095023521614799</v>
      </c>
      <c r="J364" s="914">
        <v>4.7292490000000003</v>
      </c>
      <c r="K364" s="873" t="s">
        <v>2449</v>
      </c>
      <c r="L364" s="916">
        <v>1.2976190476190399</v>
      </c>
      <c r="M364" s="27" t="s">
        <v>2449</v>
      </c>
      <c r="N364" s="224" t="s">
        <v>486</v>
      </c>
    </row>
    <row r="365" spans="8:14" x14ac:dyDescent="0.2">
      <c r="H365" s="14"/>
      <c r="I365" s="883">
        <v>0.20573289361790301</v>
      </c>
      <c r="J365" s="914">
        <v>4.3715700000000002</v>
      </c>
      <c r="K365" s="873" t="s">
        <v>2449</v>
      </c>
      <c r="L365" s="916">
        <v>1.2909090909090899</v>
      </c>
      <c r="M365" s="27" t="s">
        <v>2449</v>
      </c>
      <c r="N365" s="224" t="s">
        <v>486</v>
      </c>
    </row>
    <row r="366" spans="8:14" x14ac:dyDescent="0.2">
      <c r="H366" s="14"/>
      <c r="I366" s="883">
        <v>0.217473824428049</v>
      </c>
      <c r="J366" s="914">
        <v>4.4623660000000003</v>
      </c>
      <c r="K366" s="873" t="s">
        <v>2449</v>
      </c>
      <c r="L366" s="916">
        <v>1.29870129870129</v>
      </c>
      <c r="M366" s="27" t="s">
        <v>2449</v>
      </c>
      <c r="N366" s="224" t="s">
        <v>486</v>
      </c>
    </row>
    <row r="367" spans="8:14" x14ac:dyDescent="0.2">
      <c r="H367" s="14"/>
      <c r="I367" s="883">
        <v>0.20441895765562601</v>
      </c>
      <c r="J367" s="914">
        <v>4.4735120000000004</v>
      </c>
      <c r="K367" s="873" t="s">
        <v>2449</v>
      </c>
      <c r="L367" s="916">
        <v>1.30089853249475</v>
      </c>
      <c r="M367" s="27" t="s">
        <v>2449</v>
      </c>
      <c r="N367" s="224" t="s">
        <v>486</v>
      </c>
    </row>
    <row r="368" spans="8:14" x14ac:dyDescent="0.2">
      <c r="H368" s="14"/>
      <c r="I368" s="883">
        <v>0.20294671006137699</v>
      </c>
      <c r="J368" s="914">
        <v>4.4946539999999997</v>
      </c>
      <c r="K368" s="873" t="s">
        <v>2449</v>
      </c>
      <c r="L368" s="916">
        <v>1.30531465295629</v>
      </c>
      <c r="M368" s="27" t="s">
        <v>2449</v>
      </c>
      <c r="N368" s="224" t="s">
        <v>486</v>
      </c>
    </row>
    <row r="369" spans="8:14" x14ac:dyDescent="0.2">
      <c r="H369" s="14"/>
      <c r="I369" s="883">
        <v>0.18768510925496901</v>
      </c>
      <c r="J369" s="914">
        <v>4.4411170000000002</v>
      </c>
      <c r="K369" s="873" t="s">
        <v>2449</v>
      </c>
      <c r="L369" s="916">
        <v>1.2603241296518599</v>
      </c>
      <c r="M369" s="27" t="s">
        <v>2449</v>
      </c>
      <c r="N369" s="224" t="s">
        <v>486</v>
      </c>
    </row>
    <row r="370" spans="8:14" x14ac:dyDescent="0.2">
      <c r="H370" s="14"/>
      <c r="I370" s="883">
        <v>0.17066812074650001</v>
      </c>
      <c r="J370" s="914">
        <v>4.404674</v>
      </c>
      <c r="K370" s="873" t="s">
        <v>2449</v>
      </c>
      <c r="L370" s="916">
        <v>1.2720056985855199</v>
      </c>
      <c r="M370" s="27" t="s">
        <v>2449</v>
      </c>
      <c r="N370" s="224" t="s">
        <v>486</v>
      </c>
    </row>
    <row r="371" spans="8:14" x14ac:dyDescent="0.2">
      <c r="H371" s="14"/>
      <c r="I371" s="883">
        <v>0.20017893206918899</v>
      </c>
      <c r="J371" s="914">
        <v>4.4350670000000001</v>
      </c>
      <c r="K371" s="873" t="s">
        <v>2449</v>
      </c>
      <c r="L371" s="916">
        <v>1.2987580246913499</v>
      </c>
      <c r="M371" s="27" t="s">
        <v>2449</v>
      </c>
      <c r="N371" s="224" t="s">
        <v>486</v>
      </c>
    </row>
    <row r="372" spans="8:14" x14ac:dyDescent="0.2">
      <c r="H372" s="14"/>
      <c r="I372" s="883">
        <v>0.208793995249378</v>
      </c>
      <c r="J372" s="914">
        <v>4.4255709999999997</v>
      </c>
      <c r="K372" s="873" t="s">
        <v>2449</v>
      </c>
      <c r="L372" s="916">
        <v>1.3048326693226999</v>
      </c>
      <c r="M372" s="27" t="s">
        <v>2449</v>
      </c>
      <c r="N372" s="224" t="s">
        <v>486</v>
      </c>
    </row>
    <row r="373" spans="8:14" x14ac:dyDescent="0.2">
      <c r="H373" s="14"/>
      <c r="I373" s="883">
        <v>0.19953228382386401</v>
      </c>
      <c r="J373" s="914">
        <v>4.437373</v>
      </c>
      <c r="K373" s="873" t="s">
        <v>2449</v>
      </c>
      <c r="L373" s="916">
        <v>1.3</v>
      </c>
      <c r="M373" s="27" t="s">
        <v>2449</v>
      </c>
      <c r="N373" s="224" t="s">
        <v>486</v>
      </c>
    </row>
    <row r="374" spans="8:14" x14ac:dyDescent="0.2">
      <c r="H374" s="14"/>
      <c r="I374" s="883">
        <v>0.188180815457173</v>
      </c>
      <c r="J374" s="914">
        <v>4.4557310000000001</v>
      </c>
      <c r="K374" s="873" t="s">
        <v>2449</v>
      </c>
      <c r="L374" s="916">
        <v>1.27</v>
      </c>
      <c r="M374" s="27" t="s">
        <v>2449</v>
      </c>
      <c r="N374" s="224" t="s">
        <v>486</v>
      </c>
    </row>
    <row r="375" spans="8:14" x14ac:dyDescent="0.2">
      <c r="H375" s="14"/>
      <c r="I375" s="883">
        <v>0.18507785973539301</v>
      </c>
      <c r="J375" s="914">
        <v>4.6213300000000004</v>
      </c>
      <c r="K375" s="873" t="s">
        <v>2449</v>
      </c>
      <c r="L375" s="916">
        <v>1.3076923076922999</v>
      </c>
      <c r="M375" s="27" t="s">
        <v>2449</v>
      </c>
      <c r="N375" s="224" t="s">
        <v>486</v>
      </c>
    </row>
    <row r="376" spans="8:14" x14ac:dyDescent="0.2">
      <c r="H376" s="14"/>
      <c r="I376" s="883">
        <v>0.20522573167629399</v>
      </c>
      <c r="J376" s="914">
        <v>4.4963610000000003</v>
      </c>
      <c r="K376" s="873" t="s">
        <v>2449</v>
      </c>
      <c r="L376" s="916">
        <v>1.3503086419753001</v>
      </c>
      <c r="M376" s="27" t="s">
        <v>2450</v>
      </c>
      <c r="N376" s="224" t="s">
        <v>486</v>
      </c>
    </row>
    <row r="377" spans="8:14" x14ac:dyDescent="0.2">
      <c r="H377" s="14"/>
      <c r="I377" s="883">
        <v>0.17661149976345</v>
      </c>
      <c r="J377" s="914">
        <v>4.5063120000000003</v>
      </c>
      <c r="K377" s="873" t="s">
        <v>2449</v>
      </c>
      <c r="L377" s="916">
        <v>1.38961038961038</v>
      </c>
      <c r="M377" s="27" t="s">
        <v>2450</v>
      </c>
      <c r="N377" s="224" t="s">
        <v>486</v>
      </c>
    </row>
    <row r="378" spans="8:14" x14ac:dyDescent="0.2">
      <c r="H378" s="14"/>
      <c r="I378" s="883">
        <v>0.22185992110067801</v>
      </c>
      <c r="J378" s="914">
        <v>4.4523299999999999</v>
      </c>
      <c r="K378" s="873" t="s">
        <v>2449</v>
      </c>
      <c r="L378" s="916">
        <v>1.3405</v>
      </c>
      <c r="M378" s="27" t="s">
        <v>2450</v>
      </c>
      <c r="N378" s="224" t="s">
        <v>486</v>
      </c>
    </row>
    <row r="379" spans="8:14" x14ac:dyDescent="0.2">
      <c r="H379" s="14"/>
      <c r="I379" s="883">
        <v>0.17177130898021301</v>
      </c>
      <c r="J379" s="914">
        <v>4.4227949999999998</v>
      </c>
      <c r="K379" s="873" t="s">
        <v>2449</v>
      </c>
      <c r="L379" s="916">
        <v>1.38888888888888</v>
      </c>
      <c r="M379" s="27" t="s">
        <v>2450</v>
      </c>
      <c r="N379" s="224" t="s">
        <v>486</v>
      </c>
    </row>
    <row r="380" spans="8:14" x14ac:dyDescent="0.2">
      <c r="H380" s="14"/>
      <c r="I380" s="883">
        <v>0.20580328617069801</v>
      </c>
      <c r="J380" s="914">
        <v>4.7190510000000003</v>
      </c>
      <c r="K380" s="873" t="s">
        <v>2449</v>
      </c>
      <c r="L380" s="916">
        <v>1.3740000000000001</v>
      </c>
      <c r="M380" s="27" t="s">
        <v>2450</v>
      </c>
      <c r="N380" s="224" t="s">
        <v>486</v>
      </c>
    </row>
    <row r="381" spans="8:14" x14ac:dyDescent="0.2">
      <c r="H381" s="14"/>
      <c r="I381" s="883">
        <v>0.203774526579968</v>
      </c>
      <c r="J381" s="914">
        <v>4.613785</v>
      </c>
      <c r="K381" s="873" t="s">
        <v>2449</v>
      </c>
      <c r="L381" s="916">
        <v>1.38461866666666</v>
      </c>
      <c r="M381" s="27" t="s">
        <v>2450</v>
      </c>
      <c r="N381" s="224" t="s">
        <v>486</v>
      </c>
    </row>
    <row r="382" spans="8:14" x14ac:dyDescent="0.2">
      <c r="H382" s="14"/>
      <c r="I382" s="883">
        <v>0.18428467409593799</v>
      </c>
      <c r="J382" s="914">
        <v>4.4517249999999997</v>
      </c>
      <c r="K382" s="873" t="s">
        <v>2449</v>
      </c>
      <c r="L382" s="916">
        <v>1.328125</v>
      </c>
      <c r="M382" s="27" t="s">
        <v>2450</v>
      </c>
      <c r="N382" s="224" t="s">
        <v>486</v>
      </c>
    </row>
    <row r="383" spans="8:14" x14ac:dyDescent="0.2">
      <c r="H383" s="14"/>
      <c r="I383" s="883">
        <v>0.22260273972602701</v>
      </c>
      <c r="J383" s="914">
        <v>4.5224770000000003</v>
      </c>
      <c r="K383" s="873" t="s">
        <v>2449</v>
      </c>
      <c r="L383" s="916">
        <v>1.375</v>
      </c>
      <c r="M383" s="27" t="s">
        <v>2450</v>
      </c>
      <c r="N383" s="224" t="s">
        <v>486</v>
      </c>
    </row>
    <row r="384" spans="8:14" x14ac:dyDescent="0.2">
      <c r="H384" s="14"/>
      <c r="I384" s="883">
        <v>0.202982703676376</v>
      </c>
      <c r="J384" s="914">
        <v>4.6431699999999996</v>
      </c>
      <c r="K384" s="873" t="s">
        <v>2449</v>
      </c>
      <c r="L384" s="916">
        <v>1.3339920948616599</v>
      </c>
      <c r="M384" s="27" t="s">
        <v>2450</v>
      </c>
      <c r="N384" s="224" t="s">
        <v>486</v>
      </c>
    </row>
    <row r="385" spans="8:14" x14ac:dyDescent="0.2">
      <c r="H385" s="14"/>
      <c r="I385" s="883">
        <v>0.184130102261092</v>
      </c>
      <c r="J385" s="914">
        <v>4.4620499999999996</v>
      </c>
      <c r="K385" s="873" t="s">
        <v>2449</v>
      </c>
      <c r="L385" s="916">
        <v>1.3108108108108101</v>
      </c>
      <c r="M385" s="27" t="s">
        <v>2450</v>
      </c>
      <c r="N385" s="224" t="s">
        <v>486</v>
      </c>
    </row>
    <row r="386" spans="8:14" x14ac:dyDescent="0.2">
      <c r="H386" s="14"/>
      <c r="I386" s="883">
        <v>0.21513008768179101</v>
      </c>
      <c r="J386" s="914">
        <v>4.5066199999999998</v>
      </c>
      <c r="K386" s="873" t="s">
        <v>2449</v>
      </c>
      <c r="L386" s="916">
        <v>1.36363636363636</v>
      </c>
      <c r="M386" s="27" t="s">
        <v>2450</v>
      </c>
      <c r="N386" s="224" t="s">
        <v>486</v>
      </c>
    </row>
    <row r="387" spans="8:14" x14ac:dyDescent="0.2">
      <c r="H387" s="14"/>
      <c r="I387" s="883">
        <v>0.21430775542237401</v>
      </c>
      <c r="J387" s="914">
        <v>4.6613040000000003</v>
      </c>
      <c r="K387" s="873" t="s">
        <v>2449</v>
      </c>
      <c r="L387" s="916">
        <v>1.3671875</v>
      </c>
      <c r="M387" s="27" t="s">
        <v>2450</v>
      </c>
      <c r="N387" s="224" t="s">
        <v>486</v>
      </c>
    </row>
    <row r="388" spans="8:14" x14ac:dyDescent="0.2">
      <c r="H388" s="14"/>
      <c r="I388" s="883">
        <v>0.22551369863013601</v>
      </c>
      <c r="J388" s="914">
        <v>4.4227730000000003</v>
      </c>
      <c r="K388" s="873" t="s">
        <v>2449</v>
      </c>
      <c r="L388" s="916">
        <v>1.35</v>
      </c>
      <c r="M388" s="27" t="s">
        <v>2450</v>
      </c>
      <c r="N388" s="224" t="s">
        <v>486</v>
      </c>
    </row>
    <row r="389" spans="8:14" x14ac:dyDescent="0.2">
      <c r="H389" s="14"/>
      <c r="I389" s="883">
        <v>0.21446275684931501</v>
      </c>
      <c r="J389" s="914">
        <v>4.4256799999999998</v>
      </c>
      <c r="K389" s="873" t="s">
        <v>2449</v>
      </c>
      <c r="L389" s="916">
        <v>1.35</v>
      </c>
      <c r="M389" s="27" t="s">
        <v>2450</v>
      </c>
      <c r="N389" s="224" t="s">
        <v>486</v>
      </c>
    </row>
    <row r="390" spans="8:14" x14ac:dyDescent="0.2">
      <c r="H390" s="14"/>
      <c r="I390" s="883">
        <v>0.201896879756468</v>
      </c>
      <c r="J390" s="914">
        <v>4.6534620000000002</v>
      </c>
      <c r="K390" s="873" t="s">
        <v>2449</v>
      </c>
      <c r="L390" s="916">
        <v>1.35</v>
      </c>
      <c r="M390" s="27" t="s">
        <v>2450</v>
      </c>
      <c r="N390" s="224" t="s">
        <v>486</v>
      </c>
    </row>
    <row r="391" spans="8:14" x14ac:dyDescent="0.2">
      <c r="H391" s="14"/>
      <c r="I391" s="883">
        <v>0.22103310502283099</v>
      </c>
      <c r="J391" s="914">
        <v>4.3422799999999997</v>
      </c>
      <c r="K391" s="873" t="s">
        <v>2449</v>
      </c>
      <c r="L391" s="916">
        <v>1.35</v>
      </c>
      <c r="M391" s="27" t="s">
        <v>2450</v>
      </c>
      <c r="N391" s="224" t="s">
        <v>486</v>
      </c>
    </row>
    <row r="392" spans="8:14" x14ac:dyDescent="0.2">
      <c r="H392" s="14"/>
      <c r="I392" s="883">
        <v>0.22042051676933599</v>
      </c>
      <c r="J392" s="914">
        <v>4.4828809999999999</v>
      </c>
      <c r="K392" s="873" t="s">
        <v>2449</v>
      </c>
      <c r="L392" s="916">
        <v>1.4017379999999999</v>
      </c>
      <c r="M392" s="27" t="s">
        <v>2451</v>
      </c>
      <c r="N392" s="224" t="s">
        <v>486</v>
      </c>
    </row>
    <row r="393" spans="8:14" x14ac:dyDescent="0.2">
      <c r="H393" s="14"/>
      <c r="I393" s="883">
        <v>0.206337508489117</v>
      </c>
      <c r="J393" s="914">
        <v>4.5351999999999997</v>
      </c>
      <c r="K393" s="873" t="s">
        <v>2449</v>
      </c>
      <c r="L393" s="916">
        <v>1.39690721649484</v>
      </c>
      <c r="M393" s="27" t="s">
        <v>2451</v>
      </c>
      <c r="N393" s="224" t="s">
        <v>486</v>
      </c>
    </row>
    <row r="394" spans="8:14" x14ac:dyDescent="0.2">
      <c r="H394" s="14"/>
      <c r="I394" s="883">
        <v>0.17878806738876499</v>
      </c>
      <c r="J394" s="914">
        <v>4.4025239999999997</v>
      </c>
      <c r="K394" s="873" t="s">
        <v>2449</v>
      </c>
      <c r="L394" s="916">
        <v>1.51191082154128</v>
      </c>
      <c r="M394" s="27" t="s">
        <v>2451</v>
      </c>
      <c r="N394" s="224" t="s">
        <v>486</v>
      </c>
    </row>
    <row r="395" spans="8:14" x14ac:dyDescent="0.2">
      <c r="H395" s="14"/>
      <c r="I395" s="883">
        <v>0.21126368925393499</v>
      </c>
      <c r="J395" s="914">
        <v>4.3925609999999997</v>
      </c>
      <c r="K395" s="873" t="s">
        <v>2449</v>
      </c>
      <c r="L395" s="916">
        <v>1.4748559999999999</v>
      </c>
      <c r="M395" s="27" t="s">
        <v>2451</v>
      </c>
      <c r="N395" s="224" t="s">
        <v>486</v>
      </c>
    </row>
    <row r="396" spans="8:14" x14ac:dyDescent="0.2">
      <c r="H396" s="14"/>
      <c r="I396" s="883">
        <v>0.213410101893483</v>
      </c>
      <c r="J396" s="914">
        <v>4.523231</v>
      </c>
      <c r="K396" s="873" t="s">
        <v>2449</v>
      </c>
      <c r="L396" s="916">
        <v>1.39895705209656</v>
      </c>
      <c r="M396" s="27" t="s">
        <v>2451</v>
      </c>
      <c r="N396" s="224" t="s">
        <v>486</v>
      </c>
    </row>
    <row r="397" spans="8:14" x14ac:dyDescent="0.2">
      <c r="H397" s="14"/>
      <c r="I397" s="883">
        <v>0.22386009492515499</v>
      </c>
      <c r="J397" s="914">
        <v>4.4372999999999996</v>
      </c>
      <c r="K397" s="873" t="s">
        <v>2449</v>
      </c>
      <c r="L397" s="916">
        <v>1.4732927999999901</v>
      </c>
      <c r="M397" s="27" t="s">
        <v>2451</v>
      </c>
      <c r="N397" s="224" t="s">
        <v>486</v>
      </c>
    </row>
    <row r="398" spans="8:14" x14ac:dyDescent="0.2">
      <c r="H398" s="14"/>
      <c r="I398" s="883">
        <v>0.21752434200517201</v>
      </c>
      <c r="J398" s="914">
        <v>4.7312609999999999</v>
      </c>
      <c r="K398" s="873" t="s">
        <v>2449</v>
      </c>
      <c r="L398" s="916">
        <v>1.4066666666666601</v>
      </c>
      <c r="M398" s="27" t="s">
        <v>2451</v>
      </c>
      <c r="N398" s="224" t="s">
        <v>486</v>
      </c>
    </row>
    <row r="399" spans="8:14" x14ac:dyDescent="0.2">
      <c r="H399" s="14"/>
      <c r="I399" s="883">
        <v>0.214189380107807</v>
      </c>
      <c r="J399" s="914">
        <v>4.5986760000000002</v>
      </c>
      <c r="K399" s="873" t="s">
        <v>2449</v>
      </c>
      <c r="L399" s="916">
        <v>1.4166666666666601</v>
      </c>
      <c r="M399" s="27" t="s">
        <v>2451</v>
      </c>
      <c r="N399" s="224" t="s">
        <v>486</v>
      </c>
    </row>
    <row r="400" spans="8:14" x14ac:dyDescent="0.2">
      <c r="H400" s="14"/>
      <c r="I400" s="883">
        <v>0.19995707268301099</v>
      </c>
      <c r="J400" s="914">
        <v>4.6804870000000003</v>
      </c>
      <c r="K400" s="873" t="s">
        <v>2449</v>
      </c>
      <c r="L400" s="916">
        <v>1.45</v>
      </c>
      <c r="M400" s="27" t="s">
        <v>2451</v>
      </c>
      <c r="N400" s="224" t="s">
        <v>486</v>
      </c>
    </row>
    <row r="401" spans="8:14" x14ac:dyDescent="0.2">
      <c r="H401" s="14"/>
      <c r="I401" s="883">
        <v>0.23234157540497299</v>
      </c>
      <c r="J401" s="914">
        <v>4.6744700000000003</v>
      </c>
      <c r="K401" s="873" t="s">
        <v>2449</v>
      </c>
      <c r="L401" s="916">
        <v>1.6721885000000001</v>
      </c>
      <c r="M401" s="27" t="s">
        <v>2451</v>
      </c>
      <c r="N401" s="224" t="s">
        <v>486</v>
      </c>
    </row>
    <row r="402" spans="8:14" x14ac:dyDescent="0.2">
      <c r="H402" s="14"/>
      <c r="I402" s="883">
        <v>0.21308765853491399</v>
      </c>
      <c r="J402" s="914">
        <v>4.401586</v>
      </c>
      <c r="K402" s="873" t="s">
        <v>2449</v>
      </c>
      <c r="L402" s="916">
        <v>1.40020995800839</v>
      </c>
      <c r="M402" s="27" t="s">
        <v>2451</v>
      </c>
      <c r="N402" s="224" t="s">
        <v>486</v>
      </c>
    </row>
    <row r="403" spans="8:14" x14ac:dyDescent="0.2">
      <c r="H403" s="14"/>
      <c r="I403" s="883">
        <v>0.22122151552264799</v>
      </c>
      <c r="J403" s="914">
        <v>4.5850030000000004</v>
      </c>
      <c r="K403" s="873" t="s">
        <v>2449</v>
      </c>
      <c r="L403" s="916">
        <v>1.4673913043478199</v>
      </c>
      <c r="M403" s="27" t="s">
        <v>2451</v>
      </c>
      <c r="N403" s="224" t="s">
        <v>486</v>
      </c>
    </row>
    <row r="404" spans="8:14" x14ac:dyDescent="0.2">
      <c r="H404" s="14"/>
      <c r="I404" s="883">
        <v>0.221862736574372</v>
      </c>
      <c r="J404" s="914">
        <v>4.6657500000000001</v>
      </c>
      <c r="K404" s="873" t="s">
        <v>2449</v>
      </c>
      <c r="L404" s="916">
        <v>1.4718954248366001</v>
      </c>
      <c r="M404" s="27" t="s">
        <v>2451</v>
      </c>
      <c r="N404" s="224" t="s">
        <v>486</v>
      </c>
    </row>
    <row r="405" spans="8:14" x14ac:dyDescent="0.2">
      <c r="H405" s="14"/>
      <c r="I405" s="883">
        <v>0.21939438921108301</v>
      </c>
      <c r="J405" s="914">
        <v>4.598516</v>
      </c>
      <c r="K405" s="873" t="s">
        <v>2449</v>
      </c>
      <c r="L405" s="916">
        <v>1.4699294117646999</v>
      </c>
      <c r="M405" s="27" t="s">
        <v>2451</v>
      </c>
      <c r="N405" s="224" t="s">
        <v>486</v>
      </c>
    </row>
    <row r="406" spans="8:14" x14ac:dyDescent="0.2">
      <c r="H406" s="14"/>
      <c r="I406" s="883">
        <v>0.231023623650705</v>
      </c>
      <c r="J406" s="914">
        <v>4.4563800000000002</v>
      </c>
      <c r="K406" s="873" t="s">
        <v>2449</v>
      </c>
      <c r="L406" s="916">
        <v>1.42232071713147</v>
      </c>
      <c r="M406" s="27" t="s">
        <v>2451</v>
      </c>
      <c r="N406" s="224" t="s">
        <v>486</v>
      </c>
    </row>
    <row r="407" spans="8:14" x14ac:dyDescent="0.2">
      <c r="H407" s="14"/>
      <c r="I407" s="883">
        <v>0.21123729690023599</v>
      </c>
      <c r="J407" s="914">
        <v>4.3294249999999996</v>
      </c>
      <c r="K407" s="873" t="s">
        <v>2449</v>
      </c>
      <c r="L407" s="916">
        <v>1.4</v>
      </c>
      <c r="M407" s="27" t="s">
        <v>2451</v>
      </c>
      <c r="N407" s="224" t="s">
        <v>486</v>
      </c>
    </row>
    <row r="408" spans="8:14" x14ac:dyDescent="0.2">
      <c r="H408" s="14"/>
      <c r="I408" s="883">
        <v>0.21398832811684901</v>
      </c>
      <c r="J408" s="914">
        <v>4.5967979999999997</v>
      </c>
      <c r="K408" s="873" t="s">
        <v>2449</v>
      </c>
      <c r="L408" s="916">
        <v>1.4029</v>
      </c>
      <c r="M408" s="27" t="s">
        <v>2451</v>
      </c>
      <c r="N408" s="224" t="s">
        <v>486</v>
      </c>
    </row>
    <row r="409" spans="8:14" x14ac:dyDescent="0.2">
      <c r="H409" s="14"/>
      <c r="I409" s="883">
        <v>0.23264970333181101</v>
      </c>
      <c r="J409" s="914">
        <v>4.3952179999999998</v>
      </c>
      <c r="K409" s="873" t="s">
        <v>2449</v>
      </c>
      <c r="L409" s="916">
        <v>1.5</v>
      </c>
      <c r="M409" s="27" t="s">
        <v>2451</v>
      </c>
      <c r="N409" s="224" t="s">
        <v>486</v>
      </c>
    </row>
    <row r="410" spans="8:14" x14ac:dyDescent="0.2">
      <c r="H410" s="14"/>
      <c r="I410" s="883">
        <v>0.20623212011108999</v>
      </c>
      <c r="J410" s="914">
        <v>4.6653320000000003</v>
      </c>
      <c r="K410" s="873" t="s">
        <v>2449</v>
      </c>
      <c r="L410" s="916">
        <v>1.4505196078431299</v>
      </c>
      <c r="M410" s="27" t="s">
        <v>2451</v>
      </c>
      <c r="N410" s="224" t="s">
        <v>486</v>
      </c>
    </row>
    <row r="411" spans="8:14" x14ac:dyDescent="0.2">
      <c r="H411" s="14"/>
      <c r="I411" s="883">
        <v>0.23322863228358401</v>
      </c>
      <c r="J411" s="914">
        <v>4.4884050000000002</v>
      </c>
      <c r="K411" s="873" t="s">
        <v>2449</v>
      </c>
      <c r="L411" s="916">
        <v>1.5</v>
      </c>
      <c r="M411" s="27" t="s">
        <v>2451</v>
      </c>
      <c r="N411" s="224" t="s">
        <v>486</v>
      </c>
    </row>
    <row r="412" spans="8:14" x14ac:dyDescent="0.2">
      <c r="H412" s="14"/>
      <c r="I412" s="883">
        <v>0.22861929810811499</v>
      </c>
      <c r="J412" s="914">
        <v>4.4736370000000001</v>
      </c>
      <c r="K412" s="873" t="s">
        <v>2449</v>
      </c>
      <c r="L412" s="916">
        <v>1.4141414141414099</v>
      </c>
      <c r="M412" s="27" t="s">
        <v>2451</v>
      </c>
      <c r="N412" s="224" t="s">
        <v>486</v>
      </c>
    </row>
    <row r="413" spans="8:14" x14ac:dyDescent="0.2">
      <c r="H413" s="14"/>
      <c r="I413" s="883">
        <v>0.22824770155000099</v>
      </c>
      <c r="J413" s="914">
        <v>4.7181610000000003</v>
      </c>
      <c r="K413" s="873" t="s">
        <v>2449</v>
      </c>
      <c r="L413" s="916">
        <v>1.4141414141414099</v>
      </c>
      <c r="M413" s="27" t="s">
        <v>2451</v>
      </c>
      <c r="N413" s="224" t="s">
        <v>486</v>
      </c>
    </row>
    <row r="414" spans="8:14" x14ac:dyDescent="0.2">
      <c r="H414" s="14"/>
      <c r="I414" s="883">
        <v>0.21944496271598299</v>
      </c>
      <c r="J414" s="914">
        <v>4.4311499999999997</v>
      </c>
      <c r="K414" s="873" t="s">
        <v>2449</v>
      </c>
      <c r="L414" s="916">
        <v>1.44014779270633</v>
      </c>
      <c r="M414" s="27" t="s">
        <v>2451</v>
      </c>
      <c r="N414" s="224" t="s">
        <v>486</v>
      </c>
    </row>
    <row r="415" spans="8:14" x14ac:dyDescent="0.2">
      <c r="H415" s="14"/>
      <c r="I415" s="883">
        <v>0.21613229489941799</v>
      </c>
      <c r="J415" s="914">
        <v>4.4879829999999998</v>
      </c>
      <c r="K415" s="873" t="s">
        <v>2449</v>
      </c>
      <c r="L415" s="916">
        <v>1.4819624819624799</v>
      </c>
      <c r="M415" s="27" t="s">
        <v>2451</v>
      </c>
      <c r="N415" s="224" t="s">
        <v>486</v>
      </c>
    </row>
    <row r="416" spans="8:14" x14ac:dyDescent="0.2">
      <c r="H416" s="14"/>
      <c r="I416" s="883">
        <v>0.211715372907153</v>
      </c>
      <c r="J416" s="914">
        <v>4.5234059999999996</v>
      </c>
      <c r="K416" s="873" t="s">
        <v>2449</v>
      </c>
      <c r="L416" s="916">
        <v>1.452</v>
      </c>
      <c r="M416" s="27" t="s">
        <v>2451</v>
      </c>
      <c r="N416" s="224" t="s">
        <v>486</v>
      </c>
    </row>
    <row r="417" spans="8:14" x14ac:dyDescent="0.2">
      <c r="H417" s="14"/>
      <c r="I417" s="883">
        <v>0.217687721968543</v>
      </c>
      <c r="J417" s="914">
        <v>4.6616470000000003</v>
      </c>
      <c r="K417" s="873" t="s">
        <v>2449</v>
      </c>
      <c r="L417" s="916">
        <v>1.3981481481481399</v>
      </c>
      <c r="M417" s="27" t="s">
        <v>2451</v>
      </c>
      <c r="N417" s="224" t="s">
        <v>486</v>
      </c>
    </row>
    <row r="418" spans="8:14" x14ac:dyDescent="0.2">
      <c r="H418" s="14"/>
      <c r="I418" s="883">
        <v>0.24415208282544401</v>
      </c>
      <c r="J418" s="914">
        <v>4.4081599999999996</v>
      </c>
      <c r="K418" s="873" t="s">
        <v>2449</v>
      </c>
      <c r="L418" s="916">
        <v>1.3977204559088099</v>
      </c>
      <c r="M418" s="27" t="s">
        <v>2451</v>
      </c>
      <c r="N418" s="224" t="s">
        <v>486</v>
      </c>
    </row>
    <row r="419" spans="8:14" x14ac:dyDescent="0.2">
      <c r="H419" s="14"/>
      <c r="I419" s="883">
        <v>0.220350767953507</v>
      </c>
      <c r="J419" s="914">
        <v>4.4287830000000001</v>
      </c>
      <c r="K419" s="873" t="s">
        <v>2449</v>
      </c>
      <c r="L419" s="916">
        <v>1.4272727272727199</v>
      </c>
      <c r="M419" s="27" t="s">
        <v>2451</v>
      </c>
      <c r="N419" s="224" t="s">
        <v>486</v>
      </c>
    </row>
    <row r="420" spans="8:14" x14ac:dyDescent="0.2">
      <c r="H420" s="14"/>
      <c r="I420" s="883">
        <v>0.22423079280438801</v>
      </c>
      <c r="J420" s="914">
        <v>4.6590639999999999</v>
      </c>
      <c r="K420" s="873" t="s">
        <v>2449</v>
      </c>
      <c r="L420" s="916">
        <v>1.4442953020134199</v>
      </c>
      <c r="M420" s="27" t="s">
        <v>2451</v>
      </c>
      <c r="N420" s="224" t="s">
        <v>486</v>
      </c>
    </row>
    <row r="421" spans="8:14" x14ac:dyDescent="0.2">
      <c r="H421" s="14"/>
      <c r="I421" s="883">
        <v>0.217547278627018</v>
      </c>
      <c r="J421" s="914">
        <v>4.7175919999999998</v>
      </c>
      <c r="K421" s="873" t="s">
        <v>2449</v>
      </c>
      <c r="L421" s="916">
        <v>1.1664000000000001</v>
      </c>
      <c r="M421" s="27" t="s">
        <v>2448</v>
      </c>
      <c r="N421" s="224" t="s">
        <v>127</v>
      </c>
    </row>
    <row r="422" spans="8:14" x14ac:dyDescent="0.2">
      <c r="H422" s="14"/>
      <c r="I422" s="883">
        <v>0.20681014912810999</v>
      </c>
      <c r="J422" s="914">
        <v>4.4911750000000001</v>
      </c>
      <c r="K422" s="873" t="s">
        <v>2449</v>
      </c>
      <c r="L422" s="916">
        <v>1.2475799999999999</v>
      </c>
      <c r="M422" s="27" t="s">
        <v>2448</v>
      </c>
      <c r="N422" s="224" t="s">
        <v>127</v>
      </c>
    </row>
    <row r="423" spans="8:14" x14ac:dyDescent="0.2">
      <c r="H423" s="14"/>
      <c r="I423" s="883">
        <v>0.21116678189379801</v>
      </c>
      <c r="J423" s="914">
        <v>4.5850030000000004</v>
      </c>
      <c r="K423" s="873" t="s">
        <v>2449</v>
      </c>
      <c r="L423" s="916">
        <v>1.2328767123287601</v>
      </c>
      <c r="M423" s="27" t="s">
        <v>2448</v>
      </c>
      <c r="N423" s="224" t="s">
        <v>127</v>
      </c>
    </row>
    <row r="424" spans="8:14" x14ac:dyDescent="0.2">
      <c r="H424" s="14"/>
      <c r="I424" s="883">
        <v>0.22029109589040999</v>
      </c>
      <c r="J424" s="914">
        <v>4.505655</v>
      </c>
      <c r="K424" s="873" t="s">
        <v>2449</v>
      </c>
      <c r="L424" s="916">
        <v>1.25</v>
      </c>
      <c r="M424" s="27" t="s">
        <v>2448</v>
      </c>
      <c r="N424" s="224" t="s">
        <v>127</v>
      </c>
    </row>
    <row r="425" spans="8:14" x14ac:dyDescent="0.2">
      <c r="H425" s="14"/>
      <c r="I425" s="883">
        <v>0.1836229581171</v>
      </c>
      <c r="J425" s="914">
        <v>4.4033439999999997</v>
      </c>
      <c r="K425" s="873" t="s">
        <v>2449</v>
      </c>
      <c r="L425" s="916">
        <v>1.24444444444444</v>
      </c>
      <c r="M425" s="27" t="s">
        <v>2448</v>
      </c>
      <c r="N425" s="224" t="s">
        <v>127</v>
      </c>
    </row>
    <row r="426" spans="8:14" x14ac:dyDescent="0.2">
      <c r="H426" s="14"/>
      <c r="I426" s="883">
        <v>0.21088163699984699</v>
      </c>
      <c r="J426" s="914">
        <v>4.377516</v>
      </c>
      <c r="K426" s="873" t="s">
        <v>2449</v>
      </c>
      <c r="L426" s="916">
        <v>1.25</v>
      </c>
      <c r="M426" s="27" t="s">
        <v>2448</v>
      </c>
      <c r="N426" s="224" t="s">
        <v>127</v>
      </c>
    </row>
    <row r="427" spans="8:14" x14ac:dyDescent="0.2">
      <c r="H427" s="14"/>
      <c r="I427" s="883">
        <v>0.22046789769250999</v>
      </c>
      <c r="J427" s="914">
        <v>4.4396740000000001</v>
      </c>
      <c r="K427" s="873" t="s">
        <v>2449</v>
      </c>
      <c r="L427" s="916">
        <v>1.12037037037037</v>
      </c>
      <c r="M427" s="27" t="s">
        <v>2448</v>
      </c>
      <c r="N427" s="224" t="s">
        <v>127</v>
      </c>
    </row>
    <row r="428" spans="8:14" x14ac:dyDescent="0.2">
      <c r="H428" s="14"/>
      <c r="I428" s="883">
        <v>0.198504705396535</v>
      </c>
      <c r="J428" s="914">
        <v>4.5364089999999999</v>
      </c>
      <c r="K428" s="873" t="s">
        <v>2449</v>
      </c>
      <c r="L428" s="916">
        <v>1.23428571428571</v>
      </c>
      <c r="M428" s="27" t="s">
        <v>2448</v>
      </c>
      <c r="N428" s="224" t="s">
        <v>127</v>
      </c>
    </row>
    <row r="429" spans="8:14" x14ac:dyDescent="0.2">
      <c r="H429" s="14"/>
      <c r="I429" s="883">
        <v>0.202933639510117</v>
      </c>
      <c r="J429" s="914">
        <v>4.3718139999999996</v>
      </c>
      <c r="K429" s="873" t="s">
        <v>2449</v>
      </c>
      <c r="L429" s="916">
        <v>1.2445312500000001</v>
      </c>
      <c r="M429" s="27" t="s">
        <v>2448</v>
      </c>
      <c r="N429" s="224" t="s">
        <v>127</v>
      </c>
    </row>
    <row r="430" spans="8:14" x14ac:dyDescent="0.2">
      <c r="H430" s="14"/>
      <c r="I430" s="883">
        <v>0.219458390384907</v>
      </c>
      <c r="J430" s="914">
        <v>4.3698790000000001</v>
      </c>
      <c r="K430" s="873" t="s">
        <v>2449</v>
      </c>
      <c r="L430" s="916">
        <v>1.2453749999999999</v>
      </c>
      <c r="M430" s="27" t="s">
        <v>2448</v>
      </c>
      <c r="N430" s="224" t="s">
        <v>127</v>
      </c>
    </row>
    <row r="431" spans="8:14" x14ac:dyDescent="0.2">
      <c r="H431" s="14"/>
      <c r="I431" s="883">
        <v>0.21387113951011699</v>
      </c>
      <c r="J431" s="914">
        <v>4.6799400000000002</v>
      </c>
      <c r="K431" s="873" t="s">
        <v>2449</v>
      </c>
      <c r="L431" s="916">
        <v>1.22</v>
      </c>
      <c r="M431" s="27" t="s">
        <v>2448</v>
      </c>
      <c r="N431" s="224" t="s">
        <v>127</v>
      </c>
    </row>
    <row r="432" spans="8:14" x14ac:dyDescent="0.2">
      <c r="H432" s="14"/>
      <c r="I432" s="883">
        <v>0.14930827656880999</v>
      </c>
      <c r="J432" s="914">
        <v>4.7037019999999998</v>
      </c>
      <c r="K432" s="873" t="s">
        <v>2449</v>
      </c>
      <c r="L432" s="916">
        <v>1.2264150943396199</v>
      </c>
      <c r="M432" s="27" t="s">
        <v>2448</v>
      </c>
      <c r="N432" s="224" t="s">
        <v>127</v>
      </c>
    </row>
    <row r="433" spans="8:14" x14ac:dyDescent="0.2">
      <c r="H433" s="14"/>
      <c r="I433" s="883">
        <v>0.231218054034319</v>
      </c>
      <c r="J433" s="914">
        <v>4.3809880000000003</v>
      </c>
      <c r="K433" s="873" t="s">
        <v>2449</v>
      </c>
      <c r="L433" s="916">
        <v>1.25</v>
      </c>
      <c r="M433" s="27" t="s">
        <v>2448</v>
      </c>
      <c r="N433" s="224" t="s">
        <v>127</v>
      </c>
    </row>
    <row r="434" spans="8:14" x14ac:dyDescent="0.2">
      <c r="H434" s="14"/>
      <c r="I434" s="883">
        <v>0.25219400328586999</v>
      </c>
      <c r="J434" s="914">
        <v>4.7043720000000002</v>
      </c>
      <c r="K434" s="873" t="s">
        <v>2449</v>
      </c>
      <c r="L434" s="916">
        <v>1.2241875</v>
      </c>
      <c r="M434" s="27" t="s">
        <v>2448</v>
      </c>
      <c r="N434" s="224" t="s">
        <v>127</v>
      </c>
    </row>
    <row r="435" spans="8:14" x14ac:dyDescent="0.2">
      <c r="H435" s="14"/>
      <c r="I435" s="883">
        <v>0.19876768598813299</v>
      </c>
      <c r="J435" s="914">
        <v>4.3821979999999998</v>
      </c>
      <c r="K435" s="873" t="s">
        <v>2449</v>
      </c>
      <c r="L435" s="916">
        <v>1.25</v>
      </c>
      <c r="M435" s="27" t="s">
        <v>2448</v>
      </c>
      <c r="N435" s="224" t="s">
        <v>127</v>
      </c>
    </row>
    <row r="436" spans="8:14" x14ac:dyDescent="0.2">
      <c r="H436" s="14"/>
      <c r="I436" s="883">
        <v>0.22039033622460699</v>
      </c>
      <c r="J436" s="914">
        <v>4.410291</v>
      </c>
      <c r="K436" s="873" t="s">
        <v>2449</v>
      </c>
      <c r="L436" s="916">
        <v>1.1898263027295199</v>
      </c>
      <c r="M436" s="27" t="s">
        <v>2448</v>
      </c>
      <c r="N436" s="224" t="s">
        <v>127</v>
      </c>
    </row>
    <row r="437" spans="8:14" x14ac:dyDescent="0.2">
      <c r="H437" s="14"/>
      <c r="I437" s="883">
        <v>0.19708387089705301</v>
      </c>
      <c r="J437" s="914">
        <v>4.398981</v>
      </c>
      <c r="K437" s="873" t="s">
        <v>2449</v>
      </c>
      <c r="L437" s="916">
        <v>1.1597680463907201</v>
      </c>
      <c r="M437" s="27" t="s">
        <v>2448</v>
      </c>
      <c r="N437" s="224" t="s">
        <v>127</v>
      </c>
    </row>
    <row r="438" spans="8:14" x14ac:dyDescent="0.2">
      <c r="H438" s="14"/>
      <c r="I438" s="883">
        <v>0.225525671121483</v>
      </c>
      <c r="J438" s="914">
        <v>4.4148250000000004</v>
      </c>
      <c r="K438" s="873" t="s">
        <v>2449</v>
      </c>
      <c r="L438" s="916">
        <v>1.1597680463907201</v>
      </c>
      <c r="M438" s="27" t="s">
        <v>2448</v>
      </c>
      <c r="N438" s="224" t="s">
        <v>127</v>
      </c>
    </row>
    <row r="439" spans="8:14" x14ac:dyDescent="0.2">
      <c r="H439" s="14"/>
      <c r="I439" s="883">
        <v>0.22431027205402701</v>
      </c>
      <c r="J439" s="914">
        <v>4.4640360000000001</v>
      </c>
      <c r="K439" s="873" t="s">
        <v>2449</v>
      </c>
      <c r="L439" s="916">
        <v>1.0756302521008401</v>
      </c>
      <c r="M439" s="27" t="s">
        <v>2448</v>
      </c>
      <c r="N439" s="224" t="s">
        <v>127</v>
      </c>
    </row>
    <row r="440" spans="8:14" x14ac:dyDescent="0.2">
      <c r="H440" s="14"/>
      <c r="I440" s="883">
        <v>0.180274513439801</v>
      </c>
      <c r="J440" s="914">
        <v>4.331766</v>
      </c>
      <c r="K440" s="873" t="s">
        <v>2449</v>
      </c>
      <c r="L440" s="916">
        <v>1.0609137055837501</v>
      </c>
      <c r="M440" s="27" t="s">
        <v>2448</v>
      </c>
      <c r="N440" s="224" t="s">
        <v>127</v>
      </c>
    </row>
    <row r="441" spans="8:14" x14ac:dyDescent="0.2">
      <c r="H441" s="14"/>
      <c r="I441" s="883">
        <v>0.17992420091324199</v>
      </c>
      <c r="J441" s="914">
        <v>4.5753839999999997</v>
      </c>
      <c r="K441" s="873" t="s">
        <v>2449</v>
      </c>
      <c r="L441" s="916">
        <v>1</v>
      </c>
      <c r="M441" s="27" t="s">
        <v>2448</v>
      </c>
      <c r="N441" s="224" t="s">
        <v>127</v>
      </c>
    </row>
    <row r="442" spans="8:14" x14ac:dyDescent="0.2">
      <c r="H442" s="14"/>
      <c r="I442" s="883">
        <v>0.22189626001740201</v>
      </c>
      <c r="J442" s="914">
        <v>4.6402260000000002</v>
      </c>
      <c r="K442" s="873" t="s">
        <v>2449</v>
      </c>
      <c r="L442" s="916">
        <v>1.2197560487902399</v>
      </c>
      <c r="M442" s="27" t="s">
        <v>2448</v>
      </c>
      <c r="N442" s="224" t="s">
        <v>127</v>
      </c>
    </row>
    <row r="443" spans="8:14" x14ac:dyDescent="0.2">
      <c r="H443" s="14"/>
      <c r="I443" s="883">
        <v>0.24385533852133601</v>
      </c>
      <c r="J443" s="914">
        <v>4.6662670000000004</v>
      </c>
      <c r="K443" s="873" t="s">
        <v>2449</v>
      </c>
      <c r="L443" s="916">
        <v>1.2197560487902399</v>
      </c>
      <c r="M443" s="27" t="s">
        <v>2448</v>
      </c>
      <c r="N443" s="224" t="s">
        <v>127</v>
      </c>
    </row>
    <row r="444" spans="8:14" x14ac:dyDescent="0.2">
      <c r="H444" s="14"/>
      <c r="I444" s="883">
        <v>0.25867647706894698</v>
      </c>
      <c r="J444" s="914">
        <v>4.7108610000000004</v>
      </c>
      <c r="K444" s="873" t="s">
        <v>2449</v>
      </c>
      <c r="L444" s="916">
        <v>1.21009651076466</v>
      </c>
      <c r="M444" s="27" t="s">
        <v>2448</v>
      </c>
      <c r="N444" s="224" t="s">
        <v>127</v>
      </c>
    </row>
    <row r="445" spans="8:14" x14ac:dyDescent="0.2">
      <c r="H445" s="14"/>
      <c r="I445" s="883">
        <v>0.251893898536655</v>
      </c>
      <c r="J445" s="914">
        <v>4.7069590000000003</v>
      </c>
      <c r="K445" s="873" t="s">
        <v>2449</v>
      </c>
      <c r="L445" s="916">
        <v>1.2047244094488101</v>
      </c>
      <c r="M445" s="27" t="s">
        <v>2448</v>
      </c>
      <c r="N445" s="224" t="s">
        <v>127</v>
      </c>
    </row>
    <row r="446" spans="8:14" x14ac:dyDescent="0.2">
      <c r="H446" s="14"/>
      <c r="I446" s="883">
        <v>0.21057086442286799</v>
      </c>
      <c r="J446" s="914">
        <v>4.4951819999999998</v>
      </c>
      <c r="K446" s="873" t="s">
        <v>2449</v>
      </c>
      <c r="L446" s="916">
        <v>1.19753086419753</v>
      </c>
      <c r="M446" s="27" t="s">
        <v>2448</v>
      </c>
      <c r="N446" s="224" t="s">
        <v>127</v>
      </c>
    </row>
    <row r="447" spans="8:14" x14ac:dyDescent="0.2">
      <c r="H447" s="14"/>
      <c r="I447" s="883">
        <v>0.17360045662100401</v>
      </c>
      <c r="J447" s="914">
        <v>4.5753839999999997</v>
      </c>
      <c r="K447" s="873" t="s">
        <v>2449</v>
      </c>
      <c r="L447" s="916">
        <v>1</v>
      </c>
      <c r="M447" s="27" t="s">
        <v>2448</v>
      </c>
      <c r="N447" s="224" t="s">
        <v>127</v>
      </c>
    </row>
    <row r="448" spans="8:14" x14ac:dyDescent="0.2">
      <c r="H448" s="14"/>
      <c r="I448" s="883">
        <v>0.27641482141740098</v>
      </c>
      <c r="J448" s="914">
        <v>4.6771130000000003</v>
      </c>
      <c r="K448" s="873" t="s">
        <v>2449</v>
      </c>
      <c r="L448" s="916">
        <v>1.2397260273972599</v>
      </c>
      <c r="M448" s="27" t="s">
        <v>2448</v>
      </c>
      <c r="N448" s="224" t="s">
        <v>127</v>
      </c>
    </row>
    <row r="449" spans="8:14" x14ac:dyDescent="0.2">
      <c r="H449" s="14"/>
      <c r="I449" s="883">
        <v>0.206309360730593</v>
      </c>
      <c r="J449" s="914">
        <v>4.5828480000000003</v>
      </c>
      <c r="K449" s="873" t="s">
        <v>2449</v>
      </c>
      <c r="L449" s="916">
        <v>1.101</v>
      </c>
      <c r="M449" s="27" t="s">
        <v>2448</v>
      </c>
      <c r="N449" s="224" t="s">
        <v>127</v>
      </c>
    </row>
    <row r="450" spans="8:14" x14ac:dyDescent="0.2">
      <c r="H450" s="14"/>
      <c r="I450" s="883">
        <v>0.185390366192138</v>
      </c>
      <c r="J450" s="914">
        <v>4.3637699999999997</v>
      </c>
      <c r="K450" s="873" t="s">
        <v>2449</v>
      </c>
      <c r="L450" s="916">
        <v>1.11960784313725</v>
      </c>
      <c r="M450" s="27" t="s">
        <v>2448</v>
      </c>
      <c r="N450" s="224" t="s">
        <v>127</v>
      </c>
    </row>
    <row r="451" spans="8:14" x14ac:dyDescent="0.2">
      <c r="H451" s="14"/>
      <c r="I451" s="883">
        <v>0.193422754946727</v>
      </c>
      <c r="J451" s="914">
        <v>4.3371529999999998</v>
      </c>
      <c r="K451" s="873" t="s">
        <v>2449</v>
      </c>
      <c r="L451" s="916">
        <v>1.20583333333333</v>
      </c>
      <c r="M451" s="27" t="s">
        <v>2448</v>
      </c>
      <c r="N451" s="224" t="s">
        <v>127</v>
      </c>
    </row>
    <row r="452" spans="8:14" x14ac:dyDescent="0.2">
      <c r="H452" s="14"/>
      <c r="I452" s="883">
        <v>0.179084311806914</v>
      </c>
      <c r="J452" s="914">
        <v>4.3643349999999996</v>
      </c>
      <c r="K452" s="873" t="s">
        <v>2449</v>
      </c>
      <c r="L452" s="916">
        <v>1.1214285714285701</v>
      </c>
      <c r="M452" s="27" t="s">
        <v>2448</v>
      </c>
      <c r="N452" s="224" t="s">
        <v>127</v>
      </c>
    </row>
    <row r="453" spans="8:14" x14ac:dyDescent="0.2">
      <c r="H453" s="14"/>
      <c r="I453" s="883">
        <v>0.17735159817351501</v>
      </c>
      <c r="J453" s="914">
        <v>4.5431470000000003</v>
      </c>
      <c r="K453" s="873" t="s">
        <v>2449</v>
      </c>
      <c r="L453" s="916">
        <v>1.19</v>
      </c>
      <c r="M453" s="27" t="s">
        <v>2448</v>
      </c>
      <c r="N453" s="224" t="s">
        <v>127</v>
      </c>
    </row>
    <row r="454" spans="8:14" x14ac:dyDescent="0.2">
      <c r="H454" s="14"/>
      <c r="I454" s="883">
        <v>0.221702149507119</v>
      </c>
      <c r="J454" s="914">
        <v>4.4550099999999997</v>
      </c>
      <c r="K454" s="873" t="s">
        <v>2449</v>
      </c>
      <c r="L454" s="916">
        <v>1.2527999999999999</v>
      </c>
      <c r="M454" s="27" t="s">
        <v>2449</v>
      </c>
      <c r="N454" s="224" t="s">
        <v>127</v>
      </c>
    </row>
    <row r="455" spans="8:14" x14ac:dyDescent="0.2">
      <c r="H455" s="14"/>
      <c r="I455" s="883">
        <v>0.229378931586323</v>
      </c>
      <c r="J455" s="914">
        <v>4.4909809999999997</v>
      </c>
      <c r="K455" s="873" t="s">
        <v>2449</v>
      </c>
      <c r="L455" s="916">
        <v>1.2527999999999999</v>
      </c>
      <c r="M455" s="27" t="s">
        <v>2449</v>
      </c>
      <c r="N455" s="224" t="s">
        <v>127</v>
      </c>
    </row>
    <row r="456" spans="8:14" x14ac:dyDescent="0.2">
      <c r="H456" s="14"/>
      <c r="I456" s="883">
        <v>0.216585597270815</v>
      </c>
      <c r="J456" s="914">
        <v>4.5149369999999998</v>
      </c>
      <c r="K456" s="873" t="s">
        <v>2449</v>
      </c>
      <c r="L456" s="916">
        <v>1.27451719745222</v>
      </c>
      <c r="M456" s="27" t="s">
        <v>2449</v>
      </c>
      <c r="N456" s="224" t="s">
        <v>127</v>
      </c>
    </row>
    <row r="457" spans="8:14" x14ac:dyDescent="0.2">
      <c r="H457" s="14"/>
      <c r="I457" s="883">
        <v>0.22192419575633099</v>
      </c>
      <c r="J457" s="914">
        <v>4.3873620000000004</v>
      </c>
      <c r="K457" s="873" t="s">
        <v>2449</v>
      </c>
      <c r="L457" s="916">
        <v>1.2949999999999999</v>
      </c>
      <c r="M457" s="27" t="s">
        <v>2449</v>
      </c>
      <c r="N457" s="224" t="s">
        <v>127</v>
      </c>
    </row>
    <row r="458" spans="8:14" x14ac:dyDescent="0.2">
      <c r="H458" s="14"/>
      <c r="I458" s="883">
        <v>0.22849490109913601</v>
      </c>
      <c r="J458" s="914">
        <v>4.4033439999999997</v>
      </c>
      <c r="K458" s="873" t="s">
        <v>2449</v>
      </c>
      <c r="L458" s="916">
        <v>1.3065326633165799</v>
      </c>
      <c r="M458" s="27" t="s">
        <v>2449</v>
      </c>
      <c r="N458" s="224" t="s">
        <v>127</v>
      </c>
    </row>
    <row r="459" spans="8:14" x14ac:dyDescent="0.2">
      <c r="H459" s="14"/>
      <c r="I459" s="883">
        <v>0.25340074635849202</v>
      </c>
      <c r="J459" s="914">
        <v>4.534624</v>
      </c>
      <c r="K459" s="873" t="s">
        <v>2449</v>
      </c>
      <c r="L459" s="916">
        <v>1.3076923076922999</v>
      </c>
      <c r="M459" s="27" t="s">
        <v>2449</v>
      </c>
      <c r="N459" s="224" t="s">
        <v>127</v>
      </c>
    </row>
    <row r="460" spans="8:14" x14ac:dyDescent="0.2">
      <c r="H460" s="14"/>
      <c r="I460" s="883">
        <v>0.182854996515143</v>
      </c>
      <c r="J460" s="914">
        <v>4.3386370000000003</v>
      </c>
      <c r="K460" s="873" t="s">
        <v>2449</v>
      </c>
      <c r="L460" s="916">
        <v>1.2741116751268999</v>
      </c>
      <c r="M460" s="27" t="s">
        <v>2449</v>
      </c>
      <c r="N460" s="224" t="s">
        <v>127</v>
      </c>
    </row>
    <row r="461" spans="8:14" x14ac:dyDescent="0.2">
      <c r="H461" s="14"/>
      <c r="I461" s="883">
        <v>0.249929360111284</v>
      </c>
      <c r="J461" s="914">
        <v>4.5567039999999999</v>
      </c>
      <c r="K461" s="873" t="s">
        <v>2449</v>
      </c>
      <c r="L461" s="916">
        <v>1.3090999999999999</v>
      </c>
      <c r="M461" s="27" t="s">
        <v>2449</v>
      </c>
      <c r="N461" s="224" t="s">
        <v>127</v>
      </c>
    </row>
    <row r="462" spans="8:14" x14ac:dyDescent="0.2">
      <c r="H462" s="14"/>
      <c r="I462" s="883">
        <v>0.23829370254448501</v>
      </c>
      <c r="J462" s="914">
        <v>4.5223599999999999</v>
      </c>
      <c r="K462" s="873" t="s">
        <v>2449</v>
      </c>
      <c r="L462" s="916">
        <v>1.2999999999999901</v>
      </c>
      <c r="M462" s="27" t="s">
        <v>2449</v>
      </c>
      <c r="N462" s="224" t="s">
        <v>127</v>
      </c>
    </row>
    <row r="463" spans="8:14" x14ac:dyDescent="0.2">
      <c r="H463" s="14"/>
      <c r="I463" s="883">
        <v>0.244413471570161</v>
      </c>
      <c r="J463" s="914">
        <v>4.6049530000000001</v>
      </c>
      <c r="K463" s="873" t="s">
        <v>2449</v>
      </c>
      <c r="L463" s="916">
        <v>1.3090999999999999</v>
      </c>
      <c r="M463" s="27" t="s">
        <v>2449</v>
      </c>
      <c r="N463" s="224" t="s">
        <v>127</v>
      </c>
    </row>
    <row r="464" spans="8:14" x14ac:dyDescent="0.2">
      <c r="H464" s="14"/>
      <c r="I464" s="883">
        <v>0.246037102243088</v>
      </c>
      <c r="J464" s="914">
        <v>4.5798360000000002</v>
      </c>
      <c r="K464" s="873" t="s">
        <v>2449</v>
      </c>
      <c r="L464" s="916">
        <v>1.3090999999999999</v>
      </c>
      <c r="M464" s="27" t="s">
        <v>2449</v>
      </c>
      <c r="N464" s="224" t="s">
        <v>127</v>
      </c>
    </row>
    <row r="465" spans="8:14" x14ac:dyDescent="0.2">
      <c r="H465" s="14"/>
      <c r="I465" s="883">
        <v>0.219134562433172</v>
      </c>
      <c r="J465" s="914">
        <v>4.5063120000000003</v>
      </c>
      <c r="K465" s="873" t="s">
        <v>2449</v>
      </c>
      <c r="L465" s="916">
        <v>1.2906285211267601</v>
      </c>
      <c r="M465" s="27" t="s">
        <v>2449</v>
      </c>
      <c r="N465" s="224" t="s">
        <v>127</v>
      </c>
    </row>
    <row r="466" spans="8:14" x14ac:dyDescent="0.2">
      <c r="H466" s="14"/>
      <c r="I466" s="883">
        <v>0.230423098913664</v>
      </c>
      <c r="J466" s="914">
        <v>4.4360489999999997</v>
      </c>
      <c r="K466" s="873" t="s">
        <v>2449</v>
      </c>
      <c r="L466" s="916">
        <v>1.28301886792452</v>
      </c>
      <c r="M466" s="27" t="s">
        <v>2449</v>
      </c>
      <c r="N466" s="224" t="s">
        <v>127</v>
      </c>
    </row>
    <row r="467" spans="8:14" x14ac:dyDescent="0.2">
      <c r="H467" s="14"/>
      <c r="I467" s="883">
        <v>0.20498560328166199</v>
      </c>
      <c r="J467" s="914">
        <v>4.4100700000000002</v>
      </c>
      <c r="K467" s="873" t="s">
        <v>2449</v>
      </c>
      <c r="L467" s="916">
        <v>1.2938271604938201</v>
      </c>
      <c r="M467" s="27" t="s">
        <v>2449</v>
      </c>
      <c r="N467" s="224" t="s">
        <v>127</v>
      </c>
    </row>
    <row r="468" spans="8:14" x14ac:dyDescent="0.2">
      <c r="H468" s="14"/>
      <c r="I468" s="883">
        <v>0.21998547180478301</v>
      </c>
      <c r="J468" s="914">
        <v>4.4100700000000002</v>
      </c>
      <c r="K468" s="873" t="s">
        <v>2449</v>
      </c>
      <c r="L468" s="916">
        <v>1.2901234567901201</v>
      </c>
      <c r="M468" s="27" t="s">
        <v>2449</v>
      </c>
      <c r="N468" s="224" t="s">
        <v>127</v>
      </c>
    </row>
    <row r="469" spans="8:14" x14ac:dyDescent="0.2">
      <c r="H469" s="14"/>
      <c r="I469" s="883">
        <v>0.22082395258422799</v>
      </c>
      <c r="J469" s="914">
        <v>4.6561389999999996</v>
      </c>
      <c r="K469" s="873" t="s">
        <v>2449</v>
      </c>
      <c r="L469" s="916">
        <v>1.3081232492997199</v>
      </c>
      <c r="M469" s="27" t="s">
        <v>2449</v>
      </c>
      <c r="N469" s="224" t="s">
        <v>127</v>
      </c>
    </row>
    <row r="470" spans="8:14" x14ac:dyDescent="0.2">
      <c r="H470" s="14"/>
      <c r="I470" s="883">
        <v>0.24664482406381</v>
      </c>
      <c r="J470" s="914">
        <v>4.4842190000000004</v>
      </c>
      <c r="K470" s="873" t="s">
        <v>2449</v>
      </c>
      <c r="L470" s="916">
        <v>1.2678571428571399</v>
      </c>
      <c r="M470" s="27" t="s">
        <v>2449</v>
      </c>
      <c r="N470" s="224" t="s">
        <v>127</v>
      </c>
    </row>
    <row r="471" spans="8:14" x14ac:dyDescent="0.2">
      <c r="H471" s="14"/>
      <c r="I471" s="883">
        <v>0.24066210045662101</v>
      </c>
      <c r="J471" s="914">
        <v>4.4900840000000004</v>
      </c>
      <c r="K471" s="873" t="s">
        <v>2449</v>
      </c>
      <c r="L471" s="916">
        <v>1.28</v>
      </c>
      <c r="M471" s="27" t="s">
        <v>2449</v>
      </c>
      <c r="N471" s="224" t="s">
        <v>127</v>
      </c>
    </row>
    <row r="472" spans="8:14" x14ac:dyDescent="0.2">
      <c r="H472" s="14"/>
      <c r="I472" s="883">
        <v>0.26206416575392399</v>
      </c>
      <c r="J472" s="914">
        <v>4.5099559999999999</v>
      </c>
      <c r="K472" s="873" t="s">
        <v>2449</v>
      </c>
      <c r="L472" s="916">
        <v>1.3</v>
      </c>
      <c r="M472" s="27" t="s">
        <v>2449</v>
      </c>
      <c r="N472" s="224" t="s">
        <v>127</v>
      </c>
    </row>
    <row r="473" spans="8:14" x14ac:dyDescent="0.2">
      <c r="H473" s="14"/>
      <c r="I473" s="883">
        <v>0.195390232770424</v>
      </c>
      <c r="J473" s="914">
        <v>4.3633439999999997</v>
      </c>
      <c r="K473" s="873" t="s">
        <v>2449</v>
      </c>
      <c r="L473" s="916">
        <v>1.274</v>
      </c>
      <c r="M473" s="27" t="s">
        <v>2449</v>
      </c>
      <c r="N473" s="224" t="s">
        <v>127</v>
      </c>
    </row>
    <row r="474" spans="8:14" x14ac:dyDescent="0.2">
      <c r="H474" s="14"/>
      <c r="I474" s="883">
        <v>0.214595341126054</v>
      </c>
      <c r="J474" s="914">
        <v>4.6092029999999999</v>
      </c>
      <c r="K474" s="873" t="s">
        <v>2449</v>
      </c>
      <c r="L474" s="916">
        <v>1.27475409836065</v>
      </c>
      <c r="M474" s="27" t="s">
        <v>2449</v>
      </c>
      <c r="N474" s="224" t="s">
        <v>127</v>
      </c>
    </row>
    <row r="475" spans="8:14" x14ac:dyDescent="0.2">
      <c r="H475" s="14"/>
      <c r="I475" s="883">
        <v>0.24873813435560399</v>
      </c>
      <c r="J475" s="914">
        <v>4.4257549999999997</v>
      </c>
      <c r="K475" s="873" t="s">
        <v>2449</v>
      </c>
      <c r="L475" s="916">
        <v>1.3</v>
      </c>
      <c r="M475" s="27" t="s">
        <v>2449</v>
      </c>
      <c r="N475" s="224" t="s">
        <v>127</v>
      </c>
    </row>
    <row r="476" spans="8:14" x14ac:dyDescent="0.2">
      <c r="H476" s="14"/>
      <c r="I476" s="883">
        <v>0.25330412559328203</v>
      </c>
      <c r="J476" s="914">
        <v>4.4034199999999997</v>
      </c>
      <c r="K476" s="873" t="s">
        <v>2449</v>
      </c>
      <c r="L476" s="916">
        <v>1.3</v>
      </c>
      <c r="M476" s="27" t="s">
        <v>2449</v>
      </c>
      <c r="N476" s="224" t="s">
        <v>127</v>
      </c>
    </row>
    <row r="477" spans="8:14" x14ac:dyDescent="0.2">
      <c r="H477" s="14"/>
      <c r="I477" s="883">
        <v>0.23252193571492499</v>
      </c>
      <c r="J477" s="914">
        <v>4.6755760000000004</v>
      </c>
      <c r="K477" s="873" t="s">
        <v>2449</v>
      </c>
      <c r="L477" s="916">
        <v>1.27941176470588</v>
      </c>
      <c r="M477" s="27" t="s">
        <v>2449</v>
      </c>
      <c r="N477" s="224" t="s">
        <v>127</v>
      </c>
    </row>
    <row r="478" spans="8:14" x14ac:dyDescent="0.2">
      <c r="H478" s="14"/>
      <c r="I478" s="883">
        <v>0.21230656061428499</v>
      </c>
      <c r="J478" s="914">
        <v>4.7096730000000004</v>
      </c>
      <c r="K478" s="873" t="s">
        <v>2449</v>
      </c>
      <c r="L478" s="916">
        <v>1.28275862068965</v>
      </c>
      <c r="M478" s="27" t="s">
        <v>2449</v>
      </c>
      <c r="N478" s="224" t="s">
        <v>127</v>
      </c>
    </row>
    <row r="479" spans="8:14" x14ac:dyDescent="0.2">
      <c r="H479" s="14"/>
      <c r="I479" s="883">
        <v>0.22865861711209101</v>
      </c>
      <c r="J479" s="914">
        <v>4.4135749999999998</v>
      </c>
      <c r="K479" s="873" t="s">
        <v>2449</v>
      </c>
      <c r="L479" s="916">
        <v>1.2581111111111101</v>
      </c>
      <c r="M479" s="27" t="s">
        <v>2449</v>
      </c>
      <c r="N479" s="224" t="s">
        <v>127</v>
      </c>
    </row>
    <row r="480" spans="8:14" x14ac:dyDescent="0.2">
      <c r="H480" s="14"/>
      <c r="I480" s="883">
        <v>0.213445261893772</v>
      </c>
      <c r="J480" s="914">
        <v>4.3793009999999999</v>
      </c>
      <c r="K480" s="873" t="s">
        <v>2449</v>
      </c>
      <c r="L480" s="916">
        <v>1.25786163522012</v>
      </c>
      <c r="M480" s="27" t="s">
        <v>2449</v>
      </c>
      <c r="N480" s="224" t="s">
        <v>127</v>
      </c>
    </row>
    <row r="481" spans="8:14" x14ac:dyDescent="0.2">
      <c r="H481" s="14"/>
      <c r="I481" s="883">
        <v>0.23607115342063401</v>
      </c>
      <c r="J481" s="914">
        <v>4.405043</v>
      </c>
      <c r="K481" s="873" t="s">
        <v>2449</v>
      </c>
      <c r="L481" s="916">
        <v>1.2951541850220201</v>
      </c>
      <c r="M481" s="27" t="s">
        <v>2449</v>
      </c>
      <c r="N481" s="224" t="s">
        <v>127</v>
      </c>
    </row>
    <row r="482" spans="8:14" x14ac:dyDescent="0.2">
      <c r="H482" s="14"/>
      <c r="I482" s="883">
        <v>0.25196485401964802</v>
      </c>
      <c r="J482" s="914">
        <v>4.6175959999999998</v>
      </c>
      <c r="K482" s="873" t="s">
        <v>2449</v>
      </c>
      <c r="L482" s="916">
        <v>1.27272727272727</v>
      </c>
      <c r="M482" s="27" t="s">
        <v>2449</v>
      </c>
      <c r="N482" s="224" t="s">
        <v>127</v>
      </c>
    </row>
    <row r="483" spans="8:14" x14ac:dyDescent="0.2">
      <c r="H483" s="14"/>
      <c r="I483" s="883">
        <v>0.25678505604249302</v>
      </c>
      <c r="J483" s="914">
        <v>4.7202630000000001</v>
      </c>
      <c r="K483" s="873" t="s">
        <v>2449</v>
      </c>
      <c r="L483" s="916">
        <v>1.28329809725158</v>
      </c>
      <c r="M483" s="27" t="s">
        <v>2449</v>
      </c>
      <c r="N483" s="224" t="s">
        <v>127</v>
      </c>
    </row>
    <row r="484" spans="8:14" x14ac:dyDescent="0.2">
      <c r="H484" s="14"/>
      <c r="I484" s="883">
        <v>0.231046898782344</v>
      </c>
      <c r="J484" s="914">
        <v>4.3606689999999997</v>
      </c>
      <c r="K484" s="873" t="s">
        <v>2449</v>
      </c>
      <c r="L484" s="916">
        <v>1.2975000000000001</v>
      </c>
      <c r="M484" s="27" t="s">
        <v>2449</v>
      </c>
      <c r="N484" s="224" t="s">
        <v>127</v>
      </c>
    </row>
    <row r="485" spans="8:14" x14ac:dyDescent="0.2">
      <c r="H485" s="14"/>
      <c r="I485" s="883">
        <v>0.211997146118721</v>
      </c>
      <c r="J485" s="914">
        <v>4.3690569999999997</v>
      </c>
      <c r="K485" s="873" t="s">
        <v>2449</v>
      </c>
      <c r="L485" s="916">
        <v>1.278</v>
      </c>
      <c r="M485" s="27" t="s">
        <v>2449</v>
      </c>
      <c r="N485" s="224" t="s">
        <v>127</v>
      </c>
    </row>
    <row r="486" spans="8:14" x14ac:dyDescent="0.2">
      <c r="H486" s="14"/>
      <c r="I486" s="883">
        <v>0.198978664080494</v>
      </c>
      <c r="J486" s="914">
        <v>4.403276</v>
      </c>
      <c r="K486" s="873" t="s">
        <v>2449</v>
      </c>
      <c r="L486" s="916">
        <v>1.3049115044247701</v>
      </c>
      <c r="M486" s="27" t="s">
        <v>2449</v>
      </c>
      <c r="N486" s="224" t="s">
        <v>127</v>
      </c>
    </row>
    <row r="487" spans="8:14" x14ac:dyDescent="0.2">
      <c r="H487" s="14"/>
      <c r="I487" s="883">
        <v>0.246746951678458</v>
      </c>
      <c r="J487" s="914">
        <v>4.6467710000000002</v>
      </c>
      <c r="K487" s="873" t="s">
        <v>2449</v>
      </c>
      <c r="L487" s="916">
        <v>1.25714285714285</v>
      </c>
      <c r="M487" s="27" t="s">
        <v>2449</v>
      </c>
      <c r="N487" s="224" t="s">
        <v>127</v>
      </c>
    </row>
    <row r="488" spans="8:14" x14ac:dyDescent="0.2">
      <c r="H488" s="14"/>
      <c r="I488" s="883">
        <v>0.235955444859554</v>
      </c>
      <c r="J488" s="914">
        <v>4.4640360000000001</v>
      </c>
      <c r="K488" s="873" t="s">
        <v>2449</v>
      </c>
      <c r="L488" s="916">
        <v>1.3</v>
      </c>
      <c r="M488" s="27" t="s">
        <v>2449</v>
      </c>
      <c r="N488" s="224" t="s">
        <v>127</v>
      </c>
    </row>
    <row r="489" spans="8:14" x14ac:dyDescent="0.2">
      <c r="H489" s="14"/>
      <c r="I489" s="883">
        <v>0.218872013764807</v>
      </c>
      <c r="J489" s="914">
        <v>4.3406690000000001</v>
      </c>
      <c r="K489" s="873" t="s">
        <v>2449</v>
      </c>
      <c r="L489" s="916">
        <v>1.26086956521739</v>
      </c>
      <c r="M489" s="27" t="s">
        <v>2449</v>
      </c>
      <c r="N489" s="224" t="s">
        <v>127</v>
      </c>
    </row>
    <row r="490" spans="8:14" x14ac:dyDescent="0.2">
      <c r="H490" s="14"/>
      <c r="I490" s="883">
        <v>0.20540810502283099</v>
      </c>
      <c r="J490" s="914">
        <v>4.3643349999999996</v>
      </c>
      <c r="K490" s="873" t="s">
        <v>2449</v>
      </c>
      <c r="L490" s="916">
        <v>1.2593749999999999</v>
      </c>
      <c r="M490" s="27" t="s">
        <v>2449</v>
      </c>
      <c r="N490" s="224" t="s">
        <v>127</v>
      </c>
    </row>
    <row r="491" spans="8:14" x14ac:dyDescent="0.2">
      <c r="H491" s="14"/>
      <c r="I491" s="883">
        <v>0.21930060882800601</v>
      </c>
      <c r="J491" s="914">
        <v>4.4055949999999999</v>
      </c>
      <c r="K491" s="873" t="s">
        <v>2449</v>
      </c>
      <c r="L491" s="916">
        <v>1.2933333333333299</v>
      </c>
      <c r="M491" s="27" t="s">
        <v>2449</v>
      </c>
      <c r="N491" s="224" t="s">
        <v>127</v>
      </c>
    </row>
    <row r="492" spans="8:14" x14ac:dyDescent="0.2">
      <c r="H492" s="14"/>
      <c r="I492" s="883">
        <v>0.202232686453576</v>
      </c>
      <c r="J492" s="914">
        <v>4.365189</v>
      </c>
      <c r="K492" s="873" t="s">
        <v>2449</v>
      </c>
      <c r="L492" s="916">
        <v>1.3</v>
      </c>
      <c r="M492" s="27" t="s">
        <v>2449</v>
      </c>
      <c r="N492" s="224" t="s">
        <v>127</v>
      </c>
    </row>
    <row r="493" spans="8:14" x14ac:dyDescent="0.2">
      <c r="H493" s="14"/>
      <c r="I493" s="883">
        <v>0.22342465753424601</v>
      </c>
      <c r="J493" s="914">
        <v>4.5780380000000003</v>
      </c>
      <c r="K493" s="873" t="s">
        <v>2449</v>
      </c>
      <c r="L493" s="916">
        <v>1.3</v>
      </c>
      <c r="M493" s="27" t="s">
        <v>2449</v>
      </c>
      <c r="N493" s="224" t="s">
        <v>127</v>
      </c>
    </row>
    <row r="494" spans="8:14" x14ac:dyDescent="0.2">
      <c r="H494" s="14"/>
      <c r="I494" s="883">
        <v>0.22825722983257199</v>
      </c>
      <c r="J494" s="914">
        <v>4.5446229999999996</v>
      </c>
      <c r="K494" s="873" t="s">
        <v>2449</v>
      </c>
      <c r="L494" s="916">
        <v>1.3013333333333299</v>
      </c>
      <c r="M494" s="27" t="s">
        <v>2449</v>
      </c>
      <c r="N494" s="224" t="s">
        <v>127</v>
      </c>
    </row>
    <row r="495" spans="8:14" x14ac:dyDescent="0.2">
      <c r="H495" s="14"/>
      <c r="I495" s="883">
        <v>0.24967837857203301</v>
      </c>
      <c r="J495" s="914">
        <v>4.4852999999999996</v>
      </c>
      <c r="K495" s="873" t="s">
        <v>2449</v>
      </c>
      <c r="L495" s="916">
        <v>1.2867332382310901</v>
      </c>
      <c r="M495" s="27" t="s">
        <v>2449</v>
      </c>
      <c r="N495" s="224" t="s">
        <v>127</v>
      </c>
    </row>
    <row r="496" spans="8:14" x14ac:dyDescent="0.2">
      <c r="H496" s="14"/>
      <c r="I496" s="883">
        <v>0.226233292154354</v>
      </c>
      <c r="J496" s="914">
        <v>4.4592960000000001</v>
      </c>
      <c r="K496" s="873" t="s">
        <v>2449</v>
      </c>
      <c r="L496" s="916">
        <v>1.28374325134973</v>
      </c>
      <c r="M496" s="27" t="s">
        <v>2449</v>
      </c>
      <c r="N496" s="224" t="s">
        <v>127</v>
      </c>
    </row>
    <row r="497" spans="8:14" x14ac:dyDescent="0.2">
      <c r="H497" s="14"/>
      <c r="I497" s="883">
        <v>0.23511929223744199</v>
      </c>
      <c r="J497" s="914">
        <v>4.6411470000000001</v>
      </c>
      <c r="K497" s="873" t="s">
        <v>2449</v>
      </c>
      <c r="L497" s="916">
        <v>1.3</v>
      </c>
      <c r="M497" s="27" t="s">
        <v>2449</v>
      </c>
      <c r="N497" s="224" t="s">
        <v>127</v>
      </c>
    </row>
    <row r="498" spans="8:14" x14ac:dyDescent="0.2">
      <c r="H498" s="14"/>
      <c r="I498" s="883">
        <v>0.232933789954337</v>
      </c>
      <c r="J498" s="914">
        <v>4.338762</v>
      </c>
      <c r="K498" s="873" t="s">
        <v>2449</v>
      </c>
      <c r="L498" s="916">
        <v>1.3</v>
      </c>
      <c r="M498" s="27" t="s">
        <v>2449</v>
      </c>
      <c r="N498" s="224" t="s">
        <v>127</v>
      </c>
    </row>
    <row r="499" spans="8:14" x14ac:dyDescent="0.2">
      <c r="H499" s="14"/>
      <c r="I499" s="883">
        <v>0.227157534246575</v>
      </c>
      <c r="J499" s="914">
        <v>4.7041310000000003</v>
      </c>
      <c r="K499" s="873" t="s">
        <v>2449</v>
      </c>
      <c r="L499" s="916">
        <v>1.284</v>
      </c>
      <c r="M499" s="27" t="s">
        <v>2449</v>
      </c>
      <c r="N499" s="224" t="s">
        <v>127</v>
      </c>
    </row>
    <row r="500" spans="8:14" x14ac:dyDescent="0.2">
      <c r="H500" s="14"/>
      <c r="I500" s="883">
        <v>0.25531202435312</v>
      </c>
      <c r="J500" s="914">
        <v>4.5690710000000001</v>
      </c>
      <c r="K500" s="873" t="s">
        <v>2449</v>
      </c>
      <c r="L500" s="916">
        <v>1.2991666666666599</v>
      </c>
      <c r="M500" s="27" t="s">
        <v>2449</v>
      </c>
      <c r="N500" s="224" t="s">
        <v>127</v>
      </c>
    </row>
    <row r="501" spans="8:14" x14ac:dyDescent="0.2">
      <c r="H501" s="14"/>
      <c r="I501" s="883">
        <v>0.24359099804305201</v>
      </c>
      <c r="J501" s="914">
        <v>4.5640929999999997</v>
      </c>
      <c r="K501" s="873" t="s">
        <v>2449</v>
      </c>
      <c r="L501" s="916">
        <v>1.2931034482758601</v>
      </c>
      <c r="M501" s="27" t="s">
        <v>2449</v>
      </c>
      <c r="N501" s="224" t="s">
        <v>127</v>
      </c>
    </row>
    <row r="502" spans="8:14" x14ac:dyDescent="0.2">
      <c r="H502" s="14"/>
      <c r="I502" s="883">
        <v>0.21819813810623701</v>
      </c>
      <c r="J502" s="914">
        <v>4.6359300000000001</v>
      </c>
      <c r="K502" s="873" t="s">
        <v>2449</v>
      </c>
      <c r="L502" s="916">
        <v>1.2623985572587899</v>
      </c>
      <c r="M502" s="27" t="s">
        <v>2449</v>
      </c>
      <c r="N502" s="224" t="s">
        <v>127</v>
      </c>
    </row>
    <row r="503" spans="8:14" x14ac:dyDescent="0.2">
      <c r="H503" s="14"/>
      <c r="I503" s="883">
        <v>0.20349788920479001</v>
      </c>
      <c r="J503" s="914">
        <v>4.4764699999999999</v>
      </c>
      <c r="K503" s="873" t="s">
        <v>2449</v>
      </c>
      <c r="L503" s="916">
        <v>1.32075471698113</v>
      </c>
      <c r="M503" s="27" t="s">
        <v>2450</v>
      </c>
      <c r="N503" s="224" t="s">
        <v>127</v>
      </c>
    </row>
    <row r="504" spans="8:14" x14ac:dyDescent="0.2">
      <c r="H504" s="14"/>
      <c r="I504" s="883">
        <v>0.22900719393188501</v>
      </c>
      <c r="J504" s="914">
        <v>4.5005470000000001</v>
      </c>
      <c r="K504" s="873" t="s">
        <v>2449</v>
      </c>
      <c r="L504" s="916">
        <v>1.36</v>
      </c>
      <c r="M504" s="27" t="s">
        <v>2450</v>
      </c>
      <c r="N504" s="224" t="s">
        <v>127</v>
      </c>
    </row>
    <row r="505" spans="8:14" x14ac:dyDescent="0.2">
      <c r="H505" s="14"/>
      <c r="I505" s="883">
        <v>0.26298208580556798</v>
      </c>
      <c r="J505" s="914">
        <v>4.7327130000000004</v>
      </c>
      <c r="K505" s="873" t="s">
        <v>2449</v>
      </c>
      <c r="L505" s="916">
        <v>1.33405</v>
      </c>
      <c r="M505" s="27" t="s">
        <v>2450</v>
      </c>
      <c r="N505" s="224" t="s">
        <v>127</v>
      </c>
    </row>
    <row r="506" spans="8:14" x14ac:dyDescent="0.2">
      <c r="H506" s="14"/>
      <c r="I506" s="883">
        <v>0.24489366982187899</v>
      </c>
      <c r="J506" s="914">
        <v>4.5850030000000004</v>
      </c>
      <c r="K506" s="873" t="s">
        <v>2449</v>
      </c>
      <c r="L506" s="916">
        <v>1.3737864077669899</v>
      </c>
      <c r="M506" s="27" t="s">
        <v>2450</v>
      </c>
      <c r="N506" s="224" t="s">
        <v>127</v>
      </c>
    </row>
    <row r="507" spans="8:14" x14ac:dyDescent="0.2">
      <c r="H507" s="14"/>
      <c r="I507" s="883">
        <v>0.28575655205418399</v>
      </c>
      <c r="J507" s="914">
        <v>4.5821170000000002</v>
      </c>
      <c r="K507" s="873" t="s">
        <v>2449</v>
      </c>
      <c r="L507" s="916">
        <v>1.3213780084945701</v>
      </c>
      <c r="M507" s="27" t="s">
        <v>2450</v>
      </c>
      <c r="N507" s="224" t="s">
        <v>127</v>
      </c>
    </row>
    <row r="508" spans="8:14" x14ac:dyDescent="0.2">
      <c r="H508" s="14"/>
      <c r="I508" s="883">
        <v>0.22264103311616401</v>
      </c>
      <c r="J508" s="914">
        <v>4.4406879999999997</v>
      </c>
      <c r="K508" s="873" t="s">
        <v>2449</v>
      </c>
      <c r="L508" s="916">
        <v>1.3243510506798499</v>
      </c>
      <c r="M508" s="27" t="s">
        <v>2450</v>
      </c>
      <c r="N508" s="224" t="s">
        <v>127</v>
      </c>
    </row>
    <row r="509" spans="8:14" x14ac:dyDescent="0.2">
      <c r="H509" s="14"/>
      <c r="I509" s="883">
        <v>0.22699961213780501</v>
      </c>
      <c r="J509" s="914">
        <v>4.5111119999999998</v>
      </c>
      <c r="K509" s="873" t="s">
        <v>2449</v>
      </c>
      <c r="L509" s="916">
        <v>1.34567999999999</v>
      </c>
      <c r="M509" s="27" t="s">
        <v>2450</v>
      </c>
      <c r="N509" s="224" t="s">
        <v>127</v>
      </c>
    </row>
    <row r="510" spans="8:14" x14ac:dyDescent="0.2">
      <c r="H510" s="14"/>
      <c r="I510" s="883">
        <v>0.25078065571276398</v>
      </c>
      <c r="J510" s="914">
        <v>4.6079759999999998</v>
      </c>
      <c r="K510" s="873" t="s">
        <v>2449</v>
      </c>
      <c r="L510" s="916">
        <v>1.3339000000000001</v>
      </c>
      <c r="M510" s="27" t="s">
        <v>2450</v>
      </c>
      <c r="N510" s="224" t="s">
        <v>127</v>
      </c>
    </row>
    <row r="511" spans="8:14" x14ac:dyDescent="0.2">
      <c r="H511" s="14"/>
      <c r="I511" s="883">
        <v>0.26542769663776</v>
      </c>
      <c r="J511" s="914">
        <v>4.6515579999999996</v>
      </c>
      <c r="K511" s="873" t="s">
        <v>2449</v>
      </c>
      <c r="L511" s="916">
        <v>1.3391500000000001</v>
      </c>
      <c r="M511" s="27" t="s">
        <v>2450</v>
      </c>
      <c r="N511" s="224" t="s">
        <v>127</v>
      </c>
    </row>
    <row r="512" spans="8:14" x14ac:dyDescent="0.2">
      <c r="H512" s="14"/>
      <c r="I512" s="883">
        <v>0.24494237790963</v>
      </c>
      <c r="J512" s="914">
        <v>4.4881070000000003</v>
      </c>
      <c r="K512" s="873" t="s">
        <v>2449</v>
      </c>
      <c r="L512" s="916">
        <v>1.3339000000000001</v>
      </c>
      <c r="M512" s="27" t="s">
        <v>2450</v>
      </c>
      <c r="N512" s="224" t="s">
        <v>127</v>
      </c>
    </row>
    <row r="513" spans="8:14" x14ac:dyDescent="0.2">
      <c r="H513" s="14"/>
      <c r="I513" s="883">
        <v>0.25247889091738901</v>
      </c>
      <c r="J513" s="914">
        <v>4.4881070000000003</v>
      </c>
      <c r="K513" s="873" t="s">
        <v>2449</v>
      </c>
      <c r="L513" s="916">
        <v>1.3339000000000001</v>
      </c>
      <c r="M513" s="27" t="s">
        <v>2450</v>
      </c>
      <c r="N513" s="224" t="s">
        <v>127</v>
      </c>
    </row>
    <row r="514" spans="8:14" x14ac:dyDescent="0.2">
      <c r="H514" s="14"/>
      <c r="I514" s="883">
        <v>0.227202225699878</v>
      </c>
      <c r="J514" s="914">
        <v>4.3994479999999996</v>
      </c>
      <c r="K514" s="873" t="s">
        <v>2449</v>
      </c>
      <c r="L514" s="916">
        <v>1.3360000000000001</v>
      </c>
      <c r="M514" s="27" t="s">
        <v>2450</v>
      </c>
      <c r="N514" s="224" t="s">
        <v>127</v>
      </c>
    </row>
    <row r="515" spans="8:14" x14ac:dyDescent="0.2">
      <c r="H515" s="14"/>
      <c r="I515" s="883">
        <v>0.25562198422013499</v>
      </c>
      <c r="J515" s="914">
        <v>4.6863659999999996</v>
      </c>
      <c r="K515" s="873" t="s">
        <v>2449</v>
      </c>
      <c r="L515" s="916">
        <v>1.35</v>
      </c>
      <c r="M515" s="27" t="s">
        <v>2450</v>
      </c>
      <c r="N515" s="224" t="s">
        <v>127</v>
      </c>
    </row>
    <row r="516" spans="8:14" x14ac:dyDescent="0.2">
      <c r="H516" s="14"/>
      <c r="I516" s="883">
        <v>0.25506488002086503</v>
      </c>
      <c r="J516" s="914">
        <v>4.5546980000000001</v>
      </c>
      <c r="K516" s="873" t="s">
        <v>2449</v>
      </c>
      <c r="L516" s="916">
        <v>1.31</v>
      </c>
      <c r="M516" s="27" t="s">
        <v>2450</v>
      </c>
      <c r="N516" s="224" t="s">
        <v>127</v>
      </c>
    </row>
    <row r="517" spans="8:14" x14ac:dyDescent="0.2">
      <c r="H517" s="14"/>
      <c r="I517" s="883">
        <v>0.266610018909754</v>
      </c>
      <c r="J517" s="914">
        <v>4.6478890000000002</v>
      </c>
      <c r="K517" s="873" t="s">
        <v>2449</v>
      </c>
      <c r="L517" s="916">
        <v>1.3656250000000001</v>
      </c>
      <c r="M517" s="27" t="s">
        <v>2450</v>
      </c>
      <c r="N517" s="224" t="s">
        <v>127</v>
      </c>
    </row>
    <row r="518" spans="8:14" x14ac:dyDescent="0.2">
      <c r="H518" s="14"/>
      <c r="I518" s="883">
        <v>0.23681372494224601</v>
      </c>
      <c r="J518" s="914">
        <v>4.7210340000000004</v>
      </c>
      <c r="K518" s="873" t="s">
        <v>2449</v>
      </c>
      <c r="L518" s="916">
        <v>1.35809523809523</v>
      </c>
      <c r="M518" s="27" t="s">
        <v>2450</v>
      </c>
      <c r="N518" s="224" t="s">
        <v>127</v>
      </c>
    </row>
    <row r="519" spans="8:14" x14ac:dyDescent="0.2">
      <c r="H519" s="14"/>
      <c r="I519" s="883">
        <v>0.22814953533420301</v>
      </c>
      <c r="J519" s="914">
        <v>4.6848970000000003</v>
      </c>
      <c r="K519" s="873" t="s">
        <v>2449</v>
      </c>
      <c r="L519" s="916">
        <v>1.3533363057324801</v>
      </c>
      <c r="M519" s="27" t="s">
        <v>2450</v>
      </c>
      <c r="N519" s="224" t="s">
        <v>127</v>
      </c>
    </row>
    <row r="520" spans="8:14" x14ac:dyDescent="0.2">
      <c r="H520" s="14"/>
      <c r="I520" s="883">
        <v>0.27091891069526802</v>
      </c>
      <c r="J520" s="914">
        <v>4.6827490000000003</v>
      </c>
      <c r="K520" s="873" t="s">
        <v>2449</v>
      </c>
      <c r="L520" s="916">
        <v>1.3391500000000001</v>
      </c>
      <c r="M520" s="27" t="s">
        <v>2450</v>
      </c>
      <c r="N520" s="224" t="s">
        <v>127</v>
      </c>
    </row>
    <row r="521" spans="8:14" x14ac:dyDescent="0.2">
      <c r="H521" s="14"/>
      <c r="I521" s="883">
        <v>0.25215641021587798</v>
      </c>
      <c r="J521" s="914">
        <v>4.5099559999999999</v>
      </c>
      <c r="K521" s="873" t="s">
        <v>2449</v>
      </c>
      <c r="L521" s="916">
        <v>1.39090909090909</v>
      </c>
      <c r="M521" s="27" t="s">
        <v>2450</v>
      </c>
      <c r="N521" s="224" t="s">
        <v>127</v>
      </c>
    </row>
    <row r="522" spans="8:14" x14ac:dyDescent="0.2">
      <c r="H522" s="14"/>
      <c r="I522" s="883">
        <v>0.216354428939245</v>
      </c>
      <c r="J522" s="914">
        <v>4.4320950000000003</v>
      </c>
      <c r="K522" s="873" t="s">
        <v>2449</v>
      </c>
      <c r="L522" s="916">
        <v>1.3351134846461901</v>
      </c>
      <c r="M522" s="27" t="s">
        <v>2450</v>
      </c>
      <c r="N522" s="224" t="s">
        <v>127</v>
      </c>
    </row>
    <row r="523" spans="8:14" x14ac:dyDescent="0.2">
      <c r="H523" s="14"/>
      <c r="I523" s="883">
        <v>0.16903771575542001</v>
      </c>
      <c r="J523" s="914">
        <v>4.6742540000000004</v>
      </c>
      <c r="K523" s="873" t="s">
        <v>2449</v>
      </c>
      <c r="L523" s="916">
        <v>1.35849056603773</v>
      </c>
      <c r="M523" s="27" t="s">
        <v>2450</v>
      </c>
      <c r="N523" s="224" t="s">
        <v>127</v>
      </c>
    </row>
    <row r="524" spans="8:14" x14ac:dyDescent="0.2">
      <c r="H524" s="14"/>
      <c r="I524" s="883">
        <v>0.221648716076426</v>
      </c>
      <c r="J524" s="914">
        <v>4.3936320000000002</v>
      </c>
      <c r="K524" s="873" t="s">
        <v>2449</v>
      </c>
      <c r="L524" s="916">
        <v>1.333</v>
      </c>
      <c r="M524" s="27" t="s">
        <v>2450</v>
      </c>
      <c r="N524" s="224" t="s">
        <v>127</v>
      </c>
    </row>
    <row r="525" spans="8:14" x14ac:dyDescent="0.2">
      <c r="H525" s="14"/>
      <c r="I525" s="883">
        <v>0.21383855109265801</v>
      </c>
      <c r="J525" s="914">
        <v>4.3867839999999996</v>
      </c>
      <c r="K525" s="873" t="s">
        <v>2449</v>
      </c>
      <c r="L525" s="916">
        <v>1.3590733590733499</v>
      </c>
      <c r="M525" s="27" t="s">
        <v>2450</v>
      </c>
      <c r="N525" s="224" t="s">
        <v>127</v>
      </c>
    </row>
    <row r="526" spans="8:14" x14ac:dyDescent="0.2">
      <c r="H526" s="14"/>
      <c r="I526" s="883">
        <v>0.276732466149399</v>
      </c>
      <c r="J526" s="914">
        <v>4.7124639999999998</v>
      </c>
      <c r="K526" s="873" t="s">
        <v>2449</v>
      </c>
      <c r="L526" s="916">
        <v>1.37</v>
      </c>
      <c r="M526" s="27" t="s">
        <v>2450</v>
      </c>
      <c r="N526" s="224" t="s">
        <v>127</v>
      </c>
    </row>
    <row r="527" spans="8:14" x14ac:dyDescent="0.2">
      <c r="H527" s="14"/>
      <c r="I527" s="883">
        <v>0.22471134538152601</v>
      </c>
      <c r="J527" s="914">
        <v>4.6799400000000002</v>
      </c>
      <c r="K527" s="873" t="s">
        <v>2449</v>
      </c>
      <c r="L527" s="916">
        <v>1.3274999999999999</v>
      </c>
      <c r="M527" s="27" t="s">
        <v>2450</v>
      </c>
      <c r="N527" s="224" t="s">
        <v>127</v>
      </c>
    </row>
    <row r="528" spans="8:14" x14ac:dyDescent="0.2">
      <c r="H528" s="14"/>
      <c r="I528" s="883">
        <v>0.198081761991271</v>
      </c>
      <c r="J528" s="914">
        <v>4.6653320000000003</v>
      </c>
      <c r="K528" s="873" t="s">
        <v>2449</v>
      </c>
      <c r="L528" s="916">
        <v>1.37205882352941</v>
      </c>
      <c r="M528" s="27" t="s">
        <v>2450</v>
      </c>
      <c r="N528" s="224" t="s">
        <v>127</v>
      </c>
    </row>
    <row r="529" spans="8:14" x14ac:dyDescent="0.2">
      <c r="H529" s="14"/>
      <c r="I529" s="883">
        <v>0.216626701750503</v>
      </c>
      <c r="J529" s="914">
        <v>4.7071079999999998</v>
      </c>
      <c r="K529" s="873" t="s">
        <v>2449</v>
      </c>
      <c r="L529" s="916">
        <v>1.36742424242424</v>
      </c>
      <c r="M529" s="27" t="s">
        <v>2450</v>
      </c>
      <c r="N529" s="224" t="s">
        <v>127</v>
      </c>
    </row>
    <row r="530" spans="8:14" x14ac:dyDescent="0.2">
      <c r="H530" s="14"/>
      <c r="I530" s="883">
        <v>0.201004030876235</v>
      </c>
      <c r="J530" s="914">
        <v>4.5372789999999998</v>
      </c>
      <c r="K530" s="873" t="s">
        <v>2449</v>
      </c>
      <c r="L530" s="916">
        <v>1.3192929292929201</v>
      </c>
      <c r="M530" s="27" t="s">
        <v>2450</v>
      </c>
      <c r="N530" s="224" t="s">
        <v>127</v>
      </c>
    </row>
    <row r="531" spans="8:14" x14ac:dyDescent="0.2">
      <c r="H531" s="14"/>
      <c r="I531" s="883">
        <v>0.22082952815829501</v>
      </c>
      <c r="J531" s="914">
        <v>4.3326349999999998</v>
      </c>
      <c r="K531" s="873" t="s">
        <v>2449</v>
      </c>
      <c r="L531" s="916">
        <v>1.3333333333333299</v>
      </c>
      <c r="M531" s="27" t="s">
        <v>2450</v>
      </c>
      <c r="N531" s="224" t="s">
        <v>127</v>
      </c>
    </row>
    <row r="532" spans="8:14" x14ac:dyDescent="0.2">
      <c r="H532" s="14"/>
      <c r="I532" s="883">
        <v>0.220837897042716</v>
      </c>
      <c r="J532" s="914">
        <v>4.6752909999999996</v>
      </c>
      <c r="K532" s="873" t="s">
        <v>2449</v>
      </c>
      <c r="L532" s="916">
        <v>1.3199999999999901</v>
      </c>
      <c r="M532" s="27" t="s">
        <v>2450</v>
      </c>
      <c r="N532" s="224" t="s">
        <v>127</v>
      </c>
    </row>
    <row r="533" spans="8:14" x14ac:dyDescent="0.2">
      <c r="H533" s="14"/>
      <c r="I533" s="883">
        <v>0.22795744923568301</v>
      </c>
      <c r="J533" s="914">
        <v>4.4232360000000002</v>
      </c>
      <c r="K533" s="873" t="s">
        <v>2449</v>
      </c>
      <c r="L533" s="916">
        <v>1.345</v>
      </c>
      <c r="M533" s="27" t="s">
        <v>2450</v>
      </c>
      <c r="N533" s="224" t="s">
        <v>127</v>
      </c>
    </row>
    <row r="534" spans="8:14" x14ac:dyDescent="0.2">
      <c r="H534" s="14"/>
      <c r="I534" s="883">
        <v>0.24927067478437301</v>
      </c>
      <c r="J534" s="914">
        <v>4.3409880000000003</v>
      </c>
      <c r="K534" s="873" t="s">
        <v>2449</v>
      </c>
      <c r="L534" s="916">
        <v>1.3333333333333299</v>
      </c>
      <c r="M534" s="27" t="s">
        <v>2450</v>
      </c>
      <c r="N534" s="224" t="s">
        <v>127</v>
      </c>
    </row>
    <row r="535" spans="8:14" x14ac:dyDescent="0.2">
      <c r="H535" s="14"/>
      <c r="I535" s="883">
        <v>0.23606544901065399</v>
      </c>
      <c r="J535" s="914">
        <v>4.3510819999999999</v>
      </c>
      <c r="K535" s="873" t="s">
        <v>2449</v>
      </c>
      <c r="L535" s="916">
        <v>1.3333333333333299</v>
      </c>
      <c r="M535" s="27" t="s">
        <v>2450</v>
      </c>
      <c r="N535" s="224" t="s">
        <v>127</v>
      </c>
    </row>
    <row r="536" spans="8:14" x14ac:dyDescent="0.2">
      <c r="H536" s="14"/>
      <c r="I536" s="883">
        <v>0.17918106542461701</v>
      </c>
      <c r="J536" s="914">
        <v>4.5642769999999997</v>
      </c>
      <c r="K536" s="873" t="s">
        <v>2449</v>
      </c>
      <c r="L536" s="916">
        <v>1.3195121951219499</v>
      </c>
      <c r="M536" s="27" t="s">
        <v>2450</v>
      </c>
      <c r="N536" s="224" t="s">
        <v>127</v>
      </c>
    </row>
    <row r="537" spans="8:14" x14ac:dyDescent="0.2">
      <c r="H537" s="14"/>
      <c r="I537" s="883">
        <v>0.208841143464815</v>
      </c>
      <c r="J537" s="914">
        <v>4.3264550000000002</v>
      </c>
      <c r="K537" s="873" t="s">
        <v>2449</v>
      </c>
      <c r="L537" s="916">
        <v>1.3840653728294099</v>
      </c>
      <c r="M537" s="27" t="s">
        <v>2450</v>
      </c>
      <c r="N537" s="224" t="s">
        <v>127</v>
      </c>
    </row>
    <row r="538" spans="8:14" x14ac:dyDescent="0.2">
      <c r="H538" s="14"/>
      <c r="I538" s="883">
        <v>0.20435774583618499</v>
      </c>
      <c r="J538" s="914">
        <v>4.5626290000000003</v>
      </c>
      <c r="K538" s="873" t="s">
        <v>2449</v>
      </c>
      <c r="L538" s="916">
        <v>1.34</v>
      </c>
      <c r="M538" s="27" t="s">
        <v>2450</v>
      </c>
      <c r="N538" s="224" t="s">
        <v>127</v>
      </c>
    </row>
    <row r="539" spans="8:14" x14ac:dyDescent="0.2">
      <c r="H539" s="14"/>
      <c r="I539" s="883">
        <v>0.26083574321241099</v>
      </c>
      <c r="J539" s="914">
        <v>4.7210340000000004</v>
      </c>
      <c r="K539" s="873" t="s">
        <v>2449</v>
      </c>
      <c r="L539" s="916">
        <v>1.3824999999999901</v>
      </c>
      <c r="M539" s="27" t="s">
        <v>2450</v>
      </c>
      <c r="N539" s="224" t="s">
        <v>127</v>
      </c>
    </row>
    <row r="540" spans="8:14" x14ac:dyDescent="0.2">
      <c r="H540" s="14"/>
      <c r="I540" s="883">
        <v>0.23612039202583801</v>
      </c>
      <c r="J540" s="914">
        <v>4.587955</v>
      </c>
      <c r="K540" s="873" t="s">
        <v>2449</v>
      </c>
      <c r="L540" s="916">
        <v>1.34146341463414</v>
      </c>
      <c r="M540" s="27" t="s">
        <v>2450</v>
      </c>
      <c r="N540" s="224" t="s">
        <v>127</v>
      </c>
    </row>
    <row r="541" spans="8:14" x14ac:dyDescent="0.2">
      <c r="H541" s="14"/>
      <c r="I541" s="883">
        <v>0.279550018254837</v>
      </c>
      <c r="J541" s="914">
        <v>4.6815879999999996</v>
      </c>
      <c r="K541" s="873" t="s">
        <v>2449</v>
      </c>
      <c r="L541" s="916">
        <v>1.3875</v>
      </c>
      <c r="M541" s="27" t="s">
        <v>2450</v>
      </c>
      <c r="N541" s="224" t="s">
        <v>127</v>
      </c>
    </row>
    <row r="542" spans="8:14" x14ac:dyDescent="0.2">
      <c r="H542" s="14"/>
      <c r="I542" s="883">
        <v>0.25646704359647099</v>
      </c>
      <c r="J542" s="914">
        <v>4.5123819999999997</v>
      </c>
      <c r="K542" s="873" t="s">
        <v>2449</v>
      </c>
      <c r="L542" s="916">
        <v>1.3246527777777699</v>
      </c>
      <c r="M542" s="27" t="s">
        <v>2450</v>
      </c>
      <c r="N542" s="224" t="s">
        <v>127</v>
      </c>
    </row>
    <row r="543" spans="8:14" x14ac:dyDescent="0.2">
      <c r="H543" s="14"/>
      <c r="I543" s="883">
        <v>0.21617642712535601</v>
      </c>
      <c r="J543" s="914">
        <v>4.6153430000000002</v>
      </c>
      <c r="K543" s="873" t="s">
        <v>2449</v>
      </c>
      <c r="L543" s="916">
        <v>1.3592233009708701</v>
      </c>
      <c r="M543" s="27" t="s">
        <v>2450</v>
      </c>
      <c r="N543" s="224" t="s">
        <v>127</v>
      </c>
    </row>
    <row r="544" spans="8:14" x14ac:dyDescent="0.2">
      <c r="H544" s="14"/>
      <c r="I544" s="883">
        <v>0.24226361172434799</v>
      </c>
      <c r="J544" s="914">
        <v>4.6395939999999998</v>
      </c>
      <c r="K544" s="873" t="s">
        <v>2449</v>
      </c>
      <c r="L544" s="916">
        <v>1.3545150501672201</v>
      </c>
      <c r="M544" s="27" t="s">
        <v>2450</v>
      </c>
      <c r="N544" s="224" t="s">
        <v>127</v>
      </c>
    </row>
    <row r="545" spans="8:14" x14ac:dyDescent="0.2">
      <c r="H545" s="14"/>
      <c r="I545" s="883">
        <v>0.19784440793476901</v>
      </c>
      <c r="J545" s="914">
        <v>4.4097580000000001</v>
      </c>
      <c r="K545" s="873" t="s">
        <v>2449</v>
      </c>
      <c r="L545" s="916">
        <v>1.3333333333333299</v>
      </c>
      <c r="M545" s="27" t="s">
        <v>2450</v>
      </c>
      <c r="N545" s="224" t="s">
        <v>127</v>
      </c>
    </row>
    <row r="546" spans="8:14" x14ac:dyDescent="0.2">
      <c r="H546" s="14"/>
      <c r="I546" s="883">
        <v>0.259663622526636</v>
      </c>
      <c r="J546" s="914">
        <v>4.4350329999999998</v>
      </c>
      <c r="K546" s="873" t="s">
        <v>2449</v>
      </c>
      <c r="L546" s="916">
        <v>1.3360000000000001</v>
      </c>
      <c r="M546" s="27" t="s">
        <v>2450</v>
      </c>
      <c r="N546" s="224" t="s">
        <v>127</v>
      </c>
    </row>
    <row r="547" spans="8:14" x14ac:dyDescent="0.2">
      <c r="H547" s="14"/>
      <c r="I547" s="883">
        <v>0.21228134906930801</v>
      </c>
      <c r="J547" s="914">
        <v>4.6463939999999999</v>
      </c>
      <c r="K547" s="873" t="s">
        <v>2449</v>
      </c>
      <c r="L547" s="916">
        <v>1.3592103508069799</v>
      </c>
      <c r="M547" s="27" t="s">
        <v>2450</v>
      </c>
      <c r="N547" s="224" t="s">
        <v>127</v>
      </c>
    </row>
    <row r="548" spans="8:14" x14ac:dyDescent="0.2">
      <c r="H548" s="14"/>
      <c r="I548" s="883">
        <v>0.21367228661749199</v>
      </c>
      <c r="J548" s="914">
        <v>4.4020910000000004</v>
      </c>
      <c r="K548" s="873" t="s">
        <v>2449</v>
      </c>
      <c r="L548" s="916">
        <v>1.36153846153846</v>
      </c>
      <c r="M548" s="27" t="s">
        <v>2450</v>
      </c>
      <c r="N548" s="224" t="s">
        <v>127</v>
      </c>
    </row>
    <row r="549" spans="8:14" x14ac:dyDescent="0.2">
      <c r="H549" s="14"/>
      <c r="I549" s="883">
        <v>0.19686301369862999</v>
      </c>
      <c r="J549" s="914">
        <v>4.3371529999999998</v>
      </c>
      <c r="K549" s="873" t="s">
        <v>2449</v>
      </c>
      <c r="L549" s="916">
        <v>1.3140000000000001</v>
      </c>
      <c r="M549" s="27" t="s">
        <v>2450</v>
      </c>
      <c r="N549" s="224" t="s">
        <v>127</v>
      </c>
    </row>
    <row r="550" spans="8:14" x14ac:dyDescent="0.2">
      <c r="H550" s="14"/>
      <c r="I550" s="883">
        <v>0.23673515981735099</v>
      </c>
      <c r="J550" s="914">
        <v>4.3798180000000002</v>
      </c>
      <c r="K550" s="873" t="s">
        <v>2449</v>
      </c>
      <c r="L550" s="916">
        <v>1.39</v>
      </c>
      <c r="M550" s="27" t="s">
        <v>2450</v>
      </c>
      <c r="N550" s="224" t="s">
        <v>127</v>
      </c>
    </row>
    <row r="551" spans="8:14" x14ac:dyDescent="0.2">
      <c r="H551" s="14"/>
      <c r="I551" s="883">
        <v>0.21572697054391901</v>
      </c>
      <c r="J551" s="914">
        <v>4.5753839999999997</v>
      </c>
      <c r="K551" s="873" t="s">
        <v>2449</v>
      </c>
      <c r="L551" s="916">
        <v>1.3098236775818599</v>
      </c>
      <c r="M551" s="27" t="s">
        <v>2450</v>
      </c>
      <c r="N551" s="224" t="s">
        <v>127</v>
      </c>
    </row>
    <row r="552" spans="8:14" x14ac:dyDescent="0.2">
      <c r="H552" s="14"/>
      <c r="I552" s="883">
        <v>0.24406189751395199</v>
      </c>
      <c r="J552" s="914">
        <v>4.6463939999999999</v>
      </c>
      <c r="K552" s="873" t="s">
        <v>2449</v>
      </c>
      <c r="L552" s="916">
        <v>1.3333333333333299</v>
      </c>
      <c r="M552" s="27" t="s">
        <v>2450</v>
      </c>
      <c r="N552" s="224" t="s">
        <v>127</v>
      </c>
    </row>
    <row r="553" spans="8:14" x14ac:dyDescent="0.2">
      <c r="H553" s="14"/>
      <c r="I553" s="883">
        <v>0.208772513952308</v>
      </c>
      <c r="J553" s="914">
        <v>4.6411470000000001</v>
      </c>
      <c r="K553" s="873" t="s">
        <v>2449</v>
      </c>
      <c r="L553" s="916">
        <v>1.3533333333333299</v>
      </c>
      <c r="M553" s="27" t="s">
        <v>2450</v>
      </c>
      <c r="N553" s="224" t="s">
        <v>127</v>
      </c>
    </row>
    <row r="554" spans="8:14" x14ac:dyDescent="0.2">
      <c r="H554" s="14"/>
      <c r="I554" s="883">
        <v>0.27446668948208902</v>
      </c>
      <c r="J554" s="914">
        <v>4.7202630000000001</v>
      </c>
      <c r="K554" s="873" t="s">
        <v>2449</v>
      </c>
      <c r="L554" s="916">
        <v>1.31</v>
      </c>
      <c r="M554" s="27" t="s">
        <v>2450</v>
      </c>
      <c r="N554" s="224" t="s">
        <v>127</v>
      </c>
    </row>
    <row r="555" spans="8:14" x14ac:dyDescent="0.2">
      <c r="H555" s="14"/>
      <c r="I555" s="883">
        <v>0.25901969178082102</v>
      </c>
      <c r="J555" s="914">
        <v>4.3337589999999997</v>
      </c>
      <c r="K555" s="873" t="s">
        <v>2449</v>
      </c>
      <c r="L555" s="916">
        <v>1.3525</v>
      </c>
      <c r="M555" s="27" t="s">
        <v>2450</v>
      </c>
      <c r="N555" s="224" t="s">
        <v>127</v>
      </c>
    </row>
    <row r="556" spans="8:14" x14ac:dyDescent="0.2">
      <c r="H556" s="14"/>
      <c r="I556" s="883">
        <v>0.24132842888550601</v>
      </c>
      <c r="J556" s="914">
        <v>4.3886339999999997</v>
      </c>
      <c r="K556" s="873" t="s">
        <v>2449</v>
      </c>
      <c r="L556" s="916">
        <v>1.3333333333333299</v>
      </c>
      <c r="M556" s="27" t="s">
        <v>2450</v>
      </c>
      <c r="N556" s="224" t="s">
        <v>127</v>
      </c>
    </row>
    <row r="557" spans="8:14" x14ac:dyDescent="0.2">
      <c r="H557" s="14"/>
      <c r="I557" s="883">
        <v>0.26439345509893403</v>
      </c>
      <c r="J557" s="914">
        <v>4.3531529999999998</v>
      </c>
      <c r="K557" s="873" t="s">
        <v>2449</v>
      </c>
      <c r="L557" s="916">
        <v>1.36666666666666</v>
      </c>
      <c r="M557" s="27" t="s">
        <v>2450</v>
      </c>
      <c r="N557" s="224" t="s">
        <v>127</v>
      </c>
    </row>
    <row r="558" spans="8:14" x14ac:dyDescent="0.2">
      <c r="H558" s="14"/>
      <c r="I558" s="883">
        <v>0.25184723951847199</v>
      </c>
      <c r="J558" s="914">
        <v>4.4396740000000001</v>
      </c>
      <c r="K558" s="873" t="s">
        <v>2449</v>
      </c>
      <c r="L558" s="916">
        <v>1.3181818181818099</v>
      </c>
      <c r="M558" s="27" t="s">
        <v>2450</v>
      </c>
      <c r="N558" s="224" t="s">
        <v>127</v>
      </c>
    </row>
    <row r="559" spans="8:14" x14ac:dyDescent="0.2">
      <c r="H559" s="14"/>
      <c r="I559" s="883">
        <v>0.204576357179096</v>
      </c>
      <c r="J559" s="914">
        <v>4.3490770000000003</v>
      </c>
      <c r="K559" s="873" t="s">
        <v>2449</v>
      </c>
      <c r="L559" s="916">
        <v>1.3866666666666601</v>
      </c>
      <c r="M559" s="27" t="s">
        <v>2450</v>
      </c>
      <c r="N559" s="224" t="s">
        <v>127</v>
      </c>
    </row>
    <row r="560" spans="8:14" x14ac:dyDescent="0.2">
      <c r="H560" s="14"/>
      <c r="I560" s="883">
        <v>0.19392123287671201</v>
      </c>
      <c r="J560" s="914">
        <v>4.3585669999999999</v>
      </c>
      <c r="K560" s="873" t="s">
        <v>2449</v>
      </c>
      <c r="L560" s="916">
        <v>1.325</v>
      </c>
      <c r="M560" s="27" t="s">
        <v>2450</v>
      </c>
      <c r="N560" s="224" t="s">
        <v>127</v>
      </c>
    </row>
    <row r="561" spans="8:14" x14ac:dyDescent="0.2">
      <c r="H561" s="14"/>
      <c r="I561" s="883">
        <v>0.23400684931506799</v>
      </c>
      <c r="J561" s="914">
        <v>4.3227320000000002</v>
      </c>
      <c r="K561" s="873" t="s">
        <v>2449</v>
      </c>
      <c r="L561" s="916">
        <v>1.325</v>
      </c>
      <c r="M561" s="27" t="s">
        <v>2450</v>
      </c>
      <c r="N561" s="224" t="s">
        <v>127</v>
      </c>
    </row>
    <row r="562" spans="8:14" x14ac:dyDescent="0.2">
      <c r="H562" s="14"/>
      <c r="I562" s="883">
        <v>0.224850790399375</v>
      </c>
      <c r="J562" s="914">
        <v>4.6021320000000001</v>
      </c>
      <c r="K562" s="873" t="s">
        <v>2449</v>
      </c>
      <c r="L562" s="916">
        <v>1.3538050734312399</v>
      </c>
      <c r="M562" s="27" t="s">
        <v>2450</v>
      </c>
      <c r="N562" s="224" t="s">
        <v>127</v>
      </c>
    </row>
    <row r="563" spans="8:14" x14ac:dyDescent="0.2">
      <c r="H563" s="14"/>
      <c r="I563" s="883">
        <v>0.20769095332909099</v>
      </c>
      <c r="J563" s="914">
        <v>4.4319379999999997</v>
      </c>
      <c r="K563" s="873" t="s">
        <v>2449</v>
      </c>
      <c r="L563" s="916">
        <v>1.4050530570995401</v>
      </c>
      <c r="M563" s="27" t="s">
        <v>2451</v>
      </c>
      <c r="N563" s="224" t="s">
        <v>127</v>
      </c>
    </row>
    <row r="564" spans="8:14" x14ac:dyDescent="0.2">
      <c r="H564" s="14"/>
      <c r="I564" s="883">
        <v>0.24687595064263401</v>
      </c>
      <c r="J564" s="914">
        <v>4.4320950000000003</v>
      </c>
      <c r="K564" s="873" t="s">
        <v>2449</v>
      </c>
      <c r="L564" s="916">
        <v>1.40625</v>
      </c>
      <c r="M564" s="27" t="s">
        <v>2451</v>
      </c>
      <c r="N564" s="224" t="s">
        <v>127</v>
      </c>
    </row>
    <row r="565" spans="8:14" x14ac:dyDescent="0.2">
      <c r="H565" s="14"/>
      <c r="I565" s="883">
        <v>0.21444596547265901</v>
      </c>
      <c r="J565" s="914">
        <v>4.4058330000000003</v>
      </c>
      <c r="K565" s="873" t="s">
        <v>2449</v>
      </c>
      <c r="L565" s="916">
        <v>1.4335500000000001</v>
      </c>
      <c r="M565" s="27" t="s">
        <v>2451</v>
      </c>
      <c r="N565" s="224" t="s">
        <v>127</v>
      </c>
    </row>
    <row r="566" spans="8:14" x14ac:dyDescent="0.2">
      <c r="H566" s="14"/>
      <c r="I566" s="883">
        <v>0.23290815940286499</v>
      </c>
      <c r="J566" s="914">
        <v>4.4491209999999999</v>
      </c>
      <c r="K566" s="873" t="s">
        <v>2449</v>
      </c>
      <c r="L566" s="916">
        <v>1.4045422641131</v>
      </c>
      <c r="M566" s="27" t="s">
        <v>2451</v>
      </c>
      <c r="N566" s="224" t="s">
        <v>127</v>
      </c>
    </row>
    <row r="567" spans="8:14" x14ac:dyDescent="0.2">
      <c r="H567" s="14"/>
      <c r="I567" s="883">
        <v>0.21153971513314401</v>
      </c>
      <c r="J567" s="914">
        <v>4.3901820000000003</v>
      </c>
      <c r="K567" s="873" t="s">
        <v>2449</v>
      </c>
      <c r="L567" s="916">
        <v>1.4</v>
      </c>
      <c r="M567" s="27" t="s">
        <v>2451</v>
      </c>
      <c r="N567" s="224" t="s">
        <v>127</v>
      </c>
    </row>
    <row r="568" spans="8:14" x14ac:dyDescent="0.2">
      <c r="H568" s="14"/>
      <c r="I568" s="883">
        <v>0.26008691147691898</v>
      </c>
      <c r="J568" s="914">
        <v>4.5654430000000001</v>
      </c>
      <c r="K568" s="873" t="s">
        <v>2449</v>
      </c>
      <c r="L568" s="916">
        <v>1.4205682272909099</v>
      </c>
      <c r="M568" s="27" t="s">
        <v>2451</v>
      </c>
      <c r="N568" s="224" t="s">
        <v>127</v>
      </c>
    </row>
    <row r="569" spans="8:14" x14ac:dyDescent="0.2">
      <c r="H569" s="14"/>
      <c r="I569" s="883">
        <v>0.242905001112832</v>
      </c>
      <c r="J569" s="914">
        <v>4.4725260000000002</v>
      </c>
      <c r="K569" s="873" t="s">
        <v>2449</v>
      </c>
      <c r="L569" s="916">
        <v>1.4610450450450401</v>
      </c>
      <c r="M569" s="27" t="s">
        <v>2451</v>
      </c>
      <c r="N569" s="224" t="s">
        <v>127</v>
      </c>
    </row>
    <row r="570" spans="8:14" x14ac:dyDescent="0.2">
      <c r="H570" s="14"/>
      <c r="I570" s="883">
        <v>0.22794568335941501</v>
      </c>
      <c r="J570" s="914">
        <v>4.6830049999999996</v>
      </c>
      <c r="K570" s="873" t="s">
        <v>2449</v>
      </c>
      <c r="L570" s="916">
        <v>1.45</v>
      </c>
      <c r="M570" s="27" t="s">
        <v>2451</v>
      </c>
      <c r="N570" s="224" t="s">
        <v>127</v>
      </c>
    </row>
    <row r="571" spans="8:14" x14ac:dyDescent="0.2">
      <c r="H571" s="14"/>
      <c r="I571" s="883">
        <v>0.24457936620402801</v>
      </c>
      <c r="J571" s="914">
        <v>4.5850030000000004</v>
      </c>
      <c r="K571" s="873" t="s">
        <v>2449</v>
      </c>
      <c r="L571" s="916">
        <v>1.3943569553805699</v>
      </c>
      <c r="M571" s="27" t="s">
        <v>2451</v>
      </c>
      <c r="N571" s="224" t="s">
        <v>127</v>
      </c>
    </row>
    <row r="572" spans="8:14" x14ac:dyDescent="0.2">
      <c r="H572" s="14"/>
      <c r="I572" s="883">
        <v>0.22385116384947401</v>
      </c>
      <c r="J572" s="914">
        <v>4.3983840000000001</v>
      </c>
      <c r="K572" s="873" t="s">
        <v>2449</v>
      </c>
      <c r="L572" s="916">
        <v>1.4854472630173501</v>
      </c>
      <c r="M572" s="27" t="s">
        <v>2451</v>
      </c>
      <c r="N572" s="224" t="s">
        <v>127</v>
      </c>
    </row>
    <row r="573" spans="8:14" x14ac:dyDescent="0.2">
      <c r="H573" s="14"/>
      <c r="I573" s="883">
        <v>0.22611440742431099</v>
      </c>
      <c r="J573" s="914">
        <v>4.606401</v>
      </c>
      <c r="K573" s="873" t="s">
        <v>2449</v>
      </c>
      <c r="L573" s="916">
        <v>1.45</v>
      </c>
      <c r="M573" s="27" t="s">
        <v>2451</v>
      </c>
      <c r="N573" s="224" t="s">
        <v>127</v>
      </c>
    </row>
    <row r="574" spans="8:14" x14ac:dyDescent="0.2">
      <c r="H574" s="14"/>
      <c r="I574" s="883">
        <v>0.223697761237697</v>
      </c>
      <c r="J574" s="914">
        <v>4.6277949999999999</v>
      </c>
      <c r="K574" s="873" t="s">
        <v>2449</v>
      </c>
      <c r="L574" s="916">
        <v>1.42307692307692</v>
      </c>
      <c r="M574" s="27" t="s">
        <v>2451</v>
      </c>
      <c r="N574" s="224" t="s">
        <v>127</v>
      </c>
    </row>
    <row r="575" spans="8:14" x14ac:dyDescent="0.2">
      <c r="H575" s="14"/>
      <c r="I575" s="883">
        <v>0.23897514891923799</v>
      </c>
      <c r="J575" s="914">
        <v>4.6277949999999999</v>
      </c>
      <c r="K575" s="873" t="s">
        <v>2449</v>
      </c>
      <c r="L575" s="916">
        <v>1.42307692307692</v>
      </c>
      <c r="M575" s="27" t="s">
        <v>2451</v>
      </c>
      <c r="N575" s="224" t="s">
        <v>127</v>
      </c>
    </row>
    <row r="576" spans="8:14" x14ac:dyDescent="0.2">
      <c r="H576" s="14"/>
      <c r="I576" s="883">
        <v>0.24748126028013601</v>
      </c>
      <c r="J576" s="914">
        <v>4.5005470000000001</v>
      </c>
      <c r="K576" s="873" t="s">
        <v>2449</v>
      </c>
      <c r="L576" s="916">
        <v>1.4203973325062</v>
      </c>
      <c r="M576" s="27" t="s">
        <v>2451</v>
      </c>
      <c r="N576" s="224" t="s">
        <v>127</v>
      </c>
    </row>
    <row r="577" spans="8:14" x14ac:dyDescent="0.2">
      <c r="H577" s="14"/>
      <c r="I577" s="883">
        <v>0.243938702405156</v>
      </c>
      <c r="J577" s="914">
        <v>4.5099559999999999</v>
      </c>
      <c r="K577" s="873" t="s">
        <v>2449</v>
      </c>
      <c r="L577" s="916">
        <v>1.4040404040404</v>
      </c>
      <c r="M577" s="27" t="s">
        <v>2451</v>
      </c>
      <c r="N577" s="224" t="s">
        <v>127</v>
      </c>
    </row>
    <row r="578" spans="8:14" x14ac:dyDescent="0.2">
      <c r="H578" s="14"/>
      <c r="I578" s="883">
        <v>0.23130163455642599</v>
      </c>
      <c r="J578" s="914">
        <v>4.5744939999999996</v>
      </c>
      <c r="K578" s="873" t="s">
        <v>2449</v>
      </c>
      <c r="L578" s="916">
        <v>1.40025252525252</v>
      </c>
      <c r="M578" s="27" t="s">
        <v>2451</v>
      </c>
      <c r="N578" s="224" t="s">
        <v>127</v>
      </c>
    </row>
    <row r="579" spans="8:14" x14ac:dyDescent="0.2">
      <c r="H579" s="14"/>
      <c r="I579" s="883">
        <v>0.20650865066944801</v>
      </c>
      <c r="J579" s="914">
        <v>4.3991259999999999</v>
      </c>
      <c r="K579" s="873" t="s">
        <v>2449</v>
      </c>
      <c r="L579" s="916">
        <v>1.40333333333333</v>
      </c>
      <c r="M579" s="27" t="s">
        <v>2451</v>
      </c>
      <c r="N579" s="224" t="s">
        <v>127</v>
      </c>
    </row>
    <row r="580" spans="8:14" x14ac:dyDescent="0.2">
      <c r="H580" s="14"/>
      <c r="I580" s="883">
        <v>0.21967375239088799</v>
      </c>
      <c r="J580" s="914">
        <v>4.4362649999999997</v>
      </c>
      <c r="K580" s="873" t="s">
        <v>2449</v>
      </c>
      <c r="L580" s="916">
        <v>1.39333333333333</v>
      </c>
      <c r="M580" s="27" t="s">
        <v>2451</v>
      </c>
      <c r="N580" s="224" t="s">
        <v>127</v>
      </c>
    </row>
    <row r="581" spans="8:14" x14ac:dyDescent="0.2">
      <c r="H581" s="14"/>
      <c r="I581" s="883">
        <v>0.226054503270957</v>
      </c>
      <c r="J581" s="914">
        <v>4.3510419999999996</v>
      </c>
      <c r="K581" s="873" t="s">
        <v>2449</v>
      </c>
      <c r="L581" s="916">
        <v>1.4145000000000001</v>
      </c>
      <c r="M581" s="27" t="s">
        <v>2451</v>
      </c>
      <c r="N581" s="224" t="s">
        <v>127</v>
      </c>
    </row>
    <row r="582" spans="8:14" x14ac:dyDescent="0.2">
      <c r="H582" s="14"/>
      <c r="I582" s="883">
        <v>0.248990037974721</v>
      </c>
      <c r="J582" s="914">
        <v>4.5642769999999997</v>
      </c>
      <c r="K582" s="873" t="s">
        <v>2449</v>
      </c>
      <c r="L582" s="916">
        <v>1.45098039215686</v>
      </c>
      <c r="M582" s="27" t="s">
        <v>2451</v>
      </c>
      <c r="N582" s="224" t="s">
        <v>127</v>
      </c>
    </row>
    <row r="583" spans="8:14" x14ac:dyDescent="0.2">
      <c r="H583" s="14"/>
      <c r="I583" s="883">
        <v>0.221955795097591</v>
      </c>
      <c r="J583" s="914">
        <v>4.6632319999999998</v>
      </c>
      <c r="K583" s="873" t="s">
        <v>2449</v>
      </c>
      <c r="L583" s="916">
        <v>1.4573529411764701</v>
      </c>
      <c r="M583" s="27" t="s">
        <v>2451</v>
      </c>
      <c r="N583" s="224" t="s">
        <v>127</v>
      </c>
    </row>
    <row r="584" spans="8:14" x14ac:dyDescent="0.2">
      <c r="H584" s="14"/>
      <c r="I584" s="883">
        <v>0.23414567504318001</v>
      </c>
      <c r="J584" s="914">
        <v>4.6368330000000002</v>
      </c>
      <c r="K584" s="873" t="s">
        <v>2449</v>
      </c>
      <c r="L584" s="916">
        <v>1.4059999999999999</v>
      </c>
      <c r="M584" s="27" t="s">
        <v>2451</v>
      </c>
      <c r="N584" s="224" t="s">
        <v>127</v>
      </c>
    </row>
    <row r="585" spans="8:14" x14ac:dyDescent="0.2">
      <c r="H585" s="14"/>
      <c r="I585" s="883">
        <v>0.23324102302827099</v>
      </c>
      <c r="J585" s="914">
        <v>4.692666</v>
      </c>
      <c r="K585" s="873" t="s">
        <v>2449</v>
      </c>
      <c r="L585" s="916">
        <v>1.4276544691061701</v>
      </c>
      <c r="M585" s="27" t="s">
        <v>2451</v>
      </c>
      <c r="N585" s="224" t="s">
        <v>127</v>
      </c>
    </row>
    <row r="586" spans="8:14" x14ac:dyDescent="0.2">
      <c r="H586" s="14"/>
      <c r="I586" s="883">
        <v>0.233172543573477</v>
      </c>
      <c r="J586" s="914">
        <v>4.692666</v>
      </c>
      <c r="K586" s="873" t="s">
        <v>2449</v>
      </c>
      <c r="L586" s="916">
        <v>1.4276544691061701</v>
      </c>
      <c r="M586" s="27" t="s">
        <v>2451</v>
      </c>
      <c r="N586" s="224" t="s">
        <v>127</v>
      </c>
    </row>
    <row r="587" spans="8:14" x14ac:dyDescent="0.2">
      <c r="H587" s="14"/>
      <c r="I587" s="883">
        <v>0.29277336619203997</v>
      </c>
      <c r="J587" s="914">
        <v>4.7318499999999997</v>
      </c>
      <c r="K587" s="873" t="s">
        <v>2449</v>
      </c>
      <c r="L587" s="916">
        <v>1.4</v>
      </c>
      <c r="M587" s="27" t="s">
        <v>2451</v>
      </c>
      <c r="N587" s="224" t="s">
        <v>127</v>
      </c>
    </row>
    <row r="588" spans="8:14" x14ac:dyDescent="0.2">
      <c r="H588" s="14"/>
      <c r="I588" s="883">
        <v>0.22953369846341001</v>
      </c>
      <c r="J588" s="914">
        <v>4.6261359999999998</v>
      </c>
      <c r="K588" s="873" t="s">
        <v>2449</v>
      </c>
      <c r="L588" s="916">
        <v>1.3995</v>
      </c>
      <c r="M588" s="27" t="s">
        <v>2451</v>
      </c>
      <c r="N588" s="224" t="s">
        <v>127</v>
      </c>
    </row>
    <row r="589" spans="8:14" x14ac:dyDescent="0.2">
      <c r="H589" s="14"/>
      <c r="I589" s="883">
        <v>0.22269891982352</v>
      </c>
      <c r="J589" s="914">
        <v>4.6632319999999998</v>
      </c>
      <c r="K589" s="873" t="s">
        <v>2449</v>
      </c>
      <c r="L589" s="916">
        <v>1.4045000000000001</v>
      </c>
      <c r="M589" s="27" t="s">
        <v>2451</v>
      </c>
      <c r="N589" s="224" t="s">
        <v>127</v>
      </c>
    </row>
    <row r="590" spans="8:14" x14ac:dyDescent="0.2">
      <c r="H590" s="14"/>
      <c r="I590" s="883">
        <v>0.23611206663176401</v>
      </c>
      <c r="J590" s="914">
        <v>4.5642769999999997</v>
      </c>
      <c r="K590" s="873" t="s">
        <v>2449</v>
      </c>
      <c r="L590" s="916">
        <v>1.3988970588235199</v>
      </c>
      <c r="M590" s="27" t="s">
        <v>2451</v>
      </c>
      <c r="N590" s="224" t="s">
        <v>127</v>
      </c>
    </row>
    <row r="591" spans="8:14" x14ac:dyDescent="0.2">
      <c r="H591" s="14"/>
      <c r="I591" s="883">
        <v>0.23471374372432599</v>
      </c>
      <c r="J591" s="914">
        <v>4.5642769999999997</v>
      </c>
      <c r="K591" s="873" t="s">
        <v>2449</v>
      </c>
      <c r="L591" s="916">
        <v>1.3988970588235199</v>
      </c>
      <c r="M591" s="27" t="s">
        <v>2451</v>
      </c>
      <c r="N591" s="224" t="s">
        <v>127</v>
      </c>
    </row>
    <row r="592" spans="8:14" x14ac:dyDescent="0.2">
      <c r="H592" s="14"/>
      <c r="I592" s="883">
        <v>0.233006446463214</v>
      </c>
      <c r="J592" s="914">
        <v>4.6570239999999998</v>
      </c>
      <c r="K592" s="873" t="s">
        <v>2449</v>
      </c>
      <c r="L592" s="916">
        <v>1.3958333333333299</v>
      </c>
      <c r="M592" s="27" t="s">
        <v>2451</v>
      </c>
      <c r="N592" s="224" t="s">
        <v>127</v>
      </c>
    </row>
    <row r="593" spans="8:14" x14ac:dyDescent="0.2">
      <c r="H593" s="14"/>
      <c r="I593" s="883">
        <v>0.22485546934428699</v>
      </c>
      <c r="J593" s="914">
        <v>4.6390479999999998</v>
      </c>
      <c r="K593" s="873" t="s">
        <v>2449</v>
      </c>
      <c r="L593" s="916">
        <v>1.4276599999999999</v>
      </c>
      <c r="M593" s="27" t="s">
        <v>2451</v>
      </c>
      <c r="N593" s="224" t="s">
        <v>127</v>
      </c>
    </row>
    <row r="594" spans="8:14" x14ac:dyDescent="0.2">
      <c r="H594" s="14"/>
      <c r="I594" s="883">
        <v>0.21911174108197501</v>
      </c>
      <c r="J594" s="914">
        <v>4.5892010000000001</v>
      </c>
      <c r="K594" s="873" t="s">
        <v>2449</v>
      </c>
      <c r="L594" s="916">
        <v>1.45049019607843</v>
      </c>
      <c r="M594" s="27" t="s">
        <v>2451</v>
      </c>
      <c r="N594" s="224" t="s">
        <v>127</v>
      </c>
    </row>
    <row r="595" spans="8:14" x14ac:dyDescent="0.2">
      <c r="H595" s="14"/>
      <c r="I595" s="883">
        <v>0.21410885440438099</v>
      </c>
      <c r="J595" s="914">
        <v>4.6292710000000001</v>
      </c>
      <c r="K595" s="873" t="s">
        <v>2449</v>
      </c>
      <c r="L595" s="916">
        <v>1.42024999999999</v>
      </c>
      <c r="M595" s="27" t="s">
        <v>2451</v>
      </c>
      <c r="N595" s="224" t="s">
        <v>127</v>
      </c>
    </row>
    <row r="596" spans="8:14" x14ac:dyDescent="0.2">
      <c r="H596" s="14"/>
      <c r="I596" s="883">
        <v>0.248626007911151</v>
      </c>
      <c r="J596" s="914">
        <v>4.7318499999999997</v>
      </c>
      <c r="K596" s="873" t="s">
        <v>2449</v>
      </c>
      <c r="L596" s="916">
        <v>1.3953599999999999</v>
      </c>
      <c r="M596" s="27" t="s">
        <v>2451</v>
      </c>
      <c r="N596" s="224" t="s">
        <v>127</v>
      </c>
    </row>
    <row r="597" spans="8:14" x14ac:dyDescent="0.2">
      <c r="H597" s="14"/>
      <c r="I597" s="883">
        <v>0.26931887366818802</v>
      </c>
      <c r="J597" s="914">
        <v>4.6533939999999996</v>
      </c>
      <c r="K597" s="873" t="s">
        <v>2449</v>
      </c>
      <c r="L597" s="916">
        <v>1.49</v>
      </c>
      <c r="M597" s="27" t="s">
        <v>2451</v>
      </c>
      <c r="N597" s="224" t="s">
        <v>127</v>
      </c>
    </row>
    <row r="598" spans="8:14" x14ac:dyDescent="0.2">
      <c r="H598" s="14"/>
      <c r="I598" s="883">
        <v>0.20251071674676199</v>
      </c>
      <c r="J598" s="914">
        <v>4.6610370000000003</v>
      </c>
      <c r="K598" s="873" t="s">
        <v>2449</v>
      </c>
      <c r="L598" s="916">
        <v>1.39215686274509</v>
      </c>
      <c r="M598" s="27" t="s">
        <v>2451</v>
      </c>
      <c r="N598" s="224" t="s">
        <v>127</v>
      </c>
    </row>
    <row r="599" spans="8:14" x14ac:dyDescent="0.2">
      <c r="H599" s="14"/>
      <c r="I599" s="883">
        <v>0.258711364182587</v>
      </c>
      <c r="J599" s="914">
        <v>4.5760800000000001</v>
      </c>
      <c r="K599" s="873" t="s">
        <v>2449</v>
      </c>
      <c r="L599" s="916">
        <v>1.44993324432576</v>
      </c>
      <c r="M599" s="27" t="s">
        <v>2451</v>
      </c>
      <c r="N599" s="224" t="s">
        <v>127</v>
      </c>
    </row>
    <row r="600" spans="8:14" x14ac:dyDescent="0.2">
      <c r="H600" s="14"/>
      <c r="I600" s="883">
        <v>0.204634446878422</v>
      </c>
      <c r="J600" s="914">
        <v>4.560327</v>
      </c>
      <c r="K600" s="873" t="s">
        <v>2449</v>
      </c>
      <c r="L600" s="916">
        <v>1.4256</v>
      </c>
      <c r="M600" s="27" t="s">
        <v>2451</v>
      </c>
      <c r="N600" s="224" t="s">
        <v>127</v>
      </c>
    </row>
    <row r="601" spans="8:14" x14ac:dyDescent="0.2">
      <c r="H601" s="14"/>
      <c r="I601" s="883">
        <v>0.22835539644505301</v>
      </c>
      <c r="J601" s="914">
        <v>4.3991259999999999</v>
      </c>
      <c r="K601" s="873" t="s">
        <v>2449</v>
      </c>
      <c r="L601" s="916">
        <v>1.4083333333333301</v>
      </c>
      <c r="M601" s="27" t="s">
        <v>2451</v>
      </c>
      <c r="N601" s="224" t="s">
        <v>127</v>
      </c>
    </row>
    <row r="602" spans="8:14" x14ac:dyDescent="0.2">
      <c r="H602" s="14"/>
      <c r="I602" s="883">
        <v>0.16956918583424599</v>
      </c>
      <c r="J602" s="914">
        <v>4.6411379999999998</v>
      </c>
      <c r="K602" s="873" t="s">
        <v>2449</v>
      </c>
      <c r="L602" s="916">
        <v>1.4258999999999999</v>
      </c>
      <c r="M602" s="27" t="s">
        <v>2451</v>
      </c>
      <c r="N602" s="224" t="s">
        <v>127</v>
      </c>
    </row>
    <row r="603" spans="8:14" x14ac:dyDescent="0.2">
      <c r="H603" s="14"/>
      <c r="I603" s="883">
        <v>0.178217415115005</v>
      </c>
      <c r="J603" s="914">
        <v>4.6456309999999998</v>
      </c>
      <c r="K603" s="873" t="s">
        <v>2449</v>
      </c>
      <c r="L603" s="916">
        <v>1.4256</v>
      </c>
      <c r="M603" s="27" t="s">
        <v>2451</v>
      </c>
      <c r="N603" s="224" t="s">
        <v>127</v>
      </c>
    </row>
    <row r="604" spans="8:14" x14ac:dyDescent="0.2">
      <c r="H604" s="14"/>
      <c r="I604" s="883">
        <v>0.17783406352683401</v>
      </c>
      <c r="J604" s="914">
        <v>4.6250109999999998</v>
      </c>
      <c r="K604" s="873" t="s">
        <v>2449</v>
      </c>
      <c r="L604" s="916">
        <v>1.42632</v>
      </c>
      <c r="M604" s="27" t="s">
        <v>2451</v>
      </c>
      <c r="N604" s="224" t="s">
        <v>127</v>
      </c>
    </row>
    <row r="605" spans="8:14" x14ac:dyDescent="0.2">
      <c r="H605" s="14"/>
      <c r="I605" s="883">
        <v>0.22427846224047401</v>
      </c>
      <c r="J605" s="914">
        <v>4.6423750000000004</v>
      </c>
      <c r="K605" s="873" t="s">
        <v>2449</v>
      </c>
      <c r="L605" s="916">
        <v>1.42</v>
      </c>
      <c r="M605" s="27" t="s">
        <v>2451</v>
      </c>
      <c r="N605" s="224" t="s">
        <v>127</v>
      </c>
    </row>
    <row r="606" spans="8:14" x14ac:dyDescent="0.2">
      <c r="H606" s="14"/>
      <c r="I606" s="883">
        <v>0.25012155420260401</v>
      </c>
      <c r="J606" s="914">
        <v>4.6337719999999996</v>
      </c>
      <c r="K606" s="873" t="s">
        <v>2449</v>
      </c>
      <c r="L606" s="916">
        <v>1.3958333333333299</v>
      </c>
      <c r="M606" s="27" t="s">
        <v>2451</v>
      </c>
      <c r="N606" s="224" t="s">
        <v>127</v>
      </c>
    </row>
    <row r="607" spans="8:14" x14ac:dyDescent="0.2">
      <c r="H607" s="14"/>
      <c r="I607" s="883">
        <v>0.183713707528216</v>
      </c>
      <c r="J607" s="914">
        <v>4.5892010000000001</v>
      </c>
      <c r="K607" s="873" t="s">
        <v>2449</v>
      </c>
      <c r="L607" s="916">
        <v>1.39973262032085</v>
      </c>
      <c r="M607" s="27" t="s">
        <v>2451</v>
      </c>
      <c r="N607" s="224" t="s">
        <v>127</v>
      </c>
    </row>
    <row r="608" spans="8:14" x14ac:dyDescent="0.2">
      <c r="H608" s="14"/>
      <c r="I608" s="883">
        <v>0.19984742185717499</v>
      </c>
      <c r="J608" s="914">
        <v>4.6337719999999996</v>
      </c>
      <c r="K608" s="873" t="s">
        <v>2449</v>
      </c>
      <c r="L608" s="916">
        <v>1.4</v>
      </c>
      <c r="M608" s="27" t="s">
        <v>2451</v>
      </c>
      <c r="N608" s="224" t="s">
        <v>127</v>
      </c>
    </row>
    <row r="609" spans="8:14" x14ac:dyDescent="0.2">
      <c r="H609" s="14"/>
      <c r="I609" s="883">
        <v>0.194987455650106</v>
      </c>
      <c r="J609" s="914">
        <v>4.6094819999999999</v>
      </c>
      <c r="K609" s="873" t="s">
        <v>2449</v>
      </c>
      <c r="L609" s="916">
        <v>1.4615384615384599</v>
      </c>
      <c r="M609" s="27" t="s">
        <v>2451</v>
      </c>
      <c r="N609" s="224" t="s">
        <v>127</v>
      </c>
    </row>
    <row r="610" spans="8:14" x14ac:dyDescent="0.2">
      <c r="H610" s="14"/>
      <c r="I610" s="883">
        <v>0.22186537073780899</v>
      </c>
      <c r="J610" s="914">
        <v>4.3264550000000002</v>
      </c>
      <c r="K610" s="873" t="s">
        <v>2449</v>
      </c>
      <c r="L610" s="916">
        <v>1.4810393258426899</v>
      </c>
      <c r="M610" s="27" t="s">
        <v>2451</v>
      </c>
      <c r="N610" s="224" t="s">
        <v>127</v>
      </c>
    </row>
    <row r="611" spans="8:14" x14ac:dyDescent="0.2">
      <c r="H611" s="14"/>
      <c r="I611" s="883">
        <v>0.271100724011682</v>
      </c>
      <c r="J611" s="914">
        <v>4.7218429999999998</v>
      </c>
      <c r="K611" s="873" t="s">
        <v>2449</v>
      </c>
      <c r="L611" s="916">
        <v>1.41891891891891</v>
      </c>
      <c r="M611" s="27" t="s">
        <v>2451</v>
      </c>
      <c r="N611" s="224" t="s">
        <v>127</v>
      </c>
    </row>
    <row r="612" spans="8:14" x14ac:dyDescent="0.2">
      <c r="H612" s="14"/>
      <c r="I612" s="883">
        <v>0.26923600382429902</v>
      </c>
      <c r="J612" s="914">
        <v>4.6158669999999997</v>
      </c>
      <c r="K612" s="873" t="s">
        <v>2449</v>
      </c>
      <c r="L612" s="916">
        <v>1.4285714285714199</v>
      </c>
      <c r="M612" s="27" t="s">
        <v>2451</v>
      </c>
      <c r="N612" s="224" t="s">
        <v>127</v>
      </c>
    </row>
    <row r="613" spans="8:14" x14ac:dyDescent="0.2">
      <c r="H613" s="14"/>
      <c r="I613" s="883">
        <v>0.24860476915271401</v>
      </c>
      <c r="J613" s="914">
        <v>4.6267250000000004</v>
      </c>
      <c r="K613" s="873" t="s">
        <v>2449</v>
      </c>
      <c r="L613" s="916">
        <v>1.43333333333333</v>
      </c>
      <c r="M613" s="27" t="s">
        <v>2451</v>
      </c>
      <c r="N613" s="224" t="s">
        <v>127</v>
      </c>
    </row>
    <row r="614" spans="8:14" x14ac:dyDescent="0.2">
      <c r="H614" s="14"/>
      <c r="I614" s="883">
        <v>0.21442208226846701</v>
      </c>
      <c r="J614" s="914">
        <v>4.4801710000000003</v>
      </c>
      <c r="K614" s="873" t="s">
        <v>2449</v>
      </c>
      <c r="L614" s="916">
        <v>1.56666666666666</v>
      </c>
      <c r="M614" s="27" t="s">
        <v>2451</v>
      </c>
      <c r="N614" s="224" t="s">
        <v>127</v>
      </c>
    </row>
    <row r="615" spans="8:14" x14ac:dyDescent="0.2">
      <c r="H615" s="14"/>
      <c r="I615" s="883">
        <v>0.24205572289156599</v>
      </c>
      <c r="J615" s="914">
        <v>4.3798180000000002</v>
      </c>
      <c r="K615" s="873" t="s">
        <v>2449</v>
      </c>
      <c r="L615" s="916">
        <v>1.5625</v>
      </c>
      <c r="M615" s="27" t="s">
        <v>2451</v>
      </c>
      <c r="N615" s="224" t="s">
        <v>127</v>
      </c>
    </row>
    <row r="616" spans="8:14" x14ac:dyDescent="0.2">
      <c r="H616" s="14"/>
      <c r="I616" s="883">
        <v>0.23560058346017199</v>
      </c>
      <c r="J616" s="914">
        <v>4.732647</v>
      </c>
      <c r="K616" s="873" t="s">
        <v>2449</v>
      </c>
      <c r="L616" s="916">
        <v>1.4166666666666601</v>
      </c>
      <c r="M616" s="27" t="s">
        <v>2451</v>
      </c>
      <c r="N616" s="224" t="s">
        <v>127</v>
      </c>
    </row>
    <row r="617" spans="8:14" x14ac:dyDescent="0.2">
      <c r="H617" s="14"/>
      <c r="I617" s="883">
        <v>0.249630898021309</v>
      </c>
      <c r="J617" s="914">
        <v>4.6516659999999996</v>
      </c>
      <c r="K617" s="873" t="s">
        <v>2449</v>
      </c>
      <c r="L617" s="916">
        <v>1.42</v>
      </c>
      <c r="M617" s="27" t="s">
        <v>2451</v>
      </c>
      <c r="N617" s="224" t="s">
        <v>127</v>
      </c>
    </row>
    <row r="618" spans="8:14" x14ac:dyDescent="0.2">
      <c r="H618" s="14"/>
      <c r="I618" s="883">
        <v>0.22974609104745999</v>
      </c>
      <c r="J618" s="914">
        <v>4.5291230000000002</v>
      </c>
      <c r="K618" s="873" t="s">
        <v>2449</v>
      </c>
      <c r="L618" s="916">
        <v>1.44545454545454</v>
      </c>
      <c r="M618" s="27" t="s">
        <v>2451</v>
      </c>
      <c r="N618" s="224" t="s">
        <v>127</v>
      </c>
    </row>
    <row r="619" spans="8:14" x14ac:dyDescent="0.2">
      <c r="H619" s="14"/>
      <c r="I619" s="883">
        <v>0.23889383561643801</v>
      </c>
      <c r="J619" s="914">
        <v>4.4288650000000001</v>
      </c>
      <c r="K619" s="873" t="s">
        <v>2449</v>
      </c>
      <c r="L619" s="916">
        <v>1.452</v>
      </c>
      <c r="M619" s="27" t="s">
        <v>2451</v>
      </c>
      <c r="N619" s="224" t="s">
        <v>127</v>
      </c>
    </row>
    <row r="620" spans="8:14" x14ac:dyDescent="0.2">
      <c r="H620" s="14"/>
      <c r="I620" s="883">
        <v>0.227728680679437</v>
      </c>
      <c r="J620" s="914">
        <v>4.4983930000000001</v>
      </c>
      <c r="K620" s="873" t="s">
        <v>2449</v>
      </c>
      <c r="L620" s="916">
        <v>1.5064947218259599</v>
      </c>
      <c r="M620" s="27" t="s">
        <v>2451</v>
      </c>
      <c r="N620" s="224" t="s">
        <v>127</v>
      </c>
    </row>
    <row r="621" spans="8:14" x14ac:dyDescent="0.2">
      <c r="H621" s="14"/>
      <c r="I621" s="883">
        <v>0.22293416090265</v>
      </c>
      <c r="J621" s="914">
        <v>4.6359870000000001</v>
      </c>
      <c r="K621" s="873" t="s">
        <v>2449</v>
      </c>
      <c r="L621" s="916">
        <v>1.4152202937249601</v>
      </c>
      <c r="M621" s="27" t="s">
        <v>2451</v>
      </c>
      <c r="N621" s="224" t="s">
        <v>127</v>
      </c>
    </row>
    <row r="622" spans="8:14" x14ac:dyDescent="0.2">
      <c r="H622" s="14"/>
      <c r="I622" s="883">
        <v>0.18253156507615401</v>
      </c>
      <c r="J622" s="914">
        <v>4.3690569999999997</v>
      </c>
      <c r="K622" s="873" t="s">
        <v>2449</v>
      </c>
      <c r="L622" s="916">
        <v>1.44463087248322</v>
      </c>
      <c r="M622" s="27" t="s">
        <v>2451</v>
      </c>
      <c r="N622" s="224" t="s">
        <v>127</v>
      </c>
    </row>
    <row r="623" spans="8:14" x14ac:dyDescent="0.2">
      <c r="H623" s="14"/>
      <c r="I623" s="883">
        <v>0.20118852790237199</v>
      </c>
      <c r="J623" s="914">
        <v>4.5209530000000004</v>
      </c>
      <c r="K623" s="873" t="s">
        <v>2449</v>
      </c>
      <c r="L623" s="916">
        <v>1.4911504424778701</v>
      </c>
      <c r="M623" s="27" t="s">
        <v>2451</v>
      </c>
      <c r="N623" s="224" t="s">
        <v>127</v>
      </c>
    </row>
    <row r="624" spans="8:14" x14ac:dyDescent="0.2">
      <c r="H624" s="14"/>
      <c r="I624" s="883">
        <v>0.24509360730593599</v>
      </c>
      <c r="J624" s="914">
        <v>4.5383110000000002</v>
      </c>
      <c r="K624" s="873" t="s">
        <v>2449</v>
      </c>
      <c r="L624" s="916">
        <v>1.58</v>
      </c>
      <c r="M624" s="27" t="s">
        <v>2451</v>
      </c>
      <c r="N624" s="224" t="s">
        <v>127</v>
      </c>
    </row>
    <row r="625" spans="8:14" x14ac:dyDescent="0.2">
      <c r="H625" s="14"/>
      <c r="I625" s="883">
        <v>0.17821373340287799</v>
      </c>
      <c r="J625" s="914">
        <v>4.3606689999999997</v>
      </c>
      <c r="K625" s="873" t="s">
        <v>2449</v>
      </c>
      <c r="L625" s="916">
        <v>1.4028056112224401</v>
      </c>
      <c r="M625" s="27" t="s">
        <v>2451</v>
      </c>
      <c r="N625" s="224" t="s">
        <v>127</v>
      </c>
    </row>
    <row r="626" spans="8:14" x14ac:dyDescent="0.2">
      <c r="H626" s="14"/>
      <c r="I626" s="883">
        <v>0.22488682950425401</v>
      </c>
      <c r="J626" s="914">
        <v>4.40069</v>
      </c>
      <c r="K626" s="873" t="s">
        <v>2449</v>
      </c>
      <c r="L626" s="916">
        <v>1.48936170212765</v>
      </c>
      <c r="M626" s="27" t="s">
        <v>2451</v>
      </c>
      <c r="N626" s="224" t="s">
        <v>127</v>
      </c>
    </row>
    <row r="627" spans="8:14" x14ac:dyDescent="0.2">
      <c r="H627" s="14"/>
      <c r="I627" s="883">
        <v>0.21531506849314999</v>
      </c>
      <c r="J627" s="914">
        <v>4.6275919999999999</v>
      </c>
      <c r="K627" s="873" t="s">
        <v>2449</v>
      </c>
      <c r="L627" s="916">
        <v>1.65</v>
      </c>
      <c r="M627" s="27" t="s">
        <v>2451</v>
      </c>
      <c r="N627" s="224" t="s">
        <v>127</v>
      </c>
    </row>
    <row r="628" spans="8:14" x14ac:dyDescent="0.2">
      <c r="H628" s="14"/>
      <c r="I628" s="883">
        <v>0.25741742770167397</v>
      </c>
      <c r="J628" s="914">
        <v>4.5752639999999998</v>
      </c>
      <c r="K628" s="873" t="s">
        <v>2449</v>
      </c>
      <c r="L628" s="916">
        <v>1.4</v>
      </c>
      <c r="M628" s="27" t="s">
        <v>2451</v>
      </c>
      <c r="N628" s="224" t="s">
        <v>127</v>
      </c>
    </row>
    <row r="629" spans="8:14" x14ac:dyDescent="0.2">
      <c r="H629" s="14"/>
      <c r="I629" s="883">
        <v>0.26768080070612499</v>
      </c>
      <c r="J629" s="914">
        <v>4.584416</v>
      </c>
      <c r="K629" s="873" t="s">
        <v>2449</v>
      </c>
      <c r="L629" s="916">
        <v>1.5454545454545401</v>
      </c>
      <c r="M629" s="27" t="s">
        <v>2451</v>
      </c>
      <c r="N629" s="224" t="s">
        <v>127</v>
      </c>
    </row>
    <row r="630" spans="8:14" x14ac:dyDescent="0.2">
      <c r="H630" s="14"/>
      <c r="I630" s="883">
        <v>0.236051220625142</v>
      </c>
      <c r="J630" s="914">
        <v>4.6140749999999997</v>
      </c>
      <c r="K630" s="873" t="s">
        <v>2449</v>
      </c>
      <c r="L630" s="916">
        <v>1.44</v>
      </c>
      <c r="M630" s="27" t="s">
        <v>2451</v>
      </c>
      <c r="N630" s="224" t="s">
        <v>127</v>
      </c>
    </row>
    <row r="631" spans="8:14" x14ac:dyDescent="0.2">
      <c r="H631" s="14"/>
      <c r="I631" s="883">
        <v>0.26027723418134302</v>
      </c>
      <c r="J631" s="914">
        <v>4.6525730000000003</v>
      </c>
      <c r="K631" s="873" t="s">
        <v>2449</v>
      </c>
      <c r="L631" s="916">
        <v>1.47142857142857</v>
      </c>
      <c r="M631" s="27" t="s">
        <v>2451</v>
      </c>
      <c r="N631" s="224" t="s">
        <v>127</v>
      </c>
    </row>
    <row r="632" spans="8:14" x14ac:dyDescent="0.2">
      <c r="H632" s="14"/>
      <c r="I632" s="883">
        <v>0.278584936119182</v>
      </c>
      <c r="J632" s="914">
        <v>4.6536660000000003</v>
      </c>
      <c r="K632" s="873" t="s">
        <v>2449</v>
      </c>
      <c r="L632" s="916">
        <v>1.5050505050505001</v>
      </c>
      <c r="M632" s="27" t="s">
        <v>2451</v>
      </c>
      <c r="N632" s="224" t="s">
        <v>127</v>
      </c>
    </row>
    <row r="633" spans="8:14" x14ac:dyDescent="0.2">
      <c r="H633" s="14"/>
      <c r="I633" s="883">
        <v>0.26965753424657501</v>
      </c>
      <c r="J633" s="914">
        <v>4.5749529999999998</v>
      </c>
      <c r="K633" s="873" t="s">
        <v>2449</v>
      </c>
      <c r="L633" s="916">
        <v>1.53</v>
      </c>
      <c r="M633" s="27" t="s">
        <v>2451</v>
      </c>
      <c r="N633" s="224" t="s">
        <v>127</v>
      </c>
    </row>
    <row r="634" spans="8:14" x14ac:dyDescent="0.2">
      <c r="H634" s="14"/>
      <c r="I634" s="883">
        <v>0.27563546423135399</v>
      </c>
      <c r="J634" s="914">
        <v>4.6202909999999999</v>
      </c>
      <c r="K634" s="873" t="s">
        <v>2449</v>
      </c>
      <c r="L634" s="916">
        <v>1.49</v>
      </c>
      <c r="M634" s="27" t="s">
        <v>2451</v>
      </c>
      <c r="N634" s="224" t="s">
        <v>127</v>
      </c>
    </row>
    <row r="635" spans="8:14" x14ac:dyDescent="0.2">
      <c r="H635" s="14"/>
      <c r="I635" s="883">
        <v>0.28383942161339398</v>
      </c>
      <c r="J635" s="914">
        <v>4.6536660000000003</v>
      </c>
      <c r="K635" s="873" t="s">
        <v>2449</v>
      </c>
      <c r="L635" s="916">
        <v>1.513728</v>
      </c>
      <c r="M635" s="27" t="s">
        <v>2451</v>
      </c>
      <c r="N635" s="224" t="s">
        <v>127</v>
      </c>
    </row>
    <row r="636" spans="8:14" x14ac:dyDescent="0.2">
      <c r="H636" s="14"/>
      <c r="I636" s="883">
        <v>0.271411719939117</v>
      </c>
      <c r="J636" s="914">
        <v>4.584416</v>
      </c>
      <c r="K636" s="873" t="s">
        <v>2449</v>
      </c>
      <c r="L636" s="916">
        <v>1.5344640000000001</v>
      </c>
      <c r="M636" s="27" t="s">
        <v>2451</v>
      </c>
      <c r="N636" s="224" t="s">
        <v>127</v>
      </c>
    </row>
    <row r="637" spans="8:14" x14ac:dyDescent="0.2">
      <c r="H637" s="14"/>
      <c r="I637" s="883">
        <v>0.25247488584474798</v>
      </c>
      <c r="J637" s="914">
        <v>4.3938079999999999</v>
      </c>
      <c r="K637" s="873" t="s">
        <v>2449</v>
      </c>
      <c r="L637" s="916">
        <v>1.4000300999999999</v>
      </c>
      <c r="M637" s="27" t="s">
        <v>2451</v>
      </c>
      <c r="N637" s="224" t="s">
        <v>127</v>
      </c>
    </row>
    <row r="638" spans="8:14" x14ac:dyDescent="0.2">
      <c r="H638" s="14"/>
      <c r="I638" s="883">
        <v>0.20939401610831301</v>
      </c>
      <c r="J638" s="914">
        <v>4.4255709999999997</v>
      </c>
      <c r="K638" s="873" t="s">
        <v>2449</v>
      </c>
      <c r="L638" s="916">
        <v>1.3963039014373699</v>
      </c>
      <c r="M638" s="27" t="s">
        <v>2451</v>
      </c>
      <c r="N638" s="224" t="s">
        <v>127</v>
      </c>
    </row>
    <row r="639" spans="8:14" x14ac:dyDescent="0.2">
      <c r="H639" s="14"/>
      <c r="I639" s="883">
        <v>0.23918417047184101</v>
      </c>
      <c r="J639" s="914">
        <v>4.5938879999999997</v>
      </c>
      <c r="K639" s="873" t="s">
        <v>2449</v>
      </c>
      <c r="L639" s="916">
        <v>1.4098533333333301</v>
      </c>
      <c r="M639" s="27" t="s">
        <v>2451</v>
      </c>
      <c r="N639" s="224" t="s">
        <v>127</v>
      </c>
    </row>
    <row r="640" spans="8:14" x14ac:dyDescent="0.2">
      <c r="H640" s="14"/>
      <c r="I640" s="883">
        <v>0.22243754974171201</v>
      </c>
      <c r="J640" s="914">
        <v>4.5889540000000002</v>
      </c>
      <c r="K640" s="873" t="s">
        <v>2449</v>
      </c>
      <c r="L640" s="916">
        <v>1.4091539528432699</v>
      </c>
      <c r="M640" s="27" t="s">
        <v>2451</v>
      </c>
      <c r="N640" s="224" t="s">
        <v>127</v>
      </c>
    </row>
    <row r="641" spans="8:14" x14ac:dyDescent="0.2">
      <c r="H641" s="14"/>
      <c r="I641" s="883">
        <v>0.26334855403348501</v>
      </c>
      <c r="J641" s="914">
        <v>4.5749529999999998</v>
      </c>
      <c r="K641" s="873" t="s">
        <v>2449</v>
      </c>
      <c r="L641" s="916">
        <v>1.53</v>
      </c>
      <c r="M641" s="27" t="s">
        <v>2451</v>
      </c>
      <c r="N641" s="224" t="s">
        <v>127</v>
      </c>
    </row>
    <row r="642" spans="8:14" x14ac:dyDescent="0.2">
      <c r="H642" s="14"/>
      <c r="I642" s="883">
        <v>0.258146879756468</v>
      </c>
      <c r="J642" s="914">
        <v>4.6202909999999999</v>
      </c>
      <c r="K642" s="873" t="s">
        <v>2449</v>
      </c>
      <c r="L642" s="916">
        <v>1.51</v>
      </c>
      <c r="M642" s="27" t="s">
        <v>2451</v>
      </c>
      <c r="N642" s="224" t="s">
        <v>127</v>
      </c>
    </row>
    <row r="643" spans="8:14" x14ac:dyDescent="0.2">
      <c r="H643" s="14"/>
      <c r="I643" s="883">
        <v>0.265565442506081</v>
      </c>
      <c r="J643" s="914">
        <v>4.5947950000000004</v>
      </c>
      <c r="K643" s="873" t="s">
        <v>2449</v>
      </c>
      <c r="L643" s="916">
        <v>1.4387464387464299</v>
      </c>
      <c r="M643" s="27" t="s">
        <v>2451</v>
      </c>
      <c r="N643" s="224" t="s">
        <v>127</v>
      </c>
    </row>
    <row r="644" spans="8:14" x14ac:dyDescent="0.2">
      <c r="H644" s="14"/>
      <c r="I644" s="883">
        <v>0.24015910388127801</v>
      </c>
      <c r="J644" s="914">
        <v>4.3291810000000002</v>
      </c>
      <c r="K644" s="873" t="s">
        <v>2449</v>
      </c>
      <c r="L644" s="916">
        <v>1.4125000000000001</v>
      </c>
      <c r="M644" s="27" t="s">
        <v>2451</v>
      </c>
      <c r="N644" s="224" t="s">
        <v>127</v>
      </c>
    </row>
    <row r="645" spans="8:14" x14ac:dyDescent="0.2">
      <c r="H645" s="14"/>
      <c r="I645" s="883">
        <v>0.25715182648401802</v>
      </c>
      <c r="J645" s="914">
        <v>4.4414850000000001</v>
      </c>
      <c r="K645" s="873" t="s">
        <v>2449</v>
      </c>
      <c r="L645" s="916">
        <v>1.4</v>
      </c>
      <c r="M645" s="27" t="s">
        <v>2451</v>
      </c>
      <c r="N645" s="224" t="s">
        <v>127</v>
      </c>
    </row>
    <row r="646" spans="8:14" x14ac:dyDescent="0.2">
      <c r="H646" s="14"/>
      <c r="I646" s="883">
        <v>0.27347317351598099</v>
      </c>
      <c r="J646" s="914">
        <v>4.6806760000000001</v>
      </c>
      <c r="K646" s="873" t="s">
        <v>2449</v>
      </c>
      <c r="L646" s="916">
        <v>1.44117647058823</v>
      </c>
      <c r="M646" s="27" t="s">
        <v>2451</v>
      </c>
      <c r="N646" s="224" t="s">
        <v>127</v>
      </c>
    </row>
    <row r="647" spans="8:14" x14ac:dyDescent="0.2">
      <c r="H647" s="14"/>
      <c r="I647" s="883">
        <v>0.30136177701674199</v>
      </c>
      <c r="J647" s="914">
        <v>4.3703440000000002</v>
      </c>
      <c r="K647" s="873" t="s">
        <v>2449</v>
      </c>
      <c r="L647" s="916">
        <v>1.8825000000000001</v>
      </c>
      <c r="M647" s="27" t="s">
        <v>2451</v>
      </c>
      <c r="N647" s="224" t="s">
        <v>127</v>
      </c>
    </row>
    <row r="648" spans="8:14" x14ac:dyDescent="0.2">
      <c r="H648" s="14"/>
      <c r="I648" s="883">
        <v>0.26670262557077601</v>
      </c>
      <c r="J648" s="914">
        <v>4.6769970000000001</v>
      </c>
      <c r="K648" s="873" t="s">
        <v>2449</v>
      </c>
      <c r="L648" s="916">
        <v>1.4</v>
      </c>
      <c r="M648" s="27" t="s">
        <v>2451</v>
      </c>
      <c r="N648" s="224" t="s">
        <v>127</v>
      </c>
    </row>
    <row r="649" spans="8:14" x14ac:dyDescent="0.2">
      <c r="H649" s="14"/>
      <c r="I649" s="883">
        <v>0.27021613394216099</v>
      </c>
      <c r="J649" s="914">
        <v>4.7269620000000003</v>
      </c>
      <c r="K649" s="873" t="s">
        <v>2449</v>
      </c>
      <c r="L649" s="916">
        <v>1.48</v>
      </c>
      <c r="M649" s="27" t="s">
        <v>2451</v>
      </c>
      <c r="N649" s="224" t="s">
        <v>127</v>
      </c>
    </row>
    <row r="650" spans="8:14" x14ac:dyDescent="0.2">
      <c r="H650" s="14"/>
      <c r="I650" s="883">
        <v>0.25365296803652898</v>
      </c>
      <c r="J650" s="914">
        <v>4.402266</v>
      </c>
      <c r="K650" s="873" t="s">
        <v>2449</v>
      </c>
      <c r="L650" s="916">
        <v>1.4650000000000001</v>
      </c>
      <c r="M650" s="27" t="s">
        <v>2451</v>
      </c>
      <c r="N650" s="224" t="s">
        <v>127</v>
      </c>
    </row>
    <row r="651" spans="8:14" x14ac:dyDescent="0.2">
      <c r="H651" s="14"/>
      <c r="I651" s="883">
        <v>0.22042694063926899</v>
      </c>
      <c r="J651" s="914">
        <v>4.4955189999999998</v>
      </c>
      <c r="K651" s="873" t="s">
        <v>2449</v>
      </c>
      <c r="L651" s="916">
        <v>1.3977999999999999</v>
      </c>
      <c r="M651" s="27" t="s">
        <v>2451</v>
      </c>
      <c r="N651" s="224" t="s">
        <v>127</v>
      </c>
    </row>
    <row r="652" spans="8:14" x14ac:dyDescent="0.2">
      <c r="H652" s="14"/>
      <c r="I652" s="883">
        <v>0.25170263634013901</v>
      </c>
      <c r="J652" s="914">
        <v>4.7269709999999998</v>
      </c>
      <c r="K652" s="873" t="s">
        <v>2449</v>
      </c>
      <c r="L652" s="916">
        <v>1.42830188679245</v>
      </c>
      <c r="M652" s="27" t="s">
        <v>2451</v>
      </c>
      <c r="N652" s="224" t="s">
        <v>127</v>
      </c>
    </row>
    <row r="653" spans="8:14" x14ac:dyDescent="0.2">
      <c r="H653" s="14"/>
      <c r="I653" s="883">
        <v>0.23817188519243301</v>
      </c>
      <c r="J653" s="914">
        <v>4.7166059999999996</v>
      </c>
      <c r="K653" s="873" t="s">
        <v>2449</v>
      </c>
      <c r="L653" s="916">
        <v>1.44285714285714</v>
      </c>
      <c r="M653" s="27" t="s">
        <v>2451</v>
      </c>
      <c r="N653" s="224" t="s">
        <v>127</v>
      </c>
    </row>
    <row r="654" spans="8:14" x14ac:dyDescent="0.2">
      <c r="H654" s="14"/>
      <c r="I654" s="883">
        <v>0.25150265585686299</v>
      </c>
      <c r="J654" s="914">
        <v>4.5600019999999999</v>
      </c>
      <c r="K654" s="873" t="s">
        <v>2449</v>
      </c>
      <c r="L654" s="916">
        <v>1.4897959183673399</v>
      </c>
      <c r="M654" s="27" t="s">
        <v>2451</v>
      </c>
      <c r="N654" s="224" t="s">
        <v>127</v>
      </c>
    </row>
    <row r="655" spans="8:14" x14ac:dyDescent="0.2">
      <c r="H655" s="14"/>
      <c r="I655" s="883">
        <v>0.26536637842831101</v>
      </c>
      <c r="J655" s="914">
        <v>4.6317959999999996</v>
      </c>
      <c r="K655" s="873" t="s">
        <v>2449</v>
      </c>
      <c r="L655" s="916">
        <v>1.4340588988476299</v>
      </c>
      <c r="M655" s="27" t="s">
        <v>2451</v>
      </c>
      <c r="N655" s="224" t="s">
        <v>127</v>
      </c>
    </row>
    <row r="656" spans="8:14" x14ac:dyDescent="0.2">
      <c r="H656" s="14"/>
      <c r="I656" s="883">
        <v>0.210448540083571</v>
      </c>
      <c r="J656" s="914">
        <v>5.2686710000000003</v>
      </c>
      <c r="K656" s="873" t="s">
        <v>2450</v>
      </c>
      <c r="L656" s="916">
        <v>1.2018348623853199</v>
      </c>
      <c r="M656" s="27" t="s">
        <v>2448</v>
      </c>
      <c r="N656" s="224" t="s">
        <v>486</v>
      </c>
    </row>
    <row r="657" spans="8:14" x14ac:dyDescent="0.2">
      <c r="H657" s="14"/>
      <c r="I657" s="883">
        <v>0.190983923055321</v>
      </c>
      <c r="J657" s="914">
        <v>5.019253</v>
      </c>
      <c r="K657" s="873" t="s">
        <v>2450</v>
      </c>
      <c r="L657" s="916">
        <v>1.1000000000000001</v>
      </c>
      <c r="M657" s="27" t="s">
        <v>2448</v>
      </c>
      <c r="N657" s="224" t="s">
        <v>486</v>
      </c>
    </row>
    <row r="658" spans="8:14" x14ac:dyDescent="0.2">
      <c r="H658" s="14"/>
      <c r="I658" s="883">
        <v>0.183916893443964</v>
      </c>
      <c r="J658" s="914">
        <v>4.7898180000000004</v>
      </c>
      <c r="K658" s="873" t="s">
        <v>2450</v>
      </c>
      <c r="L658" s="916">
        <v>1.19424460431654</v>
      </c>
      <c r="M658" s="27" t="s">
        <v>2448</v>
      </c>
      <c r="N658" s="224" t="s">
        <v>486</v>
      </c>
    </row>
    <row r="659" spans="8:14" x14ac:dyDescent="0.2">
      <c r="H659" s="14"/>
      <c r="I659" s="883">
        <v>0.17369747440303401</v>
      </c>
      <c r="J659" s="914">
        <v>4.7382470000000003</v>
      </c>
      <c r="K659" s="873" t="s">
        <v>2450</v>
      </c>
      <c r="L659" s="916">
        <v>1.19047619047619</v>
      </c>
      <c r="M659" s="27" t="s">
        <v>2448</v>
      </c>
      <c r="N659" s="224" t="s">
        <v>486</v>
      </c>
    </row>
    <row r="660" spans="8:14" x14ac:dyDescent="0.2">
      <c r="H660" s="14"/>
      <c r="I660" s="883">
        <v>0.235100535665972</v>
      </c>
      <c r="J660" s="914">
        <v>5.3614769999999998</v>
      </c>
      <c r="K660" s="873" t="s">
        <v>2450</v>
      </c>
      <c r="L660" s="916">
        <v>1.2010443864229701</v>
      </c>
      <c r="M660" s="27" t="s">
        <v>2448</v>
      </c>
      <c r="N660" s="224" t="s">
        <v>486</v>
      </c>
    </row>
    <row r="661" spans="8:14" x14ac:dyDescent="0.2">
      <c r="H661" s="14"/>
      <c r="I661" s="883">
        <v>0.20700338428777801</v>
      </c>
      <c r="J661" s="914">
        <v>5.2963639999999996</v>
      </c>
      <c r="K661" s="873" t="s">
        <v>2450</v>
      </c>
      <c r="L661" s="916">
        <v>1.232</v>
      </c>
      <c r="M661" s="27" t="s">
        <v>2448</v>
      </c>
      <c r="N661" s="224" t="s">
        <v>486</v>
      </c>
    </row>
    <row r="662" spans="8:14" x14ac:dyDescent="0.2">
      <c r="H662" s="14"/>
      <c r="I662" s="883">
        <v>0.194218825259208</v>
      </c>
      <c r="J662" s="914">
        <v>5.3627529999999997</v>
      </c>
      <c r="K662" s="873" t="s">
        <v>2450</v>
      </c>
      <c r="L662" s="916">
        <v>1.17333333333333</v>
      </c>
      <c r="M662" s="27" t="s">
        <v>2448</v>
      </c>
      <c r="N662" s="224" t="s">
        <v>486</v>
      </c>
    </row>
    <row r="663" spans="8:14" x14ac:dyDescent="0.2">
      <c r="H663" s="14"/>
      <c r="I663" s="883">
        <v>0.202538215833903</v>
      </c>
      <c r="J663" s="914">
        <v>5.3627529999999997</v>
      </c>
      <c r="K663" s="873" t="s">
        <v>2450</v>
      </c>
      <c r="L663" s="916">
        <v>1.232</v>
      </c>
      <c r="M663" s="27" t="s">
        <v>2448</v>
      </c>
      <c r="N663" s="224" t="s">
        <v>486</v>
      </c>
    </row>
    <row r="664" spans="8:14" x14ac:dyDescent="0.2">
      <c r="H664" s="14"/>
      <c r="I664" s="883">
        <v>0.20593771389459201</v>
      </c>
      <c r="J664" s="914">
        <v>5.0825620000000002</v>
      </c>
      <c r="K664" s="873" t="s">
        <v>2450</v>
      </c>
      <c r="L664" s="916">
        <v>1.21677777777777</v>
      </c>
      <c r="M664" s="27" t="s">
        <v>2448</v>
      </c>
      <c r="N664" s="224" t="s">
        <v>486</v>
      </c>
    </row>
    <row r="665" spans="8:14" x14ac:dyDescent="0.2">
      <c r="H665" s="14"/>
      <c r="I665" s="883">
        <v>0.21427971110364</v>
      </c>
      <c r="J665" s="914">
        <v>5.3114340000000002</v>
      </c>
      <c r="K665" s="873" t="s">
        <v>2450</v>
      </c>
      <c r="L665" s="916">
        <v>1.16336633663366</v>
      </c>
      <c r="M665" s="27" t="s">
        <v>2448</v>
      </c>
      <c r="N665" s="224" t="s">
        <v>486</v>
      </c>
    </row>
    <row r="666" spans="8:14" x14ac:dyDescent="0.2">
      <c r="H666" s="14"/>
      <c r="I666" s="883">
        <v>0.196356015279045</v>
      </c>
      <c r="J666" s="914">
        <v>4.787617</v>
      </c>
      <c r="K666" s="873" t="s">
        <v>2450</v>
      </c>
      <c r="L666" s="916">
        <v>1.18808333333333</v>
      </c>
      <c r="M666" s="27" t="s">
        <v>2448</v>
      </c>
      <c r="N666" s="224" t="s">
        <v>486</v>
      </c>
    </row>
    <row r="667" spans="8:14" x14ac:dyDescent="0.2">
      <c r="H667" s="14"/>
      <c r="I667" s="883">
        <v>0.151453727519336</v>
      </c>
      <c r="J667" s="914">
        <v>5.2884390000000003</v>
      </c>
      <c r="K667" s="873" t="s">
        <v>2450</v>
      </c>
      <c r="L667" s="916">
        <v>1.23975204959008</v>
      </c>
      <c r="M667" s="27" t="s">
        <v>2448</v>
      </c>
      <c r="N667" s="224" t="s">
        <v>486</v>
      </c>
    </row>
    <row r="668" spans="8:14" x14ac:dyDescent="0.2">
      <c r="H668" s="14"/>
      <c r="I668" s="883">
        <v>0.21133756781016999</v>
      </c>
      <c r="J668" s="914">
        <v>5.2310639999999999</v>
      </c>
      <c r="K668" s="873" t="s">
        <v>2450</v>
      </c>
      <c r="L668" s="916">
        <v>1.1201465201465199</v>
      </c>
      <c r="M668" s="27" t="s">
        <v>2448</v>
      </c>
      <c r="N668" s="224" t="s">
        <v>486</v>
      </c>
    </row>
    <row r="669" spans="8:14" x14ac:dyDescent="0.2">
      <c r="H669" s="14"/>
      <c r="I669" s="883">
        <v>0.221216125434126</v>
      </c>
      <c r="J669" s="914">
        <v>5.3520029999999998</v>
      </c>
      <c r="K669" s="873" t="s">
        <v>2450</v>
      </c>
      <c r="L669" s="916">
        <v>1.2816666666666601</v>
      </c>
      <c r="M669" s="27" t="s">
        <v>2449</v>
      </c>
      <c r="N669" s="224" t="s">
        <v>486</v>
      </c>
    </row>
    <row r="670" spans="8:14" x14ac:dyDescent="0.2">
      <c r="H670" s="14"/>
      <c r="I670" s="883">
        <v>0.22085424747129001</v>
      </c>
      <c r="J670" s="914">
        <v>5.3520029999999998</v>
      </c>
      <c r="K670" s="873" t="s">
        <v>2450</v>
      </c>
      <c r="L670" s="916">
        <v>1.282</v>
      </c>
      <c r="M670" s="27" t="s">
        <v>2449</v>
      </c>
      <c r="N670" s="224" t="s">
        <v>486</v>
      </c>
    </row>
    <row r="671" spans="8:14" x14ac:dyDescent="0.2">
      <c r="H671" s="14"/>
      <c r="I671" s="883">
        <v>0.22356813205727</v>
      </c>
      <c r="J671" s="914">
        <v>5.3520029999999998</v>
      </c>
      <c r="K671" s="873" t="s">
        <v>2450</v>
      </c>
      <c r="L671" s="916">
        <v>1.28210526315789</v>
      </c>
      <c r="M671" s="27" t="s">
        <v>2449</v>
      </c>
      <c r="N671" s="224" t="s">
        <v>486</v>
      </c>
    </row>
    <row r="672" spans="8:14" x14ac:dyDescent="0.2">
      <c r="H672" s="14"/>
      <c r="I672" s="883">
        <v>0.20965583768981799</v>
      </c>
      <c r="J672" s="914">
        <v>5.3220720000000004</v>
      </c>
      <c r="K672" s="873" t="s">
        <v>2450</v>
      </c>
      <c r="L672" s="916">
        <v>1.2909999999999999</v>
      </c>
      <c r="M672" s="27" t="s">
        <v>2449</v>
      </c>
      <c r="N672" s="224" t="s">
        <v>486</v>
      </c>
    </row>
    <row r="673" spans="8:14" x14ac:dyDescent="0.2">
      <c r="H673" s="14"/>
      <c r="I673" s="883">
        <v>0.23513453240394899</v>
      </c>
      <c r="J673" s="914">
        <v>5.3470890000000004</v>
      </c>
      <c r="K673" s="873" t="s">
        <v>2450</v>
      </c>
      <c r="L673" s="916">
        <v>1.2905</v>
      </c>
      <c r="M673" s="27" t="s">
        <v>2449</v>
      </c>
      <c r="N673" s="224" t="s">
        <v>486</v>
      </c>
    </row>
    <row r="674" spans="8:14" x14ac:dyDescent="0.2">
      <c r="H674" s="14"/>
      <c r="I674" s="883">
        <v>0.23615941036874699</v>
      </c>
      <c r="J674" s="914">
        <v>5.3794209999999998</v>
      </c>
      <c r="K674" s="873" t="s">
        <v>2450</v>
      </c>
      <c r="L674" s="916">
        <v>1.29</v>
      </c>
      <c r="M674" s="27" t="s">
        <v>2449</v>
      </c>
      <c r="N674" s="224" t="s">
        <v>486</v>
      </c>
    </row>
    <row r="675" spans="8:14" x14ac:dyDescent="0.2">
      <c r="H675" s="14"/>
      <c r="I675" s="883">
        <v>0.20128382849580101</v>
      </c>
      <c r="J675" s="914">
        <v>4.7725949999999999</v>
      </c>
      <c r="K675" s="873" t="s">
        <v>2450</v>
      </c>
      <c r="L675" s="916">
        <v>1.2655000000000001</v>
      </c>
      <c r="M675" s="27" t="s">
        <v>2449</v>
      </c>
      <c r="N675" s="224" t="s">
        <v>486</v>
      </c>
    </row>
    <row r="676" spans="8:14" x14ac:dyDescent="0.2">
      <c r="H676" s="14"/>
      <c r="I676" s="883">
        <v>0.19131658655731101</v>
      </c>
      <c r="J676" s="914">
        <v>4.79183</v>
      </c>
      <c r="K676" s="873" t="s">
        <v>2450</v>
      </c>
      <c r="L676" s="916">
        <v>1.2999095022624401</v>
      </c>
      <c r="M676" s="27" t="s">
        <v>2449</v>
      </c>
      <c r="N676" s="224" t="s">
        <v>486</v>
      </c>
    </row>
    <row r="677" spans="8:14" x14ac:dyDescent="0.2">
      <c r="H677" s="14"/>
      <c r="I677" s="883">
        <v>0.192385223934744</v>
      </c>
      <c r="J677" s="914">
        <v>5.0669129999999898</v>
      </c>
      <c r="K677" s="873" t="s">
        <v>2450</v>
      </c>
      <c r="L677" s="916">
        <v>1.3076923076922999</v>
      </c>
      <c r="M677" s="27" t="s">
        <v>2449</v>
      </c>
      <c r="N677" s="224" t="s">
        <v>486</v>
      </c>
    </row>
    <row r="678" spans="8:14" x14ac:dyDescent="0.2">
      <c r="H678" s="14"/>
      <c r="I678" s="883">
        <v>0.198873379820308</v>
      </c>
      <c r="J678" s="914">
        <v>4.9707749999999997</v>
      </c>
      <c r="K678" s="873" t="s">
        <v>2450</v>
      </c>
      <c r="L678" s="916">
        <v>1.28099173553719</v>
      </c>
      <c r="M678" s="27" t="s">
        <v>2449</v>
      </c>
      <c r="N678" s="224" t="s">
        <v>486</v>
      </c>
    </row>
    <row r="679" spans="8:14" x14ac:dyDescent="0.2">
      <c r="H679" s="14"/>
      <c r="I679" s="883">
        <v>0.240964113879439</v>
      </c>
      <c r="J679" s="914">
        <v>4.9180619999999999</v>
      </c>
      <c r="K679" s="873" t="s">
        <v>2450</v>
      </c>
      <c r="L679" s="916">
        <v>1.2979865771812</v>
      </c>
      <c r="M679" s="27" t="s">
        <v>2449</v>
      </c>
      <c r="N679" s="224" t="s">
        <v>486</v>
      </c>
    </row>
    <row r="680" spans="8:14" x14ac:dyDescent="0.2">
      <c r="H680" s="14"/>
      <c r="I680" s="883">
        <v>0.213932618450072</v>
      </c>
      <c r="J680" s="914">
        <v>4.7406579999999998</v>
      </c>
      <c r="K680" s="873" t="s">
        <v>2450</v>
      </c>
      <c r="L680" s="916">
        <v>1.27833333333333</v>
      </c>
      <c r="M680" s="27" t="s">
        <v>2449</v>
      </c>
      <c r="N680" s="224" t="s">
        <v>486</v>
      </c>
    </row>
    <row r="681" spans="8:14" x14ac:dyDescent="0.2">
      <c r="H681" s="14"/>
      <c r="I681" s="883">
        <v>0.22856716006251701</v>
      </c>
      <c r="J681" s="914">
        <v>4.989878</v>
      </c>
      <c r="K681" s="873" t="s">
        <v>2450</v>
      </c>
      <c r="L681" s="916">
        <v>1.2979865771812</v>
      </c>
      <c r="M681" s="27" t="s">
        <v>2449</v>
      </c>
      <c r="N681" s="224" t="s">
        <v>486</v>
      </c>
    </row>
    <row r="682" spans="8:14" x14ac:dyDescent="0.2">
      <c r="H682" s="14"/>
      <c r="I682" s="883">
        <v>0.21286276853298999</v>
      </c>
      <c r="J682" s="914">
        <v>4.9623429999999997</v>
      </c>
      <c r="K682" s="873" t="s">
        <v>2450</v>
      </c>
      <c r="L682" s="916">
        <v>1.2979865771812</v>
      </c>
      <c r="M682" s="27" t="s">
        <v>2449</v>
      </c>
      <c r="N682" s="224" t="s">
        <v>486</v>
      </c>
    </row>
    <row r="683" spans="8:14" x14ac:dyDescent="0.2">
      <c r="H683" s="14"/>
      <c r="I683" s="883">
        <v>0.22263349514563099</v>
      </c>
      <c r="J683" s="914">
        <v>5.3794209999999998</v>
      </c>
      <c r="K683" s="873" t="s">
        <v>2450</v>
      </c>
      <c r="L683" s="916">
        <v>1.34</v>
      </c>
      <c r="M683" s="27" t="s">
        <v>2450</v>
      </c>
      <c r="N683" s="224" t="s">
        <v>486</v>
      </c>
    </row>
    <row r="684" spans="8:14" x14ac:dyDescent="0.2">
      <c r="H684" s="14"/>
      <c r="I684" s="883">
        <v>0.214338033953997</v>
      </c>
      <c r="J684" s="914">
        <v>5.3794209999999998</v>
      </c>
      <c r="K684" s="873" t="s">
        <v>2450</v>
      </c>
      <c r="L684" s="916">
        <v>1.385</v>
      </c>
      <c r="M684" s="27" t="s">
        <v>2450</v>
      </c>
      <c r="N684" s="224" t="s">
        <v>486</v>
      </c>
    </row>
    <row r="685" spans="8:14" x14ac:dyDescent="0.2">
      <c r="H685" s="14"/>
      <c r="I685" s="883">
        <v>0.21801070667883701</v>
      </c>
      <c r="J685" s="914">
        <v>4.8293010000000001</v>
      </c>
      <c r="K685" s="873" t="s">
        <v>2450</v>
      </c>
      <c r="L685" s="916">
        <v>1.3425</v>
      </c>
      <c r="M685" s="27" t="s">
        <v>2450</v>
      </c>
      <c r="N685" s="224" t="s">
        <v>486</v>
      </c>
    </row>
    <row r="686" spans="8:14" x14ac:dyDescent="0.2">
      <c r="H686" s="14"/>
      <c r="I686" s="883">
        <v>0.21190390801599701</v>
      </c>
      <c r="J686" s="914">
        <v>4.771299</v>
      </c>
      <c r="K686" s="873" t="s">
        <v>2450</v>
      </c>
      <c r="L686" s="916">
        <v>1.38333333333333</v>
      </c>
      <c r="M686" s="27" t="s">
        <v>2450</v>
      </c>
      <c r="N686" s="224" t="s">
        <v>486</v>
      </c>
    </row>
    <row r="687" spans="8:14" x14ac:dyDescent="0.2">
      <c r="H687" s="14"/>
      <c r="I687" s="883">
        <v>0.19971961983801001</v>
      </c>
      <c r="J687" s="914">
        <v>5.0391019999999997</v>
      </c>
      <c r="K687" s="873" t="s">
        <v>2450</v>
      </c>
      <c r="L687" s="916">
        <v>1.323328125</v>
      </c>
      <c r="M687" s="27" t="s">
        <v>2450</v>
      </c>
      <c r="N687" s="224" t="s">
        <v>486</v>
      </c>
    </row>
    <row r="688" spans="8:14" x14ac:dyDescent="0.2">
      <c r="H688" s="14"/>
      <c r="I688" s="883">
        <v>0.19979075925061299</v>
      </c>
      <c r="J688" s="914">
        <v>5.21265</v>
      </c>
      <c r="K688" s="873" t="s">
        <v>2450</v>
      </c>
      <c r="L688" s="916">
        <v>1.3246750649870001</v>
      </c>
      <c r="M688" s="27" t="s">
        <v>2450</v>
      </c>
      <c r="N688" s="224" t="s">
        <v>486</v>
      </c>
    </row>
    <row r="689" spans="8:14" x14ac:dyDescent="0.2">
      <c r="H689" s="14"/>
      <c r="I689" s="883">
        <v>0.16499048758783599</v>
      </c>
      <c r="J689" s="914">
        <v>4.7835599999999996</v>
      </c>
      <c r="K689" s="873" t="s">
        <v>2450</v>
      </c>
      <c r="L689" s="916">
        <v>1.3232941176470501</v>
      </c>
      <c r="M689" s="27" t="s">
        <v>2450</v>
      </c>
      <c r="N689" s="224" t="s">
        <v>486</v>
      </c>
    </row>
    <row r="690" spans="8:14" x14ac:dyDescent="0.2">
      <c r="H690" s="14"/>
      <c r="I690" s="883">
        <v>0.114700848849945</v>
      </c>
      <c r="J690" s="914">
        <v>5.2686710000000003</v>
      </c>
      <c r="K690" s="873" t="s">
        <v>2450</v>
      </c>
      <c r="L690" s="916">
        <v>1.355</v>
      </c>
      <c r="M690" s="27" t="s">
        <v>2450</v>
      </c>
      <c r="N690" s="224" t="s">
        <v>486</v>
      </c>
    </row>
    <row r="691" spans="8:14" x14ac:dyDescent="0.2">
      <c r="H691" s="14"/>
      <c r="I691" s="883">
        <v>0.220873114708731</v>
      </c>
      <c r="J691" s="914">
        <v>4.7578199999999997</v>
      </c>
      <c r="K691" s="873" t="s">
        <v>2450</v>
      </c>
      <c r="L691" s="916">
        <v>1.33737373737373</v>
      </c>
      <c r="M691" s="27" t="s">
        <v>2450</v>
      </c>
      <c r="N691" s="224" t="s">
        <v>486</v>
      </c>
    </row>
    <row r="692" spans="8:14" x14ac:dyDescent="0.2">
      <c r="H692" s="14"/>
      <c r="I692" s="883">
        <v>0.20807361098342</v>
      </c>
      <c r="J692" s="914">
        <v>4.9537509999999996</v>
      </c>
      <c r="K692" s="873" t="s">
        <v>2450</v>
      </c>
      <c r="L692" s="916">
        <v>1.32885906040268</v>
      </c>
      <c r="M692" s="27" t="s">
        <v>2450</v>
      </c>
      <c r="N692" s="224" t="s">
        <v>486</v>
      </c>
    </row>
    <row r="693" spans="8:14" x14ac:dyDescent="0.2">
      <c r="H693" s="14"/>
      <c r="I693" s="883">
        <v>0.20270856956064201</v>
      </c>
      <c r="J693" s="914">
        <v>4.8624799999999997</v>
      </c>
      <c r="K693" s="873" t="s">
        <v>2450</v>
      </c>
      <c r="L693" s="916">
        <v>1.3758389261744901</v>
      </c>
      <c r="M693" s="27" t="s">
        <v>2450</v>
      </c>
      <c r="N693" s="224" t="s">
        <v>486</v>
      </c>
    </row>
    <row r="694" spans="8:14" x14ac:dyDescent="0.2">
      <c r="H694" s="14"/>
      <c r="I694" s="883">
        <v>0.199223642139887</v>
      </c>
      <c r="J694" s="914">
        <v>4.7477450000000001</v>
      </c>
      <c r="K694" s="873" t="s">
        <v>2450</v>
      </c>
      <c r="L694" s="916">
        <v>1.3208053691275099</v>
      </c>
      <c r="M694" s="27" t="s">
        <v>2450</v>
      </c>
      <c r="N694" s="224" t="s">
        <v>486</v>
      </c>
    </row>
    <row r="695" spans="8:14" x14ac:dyDescent="0.2">
      <c r="H695" s="14"/>
      <c r="I695" s="883">
        <v>0.18940332236020099</v>
      </c>
      <c r="J695" s="914">
        <v>4.7657530000000001</v>
      </c>
      <c r="K695" s="873" t="s">
        <v>2450</v>
      </c>
      <c r="L695" s="916">
        <v>1.3095238095238</v>
      </c>
      <c r="M695" s="27" t="s">
        <v>2450</v>
      </c>
      <c r="N695" s="224" t="s">
        <v>486</v>
      </c>
    </row>
    <row r="696" spans="8:14" x14ac:dyDescent="0.2">
      <c r="H696" s="14"/>
      <c r="I696" s="883">
        <v>0.13833975456621</v>
      </c>
      <c r="J696" s="914">
        <v>5.0638370000000004</v>
      </c>
      <c r="K696" s="873" t="s">
        <v>2450</v>
      </c>
      <c r="L696" s="916">
        <v>1.33</v>
      </c>
      <c r="M696" s="27" t="s">
        <v>2450</v>
      </c>
      <c r="N696" s="224" t="s">
        <v>486</v>
      </c>
    </row>
    <row r="697" spans="8:14" x14ac:dyDescent="0.2">
      <c r="H697" s="14"/>
      <c r="I697" s="883">
        <v>0.23389142567224699</v>
      </c>
      <c r="J697" s="914">
        <v>4.9518709999999997</v>
      </c>
      <c r="K697" s="873" t="s">
        <v>2450</v>
      </c>
      <c r="L697" s="916">
        <v>1.3130952380952301</v>
      </c>
      <c r="M697" s="27" t="s">
        <v>2450</v>
      </c>
      <c r="N697" s="224" t="s">
        <v>486</v>
      </c>
    </row>
    <row r="698" spans="8:14" x14ac:dyDescent="0.2">
      <c r="H698" s="14"/>
      <c r="I698" s="883">
        <v>0.224721890227084</v>
      </c>
      <c r="J698" s="914">
        <v>5.0040889999999996</v>
      </c>
      <c r="K698" s="873" t="s">
        <v>2450</v>
      </c>
      <c r="L698" s="916">
        <v>1.3906040268456299</v>
      </c>
      <c r="M698" s="27" t="s">
        <v>2450</v>
      </c>
      <c r="N698" s="224" t="s">
        <v>486</v>
      </c>
    </row>
    <row r="699" spans="8:14" x14ac:dyDescent="0.2">
      <c r="H699" s="14"/>
      <c r="I699" s="883">
        <v>0.223226379822867</v>
      </c>
      <c r="J699" s="914">
        <v>5.0304359999999999</v>
      </c>
      <c r="K699" s="873" t="s">
        <v>2450</v>
      </c>
      <c r="L699" s="916">
        <v>1.3906040268456299</v>
      </c>
      <c r="M699" s="27" t="s">
        <v>2450</v>
      </c>
      <c r="N699" s="224" t="s">
        <v>486</v>
      </c>
    </row>
    <row r="700" spans="8:14" x14ac:dyDescent="0.2">
      <c r="H700" s="14"/>
      <c r="I700" s="883">
        <v>0.20423624712410099</v>
      </c>
      <c r="J700" s="914">
        <v>4.7382730000000004</v>
      </c>
      <c r="K700" s="873" t="s">
        <v>2450</v>
      </c>
      <c r="L700" s="916">
        <v>1.4120667522464601</v>
      </c>
      <c r="M700" s="27" t="s">
        <v>2451</v>
      </c>
      <c r="N700" s="224" t="s">
        <v>486</v>
      </c>
    </row>
    <row r="701" spans="8:14" x14ac:dyDescent="0.2">
      <c r="H701" s="14"/>
      <c r="I701" s="883">
        <v>0.242622744920929</v>
      </c>
      <c r="J701" s="914">
        <v>5.0537130000000001</v>
      </c>
      <c r="K701" s="873" t="s">
        <v>2450</v>
      </c>
      <c r="L701" s="916">
        <v>1.65100671140939</v>
      </c>
      <c r="M701" s="27" t="s">
        <v>2451</v>
      </c>
      <c r="N701" s="224" t="s">
        <v>486</v>
      </c>
    </row>
    <row r="702" spans="8:14" x14ac:dyDescent="0.2">
      <c r="H702" s="14"/>
      <c r="I702" s="883">
        <v>0.223317158731659</v>
      </c>
      <c r="J702" s="914">
        <v>5.0141650000000002</v>
      </c>
      <c r="K702" s="873" t="s">
        <v>2450</v>
      </c>
      <c r="L702" s="916">
        <v>1.65100671140939</v>
      </c>
      <c r="M702" s="27" t="s">
        <v>2451</v>
      </c>
      <c r="N702" s="224" t="s">
        <v>486</v>
      </c>
    </row>
    <row r="703" spans="8:14" x14ac:dyDescent="0.2">
      <c r="H703" s="14"/>
      <c r="I703" s="883">
        <v>0.24339033830124601</v>
      </c>
      <c r="J703" s="914">
        <v>5.0437859999999999</v>
      </c>
      <c r="K703" s="873" t="s">
        <v>2450</v>
      </c>
      <c r="L703" s="916">
        <v>1.65100671140939</v>
      </c>
      <c r="M703" s="27" t="s">
        <v>2451</v>
      </c>
      <c r="N703" s="224" t="s">
        <v>486</v>
      </c>
    </row>
    <row r="704" spans="8:14" x14ac:dyDescent="0.2">
      <c r="H704" s="14"/>
      <c r="I704" s="883">
        <v>0.21731230031948801</v>
      </c>
      <c r="J704" s="914">
        <v>4.7657530000000001</v>
      </c>
      <c r="K704" s="873" t="s">
        <v>2450</v>
      </c>
      <c r="L704" s="916">
        <v>1.4</v>
      </c>
      <c r="M704" s="27" t="s">
        <v>2451</v>
      </c>
      <c r="N704" s="224" t="s">
        <v>486</v>
      </c>
    </row>
    <row r="705" spans="8:14" x14ac:dyDescent="0.2">
      <c r="H705" s="14"/>
      <c r="I705" s="883">
        <v>0.221805284704645</v>
      </c>
      <c r="J705" s="914">
        <v>4.7435879999999999</v>
      </c>
      <c r="K705" s="873" t="s">
        <v>2450</v>
      </c>
      <c r="L705" s="916">
        <v>1.61363636363636</v>
      </c>
      <c r="M705" s="27" t="s">
        <v>2451</v>
      </c>
      <c r="N705" s="224" t="s">
        <v>486</v>
      </c>
    </row>
    <row r="706" spans="8:14" x14ac:dyDescent="0.2">
      <c r="H706" s="14"/>
      <c r="I706" s="883">
        <v>0.23906179936340799</v>
      </c>
      <c r="J706" s="914">
        <v>4.9180619999999999</v>
      </c>
      <c r="K706" s="873" t="s">
        <v>2450</v>
      </c>
      <c r="L706" s="916">
        <v>1.52</v>
      </c>
      <c r="M706" s="27" t="s">
        <v>2451</v>
      </c>
      <c r="N706" s="224" t="s">
        <v>486</v>
      </c>
    </row>
    <row r="707" spans="8:14" x14ac:dyDescent="0.2">
      <c r="H707" s="14"/>
      <c r="I707" s="883">
        <v>0.22632261811124901</v>
      </c>
      <c r="J707" s="914">
        <v>4.7993899999999998</v>
      </c>
      <c r="K707" s="873" t="s">
        <v>2450</v>
      </c>
      <c r="L707" s="916">
        <v>1.52</v>
      </c>
      <c r="M707" s="27" t="s">
        <v>2451</v>
      </c>
      <c r="N707" s="224" t="s">
        <v>486</v>
      </c>
    </row>
    <row r="708" spans="8:14" x14ac:dyDescent="0.2">
      <c r="H708" s="14"/>
      <c r="I708" s="883">
        <v>0.22134786859457301</v>
      </c>
      <c r="J708" s="914">
        <v>4.7658639999999997</v>
      </c>
      <c r="K708" s="873" t="s">
        <v>2450</v>
      </c>
      <c r="L708" s="916">
        <v>1.52</v>
      </c>
      <c r="M708" s="27" t="s">
        <v>2451</v>
      </c>
      <c r="N708" s="224" t="s">
        <v>486</v>
      </c>
    </row>
    <row r="709" spans="8:14" x14ac:dyDescent="0.2">
      <c r="H709" s="14"/>
      <c r="I709" s="883">
        <v>0.23979934380597401</v>
      </c>
      <c r="J709" s="914">
        <v>5.0488419999999996</v>
      </c>
      <c r="K709" s="873" t="s">
        <v>2450</v>
      </c>
      <c r="L709" s="916">
        <v>1.52</v>
      </c>
      <c r="M709" s="27" t="s">
        <v>2451</v>
      </c>
      <c r="N709" s="224" t="s">
        <v>486</v>
      </c>
    </row>
    <row r="710" spans="8:14" x14ac:dyDescent="0.2">
      <c r="H710" s="14"/>
      <c r="I710" s="883">
        <v>0.23544268593593401</v>
      </c>
      <c r="J710" s="914">
        <v>4.9180619999999999</v>
      </c>
      <c r="K710" s="873" t="s">
        <v>2450</v>
      </c>
      <c r="L710" s="916">
        <v>1.52</v>
      </c>
      <c r="M710" s="27" t="s">
        <v>2451</v>
      </c>
      <c r="N710" s="224" t="s">
        <v>486</v>
      </c>
    </row>
    <row r="711" spans="8:14" x14ac:dyDescent="0.2">
      <c r="H711" s="14"/>
      <c r="I711" s="883">
        <v>0.240878094439993</v>
      </c>
      <c r="J711" s="914">
        <v>5.0543950000000004</v>
      </c>
      <c r="K711" s="873" t="s">
        <v>2450</v>
      </c>
      <c r="L711" s="916">
        <v>1.52</v>
      </c>
      <c r="M711" s="27" t="s">
        <v>2451</v>
      </c>
      <c r="N711" s="224" t="s">
        <v>486</v>
      </c>
    </row>
    <row r="712" spans="8:14" x14ac:dyDescent="0.2">
      <c r="H712" s="14"/>
      <c r="I712" s="883">
        <v>0.24642254190649099</v>
      </c>
      <c r="J712" s="914">
        <v>4.9433610000000003</v>
      </c>
      <c r="K712" s="873" t="s">
        <v>2450</v>
      </c>
      <c r="L712" s="916">
        <v>1.52</v>
      </c>
      <c r="M712" s="27" t="s">
        <v>2451</v>
      </c>
      <c r="N712" s="224" t="s">
        <v>486</v>
      </c>
    </row>
    <row r="713" spans="8:14" x14ac:dyDescent="0.2">
      <c r="H713" s="14"/>
      <c r="I713" s="883">
        <v>0.23395473290354801</v>
      </c>
      <c r="J713" s="914">
        <v>4.9357730000000002</v>
      </c>
      <c r="K713" s="873" t="s">
        <v>2450</v>
      </c>
      <c r="L713" s="916">
        <v>1.52</v>
      </c>
      <c r="M713" s="27" t="s">
        <v>2451</v>
      </c>
      <c r="N713" s="224" t="s">
        <v>486</v>
      </c>
    </row>
    <row r="714" spans="8:14" x14ac:dyDescent="0.2">
      <c r="H714" s="14"/>
      <c r="I714" s="883">
        <v>0.22470933303933499</v>
      </c>
      <c r="J714" s="914">
        <v>4.7770630000000001</v>
      </c>
      <c r="K714" s="873" t="s">
        <v>2450</v>
      </c>
      <c r="L714" s="916">
        <v>1.52</v>
      </c>
      <c r="M714" s="27" t="s">
        <v>2451</v>
      </c>
      <c r="N714" s="224" t="s">
        <v>486</v>
      </c>
    </row>
    <row r="715" spans="8:14" x14ac:dyDescent="0.2">
      <c r="H715" s="14"/>
      <c r="I715" s="883">
        <v>0.22438547652844101</v>
      </c>
      <c r="J715" s="914">
        <v>4.9810879999999997</v>
      </c>
      <c r="K715" s="873" t="s">
        <v>2450</v>
      </c>
      <c r="L715" s="916">
        <v>1.52</v>
      </c>
      <c r="M715" s="27" t="s">
        <v>2451</v>
      </c>
      <c r="N715" s="224" t="s">
        <v>486</v>
      </c>
    </row>
    <row r="716" spans="8:14" x14ac:dyDescent="0.2">
      <c r="H716" s="14"/>
      <c r="I716" s="883">
        <v>0.21311634181485201</v>
      </c>
      <c r="J716" s="914">
        <v>4.8070529999999998</v>
      </c>
      <c r="K716" s="873" t="s">
        <v>2450</v>
      </c>
      <c r="L716" s="916">
        <v>1.52</v>
      </c>
      <c r="M716" s="27" t="s">
        <v>2451</v>
      </c>
      <c r="N716" s="224" t="s">
        <v>486</v>
      </c>
    </row>
    <row r="717" spans="8:14" x14ac:dyDescent="0.2">
      <c r="H717" s="14"/>
      <c r="I717" s="883">
        <v>0.229596657004564</v>
      </c>
      <c r="J717" s="914">
        <v>4.9338379999999997</v>
      </c>
      <c r="K717" s="873" t="s">
        <v>2450</v>
      </c>
      <c r="L717" s="916">
        <v>1.52</v>
      </c>
      <c r="M717" s="27" t="s">
        <v>2451</v>
      </c>
      <c r="N717" s="224" t="s">
        <v>486</v>
      </c>
    </row>
    <row r="718" spans="8:14" x14ac:dyDescent="0.2">
      <c r="H718" s="14"/>
      <c r="I718" s="883">
        <v>0.232173904160665</v>
      </c>
      <c r="J718" s="914">
        <v>4.9453199999999997</v>
      </c>
      <c r="K718" s="873" t="s">
        <v>2450</v>
      </c>
      <c r="L718" s="916">
        <v>1.4500671140939501</v>
      </c>
      <c r="M718" s="27" t="s">
        <v>2451</v>
      </c>
      <c r="N718" s="224" t="s">
        <v>486</v>
      </c>
    </row>
    <row r="719" spans="8:14" x14ac:dyDescent="0.2">
      <c r="H719" s="14"/>
      <c r="I719" s="883">
        <v>0.25046990081006798</v>
      </c>
      <c r="J719" s="914">
        <v>4.9623429999999997</v>
      </c>
      <c r="K719" s="873" t="s">
        <v>2450</v>
      </c>
      <c r="L719" s="916">
        <v>1.5</v>
      </c>
      <c r="M719" s="27" t="s">
        <v>2451</v>
      </c>
      <c r="N719" s="224" t="s">
        <v>486</v>
      </c>
    </row>
    <row r="720" spans="8:14" x14ac:dyDescent="0.2">
      <c r="H720" s="14"/>
      <c r="I720" s="883">
        <v>0.24821488768349101</v>
      </c>
      <c r="J720" s="914">
        <v>5.0594279999999996</v>
      </c>
      <c r="K720" s="873" t="s">
        <v>2450</v>
      </c>
      <c r="L720" s="916">
        <v>1.5395973154362399</v>
      </c>
      <c r="M720" s="27" t="s">
        <v>2451</v>
      </c>
      <c r="N720" s="224" t="s">
        <v>486</v>
      </c>
    </row>
    <row r="721" spans="8:14" x14ac:dyDescent="0.2">
      <c r="H721" s="14"/>
      <c r="I721" s="883">
        <v>0.25075592739010899</v>
      </c>
      <c r="J721" s="914">
        <v>5.0537130000000001</v>
      </c>
      <c r="K721" s="873" t="s">
        <v>2450</v>
      </c>
      <c r="L721" s="916">
        <v>1.5395973154362399</v>
      </c>
      <c r="M721" s="27" t="s">
        <v>2451</v>
      </c>
      <c r="N721" s="224" t="s">
        <v>486</v>
      </c>
    </row>
    <row r="722" spans="8:14" x14ac:dyDescent="0.2">
      <c r="H722" s="14"/>
      <c r="I722" s="883">
        <v>0.234493784029501</v>
      </c>
      <c r="J722" s="914">
        <v>5.0518179999999999</v>
      </c>
      <c r="K722" s="873" t="s">
        <v>2450</v>
      </c>
      <c r="L722" s="916">
        <v>1.4496644295301999</v>
      </c>
      <c r="M722" s="27" t="s">
        <v>2451</v>
      </c>
      <c r="N722" s="224" t="s">
        <v>486</v>
      </c>
    </row>
    <row r="723" spans="8:14" x14ac:dyDescent="0.2">
      <c r="H723" s="14"/>
      <c r="I723" s="883">
        <v>0.243125402224878</v>
      </c>
      <c r="J723" s="914">
        <v>4.9180619999999999</v>
      </c>
      <c r="K723" s="873" t="s">
        <v>2450</v>
      </c>
      <c r="L723" s="916">
        <v>1.5194630872483199</v>
      </c>
      <c r="M723" s="27" t="s">
        <v>2451</v>
      </c>
      <c r="N723" s="224" t="s">
        <v>486</v>
      </c>
    </row>
    <row r="724" spans="8:14" x14ac:dyDescent="0.2">
      <c r="H724" s="14"/>
      <c r="I724" s="883">
        <v>0.24709555330820299</v>
      </c>
      <c r="J724" s="914">
        <v>4.9453199999999997</v>
      </c>
      <c r="K724" s="873" t="s">
        <v>2450</v>
      </c>
      <c r="L724" s="916">
        <v>1.5194630872483199</v>
      </c>
      <c r="M724" s="27" t="s">
        <v>2451</v>
      </c>
      <c r="N724" s="224" t="s">
        <v>486</v>
      </c>
    </row>
    <row r="725" spans="8:14" x14ac:dyDescent="0.2">
      <c r="H725" s="14"/>
      <c r="I725" s="883">
        <v>0.184737945876084</v>
      </c>
      <c r="J725" s="914">
        <v>4.9940730000000002</v>
      </c>
      <c r="K725" s="873" t="s">
        <v>2450</v>
      </c>
      <c r="L725" s="916">
        <v>1.6915887850467199</v>
      </c>
      <c r="M725" s="27" t="s">
        <v>2451</v>
      </c>
      <c r="N725" s="224" t="s">
        <v>486</v>
      </c>
    </row>
    <row r="726" spans="8:14" x14ac:dyDescent="0.2">
      <c r="H726" s="14"/>
      <c r="I726" s="883">
        <v>0.23734485611841499</v>
      </c>
      <c r="J726" s="914">
        <v>4.9357730000000002</v>
      </c>
      <c r="K726" s="873" t="s">
        <v>2450</v>
      </c>
      <c r="L726" s="916">
        <v>1.4</v>
      </c>
      <c r="M726" s="27" t="s">
        <v>2451</v>
      </c>
      <c r="N726" s="224" t="s">
        <v>486</v>
      </c>
    </row>
    <row r="727" spans="8:14" x14ac:dyDescent="0.2">
      <c r="H727" s="14"/>
      <c r="I727" s="883">
        <v>0.24522999601605799</v>
      </c>
      <c r="J727" s="914">
        <v>5.0673349999999999</v>
      </c>
      <c r="K727" s="873" t="s">
        <v>2450</v>
      </c>
      <c r="L727" s="916">
        <v>1.4</v>
      </c>
      <c r="M727" s="27" t="s">
        <v>2451</v>
      </c>
      <c r="N727" s="224" t="s">
        <v>486</v>
      </c>
    </row>
    <row r="728" spans="8:14" x14ac:dyDescent="0.2">
      <c r="H728" s="14"/>
      <c r="I728" s="883">
        <v>0.23973981796451199</v>
      </c>
      <c r="J728" s="914">
        <v>4.9131130000000001</v>
      </c>
      <c r="K728" s="873" t="s">
        <v>2450</v>
      </c>
      <c r="L728" s="916">
        <v>1.4</v>
      </c>
      <c r="M728" s="27" t="s">
        <v>2451</v>
      </c>
      <c r="N728" s="224" t="s">
        <v>486</v>
      </c>
    </row>
    <row r="729" spans="8:14" x14ac:dyDescent="0.2">
      <c r="H729" s="14"/>
      <c r="I729" s="883">
        <v>0.211654605906512</v>
      </c>
      <c r="J729" s="914">
        <v>5.0437859999999999</v>
      </c>
      <c r="K729" s="873" t="s">
        <v>2450</v>
      </c>
      <c r="L729" s="916">
        <v>1.1040000000000001</v>
      </c>
      <c r="M729" s="27" t="s">
        <v>2448</v>
      </c>
      <c r="N729" s="224" t="s">
        <v>127</v>
      </c>
    </row>
    <row r="730" spans="8:14" x14ac:dyDescent="0.2">
      <c r="H730" s="14"/>
      <c r="I730" s="883">
        <v>0.27707905231436403</v>
      </c>
      <c r="J730" s="914">
        <v>5.3455019999999998</v>
      </c>
      <c r="K730" s="873" t="s">
        <v>2450</v>
      </c>
      <c r="L730" s="916">
        <v>1.15460526315789</v>
      </c>
      <c r="M730" s="27" t="s">
        <v>2448</v>
      </c>
      <c r="N730" s="224" t="s">
        <v>127</v>
      </c>
    </row>
    <row r="731" spans="8:14" x14ac:dyDescent="0.2">
      <c r="H731" s="14"/>
      <c r="I731" s="883">
        <v>0.20728155339805801</v>
      </c>
      <c r="J731" s="914">
        <v>5.343515</v>
      </c>
      <c r="K731" s="873" t="s">
        <v>2450</v>
      </c>
      <c r="L731" s="916">
        <v>1.2233333333333301</v>
      </c>
      <c r="M731" s="27" t="s">
        <v>2448</v>
      </c>
      <c r="N731" s="224" t="s">
        <v>127</v>
      </c>
    </row>
    <row r="732" spans="8:14" x14ac:dyDescent="0.2">
      <c r="H732" s="14"/>
      <c r="I732" s="883">
        <v>0.28024449814510999</v>
      </c>
      <c r="J732" s="914">
        <v>5.3721259999999997</v>
      </c>
      <c r="K732" s="873" t="s">
        <v>2450</v>
      </c>
      <c r="L732" s="916">
        <v>1.07107578947368</v>
      </c>
      <c r="M732" s="27" t="s">
        <v>2448</v>
      </c>
      <c r="N732" s="224" t="s">
        <v>127</v>
      </c>
    </row>
    <row r="733" spans="8:14" x14ac:dyDescent="0.2">
      <c r="H733" s="14"/>
      <c r="I733" s="883">
        <v>0.25035356593364799</v>
      </c>
      <c r="J733" s="914">
        <v>4.8237439999999996</v>
      </c>
      <c r="K733" s="873" t="s">
        <v>2450</v>
      </c>
      <c r="L733" s="916">
        <v>1.16233846153846</v>
      </c>
      <c r="M733" s="27" t="s">
        <v>2448</v>
      </c>
      <c r="N733" s="224" t="s">
        <v>127</v>
      </c>
    </row>
    <row r="734" spans="8:14" x14ac:dyDescent="0.2">
      <c r="H734" s="14"/>
      <c r="I734" s="883">
        <v>0.19143522839621399</v>
      </c>
      <c r="J734" s="914">
        <v>4.8871289999999998</v>
      </c>
      <c r="K734" s="873" t="s">
        <v>2450</v>
      </c>
      <c r="L734" s="916">
        <v>1.0755309090909</v>
      </c>
      <c r="M734" s="27" t="s">
        <v>2448</v>
      </c>
      <c r="N734" s="224" t="s">
        <v>127</v>
      </c>
    </row>
    <row r="735" spans="8:14" x14ac:dyDescent="0.2">
      <c r="H735" s="14"/>
      <c r="I735" s="883">
        <v>0.18682098721941101</v>
      </c>
      <c r="J735" s="914">
        <v>4.7976419999999997</v>
      </c>
      <c r="K735" s="873" t="s">
        <v>2450</v>
      </c>
      <c r="L735" s="916">
        <v>1.1603773584905599</v>
      </c>
      <c r="M735" s="27" t="s">
        <v>2448</v>
      </c>
      <c r="N735" s="224" t="s">
        <v>127</v>
      </c>
    </row>
    <row r="736" spans="8:14" x14ac:dyDescent="0.2">
      <c r="H736" s="14"/>
      <c r="I736" s="883">
        <v>0.186665635694761</v>
      </c>
      <c r="J736" s="914">
        <v>4.7920499999999997</v>
      </c>
      <c r="K736" s="873" t="s">
        <v>2450</v>
      </c>
      <c r="L736" s="916">
        <v>1.1683333333333299</v>
      </c>
      <c r="M736" s="27" t="s">
        <v>2448</v>
      </c>
      <c r="N736" s="224" t="s">
        <v>127</v>
      </c>
    </row>
    <row r="737" spans="8:14" x14ac:dyDescent="0.2">
      <c r="H737" s="14"/>
      <c r="I737" s="883">
        <v>0.27618691298415798</v>
      </c>
      <c r="J737" s="914">
        <v>5.1402089999999996</v>
      </c>
      <c r="K737" s="873" t="s">
        <v>2450</v>
      </c>
      <c r="L737" s="916">
        <v>1.2093023255813899</v>
      </c>
      <c r="M737" s="27" t="s">
        <v>2448</v>
      </c>
      <c r="N737" s="224" t="s">
        <v>127</v>
      </c>
    </row>
    <row r="738" spans="8:14" x14ac:dyDescent="0.2">
      <c r="H738" s="14"/>
      <c r="I738" s="883">
        <v>0.18511917783762399</v>
      </c>
      <c r="J738" s="914">
        <v>4.7920499999999997</v>
      </c>
      <c r="K738" s="873" t="s">
        <v>2450</v>
      </c>
      <c r="L738" s="916">
        <v>1.1683333333333299</v>
      </c>
      <c r="M738" s="27" t="s">
        <v>2448</v>
      </c>
      <c r="N738" s="224" t="s">
        <v>127</v>
      </c>
    </row>
    <row r="739" spans="8:14" x14ac:dyDescent="0.2">
      <c r="H739" s="14"/>
      <c r="I739" s="883">
        <v>0.221255282856925</v>
      </c>
      <c r="J739" s="914">
        <v>5.0733040000000003</v>
      </c>
      <c r="K739" s="873" t="s">
        <v>2450</v>
      </c>
      <c r="L739" s="916">
        <v>1.22448979591836</v>
      </c>
      <c r="M739" s="27" t="s">
        <v>2448</v>
      </c>
      <c r="N739" s="224" t="s">
        <v>127</v>
      </c>
    </row>
    <row r="740" spans="8:14" x14ac:dyDescent="0.2">
      <c r="H740" s="14"/>
      <c r="I740" s="883">
        <v>0.21608693392275999</v>
      </c>
      <c r="J740" s="914">
        <v>4.7920499999999997</v>
      </c>
      <c r="K740" s="873" t="s">
        <v>2450</v>
      </c>
      <c r="L740" s="916">
        <v>1.2152334152334101</v>
      </c>
      <c r="M740" s="27" t="s">
        <v>2448</v>
      </c>
      <c r="N740" s="224" t="s">
        <v>127</v>
      </c>
    </row>
    <row r="741" spans="8:14" x14ac:dyDescent="0.2">
      <c r="H741" s="14"/>
      <c r="I741" s="883">
        <v>0.265232489162673</v>
      </c>
      <c r="J741" s="914">
        <v>5.2840069999999999</v>
      </c>
      <c r="K741" s="873" t="s">
        <v>2450</v>
      </c>
      <c r="L741" s="916">
        <v>1.1679999999999999</v>
      </c>
      <c r="M741" s="27" t="s">
        <v>2448</v>
      </c>
      <c r="N741" s="224" t="s">
        <v>127</v>
      </c>
    </row>
    <row r="742" spans="8:14" x14ac:dyDescent="0.2">
      <c r="H742" s="14"/>
      <c r="I742" s="883">
        <v>0.21689331774800999</v>
      </c>
      <c r="J742" s="914">
        <v>4.9138590000000004</v>
      </c>
      <c r="K742" s="873" t="s">
        <v>2450</v>
      </c>
      <c r="L742" s="916">
        <v>1.2146464646464601</v>
      </c>
      <c r="M742" s="27" t="s">
        <v>2448</v>
      </c>
      <c r="N742" s="224" t="s">
        <v>127</v>
      </c>
    </row>
    <row r="743" spans="8:14" x14ac:dyDescent="0.2">
      <c r="H743" s="14"/>
      <c r="I743" s="883">
        <v>0.24529190526313099</v>
      </c>
      <c r="J743" s="914">
        <v>5.3686030000000002</v>
      </c>
      <c r="K743" s="873" t="s">
        <v>2450</v>
      </c>
      <c r="L743" s="916">
        <v>1.2477190876350499</v>
      </c>
      <c r="M743" s="27" t="s">
        <v>2448</v>
      </c>
      <c r="N743" s="224" t="s">
        <v>127</v>
      </c>
    </row>
    <row r="744" spans="8:14" x14ac:dyDescent="0.2">
      <c r="H744" s="14"/>
      <c r="I744" s="883">
        <v>0.25488630314092298</v>
      </c>
      <c r="J744" s="914">
        <v>5.2914839999999996</v>
      </c>
      <c r="K744" s="873" t="s">
        <v>2450</v>
      </c>
      <c r="L744" s="916">
        <v>1.24166666666666</v>
      </c>
      <c r="M744" s="27" t="s">
        <v>2448</v>
      </c>
      <c r="N744" s="224" t="s">
        <v>127</v>
      </c>
    </row>
    <row r="745" spans="8:14" x14ac:dyDescent="0.2">
      <c r="H745" s="14"/>
      <c r="I745" s="883">
        <v>0.229038329911019</v>
      </c>
      <c r="J745" s="914">
        <v>4.7654949999999996</v>
      </c>
      <c r="K745" s="873" t="s">
        <v>2450</v>
      </c>
      <c r="L745" s="916">
        <v>1.22678181818181</v>
      </c>
      <c r="M745" s="27" t="s">
        <v>2448</v>
      </c>
      <c r="N745" s="224" t="s">
        <v>127</v>
      </c>
    </row>
    <row r="746" spans="8:14" x14ac:dyDescent="0.2">
      <c r="H746" s="14"/>
      <c r="I746" s="883">
        <v>0.247328944366391</v>
      </c>
      <c r="J746" s="914">
        <v>4.8883859999999997</v>
      </c>
      <c r="K746" s="873" t="s">
        <v>2450</v>
      </c>
      <c r="L746" s="916">
        <v>1.2421052631578899</v>
      </c>
      <c r="M746" s="27" t="s">
        <v>2448</v>
      </c>
      <c r="N746" s="224" t="s">
        <v>127</v>
      </c>
    </row>
    <row r="747" spans="8:14" x14ac:dyDescent="0.2">
      <c r="H747" s="14"/>
      <c r="I747" s="883">
        <v>0.26897657961314603</v>
      </c>
      <c r="J747" s="914">
        <v>5.1089190000000002</v>
      </c>
      <c r="K747" s="873" t="s">
        <v>2450</v>
      </c>
      <c r="L747" s="916">
        <v>1.1785714285714199</v>
      </c>
      <c r="M747" s="27" t="s">
        <v>2448</v>
      </c>
      <c r="N747" s="224" t="s">
        <v>127</v>
      </c>
    </row>
    <row r="748" spans="8:14" x14ac:dyDescent="0.2">
      <c r="H748" s="14"/>
      <c r="I748" s="883">
        <v>0.24453402090722401</v>
      </c>
      <c r="J748" s="914">
        <v>5.3630959999999996</v>
      </c>
      <c r="K748" s="873" t="s">
        <v>2450</v>
      </c>
      <c r="L748" s="916">
        <v>1.1750818181818099</v>
      </c>
      <c r="M748" s="27" t="s">
        <v>2448</v>
      </c>
      <c r="N748" s="224" t="s">
        <v>127</v>
      </c>
    </row>
    <row r="749" spans="8:14" x14ac:dyDescent="0.2">
      <c r="H749" s="14"/>
      <c r="I749" s="883">
        <v>0.20988367302963401</v>
      </c>
      <c r="J749" s="914">
        <v>5.2611679999999996</v>
      </c>
      <c r="K749" s="873" t="s">
        <v>2450</v>
      </c>
      <c r="L749" s="916">
        <v>1.0967039999999999</v>
      </c>
      <c r="M749" s="27" t="s">
        <v>2448</v>
      </c>
      <c r="N749" s="224" t="s">
        <v>127</v>
      </c>
    </row>
    <row r="750" spans="8:14" x14ac:dyDescent="0.2">
      <c r="H750" s="14"/>
      <c r="I750" s="883">
        <v>0.25400553274013199</v>
      </c>
      <c r="J750" s="914">
        <v>5.3721930000000002</v>
      </c>
      <c r="K750" s="873" t="s">
        <v>2450</v>
      </c>
      <c r="L750" s="916">
        <v>1.25</v>
      </c>
      <c r="M750" s="27" t="s">
        <v>2448</v>
      </c>
      <c r="N750" s="224" t="s">
        <v>127</v>
      </c>
    </row>
    <row r="751" spans="8:14" x14ac:dyDescent="0.2">
      <c r="H751" s="14"/>
      <c r="I751" s="883">
        <v>0.27580224731918701</v>
      </c>
      <c r="J751" s="914">
        <v>5.2236320000000003</v>
      </c>
      <c r="K751" s="873" t="s">
        <v>2450</v>
      </c>
      <c r="L751" s="916">
        <v>1.1865000000000001</v>
      </c>
      <c r="M751" s="27" t="s">
        <v>2448</v>
      </c>
      <c r="N751" s="224" t="s">
        <v>127</v>
      </c>
    </row>
    <row r="752" spans="8:14" x14ac:dyDescent="0.2">
      <c r="H752" s="14"/>
      <c r="I752" s="883">
        <v>0.252339151266255</v>
      </c>
      <c r="J752" s="914">
        <v>5.004461</v>
      </c>
      <c r="K752" s="873" t="s">
        <v>2450</v>
      </c>
      <c r="L752" s="916">
        <v>1.25</v>
      </c>
      <c r="M752" s="27" t="s">
        <v>2448</v>
      </c>
      <c r="N752" s="224" t="s">
        <v>127</v>
      </c>
    </row>
    <row r="753" spans="8:14" x14ac:dyDescent="0.2">
      <c r="H753" s="14"/>
      <c r="I753" s="883">
        <v>0.279741398493843</v>
      </c>
      <c r="J753" s="914">
        <v>5.2480250000000002</v>
      </c>
      <c r="K753" s="873" t="s">
        <v>2450</v>
      </c>
      <c r="L753" s="916">
        <v>1.24007936507936</v>
      </c>
      <c r="M753" s="27" t="s">
        <v>2448</v>
      </c>
      <c r="N753" s="224" t="s">
        <v>127</v>
      </c>
    </row>
    <row r="754" spans="8:14" x14ac:dyDescent="0.2">
      <c r="H754" s="14"/>
      <c r="I754" s="883">
        <v>0.27305973838314601</v>
      </c>
      <c r="J754" s="914">
        <v>5.3774129999999998</v>
      </c>
      <c r="K754" s="873" t="s">
        <v>2450</v>
      </c>
      <c r="L754" s="916">
        <v>1.248</v>
      </c>
      <c r="M754" s="27" t="s">
        <v>2448</v>
      </c>
      <c r="N754" s="224" t="s">
        <v>127</v>
      </c>
    </row>
    <row r="755" spans="8:14" x14ac:dyDescent="0.2">
      <c r="H755" s="14"/>
      <c r="I755" s="883">
        <v>0.26190789589146801</v>
      </c>
      <c r="J755" s="914">
        <v>5.3455019999999998</v>
      </c>
      <c r="K755" s="873" t="s">
        <v>2450</v>
      </c>
      <c r="L755" s="916">
        <v>1.2307692307692299</v>
      </c>
      <c r="M755" s="27" t="s">
        <v>2448</v>
      </c>
      <c r="N755" s="224" t="s">
        <v>127</v>
      </c>
    </row>
    <row r="756" spans="8:14" x14ac:dyDescent="0.2">
      <c r="H756" s="14"/>
      <c r="I756" s="883">
        <v>0.219941568665807</v>
      </c>
      <c r="J756" s="914">
        <v>5.0638370000000004</v>
      </c>
      <c r="K756" s="873" t="s">
        <v>2450</v>
      </c>
      <c r="L756" s="916">
        <v>1.1488970588235199</v>
      </c>
      <c r="M756" s="27" t="s">
        <v>2448</v>
      </c>
      <c r="N756" s="224" t="s">
        <v>127</v>
      </c>
    </row>
    <row r="757" spans="8:14" x14ac:dyDescent="0.2">
      <c r="H757" s="14"/>
      <c r="I757" s="883">
        <v>0.22254678229119099</v>
      </c>
      <c r="J757" s="914">
        <v>5.3630959999999996</v>
      </c>
      <c r="K757" s="873" t="s">
        <v>2450</v>
      </c>
      <c r="L757" s="916">
        <v>1.19784</v>
      </c>
      <c r="M757" s="27" t="s">
        <v>2448</v>
      </c>
      <c r="N757" s="224" t="s">
        <v>127</v>
      </c>
    </row>
    <row r="758" spans="8:14" x14ac:dyDescent="0.2">
      <c r="H758" s="14"/>
      <c r="I758" s="883">
        <v>0.303439102319426</v>
      </c>
      <c r="J758" s="914">
        <v>5.2914839999999996</v>
      </c>
      <c r="K758" s="873" t="s">
        <v>2450</v>
      </c>
      <c r="L758" s="916">
        <v>1.12039024390243</v>
      </c>
      <c r="M758" s="27" t="s">
        <v>2448</v>
      </c>
      <c r="N758" s="224" t="s">
        <v>127</v>
      </c>
    </row>
    <row r="759" spans="8:14" x14ac:dyDescent="0.2">
      <c r="H759" s="14"/>
      <c r="I759" s="883">
        <v>0.199596611807662</v>
      </c>
      <c r="J759" s="914">
        <v>5.0432680000000003</v>
      </c>
      <c r="K759" s="873" t="s">
        <v>2450</v>
      </c>
      <c r="L759" s="916">
        <v>1.1630882352941101</v>
      </c>
      <c r="M759" s="27" t="s">
        <v>2448</v>
      </c>
      <c r="N759" s="224" t="s">
        <v>127</v>
      </c>
    </row>
    <row r="760" spans="8:14" x14ac:dyDescent="0.2">
      <c r="H760" s="14"/>
      <c r="I760" s="883">
        <v>0.22545876710641599</v>
      </c>
      <c r="J760" s="914">
        <v>4.8901960000000004</v>
      </c>
      <c r="K760" s="873" t="s">
        <v>2450</v>
      </c>
      <c r="L760" s="916">
        <v>1.2380952380952299</v>
      </c>
      <c r="M760" s="27" t="s">
        <v>2448</v>
      </c>
      <c r="N760" s="224" t="s">
        <v>127</v>
      </c>
    </row>
    <row r="761" spans="8:14" x14ac:dyDescent="0.2">
      <c r="H761" s="14"/>
      <c r="I761" s="883">
        <v>0.29838035173380301</v>
      </c>
      <c r="J761" s="914">
        <v>4.9018410000000001</v>
      </c>
      <c r="K761" s="873" t="s">
        <v>2450</v>
      </c>
      <c r="L761" s="916">
        <v>1.2168316831683099</v>
      </c>
      <c r="M761" s="27" t="s">
        <v>2448</v>
      </c>
      <c r="N761" s="224" t="s">
        <v>127</v>
      </c>
    </row>
    <row r="762" spans="8:14" x14ac:dyDescent="0.2">
      <c r="H762" s="14"/>
      <c r="I762" s="883">
        <v>0.21221846521085999</v>
      </c>
      <c r="J762" s="914">
        <v>4.7381010000000003</v>
      </c>
      <c r="K762" s="873" t="s">
        <v>2450</v>
      </c>
      <c r="L762" s="916">
        <v>1.05633802816901</v>
      </c>
      <c r="M762" s="27" t="s">
        <v>2448</v>
      </c>
      <c r="N762" s="224" t="s">
        <v>127</v>
      </c>
    </row>
    <row r="763" spans="8:14" x14ac:dyDescent="0.2">
      <c r="H763" s="14"/>
      <c r="I763" s="883">
        <v>0.20286669650253</v>
      </c>
      <c r="J763" s="914">
        <v>5.007314</v>
      </c>
      <c r="K763" s="873" t="s">
        <v>2450</v>
      </c>
      <c r="L763" s="916">
        <v>1.18145161290322</v>
      </c>
      <c r="M763" s="27" t="s">
        <v>2448</v>
      </c>
      <c r="N763" s="224" t="s">
        <v>127</v>
      </c>
    </row>
    <row r="764" spans="8:14" x14ac:dyDescent="0.2">
      <c r="H764" s="14"/>
      <c r="I764" s="883">
        <v>0.192975891702791</v>
      </c>
      <c r="J764" s="914">
        <v>5.0130949999999999</v>
      </c>
      <c r="K764" s="873" t="s">
        <v>2450</v>
      </c>
      <c r="L764" s="916">
        <v>1.1120000000000001</v>
      </c>
      <c r="M764" s="27" t="s">
        <v>2448</v>
      </c>
      <c r="N764" s="224" t="s">
        <v>127</v>
      </c>
    </row>
    <row r="765" spans="8:14" x14ac:dyDescent="0.2">
      <c r="H765" s="14"/>
      <c r="I765" s="883">
        <v>0.209786602977655</v>
      </c>
      <c r="J765" s="914">
        <v>4.9986280000000001</v>
      </c>
      <c r="K765" s="873" t="s">
        <v>2450</v>
      </c>
      <c r="L765" s="916">
        <v>1.1685761047463099</v>
      </c>
      <c r="M765" s="27" t="s">
        <v>2448</v>
      </c>
      <c r="N765" s="224" t="s">
        <v>127</v>
      </c>
    </row>
    <row r="766" spans="8:14" x14ac:dyDescent="0.2">
      <c r="H766" s="14"/>
      <c r="I766" s="883">
        <v>0.20782488936861401</v>
      </c>
      <c r="J766" s="914">
        <v>4.9988849999999996</v>
      </c>
      <c r="K766" s="873" t="s">
        <v>2450</v>
      </c>
      <c r="L766" s="916">
        <v>1.1693548387096699</v>
      </c>
      <c r="M766" s="27" t="s">
        <v>2448</v>
      </c>
      <c r="N766" s="224" t="s">
        <v>127</v>
      </c>
    </row>
    <row r="767" spans="8:14" x14ac:dyDescent="0.2">
      <c r="H767" s="14"/>
      <c r="I767" s="883">
        <v>0.218165211226413</v>
      </c>
      <c r="J767" s="914">
        <v>5.0124820000000003</v>
      </c>
      <c r="K767" s="873" t="s">
        <v>2450</v>
      </c>
      <c r="L767" s="916">
        <v>1.1704697986577099</v>
      </c>
      <c r="M767" s="27" t="s">
        <v>2448</v>
      </c>
      <c r="N767" s="224" t="s">
        <v>127</v>
      </c>
    </row>
    <row r="768" spans="8:14" x14ac:dyDescent="0.2">
      <c r="H768" s="14"/>
      <c r="I768" s="883">
        <v>0.18855269540201</v>
      </c>
      <c r="J768" s="914">
        <v>4.9397789999999997</v>
      </c>
      <c r="K768" s="873" t="s">
        <v>2450</v>
      </c>
      <c r="L768" s="916">
        <v>1.1841999999999999</v>
      </c>
      <c r="M768" s="27" t="s">
        <v>2448</v>
      </c>
      <c r="N768" s="224" t="s">
        <v>127</v>
      </c>
    </row>
    <row r="769" spans="8:14" x14ac:dyDescent="0.2">
      <c r="H769" s="14"/>
      <c r="I769" s="883">
        <v>0.20999944430508699</v>
      </c>
      <c r="J769" s="914">
        <v>4.9940730000000002</v>
      </c>
      <c r="K769" s="873" t="s">
        <v>2450</v>
      </c>
      <c r="L769" s="916">
        <v>1.2076813655761001</v>
      </c>
      <c r="M769" s="27" t="s">
        <v>2448</v>
      </c>
      <c r="N769" s="224" t="s">
        <v>127</v>
      </c>
    </row>
    <row r="770" spans="8:14" x14ac:dyDescent="0.2">
      <c r="H770" s="14"/>
      <c r="I770" s="883">
        <v>0.20911294765159499</v>
      </c>
      <c r="J770" s="914">
        <v>4.9988849999999996</v>
      </c>
      <c r="K770" s="873" t="s">
        <v>2450</v>
      </c>
      <c r="L770" s="916">
        <v>1.17818181818181</v>
      </c>
      <c r="M770" s="27" t="s">
        <v>2448</v>
      </c>
      <c r="N770" s="224" t="s">
        <v>127</v>
      </c>
    </row>
    <row r="771" spans="8:14" x14ac:dyDescent="0.2">
      <c r="H771" s="14"/>
      <c r="I771" s="883">
        <v>0.196727320034189</v>
      </c>
      <c r="J771" s="914">
        <v>5.007314</v>
      </c>
      <c r="K771" s="873" t="s">
        <v>2450</v>
      </c>
      <c r="L771" s="916">
        <v>1.17986577181208</v>
      </c>
      <c r="M771" s="27" t="s">
        <v>2448</v>
      </c>
      <c r="N771" s="224" t="s">
        <v>127</v>
      </c>
    </row>
    <row r="772" spans="8:14" x14ac:dyDescent="0.2">
      <c r="H772" s="14"/>
      <c r="I772" s="883">
        <v>0.19917475847445701</v>
      </c>
      <c r="J772" s="914">
        <v>4.9055819999999999</v>
      </c>
      <c r="K772" s="873" t="s">
        <v>2450</v>
      </c>
      <c r="L772" s="916">
        <v>1.2067307692307601</v>
      </c>
      <c r="M772" s="27" t="s">
        <v>2448</v>
      </c>
      <c r="N772" s="224" t="s">
        <v>127</v>
      </c>
    </row>
    <row r="773" spans="8:14" x14ac:dyDescent="0.2">
      <c r="H773" s="14"/>
      <c r="I773" s="883">
        <v>0.21695022978390499</v>
      </c>
      <c r="J773" s="914">
        <v>4.7827029999999997</v>
      </c>
      <c r="K773" s="873" t="s">
        <v>2450</v>
      </c>
      <c r="L773" s="916">
        <v>1.21428571428571</v>
      </c>
      <c r="M773" s="27" t="s">
        <v>2448</v>
      </c>
      <c r="N773" s="224" t="s">
        <v>127</v>
      </c>
    </row>
    <row r="774" spans="8:14" x14ac:dyDescent="0.2">
      <c r="H774" s="14"/>
      <c r="I774" s="883">
        <v>0.24608816572661299</v>
      </c>
      <c r="J774" s="914">
        <v>4.9866450000000002</v>
      </c>
      <c r="K774" s="873" t="s">
        <v>2450</v>
      </c>
      <c r="L774" s="916">
        <v>1.19620253164556</v>
      </c>
      <c r="M774" s="27" t="s">
        <v>2448</v>
      </c>
      <c r="N774" s="224" t="s">
        <v>127</v>
      </c>
    </row>
    <row r="775" spans="8:14" x14ac:dyDescent="0.2">
      <c r="H775" s="14"/>
      <c r="I775" s="883">
        <v>0.196079505560075</v>
      </c>
      <c r="J775" s="914">
        <v>4.7539879999999997</v>
      </c>
      <c r="K775" s="873" t="s">
        <v>2450</v>
      </c>
      <c r="L775" s="916">
        <v>1.1797640471905599</v>
      </c>
      <c r="M775" s="27" t="s">
        <v>2448</v>
      </c>
      <c r="N775" s="224" t="s">
        <v>127</v>
      </c>
    </row>
    <row r="776" spans="8:14" x14ac:dyDescent="0.2">
      <c r="H776" s="14"/>
      <c r="I776" s="883">
        <v>0.15473960397228501</v>
      </c>
      <c r="J776" s="914">
        <v>5.0394430000000003</v>
      </c>
      <c r="K776" s="873" t="s">
        <v>2450</v>
      </c>
      <c r="L776" s="916">
        <v>1.22473684210526</v>
      </c>
      <c r="M776" s="27" t="s">
        <v>2448</v>
      </c>
      <c r="N776" s="224" t="s">
        <v>127</v>
      </c>
    </row>
    <row r="777" spans="8:14" x14ac:dyDescent="0.2">
      <c r="H777" s="14"/>
      <c r="I777" s="883">
        <v>0.18165650250783999</v>
      </c>
      <c r="J777" s="914">
        <v>5.0823109999999998</v>
      </c>
      <c r="K777" s="873" t="s">
        <v>2450</v>
      </c>
      <c r="L777" s="916">
        <v>1.17986577181208</v>
      </c>
      <c r="M777" s="27" t="s">
        <v>2448</v>
      </c>
      <c r="N777" s="224" t="s">
        <v>127</v>
      </c>
    </row>
    <row r="778" spans="8:14" x14ac:dyDescent="0.2">
      <c r="H778" s="14"/>
      <c r="I778" s="883">
        <v>0.24077640893628699</v>
      </c>
      <c r="J778" s="914">
        <v>5.0437859999999999</v>
      </c>
      <c r="K778" s="873" t="s">
        <v>2450</v>
      </c>
      <c r="L778" s="916">
        <v>1.1114093959731499</v>
      </c>
      <c r="M778" s="27" t="s">
        <v>2448</v>
      </c>
      <c r="N778" s="224" t="s">
        <v>127</v>
      </c>
    </row>
    <row r="779" spans="8:14" x14ac:dyDescent="0.2">
      <c r="H779" s="14"/>
      <c r="I779" s="883">
        <v>0.2215035363906</v>
      </c>
      <c r="J779" s="914">
        <v>5.2310639999999999</v>
      </c>
      <c r="K779" s="873" t="s">
        <v>2450</v>
      </c>
      <c r="L779" s="916">
        <v>1.1000000000000001</v>
      </c>
      <c r="M779" s="27" t="s">
        <v>2448</v>
      </c>
      <c r="N779" s="224" t="s">
        <v>127</v>
      </c>
    </row>
    <row r="780" spans="8:14" x14ac:dyDescent="0.2">
      <c r="H780" s="14"/>
      <c r="I780" s="883">
        <v>0.26265982814505601</v>
      </c>
      <c r="J780" s="914">
        <v>5.0360139999999998</v>
      </c>
      <c r="K780" s="873" t="s">
        <v>2450</v>
      </c>
      <c r="L780" s="916">
        <v>1.2048192771084301</v>
      </c>
      <c r="M780" s="27" t="s">
        <v>2448</v>
      </c>
      <c r="N780" s="224" t="s">
        <v>127</v>
      </c>
    </row>
    <row r="781" spans="8:14" x14ac:dyDescent="0.2">
      <c r="H781" s="14"/>
      <c r="I781" s="883">
        <v>0.19655251141552499</v>
      </c>
      <c r="J781" s="914">
        <v>5.0292750000000002</v>
      </c>
      <c r="K781" s="873" t="s">
        <v>2450</v>
      </c>
      <c r="L781" s="916">
        <v>1.18</v>
      </c>
      <c r="M781" s="27" t="s">
        <v>2448</v>
      </c>
      <c r="N781" s="224" t="s">
        <v>127</v>
      </c>
    </row>
    <row r="782" spans="8:14" x14ac:dyDescent="0.2">
      <c r="H782" s="14"/>
      <c r="I782" s="883">
        <v>0.27687341451039998</v>
      </c>
      <c r="J782" s="914">
        <v>5.3507559999999996</v>
      </c>
      <c r="K782" s="873" t="s">
        <v>2450</v>
      </c>
      <c r="L782" s="916">
        <v>1.13333333333333</v>
      </c>
      <c r="M782" s="27" t="s">
        <v>2448</v>
      </c>
      <c r="N782" s="224" t="s">
        <v>127</v>
      </c>
    </row>
    <row r="783" spans="8:14" x14ac:dyDescent="0.2">
      <c r="H783" s="14"/>
      <c r="I783" s="883">
        <v>0.26879209474885801</v>
      </c>
      <c r="J783" s="914">
        <v>5.1341099999999997</v>
      </c>
      <c r="K783" s="873" t="s">
        <v>2450</v>
      </c>
      <c r="L783" s="916">
        <v>1.25</v>
      </c>
      <c r="M783" s="27" t="s">
        <v>2448</v>
      </c>
      <c r="N783" s="224" t="s">
        <v>127</v>
      </c>
    </row>
    <row r="784" spans="8:14" x14ac:dyDescent="0.2">
      <c r="H784" s="14"/>
      <c r="I784" s="883">
        <v>0.22281830671970099</v>
      </c>
      <c r="J784" s="914">
        <v>5.0192199999999998</v>
      </c>
      <c r="K784" s="873" t="s">
        <v>2450</v>
      </c>
      <c r="L784" s="916">
        <v>1.2105263157894699</v>
      </c>
      <c r="M784" s="27" t="s">
        <v>2448</v>
      </c>
      <c r="N784" s="224" t="s">
        <v>127</v>
      </c>
    </row>
    <row r="785" spans="8:14" x14ac:dyDescent="0.2">
      <c r="H785" s="14"/>
      <c r="I785" s="883">
        <v>0.18795010879225199</v>
      </c>
      <c r="J785" s="914">
        <v>5.0130949999999999</v>
      </c>
      <c r="K785" s="873" t="s">
        <v>2450</v>
      </c>
      <c r="L785" s="916">
        <v>1.1489932885906</v>
      </c>
      <c r="M785" s="27" t="s">
        <v>2448</v>
      </c>
      <c r="N785" s="224" t="s">
        <v>127</v>
      </c>
    </row>
    <row r="786" spans="8:14" x14ac:dyDescent="0.2">
      <c r="H786" s="14"/>
      <c r="I786" s="883">
        <v>0.189644772786185</v>
      </c>
      <c r="J786" s="914">
        <v>5.0192199999999998</v>
      </c>
      <c r="K786" s="873" t="s">
        <v>2450</v>
      </c>
      <c r="L786" s="916">
        <v>1.14410480349344</v>
      </c>
      <c r="M786" s="27" t="s">
        <v>2448</v>
      </c>
      <c r="N786" s="224" t="s">
        <v>127</v>
      </c>
    </row>
    <row r="787" spans="8:14" x14ac:dyDescent="0.2">
      <c r="H787" s="14"/>
      <c r="I787" s="883">
        <v>0.202484600533235</v>
      </c>
      <c r="J787" s="914">
        <v>4.9805390000000003</v>
      </c>
      <c r="K787" s="873" t="s">
        <v>2450</v>
      </c>
      <c r="L787" s="916">
        <v>1.1865771812080499</v>
      </c>
      <c r="M787" s="27" t="s">
        <v>2448</v>
      </c>
      <c r="N787" s="224" t="s">
        <v>127</v>
      </c>
    </row>
    <row r="788" spans="8:14" x14ac:dyDescent="0.2">
      <c r="H788" s="14"/>
      <c r="I788" s="883">
        <v>0.21617480310134499</v>
      </c>
      <c r="J788" s="914">
        <v>4.7488130000000002</v>
      </c>
      <c r="K788" s="873" t="s">
        <v>2450</v>
      </c>
      <c r="L788" s="916">
        <v>1.2255033557046899</v>
      </c>
      <c r="M788" s="27" t="s">
        <v>2448</v>
      </c>
      <c r="N788" s="224" t="s">
        <v>127</v>
      </c>
    </row>
    <row r="789" spans="8:14" x14ac:dyDescent="0.2">
      <c r="H789" s="14"/>
      <c r="I789" s="883">
        <v>0.20107790231077899</v>
      </c>
      <c r="J789" s="914">
        <v>4.7527970000000002</v>
      </c>
      <c r="K789" s="873" t="s">
        <v>2450</v>
      </c>
      <c r="L789" s="916">
        <v>1.0751515151515101</v>
      </c>
      <c r="M789" s="27" t="s">
        <v>2448</v>
      </c>
      <c r="N789" s="224" t="s">
        <v>127</v>
      </c>
    </row>
    <row r="790" spans="8:14" x14ac:dyDescent="0.2">
      <c r="H790" s="14"/>
      <c r="I790" s="883">
        <v>0.30261643835616397</v>
      </c>
      <c r="J790" s="914">
        <v>5.3747600000000002</v>
      </c>
      <c r="K790" s="873" t="s">
        <v>2450</v>
      </c>
      <c r="L790" s="916">
        <v>1.25</v>
      </c>
      <c r="M790" s="27" t="s">
        <v>2448</v>
      </c>
      <c r="N790" s="224" t="s">
        <v>127</v>
      </c>
    </row>
    <row r="791" spans="8:14" x14ac:dyDescent="0.2">
      <c r="H791" s="14"/>
      <c r="I791" s="883">
        <v>0.227687498134718</v>
      </c>
      <c r="J791" s="914">
        <v>4.9805390000000003</v>
      </c>
      <c r="K791" s="873" t="s">
        <v>2450</v>
      </c>
      <c r="L791" s="916">
        <v>1.18</v>
      </c>
      <c r="M791" s="27" t="s">
        <v>2448</v>
      </c>
      <c r="N791" s="224" t="s">
        <v>127</v>
      </c>
    </row>
    <row r="792" spans="8:14" x14ac:dyDescent="0.2">
      <c r="H792" s="14"/>
      <c r="I792" s="883">
        <v>0.23329597343295899</v>
      </c>
      <c r="J792" s="914">
        <v>5.0823109999999998</v>
      </c>
      <c r="K792" s="873" t="s">
        <v>2450</v>
      </c>
      <c r="L792" s="916">
        <v>1.2145454545454499</v>
      </c>
      <c r="M792" s="27" t="s">
        <v>2448</v>
      </c>
      <c r="N792" s="224" t="s">
        <v>127</v>
      </c>
    </row>
    <row r="793" spans="8:14" x14ac:dyDescent="0.2">
      <c r="H793" s="14"/>
      <c r="I793" s="883">
        <v>0.21306866226957499</v>
      </c>
      <c r="J793" s="914">
        <v>5.2441839999999997</v>
      </c>
      <c r="K793" s="873" t="s">
        <v>2450</v>
      </c>
      <c r="L793" s="916">
        <v>1.07407407407407</v>
      </c>
      <c r="M793" s="27" t="s">
        <v>2448</v>
      </c>
      <c r="N793" s="224" t="s">
        <v>127</v>
      </c>
    </row>
    <row r="794" spans="8:14" x14ac:dyDescent="0.2">
      <c r="H794" s="14"/>
      <c r="I794" s="883">
        <v>0.201121063107364</v>
      </c>
      <c r="J794" s="914">
        <v>5.0733040000000003</v>
      </c>
      <c r="K794" s="873" t="s">
        <v>2450</v>
      </c>
      <c r="L794" s="916">
        <v>1.2846153846153801</v>
      </c>
      <c r="M794" s="27" t="s">
        <v>2449</v>
      </c>
      <c r="N794" s="224" t="s">
        <v>127</v>
      </c>
    </row>
    <row r="795" spans="8:14" x14ac:dyDescent="0.2">
      <c r="H795" s="14"/>
      <c r="I795" s="883">
        <v>0.247229356925418</v>
      </c>
      <c r="J795" s="914">
        <v>4.7331969999999997</v>
      </c>
      <c r="K795" s="873" t="s">
        <v>2450</v>
      </c>
      <c r="L795" s="916">
        <v>1.2916666666666601</v>
      </c>
      <c r="M795" s="27" t="s">
        <v>2449</v>
      </c>
      <c r="N795" s="224" t="s">
        <v>127</v>
      </c>
    </row>
    <row r="796" spans="8:14" x14ac:dyDescent="0.2">
      <c r="H796" s="14"/>
      <c r="I796" s="883">
        <v>0.23130590543994101</v>
      </c>
      <c r="J796" s="914">
        <v>5.3007289999999996</v>
      </c>
      <c r="K796" s="873" t="s">
        <v>2450</v>
      </c>
      <c r="L796" s="916">
        <v>1.2749999999999999</v>
      </c>
      <c r="M796" s="27" t="s">
        <v>2449</v>
      </c>
      <c r="N796" s="224" t="s">
        <v>127</v>
      </c>
    </row>
    <row r="797" spans="8:14" x14ac:dyDescent="0.2">
      <c r="H797" s="14"/>
      <c r="I797" s="883">
        <v>0.274329705184373</v>
      </c>
      <c r="J797" s="914">
        <v>5.2914839999999996</v>
      </c>
      <c r="K797" s="873" t="s">
        <v>2450</v>
      </c>
      <c r="L797" s="916">
        <v>1.3</v>
      </c>
      <c r="M797" s="27" t="s">
        <v>2449</v>
      </c>
      <c r="N797" s="224" t="s">
        <v>127</v>
      </c>
    </row>
    <row r="798" spans="8:14" x14ac:dyDescent="0.2">
      <c r="H798" s="14"/>
      <c r="I798" s="883">
        <v>0.26934810533076398</v>
      </c>
      <c r="J798" s="914">
        <v>5.3794209999999998</v>
      </c>
      <c r="K798" s="873" t="s">
        <v>2450</v>
      </c>
      <c r="L798" s="916">
        <v>1.2833333333333301</v>
      </c>
      <c r="M798" s="27" t="s">
        <v>2449</v>
      </c>
      <c r="N798" s="224" t="s">
        <v>127</v>
      </c>
    </row>
    <row r="799" spans="8:14" x14ac:dyDescent="0.2">
      <c r="H799" s="14"/>
      <c r="I799" s="883">
        <v>0.24256280198595501</v>
      </c>
      <c r="J799" s="914">
        <v>5.3686030000000002</v>
      </c>
      <c r="K799" s="873" t="s">
        <v>2450</v>
      </c>
      <c r="L799" s="916">
        <v>1.2518607442977101</v>
      </c>
      <c r="M799" s="27" t="s">
        <v>2449</v>
      </c>
      <c r="N799" s="224" t="s">
        <v>127</v>
      </c>
    </row>
    <row r="800" spans="8:14" x14ac:dyDescent="0.2">
      <c r="H800" s="14"/>
      <c r="I800" s="883">
        <v>0.29002002839468599</v>
      </c>
      <c r="J800" s="914">
        <v>5.3359829999999997</v>
      </c>
      <c r="K800" s="873" t="s">
        <v>2450</v>
      </c>
      <c r="L800" s="916">
        <v>1.3</v>
      </c>
      <c r="M800" s="27" t="s">
        <v>2449</v>
      </c>
      <c r="N800" s="224" t="s">
        <v>127</v>
      </c>
    </row>
    <row r="801" spans="8:14" x14ac:dyDescent="0.2">
      <c r="H801" s="14"/>
      <c r="I801" s="883">
        <v>0.269485102335143</v>
      </c>
      <c r="J801" s="914">
        <v>5.3183069999999999</v>
      </c>
      <c r="K801" s="873" t="s">
        <v>2450</v>
      </c>
      <c r="L801" s="916">
        <v>1.2539215686274501</v>
      </c>
      <c r="M801" s="27" t="s">
        <v>2449</v>
      </c>
      <c r="N801" s="224" t="s">
        <v>127</v>
      </c>
    </row>
    <row r="802" spans="8:14" x14ac:dyDescent="0.2">
      <c r="H802" s="14"/>
      <c r="I802" s="883">
        <v>0.27434497408718</v>
      </c>
      <c r="J802" s="914">
        <v>5.3066899999999997</v>
      </c>
      <c r="K802" s="873" t="s">
        <v>2450</v>
      </c>
      <c r="L802" s="916">
        <v>1.30894736842105</v>
      </c>
      <c r="M802" s="27" t="s">
        <v>2449</v>
      </c>
      <c r="N802" s="224" t="s">
        <v>127</v>
      </c>
    </row>
    <row r="803" spans="8:14" x14ac:dyDescent="0.2">
      <c r="H803" s="14"/>
      <c r="I803" s="883">
        <v>0.26562073608818298</v>
      </c>
      <c r="J803" s="914">
        <v>5.3686030000000002</v>
      </c>
      <c r="K803" s="873" t="s">
        <v>2450</v>
      </c>
      <c r="L803" s="916">
        <v>1.2506502601040399</v>
      </c>
      <c r="M803" s="27" t="s">
        <v>2449</v>
      </c>
      <c r="N803" s="224" t="s">
        <v>127</v>
      </c>
    </row>
    <row r="804" spans="8:14" x14ac:dyDescent="0.2">
      <c r="H804" s="14"/>
      <c r="I804" s="883">
        <v>0.283378716352155</v>
      </c>
      <c r="J804" s="914">
        <v>5.2071690000000004</v>
      </c>
      <c r="K804" s="873" t="s">
        <v>2450</v>
      </c>
      <c r="L804" s="916">
        <v>1.29019980970504</v>
      </c>
      <c r="M804" s="27" t="s">
        <v>2449</v>
      </c>
      <c r="N804" s="224" t="s">
        <v>127</v>
      </c>
    </row>
    <row r="805" spans="8:14" x14ac:dyDescent="0.2">
      <c r="H805" s="14"/>
      <c r="I805" s="883">
        <v>0.27924794661190899</v>
      </c>
      <c r="J805" s="914">
        <v>5.204326</v>
      </c>
      <c r="K805" s="873" t="s">
        <v>2450</v>
      </c>
      <c r="L805" s="916">
        <v>1.2909929999999901</v>
      </c>
      <c r="M805" s="27" t="s">
        <v>2449</v>
      </c>
      <c r="N805" s="224" t="s">
        <v>127</v>
      </c>
    </row>
    <row r="806" spans="8:14" x14ac:dyDescent="0.2">
      <c r="H806" s="14"/>
      <c r="I806" s="883">
        <v>0.25746842164095601</v>
      </c>
      <c r="J806" s="914">
        <v>5.3359829999999997</v>
      </c>
      <c r="K806" s="873" t="s">
        <v>2450</v>
      </c>
      <c r="L806" s="916">
        <v>1.3</v>
      </c>
      <c r="M806" s="27" t="s">
        <v>2449</v>
      </c>
      <c r="N806" s="224" t="s">
        <v>127</v>
      </c>
    </row>
    <row r="807" spans="8:14" x14ac:dyDescent="0.2">
      <c r="H807" s="14"/>
      <c r="I807" s="883">
        <v>0.26309745044340099</v>
      </c>
      <c r="J807" s="914">
        <v>5.3359829999999997</v>
      </c>
      <c r="K807" s="873" t="s">
        <v>2450</v>
      </c>
      <c r="L807" s="916">
        <v>1.3</v>
      </c>
      <c r="M807" s="27" t="s">
        <v>2449</v>
      </c>
      <c r="N807" s="224" t="s">
        <v>127</v>
      </c>
    </row>
    <row r="808" spans="8:14" x14ac:dyDescent="0.2">
      <c r="H808" s="14"/>
      <c r="I808" s="883">
        <v>0.191091052551524</v>
      </c>
      <c r="J808" s="914">
        <v>4.9721349999999997</v>
      </c>
      <c r="K808" s="873" t="s">
        <v>2450</v>
      </c>
      <c r="L808" s="916">
        <v>1.2815000000000001</v>
      </c>
      <c r="M808" s="27" t="s">
        <v>2449</v>
      </c>
      <c r="N808" s="224" t="s">
        <v>127</v>
      </c>
    </row>
    <row r="809" spans="8:14" x14ac:dyDescent="0.2">
      <c r="H809" s="14"/>
      <c r="I809" s="883">
        <v>0.28950919045756701</v>
      </c>
      <c r="J809" s="914">
        <v>5.3774129999999998</v>
      </c>
      <c r="K809" s="873" t="s">
        <v>2450</v>
      </c>
      <c r="L809" s="916">
        <v>1.29952</v>
      </c>
      <c r="M809" s="27" t="s">
        <v>2449</v>
      </c>
      <c r="N809" s="224" t="s">
        <v>127</v>
      </c>
    </row>
    <row r="810" spans="8:14" x14ac:dyDescent="0.2">
      <c r="H810" s="14"/>
      <c r="I810" s="883">
        <v>0.25844920992001302</v>
      </c>
      <c r="J810" s="914">
        <v>5.1341099999999997</v>
      </c>
      <c r="K810" s="873" t="s">
        <v>2450</v>
      </c>
      <c r="L810" s="916">
        <v>1.3</v>
      </c>
      <c r="M810" s="27" t="s">
        <v>2449</v>
      </c>
      <c r="N810" s="224" t="s">
        <v>127</v>
      </c>
    </row>
    <row r="811" spans="8:14" x14ac:dyDescent="0.2">
      <c r="H811" s="14"/>
      <c r="I811" s="883">
        <v>0.27153802593099702</v>
      </c>
      <c r="J811" s="914">
        <v>5.3220720000000004</v>
      </c>
      <c r="K811" s="873" t="s">
        <v>2450</v>
      </c>
      <c r="L811" s="916">
        <v>1.2999999999999901</v>
      </c>
      <c r="M811" s="27" t="s">
        <v>2449</v>
      </c>
      <c r="N811" s="224" t="s">
        <v>127</v>
      </c>
    </row>
    <row r="812" spans="8:14" x14ac:dyDescent="0.2">
      <c r="H812" s="14"/>
      <c r="I812" s="883">
        <v>0.24627165271415699</v>
      </c>
      <c r="J812" s="914">
        <v>5.0824420000000003</v>
      </c>
      <c r="K812" s="873" t="s">
        <v>2450</v>
      </c>
      <c r="L812" s="916">
        <v>1.2538461538461501</v>
      </c>
      <c r="M812" s="27" t="s">
        <v>2449</v>
      </c>
      <c r="N812" s="224" t="s">
        <v>127</v>
      </c>
    </row>
    <row r="813" spans="8:14" x14ac:dyDescent="0.2">
      <c r="H813" s="14"/>
      <c r="I813" s="883">
        <v>0.25887080207063601</v>
      </c>
      <c r="J813" s="914">
        <v>5.3029460000000004</v>
      </c>
      <c r="K813" s="873" t="s">
        <v>2450</v>
      </c>
      <c r="L813" s="916">
        <v>1.25523623964929</v>
      </c>
      <c r="M813" s="27" t="s">
        <v>2449</v>
      </c>
      <c r="N813" s="224" t="s">
        <v>127</v>
      </c>
    </row>
    <row r="814" spans="8:14" x14ac:dyDescent="0.2">
      <c r="H814" s="14"/>
      <c r="I814" s="883">
        <v>0.299340441355195</v>
      </c>
      <c r="J814" s="914">
        <v>5.2294999999999998</v>
      </c>
      <c r="K814" s="873" t="s">
        <v>2450</v>
      </c>
      <c r="L814" s="916">
        <v>1.26297240551889</v>
      </c>
      <c r="M814" s="27" t="s">
        <v>2449</v>
      </c>
      <c r="N814" s="224" t="s">
        <v>127</v>
      </c>
    </row>
    <row r="815" spans="8:14" x14ac:dyDescent="0.2">
      <c r="H815" s="14"/>
      <c r="I815" s="883">
        <v>0.29376752412623802</v>
      </c>
      <c r="J815" s="914">
        <v>5.2480250000000002</v>
      </c>
      <c r="K815" s="873" t="s">
        <v>2450</v>
      </c>
      <c r="L815" s="916">
        <v>1.2662500000000001</v>
      </c>
      <c r="M815" s="27" t="s">
        <v>2449</v>
      </c>
      <c r="N815" s="224" t="s">
        <v>127</v>
      </c>
    </row>
    <row r="816" spans="8:14" x14ac:dyDescent="0.2">
      <c r="H816" s="14"/>
      <c r="I816" s="883">
        <v>0.210414495100648</v>
      </c>
      <c r="J816" s="914">
        <v>5.12723</v>
      </c>
      <c r="K816" s="873" t="s">
        <v>2450</v>
      </c>
      <c r="L816" s="916">
        <v>1.3050108932461799</v>
      </c>
      <c r="M816" s="27" t="s">
        <v>2449</v>
      </c>
      <c r="N816" s="224" t="s">
        <v>127</v>
      </c>
    </row>
    <row r="817" spans="8:14" x14ac:dyDescent="0.2">
      <c r="H817" s="14"/>
      <c r="I817" s="883">
        <v>0.28083702834289598</v>
      </c>
      <c r="J817" s="914">
        <v>5.3359829999999997</v>
      </c>
      <c r="K817" s="873" t="s">
        <v>2450</v>
      </c>
      <c r="L817" s="916">
        <v>1.30904</v>
      </c>
      <c r="M817" s="27" t="s">
        <v>2449</v>
      </c>
      <c r="N817" s="224" t="s">
        <v>127</v>
      </c>
    </row>
    <row r="818" spans="8:14" x14ac:dyDescent="0.2">
      <c r="H818" s="14"/>
      <c r="I818" s="883">
        <v>0.17810423472641099</v>
      </c>
      <c r="J818" s="914">
        <v>5.3295659999999998</v>
      </c>
      <c r="K818" s="873" t="s">
        <v>2450</v>
      </c>
      <c r="L818" s="916">
        <v>1.28615384615384</v>
      </c>
      <c r="M818" s="27" t="s">
        <v>2449</v>
      </c>
      <c r="N818" s="224" t="s">
        <v>127</v>
      </c>
    </row>
    <row r="819" spans="8:14" x14ac:dyDescent="0.2">
      <c r="H819" s="14"/>
      <c r="I819" s="883">
        <v>0.28184065814640902</v>
      </c>
      <c r="J819" s="914">
        <v>5.1506759999999998</v>
      </c>
      <c r="K819" s="873" t="s">
        <v>2450</v>
      </c>
      <c r="L819" s="916">
        <v>1.2633333333333301</v>
      </c>
      <c r="M819" s="27" t="s">
        <v>2449</v>
      </c>
      <c r="N819" s="224" t="s">
        <v>127</v>
      </c>
    </row>
    <row r="820" spans="8:14" x14ac:dyDescent="0.2">
      <c r="H820" s="14"/>
      <c r="I820" s="883">
        <v>0.26645931142410001</v>
      </c>
      <c r="J820" s="914">
        <v>5.004461</v>
      </c>
      <c r="K820" s="873" t="s">
        <v>2450</v>
      </c>
      <c r="L820" s="916">
        <v>1.254</v>
      </c>
      <c r="M820" s="27" t="s">
        <v>2449</v>
      </c>
      <c r="N820" s="224" t="s">
        <v>127</v>
      </c>
    </row>
    <row r="821" spans="8:14" x14ac:dyDescent="0.2">
      <c r="H821" s="14"/>
      <c r="I821" s="883">
        <v>0.27536037577970401</v>
      </c>
      <c r="J821" s="914">
        <v>5.3686030000000002</v>
      </c>
      <c r="K821" s="873" t="s">
        <v>2450</v>
      </c>
      <c r="L821" s="916">
        <v>1.3</v>
      </c>
      <c r="M821" s="27" t="s">
        <v>2449</v>
      </c>
      <c r="N821" s="224" t="s">
        <v>127</v>
      </c>
    </row>
    <row r="822" spans="8:14" x14ac:dyDescent="0.2">
      <c r="H822" s="14"/>
      <c r="I822" s="883">
        <v>0.25756593961919599</v>
      </c>
      <c r="J822" s="914">
        <v>4.7337009999999999</v>
      </c>
      <c r="K822" s="873" t="s">
        <v>2450</v>
      </c>
      <c r="L822" s="916">
        <v>1.3068249999999999</v>
      </c>
      <c r="M822" s="27" t="s">
        <v>2449</v>
      </c>
      <c r="N822" s="224" t="s">
        <v>127</v>
      </c>
    </row>
    <row r="823" spans="8:14" x14ac:dyDescent="0.2">
      <c r="H823" s="14"/>
      <c r="I823" s="883">
        <v>0.206756797871255</v>
      </c>
      <c r="J823" s="914">
        <v>5.2963639999999996</v>
      </c>
      <c r="K823" s="873" t="s">
        <v>2450</v>
      </c>
      <c r="L823" s="916">
        <v>1.2662270270270199</v>
      </c>
      <c r="M823" s="27" t="s">
        <v>2449</v>
      </c>
      <c r="N823" s="224" t="s">
        <v>127</v>
      </c>
    </row>
    <row r="824" spans="8:14" x14ac:dyDescent="0.2">
      <c r="H824" s="14"/>
      <c r="I824" s="883">
        <v>0.24816261331094999</v>
      </c>
      <c r="J824" s="914">
        <v>4.8457229999999996</v>
      </c>
      <c r="K824" s="873" t="s">
        <v>2450</v>
      </c>
      <c r="L824" s="916">
        <v>1.2500818330605501</v>
      </c>
      <c r="M824" s="27" t="s">
        <v>2449</v>
      </c>
      <c r="N824" s="224" t="s">
        <v>127</v>
      </c>
    </row>
    <row r="825" spans="8:14" x14ac:dyDescent="0.2">
      <c r="H825" s="14"/>
      <c r="I825" s="883">
        <v>0.18436920222634501</v>
      </c>
      <c r="J825" s="914">
        <v>4.8307520000000004</v>
      </c>
      <c r="K825" s="873" t="s">
        <v>2450</v>
      </c>
      <c r="L825" s="916">
        <v>1.27272727272727</v>
      </c>
      <c r="M825" s="27" t="s">
        <v>2449</v>
      </c>
      <c r="N825" s="224" t="s">
        <v>127</v>
      </c>
    </row>
    <row r="826" spans="8:14" x14ac:dyDescent="0.2">
      <c r="H826" s="14"/>
      <c r="I826" s="883">
        <v>0.27049426186750097</v>
      </c>
      <c r="J826" s="914">
        <v>5.004461</v>
      </c>
      <c r="K826" s="873" t="s">
        <v>2450</v>
      </c>
      <c r="L826" s="916">
        <v>1.29</v>
      </c>
      <c r="M826" s="27" t="s">
        <v>2449</v>
      </c>
      <c r="N826" s="224" t="s">
        <v>127</v>
      </c>
    </row>
    <row r="827" spans="8:14" x14ac:dyDescent="0.2">
      <c r="H827" s="14"/>
      <c r="I827" s="883">
        <v>0.27536281489594699</v>
      </c>
      <c r="J827" s="914">
        <v>4.7714819999999998</v>
      </c>
      <c r="K827" s="873" t="s">
        <v>2450</v>
      </c>
      <c r="L827" s="916">
        <v>1.2875000000000001</v>
      </c>
      <c r="M827" s="27" t="s">
        <v>2449</v>
      </c>
      <c r="N827" s="224" t="s">
        <v>127</v>
      </c>
    </row>
    <row r="828" spans="8:14" x14ac:dyDescent="0.2">
      <c r="H828" s="14"/>
      <c r="I828" s="883">
        <v>0.16416807962608301</v>
      </c>
      <c r="J828" s="914">
        <v>4.8015679999999996</v>
      </c>
      <c r="K828" s="873" t="s">
        <v>2450</v>
      </c>
      <c r="L828" s="916">
        <v>1.27974405118976</v>
      </c>
      <c r="M828" s="27" t="s">
        <v>2449</v>
      </c>
      <c r="N828" s="224" t="s">
        <v>127</v>
      </c>
    </row>
    <row r="829" spans="8:14" x14ac:dyDescent="0.2">
      <c r="H829" s="14"/>
      <c r="I829" s="883">
        <v>0.239599040225628</v>
      </c>
      <c r="J829" s="914">
        <v>4.7808659999999996</v>
      </c>
      <c r="K829" s="873" t="s">
        <v>2450</v>
      </c>
      <c r="L829" s="916">
        <v>1.3068844807467901</v>
      </c>
      <c r="M829" s="27" t="s">
        <v>2449</v>
      </c>
      <c r="N829" s="224" t="s">
        <v>127</v>
      </c>
    </row>
    <row r="830" spans="8:14" x14ac:dyDescent="0.2">
      <c r="H830" s="14"/>
      <c r="I830" s="883">
        <v>0.25675547945205401</v>
      </c>
      <c r="J830" s="914">
        <v>5.1016219999999999</v>
      </c>
      <c r="K830" s="873" t="s">
        <v>2450</v>
      </c>
      <c r="L830" s="916">
        <v>1.272</v>
      </c>
      <c r="M830" s="27" t="s">
        <v>2449</v>
      </c>
      <c r="N830" s="224" t="s">
        <v>127</v>
      </c>
    </row>
    <row r="831" spans="8:14" x14ac:dyDescent="0.2">
      <c r="H831" s="14"/>
      <c r="I831" s="883">
        <v>0.202557838660578</v>
      </c>
      <c r="J831" s="914">
        <v>5.2840069999999999</v>
      </c>
      <c r="K831" s="873" t="s">
        <v>2450</v>
      </c>
      <c r="L831" s="916">
        <v>1.306</v>
      </c>
      <c r="M831" s="27" t="s">
        <v>2449</v>
      </c>
      <c r="N831" s="224" t="s">
        <v>127</v>
      </c>
    </row>
    <row r="832" spans="8:14" x14ac:dyDescent="0.2">
      <c r="H832" s="14"/>
      <c r="I832" s="883">
        <v>0.28145890410958901</v>
      </c>
      <c r="J832" s="914">
        <v>5.3060150000000004</v>
      </c>
      <c r="K832" s="873" t="s">
        <v>2450</v>
      </c>
      <c r="L832" s="916">
        <v>1.3</v>
      </c>
      <c r="M832" s="27" t="s">
        <v>2449</v>
      </c>
      <c r="N832" s="224" t="s">
        <v>127</v>
      </c>
    </row>
    <row r="833" spans="8:14" x14ac:dyDescent="0.2">
      <c r="H833" s="14"/>
      <c r="I833" s="883">
        <v>0.23304015608879</v>
      </c>
      <c r="J833" s="914">
        <v>5.0543950000000004</v>
      </c>
      <c r="K833" s="873" t="s">
        <v>2450</v>
      </c>
      <c r="L833" s="916">
        <v>1.2697986577181199</v>
      </c>
      <c r="M833" s="27" t="s">
        <v>2449</v>
      </c>
      <c r="N833" s="224" t="s">
        <v>127</v>
      </c>
    </row>
    <row r="834" spans="8:14" x14ac:dyDescent="0.2">
      <c r="H834" s="14"/>
      <c r="I834" s="883">
        <v>0.21379771791650001</v>
      </c>
      <c r="J834" s="914">
        <v>4.7767840000000001</v>
      </c>
      <c r="K834" s="873" t="s">
        <v>2450</v>
      </c>
      <c r="L834" s="916">
        <v>1.2953020134228099</v>
      </c>
      <c r="M834" s="27" t="s">
        <v>2449</v>
      </c>
      <c r="N834" s="224" t="s">
        <v>127</v>
      </c>
    </row>
    <row r="835" spans="8:14" x14ac:dyDescent="0.2">
      <c r="H835" s="14"/>
      <c r="I835" s="883">
        <v>0.31111700913242002</v>
      </c>
      <c r="J835" s="914">
        <v>5.0129419999999998</v>
      </c>
      <c r="K835" s="873" t="s">
        <v>2450</v>
      </c>
      <c r="L835" s="916">
        <v>1.2969999999999999</v>
      </c>
      <c r="M835" s="27" t="s">
        <v>2449</v>
      </c>
      <c r="N835" s="224" t="s">
        <v>127</v>
      </c>
    </row>
    <row r="836" spans="8:14" x14ac:dyDescent="0.2">
      <c r="H836" s="14"/>
      <c r="I836" s="883">
        <v>0.30213935396583802</v>
      </c>
      <c r="J836" s="914">
        <v>5.2347299999999999</v>
      </c>
      <c r="K836" s="873" t="s">
        <v>2450</v>
      </c>
      <c r="L836" s="916">
        <v>1.2909090909090899</v>
      </c>
      <c r="M836" s="27" t="s">
        <v>2449</v>
      </c>
      <c r="N836" s="224" t="s">
        <v>127</v>
      </c>
    </row>
    <row r="837" spans="8:14" x14ac:dyDescent="0.2">
      <c r="H837" s="14"/>
      <c r="I837" s="883">
        <v>0.266170302722814</v>
      </c>
      <c r="J837" s="914">
        <v>5.3591899999999999</v>
      </c>
      <c r="K837" s="873" t="s">
        <v>2450</v>
      </c>
      <c r="L837" s="916">
        <v>1.27555555555555</v>
      </c>
      <c r="M837" s="27" t="s">
        <v>2449</v>
      </c>
      <c r="N837" s="224" t="s">
        <v>127</v>
      </c>
    </row>
    <row r="838" spans="8:14" x14ac:dyDescent="0.2">
      <c r="H838" s="14"/>
      <c r="I838" s="883">
        <v>0.223714157294188</v>
      </c>
      <c r="J838" s="914">
        <v>4.7459429999999996</v>
      </c>
      <c r="K838" s="873" t="s">
        <v>2450</v>
      </c>
      <c r="L838" s="916">
        <v>1.25906040268456</v>
      </c>
      <c r="M838" s="27" t="s">
        <v>2449</v>
      </c>
      <c r="N838" s="224" t="s">
        <v>127</v>
      </c>
    </row>
    <row r="839" spans="8:14" x14ac:dyDescent="0.2">
      <c r="H839" s="14"/>
      <c r="I839" s="883">
        <v>0.22913436098597401</v>
      </c>
      <c r="J839" s="914">
        <v>4.8016779999999999</v>
      </c>
      <c r="K839" s="873" t="s">
        <v>2450</v>
      </c>
      <c r="L839" s="916">
        <v>1.25906040268456</v>
      </c>
      <c r="M839" s="27" t="s">
        <v>2449</v>
      </c>
      <c r="N839" s="224" t="s">
        <v>127</v>
      </c>
    </row>
    <row r="840" spans="8:14" x14ac:dyDescent="0.2">
      <c r="H840" s="14"/>
      <c r="I840" s="883">
        <v>0.23462811436977099</v>
      </c>
      <c r="J840" s="914">
        <v>4.772634</v>
      </c>
      <c r="K840" s="873" t="s">
        <v>2450</v>
      </c>
      <c r="L840" s="916">
        <v>1.25906040268456</v>
      </c>
      <c r="M840" s="27" t="s">
        <v>2449</v>
      </c>
      <c r="N840" s="224" t="s">
        <v>127</v>
      </c>
    </row>
    <row r="841" spans="8:14" x14ac:dyDescent="0.2">
      <c r="H841" s="14"/>
      <c r="I841" s="883">
        <v>0.22798719009530799</v>
      </c>
      <c r="J841" s="914">
        <v>4.7622840000000002</v>
      </c>
      <c r="K841" s="873" t="s">
        <v>2450</v>
      </c>
      <c r="L841" s="916">
        <v>1.25906040268456</v>
      </c>
      <c r="M841" s="27" t="s">
        <v>2449</v>
      </c>
      <c r="N841" s="224" t="s">
        <v>127</v>
      </c>
    </row>
    <row r="842" spans="8:14" x14ac:dyDescent="0.2">
      <c r="H842" s="14"/>
      <c r="I842" s="883">
        <v>0.29904460415240702</v>
      </c>
      <c r="J842" s="914">
        <v>5.282832</v>
      </c>
      <c r="K842" s="873" t="s">
        <v>2450</v>
      </c>
      <c r="L842" s="916">
        <v>1.28</v>
      </c>
      <c r="M842" s="27" t="s">
        <v>2449</v>
      </c>
      <c r="N842" s="224" t="s">
        <v>127</v>
      </c>
    </row>
    <row r="843" spans="8:14" x14ac:dyDescent="0.2">
      <c r="H843" s="14"/>
      <c r="I843" s="883">
        <v>0.30172826830937699</v>
      </c>
      <c r="J843" s="914">
        <v>5.282832</v>
      </c>
      <c r="K843" s="873" t="s">
        <v>2450</v>
      </c>
      <c r="L843" s="916">
        <v>1.2636000000000001</v>
      </c>
      <c r="M843" s="27" t="s">
        <v>2449</v>
      </c>
      <c r="N843" s="224" t="s">
        <v>127</v>
      </c>
    </row>
    <row r="844" spans="8:14" x14ac:dyDescent="0.2">
      <c r="H844" s="14"/>
      <c r="I844" s="883">
        <v>0.23239712517899999</v>
      </c>
      <c r="J844" s="914">
        <v>4.7908439999999999</v>
      </c>
      <c r="K844" s="873" t="s">
        <v>2450</v>
      </c>
      <c r="L844" s="916">
        <v>1.2820512820512799</v>
      </c>
      <c r="M844" s="27" t="s">
        <v>2449</v>
      </c>
      <c r="N844" s="224" t="s">
        <v>127</v>
      </c>
    </row>
    <row r="845" spans="8:14" x14ac:dyDescent="0.2">
      <c r="H845" s="14"/>
      <c r="I845" s="883">
        <v>0.278825359009992</v>
      </c>
      <c r="J845" s="914">
        <v>5.2773099999999999</v>
      </c>
      <c r="K845" s="873" t="s">
        <v>2450</v>
      </c>
      <c r="L845" s="916">
        <v>1.3043478260869501</v>
      </c>
      <c r="M845" s="27" t="s">
        <v>2449</v>
      </c>
      <c r="N845" s="224" t="s">
        <v>127</v>
      </c>
    </row>
    <row r="846" spans="8:14" x14ac:dyDescent="0.2">
      <c r="H846" s="14"/>
      <c r="I846" s="883">
        <v>0.27676598173515898</v>
      </c>
      <c r="J846" s="914">
        <v>5.3183069999999999</v>
      </c>
      <c r="K846" s="873" t="s">
        <v>2450</v>
      </c>
      <c r="L846" s="916">
        <v>1.3009999999999999</v>
      </c>
      <c r="M846" s="27" t="s">
        <v>2449</v>
      </c>
      <c r="N846" s="224" t="s">
        <v>127</v>
      </c>
    </row>
    <row r="847" spans="8:14" x14ac:dyDescent="0.2">
      <c r="H847" s="14"/>
      <c r="I847" s="883">
        <v>0.28980948756976099</v>
      </c>
      <c r="J847" s="914">
        <v>5.1056470000000003</v>
      </c>
      <c r="K847" s="873" t="s">
        <v>2450</v>
      </c>
      <c r="L847" s="916">
        <v>1.2622222222222199</v>
      </c>
      <c r="M847" s="27" t="s">
        <v>2449</v>
      </c>
      <c r="N847" s="224" t="s">
        <v>127</v>
      </c>
    </row>
    <row r="848" spans="8:14" x14ac:dyDescent="0.2">
      <c r="H848" s="14"/>
      <c r="I848" s="883">
        <v>0.30099942922374401</v>
      </c>
      <c r="J848" s="914">
        <v>5.2053200000000004</v>
      </c>
      <c r="K848" s="873" t="s">
        <v>2450</v>
      </c>
      <c r="L848" s="916">
        <v>1.3</v>
      </c>
      <c r="M848" s="27" t="s">
        <v>2449</v>
      </c>
      <c r="N848" s="224" t="s">
        <v>127</v>
      </c>
    </row>
    <row r="849" spans="8:14" x14ac:dyDescent="0.2">
      <c r="H849" s="14"/>
      <c r="I849" s="883">
        <v>0.22546090182648401</v>
      </c>
      <c r="J849" s="914">
        <v>5.1919259999999996</v>
      </c>
      <c r="K849" s="873" t="s">
        <v>2450</v>
      </c>
      <c r="L849" s="916">
        <v>1.2625</v>
      </c>
      <c r="M849" s="27" t="s">
        <v>2449</v>
      </c>
      <c r="N849" s="224" t="s">
        <v>127</v>
      </c>
    </row>
    <row r="850" spans="8:14" x14ac:dyDescent="0.2">
      <c r="H850" s="14"/>
      <c r="I850" s="883">
        <v>0.26327054794520499</v>
      </c>
      <c r="J850" s="914">
        <v>5.1508139999999996</v>
      </c>
      <c r="K850" s="873" t="s">
        <v>2450</v>
      </c>
      <c r="L850" s="916">
        <v>1.3</v>
      </c>
      <c r="M850" s="27" t="s">
        <v>2449</v>
      </c>
      <c r="N850" s="224" t="s">
        <v>127</v>
      </c>
    </row>
    <row r="851" spans="8:14" x14ac:dyDescent="0.2">
      <c r="H851" s="14"/>
      <c r="I851" s="883">
        <v>0.20694106601800799</v>
      </c>
      <c r="J851" s="914">
        <v>5.018713</v>
      </c>
      <c r="K851" s="873" t="s">
        <v>2450</v>
      </c>
      <c r="L851" s="916">
        <v>1.26702269692923</v>
      </c>
      <c r="M851" s="27" t="s">
        <v>2449</v>
      </c>
      <c r="N851" s="224" t="s">
        <v>127</v>
      </c>
    </row>
    <row r="852" spans="8:14" x14ac:dyDescent="0.2">
      <c r="H852" s="14"/>
      <c r="I852" s="883">
        <v>0.29033789954337902</v>
      </c>
      <c r="J852" s="914">
        <v>5.0240419999999997</v>
      </c>
      <c r="K852" s="873" t="s">
        <v>2450</v>
      </c>
      <c r="L852" s="916">
        <v>1.3</v>
      </c>
      <c r="M852" s="27" t="s">
        <v>2449</v>
      </c>
      <c r="N852" s="224" t="s">
        <v>127</v>
      </c>
    </row>
    <row r="853" spans="8:14" x14ac:dyDescent="0.2">
      <c r="H853" s="14"/>
      <c r="I853" s="883">
        <v>0.28149828767123197</v>
      </c>
      <c r="J853" s="914">
        <v>4.9428609999999997</v>
      </c>
      <c r="K853" s="873" t="s">
        <v>2450</v>
      </c>
      <c r="L853" s="916">
        <v>1.3</v>
      </c>
      <c r="M853" s="27" t="s">
        <v>2449</v>
      </c>
      <c r="N853" s="224" t="s">
        <v>127</v>
      </c>
    </row>
    <row r="854" spans="8:14" x14ac:dyDescent="0.2">
      <c r="H854" s="14"/>
      <c r="I854" s="883">
        <v>0.25574223897520698</v>
      </c>
      <c r="J854" s="914">
        <v>5.0126470000000003</v>
      </c>
      <c r="K854" s="873" t="s">
        <v>2450</v>
      </c>
      <c r="L854" s="916">
        <v>1.2604026845637499</v>
      </c>
      <c r="M854" s="27" t="s">
        <v>2449</v>
      </c>
      <c r="N854" s="224" t="s">
        <v>127</v>
      </c>
    </row>
    <row r="855" spans="8:14" x14ac:dyDescent="0.2">
      <c r="H855" s="14"/>
      <c r="I855" s="883">
        <v>0.26024737729333303</v>
      </c>
      <c r="J855" s="914">
        <v>5.3359829999999997</v>
      </c>
      <c r="K855" s="873" t="s">
        <v>2450</v>
      </c>
      <c r="L855" s="916">
        <v>1.2992831541218599</v>
      </c>
      <c r="M855" s="27" t="s">
        <v>2449</v>
      </c>
      <c r="N855" s="224" t="s">
        <v>127</v>
      </c>
    </row>
    <row r="856" spans="8:14" x14ac:dyDescent="0.2">
      <c r="H856" s="14"/>
      <c r="I856" s="883">
        <v>0.24226733084267299</v>
      </c>
      <c r="J856" s="914">
        <v>4.7758349999999998</v>
      </c>
      <c r="K856" s="873" t="s">
        <v>2450</v>
      </c>
      <c r="L856" s="916">
        <v>1.28414545454545</v>
      </c>
      <c r="M856" s="27" t="s">
        <v>2449</v>
      </c>
      <c r="N856" s="224" t="s">
        <v>127</v>
      </c>
    </row>
    <row r="857" spans="8:14" x14ac:dyDescent="0.2">
      <c r="H857" s="14"/>
      <c r="I857" s="883">
        <v>0.23811614565039199</v>
      </c>
      <c r="J857" s="914">
        <v>4.9846130000000004</v>
      </c>
      <c r="K857" s="873" t="s">
        <v>2450</v>
      </c>
      <c r="L857" s="916">
        <v>1.2820512820512799</v>
      </c>
      <c r="M857" s="27" t="s">
        <v>2449</v>
      </c>
      <c r="N857" s="224" t="s">
        <v>127</v>
      </c>
    </row>
    <row r="858" spans="8:14" x14ac:dyDescent="0.2">
      <c r="H858" s="14"/>
      <c r="I858" s="883">
        <v>0.27639470218536399</v>
      </c>
      <c r="J858" s="914">
        <v>5.3493849999999998</v>
      </c>
      <c r="K858" s="873" t="s">
        <v>2450</v>
      </c>
      <c r="L858" s="916">
        <v>1.3428571428571401</v>
      </c>
      <c r="M858" s="27" t="s">
        <v>2450</v>
      </c>
      <c r="N858" s="224" t="s">
        <v>127</v>
      </c>
    </row>
    <row r="859" spans="8:14" x14ac:dyDescent="0.2">
      <c r="H859" s="14"/>
      <c r="I859" s="883">
        <v>0.26447116940502802</v>
      </c>
      <c r="J859" s="914">
        <v>5.309323</v>
      </c>
      <c r="K859" s="873" t="s">
        <v>2450</v>
      </c>
      <c r="L859" s="916">
        <v>1.3265</v>
      </c>
      <c r="M859" s="27" t="s">
        <v>2450</v>
      </c>
      <c r="N859" s="224" t="s">
        <v>127</v>
      </c>
    </row>
    <row r="860" spans="8:14" x14ac:dyDescent="0.2">
      <c r="H860" s="14"/>
      <c r="I860" s="883">
        <v>0.27232245664260202</v>
      </c>
      <c r="J860" s="914">
        <v>5.3114340000000002</v>
      </c>
      <c r="K860" s="873" t="s">
        <v>2450</v>
      </c>
      <c r="L860" s="916">
        <v>1.325</v>
      </c>
      <c r="M860" s="27" t="s">
        <v>2450</v>
      </c>
      <c r="N860" s="224" t="s">
        <v>127</v>
      </c>
    </row>
    <row r="861" spans="8:14" x14ac:dyDescent="0.2">
      <c r="H861" s="14"/>
      <c r="I861" s="883">
        <v>0.28509321376414698</v>
      </c>
      <c r="J861" s="914">
        <v>5.3183069999999999</v>
      </c>
      <c r="K861" s="873" t="s">
        <v>2450</v>
      </c>
      <c r="L861" s="916">
        <v>1.35</v>
      </c>
      <c r="M861" s="27" t="s">
        <v>2450</v>
      </c>
      <c r="N861" s="224" t="s">
        <v>127</v>
      </c>
    </row>
    <row r="862" spans="8:14" x14ac:dyDescent="0.2">
      <c r="H862" s="14"/>
      <c r="I862" s="883">
        <v>0.28534725642027298</v>
      </c>
      <c r="J862" s="914">
        <v>5.2357570000000004</v>
      </c>
      <c r="K862" s="873" t="s">
        <v>2450</v>
      </c>
      <c r="L862" s="916">
        <v>1.3348373754465099</v>
      </c>
      <c r="M862" s="27" t="s">
        <v>2450</v>
      </c>
      <c r="N862" s="224" t="s">
        <v>127</v>
      </c>
    </row>
    <row r="863" spans="8:14" x14ac:dyDescent="0.2">
      <c r="H863" s="14"/>
      <c r="I863" s="883">
        <v>0.28636306589996302</v>
      </c>
      <c r="J863" s="914">
        <v>5.3114340000000002</v>
      </c>
      <c r="K863" s="873" t="s">
        <v>2450</v>
      </c>
      <c r="L863" s="916">
        <v>1.33975</v>
      </c>
      <c r="M863" s="27" t="s">
        <v>2450</v>
      </c>
      <c r="N863" s="224" t="s">
        <v>127</v>
      </c>
    </row>
    <row r="864" spans="8:14" x14ac:dyDescent="0.2">
      <c r="H864" s="14"/>
      <c r="I864" s="883">
        <v>0.29325091261692898</v>
      </c>
      <c r="J864" s="914">
        <v>5.243563</v>
      </c>
      <c r="K864" s="873" t="s">
        <v>2450</v>
      </c>
      <c r="L864" s="916">
        <v>1.309375</v>
      </c>
      <c r="M864" s="27" t="s">
        <v>2450</v>
      </c>
      <c r="N864" s="224" t="s">
        <v>127</v>
      </c>
    </row>
    <row r="865" spans="8:14" x14ac:dyDescent="0.2">
      <c r="H865" s="14"/>
      <c r="I865" s="883">
        <v>0.31013334545402599</v>
      </c>
      <c r="J865" s="914">
        <v>5.3721930000000002</v>
      </c>
      <c r="K865" s="873" t="s">
        <v>2450</v>
      </c>
      <c r="L865" s="916">
        <v>1.34375</v>
      </c>
      <c r="M865" s="27" t="s">
        <v>2450</v>
      </c>
      <c r="N865" s="224" t="s">
        <v>127</v>
      </c>
    </row>
    <row r="866" spans="8:14" x14ac:dyDescent="0.2">
      <c r="H866" s="14"/>
      <c r="I866" s="883">
        <v>0.27474140553696302</v>
      </c>
      <c r="J866" s="914">
        <v>5.3183069999999999</v>
      </c>
      <c r="K866" s="873" t="s">
        <v>2450</v>
      </c>
      <c r="L866" s="916">
        <v>1.39</v>
      </c>
      <c r="M866" s="27" t="s">
        <v>2450</v>
      </c>
      <c r="N866" s="224" t="s">
        <v>127</v>
      </c>
    </row>
    <row r="867" spans="8:14" x14ac:dyDescent="0.2">
      <c r="H867" s="14"/>
      <c r="I867" s="883">
        <v>0.28651487459673702</v>
      </c>
      <c r="J867" s="914">
        <v>5.3587309999999997</v>
      </c>
      <c r="K867" s="873" t="s">
        <v>2450</v>
      </c>
      <c r="L867" s="916">
        <v>1.37071008966299</v>
      </c>
      <c r="M867" s="27" t="s">
        <v>2450</v>
      </c>
      <c r="N867" s="224" t="s">
        <v>127</v>
      </c>
    </row>
    <row r="868" spans="8:14" x14ac:dyDescent="0.2">
      <c r="H868" s="14"/>
      <c r="I868" s="883">
        <v>0.25913259650495502</v>
      </c>
      <c r="J868" s="914">
        <v>5.3587309999999997</v>
      </c>
      <c r="K868" s="873" t="s">
        <v>2450</v>
      </c>
      <c r="L868" s="916">
        <v>1.3440000000000001</v>
      </c>
      <c r="M868" s="27" t="s">
        <v>2450</v>
      </c>
      <c r="N868" s="224" t="s">
        <v>127</v>
      </c>
    </row>
    <row r="869" spans="8:14" x14ac:dyDescent="0.2">
      <c r="H869" s="14"/>
      <c r="I869" s="883">
        <v>0.28591372506996998</v>
      </c>
      <c r="J869" s="914">
        <v>5.2914839999999996</v>
      </c>
      <c r="K869" s="873" t="s">
        <v>2450</v>
      </c>
      <c r="L869" s="916">
        <v>1.37803643724696</v>
      </c>
      <c r="M869" s="27" t="s">
        <v>2450</v>
      </c>
      <c r="N869" s="224" t="s">
        <v>127</v>
      </c>
    </row>
    <row r="870" spans="8:14" x14ac:dyDescent="0.2">
      <c r="H870" s="14"/>
      <c r="I870" s="883">
        <v>0.27953083828230502</v>
      </c>
      <c r="J870" s="914">
        <v>5.3259350000000003</v>
      </c>
      <c r="K870" s="873" t="s">
        <v>2450</v>
      </c>
      <c r="L870" s="916">
        <v>1.3190538461538399</v>
      </c>
      <c r="M870" s="27" t="s">
        <v>2450</v>
      </c>
      <c r="N870" s="224" t="s">
        <v>127</v>
      </c>
    </row>
    <row r="871" spans="8:14" x14ac:dyDescent="0.2">
      <c r="H871" s="14"/>
      <c r="I871" s="883">
        <v>0.28287438305043899</v>
      </c>
      <c r="J871" s="914">
        <v>5.3259350000000003</v>
      </c>
      <c r="K871" s="873" t="s">
        <v>2450</v>
      </c>
      <c r="L871" s="916">
        <v>1.3190538461538399</v>
      </c>
      <c r="M871" s="27" t="s">
        <v>2450</v>
      </c>
      <c r="N871" s="224" t="s">
        <v>127</v>
      </c>
    </row>
    <row r="872" spans="8:14" x14ac:dyDescent="0.2">
      <c r="H872" s="14"/>
      <c r="I872" s="883">
        <v>0.277109713666438</v>
      </c>
      <c r="J872" s="914">
        <v>5.3259350000000003</v>
      </c>
      <c r="K872" s="873" t="s">
        <v>2450</v>
      </c>
      <c r="L872" s="916">
        <v>1.3160444999999901</v>
      </c>
      <c r="M872" s="27" t="s">
        <v>2450</v>
      </c>
      <c r="N872" s="224" t="s">
        <v>127</v>
      </c>
    </row>
    <row r="873" spans="8:14" x14ac:dyDescent="0.2">
      <c r="H873" s="14"/>
      <c r="I873" s="883">
        <v>0.295225821448582</v>
      </c>
      <c r="J873" s="914">
        <v>5.164269</v>
      </c>
      <c r="K873" s="873" t="s">
        <v>2450</v>
      </c>
      <c r="L873" s="916">
        <v>1.31348730253949</v>
      </c>
      <c r="M873" s="27" t="s">
        <v>2450</v>
      </c>
      <c r="N873" s="224" t="s">
        <v>127</v>
      </c>
    </row>
    <row r="874" spans="8:14" x14ac:dyDescent="0.2">
      <c r="H874" s="14"/>
      <c r="I874" s="883">
        <v>0.29792731541556799</v>
      </c>
      <c r="J874" s="914">
        <v>5.2347299999999999</v>
      </c>
      <c r="K874" s="873" t="s">
        <v>2450</v>
      </c>
      <c r="L874" s="916">
        <v>1.31348730253949</v>
      </c>
      <c r="M874" s="27" t="s">
        <v>2450</v>
      </c>
      <c r="N874" s="224" t="s">
        <v>127</v>
      </c>
    </row>
    <row r="875" spans="8:14" x14ac:dyDescent="0.2">
      <c r="H875" s="14"/>
      <c r="I875" s="883">
        <v>0.29498817784206499</v>
      </c>
      <c r="J875" s="914">
        <v>5.2151329999999998</v>
      </c>
      <c r="K875" s="873" t="s">
        <v>2450</v>
      </c>
      <c r="L875" s="916">
        <v>1.3159868026394701</v>
      </c>
      <c r="M875" s="27" t="s">
        <v>2450</v>
      </c>
      <c r="N875" s="224" t="s">
        <v>127</v>
      </c>
    </row>
    <row r="876" spans="8:14" x14ac:dyDescent="0.2">
      <c r="H876" s="14"/>
      <c r="I876" s="883">
        <v>0.28955124914442099</v>
      </c>
      <c r="J876" s="914">
        <v>5.3633889999999997</v>
      </c>
      <c r="K876" s="873" t="s">
        <v>2450</v>
      </c>
      <c r="L876" s="916">
        <v>1.34013</v>
      </c>
      <c r="M876" s="27" t="s">
        <v>2450</v>
      </c>
      <c r="N876" s="224" t="s">
        <v>127</v>
      </c>
    </row>
    <row r="877" spans="8:14" x14ac:dyDescent="0.2">
      <c r="H877" s="14"/>
      <c r="I877" s="883">
        <v>0.25079988890217397</v>
      </c>
      <c r="J877" s="914">
        <v>4.7772379999999997</v>
      </c>
      <c r="K877" s="873" t="s">
        <v>2450</v>
      </c>
      <c r="L877" s="916">
        <v>1.35701949173451</v>
      </c>
      <c r="M877" s="27" t="s">
        <v>2450</v>
      </c>
      <c r="N877" s="224" t="s">
        <v>127</v>
      </c>
    </row>
    <row r="878" spans="8:14" x14ac:dyDescent="0.2">
      <c r="H878" s="14"/>
      <c r="I878" s="883">
        <v>0.27201674277016702</v>
      </c>
      <c r="J878" s="914">
        <v>5.2077819999999999</v>
      </c>
      <c r="K878" s="873" t="s">
        <v>2450</v>
      </c>
      <c r="L878" s="916">
        <v>1.34</v>
      </c>
      <c r="M878" s="27" t="s">
        <v>2450</v>
      </c>
      <c r="N878" s="224" t="s">
        <v>127</v>
      </c>
    </row>
    <row r="879" spans="8:14" x14ac:dyDescent="0.2">
      <c r="H879" s="14"/>
      <c r="I879" s="883">
        <v>0.28995836185261198</v>
      </c>
      <c r="J879" s="914">
        <v>5.3556939999999997</v>
      </c>
      <c r="K879" s="873" t="s">
        <v>2450</v>
      </c>
      <c r="L879" s="916">
        <v>1.3485</v>
      </c>
      <c r="M879" s="27" t="s">
        <v>2450</v>
      </c>
      <c r="N879" s="224" t="s">
        <v>127</v>
      </c>
    </row>
    <row r="880" spans="8:14" x14ac:dyDescent="0.2">
      <c r="H880" s="14"/>
      <c r="I880" s="883">
        <v>0.233425608828006</v>
      </c>
      <c r="J880" s="914">
        <v>5.2840069999999999</v>
      </c>
      <c r="K880" s="873" t="s">
        <v>2450</v>
      </c>
      <c r="L880" s="916">
        <v>1.34</v>
      </c>
      <c r="M880" s="27" t="s">
        <v>2450</v>
      </c>
      <c r="N880" s="224" t="s">
        <v>127</v>
      </c>
    </row>
    <row r="881" spans="8:14" x14ac:dyDescent="0.2">
      <c r="H881" s="14"/>
      <c r="I881" s="883">
        <v>0.26573577514072699</v>
      </c>
      <c r="J881" s="914">
        <v>5.2543949999999997</v>
      </c>
      <c r="K881" s="873" t="s">
        <v>2450</v>
      </c>
      <c r="L881" s="916">
        <v>1.3841000000000001</v>
      </c>
      <c r="M881" s="27" t="s">
        <v>2450</v>
      </c>
      <c r="N881" s="224" t="s">
        <v>127</v>
      </c>
    </row>
    <row r="882" spans="8:14" x14ac:dyDescent="0.2">
      <c r="H882" s="14"/>
      <c r="I882" s="883">
        <v>0.17217178253191501</v>
      </c>
      <c r="J882" s="914">
        <v>5.3520029999999998</v>
      </c>
      <c r="K882" s="873" t="s">
        <v>2450</v>
      </c>
      <c r="L882" s="916">
        <v>1.3505063291139201</v>
      </c>
      <c r="M882" s="27" t="s">
        <v>2450</v>
      </c>
      <c r="N882" s="224" t="s">
        <v>127</v>
      </c>
    </row>
    <row r="883" spans="8:14" x14ac:dyDescent="0.2">
      <c r="H883" s="14"/>
      <c r="I883" s="883">
        <v>0.28084409233176799</v>
      </c>
      <c r="J883" s="914">
        <v>5.3359829999999997</v>
      </c>
      <c r="K883" s="873" t="s">
        <v>2450</v>
      </c>
      <c r="L883" s="916">
        <v>1.3094699999999999</v>
      </c>
      <c r="M883" s="27" t="s">
        <v>2450</v>
      </c>
      <c r="N883" s="224" t="s">
        <v>127</v>
      </c>
    </row>
    <row r="884" spans="8:14" x14ac:dyDescent="0.2">
      <c r="H884" s="14"/>
      <c r="I884" s="883">
        <v>0.28055963093375003</v>
      </c>
      <c r="J884" s="914">
        <v>5.3359829999999997</v>
      </c>
      <c r="K884" s="873" t="s">
        <v>2450</v>
      </c>
      <c r="L884" s="916">
        <v>1.3094699999999999</v>
      </c>
      <c r="M884" s="27" t="s">
        <v>2450</v>
      </c>
      <c r="N884" s="224" t="s">
        <v>127</v>
      </c>
    </row>
    <row r="885" spans="8:14" x14ac:dyDescent="0.2">
      <c r="H885" s="14"/>
      <c r="I885" s="883">
        <v>0.27885693792383898</v>
      </c>
      <c r="J885" s="914">
        <v>5.3359829999999997</v>
      </c>
      <c r="K885" s="873" t="s">
        <v>2450</v>
      </c>
      <c r="L885" s="916">
        <v>1.3094699999999999</v>
      </c>
      <c r="M885" s="27" t="s">
        <v>2450</v>
      </c>
      <c r="N885" s="224" t="s">
        <v>127</v>
      </c>
    </row>
    <row r="886" spans="8:14" x14ac:dyDescent="0.2">
      <c r="H886" s="14"/>
      <c r="I886" s="883">
        <v>0.29578014964788701</v>
      </c>
      <c r="J886" s="914">
        <v>5.2485239999999997</v>
      </c>
      <c r="K886" s="873" t="s">
        <v>2450</v>
      </c>
      <c r="L886" s="916">
        <v>1.3468454999999999</v>
      </c>
      <c r="M886" s="27" t="s">
        <v>2450</v>
      </c>
      <c r="N886" s="224" t="s">
        <v>127</v>
      </c>
    </row>
    <row r="887" spans="8:14" x14ac:dyDescent="0.2">
      <c r="H887" s="14"/>
      <c r="I887" s="883">
        <v>0.26402908189879998</v>
      </c>
      <c r="J887" s="914">
        <v>5.0011929999999998</v>
      </c>
      <c r="K887" s="873" t="s">
        <v>2450</v>
      </c>
      <c r="L887" s="916">
        <v>1.39</v>
      </c>
      <c r="M887" s="27" t="s">
        <v>2450</v>
      </c>
      <c r="N887" s="224" t="s">
        <v>127</v>
      </c>
    </row>
    <row r="888" spans="8:14" x14ac:dyDescent="0.2">
      <c r="H888" s="14"/>
      <c r="I888" s="883">
        <v>0.25569111491628599</v>
      </c>
      <c r="J888" s="914">
        <v>5.3183069999999999</v>
      </c>
      <c r="K888" s="873" t="s">
        <v>2450</v>
      </c>
      <c r="L888" s="916">
        <v>1.3460937500000001</v>
      </c>
      <c r="M888" s="27" t="s">
        <v>2450</v>
      </c>
      <c r="N888" s="224" t="s">
        <v>127</v>
      </c>
    </row>
    <row r="889" spans="8:14" x14ac:dyDescent="0.2">
      <c r="H889" s="14"/>
      <c r="I889" s="883">
        <v>0.29074148029818903</v>
      </c>
      <c r="J889" s="914">
        <v>5.3627529999999997</v>
      </c>
      <c r="K889" s="873" t="s">
        <v>2450</v>
      </c>
      <c r="L889" s="916">
        <v>1.35</v>
      </c>
      <c r="M889" s="27" t="s">
        <v>2450</v>
      </c>
      <c r="N889" s="224" t="s">
        <v>127</v>
      </c>
    </row>
    <row r="890" spans="8:14" x14ac:dyDescent="0.2">
      <c r="H890" s="14"/>
      <c r="I890" s="883">
        <v>0.276146736649931</v>
      </c>
      <c r="J890" s="914">
        <v>4.763903</v>
      </c>
      <c r="K890" s="873" t="s">
        <v>2450</v>
      </c>
      <c r="L890" s="916">
        <v>1.3199999999999901</v>
      </c>
      <c r="M890" s="27" t="s">
        <v>2450</v>
      </c>
      <c r="N890" s="224" t="s">
        <v>127</v>
      </c>
    </row>
    <row r="891" spans="8:14" x14ac:dyDescent="0.2">
      <c r="H891" s="14"/>
      <c r="I891" s="883">
        <v>0.26305054769511599</v>
      </c>
      <c r="J891" s="914">
        <v>4.8135070000000004</v>
      </c>
      <c r="K891" s="873" t="s">
        <v>2450</v>
      </c>
      <c r="L891" s="916">
        <v>1.3625</v>
      </c>
      <c r="M891" s="27" t="s">
        <v>2450</v>
      </c>
      <c r="N891" s="224" t="s">
        <v>127</v>
      </c>
    </row>
    <row r="892" spans="8:14" x14ac:dyDescent="0.2">
      <c r="H892" s="14"/>
      <c r="I892" s="883">
        <v>0.23530635772408101</v>
      </c>
      <c r="J892" s="914">
        <v>5.0473509999999999</v>
      </c>
      <c r="K892" s="873" t="s">
        <v>2450</v>
      </c>
      <c r="L892" s="916">
        <v>1.3592233009708701</v>
      </c>
      <c r="M892" s="27" t="s">
        <v>2450</v>
      </c>
      <c r="N892" s="224" t="s">
        <v>127</v>
      </c>
    </row>
    <row r="893" spans="8:14" x14ac:dyDescent="0.2">
      <c r="H893" s="14"/>
      <c r="I893" s="883">
        <v>0.19108415206573001</v>
      </c>
      <c r="J893" s="914">
        <v>4.7425090000000001</v>
      </c>
      <c r="K893" s="873" t="s">
        <v>2450</v>
      </c>
      <c r="L893" s="916">
        <v>1.31914893617021</v>
      </c>
      <c r="M893" s="27" t="s">
        <v>2450</v>
      </c>
      <c r="N893" s="224" t="s">
        <v>127</v>
      </c>
    </row>
    <row r="894" spans="8:14" x14ac:dyDescent="0.2">
      <c r="H894" s="14"/>
      <c r="I894" s="883">
        <v>0.238332876962395</v>
      </c>
      <c r="J894" s="914">
        <v>4.8979699999999999</v>
      </c>
      <c r="K894" s="873" t="s">
        <v>2450</v>
      </c>
      <c r="L894" s="916">
        <v>1.3520000000000001</v>
      </c>
      <c r="M894" s="27" t="s">
        <v>2450</v>
      </c>
      <c r="N894" s="224" t="s">
        <v>127</v>
      </c>
    </row>
    <row r="895" spans="8:14" x14ac:dyDescent="0.2">
      <c r="H895" s="14"/>
      <c r="I895" s="883">
        <v>0.24273857218811701</v>
      </c>
      <c r="J895" s="914">
        <v>5.1245469999999997</v>
      </c>
      <c r="K895" s="873" t="s">
        <v>2450</v>
      </c>
      <c r="L895" s="916">
        <v>1.3698630136986301</v>
      </c>
      <c r="M895" s="27" t="s">
        <v>2450</v>
      </c>
      <c r="N895" s="224" t="s">
        <v>127</v>
      </c>
    </row>
    <row r="896" spans="8:14" x14ac:dyDescent="0.2">
      <c r="H896" s="14"/>
      <c r="I896" s="883">
        <v>0.274202340182648</v>
      </c>
      <c r="J896" s="914">
        <v>4.8457229999999996</v>
      </c>
      <c r="K896" s="873" t="s">
        <v>2450</v>
      </c>
      <c r="L896" s="916">
        <v>1.375</v>
      </c>
      <c r="M896" s="27" t="s">
        <v>2450</v>
      </c>
      <c r="N896" s="224" t="s">
        <v>127</v>
      </c>
    </row>
    <row r="897" spans="8:14" x14ac:dyDescent="0.2">
      <c r="H897" s="14"/>
      <c r="I897" s="883">
        <v>0.23494996194824899</v>
      </c>
      <c r="J897" s="914">
        <v>5.1986869999999996</v>
      </c>
      <c r="K897" s="873" t="s">
        <v>2450</v>
      </c>
      <c r="L897" s="916">
        <v>1.33</v>
      </c>
      <c r="M897" s="27" t="s">
        <v>2450</v>
      </c>
      <c r="N897" s="224" t="s">
        <v>127</v>
      </c>
    </row>
    <row r="898" spans="8:14" x14ac:dyDescent="0.2">
      <c r="H898" s="14"/>
      <c r="I898" s="883">
        <v>0.241368436073059</v>
      </c>
      <c r="J898" s="914">
        <v>5.0768649999999997</v>
      </c>
      <c r="K898" s="873" t="s">
        <v>2450</v>
      </c>
      <c r="L898" s="916">
        <v>1.36208333333333</v>
      </c>
      <c r="M898" s="27" t="s">
        <v>2450</v>
      </c>
      <c r="N898" s="224" t="s">
        <v>127</v>
      </c>
    </row>
    <row r="899" spans="8:14" x14ac:dyDescent="0.2">
      <c r="H899" s="14"/>
      <c r="I899" s="883">
        <v>0.24131400700043901</v>
      </c>
      <c r="J899" s="914">
        <v>4.744065</v>
      </c>
      <c r="K899" s="873" t="s">
        <v>2450</v>
      </c>
      <c r="L899" s="916">
        <v>1.3629268292682899</v>
      </c>
      <c r="M899" s="27" t="s">
        <v>2450</v>
      </c>
      <c r="N899" s="224" t="s">
        <v>127</v>
      </c>
    </row>
    <row r="900" spans="8:14" x14ac:dyDescent="0.2">
      <c r="H900" s="14"/>
      <c r="I900" s="883">
        <v>0.28565068493150603</v>
      </c>
      <c r="J900" s="914">
        <v>5.2840069999999999</v>
      </c>
      <c r="K900" s="873" t="s">
        <v>2450</v>
      </c>
      <c r="L900" s="916">
        <v>1.375</v>
      </c>
      <c r="M900" s="27" t="s">
        <v>2450</v>
      </c>
      <c r="N900" s="224" t="s">
        <v>127</v>
      </c>
    </row>
    <row r="901" spans="8:14" x14ac:dyDescent="0.2">
      <c r="H901" s="14"/>
      <c r="I901" s="883">
        <v>0.24107305936073001</v>
      </c>
      <c r="J901" s="914">
        <v>5.271776</v>
      </c>
      <c r="K901" s="873" t="s">
        <v>2450</v>
      </c>
      <c r="L901" s="916">
        <v>1.3779999999999999</v>
      </c>
      <c r="M901" s="27" t="s">
        <v>2450</v>
      </c>
      <c r="N901" s="224" t="s">
        <v>127</v>
      </c>
    </row>
    <row r="902" spans="8:14" x14ac:dyDescent="0.2">
      <c r="H902" s="14"/>
      <c r="I902" s="883">
        <v>0.28568176052764999</v>
      </c>
      <c r="J902" s="914">
        <v>5.0011929999999998</v>
      </c>
      <c r="K902" s="873" t="s">
        <v>2450</v>
      </c>
      <c r="L902" s="916">
        <v>1.3583333333333301</v>
      </c>
      <c r="M902" s="27" t="s">
        <v>2450</v>
      </c>
      <c r="N902" s="224" t="s">
        <v>127</v>
      </c>
    </row>
    <row r="903" spans="8:14" x14ac:dyDescent="0.2">
      <c r="H903" s="14"/>
      <c r="I903" s="883">
        <v>0.25790155720333502</v>
      </c>
      <c r="J903" s="914">
        <v>4.7534669999999997</v>
      </c>
      <c r="K903" s="873" t="s">
        <v>2450</v>
      </c>
      <c r="L903" s="916">
        <v>1.3545150501672201</v>
      </c>
      <c r="M903" s="27" t="s">
        <v>2450</v>
      </c>
      <c r="N903" s="224" t="s">
        <v>127</v>
      </c>
    </row>
    <row r="904" spans="8:14" x14ac:dyDescent="0.2">
      <c r="H904" s="14"/>
      <c r="I904" s="883">
        <v>0.249659436834094</v>
      </c>
      <c r="J904" s="914">
        <v>5.0514919999999996</v>
      </c>
      <c r="K904" s="873" t="s">
        <v>2450</v>
      </c>
      <c r="L904" s="916">
        <v>1.375</v>
      </c>
      <c r="M904" s="27" t="s">
        <v>2450</v>
      </c>
      <c r="N904" s="224" t="s">
        <v>127</v>
      </c>
    </row>
    <row r="905" spans="8:14" x14ac:dyDescent="0.2">
      <c r="H905" s="14"/>
      <c r="I905" s="883">
        <v>0.28736015981735102</v>
      </c>
      <c r="J905" s="914">
        <v>4.748704</v>
      </c>
      <c r="K905" s="873" t="s">
        <v>2450</v>
      </c>
      <c r="L905" s="916">
        <v>1.3374999999999999</v>
      </c>
      <c r="M905" s="27" t="s">
        <v>2450</v>
      </c>
      <c r="N905" s="224" t="s">
        <v>127</v>
      </c>
    </row>
    <row r="906" spans="8:14" x14ac:dyDescent="0.2">
      <c r="H906" s="14"/>
      <c r="I906" s="883">
        <v>0.24420951624644299</v>
      </c>
      <c r="J906" s="914">
        <v>4.7725949999999999</v>
      </c>
      <c r="K906" s="873" t="s">
        <v>2450</v>
      </c>
      <c r="L906" s="916">
        <v>1.3391304347826001</v>
      </c>
      <c r="M906" s="27" t="s">
        <v>2450</v>
      </c>
      <c r="N906" s="224" t="s">
        <v>127</v>
      </c>
    </row>
    <row r="907" spans="8:14" x14ac:dyDescent="0.2">
      <c r="H907" s="14"/>
      <c r="I907" s="883">
        <v>0.226397754083069</v>
      </c>
      <c r="J907" s="914">
        <v>4.7629159999999997</v>
      </c>
      <c r="K907" s="873" t="s">
        <v>2450</v>
      </c>
      <c r="L907" s="916">
        <v>1.34579439252336</v>
      </c>
      <c r="M907" s="27" t="s">
        <v>2450</v>
      </c>
      <c r="N907" s="224" t="s">
        <v>127</v>
      </c>
    </row>
    <row r="908" spans="8:14" x14ac:dyDescent="0.2">
      <c r="H908" s="14"/>
      <c r="I908" s="883">
        <v>0.23885424096664601</v>
      </c>
      <c r="J908" s="914">
        <v>4.7425540000000002</v>
      </c>
      <c r="K908" s="873" t="s">
        <v>2450</v>
      </c>
      <c r="L908" s="916">
        <v>1.3124165554072</v>
      </c>
      <c r="M908" s="27" t="s">
        <v>2450</v>
      </c>
      <c r="N908" s="224" t="s">
        <v>127</v>
      </c>
    </row>
    <row r="909" spans="8:14" x14ac:dyDescent="0.2">
      <c r="H909" s="14"/>
      <c r="I909" s="883">
        <v>0.24004776419203699</v>
      </c>
      <c r="J909" s="914">
        <v>4.7663070000000003</v>
      </c>
      <c r="K909" s="873" t="s">
        <v>2450</v>
      </c>
      <c r="L909" s="916">
        <v>1.3749360613810699</v>
      </c>
      <c r="M909" s="27" t="s">
        <v>2450</v>
      </c>
      <c r="N909" s="224" t="s">
        <v>127</v>
      </c>
    </row>
    <row r="910" spans="8:14" x14ac:dyDescent="0.2">
      <c r="H910" s="14"/>
      <c r="I910" s="883">
        <v>0.30489345509893401</v>
      </c>
      <c r="J910" s="914">
        <v>5.3260240000000003</v>
      </c>
      <c r="K910" s="873" t="s">
        <v>2450</v>
      </c>
      <c r="L910" s="916">
        <v>1.3104</v>
      </c>
      <c r="M910" s="27" t="s">
        <v>2450</v>
      </c>
      <c r="N910" s="224" t="s">
        <v>127</v>
      </c>
    </row>
    <row r="911" spans="8:14" x14ac:dyDescent="0.2">
      <c r="H911" s="14"/>
      <c r="I911" s="883">
        <v>0.23178112837485801</v>
      </c>
      <c r="J911" s="914">
        <v>4.9966049999999997</v>
      </c>
      <c r="K911" s="873" t="s">
        <v>2450</v>
      </c>
      <c r="L911" s="916">
        <v>1.36912751677852</v>
      </c>
      <c r="M911" s="27" t="s">
        <v>2450</v>
      </c>
      <c r="N911" s="224" t="s">
        <v>127</v>
      </c>
    </row>
    <row r="912" spans="8:14" x14ac:dyDescent="0.2">
      <c r="H912" s="14"/>
      <c r="I912" s="883">
        <v>0.25397485841091</v>
      </c>
      <c r="J912" s="914">
        <v>5.0173310000000004</v>
      </c>
      <c r="K912" s="873" t="s">
        <v>2450</v>
      </c>
      <c r="L912" s="916">
        <v>1.3311081441922501</v>
      </c>
      <c r="M912" s="27" t="s">
        <v>2450</v>
      </c>
      <c r="N912" s="224" t="s">
        <v>127</v>
      </c>
    </row>
    <row r="913" spans="8:14" x14ac:dyDescent="0.2">
      <c r="H913" s="14"/>
      <c r="I913" s="883">
        <v>0.264029680365296</v>
      </c>
      <c r="J913" s="914">
        <v>4.7589540000000001</v>
      </c>
      <c r="K913" s="873" t="s">
        <v>2450</v>
      </c>
      <c r="L913" s="916">
        <v>1.35</v>
      </c>
      <c r="M913" s="27" t="s">
        <v>2450</v>
      </c>
      <c r="N913" s="224" t="s">
        <v>127</v>
      </c>
    </row>
    <row r="914" spans="8:14" x14ac:dyDescent="0.2">
      <c r="H914" s="14"/>
      <c r="I914" s="883">
        <v>0.238945687095731</v>
      </c>
      <c r="J914" s="914">
        <v>4.7917680000000002</v>
      </c>
      <c r="K914" s="873" t="s">
        <v>2450</v>
      </c>
      <c r="L914" s="916">
        <v>1.31909212283044</v>
      </c>
      <c r="M914" s="27" t="s">
        <v>2450</v>
      </c>
      <c r="N914" s="224" t="s">
        <v>127</v>
      </c>
    </row>
    <row r="915" spans="8:14" x14ac:dyDescent="0.2">
      <c r="H915" s="14"/>
      <c r="I915" s="883">
        <v>0.27743897084650498</v>
      </c>
      <c r="J915" s="914">
        <v>4.8894299999999999</v>
      </c>
      <c r="K915" s="873" t="s">
        <v>2450</v>
      </c>
      <c r="L915" s="916">
        <v>1.3538461538461499</v>
      </c>
      <c r="M915" s="27" t="s">
        <v>2450</v>
      </c>
      <c r="N915" s="224" t="s">
        <v>127</v>
      </c>
    </row>
    <row r="916" spans="8:14" x14ac:dyDescent="0.2">
      <c r="H916" s="14"/>
      <c r="I916" s="883">
        <v>0.184225754289948</v>
      </c>
      <c r="J916" s="914">
        <v>5.0777089999999996</v>
      </c>
      <c r="K916" s="873" t="s">
        <v>2450</v>
      </c>
      <c r="L916" s="916">
        <v>1.3126727200947399</v>
      </c>
      <c r="M916" s="27" t="s">
        <v>2450</v>
      </c>
      <c r="N916" s="224" t="s">
        <v>127</v>
      </c>
    </row>
    <row r="917" spans="8:14" x14ac:dyDescent="0.2">
      <c r="H917" s="14"/>
      <c r="I917" s="883">
        <v>0.149422881785895</v>
      </c>
      <c r="J917" s="914">
        <v>4.84572</v>
      </c>
      <c r="K917" s="873" t="s">
        <v>2450</v>
      </c>
      <c r="L917" s="916">
        <v>1.37777777777777</v>
      </c>
      <c r="M917" s="27" t="s">
        <v>2450</v>
      </c>
      <c r="N917" s="224" t="s">
        <v>127</v>
      </c>
    </row>
    <row r="918" spans="8:14" x14ac:dyDescent="0.2">
      <c r="H918" s="14"/>
      <c r="I918" s="883">
        <v>0.27673071619012501</v>
      </c>
      <c r="J918" s="914">
        <v>5.0171559999999999</v>
      </c>
      <c r="K918" s="873" t="s">
        <v>2450</v>
      </c>
      <c r="L918" s="916">
        <v>1.31946308724832</v>
      </c>
      <c r="M918" s="27" t="s">
        <v>2450</v>
      </c>
      <c r="N918" s="224" t="s">
        <v>127</v>
      </c>
    </row>
    <row r="919" spans="8:14" x14ac:dyDescent="0.2">
      <c r="H919" s="14"/>
      <c r="I919" s="883">
        <v>0.243502283105022</v>
      </c>
      <c r="J919" s="914">
        <v>4.9539580000000001</v>
      </c>
      <c r="K919" s="873" t="s">
        <v>2450</v>
      </c>
      <c r="L919" s="916">
        <v>1.35</v>
      </c>
      <c r="M919" s="27" t="s">
        <v>2450</v>
      </c>
      <c r="N919" s="224" t="s">
        <v>127</v>
      </c>
    </row>
    <row r="920" spans="8:14" x14ac:dyDescent="0.2">
      <c r="H920" s="14"/>
      <c r="I920" s="883">
        <v>0.20536753514191</v>
      </c>
      <c r="J920" s="914">
        <v>5.3715869999999999</v>
      </c>
      <c r="K920" s="873" t="s">
        <v>2450</v>
      </c>
      <c r="L920" s="916">
        <v>1.31372549019607</v>
      </c>
      <c r="M920" s="27" t="s">
        <v>2450</v>
      </c>
      <c r="N920" s="224" t="s">
        <v>127</v>
      </c>
    </row>
    <row r="921" spans="8:14" x14ac:dyDescent="0.2">
      <c r="H921" s="14"/>
      <c r="I921" s="883">
        <v>0.24026974463047501</v>
      </c>
      <c r="J921" s="914">
        <v>4.9273629999999997</v>
      </c>
      <c r="K921" s="873" t="s">
        <v>2450</v>
      </c>
      <c r="L921" s="916">
        <v>1.3444444444444399</v>
      </c>
      <c r="M921" s="27" t="s">
        <v>2450</v>
      </c>
      <c r="N921" s="224" t="s">
        <v>127</v>
      </c>
    </row>
    <row r="922" spans="8:14" x14ac:dyDescent="0.2">
      <c r="H922" s="14"/>
      <c r="I922" s="883">
        <v>0.25763571790968998</v>
      </c>
      <c r="J922" s="914">
        <v>4.9273629999999997</v>
      </c>
      <c r="K922" s="873" t="s">
        <v>2450</v>
      </c>
      <c r="L922" s="916">
        <v>1.32222222222222</v>
      </c>
      <c r="M922" s="27" t="s">
        <v>2450</v>
      </c>
      <c r="N922" s="224" t="s">
        <v>127</v>
      </c>
    </row>
    <row r="923" spans="8:14" x14ac:dyDescent="0.2">
      <c r="H923" s="14"/>
      <c r="I923" s="883">
        <v>0.24211060375443899</v>
      </c>
      <c r="J923" s="914">
        <v>5.3183069999999999</v>
      </c>
      <c r="K923" s="873" t="s">
        <v>2450</v>
      </c>
      <c r="L923" s="916">
        <v>1.37037037037037</v>
      </c>
      <c r="M923" s="27" t="s">
        <v>2450</v>
      </c>
      <c r="N923" s="224" t="s">
        <v>127</v>
      </c>
    </row>
    <row r="924" spans="8:14" x14ac:dyDescent="0.2">
      <c r="H924" s="14"/>
      <c r="I924" s="883">
        <v>0.30819240056278002</v>
      </c>
      <c r="J924" s="914">
        <v>5.3367969999999998</v>
      </c>
      <c r="K924" s="873" t="s">
        <v>2450</v>
      </c>
      <c r="L924" s="916">
        <v>1.4056249999999999</v>
      </c>
      <c r="M924" s="27" t="s">
        <v>2451</v>
      </c>
      <c r="N924" s="224" t="s">
        <v>127</v>
      </c>
    </row>
    <row r="925" spans="8:14" x14ac:dyDescent="0.2">
      <c r="H925" s="14"/>
      <c r="I925" s="883">
        <v>0.28592201746101797</v>
      </c>
      <c r="J925" s="914">
        <v>5.2914839999999996</v>
      </c>
      <c r="K925" s="873" t="s">
        <v>2450</v>
      </c>
      <c r="L925" s="916">
        <v>1.41772151898734</v>
      </c>
      <c r="M925" s="27" t="s">
        <v>2451</v>
      </c>
      <c r="N925" s="224" t="s">
        <v>127</v>
      </c>
    </row>
    <row r="926" spans="8:14" x14ac:dyDescent="0.2">
      <c r="H926" s="14"/>
      <c r="I926" s="883">
        <v>0.28566585636015801</v>
      </c>
      <c r="J926" s="914">
        <v>5.3114340000000002</v>
      </c>
      <c r="K926" s="873" t="s">
        <v>2450</v>
      </c>
      <c r="L926" s="916">
        <v>1.4985014985014899</v>
      </c>
      <c r="M926" s="27" t="s">
        <v>2451</v>
      </c>
      <c r="N926" s="224" t="s">
        <v>127</v>
      </c>
    </row>
    <row r="927" spans="8:14" x14ac:dyDescent="0.2">
      <c r="H927" s="14"/>
      <c r="I927" s="883">
        <v>0.25650740438170599</v>
      </c>
      <c r="J927" s="914">
        <v>4.7772379999999997</v>
      </c>
      <c r="K927" s="873" t="s">
        <v>2450</v>
      </c>
      <c r="L927" s="916">
        <v>1.4231499051233301</v>
      </c>
      <c r="M927" s="27" t="s">
        <v>2451</v>
      </c>
      <c r="N927" s="224" t="s">
        <v>127</v>
      </c>
    </row>
    <row r="928" spans="8:14" x14ac:dyDescent="0.2">
      <c r="H928" s="14"/>
      <c r="I928" s="883">
        <v>0.170833333333333</v>
      </c>
      <c r="J928" s="914">
        <v>5.3220720000000004</v>
      </c>
      <c r="K928" s="873" t="s">
        <v>2450</v>
      </c>
      <c r="L928" s="916">
        <v>1.4</v>
      </c>
      <c r="M928" s="27" t="s">
        <v>2451</v>
      </c>
      <c r="N928" s="224" t="s">
        <v>127</v>
      </c>
    </row>
    <row r="929" spans="8:14" x14ac:dyDescent="0.2">
      <c r="H929" s="14"/>
      <c r="I929" s="883">
        <v>0.26444178186402301</v>
      </c>
      <c r="J929" s="914">
        <v>5.3629389999999999</v>
      </c>
      <c r="K929" s="873" t="s">
        <v>2450</v>
      </c>
      <c r="L929" s="916">
        <v>1.4</v>
      </c>
      <c r="M929" s="27" t="s">
        <v>2451</v>
      </c>
      <c r="N929" s="224" t="s">
        <v>127</v>
      </c>
    </row>
    <row r="930" spans="8:14" x14ac:dyDescent="0.2">
      <c r="H930" s="14"/>
      <c r="I930" s="883">
        <v>0.309199981745162</v>
      </c>
      <c r="J930" s="914">
        <v>5.3220720000000004</v>
      </c>
      <c r="K930" s="873" t="s">
        <v>2450</v>
      </c>
      <c r="L930" s="916">
        <v>1.405</v>
      </c>
      <c r="M930" s="27" t="s">
        <v>2451</v>
      </c>
      <c r="N930" s="224" t="s">
        <v>127</v>
      </c>
    </row>
    <row r="931" spans="8:14" x14ac:dyDescent="0.2">
      <c r="H931" s="14"/>
      <c r="I931" s="883">
        <v>0.274156334015489</v>
      </c>
      <c r="J931" s="914">
        <v>4.814457</v>
      </c>
      <c r="K931" s="873" t="s">
        <v>2450</v>
      </c>
      <c r="L931" s="916">
        <v>1.39230769230769</v>
      </c>
      <c r="M931" s="27" t="s">
        <v>2451</v>
      </c>
      <c r="N931" s="224" t="s">
        <v>127</v>
      </c>
    </row>
    <row r="932" spans="8:14" x14ac:dyDescent="0.2">
      <c r="H932" s="14"/>
      <c r="I932" s="883">
        <v>0.280635432968179</v>
      </c>
      <c r="J932" s="914">
        <v>5.2102529999999998</v>
      </c>
      <c r="K932" s="873" t="s">
        <v>2450</v>
      </c>
      <c r="L932" s="916">
        <v>1.4012</v>
      </c>
      <c r="M932" s="27" t="s">
        <v>2451</v>
      </c>
      <c r="N932" s="224" t="s">
        <v>127</v>
      </c>
    </row>
    <row r="933" spans="8:14" x14ac:dyDescent="0.2">
      <c r="H933" s="14"/>
      <c r="I933" s="883">
        <v>0.283702233175124</v>
      </c>
      <c r="J933" s="914">
        <v>5.2773099999999999</v>
      </c>
      <c r="K933" s="873" t="s">
        <v>2450</v>
      </c>
      <c r="L933" s="916">
        <v>1.5133333333333301</v>
      </c>
      <c r="M933" s="27" t="s">
        <v>2451</v>
      </c>
      <c r="N933" s="224" t="s">
        <v>127</v>
      </c>
    </row>
    <row r="934" spans="8:14" x14ac:dyDescent="0.2">
      <c r="H934" s="14"/>
      <c r="I934" s="883">
        <v>0.29806500076068698</v>
      </c>
      <c r="J934" s="914">
        <v>5.3627529999999997</v>
      </c>
      <c r="K934" s="873" t="s">
        <v>2450</v>
      </c>
      <c r="L934" s="916">
        <v>1.43</v>
      </c>
      <c r="M934" s="27" t="s">
        <v>2451</v>
      </c>
      <c r="N934" s="224" t="s">
        <v>127</v>
      </c>
    </row>
    <row r="935" spans="8:14" x14ac:dyDescent="0.2">
      <c r="H935" s="14"/>
      <c r="I935" s="883">
        <v>0.21100310332238001</v>
      </c>
      <c r="J935" s="914">
        <v>4.787617</v>
      </c>
      <c r="K935" s="873" t="s">
        <v>2450</v>
      </c>
      <c r="L935" s="916">
        <v>1.4094</v>
      </c>
      <c r="M935" s="27" t="s">
        <v>2451</v>
      </c>
      <c r="N935" s="224" t="s">
        <v>127</v>
      </c>
    </row>
    <row r="936" spans="8:14" x14ac:dyDescent="0.2">
      <c r="H936" s="14"/>
      <c r="I936" s="883">
        <v>0.26030005545302798</v>
      </c>
      <c r="J936" s="914">
        <v>5.2884390000000003</v>
      </c>
      <c r="K936" s="873" t="s">
        <v>2450</v>
      </c>
      <c r="L936" s="916">
        <v>1.46340579710144</v>
      </c>
      <c r="M936" s="27" t="s">
        <v>2451</v>
      </c>
      <c r="N936" s="224" t="s">
        <v>127</v>
      </c>
    </row>
    <row r="937" spans="8:14" x14ac:dyDescent="0.2">
      <c r="H937" s="14"/>
      <c r="I937" s="883">
        <v>0.25541722661979299</v>
      </c>
      <c r="J937" s="914">
        <v>4.7425540000000002</v>
      </c>
      <c r="K937" s="873" t="s">
        <v>2450</v>
      </c>
      <c r="L937" s="916">
        <v>1.47930574098798</v>
      </c>
      <c r="M937" s="27" t="s">
        <v>2451</v>
      </c>
      <c r="N937" s="224" t="s">
        <v>127</v>
      </c>
    </row>
    <row r="938" spans="8:14" x14ac:dyDescent="0.2">
      <c r="H938" s="14"/>
      <c r="I938" s="883">
        <v>0.24277511597840101</v>
      </c>
      <c r="J938" s="914">
        <v>5.073258</v>
      </c>
      <c r="K938" s="873" t="s">
        <v>2450</v>
      </c>
      <c r="L938" s="916">
        <v>1.45333333333333</v>
      </c>
      <c r="M938" s="27" t="s">
        <v>2451</v>
      </c>
      <c r="N938" s="224" t="s">
        <v>127</v>
      </c>
    </row>
    <row r="939" spans="8:14" x14ac:dyDescent="0.2">
      <c r="H939" s="14"/>
      <c r="I939" s="883">
        <v>0.201396495071193</v>
      </c>
      <c r="J939" s="914">
        <v>4.7373979999999998</v>
      </c>
      <c r="K939" s="873" t="s">
        <v>2450</v>
      </c>
      <c r="L939" s="916">
        <v>1.4256</v>
      </c>
      <c r="M939" s="27" t="s">
        <v>2451</v>
      </c>
      <c r="N939" s="224" t="s">
        <v>127</v>
      </c>
    </row>
    <row r="940" spans="8:14" x14ac:dyDescent="0.2">
      <c r="H940" s="14"/>
      <c r="I940" s="883">
        <v>0.24497351110460799</v>
      </c>
      <c r="J940" s="914">
        <v>4.7788279999999999</v>
      </c>
      <c r="K940" s="873" t="s">
        <v>2450</v>
      </c>
      <c r="L940" s="916">
        <v>1.4098798397863801</v>
      </c>
      <c r="M940" s="27" t="s">
        <v>2451</v>
      </c>
      <c r="N940" s="224" t="s">
        <v>127</v>
      </c>
    </row>
    <row r="941" spans="8:14" x14ac:dyDescent="0.2">
      <c r="H941" s="14"/>
      <c r="I941" s="883">
        <v>0.28784145104008102</v>
      </c>
      <c r="J941" s="914">
        <v>5.3183069999999999</v>
      </c>
      <c r="K941" s="873" t="s">
        <v>2450</v>
      </c>
      <c r="L941" s="916">
        <v>1.4</v>
      </c>
      <c r="M941" s="27" t="s">
        <v>2451</v>
      </c>
      <c r="N941" s="224" t="s">
        <v>127</v>
      </c>
    </row>
    <row r="942" spans="8:14" x14ac:dyDescent="0.2">
      <c r="H942" s="14"/>
      <c r="I942" s="883">
        <v>0.26707151959222603</v>
      </c>
      <c r="J942" s="914">
        <v>4.740666</v>
      </c>
      <c r="K942" s="873" t="s">
        <v>2450</v>
      </c>
      <c r="L942" s="916">
        <v>1.4279069767441801</v>
      </c>
      <c r="M942" s="27" t="s">
        <v>2451</v>
      </c>
      <c r="N942" s="224" t="s">
        <v>127</v>
      </c>
    </row>
    <row r="943" spans="8:14" x14ac:dyDescent="0.2">
      <c r="H943" s="14"/>
      <c r="I943" s="883">
        <v>0.26351908890409897</v>
      </c>
      <c r="J943" s="914">
        <v>4.7382730000000004</v>
      </c>
      <c r="K943" s="873" t="s">
        <v>2450</v>
      </c>
      <c r="L943" s="916">
        <v>1.45</v>
      </c>
      <c r="M943" s="27" t="s">
        <v>2451</v>
      </c>
      <c r="N943" s="224" t="s">
        <v>127</v>
      </c>
    </row>
    <row r="944" spans="8:14" x14ac:dyDescent="0.2">
      <c r="H944" s="14"/>
      <c r="I944" s="883">
        <v>0.27051655251141499</v>
      </c>
      <c r="J944" s="914">
        <v>4.744065</v>
      </c>
      <c r="K944" s="873" t="s">
        <v>2450</v>
      </c>
      <c r="L944" s="916">
        <v>1.45</v>
      </c>
      <c r="M944" s="27" t="s">
        <v>2451</v>
      </c>
      <c r="N944" s="224" t="s">
        <v>127</v>
      </c>
    </row>
    <row r="945" spans="8:14" x14ac:dyDescent="0.2">
      <c r="H945" s="14"/>
      <c r="I945" s="883">
        <v>0.25421020910586001</v>
      </c>
      <c r="J945" s="914">
        <v>4.7636710000000004</v>
      </c>
      <c r="K945" s="873" t="s">
        <v>2450</v>
      </c>
      <c r="L945" s="916">
        <v>1.4500671140939501</v>
      </c>
      <c r="M945" s="27" t="s">
        <v>2451</v>
      </c>
      <c r="N945" s="224" t="s">
        <v>127</v>
      </c>
    </row>
    <row r="946" spans="8:14" x14ac:dyDescent="0.2">
      <c r="H946" s="14"/>
      <c r="I946" s="883">
        <v>0.275682122317223</v>
      </c>
      <c r="J946" s="914">
        <v>5.0013629999999996</v>
      </c>
      <c r="K946" s="873" t="s">
        <v>2450</v>
      </c>
      <c r="L946" s="916">
        <v>1.4500671140939501</v>
      </c>
      <c r="M946" s="27" t="s">
        <v>2451</v>
      </c>
      <c r="N946" s="224" t="s">
        <v>127</v>
      </c>
    </row>
    <row r="947" spans="8:14" x14ac:dyDescent="0.2">
      <c r="H947" s="14"/>
      <c r="I947" s="883">
        <v>0.18708076659822001</v>
      </c>
      <c r="J947" s="914">
        <v>5.068346</v>
      </c>
      <c r="K947" s="873" t="s">
        <v>2450</v>
      </c>
      <c r="L947" s="916">
        <v>1.4</v>
      </c>
      <c r="M947" s="27" t="s">
        <v>2451</v>
      </c>
      <c r="N947" s="224" t="s">
        <v>127</v>
      </c>
    </row>
    <row r="948" spans="8:14" x14ac:dyDescent="0.2">
      <c r="H948" s="14"/>
      <c r="I948" s="883">
        <v>0.242905439056775</v>
      </c>
      <c r="J948" s="914">
        <v>4.8228429999999998</v>
      </c>
      <c r="K948" s="873" t="s">
        <v>2450</v>
      </c>
      <c r="L948" s="916">
        <v>1.40053404539385</v>
      </c>
      <c r="M948" s="27" t="s">
        <v>2451</v>
      </c>
      <c r="N948" s="224" t="s">
        <v>127</v>
      </c>
    </row>
    <row r="949" spans="8:14" x14ac:dyDescent="0.2">
      <c r="H949" s="14"/>
      <c r="I949" s="883">
        <v>0.26374229979466102</v>
      </c>
      <c r="J949" s="914">
        <v>4.777787</v>
      </c>
      <c r="K949" s="873" t="s">
        <v>2450</v>
      </c>
      <c r="L949" s="916">
        <v>1.5</v>
      </c>
      <c r="M949" s="27" t="s">
        <v>2451</v>
      </c>
      <c r="N949" s="224" t="s">
        <v>127</v>
      </c>
    </row>
    <row r="950" spans="8:14" x14ac:dyDescent="0.2">
      <c r="H950" s="14"/>
      <c r="I950" s="883">
        <v>0.28757420091324198</v>
      </c>
      <c r="J950" s="914">
        <v>4.9432619999999998</v>
      </c>
      <c r="K950" s="873" t="s">
        <v>2450</v>
      </c>
      <c r="L950" s="916">
        <v>1.4</v>
      </c>
      <c r="M950" s="27" t="s">
        <v>2451</v>
      </c>
      <c r="N950" s="224" t="s">
        <v>127</v>
      </c>
    </row>
    <row r="951" spans="8:14" x14ac:dyDescent="0.2">
      <c r="H951" s="14"/>
      <c r="I951" s="883">
        <v>0.23709049676687799</v>
      </c>
      <c r="J951" s="914">
        <v>4.7868300000000001</v>
      </c>
      <c r="K951" s="873" t="s">
        <v>2450</v>
      </c>
      <c r="L951" s="916">
        <v>1.45369127516778</v>
      </c>
      <c r="M951" s="27" t="s">
        <v>2451</v>
      </c>
      <c r="N951" s="224" t="s">
        <v>127</v>
      </c>
    </row>
    <row r="952" spans="8:14" x14ac:dyDescent="0.2">
      <c r="H952" s="14"/>
      <c r="I952" s="883">
        <v>0.25041754773068498</v>
      </c>
      <c r="J952" s="914">
        <v>4.9590180000000004</v>
      </c>
      <c r="K952" s="873" t="s">
        <v>2450</v>
      </c>
      <c r="L952" s="916">
        <v>1.5194630872483199</v>
      </c>
      <c r="M952" s="27" t="s">
        <v>2451</v>
      </c>
      <c r="N952" s="224" t="s">
        <v>127</v>
      </c>
    </row>
    <row r="953" spans="8:14" x14ac:dyDescent="0.2">
      <c r="H953" s="14"/>
      <c r="I953" s="883">
        <v>0.25777949432944403</v>
      </c>
      <c r="J953" s="914">
        <v>4.7432629999999998</v>
      </c>
      <c r="K953" s="873" t="s">
        <v>2450</v>
      </c>
      <c r="L953" s="916">
        <v>1.4397120575884801</v>
      </c>
      <c r="M953" s="27" t="s">
        <v>2451</v>
      </c>
      <c r="N953" s="224" t="s">
        <v>127</v>
      </c>
    </row>
    <row r="954" spans="8:14" x14ac:dyDescent="0.2">
      <c r="H954" s="14"/>
      <c r="I954" s="883">
        <v>0.25607460643394903</v>
      </c>
      <c r="J954" s="914">
        <v>5.0258130000000003</v>
      </c>
      <c r="K954" s="873" t="s">
        <v>2450</v>
      </c>
      <c r="L954" s="916">
        <v>1.42</v>
      </c>
      <c r="M954" s="27" t="s">
        <v>2451</v>
      </c>
      <c r="N954" s="224" t="s">
        <v>127</v>
      </c>
    </row>
    <row r="955" spans="8:14" x14ac:dyDescent="0.2">
      <c r="H955" s="14"/>
      <c r="I955" s="883">
        <v>0.23905770003798399</v>
      </c>
      <c r="J955" s="914">
        <v>4.8053679999999996</v>
      </c>
      <c r="K955" s="873" t="s">
        <v>2450</v>
      </c>
      <c r="L955" s="916">
        <v>1.44444444444444</v>
      </c>
      <c r="M955" s="27" t="s">
        <v>2451</v>
      </c>
      <c r="N955" s="224" t="s">
        <v>127</v>
      </c>
    </row>
    <row r="956" spans="8:14" x14ac:dyDescent="0.2">
      <c r="H956" s="14"/>
      <c r="I956" s="883">
        <v>0.24654886374323301</v>
      </c>
      <c r="J956" s="914">
        <v>4.7374859999999996</v>
      </c>
      <c r="K956" s="873" t="s">
        <v>2450</v>
      </c>
      <c r="L956" s="916">
        <v>1.7996400719856001</v>
      </c>
      <c r="M956" s="27" t="s">
        <v>2451</v>
      </c>
      <c r="N956" s="224" t="s">
        <v>127</v>
      </c>
    </row>
    <row r="957" spans="8:14" x14ac:dyDescent="0.2">
      <c r="H957" s="14"/>
      <c r="I957" s="883">
        <v>0.31151864535768597</v>
      </c>
      <c r="J957" s="914">
        <v>5.3591899999999999</v>
      </c>
      <c r="K957" s="873" t="s">
        <v>2450</v>
      </c>
      <c r="L957" s="916">
        <v>1.4166666666666601</v>
      </c>
      <c r="M957" s="27" t="s">
        <v>2451</v>
      </c>
      <c r="N957" s="224" t="s">
        <v>127</v>
      </c>
    </row>
    <row r="958" spans="8:14" x14ac:dyDescent="0.2">
      <c r="H958" s="14"/>
      <c r="I958" s="883">
        <v>0.276683215347369</v>
      </c>
      <c r="J958" s="914">
        <v>4.9066409999999996</v>
      </c>
      <c r="K958" s="873" t="s">
        <v>2450</v>
      </c>
      <c r="L958" s="916">
        <v>1.5503355704697901</v>
      </c>
      <c r="M958" s="27" t="s">
        <v>2451</v>
      </c>
      <c r="N958" s="224" t="s">
        <v>127</v>
      </c>
    </row>
    <row r="959" spans="8:14" x14ac:dyDescent="0.2">
      <c r="H959" s="14"/>
      <c r="I959" s="883">
        <v>0.27622863738980302</v>
      </c>
      <c r="J959" s="914">
        <v>4.8680300000000001</v>
      </c>
      <c r="K959" s="873" t="s">
        <v>2450</v>
      </c>
      <c r="L959" s="916">
        <v>1.5503355704697901</v>
      </c>
      <c r="M959" s="27" t="s">
        <v>2451</v>
      </c>
      <c r="N959" s="224" t="s">
        <v>127</v>
      </c>
    </row>
    <row r="960" spans="8:14" x14ac:dyDescent="0.2">
      <c r="H960" s="14"/>
      <c r="I960" s="883">
        <v>0.25569302420305701</v>
      </c>
      <c r="J960" s="914">
        <v>4.738569</v>
      </c>
      <c r="K960" s="873" t="s">
        <v>2450</v>
      </c>
      <c r="L960" s="916">
        <v>1.39906103286384</v>
      </c>
      <c r="M960" s="27" t="s">
        <v>2451</v>
      </c>
      <c r="N960" s="224" t="s">
        <v>127</v>
      </c>
    </row>
    <row r="961" spans="8:14" x14ac:dyDescent="0.2">
      <c r="H961" s="14"/>
      <c r="I961" s="883">
        <v>0.234496848600002</v>
      </c>
      <c r="J961" s="914">
        <v>4.7417530000000001</v>
      </c>
      <c r="K961" s="873" t="s">
        <v>2450</v>
      </c>
      <c r="L961" s="916">
        <v>1.4496644295301999</v>
      </c>
      <c r="M961" s="27" t="s">
        <v>2451</v>
      </c>
      <c r="N961" s="224" t="s">
        <v>127</v>
      </c>
    </row>
    <row r="962" spans="8:14" x14ac:dyDescent="0.2">
      <c r="H962" s="14"/>
      <c r="I962" s="883">
        <v>0.27644216133942101</v>
      </c>
      <c r="J962" s="914">
        <v>4.7769640000000004</v>
      </c>
      <c r="K962" s="873" t="s">
        <v>2450</v>
      </c>
      <c r="L962" s="916">
        <v>1.5</v>
      </c>
      <c r="M962" s="27" t="s">
        <v>2451</v>
      </c>
      <c r="N962" s="224" t="s">
        <v>127</v>
      </c>
    </row>
    <row r="963" spans="8:14" x14ac:dyDescent="0.2">
      <c r="H963" s="14"/>
      <c r="I963" s="883">
        <v>0.27010202625570701</v>
      </c>
      <c r="J963" s="914">
        <v>4.7613459999999996</v>
      </c>
      <c r="K963" s="873" t="s">
        <v>2450</v>
      </c>
      <c r="L963" s="916">
        <v>1.425</v>
      </c>
      <c r="M963" s="27" t="s">
        <v>2451</v>
      </c>
      <c r="N963" s="224" t="s">
        <v>127</v>
      </c>
    </row>
    <row r="964" spans="8:14" x14ac:dyDescent="0.2">
      <c r="H964" s="14"/>
      <c r="I964" s="883">
        <v>0.30292364282090301</v>
      </c>
      <c r="J964" s="914">
        <v>4.8135070000000004</v>
      </c>
      <c r="K964" s="873" t="s">
        <v>2450</v>
      </c>
      <c r="L964" s="916">
        <v>1.4833333333333301</v>
      </c>
      <c r="M964" s="27" t="s">
        <v>2451</v>
      </c>
      <c r="N964" s="224" t="s">
        <v>127</v>
      </c>
    </row>
    <row r="965" spans="8:14" x14ac:dyDescent="0.2">
      <c r="H965" s="14"/>
      <c r="I965" s="883">
        <v>0.16216227169566599</v>
      </c>
      <c r="J965" s="914">
        <v>4.9345749999999997</v>
      </c>
      <c r="K965" s="873" t="s">
        <v>2450</v>
      </c>
      <c r="L965" s="916">
        <v>1.4736842105263099</v>
      </c>
      <c r="M965" s="27" t="s">
        <v>2451</v>
      </c>
      <c r="N965" s="224" t="s">
        <v>127</v>
      </c>
    </row>
    <row r="966" spans="8:14" x14ac:dyDescent="0.2">
      <c r="H966" s="14"/>
      <c r="I966" s="883">
        <v>0.27246575342465701</v>
      </c>
      <c r="J966" s="914">
        <v>4.777787</v>
      </c>
      <c r="K966" s="873" t="s">
        <v>2450</v>
      </c>
      <c r="L966" s="916">
        <v>1.4</v>
      </c>
      <c r="M966" s="27" t="s">
        <v>2451</v>
      </c>
      <c r="N966" s="224" t="s">
        <v>127</v>
      </c>
    </row>
    <row r="967" spans="8:14" x14ac:dyDescent="0.2">
      <c r="H967" s="14"/>
      <c r="I967" s="883">
        <v>0.29568516212351798</v>
      </c>
      <c r="J967" s="914">
        <v>4.9102889999999997</v>
      </c>
      <c r="K967" s="873" t="s">
        <v>2450</v>
      </c>
      <c r="L967" s="916">
        <v>1.4141414141414099</v>
      </c>
      <c r="M967" s="27" t="s">
        <v>2451</v>
      </c>
      <c r="N967" s="224" t="s">
        <v>127</v>
      </c>
    </row>
    <row r="968" spans="8:14" x14ac:dyDescent="0.2">
      <c r="H968" s="14"/>
      <c r="I968" s="883">
        <v>0.25922260273972603</v>
      </c>
      <c r="J968" s="914">
        <v>5.1492269999999998</v>
      </c>
      <c r="K968" s="873" t="s">
        <v>2450</v>
      </c>
      <c r="L968" s="916">
        <v>1.4650000000000001</v>
      </c>
      <c r="M968" s="27" t="s">
        <v>2451</v>
      </c>
      <c r="N968" s="224" t="s">
        <v>127</v>
      </c>
    </row>
    <row r="969" spans="8:14" x14ac:dyDescent="0.2">
      <c r="H969" s="14"/>
      <c r="I969" s="883">
        <v>0.33568821261586401</v>
      </c>
      <c r="J969" s="914">
        <v>5.3721930000000002</v>
      </c>
      <c r="K969" s="873" t="s">
        <v>2450</v>
      </c>
      <c r="L969" s="916">
        <v>1.4910179640718499</v>
      </c>
      <c r="M969" s="27" t="s">
        <v>2451</v>
      </c>
      <c r="N969" s="224" t="s">
        <v>127</v>
      </c>
    </row>
    <row r="970" spans="8:14" x14ac:dyDescent="0.2">
      <c r="H970" s="14"/>
      <c r="I970" s="883">
        <v>0.253214611872146</v>
      </c>
      <c r="J970" s="914">
        <v>4.7415269999999996</v>
      </c>
      <c r="K970" s="873" t="s">
        <v>2450</v>
      </c>
      <c r="L970" s="916">
        <v>1.3912</v>
      </c>
      <c r="M970" s="27" t="s">
        <v>2451</v>
      </c>
      <c r="N970" s="224" t="s">
        <v>127</v>
      </c>
    </row>
    <row r="971" spans="8:14" x14ac:dyDescent="0.2">
      <c r="H971" s="14"/>
      <c r="I971" s="883">
        <v>0.26494740323475402</v>
      </c>
      <c r="J971" s="914">
        <v>4.740666</v>
      </c>
      <c r="K971" s="873" t="s">
        <v>2450</v>
      </c>
      <c r="L971" s="916">
        <v>1.42056074766355</v>
      </c>
      <c r="M971" s="27" t="s">
        <v>2451</v>
      </c>
      <c r="N971" s="224" t="s">
        <v>127</v>
      </c>
    </row>
    <row r="972" spans="8:14" x14ac:dyDescent="0.2">
      <c r="H972" s="14"/>
      <c r="I972" s="883">
        <v>0.244301407243906</v>
      </c>
      <c r="J972" s="914">
        <v>5.6800579999999998</v>
      </c>
      <c r="K972" s="873" t="s">
        <v>2451</v>
      </c>
      <c r="L972" s="916">
        <v>1.2</v>
      </c>
      <c r="M972" s="27" t="s">
        <v>2448</v>
      </c>
      <c r="N972" s="224" t="s">
        <v>486</v>
      </c>
    </row>
    <row r="973" spans="8:14" x14ac:dyDescent="0.2">
      <c r="H973" s="14"/>
      <c r="I973" s="883">
        <v>0.23202963368626001</v>
      </c>
      <c r="J973" s="914">
        <v>5.6636730000000002</v>
      </c>
      <c r="K973" s="873" t="s">
        <v>2451</v>
      </c>
      <c r="L973" s="916">
        <v>1.2136499999999999</v>
      </c>
      <c r="M973" s="27" t="s">
        <v>2448</v>
      </c>
      <c r="N973" s="224" t="s">
        <v>486</v>
      </c>
    </row>
    <row r="974" spans="8:14" x14ac:dyDescent="0.2">
      <c r="H974" s="14"/>
      <c r="I974" s="883">
        <v>0.17507530120481901</v>
      </c>
      <c r="J974" s="914">
        <v>5.918329</v>
      </c>
      <c r="K974" s="873" t="s">
        <v>2451</v>
      </c>
      <c r="L974" s="916">
        <v>1.1399999999999999</v>
      </c>
      <c r="M974" s="27" t="s">
        <v>2448</v>
      </c>
      <c r="N974" s="224" t="s">
        <v>486</v>
      </c>
    </row>
    <row r="975" spans="8:14" x14ac:dyDescent="0.2">
      <c r="H975" s="14"/>
      <c r="I975" s="883">
        <v>0.159141915254601</v>
      </c>
      <c r="J975" s="914">
        <v>5.7857830000000003</v>
      </c>
      <c r="K975" s="873" t="s">
        <v>2451</v>
      </c>
      <c r="L975" s="916">
        <v>1.1470588235294099</v>
      </c>
      <c r="M975" s="27" t="s">
        <v>2448</v>
      </c>
      <c r="N975" s="224" t="s">
        <v>486</v>
      </c>
    </row>
    <row r="976" spans="8:14" x14ac:dyDescent="0.2">
      <c r="H976" s="14"/>
      <c r="I976" s="883">
        <v>0.28143723638492202</v>
      </c>
      <c r="J976" s="914">
        <v>5.7207749999999997</v>
      </c>
      <c r="K976" s="873" t="s">
        <v>2451</v>
      </c>
      <c r="L976" s="916">
        <v>1.1747412008281499</v>
      </c>
      <c r="M976" s="27" t="s">
        <v>2448</v>
      </c>
      <c r="N976" s="224" t="s">
        <v>486</v>
      </c>
    </row>
    <row r="977" spans="8:14" x14ac:dyDescent="0.2">
      <c r="H977" s="14"/>
      <c r="I977" s="883">
        <v>0.25755842158007902</v>
      </c>
      <c r="J977" s="914">
        <v>5.5147969999999997</v>
      </c>
      <c r="K977" s="873" t="s">
        <v>2451</v>
      </c>
      <c r="L977" s="916">
        <v>1.22115384615384</v>
      </c>
      <c r="M977" s="27" t="s">
        <v>2448</v>
      </c>
      <c r="N977" s="224" t="s">
        <v>486</v>
      </c>
    </row>
    <row r="978" spans="8:14" x14ac:dyDescent="0.2">
      <c r="H978" s="14"/>
      <c r="I978" s="883">
        <v>0.24995436290617001</v>
      </c>
      <c r="J978" s="914">
        <v>5.6356010000000003</v>
      </c>
      <c r="K978" s="873" t="s">
        <v>2451</v>
      </c>
      <c r="L978" s="916">
        <v>1.24444444444444</v>
      </c>
      <c r="M978" s="27" t="s">
        <v>2448</v>
      </c>
      <c r="N978" s="224" t="s">
        <v>486</v>
      </c>
    </row>
    <row r="979" spans="8:14" x14ac:dyDescent="0.2">
      <c r="H979" s="14"/>
      <c r="I979" s="883">
        <v>0.27591568679196299</v>
      </c>
      <c r="J979" s="914">
        <v>5.4780170000000004</v>
      </c>
      <c r="K979" s="873" t="s">
        <v>2451</v>
      </c>
      <c r="L979" s="916">
        <v>1.2432065217391299</v>
      </c>
      <c r="M979" s="27" t="s">
        <v>2448</v>
      </c>
      <c r="N979" s="224" t="s">
        <v>486</v>
      </c>
    </row>
    <row r="980" spans="8:14" x14ac:dyDescent="0.2">
      <c r="H980" s="14"/>
      <c r="I980" s="883">
        <v>0.222587517543195</v>
      </c>
      <c r="J980" s="914">
        <v>5.8325259999999997</v>
      </c>
      <c r="K980" s="873" t="s">
        <v>2451</v>
      </c>
      <c r="L980" s="916">
        <v>1.242</v>
      </c>
      <c r="M980" s="27" t="s">
        <v>2448</v>
      </c>
      <c r="N980" s="224" t="s">
        <v>486</v>
      </c>
    </row>
    <row r="981" spans="8:14" x14ac:dyDescent="0.2">
      <c r="H981" s="14"/>
      <c r="I981" s="883">
        <v>0.21335877209360199</v>
      </c>
      <c r="J981" s="914">
        <v>5.3850439999999997</v>
      </c>
      <c r="K981" s="873" t="s">
        <v>2451</v>
      </c>
      <c r="L981" s="916">
        <v>1.24999999999999</v>
      </c>
      <c r="M981" s="27" t="s">
        <v>2448</v>
      </c>
      <c r="N981" s="224" t="s">
        <v>486</v>
      </c>
    </row>
    <row r="982" spans="8:14" x14ac:dyDescent="0.2">
      <c r="H982" s="14"/>
      <c r="I982" s="883">
        <v>0.24511493464590101</v>
      </c>
      <c r="J982" s="914">
        <v>5.7195169999999997</v>
      </c>
      <c r="K982" s="873" t="s">
        <v>2451</v>
      </c>
      <c r="L982" s="916">
        <v>1.13656093489148</v>
      </c>
      <c r="M982" s="27" t="s">
        <v>2448</v>
      </c>
      <c r="N982" s="224" t="s">
        <v>486</v>
      </c>
    </row>
    <row r="983" spans="8:14" x14ac:dyDescent="0.2">
      <c r="H983" s="14"/>
      <c r="I983" s="883">
        <v>0.203477926078028</v>
      </c>
      <c r="J983" s="914">
        <v>5.7151300000000003</v>
      </c>
      <c r="K983" s="873" t="s">
        <v>2451</v>
      </c>
      <c r="L983" s="916">
        <v>1.1966666666666601</v>
      </c>
      <c r="M983" s="27" t="s">
        <v>2448</v>
      </c>
      <c r="N983" s="224" t="s">
        <v>486</v>
      </c>
    </row>
    <row r="984" spans="8:14" x14ac:dyDescent="0.2">
      <c r="H984" s="14"/>
      <c r="I984" s="883">
        <v>0.23240930869267601</v>
      </c>
      <c r="J984" s="914">
        <v>5.6208549999999997</v>
      </c>
      <c r="K984" s="873" t="s">
        <v>2451</v>
      </c>
      <c r="L984" s="916">
        <v>1.1234999999999999</v>
      </c>
      <c r="M984" s="27" t="s">
        <v>2448</v>
      </c>
      <c r="N984" s="224" t="s">
        <v>486</v>
      </c>
    </row>
    <row r="985" spans="8:14" x14ac:dyDescent="0.2">
      <c r="H985" s="14"/>
      <c r="I985" s="883">
        <v>0.19779685054773</v>
      </c>
      <c r="J985" s="914">
        <v>5.7811769999999996</v>
      </c>
      <c r="K985" s="873" t="s">
        <v>2451</v>
      </c>
      <c r="L985" s="916">
        <v>1.1234999999999999</v>
      </c>
      <c r="M985" s="27" t="s">
        <v>2448</v>
      </c>
      <c r="N985" s="224" t="s">
        <v>486</v>
      </c>
    </row>
    <row r="986" spans="8:14" x14ac:dyDescent="0.2">
      <c r="H986" s="14"/>
      <c r="I986" s="883">
        <v>0.19700052164840801</v>
      </c>
      <c r="J986" s="914">
        <v>5.7811769999999996</v>
      </c>
      <c r="K986" s="873" t="s">
        <v>2451</v>
      </c>
      <c r="L986" s="916">
        <v>1.1234999999999999</v>
      </c>
      <c r="M986" s="27" t="s">
        <v>2448</v>
      </c>
      <c r="N986" s="224" t="s">
        <v>486</v>
      </c>
    </row>
    <row r="987" spans="8:14" x14ac:dyDescent="0.2">
      <c r="H987" s="14"/>
      <c r="I987" s="883">
        <v>0.19271047227926</v>
      </c>
      <c r="J987" s="914">
        <v>5.7130210045999998</v>
      </c>
      <c r="K987" s="873" t="s">
        <v>2451</v>
      </c>
      <c r="L987" s="916">
        <v>1.1687386666666599</v>
      </c>
      <c r="M987" s="27" t="s">
        <v>2448</v>
      </c>
      <c r="N987" s="224" t="s">
        <v>486</v>
      </c>
    </row>
    <row r="988" spans="8:14" x14ac:dyDescent="0.2">
      <c r="H988" s="14"/>
      <c r="I988" s="883">
        <v>0.23927271277964901</v>
      </c>
      <c r="J988" s="914">
        <v>5.6636730000000002</v>
      </c>
      <c r="K988" s="873" t="s">
        <v>2451</v>
      </c>
      <c r="L988" s="916">
        <v>1.2604166666666601</v>
      </c>
      <c r="M988" s="27" t="s">
        <v>2449</v>
      </c>
      <c r="N988" s="224" t="s">
        <v>486</v>
      </c>
    </row>
    <row r="989" spans="8:14" x14ac:dyDescent="0.2">
      <c r="H989" s="14"/>
      <c r="I989" s="883">
        <v>0.280583767577195</v>
      </c>
      <c r="J989" s="914">
        <v>5.6237349999999999</v>
      </c>
      <c r="K989" s="873" t="s">
        <v>2451</v>
      </c>
      <c r="L989" s="916">
        <v>1.3090909090909</v>
      </c>
      <c r="M989" s="27" t="s">
        <v>2449</v>
      </c>
      <c r="N989" s="224" t="s">
        <v>486</v>
      </c>
    </row>
    <row r="990" spans="8:14" x14ac:dyDescent="0.2">
      <c r="H990" s="14"/>
      <c r="I990" s="883">
        <v>0.25280288338553197</v>
      </c>
      <c r="J990" s="914">
        <v>5.8092180000000004</v>
      </c>
      <c r="K990" s="873" t="s">
        <v>2451</v>
      </c>
      <c r="L990" s="916">
        <v>1.2784090909090899</v>
      </c>
      <c r="M990" s="27" t="s">
        <v>2449</v>
      </c>
      <c r="N990" s="224" t="s">
        <v>486</v>
      </c>
    </row>
    <row r="991" spans="8:14" x14ac:dyDescent="0.2">
      <c r="H991" s="14"/>
      <c r="I991" s="883">
        <v>0.247243845511917</v>
      </c>
      <c r="J991" s="914">
        <v>5.6356010000000003</v>
      </c>
      <c r="K991" s="873" t="s">
        <v>2451</v>
      </c>
      <c r="L991" s="916">
        <v>1.27142857142857</v>
      </c>
      <c r="M991" s="27" t="s">
        <v>2449</v>
      </c>
      <c r="N991" s="224" t="s">
        <v>486</v>
      </c>
    </row>
    <row r="992" spans="8:14" x14ac:dyDescent="0.2">
      <c r="H992" s="14"/>
      <c r="I992" s="883">
        <v>0.24313391367867901</v>
      </c>
      <c r="J992" s="914">
        <v>5.4923539999999997</v>
      </c>
      <c r="K992" s="873" t="s">
        <v>2451</v>
      </c>
      <c r="L992" s="916">
        <v>1.29356545485577</v>
      </c>
      <c r="M992" s="27" t="s">
        <v>2449</v>
      </c>
      <c r="N992" s="224" t="s">
        <v>486</v>
      </c>
    </row>
    <row r="993" spans="8:14" x14ac:dyDescent="0.2">
      <c r="H993" s="14"/>
      <c r="I993" s="883">
        <v>0.27484390039496798</v>
      </c>
      <c r="J993" s="914">
        <v>5.8249050000000002</v>
      </c>
      <c r="K993" s="873" t="s">
        <v>2451</v>
      </c>
      <c r="L993" s="916">
        <v>1.3</v>
      </c>
      <c r="M993" s="27" t="s">
        <v>2449</v>
      </c>
      <c r="N993" s="224" t="s">
        <v>486</v>
      </c>
    </row>
    <row r="994" spans="8:14" x14ac:dyDescent="0.2">
      <c r="H994" s="14"/>
      <c r="I994" s="883">
        <v>0.25130558790134699</v>
      </c>
      <c r="J994" s="914">
        <v>5.7074499999999997</v>
      </c>
      <c r="K994" s="873" t="s">
        <v>2451</v>
      </c>
      <c r="L994" s="916">
        <v>1.29760918074593</v>
      </c>
      <c r="M994" s="27" t="s">
        <v>2449</v>
      </c>
      <c r="N994" s="224" t="s">
        <v>486</v>
      </c>
    </row>
    <row r="995" spans="8:14" x14ac:dyDescent="0.2">
      <c r="H995" s="14"/>
      <c r="I995" s="883">
        <v>0.272371303395399</v>
      </c>
      <c r="J995" s="914">
        <v>5.6873579999999997</v>
      </c>
      <c r="K995" s="873" t="s">
        <v>2451</v>
      </c>
      <c r="L995" s="916">
        <v>1.2825</v>
      </c>
      <c r="M995" s="27" t="s">
        <v>2449</v>
      </c>
      <c r="N995" s="224" t="s">
        <v>486</v>
      </c>
    </row>
    <row r="996" spans="8:14" x14ac:dyDescent="0.2">
      <c r="H996" s="14"/>
      <c r="I996" s="883">
        <v>0.25558056087988301</v>
      </c>
      <c r="J996" s="914">
        <v>5.6190509999999998</v>
      </c>
      <c r="K996" s="873" t="s">
        <v>2451</v>
      </c>
      <c r="L996" s="916">
        <v>1.2825</v>
      </c>
      <c r="M996" s="27" t="s">
        <v>2449</v>
      </c>
      <c r="N996" s="224" t="s">
        <v>486</v>
      </c>
    </row>
    <row r="997" spans="8:14" x14ac:dyDescent="0.2">
      <c r="H997" s="14"/>
      <c r="I997" s="883">
        <v>0.22807277598688899</v>
      </c>
      <c r="J997" s="914">
        <v>5.6109549999999997</v>
      </c>
      <c r="K997" s="873" t="s">
        <v>2451</v>
      </c>
      <c r="L997" s="916">
        <v>1.2641129032258001</v>
      </c>
      <c r="M997" s="27" t="s">
        <v>2449</v>
      </c>
      <c r="N997" s="224" t="s">
        <v>486</v>
      </c>
    </row>
    <row r="998" spans="8:14" x14ac:dyDescent="0.2">
      <c r="H998" s="14"/>
      <c r="I998" s="883">
        <v>0.247931779527051</v>
      </c>
      <c r="J998" s="914">
        <v>5.5542619999999996</v>
      </c>
      <c r="K998" s="873" t="s">
        <v>2451</v>
      </c>
      <c r="L998" s="916">
        <v>1.2542372881355901</v>
      </c>
      <c r="M998" s="27" t="s">
        <v>2449</v>
      </c>
      <c r="N998" s="224" t="s">
        <v>486</v>
      </c>
    </row>
    <row r="999" spans="8:14" x14ac:dyDescent="0.2">
      <c r="H999" s="14"/>
      <c r="I999" s="883">
        <v>0.205072629097269</v>
      </c>
      <c r="J999" s="914">
        <v>5.4522310000000003</v>
      </c>
      <c r="K999" s="873" t="s">
        <v>2451</v>
      </c>
      <c r="L999" s="916">
        <v>1.2527999999999999</v>
      </c>
      <c r="M999" s="27" t="s">
        <v>2449</v>
      </c>
      <c r="N999" s="224" t="s">
        <v>486</v>
      </c>
    </row>
    <row r="1000" spans="8:14" x14ac:dyDescent="0.2">
      <c r="H1000" s="14"/>
      <c r="I1000" s="883">
        <v>0.157864028411973</v>
      </c>
      <c r="J1000" s="914">
        <v>5.7130210000000003</v>
      </c>
      <c r="K1000" s="873" t="s">
        <v>2451</v>
      </c>
      <c r="L1000" s="916">
        <v>1.2962962962962901</v>
      </c>
      <c r="M1000" s="27" t="s">
        <v>2449</v>
      </c>
      <c r="N1000" s="224" t="s">
        <v>486</v>
      </c>
    </row>
    <row r="1001" spans="8:14" x14ac:dyDescent="0.2">
      <c r="H1001" s="14"/>
      <c r="I1001" s="883">
        <v>0.28417214803003099</v>
      </c>
      <c r="J1001" s="914">
        <v>5.8554979999999999</v>
      </c>
      <c r="K1001" s="873" t="s">
        <v>2451</v>
      </c>
      <c r="L1001" s="916">
        <v>1.37448275862068</v>
      </c>
      <c r="M1001" s="27" t="s">
        <v>2450</v>
      </c>
      <c r="N1001" s="224" t="s">
        <v>486</v>
      </c>
    </row>
    <row r="1002" spans="8:14" x14ac:dyDescent="0.2">
      <c r="H1002" s="14"/>
      <c r="I1002" s="883">
        <v>0.25245650433903399</v>
      </c>
      <c r="J1002" s="914">
        <v>5.6630149999999997</v>
      </c>
      <c r="K1002" s="873" t="s">
        <v>2451</v>
      </c>
      <c r="L1002" s="916">
        <v>1.3253846153846101</v>
      </c>
      <c r="M1002" s="27" t="s">
        <v>2450</v>
      </c>
      <c r="N1002" s="224" t="s">
        <v>486</v>
      </c>
    </row>
    <row r="1003" spans="8:14" x14ac:dyDescent="0.2">
      <c r="H1003" s="14"/>
      <c r="I1003" s="883">
        <v>0.27473635334143598</v>
      </c>
      <c r="J1003" s="914">
        <v>5.8711140000000004</v>
      </c>
      <c r="K1003" s="873" t="s">
        <v>2451</v>
      </c>
      <c r="L1003" s="916">
        <v>1.3829411764705799</v>
      </c>
      <c r="M1003" s="27" t="s">
        <v>2450</v>
      </c>
      <c r="N1003" s="224" t="s">
        <v>486</v>
      </c>
    </row>
    <row r="1004" spans="8:14" x14ac:dyDescent="0.2">
      <c r="H1004" s="14"/>
      <c r="I1004" s="883">
        <v>0.28370332289737399</v>
      </c>
      <c r="J1004" s="914">
        <v>5.7881270000000002</v>
      </c>
      <c r="K1004" s="873" t="s">
        <v>2451</v>
      </c>
      <c r="L1004" s="916">
        <v>1.36431478968792</v>
      </c>
      <c r="M1004" s="27" t="s">
        <v>2450</v>
      </c>
      <c r="N1004" s="224" t="s">
        <v>486</v>
      </c>
    </row>
    <row r="1005" spans="8:14" x14ac:dyDescent="0.2">
      <c r="H1005" s="14"/>
      <c r="I1005" s="883">
        <v>0.26640811890808802</v>
      </c>
      <c r="J1005" s="914">
        <v>5.7074499999999997</v>
      </c>
      <c r="K1005" s="873" t="s">
        <v>2451</v>
      </c>
      <c r="L1005" s="916">
        <v>1.3360832999599499</v>
      </c>
      <c r="M1005" s="27" t="s">
        <v>2450</v>
      </c>
      <c r="N1005" s="224" t="s">
        <v>486</v>
      </c>
    </row>
    <row r="1006" spans="8:14" x14ac:dyDescent="0.2">
      <c r="H1006" s="14"/>
      <c r="I1006" s="883">
        <v>0.27702541571043199</v>
      </c>
      <c r="J1006" s="914">
        <v>5.4780170000000004</v>
      </c>
      <c r="K1006" s="873" t="s">
        <v>2451</v>
      </c>
      <c r="L1006" s="916">
        <v>1.35286274509803</v>
      </c>
      <c r="M1006" s="27" t="s">
        <v>2450</v>
      </c>
      <c r="N1006" s="224" t="s">
        <v>486</v>
      </c>
    </row>
    <row r="1007" spans="8:14" x14ac:dyDescent="0.2">
      <c r="H1007" s="14"/>
      <c r="I1007" s="883">
        <v>0.26183806606542298</v>
      </c>
      <c r="J1007" s="914">
        <v>5.8325259999999997</v>
      </c>
      <c r="K1007" s="873" t="s">
        <v>2451</v>
      </c>
      <c r="L1007" s="916">
        <v>1.3171390013495201</v>
      </c>
      <c r="M1007" s="27" t="s">
        <v>2450</v>
      </c>
      <c r="N1007" s="224" t="s">
        <v>486</v>
      </c>
    </row>
    <row r="1008" spans="8:14" x14ac:dyDescent="0.2">
      <c r="H1008" s="14"/>
      <c r="I1008" s="883">
        <v>0.28137304381846601</v>
      </c>
      <c r="J1008" s="914">
        <v>5.7123160000000004</v>
      </c>
      <c r="K1008" s="873" t="s">
        <v>2451</v>
      </c>
      <c r="L1008" s="916">
        <v>1.4119999999999999</v>
      </c>
      <c r="M1008" s="27" t="s">
        <v>2451</v>
      </c>
      <c r="N1008" s="224" t="s">
        <v>486</v>
      </c>
    </row>
    <row r="1009" spans="8:14" x14ac:dyDescent="0.2">
      <c r="H1009" s="14"/>
      <c r="I1009" s="883">
        <v>0.252381367573212</v>
      </c>
      <c r="J1009" s="914">
        <v>5.8113530000000004</v>
      </c>
      <c r="K1009" s="873" t="s">
        <v>2451</v>
      </c>
      <c r="L1009" s="916">
        <v>1.4177195685670201</v>
      </c>
      <c r="M1009" s="27" t="s">
        <v>2451</v>
      </c>
      <c r="N1009" s="224" t="s">
        <v>486</v>
      </c>
    </row>
    <row r="1010" spans="8:14" x14ac:dyDescent="0.2">
      <c r="H1010" s="14"/>
      <c r="I1010" s="883">
        <v>0.24685835995740099</v>
      </c>
      <c r="J1010" s="914">
        <v>5.8574130000000002</v>
      </c>
      <c r="K1010" s="873" t="s">
        <v>2451</v>
      </c>
      <c r="L1010" s="916">
        <v>1.4</v>
      </c>
      <c r="M1010" s="27" t="s">
        <v>2451</v>
      </c>
      <c r="N1010" s="224" t="s">
        <v>486</v>
      </c>
    </row>
    <row r="1011" spans="8:14" x14ac:dyDescent="0.2">
      <c r="H1011" s="14"/>
      <c r="I1011" s="883">
        <v>0.218888318503308</v>
      </c>
      <c r="J1011" s="914">
        <v>5.6000769999999997</v>
      </c>
      <c r="K1011" s="873" t="s">
        <v>2451</v>
      </c>
      <c r="L1011" s="916">
        <v>1.4</v>
      </c>
      <c r="M1011" s="27" t="s">
        <v>2451</v>
      </c>
      <c r="N1011" s="224" t="s">
        <v>486</v>
      </c>
    </row>
    <row r="1012" spans="8:14" x14ac:dyDescent="0.2">
      <c r="H1012" s="14"/>
      <c r="I1012" s="883">
        <v>0.251981251090443</v>
      </c>
      <c r="J1012" s="914">
        <v>5.7239709999999997</v>
      </c>
      <c r="K1012" s="873" t="s">
        <v>2451</v>
      </c>
      <c r="L1012" s="916">
        <v>1.4019607843137201</v>
      </c>
      <c r="M1012" s="27" t="s">
        <v>2451</v>
      </c>
      <c r="N1012" s="224" t="s">
        <v>486</v>
      </c>
    </row>
    <row r="1013" spans="8:14" x14ac:dyDescent="0.2">
      <c r="H1013" s="14"/>
      <c r="I1013" s="883">
        <v>0.28658080818102999</v>
      </c>
      <c r="J1013" s="914">
        <v>5.8493110000000001</v>
      </c>
      <c r="K1013" s="873" t="s">
        <v>2451</v>
      </c>
      <c r="L1013" s="916">
        <v>1.2463768115942</v>
      </c>
      <c r="M1013" s="27" t="s">
        <v>2448</v>
      </c>
      <c r="N1013" s="224" t="s">
        <v>127</v>
      </c>
    </row>
    <row r="1014" spans="8:14" x14ac:dyDescent="0.2">
      <c r="H1014" s="14"/>
      <c r="I1014" s="883">
        <v>0.26180183616624803</v>
      </c>
      <c r="J1014" s="914">
        <v>5.6199870000000001</v>
      </c>
      <c r="K1014" s="873" t="s">
        <v>2451</v>
      </c>
      <c r="L1014" s="916">
        <v>1.17183333333333</v>
      </c>
      <c r="M1014" s="27" t="s">
        <v>2448</v>
      </c>
      <c r="N1014" s="224" t="s">
        <v>127</v>
      </c>
    </row>
    <row r="1015" spans="8:14" x14ac:dyDescent="0.2">
      <c r="H1015" s="14"/>
      <c r="I1015" s="883">
        <v>0.29728306335082499</v>
      </c>
      <c r="J1015" s="914">
        <v>5.7625169999999999</v>
      </c>
      <c r="K1015" s="873" t="s">
        <v>2451</v>
      </c>
      <c r="L1015" s="916">
        <v>1.25</v>
      </c>
      <c r="M1015" s="27" t="s">
        <v>2448</v>
      </c>
      <c r="N1015" s="224" t="s">
        <v>127</v>
      </c>
    </row>
    <row r="1016" spans="8:14" x14ac:dyDescent="0.2">
      <c r="H1016" s="14"/>
      <c r="I1016" s="883">
        <v>0.28704123441866097</v>
      </c>
      <c r="J1016" s="914">
        <v>5.8972490000000004</v>
      </c>
      <c r="K1016" s="873" t="s">
        <v>2451</v>
      </c>
      <c r="L1016" s="916">
        <v>1.1864285714285701</v>
      </c>
      <c r="M1016" s="27" t="s">
        <v>2448</v>
      </c>
      <c r="N1016" s="224" t="s">
        <v>127</v>
      </c>
    </row>
    <row r="1017" spans="8:14" x14ac:dyDescent="0.2">
      <c r="H1017" s="14"/>
      <c r="I1017" s="883">
        <v>0.30370715914205498</v>
      </c>
      <c r="J1017" s="914">
        <v>5.7881270000000002</v>
      </c>
      <c r="K1017" s="873" t="s">
        <v>2451</v>
      </c>
      <c r="L1017" s="916">
        <v>1.2258910558170799</v>
      </c>
      <c r="M1017" s="27" t="s">
        <v>2448</v>
      </c>
      <c r="N1017" s="224" t="s">
        <v>127</v>
      </c>
    </row>
    <row r="1018" spans="8:14" x14ac:dyDescent="0.2">
      <c r="H1018" s="14"/>
      <c r="I1018" s="883">
        <v>0.27848415191867898</v>
      </c>
      <c r="J1018" s="914">
        <v>5.5992620000000004</v>
      </c>
      <c r="K1018" s="873" t="s">
        <v>2451</v>
      </c>
      <c r="L1018" s="916">
        <v>1.1052631578947301</v>
      </c>
      <c r="M1018" s="27" t="s">
        <v>2448</v>
      </c>
      <c r="N1018" s="224" t="s">
        <v>127</v>
      </c>
    </row>
    <row r="1019" spans="8:14" x14ac:dyDescent="0.2">
      <c r="H1019" s="14"/>
      <c r="I1019" s="883">
        <v>0.26821599048015199</v>
      </c>
      <c r="J1019" s="914">
        <v>5.8092180000000004</v>
      </c>
      <c r="K1019" s="873" t="s">
        <v>2451</v>
      </c>
      <c r="L1019" s="916">
        <v>1.23529411764705</v>
      </c>
      <c r="M1019" s="27" t="s">
        <v>2448</v>
      </c>
      <c r="N1019" s="224" t="s">
        <v>127</v>
      </c>
    </row>
    <row r="1020" spans="8:14" x14ac:dyDescent="0.2">
      <c r="H1020" s="14"/>
      <c r="I1020" s="883">
        <v>0.28171996954121398</v>
      </c>
      <c r="J1020" s="914">
        <v>5.8588940000000003</v>
      </c>
      <c r="K1020" s="873" t="s">
        <v>2451</v>
      </c>
      <c r="L1020" s="916">
        <v>1.23529411764705</v>
      </c>
      <c r="M1020" s="27" t="s">
        <v>2448</v>
      </c>
      <c r="N1020" s="224" t="s">
        <v>127</v>
      </c>
    </row>
    <row r="1021" spans="8:14" x14ac:dyDescent="0.2">
      <c r="H1021" s="14"/>
      <c r="I1021" s="883">
        <v>0.24433126281752099</v>
      </c>
      <c r="J1021" s="914">
        <v>5.5821389999999997</v>
      </c>
      <c r="K1021" s="873" t="s">
        <v>2451</v>
      </c>
      <c r="L1021" s="916">
        <v>1.09963636363636</v>
      </c>
      <c r="M1021" s="27" t="s">
        <v>2448</v>
      </c>
      <c r="N1021" s="224" t="s">
        <v>127</v>
      </c>
    </row>
    <row r="1022" spans="8:14" x14ac:dyDescent="0.2">
      <c r="H1022" s="14"/>
      <c r="I1022" s="883">
        <v>0.24597808313876501</v>
      </c>
      <c r="J1022" s="914">
        <v>5.5919569999999998</v>
      </c>
      <c r="K1022" s="873" t="s">
        <v>2451</v>
      </c>
      <c r="L1022" s="916">
        <v>1.0880202020201999</v>
      </c>
      <c r="M1022" s="27" t="s">
        <v>2448</v>
      </c>
      <c r="N1022" s="224" t="s">
        <v>127</v>
      </c>
    </row>
    <row r="1023" spans="8:14" x14ac:dyDescent="0.2">
      <c r="H1023" s="14"/>
      <c r="I1023" s="883">
        <v>0.24019366962847899</v>
      </c>
      <c r="J1023" s="914">
        <v>5.5677890000000003</v>
      </c>
      <c r="K1023" s="873" t="s">
        <v>2451</v>
      </c>
      <c r="L1023" s="916">
        <v>1.0547619047618999</v>
      </c>
      <c r="M1023" s="27" t="s">
        <v>2448</v>
      </c>
      <c r="N1023" s="224" t="s">
        <v>127</v>
      </c>
    </row>
    <row r="1024" spans="8:14" x14ac:dyDescent="0.2">
      <c r="H1024" s="14"/>
      <c r="I1024" s="883">
        <v>0.25159666575227102</v>
      </c>
      <c r="J1024" s="914">
        <v>5.6309290000000001</v>
      </c>
      <c r="K1024" s="873" t="s">
        <v>2451</v>
      </c>
      <c r="L1024" s="916">
        <v>1.07495039682539</v>
      </c>
      <c r="M1024" s="27" t="s">
        <v>2448</v>
      </c>
      <c r="N1024" s="224" t="s">
        <v>127</v>
      </c>
    </row>
    <row r="1025" spans="8:14" x14ac:dyDescent="0.2">
      <c r="H1025" s="14"/>
      <c r="I1025" s="883">
        <v>0.24529822961839101</v>
      </c>
      <c r="J1025" s="914">
        <v>5.6309290000000001</v>
      </c>
      <c r="K1025" s="873" t="s">
        <v>2451</v>
      </c>
      <c r="L1025" s="916">
        <v>1.0983535353535301</v>
      </c>
      <c r="M1025" s="27" t="s">
        <v>2448</v>
      </c>
      <c r="N1025" s="224" t="s">
        <v>127</v>
      </c>
    </row>
    <row r="1026" spans="8:14" x14ac:dyDescent="0.2">
      <c r="H1026" s="14"/>
      <c r="I1026" s="883">
        <v>0.26825999991642202</v>
      </c>
      <c r="J1026" s="914">
        <v>5.8819429999999997</v>
      </c>
      <c r="K1026" s="873" t="s">
        <v>2451</v>
      </c>
      <c r="L1026" s="916">
        <v>1.2392086330935199</v>
      </c>
      <c r="M1026" s="27" t="s">
        <v>2448</v>
      </c>
      <c r="N1026" s="224" t="s">
        <v>127</v>
      </c>
    </row>
    <row r="1027" spans="8:14" x14ac:dyDescent="0.2">
      <c r="H1027" s="14"/>
      <c r="I1027" s="883">
        <v>0.24958742109666099</v>
      </c>
      <c r="J1027" s="914">
        <v>5.709079</v>
      </c>
      <c r="K1027" s="873" t="s">
        <v>2451</v>
      </c>
      <c r="L1027" s="916">
        <v>1.1062386666666599</v>
      </c>
      <c r="M1027" s="27" t="s">
        <v>2448</v>
      </c>
      <c r="N1027" s="224" t="s">
        <v>127</v>
      </c>
    </row>
    <row r="1028" spans="8:14" x14ac:dyDescent="0.2">
      <c r="H1028" s="14"/>
      <c r="I1028" s="883">
        <v>0.28731709678311601</v>
      </c>
      <c r="J1028" s="914">
        <v>5.8929130000000001</v>
      </c>
      <c r="K1028" s="873" t="s">
        <v>2451</v>
      </c>
      <c r="L1028" s="916">
        <v>1.141</v>
      </c>
      <c r="M1028" s="27" t="s">
        <v>2448</v>
      </c>
      <c r="N1028" s="224" t="s">
        <v>127</v>
      </c>
    </row>
    <row r="1029" spans="8:14" x14ac:dyDescent="0.2">
      <c r="H1029" s="14"/>
      <c r="I1029" s="883">
        <v>0.29071446352999702</v>
      </c>
      <c r="J1029" s="914">
        <v>5.8384070000000001</v>
      </c>
      <c r="K1029" s="873" t="s">
        <v>2451</v>
      </c>
      <c r="L1029" s="916">
        <v>1.1299999999999999</v>
      </c>
      <c r="M1029" s="27" t="s">
        <v>2448</v>
      </c>
      <c r="N1029" s="224" t="s">
        <v>127</v>
      </c>
    </row>
    <row r="1030" spans="8:14" x14ac:dyDescent="0.2">
      <c r="H1030" s="14"/>
      <c r="I1030" s="883">
        <v>0.26795148397090102</v>
      </c>
      <c r="J1030" s="914">
        <v>5.7839210000000003</v>
      </c>
      <c r="K1030" s="873" t="s">
        <v>2451</v>
      </c>
      <c r="L1030" s="916">
        <v>1.1083333333333301</v>
      </c>
      <c r="M1030" s="27" t="s">
        <v>2448</v>
      </c>
      <c r="N1030" s="224" t="s">
        <v>127</v>
      </c>
    </row>
    <row r="1031" spans="8:14" x14ac:dyDescent="0.2">
      <c r="H1031" s="14"/>
      <c r="I1031" s="883">
        <v>0.26421192456870002</v>
      </c>
      <c r="J1031" s="914">
        <v>5.5269959999999996</v>
      </c>
      <c r="K1031" s="873" t="s">
        <v>2451</v>
      </c>
      <c r="L1031" s="916">
        <v>1.12995</v>
      </c>
      <c r="M1031" s="27" t="s">
        <v>2448</v>
      </c>
      <c r="N1031" s="224" t="s">
        <v>127</v>
      </c>
    </row>
    <row r="1032" spans="8:14" x14ac:dyDescent="0.2">
      <c r="H1032" s="14"/>
      <c r="I1032" s="883">
        <v>0.264285121566675</v>
      </c>
      <c r="J1032" s="914">
        <v>5.8609159999999996</v>
      </c>
      <c r="K1032" s="873" t="s">
        <v>2451</v>
      </c>
      <c r="L1032" s="916">
        <v>1.1279999999999999</v>
      </c>
      <c r="M1032" s="27" t="s">
        <v>2448</v>
      </c>
      <c r="N1032" s="224" t="s">
        <v>127</v>
      </c>
    </row>
    <row r="1033" spans="8:14" x14ac:dyDescent="0.2">
      <c r="H1033" s="14"/>
      <c r="I1033" s="883">
        <v>0.30626483205549399</v>
      </c>
      <c r="J1033" s="914">
        <v>5.8315440000000001</v>
      </c>
      <c r="K1033" s="873" t="s">
        <v>2451</v>
      </c>
      <c r="L1033" s="916">
        <v>1.2199166666666601</v>
      </c>
      <c r="M1033" s="27" t="s">
        <v>2448</v>
      </c>
      <c r="N1033" s="224" t="s">
        <v>127</v>
      </c>
    </row>
    <row r="1034" spans="8:14" x14ac:dyDescent="0.2">
      <c r="H1034" s="14"/>
      <c r="I1034" s="883">
        <v>0.269665855389919</v>
      </c>
      <c r="J1034" s="914">
        <v>5.7028569999999998</v>
      </c>
      <c r="K1034" s="873" t="s">
        <v>2451</v>
      </c>
      <c r="L1034" s="916">
        <v>1.24</v>
      </c>
      <c r="M1034" s="27" t="s">
        <v>2448</v>
      </c>
      <c r="N1034" s="224" t="s">
        <v>127</v>
      </c>
    </row>
    <row r="1035" spans="8:14" x14ac:dyDescent="0.2">
      <c r="H1035" s="14"/>
      <c r="I1035" s="883">
        <v>0.28151090026855902</v>
      </c>
      <c r="J1035" s="914">
        <v>5.8602309999999997</v>
      </c>
      <c r="K1035" s="873" t="s">
        <v>2451</v>
      </c>
      <c r="L1035" s="916">
        <v>1.2216021602160201</v>
      </c>
      <c r="M1035" s="27" t="s">
        <v>2448</v>
      </c>
      <c r="N1035" s="224" t="s">
        <v>127</v>
      </c>
    </row>
    <row r="1036" spans="8:14" x14ac:dyDescent="0.2">
      <c r="H1036" s="14"/>
      <c r="I1036" s="883">
        <v>0.29363642021408998</v>
      </c>
      <c r="J1036" s="914">
        <v>5.6922249999999996</v>
      </c>
      <c r="K1036" s="873" t="s">
        <v>2451</v>
      </c>
      <c r="L1036" s="916">
        <v>1.24</v>
      </c>
      <c r="M1036" s="27" t="s">
        <v>2448</v>
      </c>
      <c r="N1036" s="224" t="s">
        <v>127</v>
      </c>
    </row>
    <row r="1037" spans="8:14" x14ac:dyDescent="0.2">
      <c r="H1037" s="14"/>
      <c r="I1037" s="883">
        <v>0.25953250177466702</v>
      </c>
      <c r="J1037" s="914">
        <v>5.835769</v>
      </c>
      <c r="K1037" s="873" t="s">
        <v>2451</v>
      </c>
      <c r="L1037" s="916">
        <v>1.0475000000000001</v>
      </c>
      <c r="M1037" s="27" t="s">
        <v>2448</v>
      </c>
      <c r="N1037" s="224" t="s">
        <v>127</v>
      </c>
    </row>
    <row r="1038" spans="8:14" x14ac:dyDescent="0.2">
      <c r="H1038" s="14"/>
      <c r="I1038" s="883">
        <v>0.27124150694655702</v>
      </c>
      <c r="J1038" s="914">
        <v>5.8443699999999996</v>
      </c>
      <c r="K1038" s="873" t="s">
        <v>2451</v>
      </c>
      <c r="L1038" s="916">
        <v>1.1057999999999999</v>
      </c>
      <c r="M1038" s="27" t="s">
        <v>2448</v>
      </c>
      <c r="N1038" s="224" t="s">
        <v>127</v>
      </c>
    </row>
    <row r="1039" spans="8:14" x14ac:dyDescent="0.2">
      <c r="H1039" s="14"/>
      <c r="I1039" s="883">
        <v>0.25968474292667998</v>
      </c>
      <c r="J1039" s="914">
        <v>5.8990939999999998</v>
      </c>
      <c r="K1039" s="873" t="s">
        <v>2451</v>
      </c>
      <c r="L1039" s="916">
        <v>1.24999999999999</v>
      </c>
      <c r="M1039" s="27" t="s">
        <v>2448</v>
      </c>
      <c r="N1039" s="224" t="s">
        <v>127</v>
      </c>
    </row>
    <row r="1040" spans="8:14" x14ac:dyDescent="0.2">
      <c r="H1040" s="14"/>
      <c r="I1040" s="883">
        <v>0.28670327530106399</v>
      </c>
      <c r="J1040" s="914">
        <v>5.6208549999999997</v>
      </c>
      <c r="K1040" s="873" t="s">
        <v>2451</v>
      </c>
      <c r="L1040" s="916">
        <v>1.1993983454499799</v>
      </c>
      <c r="M1040" s="27" t="s">
        <v>2448</v>
      </c>
      <c r="N1040" s="224" t="s">
        <v>127</v>
      </c>
    </row>
    <row r="1041" spans="8:14" x14ac:dyDescent="0.2">
      <c r="H1041" s="14"/>
      <c r="I1041" s="883">
        <v>0.261952071290944</v>
      </c>
      <c r="J1041" s="914">
        <v>5.3860929999999998</v>
      </c>
      <c r="K1041" s="873" t="s">
        <v>2451</v>
      </c>
      <c r="L1041" s="916">
        <v>1.2023677395486401</v>
      </c>
      <c r="M1041" s="27" t="s">
        <v>2448</v>
      </c>
      <c r="N1041" s="224" t="s">
        <v>127</v>
      </c>
    </row>
    <row r="1042" spans="8:14" x14ac:dyDescent="0.2">
      <c r="H1042" s="14"/>
      <c r="I1042" s="883">
        <v>0.29899729807543202</v>
      </c>
      <c r="J1042" s="914">
        <v>5.8230969999999997</v>
      </c>
      <c r="K1042" s="873" t="s">
        <v>2451</v>
      </c>
      <c r="L1042" s="916">
        <v>1.2477931034482701</v>
      </c>
      <c r="M1042" s="27" t="s">
        <v>2448</v>
      </c>
      <c r="N1042" s="224" t="s">
        <v>127</v>
      </c>
    </row>
    <row r="1043" spans="8:14" x14ac:dyDescent="0.2">
      <c r="H1043" s="14"/>
      <c r="I1043" s="883">
        <v>0.29552416520671798</v>
      </c>
      <c r="J1043" s="914">
        <v>5.7775590000000001</v>
      </c>
      <c r="K1043" s="873" t="s">
        <v>2451</v>
      </c>
      <c r="L1043" s="916">
        <v>1.2103448275862001</v>
      </c>
      <c r="M1043" s="27" t="s">
        <v>2448</v>
      </c>
      <c r="N1043" s="224" t="s">
        <v>127</v>
      </c>
    </row>
    <row r="1044" spans="8:14" x14ac:dyDescent="0.2">
      <c r="H1044" s="14"/>
      <c r="I1044" s="883">
        <v>0.27917363857620903</v>
      </c>
      <c r="J1044" s="914">
        <v>5.8879070000000002</v>
      </c>
      <c r="K1044" s="873" t="s">
        <v>2451</v>
      </c>
      <c r="L1044" s="916">
        <v>1.24</v>
      </c>
      <c r="M1044" s="27" t="s">
        <v>2448</v>
      </c>
      <c r="N1044" s="224" t="s">
        <v>127</v>
      </c>
    </row>
    <row r="1045" spans="8:14" x14ac:dyDescent="0.2">
      <c r="H1045" s="14"/>
      <c r="I1045" s="883">
        <v>0.29470775626086698</v>
      </c>
      <c r="J1045" s="914">
        <v>5.8909060000000002</v>
      </c>
      <c r="K1045" s="873" t="s">
        <v>2451</v>
      </c>
      <c r="L1045" s="916">
        <v>1.1520040080160301</v>
      </c>
      <c r="M1045" s="27" t="s">
        <v>2448</v>
      </c>
      <c r="N1045" s="224" t="s">
        <v>127</v>
      </c>
    </row>
    <row r="1046" spans="8:14" x14ac:dyDescent="0.2">
      <c r="H1046" s="14"/>
      <c r="I1046" s="883">
        <v>0.28452673002108098</v>
      </c>
      <c r="J1046" s="914">
        <v>5.8451440000000003</v>
      </c>
      <c r="K1046" s="873" t="s">
        <v>2451</v>
      </c>
      <c r="L1046" s="916">
        <v>1.1410714285714201</v>
      </c>
      <c r="M1046" s="27" t="s">
        <v>2448</v>
      </c>
      <c r="N1046" s="224" t="s">
        <v>127</v>
      </c>
    </row>
    <row r="1047" spans="8:14" x14ac:dyDescent="0.2">
      <c r="H1047" s="14"/>
      <c r="I1047" s="883">
        <v>0.28136149070347999</v>
      </c>
      <c r="J1047" s="914">
        <v>5.8451440000000003</v>
      </c>
      <c r="K1047" s="873" t="s">
        <v>2451</v>
      </c>
      <c r="L1047" s="916">
        <v>1.1241071428571401</v>
      </c>
      <c r="M1047" s="27" t="s">
        <v>2448</v>
      </c>
      <c r="N1047" s="224" t="s">
        <v>127</v>
      </c>
    </row>
    <row r="1048" spans="8:14" x14ac:dyDescent="0.2">
      <c r="H1048" s="14"/>
      <c r="I1048" s="883">
        <v>0.27813706311945702</v>
      </c>
      <c r="J1048" s="914">
        <v>5.8451440000000003</v>
      </c>
      <c r="K1048" s="873" t="s">
        <v>2451</v>
      </c>
      <c r="L1048" s="916">
        <v>1.1294</v>
      </c>
      <c r="M1048" s="27" t="s">
        <v>2448</v>
      </c>
      <c r="N1048" s="224" t="s">
        <v>127</v>
      </c>
    </row>
    <row r="1049" spans="8:14" x14ac:dyDescent="0.2">
      <c r="H1049" s="14"/>
      <c r="I1049" s="883">
        <v>0.30857784528833199</v>
      </c>
      <c r="J1049" s="914">
        <v>5.7400510000000002</v>
      </c>
      <c r="K1049" s="873" t="s">
        <v>2451</v>
      </c>
      <c r="L1049" s="916">
        <v>1.2273922487710001</v>
      </c>
      <c r="M1049" s="27" t="s">
        <v>2448</v>
      </c>
      <c r="N1049" s="224" t="s">
        <v>127</v>
      </c>
    </row>
    <row r="1050" spans="8:14" x14ac:dyDescent="0.2">
      <c r="H1050" s="14"/>
      <c r="I1050" s="883">
        <v>0.28559817150679501</v>
      </c>
      <c r="J1050" s="914">
        <v>5.9188710000000002</v>
      </c>
      <c r="K1050" s="873" t="s">
        <v>2451</v>
      </c>
      <c r="L1050" s="916">
        <v>1.2212938612331099</v>
      </c>
      <c r="M1050" s="27" t="s">
        <v>2448</v>
      </c>
      <c r="N1050" s="224" t="s">
        <v>127</v>
      </c>
    </row>
    <row r="1051" spans="8:14" x14ac:dyDescent="0.2">
      <c r="H1051" s="14"/>
      <c r="I1051" s="883">
        <v>0.323539099931553</v>
      </c>
      <c r="J1051" s="914">
        <v>5.9188710000000002</v>
      </c>
      <c r="K1051" s="873" t="s">
        <v>2451</v>
      </c>
      <c r="L1051" s="916">
        <v>1.2212699219756999</v>
      </c>
      <c r="M1051" s="27" t="s">
        <v>2448</v>
      </c>
      <c r="N1051" s="224" t="s">
        <v>127</v>
      </c>
    </row>
    <row r="1052" spans="8:14" x14ac:dyDescent="0.2">
      <c r="H1052" s="14"/>
      <c r="I1052" s="883">
        <v>0.29178501404917601</v>
      </c>
      <c r="J1052" s="914">
        <v>5.9224930000000002</v>
      </c>
      <c r="K1052" s="873" t="s">
        <v>2451</v>
      </c>
      <c r="L1052" s="916">
        <v>1.24885026737967</v>
      </c>
      <c r="M1052" s="27" t="s">
        <v>2448</v>
      </c>
      <c r="N1052" s="224" t="s">
        <v>127</v>
      </c>
    </row>
    <row r="1053" spans="8:14" x14ac:dyDescent="0.2">
      <c r="H1053" s="14"/>
      <c r="I1053" s="883">
        <v>0.29295363446645201</v>
      </c>
      <c r="J1053" s="914">
        <v>5.5845789999999997</v>
      </c>
      <c r="K1053" s="873" t="s">
        <v>2451</v>
      </c>
      <c r="L1053" s="916">
        <v>1.2121710526315701</v>
      </c>
      <c r="M1053" s="27" t="s">
        <v>2448</v>
      </c>
      <c r="N1053" s="224" t="s">
        <v>127</v>
      </c>
    </row>
    <row r="1054" spans="8:14" x14ac:dyDescent="0.2">
      <c r="H1054" s="14"/>
      <c r="I1054" s="883">
        <v>0.22325818503308201</v>
      </c>
      <c r="J1054" s="914">
        <v>5.5127600000000001</v>
      </c>
      <c r="K1054" s="873" t="s">
        <v>2451</v>
      </c>
      <c r="L1054" s="916">
        <v>1.202985</v>
      </c>
      <c r="M1054" s="27" t="s">
        <v>2448</v>
      </c>
      <c r="N1054" s="224" t="s">
        <v>127</v>
      </c>
    </row>
    <row r="1055" spans="8:14" x14ac:dyDescent="0.2">
      <c r="H1055" s="14"/>
      <c r="I1055" s="883">
        <v>0.300922126772666</v>
      </c>
      <c r="J1055" s="914">
        <v>5.6456439999999999</v>
      </c>
      <c r="K1055" s="873" t="s">
        <v>2451</v>
      </c>
      <c r="L1055" s="916">
        <v>1.2467105263157801</v>
      </c>
      <c r="M1055" s="27" t="s">
        <v>2448</v>
      </c>
      <c r="N1055" s="224" t="s">
        <v>127</v>
      </c>
    </row>
    <row r="1056" spans="8:14" x14ac:dyDescent="0.2">
      <c r="H1056" s="14"/>
      <c r="I1056" s="883">
        <v>0.29714461976295897</v>
      </c>
      <c r="J1056" s="914">
        <v>5.4845370000000004</v>
      </c>
      <c r="K1056" s="873" t="s">
        <v>2451</v>
      </c>
      <c r="L1056" s="916">
        <v>1.2394736842105201</v>
      </c>
      <c r="M1056" s="27" t="s">
        <v>2448</v>
      </c>
      <c r="N1056" s="224" t="s">
        <v>127</v>
      </c>
    </row>
    <row r="1057" spans="8:14" x14ac:dyDescent="0.2">
      <c r="H1057" s="14"/>
      <c r="I1057" s="883">
        <v>0.31393208789775601</v>
      </c>
      <c r="J1057" s="914">
        <v>5.7908200000000001</v>
      </c>
      <c r="K1057" s="873" t="s">
        <v>2451</v>
      </c>
      <c r="L1057" s="916">
        <v>1.25</v>
      </c>
      <c r="M1057" s="27" t="s">
        <v>2448</v>
      </c>
      <c r="N1057" s="224" t="s">
        <v>127</v>
      </c>
    </row>
    <row r="1058" spans="8:14" x14ac:dyDescent="0.2">
      <c r="H1058" s="14"/>
      <c r="I1058" s="883">
        <v>0.30412039140458003</v>
      </c>
      <c r="J1058" s="914">
        <v>5.8586210000000003</v>
      </c>
      <c r="K1058" s="873" t="s">
        <v>2451</v>
      </c>
      <c r="L1058" s="916">
        <v>1.2322580645161201</v>
      </c>
      <c r="M1058" s="27" t="s">
        <v>2448</v>
      </c>
      <c r="N1058" s="224" t="s">
        <v>127</v>
      </c>
    </row>
    <row r="1059" spans="8:14" x14ac:dyDescent="0.2">
      <c r="H1059" s="14"/>
      <c r="I1059" s="883">
        <v>0.26951146475017101</v>
      </c>
      <c r="J1059" s="914">
        <v>5.7908200000000001</v>
      </c>
      <c r="K1059" s="873" t="s">
        <v>2451</v>
      </c>
      <c r="L1059" s="916">
        <v>1.25</v>
      </c>
      <c r="M1059" s="27" t="s">
        <v>2448</v>
      </c>
      <c r="N1059" s="224" t="s">
        <v>127</v>
      </c>
    </row>
    <row r="1060" spans="8:14" x14ac:dyDescent="0.2">
      <c r="H1060" s="14"/>
      <c r="I1060" s="883">
        <v>0.26046133246299502</v>
      </c>
      <c r="J1060" s="914">
        <v>5.7757949999999996</v>
      </c>
      <c r="K1060" s="873" t="s">
        <v>2451</v>
      </c>
      <c r="L1060" s="916">
        <v>1.2166666666666599</v>
      </c>
      <c r="M1060" s="27" t="s">
        <v>2448</v>
      </c>
      <c r="N1060" s="224" t="s">
        <v>127</v>
      </c>
    </row>
    <row r="1061" spans="8:14" x14ac:dyDescent="0.2">
      <c r="H1061" s="14"/>
      <c r="I1061" s="883">
        <v>0.288754020298366</v>
      </c>
      <c r="J1061" s="914">
        <v>5.6199870000000001</v>
      </c>
      <c r="K1061" s="873" t="s">
        <v>2451</v>
      </c>
      <c r="L1061" s="916">
        <v>1.2258064516128999</v>
      </c>
      <c r="M1061" s="27" t="s">
        <v>2448</v>
      </c>
      <c r="N1061" s="224" t="s">
        <v>127</v>
      </c>
    </row>
    <row r="1062" spans="8:14" x14ac:dyDescent="0.2">
      <c r="H1062" s="14"/>
      <c r="I1062" s="883">
        <v>0.27704594919335301</v>
      </c>
      <c r="J1062" s="914">
        <v>5.7975969999999997</v>
      </c>
      <c r="K1062" s="873" t="s">
        <v>2451</v>
      </c>
      <c r="L1062" s="916">
        <v>1.23094512195121</v>
      </c>
      <c r="M1062" s="27" t="s">
        <v>2448</v>
      </c>
      <c r="N1062" s="224" t="s">
        <v>127</v>
      </c>
    </row>
    <row r="1063" spans="8:14" x14ac:dyDescent="0.2">
      <c r="H1063" s="14"/>
      <c r="I1063" s="883">
        <v>0.26688965722154501</v>
      </c>
      <c r="J1063" s="914">
        <v>5.7975969999999997</v>
      </c>
      <c r="K1063" s="873" t="s">
        <v>2451</v>
      </c>
      <c r="L1063" s="916">
        <v>1.1208151382823801</v>
      </c>
      <c r="M1063" s="27" t="s">
        <v>2448</v>
      </c>
      <c r="N1063" s="224" t="s">
        <v>127</v>
      </c>
    </row>
    <row r="1064" spans="8:14" x14ac:dyDescent="0.2">
      <c r="H1064" s="14"/>
      <c r="I1064" s="883">
        <v>0.28657814511287</v>
      </c>
      <c r="J1064" s="914">
        <v>5.7975969999999997</v>
      </c>
      <c r="K1064" s="873" t="s">
        <v>2451</v>
      </c>
      <c r="L1064" s="916">
        <v>1.1208151382823801</v>
      </c>
      <c r="M1064" s="27" t="s">
        <v>2448</v>
      </c>
      <c r="N1064" s="224" t="s">
        <v>127</v>
      </c>
    </row>
    <row r="1065" spans="8:14" x14ac:dyDescent="0.2">
      <c r="H1065" s="14"/>
      <c r="I1065" s="883">
        <v>0.28902386541470998</v>
      </c>
      <c r="J1065" s="914">
        <v>5.7423840000000004</v>
      </c>
      <c r="K1065" s="873" t="s">
        <v>2451</v>
      </c>
      <c r="L1065" s="916">
        <v>1.25</v>
      </c>
      <c r="M1065" s="27" t="s">
        <v>2448</v>
      </c>
      <c r="N1065" s="224" t="s">
        <v>127</v>
      </c>
    </row>
    <row r="1066" spans="8:14" x14ac:dyDescent="0.2">
      <c r="H1066" s="14"/>
      <c r="I1066" s="883">
        <v>0.28690608910181398</v>
      </c>
      <c r="J1066" s="914">
        <v>5.6208549999999997</v>
      </c>
      <c r="K1066" s="873" t="s">
        <v>2451</v>
      </c>
      <c r="L1066" s="916">
        <v>1.2497500499900001</v>
      </c>
      <c r="M1066" s="27" t="s">
        <v>2448</v>
      </c>
      <c r="N1066" s="224" t="s">
        <v>127</v>
      </c>
    </row>
    <row r="1067" spans="8:14" x14ac:dyDescent="0.2">
      <c r="H1067" s="14"/>
      <c r="I1067" s="883">
        <v>0.26987651152178799</v>
      </c>
      <c r="J1067" s="914">
        <v>5.6095009999999998</v>
      </c>
      <c r="K1067" s="873" t="s">
        <v>2451</v>
      </c>
      <c r="L1067" s="916">
        <v>1.24</v>
      </c>
      <c r="M1067" s="27" t="s">
        <v>2448</v>
      </c>
      <c r="N1067" s="224" t="s">
        <v>127</v>
      </c>
    </row>
    <row r="1068" spans="8:14" x14ac:dyDescent="0.2">
      <c r="H1068" s="14"/>
      <c r="I1068" s="883">
        <v>0.27442751299878698</v>
      </c>
      <c r="J1068" s="914">
        <v>5.5176280000000002</v>
      </c>
      <c r="K1068" s="873" t="s">
        <v>2451</v>
      </c>
      <c r="L1068" s="916">
        <v>1.2210526315789401</v>
      </c>
      <c r="M1068" s="27" t="s">
        <v>2448</v>
      </c>
      <c r="N1068" s="224" t="s">
        <v>127</v>
      </c>
    </row>
    <row r="1069" spans="8:14" x14ac:dyDescent="0.2">
      <c r="H1069" s="14"/>
      <c r="I1069" s="883">
        <v>0.27385298175852502</v>
      </c>
      <c r="J1069" s="914">
        <v>5.6324240000000003</v>
      </c>
      <c r="K1069" s="873" t="s">
        <v>2451</v>
      </c>
      <c r="L1069" s="916">
        <v>1.1809523809523801</v>
      </c>
      <c r="M1069" s="27" t="s">
        <v>2448</v>
      </c>
      <c r="N1069" s="224" t="s">
        <v>127</v>
      </c>
    </row>
    <row r="1070" spans="8:14" x14ac:dyDescent="0.2">
      <c r="H1070" s="14"/>
      <c r="I1070" s="883">
        <v>0.27392910107232399</v>
      </c>
      <c r="J1070" s="914">
        <v>5.6543539999999997</v>
      </c>
      <c r="K1070" s="873" t="s">
        <v>2451</v>
      </c>
      <c r="L1070" s="916">
        <v>1.24</v>
      </c>
      <c r="M1070" s="27" t="s">
        <v>2448</v>
      </c>
      <c r="N1070" s="224" t="s">
        <v>127</v>
      </c>
    </row>
    <row r="1071" spans="8:14" x14ac:dyDescent="0.2">
      <c r="H1071" s="14"/>
      <c r="I1071" s="883">
        <v>0.27683481383184599</v>
      </c>
      <c r="J1071" s="914">
        <v>5.8230969999999997</v>
      </c>
      <c r="K1071" s="873" t="s">
        <v>2451</v>
      </c>
      <c r="L1071" s="916">
        <v>1.2016857651245501</v>
      </c>
      <c r="M1071" s="27" t="s">
        <v>2448</v>
      </c>
      <c r="N1071" s="224" t="s">
        <v>127</v>
      </c>
    </row>
    <row r="1072" spans="8:14" x14ac:dyDescent="0.2">
      <c r="H1072" s="14"/>
      <c r="I1072" s="883">
        <v>0.26953636087022598</v>
      </c>
      <c r="J1072" s="914">
        <v>5.8113530000000004</v>
      </c>
      <c r="K1072" s="873" t="s">
        <v>2451</v>
      </c>
      <c r="L1072" s="916">
        <v>1.25</v>
      </c>
      <c r="M1072" s="27" t="s">
        <v>2448</v>
      </c>
      <c r="N1072" s="224" t="s">
        <v>127</v>
      </c>
    </row>
    <row r="1073" spans="8:14" x14ac:dyDescent="0.2">
      <c r="H1073" s="14"/>
      <c r="I1073" s="883">
        <v>0.26875795719330198</v>
      </c>
      <c r="J1073" s="914">
        <v>5.8113530000000004</v>
      </c>
      <c r="K1073" s="873" t="s">
        <v>2451</v>
      </c>
      <c r="L1073" s="916">
        <v>1.20614035087719</v>
      </c>
      <c r="M1073" s="27" t="s">
        <v>2448</v>
      </c>
      <c r="N1073" s="224" t="s">
        <v>127</v>
      </c>
    </row>
    <row r="1074" spans="8:14" x14ac:dyDescent="0.2">
      <c r="H1074" s="14"/>
      <c r="I1074" s="883">
        <v>0.308160048252477</v>
      </c>
      <c r="J1074" s="914">
        <v>5.4780170000000004</v>
      </c>
      <c r="K1074" s="873" t="s">
        <v>2451</v>
      </c>
      <c r="L1074" s="916">
        <v>1.2490000000000001</v>
      </c>
      <c r="M1074" s="27" t="s">
        <v>2448</v>
      </c>
      <c r="N1074" s="224" t="s">
        <v>127</v>
      </c>
    </row>
    <row r="1075" spans="8:14" x14ac:dyDescent="0.2">
      <c r="H1075" s="14"/>
      <c r="I1075" s="883">
        <v>0.27112350398093199</v>
      </c>
      <c r="J1075" s="914">
        <v>5.4915120000000002</v>
      </c>
      <c r="K1075" s="873" t="s">
        <v>2451</v>
      </c>
      <c r="L1075" s="916">
        <v>1.19</v>
      </c>
      <c r="M1075" s="27" t="s">
        <v>2448</v>
      </c>
      <c r="N1075" s="224" t="s">
        <v>127</v>
      </c>
    </row>
    <row r="1076" spans="8:14" x14ac:dyDescent="0.2">
      <c r="I1076" s="883">
        <v>0.29433382778031297</v>
      </c>
      <c r="J1076" s="914">
        <v>5.6208549999999997</v>
      </c>
      <c r="K1076" s="873" t="s">
        <v>2451</v>
      </c>
      <c r="L1076" s="916">
        <v>1.25</v>
      </c>
      <c r="M1076" s="27" t="s">
        <v>2448</v>
      </c>
      <c r="N1076" s="224" t="s">
        <v>127</v>
      </c>
    </row>
    <row r="1077" spans="8:14" x14ac:dyDescent="0.2">
      <c r="I1077" s="883">
        <v>0.29067396926821798</v>
      </c>
      <c r="J1077" s="914">
        <v>5.6208549999999997</v>
      </c>
      <c r="K1077" s="873" t="s">
        <v>2451</v>
      </c>
      <c r="L1077" s="916">
        <v>1.25</v>
      </c>
      <c r="M1077" s="27" t="s">
        <v>2448</v>
      </c>
      <c r="N1077" s="224" t="s">
        <v>127</v>
      </c>
    </row>
    <row r="1078" spans="8:14" x14ac:dyDescent="0.2">
      <c r="I1078" s="883">
        <v>0.30118001673512801</v>
      </c>
      <c r="J1078" s="914">
        <v>5.7423840000000004</v>
      </c>
      <c r="K1078" s="873" t="s">
        <v>2451</v>
      </c>
      <c r="L1078" s="916">
        <v>1.25</v>
      </c>
      <c r="M1078" s="27" t="s">
        <v>2448</v>
      </c>
      <c r="N1078" s="224" t="s">
        <v>127</v>
      </c>
    </row>
    <row r="1079" spans="8:14" x14ac:dyDescent="0.2">
      <c r="I1079" s="883">
        <v>0.30128757800575701</v>
      </c>
      <c r="J1079" s="914">
        <v>5.7757949999999996</v>
      </c>
      <c r="K1079" s="873" t="s">
        <v>2451</v>
      </c>
      <c r="L1079" s="916">
        <v>1.24814814814814</v>
      </c>
      <c r="M1079" s="27" t="s">
        <v>2448</v>
      </c>
      <c r="N1079" s="224" t="s">
        <v>127</v>
      </c>
    </row>
    <row r="1080" spans="8:14" x14ac:dyDescent="0.2">
      <c r="I1080" s="883">
        <v>0.30084200332309302</v>
      </c>
      <c r="J1080" s="914">
        <v>5.7757949999999996</v>
      </c>
      <c r="K1080" s="873" t="s">
        <v>2451</v>
      </c>
      <c r="L1080" s="916">
        <v>1.24814814814814</v>
      </c>
      <c r="M1080" s="27" t="s">
        <v>2448</v>
      </c>
      <c r="N1080" s="224" t="s">
        <v>127</v>
      </c>
    </row>
    <row r="1081" spans="8:14" x14ac:dyDescent="0.2">
      <c r="I1081" s="883">
        <v>0.29993800395557502</v>
      </c>
      <c r="J1081" s="914">
        <v>5.4780170000000004</v>
      </c>
      <c r="K1081" s="873" t="s">
        <v>2451</v>
      </c>
      <c r="L1081" s="916">
        <v>1.24</v>
      </c>
      <c r="M1081" s="27" t="s">
        <v>2448</v>
      </c>
      <c r="N1081" s="224" t="s">
        <v>127</v>
      </c>
    </row>
    <row r="1082" spans="8:14" x14ac:dyDescent="0.2">
      <c r="I1082" s="883">
        <v>0.30494637151985299</v>
      </c>
      <c r="J1082" s="914">
        <v>5.637702</v>
      </c>
      <c r="K1082" s="873" t="s">
        <v>2451</v>
      </c>
      <c r="L1082" s="916">
        <v>1.2330000000000001</v>
      </c>
      <c r="M1082" s="27" t="s">
        <v>2448</v>
      </c>
      <c r="N1082" s="224" t="s">
        <v>127</v>
      </c>
    </row>
    <row r="1083" spans="8:14" x14ac:dyDescent="0.2">
      <c r="I1083" s="883">
        <v>0.26873576557311402</v>
      </c>
      <c r="J1083" s="914">
        <v>5.7811769999999996</v>
      </c>
      <c r="K1083" s="873" t="s">
        <v>2451</v>
      </c>
      <c r="L1083" s="916">
        <v>1.2380952380952299</v>
      </c>
      <c r="M1083" s="27" t="s">
        <v>2448</v>
      </c>
      <c r="N1083" s="224" t="s">
        <v>127</v>
      </c>
    </row>
    <row r="1084" spans="8:14" x14ac:dyDescent="0.2">
      <c r="I1084" s="883">
        <v>0.26648414328085701</v>
      </c>
      <c r="J1084" s="914">
        <v>5.7811769999999996</v>
      </c>
      <c r="K1084" s="873" t="s">
        <v>2451</v>
      </c>
      <c r="L1084" s="916">
        <v>1.25</v>
      </c>
      <c r="M1084" s="27" t="s">
        <v>2448</v>
      </c>
      <c r="N1084" s="224" t="s">
        <v>127</v>
      </c>
    </row>
    <row r="1085" spans="8:14" x14ac:dyDescent="0.2">
      <c r="I1085" s="883">
        <v>0.29545869465997199</v>
      </c>
      <c r="J1085" s="914">
        <v>5.6356010000000003</v>
      </c>
      <c r="K1085" s="873" t="s">
        <v>2451</v>
      </c>
      <c r="L1085" s="916">
        <v>1.2498</v>
      </c>
      <c r="M1085" s="27" t="s">
        <v>2448</v>
      </c>
      <c r="N1085" s="224" t="s">
        <v>127</v>
      </c>
    </row>
    <row r="1086" spans="8:14" x14ac:dyDescent="0.2">
      <c r="I1086" s="883">
        <v>0.302651515151515</v>
      </c>
      <c r="J1086" s="914">
        <v>5.6324240000000003</v>
      </c>
      <c r="K1086" s="873" t="s">
        <v>2451</v>
      </c>
      <c r="L1086" s="916">
        <v>1.2497549999999999</v>
      </c>
      <c r="M1086" s="27" t="s">
        <v>2448</v>
      </c>
      <c r="N1086" s="224" t="s">
        <v>127</v>
      </c>
    </row>
    <row r="1087" spans="8:14" x14ac:dyDescent="0.2">
      <c r="I1087" s="883">
        <v>0.30362814895947399</v>
      </c>
      <c r="J1087" s="914">
        <v>5.6324240000000003</v>
      </c>
      <c r="K1087" s="873" t="s">
        <v>2451</v>
      </c>
      <c r="L1087" s="916">
        <v>1.2497549999999999</v>
      </c>
      <c r="M1087" s="27" t="s">
        <v>2448</v>
      </c>
      <c r="N1087" s="224" t="s">
        <v>127</v>
      </c>
    </row>
    <row r="1088" spans="8:14" x14ac:dyDescent="0.2">
      <c r="I1088" s="883">
        <v>0.31053972735569202</v>
      </c>
      <c r="J1088" s="914">
        <v>5.4780170000000004</v>
      </c>
      <c r="K1088" s="873" t="s">
        <v>2451</v>
      </c>
      <c r="L1088" s="916">
        <v>1.2495000000000001</v>
      </c>
      <c r="M1088" s="27" t="s">
        <v>2448</v>
      </c>
      <c r="N1088" s="224" t="s">
        <v>127</v>
      </c>
    </row>
    <row r="1089" spans="9:14" x14ac:dyDescent="0.2">
      <c r="I1089" s="883">
        <v>0.25867678547100698</v>
      </c>
      <c r="J1089" s="914">
        <v>5.8249050000000002</v>
      </c>
      <c r="K1089" s="873" t="s">
        <v>2451</v>
      </c>
      <c r="L1089" s="916">
        <v>1.1870503597122299</v>
      </c>
      <c r="M1089" s="27" t="s">
        <v>2448</v>
      </c>
      <c r="N1089" s="224" t="s">
        <v>127</v>
      </c>
    </row>
    <row r="1090" spans="9:14" x14ac:dyDescent="0.2">
      <c r="I1090" s="883">
        <v>0.21938321467688901</v>
      </c>
      <c r="J1090" s="914">
        <v>5.4255370000000003</v>
      </c>
      <c r="K1090" s="873" t="s">
        <v>2451</v>
      </c>
      <c r="L1090" s="916">
        <v>1.2250000000000001</v>
      </c>
      <c r="M1090" s="27" t="s">
        <v>2448</v>
      </c>
      <c r="N1090" s="224" t="s">
        <v>127</v>
      </c>
    </row>
    <row r="1091" spans="9:14" x14ac:dyDescent="0.2">
      <c r="I1091" s="883">
        <v>0.28382617542784999</v>
      </c>
      <c r="J1091" s="914">
        <v>5.4971800000000002</v>
      </c>
      <c r="K1091" s="873" t="s">
        <v>2451</v>
      </c>
      <c r="L1091" s="916">
        <v>1.2121951219512099</v>
      </c>
      <c r="M1091" s="27" t="s">
        <v>2448</v>
      </c>
      <c r="N1091" s="224" t="s">
        <v>127</v>
      </c>
    </row>
    <row r="1092" spans="9:14" x14ac:dyDescent="0.2">
      <c r="I1092" s="883">
        <v>0.29380276066621003</v>
      </c>
      <c r="J1092" s="914">
        <v>5.6618089999999999</v>
      </c>
      <c r="K1092" s="873" t="s">
        <v>2451</v>
      </c>
      <c r="L1092" s="916">
        <v>1.25</v>
      </c>
      <c r="M1092" s="27" t="s">
        <v>2448</v>
      </c>
      <c r="N1092" s="224" t="s">
        <v>127</v>
      </c>
    </row>
    <row r="1093" spans="9:14" x14ac:dyDescent="0.2">
      <c r="I1093" s="883">
        <v>0.25257350655653199</v>
      </c>
      <c r="J1093" s="914">
        <v>5.462815</v>
      </c>
      <c r="K1093" s="873" t="s">
        <v>2451</v>
      </c>
      <c r="L1093" s="916">
        <v>1.24802371541501</v>
      </c>
      <c r="M1093" s="27" t="s">
        <v>2448</v>
      </c>
      <c r="N1093" s="224" t="s">
        <v>127</v>
      </c>
    </row>
    <row r="1094" spans="9:14" x14ac:dyDescent="0.2">
      <c r="I1094" s="883">
        <v>0.27920928462709199</v>
      </c>
      <c r="J1094" s="914">
        <v>5.7683390000000001</v>
      </c>
      <c r="K1094" s="873" t="s">
        <v>2451</v>
      </c>
      <c r="L1094" s="916">
        <v>1.214</v>
      </c>
      <c r="M1094" s="27" t="s">
        <v>2448</v>
      </c>
      <c r="N1094" s="224" t="s">
        <v>127</v>
      </c>
    </row>
    <row r="1095" spans="9:14" x14ac:dyDescent="0.2">
      <c r="I1095" s="883">
        <v>0.24191273465245999</v>
      </c>
      <c r="J1095" s="914">
        <v>5.5428499999999996</v>
      </c>
      <c r="K1095" s="873" t="s">
        <v>2451</v>
      </c>
      <c r="L1095" s="916">
        <v>1.2433333333333301</v>
      </c>
      <c r="M1095" s="27" t="s">
        <v>2448</v>
      </c>
      <c r="N1095" s="224" t="s">
        <v>127</v>
      </c>
    </row>
    <row r="1096" spans="9:14" x14ac:dyDescent="0.2">
      <c r="I1096" s="883">
        <v>0.33462899543378899</v>
      </c>
      <c r="J1096" s="914">
        <v>5.6882349999999997</v>
      </c>
      <c r="K1096" s="873" t="s">
        <v>2451</v>
      </c>
      <c r="L1096" s="916">
        <v>1.2350000000000001</v>
      </c>
      <c r="M1096" s="27" t="s">
        <v>2448</v>
      </c>
      <c r="N1096" s="224" t="s">
        <v>127</v>
      </c>
    </row>
    <row r="1097" spans="9:14" x14ac:dyDescent="0.2">
      <c r="I1097" s="883">
        <v>0.30424081679215098</v>
      </c>
      <c r="J1097" s="914">
        <v>5.5622590000000001</v>
      </c>
      <c r="K1097" s="873" t="s">
        <v>2451</v>
      </c>
      <c r="L1097" s="916">
        <v>1.25</v>
      </c>
      <c r="M1097" s="27" t="s">
        <v>2448</v>
      </c>
      <c r="N1097" s="224" t="s">
        <v>127</v>
      </c>
    </row>
    <row r="1098" spans="9:14" x14ac:dyDescent="0.2">
      <c r="I1098" s="883">
        <v>0.28634621656881898</v>
      </c>
      <c r="J1098" s="914">
        <v>5.5300589999999996</v>
      </c>
      <c r="K1098" s="873" t="s">
        <v>2451</v>
      </c>
      <c r="L1098" s="916">
        <v>1.16071428571428</v>
      </c>
      <c r="M1098" s="27" t="s">
        <v>2448</v>
      </c>
      <c r="N1098" s="224" t="s">
        <v>127</v>
      </c>
    </row>
    <row r="1099" spans="9:14" x14ac:dyDescent="0.2">
      <c r="I1099" s="883">
        <v>0.16934931506849299</v>
      </c>
      <c r="J1099" s="914">
        <v>5.6470089999999997</v>
      </c>
      <c r="K1099" s="873" t="s">
        <v>2451</v>
      </c>
      <c r="L1099" s="916">
        <v>1.25</v>
      </c>
      <c r="M1099" s="27" t="s">
        <v>2448</v>
      </c>
      <c r="N1099" s="224" t="s">
        <v>127</v>
      </c>
    </row>
    <row r="1100" spans="9:14" x14ac:dyDescent="0.2">
      <c r="I1100" s="883">
        <v>0.33266802226027398</v>
      </c>
      <c r="J1100" s="914">
        <v>5.7757949999999996</v>
      </c>
      <c r="K1100" s="873" t="s">
        <v>2451</v>
      </c>
      <c r="L1100" s="916">
        <v>1.25</v>
      </c>
      <c r="M1100" s="27" t="s">
        <v>2448</v>
      </c>
      <c r="N1100" s="224" t="s">
        <v>127</v>
      </c>
    </row>
    <row r="1101" spans="9:14" x14ac:dyDescent="0.2">
      <c r="I1101" s="883">
        <v>0.29672685761726803</v>
      </c>
      <c r="J1101" s="914">
        <v>5.5539019999999999</v>
      </c>
      <c r="K1101" s="873" t="s">
        <v>2451</v>
      </c>
      <c r="L1101" s="916">
        <v>1.21272727272727</v>
      </c>
      <c r="M1101" s="27" t="s">
        <v>2448</v>
      </c>
      <c r="N1101" s="224" t="s">
        <v>127</v>
      </c>
    </row>
    <row r="1102" spans="9:14" x14ac:dyDescent="0.2">
      <c r="I1102" s="883">
        <v>0.244089831401475</v>
      </c>
      <c r="J1102" s="914">
        <v>5.8176620000000003</v>
      </c>
      <c r="K1102" s="873" t="s">
        <v>2451</v>
      </c>
      <c r="L1102" s="916">
        <v>1.0384615384615301</v>
      </c>
      <c r="M1102" s="27" t="s">
        <v>2448</v>
      </c>
      <c r="N1102" s="224" t="s">
        <v>127</v>
      </c>
    </row>
    <row r="1103" spans="9:14" x14ac:dyDescent="0.2">
      <c r="I1103" s="883">
        <v>0.30105707762556999</v>
      </c>
      <c r="J1103" s="914">
        <v>5.7683390000000001</v>
      </c>
      <c r="K1103" s="873" t="s">
        <v>2451</v>
      </c>
      <c r="L1103" s="916">
        <v>1.25</v>
      </c>
      <c r="M1103" s="27" t="s">
        <v>2448</v>
      </c>
      <c r="N1103" s="224" t="s">
        <v>127</v>
      </c>
    </row>
    <row r="1104" spans="9:14" x14ac:dyDescent="0.2">
      <c r="I1104" s="883">
        <v>0.23769706362696999</v>
      </c>
      <c r="J1104" s="914">
        <v>5.8475910000000004</v>
      </c>
      <c r="K1104" s="873" t="s">
        <v>2451</v>
      </c>
      <c r="L1104" s="916">
        <v>1.0437956204379499</v>
      </c>
      <c r="M1104" s="27" t="s">
        <v>2448</v>
      </c>
      <c r="N1104" s="224" t="s">
        <v>127</v>
      </c>
    </row>
    <row r="1105" spans="9:14" x14ac:dyDescent="0.2">
      <c r="I1105" s="883">
        <v>0.24170558496729</v>
      </c>
      <c r="J1105" s="914">
        <v>5.8866649999999998</v>
      </c>
      <c r="K1105" s="873" t="s">
        <v>2451</v>
      </c>
      <c r="L1105" s="916">
        <v>1.05157401205626</v>
      </c>
      <c r="M1105" s="27" t="s">
        <v>2448</v>
      </c>
      <c r="N1105" s="224" t="s">
        <v>127</v>
      </c>
    </row>
    <row r="1106" spans="9:14" x14ac:dyDescent="0.2">
      <c r="I1106" s="883">
        <v>0.267206543133785</v>
      </c>
      <c r="J1106" s="914">
        <v>5.8475910000000004</v>
      </c>
      <c r="K1106" s="873" t="s">
        <v>2451</v>
      </c>
      <c r="L1106" s="916">
        <v>1.06603773584905</v>
      </c>
      <c r="M1106" s="27" t="s">
        <v>2448</v>
      </c>
      <c r="N1106" s="224" t="s">
        <v>127</v>
      </c>
    </row>
    <row r="1107" spans="9:14" x14ac:dyDescent="0.2">
      <c r="I1107" s="883">
        <v>0.25692804282790099</v>
      </c>
      <c r="J1107" s="914">
        <v>5.8443699999999996</v>
      </c>
      <c r="K1107" s="873" t="s">
        <v>2451</v>
      </c>
      <c r="L1107" s="916">
        <v>1.0928381962864699</v>
      </c>
      <c r="M1107" s="27" t="s">
        <v>2448</v>
      </c>
      <c r="N1107" s="224" t="s">
        <v>127</v>
      </c>
    </row>
    <row r="1108" spans="9:14" x14ac:dyDescent="0.2">
      <c r="I1108" s="883">
        <v>0.25414644634191202</v>
      </c>
      <c r="J1108" s="914">
        <v>5.8443699999999996</v>
      </c>
      <c r="K1108" s="873" t="s">
        <v>2451</v>
      </c>
      <c r="L1108" s="916">
        <v>1.0896860986546999</v>
      </c>
      <c r="M1108" s="27" t="s">
        <v>2448</v>
      </c>
      <c r="N1108" s="224" t="s">
        <v>127</v>
      </c>
    </row>
    <row r="1109" spans="9:14" x14ac:dyDescent="0.2">
      <c r="I1109" s="883">
        <v>0.244117751437291</v>
      </c>
      <c r="J1109" s="914">
        <v>5.8475910000000004</v>
      </c>
      <c r="K1109" s="873" t="s">
        <v>2451</v>
      </c>
      <c r="L1109" s="916">
        <v>1.07577720207253</v>
      </c>
      <c r="M1109" s="27" t="s">
        <v>2448</v>
      </c>
      <c r="N1109" s="224" t="s">
        <v>127</v>
      </c>
    </row>
    <row r="1110" spans="9:14" x14ac:dyDescent="0.2">
      <c r="I1110" s="883">
        <v>0.17473266664826601</v>
      </c>
      <c r="J1110" s="914">
        <v>5.8866649999999998</v>
      </c>
      <c r="K1110" s="873" t="s">
        <v>2451</v>
      </c>
      <c r="L1110" s="916">
        <v>1.0738750839489499</v>
      </c>
      <c r="M1110" s="27" t="s">
        <v>2448</v>
      </c>
      <c r="N1110" s="224" t="s">
        <v>127</v>
      </c>
    </row>
    <row r="1111" spans="9:14" x14ac:dyDescent="0.2">
      <c r="I1111" s="883">
        <v>0.24210146387322001</v>
      </c>
      <c r="J1111" s="914">
        <v>5.8866649999999998</v>
      </c>
      <c r="K1111" s="873" t="s">
        <v>2451</v>
      </c>
      <c r="L1111" s="916">
        <v>1.0485294117646999</v>
      </c>
      <c r="M1111" s="27" t="s">
        <v>2448</v>
      </c>
      <c r="N1111" s="224" t="s">
        <v>127</v>
      </c>
    </row>
    <row r="1112" spans="9:14" x14ac:dyDescent="0.2">
      <c r="I1112" s="883">
        <v>0.190830451744469</v>
      </c>
      <c r="J1112" s="914">
        <v>5.8443699999999996</v>
      </c>
      <c r="K1112" s="873" t="s">
        <v>2451</v>
      </c>
      <c r="L1112" s="916">
        <v>1.0873786407766901</v>
      </c>
      <c r="M1112" s="27" t="s">
        <v>2448</v>
      </c>
      <c r="N1112" s="224" t="s">
        <v>127</v>
      </c>
    </row>
    <row r="1113" spans="9:14" x14ac:dyDescent="0.2">
      <c r="I1113" s="883">
        <v>0.30599086757990801</v>
      </c>
      <c r="J1113" s="914">
        <v>5.797695</v>
      </c>
      <c r="K1113" s="873" t="s">
        <v>2451</v>
      </c>
      <c r="L1113" s="916">
        <v>1.248</v>
      </c>
      <c r="M1113" s="27" t="s">
        <v>2448</v>
      </c>
      <c r="N1113" s="224" t="s">
        <v>127</v>
      </c>
    </row>
    <row r="1114" spans="9:14" x14ac:dyDescent="0.2">
      <c r="I1114" s="883">
        <v>0.315603881278538</v>
      </c>
      <c r="J1114" s="914">
        <v>5.7683390000000001</v>
      </c>
      <c r="K1114" s="873" t="s">
        <v>2451</v>
      </c>
      <c r="L1114" s="916">
        <v>1.25</v>
      </c>
      <c r="M1114" s="27" t="s">
        <v>2448</v>
      </c>
      <c r="N1114" s="224" t="s">
        <v>127</v>
      </c>
    </row>
    <row r="1115" spans="9:14" x14ac:dyDescent="0.2">
      <c r="I1115" s="883">
        <v>0.25702481343734801</v>
      </c>
      <c r="J1115" s="914">
        <v>5.8522069999999999</v>
      </c>
      <c r="K1115" s="873" t="s">
        <v>2451</v>
      </c>
      <c r="L1115" s="916">
        <v>1.2857004643962799</v>
      </c>
      <c r="M1115" s="27" t="s">
        <v>2449</v>
      </c>
      <c r="N1115" s="224" t="s">
        <v>127</v>
      </c>
    </row>
    <row r="1116" spans="9:14" x14ac:dyDescent="0.2">
      <c r="I1116" s="883">
        <v>0.30091694048922901</v>
      </c>
      <c r="J1116" s="914">
        <v>5.5339869999999998</v>
      </c>
      <c r="K1116" s="873" t="s">
        <v>2451</v>
      </c>
      <c r="L1116" s="916">
        <v>1.2595999999999901</v>
      </c>
      <c r="M1116" s="27" t="s">
        <v>2449</v>
      </c>
      <c r="N1116" s="224" t="s">
        <v>127</v>
      </c>
    </row>
    <row r="1117" spans="9:14" x14ac:dyDescent="0.2">
      <c r="I1117" s="883">
        <v>0.30035482840452699</v>
      </c>
      <c r="J1117" s="914">
        <v>5.8405649999999998</v>
      </c>
      <c r="K1117" s="873" t="s">
        <v>2451</v>
      </c>
      <c r="L1117" s="916">
        <v>1.2692307692307601</v>
      </c>
      <c r="M1117" s="27" t="s">
        <v>2449</v>
      </c>
      <c r="N1117" s="224" t="s">
        <v>127</v>
      </c>
    </row>
    <row r="1118" spans="9:14" x14ac:dyDescent="0.2">
      <c r="I1118" s="883">
        <v>0.30231559844269801</v>
      </c>
      <c r="J1118" s="914">
        <v>5.7922130000000003</v>
      </c>
      <c r="K1118" s="873" t="s">
        <v>2451</v>
      </c>
      <c r="L1118" s="916">
        <v>1.2849584278155699</v>
      </c>
      <c r="M1118" s="27" t="s">
        <v>2449</v>
      </c>
      <c r="N1118" s="224" t="s">
        <v>127</v>
      </c>
    </row>
    <row r="1119" spans="9:14" x14ac:dyDescent="0.2">
      <c r="I1119" s="883">
        <v>0.29981688116100702</v>
      </c>
      <c r="J1119" s="914">
        <v>5.7811769999999996</v>
      </c>
      <c r="K1119" s="873" t="s">
        <v>2451</v>
      </c>
      <c r="L1119" s="916">
        <v>1.2815000000000001</v>
      </c>
      <c r="M1119" s="27" t="s">
        <v>2449</v>
      </c>
      <c r="N1119" s="224" t="s">
        <v>127</v>
      </c>
    </row>
    <row r="1120" spans="9:14" x14ac:dyDescent="0.2">
      <c r="I1120" s="883">
        <v>0.29449708085241999</v>
      </c>
      <c r="J1120" s="914">
        <v>5.918329</v>
      </c>
      <c r="K1120" s="873" t="s">
        <v>2451</v>
      </c>
      <c r="L1120" s="916">
        <v>1.28</v>
      </c>
      <c r="M1120" s="27" t="s">
        <v>2449</v>
      </c>
      <c r="N1120" s="224" t="s">
        <v>127</v>
      </c>
    </row>
    <row r="1121" spans="9:14" x14ac:dyDescent="0.2">
      <c r="I1121" s="883">
        <v>0.30649119054948198</v>
      </c>
      <c r="J1121" s="914">
        <v>5.7987390000000003</v>
      </c>
      <c r="K1121" s="873" t="s">
        <v>2451</v>
      </c>
      <c r="L1121" s="916">
        <v>1.29058823529411</v>
      </c>
      <c r="M1121" s="27" t="s">
        <v>2449</v>
      </c>
      <c r="N1121" s="224" t="s">
        <v>127</v>
      </c>
    </row>
    <row r="1122" spans="9:14" x14ac:dyDescent="0.2">
      <c r="I1122" s="883">
        <v>0.29642575214864297</v>
      </c>
      <c r="J1122" s="914">
        <v>5.8128219999999997</v>
      </c>
      <c r="K1122" s="873" t="s">
        <v>2451</v>
      </c>
      <c r="L1122" s="916">
        <v>1.3040540540540499</v>
      </c>
      <c r="M1122" s="27" t="s">
        <v>2449</v>
      </c>
      <c r="N1122" s="224" t="s">
        <v>127</v>
      </c>
    </row>
    <row r="1123" spans="9:14" x14ac:dyDescent="0.2">
      <c r="I1123" s="883">
        <v>0.32811230515936202</v>
      </c>
      <c r="J1123" s="914">
        <v>5.6630149999999997</v>
      </c>
      <c r="K1123" s="873" t="s">
        <v>2451</v>
      </c>
      <c r="L1123" s="916">
        <v>1.27</v>
      </c>
      <c r="M1123" s="27" t="s">
        <v>2449</v>
      </c>
      <c r="N1123" s="224" t="s">
        <v>127</v>
      </c>
    </row>
    <row r="1124" spans="9:14" x14ac:dyDescent="0.2">
      <c r="I1124" s="883">
        <v>0.27966787372561402</v>
      </c>
      <c r="J1124" s="914">
        <v>5.7975969999999997</v>
      </c>
      <c r="K1124" s="873" t="s">
        <v>2451</v>
      </c>
      <c r="L1124" s="916">
        <v>1.2538802660753801</v>
      </c>
      <c r="M1124" s="27" t="s">
        <v>2449</v>
      </c>
      <c r="N1124" s="224" t="s">
        <v>127</v>
      </c>
    </row>
    <row r="1125" spans="9:14" x14ac:dyDescent="0.2">
      <c r="I1125" s="883">
        <v>0.30205117832544998</v>
      </c>
      <c r="J1125" s="914">
        <v>5.7922130000000003</v>
      </c>
      <c r="K1125" s="873" t="s">
        <v>2451</v>
      </c>
      <c r="L1125" s="916">
        <v>1.258</v>
      </c>
      <c r="M1125" s="27" t="s">
        <v>2449</v>
      </c>
      <c r="N1125" s="224" t="s">
        <v>127</v>
      </c>
    </row>
    <row r="1126" spans="9:14" x14ac:dyDescent="0.2">
      <c r="I1126" s="883">
        <v>0.31565998843860199</v>
      </c>
      <c r="J1126" s="914">
        <v>5.6686459999999999</v>
      </c>
      <c r="K1126" s="873" t="s">
        <v>2451</v>
      </c>
      <c r="L1126" s="916">
        <v>1.2533333333333301</v>
      </c>
      <c r="M1126" s="27" t="s">
        <v>2449</v>
      </c>
      <c r="N1126" s="224" t="s">
        <v>127</v>
      </c>
    </row>
    <row r="1127" spans="9:14" x14ac:dyDescent="0.2">
      <c r="I1127" s="883">
        <v>0.30581584017848001</v>
      </c>
      <c r="J1127" s="914">
        <v>5.6922249999999996</v>
      </c>
      <c r="K1127" s="873" t="s">
        <v>2451</v>
      </c>
      <c r="L1127" s="916">
        <v>1.2503925</v>
      </c>
      <c r="M1127" s="27" t="s">
        <v>2449</v>
      </c>
      <c r="N1127" s="224" t="s">
        <v>127</v>
      </c>
    </row>
    <row r="1128" spans="9:14" x14ac:dyDescent="0.2">
      <c r="I1128" s="883">
        <v>0.32929819079803802</v>
      </c>
      <c r="J1128" s="914">
        <v>5.9317589999999996</v>
      </c>
      <c r="K1128" s="873" t="s">
        <v>2451</v>
      </c>
      <c r="L1128" s="916">
        <v>1.2929189189189101</v>
      </c>
      <c r="M1128" s="27" t="s">
        <v>2449</v>
      </c>
      <c r="N1128" s="224" t="s">
        <v>127</v>
      </c>
    </row>
    <row r="1129" spans="9:14" x14ac:dyDescent="0.2">
      <c r="I1129" s="883">
        <v>0.29165506929295898</v>
      </c>
      <c r="J1129" s="914">
        <v>5.9011610000000001</v>
      </c>
      <c r="K1129" s="873" t="s">
        <v>2451</v>
      </c>
      <c r="L1129" s="916">
        <v>1.2553191489361699</v>
      </c>
      <c r="M1129" s="27" t="s">
        <v>2449</v>
      </c>
      <c r="N1129" s="224" t="s">
        <v>127</v>
      </c>
    </row>
    <row r="1130" spans="9:14" x14ac:dyDescent="0.2">
      <c r="I1130" s="883">
        <v>0.26810765790434399</v>
      </c>
      <c r="J1130" s="914">
        <v>5.8721290000000002</v>
      </c>
      <c r="K1130" s="873" t="s">
        <v>2451</v>
      </c>
      <c r="L1130" s="916">
        <v>1.26</v>
      </c>
      <c r="M1130" s="27" t="s">
        <v>2449</v>
      </c>
      <c r="N1130" s="224" t="s">
        <v>127</v>
      </c>
    </row>
    <row r="1131" spans="9:14" x14ac:dyDescent="0.2">
      <c r="I1131" s="883">
        <v>0.295280712050078</v>
      </c>
      <c r="J1131" s="914">
        <v>5.6208549999999997</v>
      </c>
      <c r="K1131" s="873" t="s">
        <v>2451</v>
      </c>
      <c r="L1131" s="916">
        <v>1.274805</v>
      </c>
      <c r="M1131" s="27" t="s">
        <v>2449</v>
      </c>
      <c r="N1131" s="224" t="s">
        <v>127</v>
      </c>
    </row>
    <row r="1132" spans="9:14" x14ac:dyDescent="0.2">
      <c r="I1132" s="883">
        <v>0.26958155866544897</v>
      </c>
      <c r="J1132" s="914">
        <v>5.3860929999999998</v>
      </c>
      <c r="K1132" s="873" t="s">
        <v>2451</v>
      </c>
      <c r="L1132" s="916">
        <v>1.30705811381459</v>
      </c>
      <c r="M1132" s="27" t="s">
        <v>2449</v>
      </c>
      <c r="N1132" s="224" t="s">
        <v>127</v>
      </c>
    </row>
    <row r="1133" spans="9:14" x14ac:dyDescent="0.2">
      <c r="I1133" s="883">
        <v>0.25631791829468997</v>
      </c>
      <c r="J1133" s="914">
        <v>5.5240010000000002</v>
      </c>
      <c r="K1133" s="873" t="s">
        <v>2451</v>
      </c>
      <c r="L1133" s="916">
        <v>1.2731397459165099</v>
      </c>
      <c r="M1133" s="27" t="s">
        <v>2449</v>
      </c>
      <c r="N1133" s="224" t="s">
        <v>127</v>
      </c>
    </row>
    <row r="1134" spans="9:14" x14ac:dyDescent="0.2">
      <c r="I1134" s="883">
        <v>0.29018388106416199</v>
      </c>
      <c r="J1134" s="914">
        <v>5.4588409999999996</v>
      </c>
      <c r="K1134" s="873" t="s">
        <v>2451</v>
      </c>
      <c r="L1134" s="916">
        <v>1.296</v>
      </c>
      <c r="M1134" s="27" t="s">
        <v>2449</v>
      </c>
      <c r="N1134" s="224" t="s">
        <v>127</v>
      </c>
    </row>
    <row r="1135" spans="9:14" x14ac:dyDescent="0.2">
      <c r="I1135" s="883">
        <v>0.26675507643166702</v>
      </c>
      <c r="J1135" s="914">
        <v>5.3805180000000004</v>
      </c>
      <c r="K1135" s="873" t="s">
        <v>2451</v>
      </c>
      <c r="L1135" s="916">
        <v>1.3038749999999999</v>
      </c>
      <c r="M1135" s="27" t="s">
        <v>2449</v>
      </c>
      <c r="N1135" s="224" t="s">
        <v>127</v>
      </c>
    </row>
    <row r="1136" spans="9:14" x14ac:dyDescent="0.2">
      <c r="I1136" s="883">
        <v>0.29662678698910999</v>
      </c>
      <c r="J1136" s="914">
        <v>5.7401369999999998</v>
      </c>
      <c r="K1136" s="873" t="s">
        <v>2451</v>
      </c>
      <c r="L1136" s="916">
        <v>1.2526814516128999</v>
      </c>
      <c r="M1136" s="27" t="s">
        <v>2449</v>
      </c>
      <c r="N1136" s="224" t="s">
        <v>127</v>
      </c>
    </row>
    <row r="1137" spans="9:14" x14ac:dyDescent="0.2">
      <c r="I1137" s="883">
        <v>0.32234316392180201</v>
      </c>
      <c r="J1137" s="914">
        <v>5.8586210000000003</v>
      </c>
      <c r="K1137" s="873" t="s">
        <v>2451</v>
      </c>
      <c r="L1137" s="916">
        <v>1.30285714285714</v>
      </c>
      <c r="M1137" s="27" t="s">
        <v>2449</v>
      </c>
      <c r="N1137" s="224" t="s">
        <v>127</v>
      </c>
    </row>
    <row r="1138" spans="9:14" x14ac:dyDescent="0.2">
      <c r="I1138" s="883">
        <v>0.30481563870509798</v>
      </c>
      <c r="J1138" s="914">
        <v>5.801399</v>
      </c>
      <c r="K1138" s="873" t="s">
        <v>2451</v>
      </c>
      <c r="L1138" s="916">
        <v>1.2768888888888801</v>
      </c>
      <c r="M1138" s="27" t="s">
        <v>2449</v>
      </c>
      <c r="N1138" s="224" t="s">
        <v>127</v>
      </c>
    </row>
    <row r="1139" spans="9:14" x14ac:dyDescent="0.2">
      <c r="I1139" s="883">
        <v>0.24725772329449899</v>
      </c>
      <c r="J1139" s="914">
        <v>5.6480959999999998</v>
      </c>
      <c r="K1139" s="873" t="s">
        <v>2451</v>
      </c>
      <c r="L1139" s="916">
        <v>1.2963499999999999</v>
      </c>
      <c r="M1139" s="27" t="s">
        <v>2449</v>
      </c>
      <c r="N1139" s="224" t="s">
        <v>127</v>
      </c>
    </row>
    <row r="1140" spans="9:14" x14ac:dyDescent="0.2">
      <c r="I1140" s="883">
        <v>0.244205452886151</v>
      </c>
      <c r="J1140" s="914">
        <v>5.6937309999999997</v>
      </c>
      <c r="K1140" s="873" t="s">
        <v>2451</v>
      </c>
      <c r="L1140" s="916">
        <v>1.26</v>
      </c>
      <c r="M1140" s="27" t="s">
        <v>2449</v>
      </c>
      <c r="N1140" s="224" t="s">
        <v>127</v>
      </c>
    </row>
    <row r="1141" spans="9:14" x14ac:dyDescent="0.2">
      <c r="I1141" s="883">
        <v>0.29930941115071802</v>
      </c>
      <c r="J1141" s="914">
        <v>5.6882349999999997</v>
      </c>
      <c r="K1141" s="873" t="s">
        <v>2451</v>
      </c>
      <c r="L1141" s="916">
        <v>1.25316455696202</v>
      </c>
      <c r="M1141" s="27" t="s">
        <v>2449</v>
      </c>
      <c r="N1141" s="224" t="s">
        <v>127</v>
      </c>
    </row>
    <row r="1142" spans="9:14" x14ac:dyDescent="0.2">
      <c r="I1142" s="883">
        <v>0.33072183098591501</v>
      </c>
      <c r="J1142" s="914">
        <v>5.7788789999999999</v>
      </c>
      <c r="K1142" s="873" t="s">
        <v>2451</v>
      </c>
      <c r="L1142" s="916">
        <v>1.2749999999999999</v>
      </c>
      <c r="M1142" s="27" t="s">
        <v>2449</v>
      </c>
      <c r="N1142" s="224" t="s">
        <v>127</v>
      </c>
    </row>
    <row r="1143" spans="9:14" x14ac:dyDescent="0.2">
      <c r="I1143" s="883">
        <v>0.30903429838288898</v>
      </c>
      <c r="J1143" s="914">
        <v>5.7811769999999996</v>
      </c>
      <c r="K1143" s="873" t="s">
        <v>2451</v>
      </c>
      <c r="L1143" s="916">
        <v>1.2927500000000001</v>
      </c>
      <c r="M1143" s="27" t="s">
        <v>2449</v>
      </c>
      <c r="N1143" s="224" t="s">
        <v>127</v>
      </c>
    </row>
    <row r="1144" spans="9:14" x14ac:dyDescent="0.2">
      <c r="I1144" s="883">
        <v>0.31157325899843502</v>
      </c>
      <c r="J1144" s="914">
        <v>5.7811769999999996</v>
      </c>
      <c r="K1144" s="873" t="s">
        <v>2451</v>
      </c>
      <c r="L1144" s="916">
        <v>1.2784</v>
      </c>
      <c r="M1144" s="27" t="s">
        <v>2449</v>
      </c>
      <c r="N1144" s="224" t="s">
        <v>127</v>
      </c>
    </row>
    <row r="1145" spans="9:14" x14ac:dyDescent="0.2">
      <c r="I1145" s="883">
        <v>0.32440157146583198</v>
      </c>
      <c r="J1145" s="914">
        <v>5.7788789999999999</v>
      </c>
      <c r="K1145" s="873" t="s">
        <v>2451</v>
      </c>
      <c r="L1145" s="916">
        <v>1.3080000000000001</v>
      </c>
      <c r="M1145" s="27" t="s">
        <v>2449</v>
      </c>
      <c r="N1145" s="224" t="s">
        <v>127</v>
      </c>
    </row>
    <row r="1146" spans="9:14" x14ac:dyDescent="0.2">
      <c r="I1146" s="883">
        <v>0.33542253521126703</v>
      </c>
      <c r="J1146" s="914">
        <v>5.7788789999999999</v>
      </c>
      <c r="K1146" s="873" t="s">
        <v>2451</v>
      </c>
      <c r="L1146" s="916">
        <v>1.2653333333333301</v>
      </c>
      <c r="M1146" s="27" t="s">
        <v>2449</v>
      </c>
      <c r="N1146" s="224" t="s">
        <v>127</v>
      </c>
    </row>
    <row r="1147" spans="9:14" x14ac:dyDescent="0.2">
      <c r="I1147" s="883">
        <v>0.32935331898800202</v>
      </c>
      <c r="J1147" s="914">
        <v>5.7788789999999999</v>
      </c>
      <c r="K1147" s="873" t="s">
        <v>2451</v>
      </c>
      <c r="L1147" s="916">
        <v>1.2749999999999999</v>
      </c>
      <c r="M1147" s="27" t="s">
        <v>2449</v>
      </c>
      <c r="N1147" s="224" t="s">
        <v>127</v>
      </c>
    </row>
    <row r="1148" spans="9:14" x14ac:dyDescent="0.2">
      <c r="I1148" s="883">
        <v>0.27317717841061201</v>
      </c>
      <c r="J1148" s="914">
        <v>5.5476320000000001</v>
      </c>
      <c r="K1148" s="873" t="s">
        <v>2451</v>
      </c>
      <c r="L1148" s="916">
        <v>1.3</v>
      </c>
      <c r="M1148" s="27" t="s">
        <v>2449</v>
      </c>
      <c r="N1148" s="224" t="s">
        <v>127</v>
      </c>
    </row>
    <row r="1149" spans="9:14" x14ac:dyDescent="0.2">
      <c r="I1149" s="883">
        <v>0.289917993801589</v>
      </c>
      <c r="J1149" s="914">
        <v>5.7423840000000004</v>
      </c>
      <c r="K1149" s="873" t="s">
        <v>2451</v>
      </c>
      <c r="L1149" s="916">
        <v>1.25058823529411</v>
      </c>
      <c r="M1149" s="27" t="s">
        <v>2449</v>
      </c>
      <c r="N1149" s="224" t="s">
        <v>127</v>
      </c>
    </row>
    <row r="1150" spans="9:14" x14ac:dyDescent="0.2">
      <c r="I1150" s="883">
        <v>0.312337799947835</v>
      </c>
      <c r="J1150" s="914">
        <v>5.7811769999999996</v>
      </c>
      <c r="K1150" s="873" t="s">
        <v>2451</v>
      </c>
      <c r="L1150" s="916">
        <v>1.2927500000000001</v>
      </c>
      <c r="M1150" s="27" t="s">
        <v>2449</v>
      </c>
      <c r="N1150" s="224" t="s">
        <v>127</v>
      </c>
    </row>
    <row r="1151" spans="9:14" x14ac:dyDescent="0.2">
      <c r="I1151" s="883">
        <v>0.27616501478003802</v>
      </c>
      <c r="J1151" s="914">
        <v>5.7559740000000001</v>
      </c>
      <c r="K1151" s="873" t="s">
        <v>2451</v>
      </c>
      <c r="L1151" s="916">
        <v>1.2566666666666599</v>
      </c>
      <c r="M1151" s="27" t="s">
        <v>2449</v>
      </c>
      <c r="N1151" s="224" t="s">
        <v>127</v>
      </c>
    </row>
    <row r="1152" spans="9:14" x14ac:dyDescent="0.2">
      <c r="I1152" s="883">
        <v>0.148965640661821</v>
      </c>
      <c r="J1152" s="914">
        <v>5.7198969999999996</v>
      </c>
      <c r="K1152" s="873" t="s">
        <v>2451</v>
      </c>
      <c r="L1152" s="916">
        <v>1.2997400519896001</v>
      </c>
      <c r="M1152" s="27" t="s">
        <v>2449</v>
      </c>
      <c r="N1152" s="224" t="s">
        <v>127</v>
      </c>
    </row>
    <row r="1153" spans="9:14" x14ac:dyDescent="0.2">
      <c r="I1153" s="883">
        <v>0.26620573201898501</v>
      </c>
      <c r="J1153" s="914">
        <v>5.9063400000000001</v>
      </c>
      <c r="K1153" s="873" t="s">
        <v>2451</v>
      </c>
      <c r="L1153" s="916">
        <v>1.3</v>
      </c>
      <c r="M1153" s="27" t="s">
        <v>2449</v>
      </c>
      <c r="N1153" s="224" t="s">
        <v>127</v>
      </c>
    </row>
    <row r="1154" spans="9:14" x14ac:dyDescent="0.2">
      <c r="I1154" s="883">
        <v>0.269734002085317</v>
      </c>
      <c r="J1154" s="914">
        <v>5.7757949999999996</v>
      </c>
      <c r="K1154" s="873" t="s">
        <v>2451</v>
      </c>
      <c r="L1154" s="916">
        <v>1.2569999999999999</v>
      </c>
      <c r="M1154" s="27" t="s">
        <v>2449</v>
      </c>
      <c r="N1154" s="224" t="s">
        <v>127</v>
      </c>
    </row>
    <row r="1155" spans="9:14" x14ac:dyDescent="0.2">
      <c r="I1155" s="883">
        <v>0.25193490601778501</v>
      </c>
      <c r="J1155" s="914">
        <v>5.4285189999999997</v>
      </c>
      <c r="K1155" s="873" t="s">
        <v>2451</v>
      </c>
      <c r="L1155" s="916">
        <v>1.27941176470588</v>
      </c>
      <c r="M1155" s="27" t="s">
        <v>2449</v>
      </c>
      <c r="N1155" s="224" t="s">
        <v>127</v>
      </c>
    </row>
    <row r="1156" spans="9:14" x14ac:dyDescent="0.2">
      <c r="I1156" s="883">
        <v>0.31476564734884799</v>
      </c>
      <c r="J1156" s="914">
        <v>5.8451440000000003</v>
      </c>
      <c r="K1156" s="873" t="s">
        <v>2451</v>
      </c>
      <c r="L1156" s="916">
        <v>1.25806451612903</v>
      </c>
      <c r="M1156" s="27" t="s">
        <v>2449</v>
      </c>
      <c r="N1156" s="224" t="s">
        <v>127</v>
      </c>
    </row>
    <row r="1157" spans="9:14" x14ac:dyDescent="0.2">
      <c r="I1157" s="883">
        <v>0.30623467657798598</v>
      </c>
      <c r="J1157" s="914">
        <v>5.796926</v>
      </c>
      <c r="K1157" s="873" t="s">
        <v>2451</v>
      </c>
      <c r="L1157" s="916">
        <v>1.2527999999999999</v>
      </c>
      <c r="M1157" s="27" t="s">
        <v>2449</v>
      </c>
      <c r="N1157" s="224" t="s">
        <v>127</v>
      </c>
    </row>
    <row r="1158" spans="9:14" x14ac:dyDescent="0.2">
      <c r="I1158" s="883">
        <v>0.26285482608597499</v>
      </c>
      <c r="J1158" s="914">
        <v>5.8362100000000003</v>
      </c>
      <c r="K1158" s="873" t="s">
        <v>2451</v>
      </c>
      <c r="L1158" s="916">
        <v>1.2832699619771799</v>
      </c>
      <c r="M1158" s="27" t="s">
        <v>2449</v>
      </c>
      <c r="N1158" s="224" t="s">
        <v>127</v>
      </c>
    </row>
    <row r="1159" spans="9:14" x14ac:dyDescent="0.2">
      <c r="I1159" s="883">
        <v>0.29387461948249599</v>
      </c>
      <c r="J1159" s="914">
        <v>5.6949189999999996</v>
      </c>
      <c r="K1159" s="873" t="s">
        <v>2451</v>
      </c>
      <c r="L1159" s="916">
        <v>1.2833333333333301</v>
      </c>
      <c r="M1159" s="27" t="s">
        <v>2449</v>
      </c>
      <c r="N1159" s="224" t="s">
        <v>127</v>
      </c>
    </row>
    <row r="1160" spans="9:14" x14ac:dyDescent="0.2">
      <c r="I1160" s="883">
        <v>0.26484900162145902</v>
      </c>
      <c r="J1160" s="914">
        <v>5.8636100000000004</v>
      </c>
      <c r="K1160" s="873" t="s">
        <v>2451</v>
      </c>
      <c r="L1160" s="916">
        <v>1.2934491978609599</v>
      </c>
      <c r="M1160" s="27" t="s">
        <v>2449</v>
      </c>
      <c r="N1160" s="224" t="s">
        <v>127</v>
      </c>
    </row>
    <row r="1161" spans="9:14" x14ac:dyDescent="0.2">
      <c r="I1161" s="883">
        <v>0.28602363724158503</v>
      </c>
      <c r="J1161" s="914">
        <v>5.8517679999999999</v>
      </c>
      <c r="K1161" s="873" t="s">
        <v>2451</v>
      </c>
      <c r="L1161" s="916">
        <v>1.2607594936708799</v>
      </c>
      <c r="M1161" s="27" t="s">
        <v>2449</v>
      </c>
      <c r="N1161" s="224" t="s">
        <v>127</v>
      </c>
    </row>
    <row r="1162" spans="9:14" x14ac:dyDescent="0.2">
      <c r="I1162" s="883">
        <v>0.309584603135381</v>
      </c>
      <c r="J1162" s="914">
        <v>5.8600630000000002</v>
      </c>
      <c r="K1162" s="873" t="s">
        <v>2451</v>
      </c>
      <c r="L1162" s="916">
        <v>1.2526315789473601</v>
      </c>
      <c r="M1162" s="27" t="s">
        <v>2449</v>
      </c>
      <c r="N1162" s="224" t="s">
        <v>127</v>
      </c>
    </row>
    <row r="1163" spans="9:14" x14ac:dyDescent="0.2">
      <c r="I1163" s="883">
        <v>0.27187813783660397</v>
      </c>
      <c r="J1163" s="914">
        <v>5.6267459999999998</v>
      </c>
      <c r="K1163" s="873" t="s">
        <v>2451</v>
      </c>
      <c r="L1163" s="916">
        <v>1.3</v>
      </c>
      <c r="M1163" s="27" t="s">
        <v>2449</v>
      </c>
      <c r="N1163" s="224" t="s">
        <v>127</v>
      </c>
    </row>
    <row r="1164" spans="9:14" x14ac:dyDescent="0.2">
      <c r="I1164" s="883">
        <v>0.28294148018586701</v>
      </c>
      <c r="J1164" s="914">
        <v>5.8522069999999999</v>
      </c>
      <c r="K1164" s="873" t="s">
        <v>2451</v>
      </c>
      <c r="L1164" s="916">
        <v>1.30360681728101</v>
      </c>
      <c r="M1164" s="27" t="s">
        <v>2449</v>
      </c>
      <c r="N1164" s="224" t="s">
        <v>127</v>
      </c>
    </row>
    <row r="1165" spans="9:14" x14ac:dyDescent="0.2">
      <c r="I1165" s="883">
        <v>0.25801664857039402</v>
      </c>
      <c r="J1165" s="914">
        <v>5.6630149999999997</v>
      </c>
      <c r="K1165" s="873" t="s">
        <v>2451</v>
      </c>
      <c r="L1165" s="916">
        <v>1.3003257328990201</v>
      </c>
      <c r="M1165" s="27" t="s">
        <v>2449</v>
      </c>
      <c r="N1165" s="224" t="s">
        <v>127</v>
      </c>
    </row>
    <row r="1166" spans="9:14" x14ac:dyDescent="0.2">
      <c r="I1166" s="883">
        <v>0.20572951145240301</v>
      </c>
      <c r="J1166" s="914">
        <v>5.5240010000000002</v>
      </c>
      <c r="K1166" s="873" t="s">
        <v>2451</v>
      </c>
      <c r="L1166" s="916">
        <v>1.2967032967032901</v>
      </c>
      <c r="M1166" s="27" t="s">
        <v>2449</v>
      </c>
      <c r="N1166" s="224" t="s">
        <v>127</v>
      </c>
    </row>
    <row r="1167" spans="9:14" x14ac:dyDescent="0.2">
      <c r="I1167" s="883">
        <v>0.25234109057722998</v>
      </c>
      <c r="J1167" s="914">
        <v>5.5685200000000004</v>
      </c>
      <c r="K1167" s="873" t="s">
        <v>2451</v>
      </c>
      <c r="L1167" s="916">
        <v>1.26</v>
      </c>
      <c r="M1167" s="27" t="s">
        <v>2449</v>
      </c>
      <c r="N1167" s="224" t="s">
        <v>127</v>
      </c>
    </row>
    <row r="1168" spans="9:14" x14ac:dyDescent="0.2">
      <c r="I1168" s="883">
        <v>0.28968645357686401</v>
      </c>
      <c r="J1168" s="914">
        <v>5.4780170000000004</v>
      </c>
      <c r="K1168" s="873" t="s">
        <v>2451</v>
      </c>
      <c r="L1168" s="916">
        <v>1.3080000000000001</v>
      </c>
      <c r="M1168" s="27" t="s">
        <v>2449</v>
      </c>
      <c r="N1168" s="224" t="s">
        <v>127</v>
      </c>
    </row>
    <row r="1169" spans="9:14" x14ac:dyDescent="0.2">
      <c r="I1169" s="883">
        <v>0.290171993911719</v>
      </c>
      <c r="J1169" s="914">
        <v>5.4780170000000004</v>
      </c>
      <c r="K1169" s="873" t="s">
        <v>2451</v>
      </c>
      <c r="L1169" s="916">
        <v>1.3080000000000001</v>
      </c>
      <c r="M1169" s="27" t="s">
        <v>2449</v>
      </c>
      <c r="N1169" s="224" t="s">
        <v>127</v>
      </c>
    </row>
    <row r="1170" spans="9:14" x14ac:dyDescent="0.2">
      <c r="I1170" s="883">
        <v>0.28174851699748998</v>
      </c>
      <c r="J1170" s="914">
        <v>5.5685200000000004</v>
      </c>
      <c r="K1170" s="873" t="s">
        <v>2451</v>
      </c>
      <c r="L1170" s="916">
        <v>1.3065195000000001</v>
      </c>
      <c r="M1170" s="27" t="s">
        <v>2449</v>
      </c>
      <c r="N1170" s="224" t="s">
        <v>127</v>
      </c>
    </row>
    <row r="1171" spans="9:14" x14ac:dyDescent="0.2">
      <c r="I1171" s="883">
        <v>0.298617960426179</v>
      </c>
      <c r="J1171" s="914">
        <v>5.4780170000000004</v>
      </c>
      <c r="K1171" s="873" t="s">
        <v>2451</v>
      </c>
      <c r="L1171" s="916">
        <v>1.3080000000000001</v>
      </c>
      <c r="M1171" s="27" t="s">
        <v>2449</v>
      </c>
      <c r="N1171" s="224" t="s">
        <v>127</v>
      </c>
    </row>
    <row r="1172" spans="9:14" x14ac:dyDescent="0.2">
      <c r="I1172" s="883">
        <v>0.29196326716860599</v>
      </c>
      <c r="J1172" s="914">
        <v>5.6190509999999998</v>
      </c>
      <c r="K1172" s="873" t="s">
        <v>2451</v>
      </c>
      <c r="L1172" s="916">
        <v>1.28</v>
      </c>
      <c r="M1172" s="27" t="s">
        <v>2449</v>
      </c>
      <c r="N1172" s="224" t="s">
        <v>127</v>
      </c>
    </row>
    <row r="1173" spans="9:14" x14ac:dyDescent="0.2">
      <c r="I1173" s="883">
        <v>0.31403978376108699</v>
      </c>
      <c r="J1173" s="914">
        <v>5.4006239999999996</v>
      </c>
      <c r="K1173" s="873" t="s">
        <v>2451</v>
      </c>
      <c r="L1173" s="916">
        <v>1.27931034482758</v>
      </c>
      <c r="M1173" s="27" t="s">
        <v>2449</v>
      </c>
      <c r="N1173" s="224" t="s">
        <v>127</v>
      </c>
    </row>
    <row r="1174" spans="9:14" x14ac:dyDescent="0.2">
      <c r="I1174" s="883">
        <v>0.30956003443371499</v>
      </c>
      <c r="J1174" s="914">
        <v>5.4006239999999996</v>
      </c>
      <c r="K1174" s="873" t="s">
        <v>2451</v>
      </c>
      <c r="L1174" s="916">
        <v>1.2811475409836</v>
      </c>
      <c r="M1174" s="27" t="s">
        <v>2449</v>
      </c>
      <c r="N1174" s="224" t="s">
        <v>127</v>
      </c>
    </row>
    <row r="1175" spans="9:14" x14ac:dyDescent="0.2">
      <c r="I1175" s="883">
        <v>0.30782343987823402</v>
      </c>
      <c r="J1175" s="914">
        <v>5.7811769999999996</v>
      </c>
      <c r="K1175" s="873" t="s">
        <v>2451</v>
      </c>
      <c r="L1175" s="916">
        <v>1.2666666666666599</v>
      </c>
      <c r="M1175" s="27" t="s">
        <v>2449</v>
      </c>
      <c r="N1175" s="224" t="s">
        <v>127</v>
      </c>
    </row>
    <row r="1176" spans="9:14" x14ac:dyDescent="0.2">
      <c r="I1176" s="883">
        <v>0.260221928217096</v>
      </c>
      <c r="J1176" s="914">
        <v>5.7811769999999996</v>
      </c>
      <c r="K1176" s="873" t="s">
        <v>2451</v>
      </c>
      <c r="L1176" s="916">
        <v>1.2597480503899201</v>
      </c>
      <c r="M1176" s="27" t="s">
        <v>2449</v>
      </c>
      <c r="N1176" s="224" t="s">
        <v>127</v>
      </c>
    </row>
    <row r="1177" spans="9:14" x14ac:dyDescent="0.2">
      <c r="I1177" s="883">
        <v>0.25127143581938099</v>
      </c>
      <c r="J1177" s="914">
        <v>5.5451920000000001</v>
      </c>
      <c r="K1177" s="873" t="s">
        <v>2451</v>
      </c>
      <c r="L1177" s="916">
        <v>1.28666666666666</v>
      </c>
      <c r="M1177" s="27" t="s">
        <v>2449</v>
      </c>
      <c r="N1177" s="224" t="s">
        <v>127</v>
      </c>
    </row>
    <row r="1178" spans="9:14" x14ac:dyDescent="0.2">
      <c r="I1178" s="883">
        <v>0.290114740662685</v>
      </c>
      <c r="J1178" s="914">
        <v>5.8105710000000004</v>
      </c>
      <c r="K1178" s="873" t="s">
        <v>2451</v>
      </c>
      <c r="L1178" s="916">
        <v>1.2923076923076899</v>
      </c>
      <c r="M1178" s="27" t="s">
        <v>2449</v>
      </c>
      <c r="N1178" s="224" t="s">
        <v>127</v>
      </c>
    </row>
    <row r="1179" spans="9:14" x14ac:dyDescent="0.2">
      <c r="I1179" s="883">
        <v>0.29540388127853801</v>
      </c>
      <c r="J1179" s="914">
        <v>5.9190449999999997</v>
      </c>
      <c r="K1179" s="873" t="s">
        <v>2451</v>
      </c>
      <c r="L1179" s="916">
        <v>1.30666666666666</v>
      </c>
      <c r="M1179" s="27" t="s">
        <v>2449</v>
      </c>
      <c r="N1179" s="224" t="s">
        <v>127</v>
      </c>
    </row>
    <row r="1180" spans="9:14" x14ac:dyDescent="0.2">
      <c r="I1180" s="883">
        <v>0.26852277876538</v>
      </c>
      <c r="J1180" s="914">
        <v>5.7975969999999997</v>
      </c>
      <c r="K1180" s="873" t="s">
        <v>2451</v>
      </c>
      <c r="L1180" s="916">
        <v>1.2519083969465601</v>
      </c>
      <c r="M1180" s="27" t="s">
        <v>2449</v>
      </c>
      <c r="N1180" s="224" t="s">
        <v>127</v>
      </c>
    </row>
    <row r="1181" spans="9:14" x14ac:dyDescent="0.2">
      <c r="I1181" s="883">
        <v>0.32714212328767101</v>
      </c>
      <c r="J1181" s="914">
        <v>5.9224930000000002</v>
      </c>
      <c r="K1181" s="873" t="s">
        <v>2451</v>
      </c>
      <c r="L1181" s="916">
        <v>1.304</v>
      </c>
      <c r="M1181" s="27" t="s">
        <v>2449</v>
      </c>
      <c r="N1181" s="224" t="s">
        <v>127</v>
      </c>
    </row>
    <row r="1182" spans="9:14" x14ac:dyDescent="0.2">
      <c r="I1182" s="883">
        <v>0.28448858447488501</v>
      </c>
      <c r="J1182" s="914">
        <v>5.7757949999999996</v>
      </c>
      <c r="K1182" s="873" t="s">
        <v>2451</v>
      </c>
      <c r="L1182" s="916">
        <v>1.2509999999999999</v>
      </c>
      <c r="M1182" s="27" t="s">
        <v>2449</v>
      </c>
      <c r="N1182" s="224" t="s">
        <v>127</v>
      </c>
    </row>
    <row r="1183" spans="9:14" x14ac:dyDescent="0.2">
      <c r="I1183" s="883">
        <v>0.21917183932648401</v>
      </c>
      <c r="J1183" s="914">
        <v>5.8249050000000002</v>
      </c>
      <c r="K1183" s="873" t="s">
        <v>2451</v>
      </c>
      <c r="L1183" s="916">
        <v>1.2835937500000001</v>
      </c>
      <c r="M1183" s="27" t="s">
        <v>2449</v>
      </c>
      <c r="N1183" s="224" t="s">
        <v>127</v>
      </c>
    </row>
    <row r="1184" spans="9:14" x14ac:dyDescent="0.2">
      <c r="I1184" s="883">
        <v>0.33135459455347599</v>
      </c>
      <c r="J1184" s="914">
        <v>5.8493110000000001</v>
      </c>
      <c r="K1184" s="873" t="s">
        <v>2451</v>
      </c>
      <c r="L1184" s="916">
        <v>1.345</v>
      </c>
      <c r="M1184" s="27" t="s">
        <v>2450</v>
      </c>
      <c r="N1184" s="224" t="s">
        <v>127</v>
      </c>
    </row>
    <row r="1185" spans="9:14" x14ac:dyDescent="0.2">
      <c r="I1185" s="883">
        <v>0.29590516512862097</v>
      </c>
      <c r="J1185" s="914">
        <v>5.3805719999999999</v>
      </c>
      <c r="K1185" s="873" t="s">
        <v>2451</v>
      </c>
      <c r="L1185" s="916">
        <v>1.36</v>
      </c>
      <c r="M1185" s="27" t="s">
        <v>2450</v>
      </c>
      <c r="N1185" s="224" t="s">
        <v>127</v>
      </c>
    </row>
    <row r="1186" spans="9:14" x14ac:dyDescent="0.2">
      <c r="I1186" s="883">
        <v>0.268525629719992</v>
      </c>
      <c r="J1186" s="914">
        <v>5.4025650000000001</v>
      </c>
      <c r="K1186" s="873" t="s">
        <v>2451</v>
      </c>
      <c r="L1186" s="916">
        <v>1.3286999182338499</v>
      </c>
      <c r="M1186" s="27" t="s">
        <v>2450</v>
      </c>
      <c r="N1186" s="224" t="s">
        <v>127</v>
      </c>
    </row>
    <row r="1187" spans="9:14" x14ac:dyDescent="0.2">
      <c r="I1187" s="883">
        <v>0.313613067491955</v>
      </c>
      <c r="J1187" s="914">
        <v>5.8517679999999999</v>
      </c>
      <c r="K1187" s="873" t="s">
        <v>2451</v>
      </c>
      <c r="L1187" s="916">
        <v>1.35581395348837</v>
      </c>
      <c r="M1187" s="27" t="s">
        <v>2450</v>
      </c>
      <c r="N1187" s="224" t="s">
        <v>127</v>
      </c>
    </row>
    <row r="1188" spans="9:14" x14ac:dyDescent="0.2">
      <c r="I1188" s="883">
        <v>0.29649210155086497</v>
      </c>
      <c r="J1188" s="914">
        <v>5.801634</v>
      </c>
      <c r="K1188" s="873" t="s">
        <v>2451</v>
      </c>
      <c r="L1188" s="916">
        <v>1.3307368421052601</v>
      </c>
      <c r="M1188" s="27" t="s">
        <v>2450</v>
      </c>
      <c r="N1188" s="224" t="s">
        <v>127</v>
      </c>
    </row>
    <row r="1189" spans="9:14" x14ac:dyDescent="0.2">
      <c r="I1189" s="883">
        <v>0.307248010768991</v>
      </c>
      <c r="J1189" s="914">
        <v>5.7757949999999996</v>
      </c>
      <c r="K1189" s="873" t="s">
        <v>2451</v>
      </c>
      <c r="L1189" s="916">
        <v>1.3243510506798499</v>
      </c>
      <c r="M1189" s="27" t="s">
        <v>2450</v>
      </c>
      <c r="N1189" s="224" t="s">
        <v>127</v>
      </c>
    </row>
    <row r="1190" spans="9:14" x14ac:dyDescent="0.2">
      <c r="I1190" s="883">
        <v>0.30920381604070801</v>
      </c>
      <c r="J1190" s="914">
        <v>5.7757949999999996</v>
      </c>
      <c r="K1190" s="873" t="s">
        <v>2451</v>
      </c>
      <c r="L1190" s="916">
        <v>1.3243510506798499</v>
      </c>
      <c r="M1190" s="27" t="s">
        <v>2450</v>
      </c>
      <c r="N1190" s="224" t="s">
        <v>127</v>
      </c>
    </row>
    <row r="1191" spans="9:14" x14ac:dyDescent="0.2">
      <c r="I1191" s="883">
        <v>0.29361373085893899</v>
      </c>
      <c r="J1191" s="914">
        <v>5.8901110000000001</v>
      </c>
      <c r="K1191" s="873" t="s">
        <v>2451</v>
      </c>
      <c r="L1191" s="916">
        <v>1.3127</v>
      </c>
      <c r="M1191" s="27" t="s">
        <v>2450</v>
      </c>
      <c r="N1191" s="224" t="s">
        <v>127</v>
      </c>
    </row>
    <row r="1192" spans="9:14" x14ac:dyDescent="0.2">
      <c r="I1192" s="883">
        <v>0.32608698407869302</v>
      </c>
      <c r="J1192" s="914">
        <v>5.835769</v>
      </c>
      <c r="K1192" s="873" t="s">
        <v>2451</v>
      </c>
      <c r="L1192" s="916">
        <v>1.31</v>
      </c>
      <c r="M1192" s="27" t="s">
        <v>2450</v>
      </c>
      <c r="N1192" s="224" t="s">
        <v>127</v>
      </c>
    </row>
    <row r="1193" spans="9:14" x14ac:dyDescent="0.2">
      <c r="I1193" s="883">
        <v>0.31517965802604297</v>
      </c>
      <c r="J1193" s="914">
        <v>5.8092180000000004</v>
      </c>
      <c r="K1193" s="873" t="s">
        <v>2451</v>
      </c>
      <c r="L1193" s="916">
        <v>1.34666666666666</v>
      </c>
      <c r="M1193" s="27" t="s">
        <v>2450</v>
      </c>
      <c r="N1193" s="224" t="s">
        <v>127</v>
      </c>
    </row>
    <row r="1194" spans="9:14" x14ac:dyDescent="0.2">
      <c r="I1194" s="883">
        <v>0.30707479134063598</v>
      </c>
      <c r="J1194" s="914">
        <v>5.5147969999999997</v>
      </c>
      <c r="K1194" s="873" t="s">
        <v>2451</v>
      </c>
      <c r="L1194" s="916">
        <v>1.3548</v>
      </c>
      <c r="M1194" s="27" t="s">
        <v>2450</v>
      </c>
      <c r="N1194" s="224" t="s">
        <v>127</v>
      </c>
    </row>
    <row r="1195" spans="9:14" x14ac:dyDescent="0.2">
      <c r="I1195" s="883">
        <v>0.31156067865513398</v>
      </c>
      <c r="J1195" s="914">
        <v>5.7559740000000001</v>
      </c>
      <c r="K1195" s="873" t="s">
        <v>2451</v>
      </c>
      <c r="L1195" s="916">
        <v>1.3794318181818099</v>
      </c>
      <c r="M1195" s="27" t="s">
        <v>2450</v>
      </c>
      <c r="N1195" s="224" t="s">
        <v>127</v>
      </c>
    </row>
    <row r="1196" spans="9:14" x14ac:dyDescent="0.2">
      <c r="I1196" s="883">
        <v>0.31538496208407901</v>
      </c>
      <c r="J1196" s="914">
        <v>5.8443699999999996</v>
      </c>
      <c r="K1196" s="873" t="s">
        <v>2451</v>
      </c>
      <c r="L1196" s="916">
        <v>1.3133333333333299</v>
      </c>
      <c r="M1196" s="27" t="s">
        <v>2450</v>
      </c>
      <c r="N1196" s="224" t="s">
        <v>127</v>
      </c>
    </row>
    <row r="1197" spans="9:14" x14ac:dyDescent="0.2">
      <c r="I1197" s="883">
        <v>0.27027175190620301</v>
      </c>
      <c r="J1197" s="914">
        <v>5.3936630000000001</v>
      </c>
      <c r="K1197" s="873" t="s">
        <v>2451</v>
      </c>
      <c r="L1197" s="916">
        <v>1.3307888040712399</v>
      </c>
      <c r="M1197" s="27" t="s">
        <v>2450</v>
      </c>
      <c r="N1197" s="224" t="s">
        <v>127</v>
      </c>
    </row>
    <row r="1198" spans="9:14" x14ac:dyDescent="0.2">
      <c r="I1198" s="883">
        <v>0.31256549369570302</v>
      </c>
      <c r="J1198" s="914">
        <v>5.8443699999999996</v>
      </c>
      <c r="K1198" s="873" t="s">
        <v>2451</v>
      </c>
      <c r="L1198" s="916">
        <v>1.3299999999999901</v>
      </c>
      <c r="M1198" s="27" t="s">
        <v>2450</v>
      </c>
      <c r="N1198" s="224" t="s">
        <v>127</v>
      </c>
    </row>
    <row r="1199" spans="9:14" x14ac:dyDescent="0.2">
      <c r="I1199" s="883">
        <v>0.28861950235427603</v>
      </c>
      <c r="J1199" s="914">
        <v>5.8028420000000001</v>
      </c>
      <c r="K1199" s="873" t="s">
        <v>2451</v>
      </c>
      <c r="L1199" s="916">
        <v>1.37473060344827</v>
      </c>
      <c r="M1199" s="27" t="s">
        <v>2450</v>
      </c>
      <c r="N1199" s="224" t="s">
        <v>127</v>
      </c>
    </row>
    <row r="1200" spans="9:14" x14ac:dyDescent="0.2">
      <c r="I1200" s="883">
        <v>0.23632384585289501</v>
      </c>
      <c r="J1200" s="914">
        <v>5.9063400000000001</v>
      </c>
      <c r="K1200" s="873" t="s">
        <v>2451</v>
      </c>
      <c r="L1200" s="916">
        <v>1.33</v>
      </c>
      <c r="M1200" s="27" t="s">
        <v>2450</v>
      </c>
      <c r="N1200" s="224" t="s">
        <v>127</v>
      </c>
    </row>
    <row r="1201" spans="9:14" x14ac:dyDescent="0.2">
      <c r="I1201" s="883">
        <v>0.31603772588197498</v>
      </c>
      <c r="J1201" s="914">
        <v>5.8451440000000003</v>
      </c>
      <c r="K1201" s="873" t="s">
        <v>2451</v>
      </c>
      <c r="L1201" s="916">
        <v>1.3388888888888799</v>
      </c>
      <c r="M1201" s="27" t="s">
        <v>2450</v>
      </c>
      <c r="N1201" s="224" t="s">
        <v>127</v>
      </c>
    </row>
    <row r="1202" spans="9:14" x14ac:dyDescent="0.2">
      <c r="I1202" s="883">
        <v>0.31701362476122802</v>
      </c>
      <c r="J1202" s="914">
        <v>5.8586210000000003</v>
      </c>
      <c r="K1202" s="873" t="s">
        <v>2451</v>
      </c>
      <c r="L1202" s="916">
        <v>1.3244444444444401</v>
      </c>
      <c r="M1202" s="27" t="s">
        <v>2450</v>
      </c>
      <c r="N1202" s="224" t="s">
        <v>127</v>
      </c>
    </row>
    <row r="1203" spans="9:14" x14ac:dyDescent="0.2">
      <c r="I1203" s="883">
        <v>0.316605071223799</v>
      </c>
      <c r="J1203" s="914">
        <v>5.8249050000000002</v>
      </c>
      <c r="K1203" s="873" t="s">
        <v>2451</v>
      </c>
      <c r="L1203" s="916">
        <v>1.31939130434782</v>
      </c>
      <c r="M1203" s="27" t="s">
        <v>2450</v>
      </c>
      <c r="N1203" s="224" t="s">
        <v>127</v>
      </c>
    </row>
    <row r="1204" spans="9:14" x14ac:dyDescent="0.2">
      <c r="I1204" s="883">
        <v>0.32055213223787099</v>
      </c>
      <c r="J1204" s="914">
        <v>5.4006239999999996</v>
      </c>
      <c r="K1204" s="873" t="s">
        <v>2451</v>
      </c>
      <c r="L1204" s="916">
        <v>1.31375</v>
      </c>
      <c r="M1204" s="27" t="s">
        <v>2450</v>
      </c>
      <c r="N1204" s="224" t="s">
        <v>127</v>
      </c>
    </row>
    <row r="1205" spans="9:14" x14ac:dyDescent="0.2">
      <c r="I1205" s="883">
        <v>0.30890877673447997</v>
      </c>
      <c r="J1205" s="914">
        <v>5.8456029999999997</v>
      </c>
      <c r="K1205" s="873" t="s">
        <v>2451</v>
      </c>
      <c r="L1205" s="916">
        <v>1.39</v>
      </c>
      <c r="M1205" s="27" t="s">
        <v>2450</v>
      </c>
      <c r="N1205" s="224" t="s">
        <v>127</v>
      </c>
    </row>
    <row r="1206" spans="9:14" x14ac:dyDescent="0.2">
      <c r="I1206" s="883">
        <v>0.31692547912388702</v>
      </c>
      <c r="J1206" s="914">
        <v>5.9014170000000004</v>
      </c>
      <c r="K1206" s="873" t="s">
        <v>2451</v>
      </c>
      <c r="L1206" s="916">
        <v>1.365</v>
      </c>
      <c r="M1206" s="27" t="s">
        <v>2450</v>
      </c>
      <c r="N1206" s="224" t="s">
        <v>127</v>
      </c>
    </row>
    <row r="1207" spans="9:14" x14ac:dyDescent="0.2">
      <c r="I1207" s="883">
        <v>0.32841898623469401</v>
      </c>
      <c r="J1207" s="914">
        <v>5.9014170000000004</v>
      </c>
      <c r="K1207" s="873" t="s">
        <v>2451</v>
      </c>
      <c r="L1207" s="916">
        <v>1.35879999999999</v>
      </c>
      <c r="M1207" s="27" t="s">
        <v>2450</v>
      </c>
      <c r="N1207" s="224" t="s">
        <v>127</v>
      </c>
    </row>
    <row r="1208" spans="9:14" x14ac:dyDescent="0.2">
      <c r="I1208" s="883">
        <v>0.227342978369906</v>
      </c>
      <c r="J1208" s="914">
        <v>5.797695</v>
      </c>
      <c r="K1208" s="873" t="s">
        <v>2451</v>
      </c>
      <c r="L1208" s="916">
        <v>1.3119047619047599</v>
      </c>
      <c r="M1208" s="27" t="s">
        <v>2450</v>
      </c>
      <c r="N1208" s="224" t="s">
        <v>127</v>
      </c>
    </row>
    <row r="1209" spans="9:14" x14ac:dyDescent="0.2">
      <c r="I1209" s="883">
        <v>0.30378948867309502</v>
      </c>
      <c r="J1209" s="914">
        <v>5.6636730000000002</v>
      </c>
      <c r="K1209" s="873" t="s">
        <v>2451</v>
      </c>
      <c r="L1209" s="916">
        <v>1.33760683760683</v>
      </c>
      <c r="M1209" s="27" t="s">
        <v>2450</v>
      </c>
      <c r="N1209" s="224" t="s">
        <v>127</v>
      </c>
    </row>
    <row r="1210" spans="9:14" x14ac:dyDescent="0.2">
      <c r="I1210" s="883">
        <v>0.26381912876435498</v>
      </c>
      <c r="J1210" s="914">
        <v>5.6109549999999997</v>
      </c>
      <c r="K1210" s="873" t="s">
        <v>2451</v>
      </c>
      <c r="L1210" s="916">
        <v>1.34666666666666</v>
      </c>
      <c r="M1210" s="27" t="s">
        <v>2450</v>
      </c>
      <c r="N1210" s="224" t="s">
        <v>127</v>
      </c>
    </row>
    <row r="1211" spans="9:14" x14ac:dyDescent="0.2">
      <c r="I1211" s="883">
        <v>0.283380437453919</v>
      </c>
      <c r="J1211" s="914">
        <v>5.4430990000000001</v>
      </c>
      <c r="K1211" s="873" t="s">
        <v>2451</v>
      </c>
      <c r="L1211" s="916">
        <v>1.33076923076923</v>
      </c>
      <c r="M1211" s="27" t="s">
        <v>2450</v>
      </c>
      <c r="N1211" s="224" t="s">
        <v>127</v>
      </c>
    </row>
    <row r="1212" spans="9:14" x14ac:dyDescent="0.2">
      <c r="I1212" s="883">
        <v>0.26628108601414502</v>
      </c>
      <c r="J1212" s="914">
        <v>5.4430990000000001</v>
      </c>
      <c r="K1212" s="873" t="s">
        <v>2451</v>
      </c>
      <c r="L1212" s="916">
        <v>1.34</v>
      </c>
      <c r="M1212" s="27" t="s">
        <v>2450</v>
      </c>
      <c r="N1212" s="224" t="s">
        <v>127</v>
      </c>
    </row>
    <row r="1213" spans="9:14" x14ac:dyDescent="0.2">
      <c r="I1213" s="883">
        <v>0.24497799343774099</v>
      </c>
      <c r="J1213" s="914">
        <v>5.6111959999999996</v>
      </c>
      <c r="K1213" s="873" t="s">
        <v>2451</v>
      </c>
      <c r="L1213" s="916">
        <v>1.31168831168831</v>
      </c>
      <c r="M1213" s="27" t="s">
        <v>2450</v>
      </c>
      <c r="N1213" s="224" t="s">
        <v>127</v>
      </c>
    </row>
    <row r="1214" spans="9:14" x14ac:dyDescent="0.2">
      <c r="I1214" s="883">
        <v>0.31164315173448098</v>
      </c>
      <c r="J1214" s="914">
        <v>5.7775590000000001</v>
      </c>
      <c r="K1214" s="873" t="s">
        <v>2451</v>
      </c>
      <c r="L1214" s="916">
        <v>1.344625</v>
      </c>
      <c r="M1214" s="27" t="s">
        <v>2450</v>
      </c>
      <c r="N1214" s="224" t="s">
        <v>127</v>
      </c>
    </row>
    <row r="1215" spans="9:14" x14ac:dyDescent="0.2">
      <c r="I1215" s="883">
        <v>0.29624598189738999</v>
      </c>
      <c r="J1215" s="914">
        <v>5.7571099999999999</v>
      </c>
      <c r="K1215" s="873" t="s">
        <v>2451</v>
      </c>
      <c r="L1215" s="916">
        <v>1.34146341463414</v>
      </c>
      <c r="M1215" s="27" t="s">
        <v>2450</v>
      </c>
      <c r="N1215" s="224" t="s">
        <v>127</v>
      </c>
    </row>
    <row r="1216" spans="9:14" x14ac:dyDescent="0.2">
      <c r="I1216" s="883">
        <v>0.28830125767026699</v>
      </c>
      <c r="J1216" s="914">
        <v>5.9063400000000001</v>
      </c>
      <c r="K1216" s="873" t="s">
        <v>2451</v>
      </c>
      <c r="L1216" s="916">
        <v>1.3333333333333299</v>
      </c>
      <c r="M1216" s="27" t="s">
        <v>2450</v>
      </c>
      <c r="N1216" s="224" t="s">
        <v>127</v>
      </c>
    </row>
    <row r="1217" spans="9:14" x14ac:dyDescent="0.2">
      <c r="I1217" s="883">
        <v>0.322355279172371</v>
      </c>
      <c r="J1217" s="914">
        <v>5.6882349999999997</v>
      </c>
      <c r="K1217" s="873" t="s">
        <v>2451</v>
      </c>
      <c r="L1217" s="916">
        <v>1.369</v>
      </c>
      <c r="M1217" s="27" t="s">
        <v>2450</v>
      </c>
      <c r="N1217" s="224" t="s">
        <v>127</v>
      </c>
    </row>
    <row r="1218" spans="9:14" x14ac:dyDescent="0.2">
      <c r="I1218" s="883">
        <v>0.30144349895670303</v>
      </c>
      <c r="J1218" s="914">
        <v>5.7423840000000004</v>
      </c>
      <c r="K1218" s="873" t="s">
        <v>2451</v>
      </c>
      <c r="L1218" s="916">
        <v>1.3154999999999999</v>
      </c>
      <c r="M1218" s="27" t="s">
        <v>2450</v>
      </c>
      <c r="N1218" s="224" t="s">
        <v>127</v>
      </c>
    </row>
    <row r="1219" spans="9:14" x14ac:dyDescent="0.2">
      <c r="I1219" s="883">
        <v>0.30406008582358302</v>
      </c>
      <c r="J1219" s="914">
        <v>5.8711140000000004</v>
      </c>
      <c r="K1219" s="873" t="s">
        <v>2451</v>
      </c>
      <c r="L1219" s="916">
        <v>1.3541666666666601</v>
      </c>
      <c r="M1219" s="27" t="s">
        <v>2450</v>
      </c>
      <c r="N1219" s="224" t="s">
        <v>127</v>
      </c>
    </row>
    <row r="1220" spans="9:14" x14ac:dyDescent="0.2">
      <c r="I1220" s="883">
        <v>0.33967656104979999</v>
      </c>
      <c r="J1220" s="914">
        <v>5.8711140000000004</v>
      </c>
      <c r="K1220" s="873" t="s">
        <v>2451</v>
      </c>
      <c r="L1220" s="916">
        <v>1.36363636363636</v>
      </c>
      <c r="M1220" s="27" t="s">
        <v>2450</v>
      </c>
      <c r="N1220" s="224" t="s">
        <v>127</v>
      </c>
    </row>
    <row r="1221" spans="9:14" x14ac:dyDescent="0.2">
      <c r="I1221" s="883">
        <v>0.27780029207739998</v>
      </c>
      <c r="J1221" s="914">
        <v>5.9063400000000001</v>
      </c>
      <c r="K1221" s="873" t="s">
        <v>2451</v>
      </c>
      <c r="L1221" s="916">
        <v>1.32</v>
      </c>
      <c r="M1221" s="27" t="s">
        <v>2450</v>
      </c>
      <c r="N1221" s="224" t="s">
        <v>127</v>
      </c>
    </row>
    <row r="1222" spans="9:14" x14ac:dyDescent="0.2">
      <c r="I1222" s="883">
        <v>0.31054707876890902</v>
      </c>
      <c r="J1222" s="914">
        <v>5.7788789999999999</v>
      </c>
      <c r="K1222" s="873" t="s">
        <v>2451</v>
      </c>
      <c r="L1222" s="916">
        <v>1.34146341463414</v>
      </c>
      <c r="M1222" s="27" t="s">
        <v>2450</v>
      </c>
      <c r="N1222" s="224" t="s">
        <v>127</v>
      </c>
    </row>
    <row r="1223" spans="9:14" x14ac:dyDescent="0.2">
      <c r="I1223" s="883">
        <v>0.27246697779268197</v>
      </c>
      <c r="J1223" s="914">
        <v>5.5833399999999997</v>
      </c>
      <c r="K1223" s="873" t="s">
        <v>2451</v>
      </c>
      <c r="L1223" s="916">
        <v>1.3657142857142801</v>
      </c>
      <c r="M1223" s="27" t="s">
        <v>2450</v>
      </c>
      <c r="N1223" s="224" t="s">
        <v>127</v>
      </c>
    </row>
    <row r="1224" spans="9:14" x14ac:dyDescent="0.2">
      <c r="I1224" s="883">
        <v>0.27496949288322498</v>
      </c>
      <c r="J1224" s="914">
        <v>5.5833399999999997</v>
      </c>
      <c r="K1224" s="873" t="s">
        <v>2451</v>
      </c>
      <c r="L1224" s="916">
        <v>1.3657142857142801</v>
      </c>
      <c r="M1224" s="27" t="s">
        <v>2450</v>
      </c>
      <c r="N1224" s="224" t="s">
        <v>127</v>
      </c>
    </row>
    <row r="1225" spans="9:14" x14ac:dyDescent="0.2">
      <c r="I1225" s="883">
        <v>0.28148718701095399</v>
      </c>
      <c r="J1225" s="914">
        <v>5.9165700000000001</v>
      </c>
      <c r="K1225" s="873" t="s">
        <v>2451</v>
      </c>
      <c r="L1225" s="916">
        <v>1.33640775</v>
      </c>
      <c r="M1225" s="27" t="s">
        <v>2450</v>
      </c>
      <c r="N1225" s="224" t="s">
        <v>127</v>
      </c>
    </row>
    <row r="1226" spans="9:14" x14ac:dyDescent="0.2">
      <c r="I1226" s="883">
        <v>0.30084829011078101</v>
      </c>
      <c r="J1226" s="914">
        <v>5.8451440000000003</v>
      </c>
      <c r="K1226" s="873" t="s">
        <v>2451</v>
      </c>
      <c r="L1226" s="916">
        <v>1.3444444444444399</v>
      </c>
      <c r="M1226" s="27" t="s">
        <v>2450</v>
      </c>
      <c r="N1226" s="224" t="s">
        <v>127</v>
      </c>
    </row>
    <row r="1227" spans="9:14" x14ac:dyDescent="0.2">
      <c r="I1227" s="883">
        <v>0.26403782670327602</v>
      </c>
      <c r="J1227" s="914">
        <v>5.5476320000000001</v>
      </c>
      <c r="K1227" s="873" t="s">
        <v>2451</v>
      </c>
      <c r="L1227" s="916">
        <v>1.35238095238095</v>
      </c>
      <c r="M1227" s="27" t="s">
        <v>2450</v>
      </c>
      <c r="N1227" s="224" t="s">
        <v>127</v>
      </c>
    </row>
    <row r="1228" spans="9:14" x14ac:dyDescent="0.2">
      <c r="I1228" s="883">
        <v>0.22806024646280201</v>
      </c>
      <c r="J1228" s="914">
        <v>5.4915120000000002</v>
      </c>
      <c r="K1228" s="873" t="s">
        <v>2451</v>
      </c>
      <c r="L1228" s="916">
        <v>1.3226</v>
      </c>
      <c r="M1228" s="27" t="s">
        <v>2450</v>
      </c>
      <c r="N1228" s="224" t="s">
        <v>127</v>
      </c>
    </row>
    <row r="1229" spans="9:14" x14ac:dyDescent="0.2">
      <c r="I1229" s="883">
        <v>0.29607371063441301</v>
      </c>
      <c r="J1229" s="914">
        <v>5.3796499999999998</v>
      </c>
      <c r="K1229" s="873" t="s">
        <v>2451</v>
      </c>
      <c r="L1229" s="916">
        <v>1.3184</v>
      </c>
      <c r="M1229" s="27" t="s">
        <v>2450</v>
      </c>
      <c r="N1229" s="224" t="s">
        <v>127</v>
      </c>
    </row>
    <row r="1230" spans="9:14" x14ac:dyDescent="0.2">
      <c r="I1230" s="883">
        <v>0.20321589764766301</v>
      </c>
      <c r="J1230" s="914">
        <v>5.3913359999999999</v>
      </c>
      <c r="K1230" s="873" t="s">
        <v>2451</v>
      </c>
      <c r="L1230" s="916">
        <v>1.3396809523809501</v>
      </c>
      <c r="M1230" s="27" t="s">
        <v>2450</v>
      </c>
      <c r="N1230" s="224" t="s">
        <v>127</v>
      </c>
    </row>
    <row r="1231" spans="9:14" x14ac:dyDescent="0.2">
      <c r="I1231" s="883">
        <v>0.25319765216059198</v>
      </c>
      <c r="J1231" s="914">
        <v>5.4825189999999999</v>
      </c>
      <c r="K1231" s="873" t="s">
        <v>2451</v>
      </c>
      <c r="L1231" s="916">
        <v>1.37728937728937</v>
      </c>
      <c r="M1231" s="27" t="s">
        <v>2450</v>
      </c>
      <c r="N1231" s="224" t="s">
        <v>127</v>
      </c>
    </row>
    <row r="1232" spans="9:14" x14ac:dyDescent="0.2">
      <c r="I1232" s="883">
        <v>0.23850626640245301</v>
      </c>
      <c r="J1232" s="914">
        <v>5.4825189999999999</v>
      </c>
      <c r="K1232" s="873" t="s">
        <v>2451</v>
      </c>
      <c r="L1232" s="916">
        <v>1.3857142857142799</v>
      </c>
      <c r="M1232" s="27" t="s">
        <v>2450</v>
      </c>
      <c r="N1232" s="224" t="s">
        <v>127</v>
      </c>
    </row>
    <row r="1233" spans="9:14" x14ac:dyDescent="0.2">
      <c r="I1233" s="883">
        <v>0.25568218115446001</v>
      </c>
      <c r="J1233" s="914">
        <v>5.4780170000000004</v>
      </c>
      <c r="K1233" s="873" t="s">
        <v>2451</v>
      </c>
      <c r="L1233" s="916">
        <v>1.32</v>
      </c>
      <c r="M1233" s="27" t="s">
        <v>2450</v>
      </c>
      <c r="N1233" s="224" t="s">
        <v>127</v>
      </c>
    </row>
    <row r="1234" spans="9:14" x14ac:dyDescent="0.2">
      <c r="I1234" s="883">
        <v>0.26911144578313201</v>
      </c>
      <c r="J1234" s="914">
        <v>5.4146080000000003</v>
      </c>
      <c r="K1234" s="873" t="s">
        <v>2451</v>
      </c>
      <c r="L1234" s="916">
        <v>1.32</v>
      </c>
      <c r="M1234" s="27" t="s">
        <v>2450</v>
      </c>
      <c r="N1234" s="224" t="s">
        <v>127</v>
      </c>
    </row>
    <row r="1235" spans="9:14" x14ac:dyDescent="0.2">
      <c r="I1235" s="883">
        <v>0.30429072553045799</v>
      </c>
      <c r="J1235" s="914">
        <v>5.8113530000000004</v>
      </c>
      <c r="K1235" s="873" t="s">
        <v>2451</v>
      </c>
      <c r="L1235" s="916">
        <v>1.32</v>
      </c>
      <c r="M1235" s="27" t="s">
        <v>2450</v>
      </c>
      <c r="N1235" s="224" t="s">
        <v>127</v>
      </c>
    </row>
    <row r="1236" spans="9:14" x14ac:dyDescent="0.2">
      <c r="I1236" s="883">
        <v>0.27844417826450601</v>
      </c>
      <c r="J1236" s="914">
        <v>5.8933410000000004</v>
      </c>
      <c r="K1236" s="873" t="s">
        <v>2451</v>
      </c>
      <c r="L1236" s="916">
        <v>1.31528291666666</v>
      </c>
      <c r="M1236" s="27" t="s">
        <v>2450</v>
      </c>
      <c r="N1236" s="224" t="s">
        <v>127</v>
      </c>
    </row>
    <row r="1237" spans="9:14" x14ac:dyDescent="0.2">
      <c r="I1237" s="883">
        <v>0.27357442922374398</v>
      </c>
      <c r="J1237" s="914">
        <v>5.87737</v>
      </c>
      <c r="K1237" s="873" t="s">
        <v>2451</v>
      </c>
      <c r="L1237" s="916">
        <v>1.3872</v>
      </c>
      <c r="M1237" s="27" t="s">
        <v>2450</v>
      </c>
      <c r="N1237" s="224" t="s">
        <v>127</v>
      </c>
    </row>
    <row r="1238" spans="9:14" x14ac:dyDescent="0.2">
      <c r="I1238" s="883">
        <v>0.315041633091592</v>
      </c>
      <c r="J1238" s="914">
        <v>5.8113530000000004</v>
      </c>
      <c r="K1238" s="873" t="s">
        <v>2451</v>
      </c>
      <c r="L1238" s="916">
        <v>1.3117647058823501</v>
      </c>
      <c r="M1238" s="27" t="s">
        <v>2450</v>
      </c>
      <c r="N1238" s="224" t="s">
        <v>127</v>
      </c>
    </row>
    <row r="1239" spans="9:14" x14ac:dyDescent="0.2">
      <c r="I1239" s="883">
        <v>0.25091415107933701</v>
      </c>
      <c r="J1239" s="914">
        <v>5.4763520000000003</v>
      </c>
      <c r="K1239" s="873" t="s">
        <v>2451</v>
      </c>
      <c r="L1239" s="916">
        <v>1.3435948361469701</v>
      </c>
      <c r="M1239" s="27" t="s">
        <v>2450</v>
      </c>
      <c r="N1239" s="224" t="s">
        <v>127</v>
      </c>
    </row>
    <row r="1240" spans="9:14" x14ac:dyDescent="0.2">
      <c r="I1240" s="883">
        <v>0.252260050138776</v>
      </c>
      <c r="J1240" s="914">
        <v>5.6039669999999999</v>
      </c>
      <c r="K1240" s="873" t="s">
        <v>2451</v>
      </c>
      <c r="L1240" s="916">
        <v>1.34901960784313</v>
      </c>
      <c r="M1240" s="27" t="s">
        <v>2450</v>
      </c>
      <c r="N1240" s="224" t="s">
        <v>127</v>
      </c>
    </row>
    <row r="1241" spans="9:14" x14ac:dyDescent="0.2">
      <c r="I1241" s="883">
        <v>0.13662973408541401</v>
      </c>
      <c r="J1241" s="914">
        <v>5.5445529999999996</v>
      </c>
      <c r="K1241" s="873" t="s">
        <v>2451</v>
      </c>
      <c r="L1241" s="916">
        <v>1.36078431372549</v>
      </c>
      <c r="M1241" s="27" t="s">
        <v>2450</v>
      </c>
      <c r="N1241" s="224" t="s">
        <v>127</v>
      </c>
    </row>
    <row r="1242" spans="9:14" x14ac:dyDescent="0.2">
      <c r="I1242" s="883">
        <v>0.33563013698630101</v>
      </c>
      <c r="J1242" s="914">
        <v>5.6630149999999997</v>
      </c>
      <c r="K1242" s="873" t="s">
        <v>2451</v>
      </c>
      <c r="L1242" s="916">
        <v>1.37699999999999</v>
      </c>
      <c r="M1242" s="27" t="s">
        <v>2450</v>
      </c>
      <c r="N1242" s="224" t="s">
        <v>127</v>
      </c>
    </row>
    <row r="1243" spans="9:14" x14ac:dyDescent="0.2">
      <c r="I1243" s="883">
        <v>0.25153864970645701</v>
      </c>
      <c r="J1243" s="914">
        <v>5.5191049999999997</v>
      </c>
      <c r="K1243" s="873" t="s">
        <v>2451</v>
      </c>
      <c r="L1243" s="916">
        <v>1.34</v>
      </c>
      <c r="M1243" s="27" t="s">
        <v>2450</v>
      </c>
      <c r="N1243" s="224" t="s">
        <v>127</v>
      </c>
    </row>
    <row r="1244" spans="9:14" x14ac:dyDescent="0.2">
      <c r="I1244" s="883">
        <v>0.20233746466623101</v>
      </c>
      <c r="J1244" s="914">
        <v>5.7353100000000001</v>
      </c>
      <c r="K1244" s="873" t="s">
        <v>2451</v>
      </c>
      <c r="L1244" s="916">
        <v>1.3785714285714199</v>
      </c>
      <c r="M1244" s="27" t="s">
        <v>2450</v>
      </c>
      <c r="N1244" s="224" t="s">
        <v>127</v>
      </c>
    </row>
    <row r="1245" spans="9:14" x14ac:dyDescent="0.2">
      <c r="I1245" s="883">
        <v>0.28984474885844702</v>
      </c>
      <c r="J1245" s="914">
        <v>5.8517679999999999</v>
      </c>
      <c r="K1245" s="873" t="s">
        <v>2451</v>
      </c>
      <c r="L1245" s="916">
        <v>1.33</v>
      </c>
      <c r="M1245" s="27" t="s">
        <v>2450</v>
      </c>
      <c r="N1245" s="224" t="s">
        <v>127</v>
      </c>
    </row>
    <row r="1246" spans="9:14" x14ac:dyDescent="0.2">
      <c r="I1246" s="883">
        <v>0.31948401826484002</v>
      </c>
      <c r="J1246" s="914">
        <v>5.7683390000000001</v>
      </c>
      <c r="K1246" s="873" t="s">
        <v>2451</v>
      </c>
      <c r="L1246" s="916">
        <v>1.34</v>
      </c>
      <c r="M1246" s="27" t="s">
        <v>2450</v>
      </c>
      <c r="N1246" s="224" t="s">
        <v>127</v>
      </c>
    </row>
    <row r="1247" spans="9:14" x14ac:dyDescent="0.2">
      <c r="I1247" s="883">
        <v>0.30674954337899502</v>
      </c>
      <c r="J1247" s="914">
        <v>5.6636730000000002</v>
      </c>
      <c r="K1247" s="873" t="s">
        <v>2451</v>
      </c>
      <c r="L1247" s="916">
        <v>1.3291999999999999</v>
      </c>
      <c r="M1247" s="27" t="s">
        <v>2450</v>
      </c>
      <c r="N1247" s="224" t="s">
        <v>127</v>
      </c>
    </row>
    <row r="1248" spans="9:14" x14ac:dyDescent="0.2">
      <c r="I1248" s="883">
        <v>0.319976614191193</v>
      </c>
      <c r="J1248" s="914">
        <v>5.4387540000000003</v>
      </c>
      <c r="K1248" s="873" t="s">
        <v>2451</v>
      </c>
      <c r="L1248" s="916">
        <v>1.3540000000000001</v>
      </c>
      <c r="M1248" s="27" t="s">
        <v>2450</v>
      </c>
      <c r="N1248" s="224" t="s">
        <v>127</v>
      </c>
    </row>
    <row r="1249" spans="9:14" x14ac:dyDescent="0.2">
      <c r="I1249" s="883">
        <v>0.33870928462709199</v>
      </c>
      <c r="J1249" s="914">
        <v>5.87737</v>
      </c>
      <c r="K1249" s="873" t="s">
        <v>2451</v>
      </c>
      <c r="L1249" s="916">
        <v>1.359</v>
      </c>
      <c r="M1249" s="27" t="s">
        <v>2450</v>
      </c>
      <c r="N1249" s="224" t="s">
        <v>127</v>
      </c>
    </row>
    <row r="1250" spans="9:14" x14ac:dyDescent="0.2">
      <c r="I1250" s="883">
        <v>0.33425285388127801</v>
      </c>
      <c r="J1250" s="914">
        <v>5.87737</v>
      </c>
      <c r="K1250" s="873" t="s">
        <v>2451</v>
      </c>
      <c r="L1250" s="914">
        <v>1.31</v>
      </c>
      <c r="M1250" s="27" t="s">
        <v>2450</v>
      </c>
      <c r="N1250" s="135" t="s">
        <v>127</v>
      </c>
    </row>
    <row r="1251" spans="9:14" x14ac:dyDescent="0.2">
      <c r="I1251" s="883">
        <v>0.33325636502006301</v>
      </c>
      <c r="J1251" s="914">
        <v>5.8565680000000002</v>
      </c>
      <c r="K1251" s="873" t="s">
        <v>2451</v>
      </c>
      <c r="L1251" s="914">
        <v>1.3560606060606</v>
      </c>
      <c r="M1251" s="27" t="s">
        <v>2450</v>
      </c>
      <c r="N1251" s="135" t="s">
        <v>127</v>
      </c>
    </row>
    <row r="1252" spans="9:14" x14ac:dyDescent="0.2">
      <c r="I1252" s="883">
        <v>0.280095890410958</v>
      </c>
      <c r="J1252" s="914">
        <v>5.5439860000000003</v>
      </c>
      <c r="K1252" s="873" t="s">
        <v>2451</v>
      </c>
      <c r="L1252" s="914">
        <v>1.3240000000000001</v>
      </c>
      <c r="M1252" s="27" t="s">
        <v>2450</v>
      </c>
      <c r="N1252" s="135" t="s">
        <v>127</v>
      </c>
    </row>
    <row r="1253" spans="9:14" x14ac:dyDescent="0.2">
      <c r="I1253" s="883">
        <v>0.32875598904859599</v>
      </c>
      <c r="J1253" s="914">
        <v>5.6778469999999999</v>
      </c>
      <c r="K1253" s="873" t="s">
        <v>2451</v>
      </c>
      <c r="L1253" s="914">
        <v>1.36666666666666</v>
      </c>
      <c r="M1253" s="27" t="s">
        <v>2450</v>
      </c>
      <c r="N1253" s="135" t="s">
        <v>127</v>
      </c>
    </row>
    <row r="1254" spans="9:14" x14ac:dyDescent="0.2">
      <c r="I1254" s="883">
        <v>0.31088866073465599</v>
      </c>
      <c r="J1254" s="914">
        <v>5.8933410000000004</v>
      </c>
      <c r="K1254" s="873" t="s">
        <v>2451</v>
      </c>
      <c r="L1254" s="914">
        <v>1.36666666666666</v>
      </c>
      <c r="M1254" s="27" t="s">
        <v>2450</v>
      </c>
      <c r="N1254" s="135" t="s">
        <v>127</v>
      </c>
    </row>
    <row r="1255" spans="9:14" x14ac:dyDescent="0.2">
      <c r="I1255" s="883">
        <v>0.30775050849119001</v>
      </c>
      <c r="J1255" s="914">
        <v>5.6800579999999998</v>
      </c>
      <c r="K1255" s="873" t="s">
        <v>2451</v>
      </c>
      <c r="L1255" s="914">
        <v>1.3850626118067899</v>
      </c>
      <c r="M1255" s="27" t="s">
        <v>2450</v>
      </c>
      <c r="N1255" s="135" t="s">
        <v>127</v>
      </c>
    </row>
    <row r="1256" spans="9:14" x14ac:dyDescent="0.2">
      <c r="I1256" s="883">
        <v>0.32473033367235099</v>
      </c>
      <c r="J1256" s="914">
        <v>5.8058649999999998</v>
      </c>
      <c r="K1256" s="873" t="s">
        <v>2451</v>
      </c>
      <c r="L1256" s="914">
        <v>1.395</v>
      </c>
      <c r="M1256" s="27" t="s">
        <v>2451</v>
      </c>
      <c r="N1256" s="135" t="s">
        <v>127</v>
      </c>
    </row>
    <row r="1257" spans="9:14" x14ac:dyDescent="0.2">
      <c r="I1257" s="883">
        <v>0.23688999312668299</v>
      </c>
      <c r="J1257" s="914">
        <v>5.8405649999999998</v>
      </c>
      <c r="K1257" s="873" t="s">
        <v>2451</v>
      </c>
      <c r="L1257" s="914">
        <v>1.4065714285714199</v>
      </c>
      <c r="M1257" s="27" t="s">
        <v>2451</v>
      </c>
      <c r="N1257" s="135" t="s">
        <v>127</v>
      </c>
    </row>
    <row r="1258" spans="9:14" x14ac:dyDescent="0.2">
      <c r="I1258" s="883">
        <v>0.30864243339770397</v>
      </c>
      <c r="J1258" s="914">
        <v>5.8991790000000002</v>
      </c>
      <c r="K1258" s="873" t="s">
        <v>2451</v>
      </c>
      <c r="L1258" s="914">
        <v>1.48571428571428</v>
      </c>
      <c r="M1258" s="27" t="s">
        <v>2451</v>
      </c>
      <c r="N1258" s="135" t="s">
        <v>127</v>
      </c>
    </row>
    <row r="1259" spans="9:14" x14ac:dyDescent="0.2">
      <c r="I1259" s="883">
        <v>0.30630476451259497</v>
      </c>
      <c r="J1259" s="914">
        <v>5.8588940000000003</v>
      </c>
      <c r="K1259" s="873" t="s">
        <v>2451</v>
      </c>
      <c r="L1259" s="914">
        <v>1.5</v>
      </c>
      <c r="M1259" s="27" t="s">
        <v>2451</v>
      </c>
      <c r="N1259" s="135" t="s">
        <v>127</v>
      </c>
    </row>
    <row r="1260" spans="9:14" x14ac:dyDescent="0.2">
      <c r="I1260" s="883">
        <v>0.293217926148095</v>
      </c>
      <c r="J1260" s="914">
        <v>5.3805180000000004</v>
      </c>
      <c r="K1260" s="873" t="s">
        <v>2451</v>
      </c>
      <c r="L1260" s="914">
        <v>1.4020408163265301</v>
      </c>
      <c r="M1260" s="27" t="s">
        <v>2451</v>
      </c>
      <c r="N1260" s="135" t="s">
        <v>127</v>
      </c>
    </row>
    <row r="1261" spans="9:14" x14ac:dyDescent="0.2">
      <c r="I1261" s="883">
        <v>0.324733021228579</v>
      </c>
      <c r="J1261" s="914">
        <v>5.6208549999999997</v>
      </c>
      <c r="K1261" s="873" t="s">
        <v>2451</v>
      </c>
      <c r="L1261" s="914">
        <v>1.43864467005076</v>
      </c>
      <c r="M1261" s="27" t="s">
        <v>2451</v>
      </c>
      <c r="N1261" s="135" t="s">
        <v>127</v>
      </c>
    </row>
    <row r="1262" spans="9:14" x14ac:dyDescent="0.2">
      <c r="I1262" s="883">
        <v>0.27429226353443498</v>
      </c>
      <c r="J1262" s="914">
        <v>5.8535940000000002</v>
      </c>
      <c r="K1262" s="873" t="s">
        <v>2451</v>
      </c>
      <c r="L1262" s="914">
        <v>1.5624</v>
      </c>
      <c r="M1262" s="27" t="s">
        <v>2451</v>
      </c>
      <c r="N1262" s="135" t="s">
        <v>127</v>
      </c>
    </row>
    <row r="1263" spans="9:14" x14ac:dyDescent="0.2">
      <c r="I1263" s="883">
        <v>0.32168319743620899</v>
      </c>
      <c r="J1263" s="914">
        <v>5.797695</v>
      </c>
      <c r="K1263" s="873" t="s">
        <v>2451</v>
      </c>
      <c r="L1263" s="914">
        <v>1.4104000000000001</v>
      </c>
      <c r="M1263" s="27" t="s">
        <v>2451</v>
      </c>
      <c r="N1263" s="135" t="s">
        <v>127</v>
      </c>
    </row>
    <row r="1264" spans="9:14" x14ac:dyDescent="0.2">
      <c r="I1264" s="883">
        <v>0.254501055213324</v>
      </c>
      <c r="J1264" s="914">
        <v>5.4082359999999996</v>
      </c>
      <c r="K1264" s="873" t="s">
        <v>2451</v>
      </c>
      <c r="L1264" s="914">
        <v>1.4</v>
      </c>
      <c r="M1264" s="27" t="s">
        <v>2451</v>
      </c>
      <c r="N1264" s="135" t="s">
        <v>127</v>
      </c>
    </row>
    <row r="1265" spans="5:14" x14ac:dyDescent="0.2">
      <c r="I1265" s="883">
        <v>0.262432964399817</v>
      </c>
      <c r="J1265" s="914">
        <v>5.5601969999999996</v>
      </c>
      <c r="K1265" s="873" t="s">
        <v>2451</v>
      </c>
      <c r="L1265" s="914">
        <v>1.4025000000000001</v>
      </c>
      <c r="M1265" s="27" t="s">
        <v>2451</v>
      </c>
      <c r="N1265" s="135" t="s">
        <v>127</v>
      </c>
    </row>
    <row r="1266" spans="5:14" x14ac:dyDescent="0.2">
      <c r="I1266" s="883">
        <v>0.30398755520527898</v>
      </c>
      <c r="J1266" s="914">
        <v>5.7975969999999997</v>
      </c>
      <c r="K1266" s="873" t="s">
        <v>2451</v>
      </c>
      <c r="L1266" s="914">
        <v>1.40255009107468</v>
      </c>
      <c r="M1266" s="27" t="s">
        <v>2451</v>
      </c>
      <c r="N1266" s="135" t="s">
        <v>127</v>
      </c>
    </row>
    <row r="1267" spans="5:14" x14ac:dyDescent="0.2">
      <c r="I1267" s="883">
        <v>0.32830412559328198</v>
      </c>
      <c r="J1267" s="914">
        <v>5.8109919999999997</v>
      </c>
      <c r="K1267" s="873" t="s">
        <v>2451</v>
      </c>
      <c r="L1267" s="914">
        <v>1.44</v>
      </c>
      <c r="M1267" s="27" t="s">
        <v>2451</v>
      </c>
      <c r="N1267" s="135" t="s">
        <v>127</v>
      </c>
    </row>
    <row r="1268" spans="5:14" x14ac:dyDescent="0.2">
      <c r="I1268" s="883">
        <v>0.23162490698201399</v>
      </c>
      <c r="J1268" s="914">
        <v>5.7646829999999998</v>
      </c>
      <c r="K1268" s="873" t="s">
        <v>2451</v>
      </c>
      <c r="L1268" s="914">
        <v>1.3986013986013901</v>
      </c>
      <c r="M1268" s="27" t="s">
        <v>2451</v>
      </c>
      <c r="N1268" s="135" t="s">
        <v>127</v>
      </c>
    </row>
    <row r="1269" spans="5:14" x14ac:dyDescent="0.2">
      <c r="I1269" s="883">
        <v>0.346078483896058</v>
      </c>
      <c r="J1269" s="914">
        <v>5.7033740000000002</v>
      </c>
      <c r="K1269" s="873" t="s">
        <v>2451</v>
      </c>
      <c r="L1269" s="914">
        <v>1.4021739130434701</v>
      </c>
      <c r="M1269" s="27" t="s">
        <v>2451</v>
      </c>
      <c r="N1269" s="135" t="s">
        <v>127</v>
      </c>
    </row>
    <row r="1270" spans="5:14" x14ac:dyDescent="0.2">
      <c r="I1270" s="883">
        <v>0.228678767123287</v>
      </c>
      <c r="J1270" s="914">
        <v>5.5240010000000002</v>
      </c>
      <c r="K1270" s="873" t="s">
        <v>2451</v>
      </c>
      <c r="L1270" s="914">
        <v>1.4</v>
      </c>
      <c r="M1270" s="27" t="s">
        <v>2451</v>
      </c>
      <c r="N1270" s="135" t="s">
        <v>127</v>
      </c>
    </row>
    <row r="1271" spans="5:14" x14ac:dyDescent="0.2">
      <c r="I1271" s="883">
        <v>0.26480923694779102</v>
      </c>
      <c r="J1271" s="914">
        <v>5.7571099999999999</v>
      </c>
      <c r="K1271" s="873" t="s">
        <v>2451</v>
      </c>
      <c r="L1271" s="914">
        <v>1.4</v>
      </c>
      <c r="M1271" s="27" t="s">
        <v>2451</v>
      </c>
      <c r="N1271" s="135" t="s">
        <v>127</v>
      </c>
    </row>
    <row r="1272" spans="5:14" x14ac:dyDescent="0.2">
      <c r="I1272" s="883">
        <v>0.34805700073019302</v>
      </c>
      <c r="J1272" s="914">
        <v>5.7683390000000001</v>
      </c>
      <c r="K1272" s="873" t="s">
        <v>2451</v>
      </c>
      <c r="L1272" s="914">
        <v>1.5449999999999999</v>
      </c>
      <c r="M1272" s="27" t="s">
        <v>2451</v>
      </c>
      <c r="N1272" s="135" t="s">
        <v>127</v>
      </c>
    </row>
    <row r="1273" spans="5:14" x14ac:dyDescent="0.2">
      <c r="I1273" s="883">
        <v>0.30738613545089399</v>
      </c>
      <c r="J1273" s="914">
        <v>5.6630149999999997</v>
      </c>
      <c r="K1273" s="873" t="s">
        <v>2451</v>
      </c>
      <c r="L1273" s="914">
        <v>1.41</v>
      </c>
      <c r="M1273" s="27" t="s">
        <v>2451</v>
      </c>
      <c r="N1273" s="135" t="s">
        <v>127</v>
      </c>
    </row>
    <row r="1274" spans="5:14" x14ac:dyDescent="0.2">
      <c r="I1274" s="883">
        <v>0.31287528538812698</v>
      </c>
      <c r="J1274" s="914">
        <v>5.8553680000000004</v>
      </c>
      <c r="K1274" s="873" t="s">
        <v>2451</v>
      </c>
      <c r="L1274" s="914">
        <v>1.425</v>
      </c>
      <c r="M1274" s="27" t="s">
        <v>2451</v>
      </c>
      <c r="N1274" s="135" t="s">
        <v>127</v>
      </c>
    </row>
    <row r="1275" spans="5:14" x14ac:dyDescent="0.2">
      <c r="I1275" s="883">
        <v>0.32284657534246503</v>
      </c>
      <c r="J1275" s="914">
        <v>5.8553680000000004</v>
      </c>
      <c r="K1275" s="873" t="s">
        <v>2451</v>
      </c>
      <c r="L1275" s="914">
        <v>1.46</v>
      </c>
      <c r="M1275" s="27" t="s">
        <v>2451</v>
      </c>
      <c r="N1275" s="135" t="s">
        <v>127</v>
      </c>
    </row>
    <row r="1276" spans="5:14" x14ac:dyDescent="0.2">
      <c r="E1276" s="164"/>
      <c r="I1276" s="883">
        <v>0.30496663154197401</v>
      </c>
      <c r="J1276" s="914">
        <v>5.6615820000000001</v>
      </c>
      <c r="K1276" s="873" t="s">
        <v>2451</v>
      </c>
      <c r="L1276" s="914">
        <v>1.4423076923076901</v>
      </c>
      <c r="M1276" s="27" t="s">
        <v>2451</v>
      </c>
      <c r="N1276" s="135" t="s">
        <v>127</v>
      </c>
    </row>
    <row r="1277" spans="5:14" x14ac:dyDescent="0.2">
      <c r="I1277" s="883">
        <v>0.26402714358193802</v>
      </c>
      <c r="J1277" s="914">
        <v>5.6615820000000001</v>
      </c>
      <c r="K1277" s="873" t="s">
        <v>2451</v>
      </c>
      <c r="L1277" s="914">
        <v>1.4166666666666601</v>
      </c>
      <c r="M1277" s="27" t="s">
        <v>2451</v>
      </c>
      <c r="N1277" s="135" t="s">
        <v>127</v>
      </c>
    </row>
    <row r="1278" spans="5:14" x14ac:dyDescent="0.2">
      <c r="I1278" s="883">
        <v>0.30831469005497703</v>
      </c>
      <c r="J1278" s="914">
        <v>5.5080619999999998</v>
      </c>
      <c r="K1278" s="873" t="s">
        <v>2451</v>
      </c>
      <c r="L1278" s="914">
        <v>1.39405114754098</v>
      </c>
      <c r="M1278" s="27" t="s">
        <v>2451</v>
      </c>
      <c r="N1278" s="135" t="s">
        <v>127</v>
      </c>
    </row>
    <row r="1279" spans="5:14" x14ac:dyDescent="0.2">
      <c r="I1279" s="883">
        <v>0.33670725520040501</v>
      </c>
      <c r="J1279" s="914">
        <v>5.4798669999999996</v>
      </c>
      <c r="K1279" s="873" t="s">
        <v>2451</v>
      </c>
      <c r="L1279" s="914">
        <v>1.51111111111111</v>
      </c>
      <c r="M1279" s="27" t="s">
        <v>2451</v>
      </c>
      <c r="N1279" s="135" t="s">
        <v>127</v>
      </c>
    </row>
    <row r="1280" spans="5:14" x14ac:dyDescent="0.2">
      <c r="I1280" s="883">
        <v>0.27624537943031002</v>
      </c>
      <c r="J1280" s="914">
        <v>5.8553680000000004</v>
      </c>
      <c r="K1280" s="873" t="s">
        <v>2451</v>
      </c>
      <c r="L1280" s="914">
        <v>1.4285714285714199</v>
      </c>
      <c r="M1280" s="27" t="s">
        <v>2451</v>
      </c>
      <c r="N1280" s="135" t="s">
        <v>127</v>
      </c>
    </row>
    <row r="1281" spans="9:14" x14ac:dyDescent="0.2">
      <c r="I1281" s="884">
        <v>0.33991238584474798</v>
      </c>
      <c r="J1281" s="915">
        <v>5.8553680000000004</v>
      </c>
      <c r="K1281" s="874" t="s">
        <v>2451</v>
      </c>
      <c r="L1281" s="915">
        <v>1.5</v>
      </c>
      <c r="M1281" s="203" t="s">
        <v>2451</v>
      </c>
      <c r="N1281" s="136" t="s">
        <v>127</v>
      </c>
    </row>
  </sheetData>
  <sortState xmlns:xlrd2="http://schemas.microsoft.com/office/spreadsheetml/2017/richdata2" ref="N29:O1075">
    <sortCondition ref="N29:N1075"/>
    <sortCondition ref="O29:O1075"/>
  </sortState>
  <mergeCells count="13">
    <mergeCell ref="A26:A28"/>
    <mergeCell ref="B26:B28"/>
    <mergeCell ref="C26:C28"/>
    <mergeCell ref="N27:N28"/>
    <mergeCell ref="M27:M28"/>
    <mergeCell ref="D26:D28"/>
    <mergeCell ref="E26:E28"/>
    <mergeCell ref="F26:F28"/>
    <mergeCell ref="I27:I28"/>
    <mergeCell ref="K27:K28"/>
    <mergeCell ref="J27:J28"/>
    <mergeCell ref="L27:L28"/>
    <mergeCell ref="I26:N26"/>
  </mergeCells>
  <pageMargins left="0.75" right="0.75" top="1" bottom="1" header="0.5" footer="0.5"/>
  <pageSetup orientation="portrait" r:id="rId1"/>
  <headerFooter alignWithMargins="0"/>
  <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34">
    <tabColor theme="6" tint="0.39997558519241921"/>
  </sheetPr>
  <dimension ref="A1:O40"/>
  <sheetViews>
    <sheetView zoomScaleNormal="100" workbookViewId="0">
      <selection activeCell="M30" sqref="M30"/>
    </sheetView>
  </sheetViews>
  <sheetFormatPr defaultColWidth="8.7109375" defaultRowHeight="12.75" x14ac:dyDescent="0.2"/>
  <cols>
    <col min="1" max="1" width="18.28515625" style="1" customWidth="1"/>
    <col min="2" max="2" width="15.140625" style="1" customWidth="1"/>
    <col min="3" max="3" width="11.85546875" style="1" customWidth="1"/>
    <col min="4" max="4" width="12.140625" style="1" customWidth="1"/>
    <col min="5" max="5" width="15.140625" style="1" customWidth="1"/>
    <col min="6" max="6" width="12" style="1" customWidth="1"/>
    <col min="7" max="7" width="12.140625" style="1" customWidth="1"/>
    <col min="8" max="9" width="8.7109375" style="1"/>
    <col min="10" max="11" width="8.85546875" style="1" customWidth="1"/>
    <col min="12" max="12" width="8.7109375" style="1"/>
    <col min="13" max="13" width="8.7109375" style="1" customWidth="1"/>
    <col min="14" max="16384" width="8.7109375" style="1"/>
  </cols>
  <sheetData>
    <row r="1" spans="1:1" x14ac:dyDescent="0.2">
      <c r="A1" s="11" t="s">
        <v>353</v>
      </c>
    </row>
    <row r="24" spans="1:15" x14ac:dyDescent="0.2">
      <c r="A24" s="25" t="s">
        <v>121</v>
      </c>
    </row>
    <row r="25" spans="1:15" x14ac:dyDescent="0.2">
      <c r="A25" s="10" t="s">
        <v>2478</v>
      </c>
    </row>
    <row r="26" spans="1:15" x14ac:dyDescent="0.2">
      <c r="B26" s="121"/>
      <c r="C26" s="121"/>
      <c r="D26" s="121"/>
      <c r="F26" s="121"/>
      <c r="G26" s="121"/>
      <c r="H26" s="121"/>
      <c r="J26" s="121"/>
      <c r="K26" s="121"/>
    </row>
    <row r="27" spans="1:15" ht="25.5" x14ac:dyDescent="0.2">
      <c r="A27" s="885" t="s">
        <v>9</v>
      </c>
      <c r="B27" s="885" t="s">
        <v>2461</v>
      </c>
      <c r="C27" s="885" t="s">
        <v>2457</v>
      </c>
      <c r="D27" s="885" t="s">
        <v>2459</v>
      </c>
      <c r="E27" s="885" t="s">
        <v>2462</v>
      </c>
      <c r="F27" s="885" t="s">
        <v>2458</v>
      </c>
      <c r="G27" s="885" t="s">
        <v>2460</v>
      </c>
      <c r="H27" s="121"/>
      <c r="J27" s="121"/>
      <c r="K27" s="121"/>
      <c r="M27" s="164"/>
    </row>
    <row r="28" spans="1:15" x14ac:dyDescent="0.2">
      <c r="A28" s="886" t="s">
        <v>5</v>
      </c>
      <c r="B28" s="889">
        <v>0.18505982835385201</v>
      </c>
      <c r="C28" s="875">
        <v>20</v>
      </c>
      <c r="D28" s="892">
        <v>221.43199999999999</v>
      </c>
      <c r="E28" s="889">
        <v>0.180514875833518</v>
      </c>
      <c r="F28" s="875">
        <v>6</v>
      </c>
      <c r="G28" s="892">
        <v>62.703000000000003</v>
      </c>
      <c r="H28" s="120"/>
      <c r="I28" s="14"/>
      <c r="J28" s="124"/>
      <c r="K28" s="124"/>
      <c r="M28" s="164"/>
      <c r="O28" s="164"/>
    </row>
    <row r="29" spans="1:15" x14ac:dyDescent="0.2">
      <c r="A29" s="887" t="s">
        <v>6</v>
      </c>
      <c r="B29" s="890">
        <v>0.17562977955995801</v>
      </c>
      <c r="C29" s="880">
        <v>47</v>
      </c>
      <c r="D29" s="893">
        <v>551.66399999999896</v>
      </c>
      <c r="E29" s="890">
        <v>0.18684467569812699</v>
      </c>
      <c r="F29" s="880">
        <v>10</v>
      </c>
      <c r="G29" s="893">
        <v>123.505</v>
      </c>
      <c r="H29" s="120"/>
      <c r="I29" s="14"/>
      <c r="J29" s="124"/>
      <c r="K29" s="124"/>
      <c r="M29" s="164"/>
      <c r="O29" s="164"/>
    </row>
    <row r="30" spans="1:15" x14ac:dyDescent="0.2">
      <c r="A30" s="887" t="s">
        <v>51</v>
      </c>
      <c r="B30" s="890">
        <v>0.206156779785863</v>
      </c>
      <c r="C30" s="880">
        <v>7</v>
      </c>
      <c r="D30" s="893">
        <v>77.960999999999999</v>
      </c>
      <c r="E30" s="890">
        <v>0.21287675866945499</v>
      </c>
      <c r="F30" s="880">
        <v>7</v>
      </c>
      <c r="G30" s="893">
        <v>209.95</v>
      </c>
      <c r="H30" s="120"/>
      <c r="I30" s="14"/>
      <c r="J30" s="124"/>
      <c r="K30" s="124"/>
      <c r="M30" s="164"/>
      <c r="O30" s="164"/>
    </row>
    <row r="31" spans="1:15" x14ac:dyDescent="0.2">
      <c r="A31" s="887" t="s">
        <v>4</v>
      </c>
      <c r="B31" s="890">
        <v>0.18619535627203501</v>
      </c>
      <c r="C31" s="880">
        <v>22</v>
      </c>
      <c r="D31" s="893">
        <v>345.11749999999898</v>
      </c>
      <c r="E31" s="890">
        <v>0.21637096396738001</v>
      </c>
      <c r="F31" s="880">
        <v>63</v>
      </c>
      <c r="G31" s="893">
        <v>2901.8110000000001</v>
      </c>
      <c r="H31" s="120"/>
      <c r="I31" s="14"/>
      <c r="J31" s="124"/>
      <c r="K31" s="124"/>
      <c r="M31" s="164"/>
      <c r="O31" s="164"/>
    </row>
    <row r="32" spans="1:15" x14ac:dyDescent="0.2">
      <c r="A32" s="887" t="s">
        <v>1</v>
      </c>
      <c r="B32" s="890">
        <v>0.17904859439318399</v>
      </c>
      <c r="C32" s="880">
        <v>87</v>
      </c>
      <c r="D32" s="893">
        <v>959.63599999999894</v>
      </c>
      <c r="E32" s="890">
        <v>0.21703229178018901</v>
      </c>
      <c r="F32" s="880">
        <v>118</v>
      </c>
      <c r="G32" s="893">
        <v>4982.8909999999996</v>
      </c>
      <c r="H32" s="120"/>
      <c r="I32" s="14"/>
      <c r="J32" s="124"/>
      <c r="K32" s="124"/>
      <c r="M32" s="164"/>
      <c r="O32" s="164"/>
    </row>
    <row r="33" spans="1:15" x14ac:dyDescent="0.2">
      <c r="A33" s="887" t="s">
        <v>73</v>
      </c>
      <c r="B33" s="890">
        <v>0.21795749299520401</v>
      </c>
      <c r="C33" s="880">
        <v>109</v>
      </c>
      <c r="D33" s="893">
        <v>4910.4589999999998</v>
      </c>
      <c r="E33" s="890">
        <v>0.23255780645700599</v>
      </c>
      <c r="F33" s="880">
        <v>163</v>
      </c>
      <c r="G33" s="893">
        <v>8710.9819999999909</v>
      </c>
      <c r="H33" s="120"/>
      <c r="I33" s="14"/>
      <c r="J33" s="124"/>
      <c r="K33" s="124"/>
      <c r="M33" s="164"/>
      <c r="O33" s="164"/>
    </row>
    <row r="34" spans="1:15" x14ac:dyDescent="0.2">
      <c r="A34" s="887" t="s">
        <v>2</v>
      </c>
      <c r="B34" s="890">
        <v>0.20902045940207201</v>
      </c>
      <c r="C34" s="880">
        <v>2</v>
      </c>
      <c r="D34" s="893">
        <v>43.66</v>
      </c>
      <c r="E34" s="890">
        <v>0.249452357932408</v>
      </c>
      <c r="F34" s="880">
        <v>95</v>
      </c>
      <c r="G34" s="893">
        <v>11291.093000000001</v>
      </c>
      <c r="H34" s="120"/>
      <c r="I34" s="14"/>
      <c r="J34" s="124"/>
      <c r="K34" s="124"/>
      <c r="M34" s="164"/>
      <c r="O34" s="164"/>
    </row>
    <row r="35" spans="1:15" x14ac:dyDescent="0.2">
      <c r="A35" s="887" t="s">
        <v>3</v>
      </c>
      <c r="B35" s="890">
        <v>0.20984067916079199</v>
      </c>
      <c r="C35" s="880">
        <v>4</v>
      </c>
      <c r="D35" s="893">
        <v>30.32</v>
      </c>
      <c r="E35" s="890">
        <v>0.26257759142655301</v>
      </c>
      <c r="F35" s="880">
        <v>17</v>
      </c>
      <c r="G35" s="893">
        <v>280.62599999999998</v>
      </c>
      <c r="H35" s="120"/>
      <c r="I35" s="14"/>
      <c r="J35" s="124"/>
      <c r="K35" s="124"/>
      <c r="M35" s="164"/>
      <c r="O35" s="164"/>
    </row>
    <row r="36" spans="1:15" x14ac:dyDescent="0.2">
      <c r="A36" s="887" t="s">
        <v>72</v>
      </c>
      <c r="B36" s="890">
        <v>0.250289151443358</v>
      </c>
      <c r="C36" s="880">
        <v>26</v>
      </c>
      <c r="D36" s="893">
        <v>1029.6469999999999</v>
      </c>
      <c r="E36" s="890">
        <v>0.28639998030922897</v>
      </c>
      <c r="F36" s="880">
        <v>216</v>
      </c>
      <c r="G36" s="893">
        <v>8601.3829999999907</v>
      </c>
      <c r="H36" s="120"/>
      <c r="I36" s="14"/>
      <c r="J36" s="124"/>
      <c r="K36" s="124"/>
      <c r="M36" s="164"/>
      <c r="O36" s="164"/>
    </row>
    <row r="37" spans="1:15" x14ac:dyDescent="0.2">
      <c r="A37" s="888" t="s">
        <v>7</v>
      </c>
      <c r="B37" s="891">
        <v>0.25717713153712901</v>
      </c>
      <c r="C37" s="881">
        <v>36</v>
      </c>
      <c r="D37" s="894">
        <v>3169.4939999999901</v>
      </c>
      <c r="E37" s="891">
        <v>0.28825946329278002</v>
      </c>
      <c r="F37" s="881">
        <v>199</v>
      </c>
      <c r="G37" s="894">
        <v>12522.311</v>
      </c>
      <c r="H37" s="120"/>
      <c r="I37" s="14"/>
      <c r="J37" s="124"/>
      <c r="K37" s="124"/>
      <c r="M37" s="164"/>
      <c r="O37" s="164"/>
    </row>
    <row r="38" spans="1:15" x14ac:dyDescent="0.2">
      <c r="F38" s="164"/>
    </row>
    <row r="39" spans="1:15" x14ac:dyDescent="0.2">
      <c r="A39" s="121"/>
      <c r="C39" s="122"/>
      <c r="D39" s="122"/>
      <c r="G39" s="122"/>
      <c r="H39" s="122"/>
      <c r="J39" s="124"/>
      <c r="K39" s="124"/>
    </row>
    <row r="40" spans="1:15" x14ac:dyDescent="0.2">
      <c r="G40" s="48"/>
      <c r="H40" s="48"/>
    </row>
  </sheetData>
  <sortState xmlns:xlrd2="http://schemas.microsoft.com/office/spreadsheetml/2017/richdata2" ref="A29:K37">
    <sortCondition ref="F29:F37"/>
  </sortState>
  <pageMargins left="0.75" right="0.75" top="1" bottom="1" header="0.5" footer="0.5"/>
  <headerFooter alignWithMargins="0"/>
  <drawing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Sheet35">
    <tabColor theme="6" tint="0.39997558519241921"/>
  </sheetPr>
  <dimension ref="A1:R60"/>
  <sheetViews>
    <sheetView topLeftCell="A32" zoomScale="109" zoomScaleNormal="100" workbookViewId="0">
      <selection activeCell="B48" sqref="B48:N60"/>
    </sheetView>
  </sheetViews>
  <sheetFormatPr defaultColWidth="8.7109375" defaultRowHeight="12.75" x14ac:dyDescent="0.2"/>
  <cols>
    <col min="1" max="1" width="10.7109375" style="1" customWidth="1"/>
    <col min="2" max="3" width="12.28515625" style="1" customWidth="1"/>
    <col min="4" max="5" width="12.42578125" style="1" customWidth="1"/>
    <col min="6" max="14" width="12.28515625" style="1" customWidth="1"/>
    <col min="15" max="16384" width="8.7109375" style="1"/>
  </cols>
  <sheetData>
    <row r="1" spans="1:10" x14ac:dyDescent="0.2">
      <c r="A1" s="11" t="s">
        <v>2453</v>
      </c>
      <c r="J1" s="11" t="s">
        <v>2454</v>
      </c>
    </row>
    <row r="3" spans="1:10" x14ac:dyDescent="0.2">
      <c r="A3" s="24"/>
    </row>
    <row r="4" spans="1:10" x14ac:dyDescent="0.2">
      <c r="A4" s="29"/>
    </row>
    <row r="5" spans="1:10" x14ac:dyDescent="0.2">
      <c r="A5" s="23"/>
    </row>
    <row r="23" spans="1:18" x14ac:dyDescent="0.2">
      <c r="A23" s="29"/>
    </row>
    <row r="24" spans="1:18" x14ac:dyDescent="0.2">
      <c r="A24" s="25" t="s">
        <v>2452</v>
      </c>
    </row>
    <row r="25" spans="1:18" ht="17.100000000000001" customHeight="1" x14ac:dyDescent="0.2">
      <c r="A25" s="1291" t="s">
        <v>2463</v>
      </c>
      <c r="B25" s="1291" t="s">
        <v>2441</v>
      </c>
      <c r="C25" s="1291" t="s">
        <v>2464</v>
      </c>
      <c r="D25" s="1291" t="s">
        <v>2466</v>
      </c>
      <c r="E25" s="1291" t="s">
        <v>2467</v>
      </c>
      <c r="F25" s="1291" t="s">
        <v>2468</v>
      </c>
      <c r="G25" s="1291" t="s">
        <v>2469</v>
      </c>
    </row>
    <row r="26" spans="1:18" ht="17.100000000000001" customHeight="1" x14ac:dyDescent="0.2">
      <c r="A26" s="1292"/>
      <c r="B26" s="1292"/>
      <c r="C26" s="1292"/>
      <c r="D26" s="1292"/>
      <c r="E26" s="1292"/>
      <c r="F26" s="1292"/>
      <c r="G26" s="1292"/>
      <c r="I26" s="1294" t="s">
        <v>2470</v>
      </c>
      <c r="J26" s="1291" t="s">
        <v>2471</v>
      </c>
      <c r="K26" s="1291" t="s">
        <v>2472</v>
      </c>
      <c r="M26" s="1277" t="s">
        <v>2473</v>
      </c>
      <c r="N26" s="1288" t="s">
        <v>2455</v>
      </c>
      <c r="O26" s="1289"/>
      <c r="P26" s="1289"/>
      <c r="Q26" s="1290"/>
    </row>
    <row r="27" spans="1:18" ht="17.100000000000001" customHeight="1" x14ac:dyDescent="0.2">
      <c r="A27" s="1292"/>
      <c r="B27" s="1292"/>
      <c r="C27" s="1292"/>
      <c r="D27" s="1292"/>
      <c r="E27" s="1292"/>
      <c r="F27" s="1292"/>
      <c r="G27" s="1292"/>
      <c r="I27" s="1295"/>
      <c r="J27" s="1292"/>
      <c r="K27" s="1292"/>
      <c r="M27" s="1297"/>
      <c r="N27" s="1299" t="s">
        <v>2474</v>
      </c>
      <c r="O27" s="1301" t="s">
        <v>2475</v>
      </c>
      <c r="P27" s="1301" t="s">
        <v>2476</v>
      </c>
      <c r="Q27" s="1304" t="s">
        <v>2477</v>
      </c>
    </row>
    <row r="28" spans="1:18" ht="15.95" customHeight="1" x14ac:dyDescent="0.2">
      <c r="A28" s="1293"/>
      <c r="B28" s="1293"/>
      <c r="C28" s="1293"/>
      <c r="D28" s="1293"/>
      <c r="E28" s="1293"/>
      <c r="F28" s="1293"/>
      <c r="G28" s="1293"/>
      <c r="I28" s="1296"/>
      <c r="J28" s="1293"/>
      <c r="K28" s="1293"/>
      <c r="M28" s="1298"/>
      <c r="N28" s="1300"/>
      <c r="O28" s="1302"/>
      <c r="P28" s="1302"/>
      <c r="Q28" s="1305"/>
    </row>
    <row r="29" spans="1:18" x14ac:dyDescent="0.2">
      <c r="A29" s="168">
        <v>0.15756999999999999</v>
      </c>
      <c r="B29" s="14">
        <v>9</v>
      </c>
      <c r="C29" s="14">
        <v>2010</v>
      </c>
      <c r="D29" s="906">
        <v>0.221513224517327</v>
      </c>
      <c r="E29" s="54">
        <v>1.1779515403607801</v>
      </c>
      <c r="F29" s="54">
        <v>4.8269183809523701</v>
      </c>
      <c r="G29" s="907">
        <v>0.24761904761904699</v>
      </c>
      <c r="I29" s="916">
        <v>89.888721759125801</v>
      </c>
      <c r="J29" s="1155">
        <v>96.331976425472106</v>
      </c>
      <c r="K29" s="1156">
        <v>34.277981828725999</v>
      </c>
      <c r="L29" s="86"/>
      <c r="M29" s="895">
        <v>1</v>
      </c>
      <c r="N29" s="896">
        <v>1</v>
      </c>
      <c r="O29" s="896">
        <v>1</v>
      </c>
      <c r="P29" s="896">
        <v>1</v>
      </c>
      <c r="Q29" s="897">
        <v>1</v>
      </c>
      <c r="R29" s="86"/>
    </row>
    <row r="30" spans="1:18" x14ac:dyDescent="0.2">
      <c r="A30" s="168">
        <v>0.452039999999999</v>
      </c>
      <c r="B30" s="14">
        <v>33</v>
      </c>
      <c r="C30" s="14">
        <v>2011</v>
      </c>
      <c r="D30" s="906">
        <v>0.22816768829690701</v>
      </c>
      <c r="E30" s="54">
        <v>1.1806466692587001</v>
      </c>
      <c r="F30" s="54">
        <v>5.1200393272727203</v>
      </c>
      <c r="G30" s="907">
        <v>0.52467532467532396</v>
      </c>
      <c r="I30" s="916">
        <v>90.094385305807705</v>
      </c>
      <c r="J30" s="1155">
        <v>102.181861976089</v>
      </c>
      <c r="K30" s="1156">
        <v>72.630968490237706</v>
      </c>
      <c r="L30" s="86"/>
      <c r="M30" s="898">
        <v>2</v>
      </c>
      <c r="N30" s="899">
        <v>0.99286087446045601</v>
      </c>
      <c r="O30" s="899">
        <v>0.99815395639790605</v>
      </c>
      <c r="P30" s="899">
        <v>0.99936452090526895</v>
      </c>
      <c r="Q30" s="900">
        <v>0.99942707021542299</v>
      </c>
      <c r="R30" s="86"/>
    </row>
    <row r="31" spans="1:18" x14ac:dyDescent="0.2">
      <c r="A31" s="168">
        <v>0.90293999999999996</v>
      </c>
      <c r="B31" s="14">
        <v>39</v>
      </c>
      <c r="C31" s="14">
        <v>2012</v>
      </c>
      <c r="D31" s="906">
        <v>0.249562990658003</v>
      </c>
      <c r="E31" s="54">
        <v>1.22740566769752</v>
      </c>
      <c r="F31" s="54">
        <v>5.0805967341176403</v>
      </c>
      <c r="G31" s="907">
        <v>0.48941176470588199</v>
      </c>
      <c r="I31" s="916">
        <v>93.662534296991893</v>
      </c>
      <c r="J31" s="1155">
        <v>101.39469661423701</v>
      </c>
      <c r="K31" s="1156">
        <v>67.749422908540893</v>
      </c>
      <c r="L31" s="86"/>
      <c r="M31" s="898">
        <v>3</v>
      </c>
      <c r="N31" s="899">
        <v>0.98077783328423995</v>
      </c>
      <c r="O31" s="899">
        <v>0.98909183992912297</v>
      </c>
      <c r="P31" s="899">
        <v>0.99093702691762597</v>
      </c>
      <c r="Q31" s="900">
        <v>0.99035379659587897</v>
      </c>
      <c r="R31" s="86"/>
    </row>
    <row r="32" spans="1:18" x14ac:dyDescent="0.2">
      <c r="A32" s="168">
        <v>1.3313489999999999</v>
      </c>
      <c r="B32" s="14">
        <v>38</v>
      </c>
      <c r="C32" s="14">
        <v>2013</v>
      </c>
      <c r="D32" s="906">
        <v>0.27563323896258402</v>
      </c>
      <c r="E32" s="54">
        <v>1.3001163265456901</v>
      </c>
      <c r="F32" s="54">
        <v>5.3002836400757198</v>
      </c>
      <c r="G32" s="907">
        <v>0.52770448548812598</v>
      </c>
      <c r="I32" s="916">
        <v>99.211037744022207</v>
      </c>
      <c r="J32" s="1155">
        <v>105.779041277956</v>
      </c>
      <c r="K32" s="1156">
        <v>73.050296164323896</v>
      </c>
      <c r="L32" s="86"/>
      <c r="M32" s="898">
        <v>4</v>
      </c>
      <c r="N32" s="899">
        <v>0.97071211038112204</v>
      </c>
      <c r="O32" s="899">
        <v>0.97454431758922999</v>
      </c>
      <c r="P32" s="899">
        <v>0.97679573000645803</v>
      </c>
      <c r="Q32" s="900">
        <v>0.97758523773626205</v>
      </c>
      <c r="R32" s="86"/>
    </row>
    <row r="33" spans="1:18" x14ac:dyDescent="0.2">
      <c r="A33" s="168">
        <v>3.1347034999999899</v>
      </c>
      <c r="B33" s="14">
        <v>63</v>
      </c>
      <c r="C33" s="14">
        <v>2014</v>
      </c>
      <c r="D33" s="906">
        <v>0.26688400358874198</v>
      </c>
      <c r="E33" s="54">
        <v>1.2846222575720601</v>
      </c>
      <c r="F33" s="54">
        <v>5.2760186464285797</v>
      </c>
      <c r="G33" s="907">
        <v>0.65</v>
      </c>
      <c r="I33" s="916">
        <v>98.028695340988506</v>
      </c>
      <c r="J33" s="1155">
        <v>105.294778936748</v>
      </c>
      <c r="K33" s="1156">
        <v>89.979702300405904</v>
      </c>
      <c r="L33" s="86"/>
      <c r="M33" s="898">
        <v>5</v>
      </c>
      <c r="N33" s="899">
        <v>0.958375515306649</v>
      </c>
      <c r="O33" s="899">
        <v>0.96088601421891096</v>
      </c>
      <c r="P33" s="899">
        <v>0.96152117264908799</v>
      </c>
      <c r="Q33" s="900">
        <v>0.96827656764872505</v>
      </c>
      <c r="R33" s="86"/>
    </row>
    <row r="34" spans="1:18" x14ac:dyDescent="0.2">
      <c r="A34" s="168">
        <v>2.7696819999999902</v>
      </c>
      <c r="B34" s="14">
        <v>85</v>
      </c>
      <c r="C34" s="14">
        <v>2015</v>
      </c>
      <c r="D34" s="906">
        <v>0.26601343426538199</v>
      </c>
      <c r="E34" s="54">
        <v>1.30661972066232</v>
      </c>
      <c r="F34" s="54">
        <v>5.0755338253731397</v>
      </c>
      <c r="G34" s="907">
        <v>0.65074626865671603</v>
      </c>
      <c r="I34" s="916">
        <v>99.707307551573706</v>
      </c>
      <c r="J34" s="1155">
        <v>101.293654921105</v>
      </c>
      <c r="K34" s="1156">
        <v>90.083008502817407</v>
      </c>
      <c r="L34" s="86"/>
      <c r="M34" s="898">
        <v>6</v>
      </c>
      <c r="N34" s="899">
        <v>0.92728383692348604</v>
      </c>
      <c r="O34" s="899">
        <v>0.94378596543145898</v>
      </c>
      <c r="P34" s="899">
        <v>0.94672412121382399</v>
      </c>
      <c r="Q34" s="901"/>
      <c r="R34" s="86"/>
    </row>
    <row r="35" spans="1:18" x14ac:dyDescent="0.2">
      <c r="A35" s="168">
        <v>7.2889199999999903</v>
      </c>
      <c r="B35" s="14">
        <v>149</v>
      </c>
      <c r="C35" s="14">
        <v>2016</v>
      </c>
      <c r="D35" s="906">
        <v>0.26886573822600801</v>
      </c>
      <c r="E35" s="54">
        <v>1.3104553244369499</v>
      </c>
      <c r="F35" s="54">
        <v>5.01071249657869</v>
      </c>
      <c r="G35" s="907">
        <v>0.72238514173998003</v>
      </c>
      <c r="I35" s="1157">
        <v>100</v>
      </c>
      <c r="J35" s="1158">
        <v>100</v>
      </c>
      <c r="K35" s="1159">
        <v>100</v>
      </c>
      <c r="L35" s="86"/>
      <c r="M35" s="898">
        <v>7</v>
      </c>
      <c r="N35" s="899">
        <v>0.91442886777899002</v>
      </c>
      <c r="O35" s="899">
        <v>0.93530260820607203</v>
      </c>
      <c r="P35" s="899">
        <v>0.94470482940635003</v>
      </c>
      <c r="Q35" s="901"/>
      <c r="R35" s="86"/>
    </row>
    <row r="36" spans="1:18" x14ac:dyDescent="0.2">
      <c r="A36" s="168">
        <v>4.0010839999999996</v>
      </c>
      <c r="B36" s="14">
        <v>167</v>
      </c>
      <c r="C36" s="14">
        <v>2017</v>
      </c>
      <c r="D36" s="906">
        <v>0.24063593792110499</v>
      </c>
      <c r="E36" s="54">
        <v>1.32872759456184</v>
      </c>
      <c r="F36" s="54">
        <v>4.7159425031839497</v>
      </c>
      <c r="G36" s="907">
        <v>0.737341772151898</v>
      </c>
      <c r="I36" s="916">
        <v>101.39434513975</v>
      </c>
      <c r="J36" s="1155">
        <v>94.117204018470204</v>
      </c>
      <c r="K36" s="1156">
        <v>102.070451002894</v>
      </c>
      <c r="L36" s="86"/>
      <c r="M36" s="898">
        <v>8</v>
      </c>
      <c r="N36" s="899">
        <v>0.91010345210608501</v>
      </c>
      <c r="O36" s="899">
        <v>0.92186207914958795</v>
      </c>
      <c r="P36" s="902"/>
      <c r="Q36" s="901"/>
      <c r="R36" s="86"/>
    </row>
    <row r="37" spans="1:18" x14ac:dyDescent="0.2">
      <c r="A37" s="168">
        <v>3.9621170000000001</v>
      </c>
      <c r="B37" s="14">
        <v>96</v>
      </c>
      <c r="C37" s="14">
        <v>2018</v>
      </c>
      <c r="D37" s="906">
        <v>0.24398773834475199</v>
      </c>
      <c r="E37" s="54">
        <v>1.35792630689284</v>
      </c>
      <c r="F37" s="54">
        <v>4.7115043482905898</v>
      </c>
      <c r="G37" s="907">
        <v>0.645299145299145</v>
      </c>
      <c r="I37" s="916">
        <v>103.622480031991</v>
      </c>
      <c r="J37" s="1155">
        <v>94.028630688901004</v>
      </c>
      <c r="K37" s="1156">
        <v>89.328961521113001</v>
      </c>
      <c r="L37" s="86"/>
      <c r="M37" s="898">
        <v>9</v>
      </c>
      <c r="N37" s="899">
        <v>0.88669340002560704</v>
      </c>
      <c r="O37" s="899">
        <v>0.91315011557299197</v>
      </c>
      <c r="P37" s="902"/>
      <c r="Q37" s="901"/>
      <c r="R37" s="86"/>
    </row>
    <row r="38" spans="1:18" x14ac:dyDescent="0.2">
      <c r="A38" s="168">
        <v>4.5821610000000002</v>
      </c>
      <c r="B38" s="14">
        <v>109</v>
      </c>
      <c r="C38" s="14">
        <v>2019</v>
      </c>
      <c r="D38" s="906">
        <v>0.24554492194518901</v>
      </c>
      <c r="E38" s="54">
        <v>1.3235974944537401</v>
      </c>
      <c r="F38" s="54">
        <v>4.8044676506329003</v>
      </c>
      <c r="G38" s="907">
        <v>0.77468354430379704</v>
      </c>
      <c r="I38" s="916">
        <v>101.002870511624</v>
      </c>
      <c r="J38" s="1155">
        <v>95.883921775862802</v>
      </c>
      <c r="K38" s="1156">
        <v>107.23968414381299</v>
      </c>
      <c r="L38" s="86"/>
      <c r="M38" s="898">
        <v>10</v>
      </c>
      <c r="N38" s="899">
        <v>0.87680884149965599</v>
      </c>
      <c r="O38" s="902"/>
      <c r="P38" s="902"/>
      <c r="Q38" s="901"/>
      <c r="R38" s="86"/>
    </row>
    <row r="39" spans="1:18" x14ac:dyDescent="0.2">
      <c r="A39" s="168">
        <v>9.5962429999999994</v>
      </c>
      <c r="B39" s="14">
        <v>163</v>
      </c>
      <c r="C39" s="14">
        <v>2020</v>
      </c>
      <c r="D39" s="906">
        <v>0.24973109348463399</v>
      </c>
      <c r="E39" s="54">
        <v>1.34739051346912</v>
      </c>
      <c r="F39" s="54">
        <v>4.7207333644067804</v>
      </c>
      <c r="G39" s="907">
        <v>0.83050847457627097</v>
      </c>
      <c r="I39" s="916">
        <v>102.818500435948</v>
      </c>
      <c r="J39" s="1155">
        <v>94.212816393478704</v>
      </c>
      <c r="K39" s="1156">
        <v>114.967546615903</v>
      </c>
      <c r="L39" s="86"/>
      <c r="M39" s="898">
        <v>11</v>
      </c>
      <c r="N39" s="899">
        <v>0.87226413470308495</v>
      </c>
      <c r="O39" s="902"/>
      <c r="P39" s="902"/>
      <c r="Q39" s="901"/>
      <c r="R39" s="86"/>
    </row>
    <row r="40" spans="1:18" x14ac:dyDescent="0.2">
      <c r="A40" s="168">
        <v>12.453654</v>
      </c>
      <c r="B40" s="14">
        <v>154</v>
      </c>
      <c r="C40" s="14">
        <v>2021</v>
      </c>
      <c r="D40" s="906">
        <v>0.24921946984652499</v>
      </c>
      <c r="E40" s="54">
        <v>1.3434587697109099</v>
      </c>
      <c r="F40" s="54">
        <v>4.5964488048780403</v>
      </c>
      <c r="G40" s="907">
        <v>0.78397212543553996</v>
      </c>
      <c r="I40" s="916">
        <v>102.518471607427</v>
      </c>
      <c r="J40" s="1155">
        <v>91.732439408896198</v>
      </c>
      <c r="K40" s="1156">
        <v>108.525505320779</v>
      </c>
      <c r="L40" s="86"/>
      <c r="M40" s="903">
        <v>12</v>
      </c>
      <c r="N40" s="904">
        <v>0.87058053037063299</v>
      </c>
      <c r="O40" s="913"/>
      <c r="P40" s="913"/>
      <c r="Q40" s="905"/>
      <c r="R40" s="86"/>
    </row>
    <row r="41" spans="1:18" x14ac:dyDescent="0.2">
      <c r="A41" s="168">
        <v>10.326181999999999</v>
      </c>
      <c r="B41" s="14">
        <v>145</v>
      </c>
      <c r="C41" s="14">
        <v>2022</v>
      </c>
      <c r="D41" s="906">
        <v>0.23848023372081301</v>
      </c>
      <c r="E41" s="54">
        <v>1.31209576191051</v>
      </c>
      <c r="F41" s="54">
        <v>4.5859188620689597</v>
      </c>
      <c r="G41" s="907">
        <v>0.8</v>
      </c>
      <c r="I41" s="916">
        <v>100.12518072481799</v>
      </c>
      <c r="J41" s="1155">
        <v>91.522290795974001</v>
      </c>
      <c r="K41" s="1156">
        <v>110.74424898511499</v>
      </c>
      <c r="L41" s="86"/>
      <c r="R41" s="86"/>
    </row>
    <row r="42" spans="1:18" x14ac:dyDescent="0.2">
      <c r="A42" s="908"/>
      <c r="B42" s="470"/>
      <c r="C42" s="909">
        <v>2023</v>
      </c>
      <c r="D42" s="470"/>
      <c r="E42" s="910">
        <v>1.3368075998939299</v>
      </c>
      <c r="F42" s="910">
        <v>4.5958925093457896</v>
      </c>
      <c r="G42" s="911">
        <v>0.89252336448598102</v>
      </c>
      <c r="H42" s="241"/>
      <c r="I42" s="1160">
        <v>102.01092513156</v>
      </c>
      <c r="J42" s="1161">
        <v>91.721337284545001</v>
      </c>
      <c r="K42" s="1162">
        <v>123.55228712708499</v>
      </c>
    </row>
    <row r="43" spans="1:18" x14ac:dyDescent="0.2">
      <c r="F43" s="376"/>
      <c r="G43" s="376"/>
      <c r="H43" s="375"/>
    </row>
    <row r="44" spans="1:18" ht="15" customHeight="1" x14ac:dyDescent="0.2">
      <c r="A44" s="1281" t="s">
        <v>2464</v>
      </c>
      <c r="B44" s="1291" t="s">
        <v>2479</v>
      </c>
      <c r="C44" s="1291" t="s">
        <v>2480</v>
      </c>
      <c r="D44" s="1291" t="s">
        <v>2481</v>
      </c>
      <c r="E44" s="1291" t="s">
        <v>2482</v>
      </c>
      <c r="F44" s="1291" t="s">
        <v>2483</v>
      </c>
      <c r="G44" s="1281" t="s">
        <v>2484</v>
      </c>
      <c r="H44" s="1281" t="s">
        <v>2485</v>
      </c>
      <c r="I44" s="1281" t="s">
        <v>2486</v>
      </c>
      <c r="J44" s="1281" t="s">
        <v>2487</v>
      </c>
      <c r="K44" s="1281" t="s">
        <v>2488</v>
      </c>
      <c r="L44" s="1281" t="s">
        <v>2489</v>
      </c>
      <c r="M44" s="1281" t="s">
        <v>2490</v>
      </c>
      <c r="N44" s="1281" t="s">
        <v>2465</v>
      </c>
    </row>
    <row r="45" spans="1:18" ht="15" customHeight="1" x14ac:dyDescent="0.2">
      <c r="A45" s="1303"/>
      <c r="B45" s="1292"/>
      <c r="C45" s="1292"/>
      <c r="D45" s="1292"/>
      <c r="E45" s="1292"/>
      <c r="F45" s="1292"/>
      <c r="G45" s="1303"/>
      <c r="H45" s="1303"/>
      <c r="I45" s="1303"/>
      <c r="J45" s="1303"/>
      <c r="K45" s="1303"/>
      <c r="L45" s="1303"/>
      <c r="M45" s="1303"/>
      <c r="N45" s="1303"/>
    </row>
    <row r="46" spans="1:18" ht="15.95" customHeight="1" x14ac:dyDescent="0.2">
      <c r="A46" s="1303"/>
      <c r="B46" s="1292"/>
      <c r="C46" s="1292"/>
      <c r="D46" s="1292"/>
      <c r="E46" s="1292"/>
      <c r="F46" s="1292"/>
      <c r="G46" s="1303"/>
      <c r="H46" s="1303"/>
      <c r="I46" s="1303"/>
      <c r="J46" s="1303"/>
      <c r="K46" s="1303"/>
      <c r="L46" s="1303"/>
      <c r="M46" s="1303"/>
      <c r="N46" s="1303"/>
    </row>
    <row r="47" spans="1:18" ht="15.95" customHeight="1" x14ac:dyDescent="0.2">
      <c r="A47" s="1303"/>
      <c r="B47" s="1292"/>
      <c r="C47" s="1292"/>
      <c r="D47" s="1292"/>
      <c r="E47" s="1292"/>
      <c r="F47" s="1292"/>
      <c r="G47" s="1303"/>
      <c r="H47" s="1303"/>
      <c r="I47" s="1303"/>
      <c r="J47" s="1303"/>
      <c r="K47" s="1303"/>
      <c r="L47" s="1303"/>
      <c r="M47" s="1303"/>
      <c r="N47" s="1303"/>
    </row>
    <row r="48" spans="1:18" x14ac:dyDescent="0.2">
      <c r="A48" s="923">
        <v>2010</v>
      </c>
      <c r="B48" s="925">
        <v>0.242296336160747</v>
      </c>
      <c r="C48" s="925">
        <v>0.23966911344379799</v>
      </c>
      <c r="D48" s="925">
        <v>0.23305879770344801</v>
      </c>
      <c r="E48" s="925">
        <v>0.22696058480551401</v>
      </c>
      <c r="F48" s="925">
        <v>0.22216961312548</v>
      </c>
      <c r="G48" s="925">
        <v>0.22389142693781999</v>
      </c>
      <c r="H48" s="925">
        <v>0.221473316256839</v>
      </c>
      <c r="I48" s="925">
        <v>0.22061904235671101</v>
      </c>
      <c r="J48" s="925">
        <v>0.21690396164467399</v>
      </c>
      <c r="K48" s="925">
        <v>0.21485683289483401</v>
      </c>
      <c r="L48" s="925">
        <v>0.21142268274648199</v>
      </c>
      <c r="M48" s="925">
        <v>0.21163306921969499</v>
      </c>
      <c r="N48" s="926">
        <v>0.19554764817144299</v>
      </c>
    </row>
    <row r="49" spans="1:14" x14ac:dyDescent="0.2">
      <c r="A49" s="922">
        <v>2011</v>
      </c>
      <c r="B49" s="927"/>
      <c r="C49" s="927">
        <v>0.24698751821177101</v>
      </c>
      <c r="D49" s="927">
        <v>0.24664282843921601</v>
      </c>
      <c r="E49" s="927">
        <v>0.24366717774344299</v>
      </c>
      <c r="F49" s="927">
        <v>0.236310971016333</v>
      </c>
      <c r="G49" s="927">
        <v>0.23558773121714799</v>
      </c>
      <c r="H49" s="927">
        <v>0.223747298745648</v>
      </c>
      <c r="I49" s="927">
        <v>0.22127263966090599</v>
      </c>
      <c r="J49" s="927">
        <v>0.22017524720716899</v>
      </c>
      <c r="K49" s="927">
        <v>0.223849563645584</v>
      </c>
      <c r="L49" s="927">
        <v>0.217430625004845</v>
      </c>
      <c r="M49" s="927">
        <v>0.21466080966889101</v>
      </c>
      <c r="N49" s="928">
        <v>0.209874040322127</v>
      </c>
    </row>
    <row r="50" spans="1:14" x14ac:dyDescent="0.2">
      <c r="A50" s="922">
        <v>2012</v>
      </c>
      <c r="B50" s="927"/>
      <c r="C50" s="927"/>
      <c r="D50" s="927">
        <v>0.265855023246027</v>
      </c>
      <c r="E50" s="927">
        <v>0.26134642850387502</v>
      </c>
      <c r="F50" s="927">
        <v>0.25290332007534799</v>
      </c>
      <c r="G50" s="927">
        <v>0.259933468867177</v>
      </c>
      <c r="H50" s="927">
        <v>0.25666561016263301</v>
      </c>
      <c r="I50" s="927">
        <v>0.25205863399204198</v>
      </c>
      <c r="J50" s="927">
        <v>0.24534304624380199</v>
      </c>
      <c r="K50" s="927">
        <v>0.24966256995810401</v>
      </c>
      <c r="L50" s="927">
        <v>0.238809402882045</v>
      </c>
      <c r="M50" s="927">
        <v>0.23968918155455099</v>
      </c>
      <c r="N50" s="928">
        <v>0.223887229671758</v>
      </c>
    </row>
    <row r="51" spans="1:14" x14ac:dyDescent="0.2">
      <c r="A51" s="922">
        <v>2013</v>
      </c>
      <c r="B51" s="927"/>
      <c r="C51" s="927"/>
      <c r="D51" s="927"/>
      <c r="E51" s="927">
        <v>0.29458536216572301</v>
      </c>
      <c r="F51" s="927">
        <v>0.28992656482010298</v>
      </c>
      <c r="G51" s="927">
        <v>0.284613022620199</v>
      </c>
      <c r="H51" s="927">
        <v>0.27687383265020499</v>
      </c>
      <c r="I51" s="927">
        <v>0.27259363764733702</v>
      </c>
      <c r="J51" s="927">
        <v>0.26143758483045498</v>
      </c>
      <c r="K51" s="927">
        <v>0.26426888375989899</v>
      </c>
      <c r="L51" s="927">
        <v>0.27384080321857801</v>
      </c>
      <c r="M51" s="927">
        <v>0.27461950206192098</v>
      </c>
      <c r="N51" s="928">
        <v>0.263536814829052</v>
      </c>
    </row>
    <row r="52" spans="1:14" x14ac:dyDescent="0.2">
      <c r="A52" s="922">
        <v>2014</v>
      </c>
      <c r="B52" s="927"/>
      <c r="C52" s="927"/>
      <c r="D52" s="927"/>
      <c r="E52" s="927"/>
      <c r="F52" s="927">
        <v>0.27941924265893098</v>
      </c>
      <c r="G52" s="927">
        <v>0.27916649920005199</v>
      </c>
      <c r="H52" s="927">
        <v>0.27409354778817901</v>
      </c>
      <c r="I52" s="927">
        <v>0.27301861914325798</v>
      </c>
      <c r="J52" s="927">
        <v>0.267829642102557</v>
      </c>
      <c r="K52" s="927">
        <v>0.26409550090659201</v>
      </c>
      <c r="L52" s="927">
        <v>0.265360506128412</v>
      </c>
      <c r="M52" s="927">
        <v>0.25624789994813801</v>
      </c>
      <c r="N52" s="928">
        <v>0.242754310060944</v>
      </c>
    </row>
    <row r="53" spans="1:14" x14ac:dyDescent="0.2">
      <c r="A53" s="922">
        <v>2015</v>
      </c>
      <c r="B53" s="927"/>
      <c r="C53" s="927"/>
      <c r="D53" s="927"/>
      <c r="E53" s="927"/>
      <c r="F53" s="927"/>
      <c r="G53" s="927">
        <v>0.26982688236413899</v>
      </c>
      <c r="H53" s="927">
        <v>0.27666881416066302</v>
      </c>
      <c r="I53" s="927">
        <v>0.27473459200959799</v>
      </c>
      <c r="J53" s="927">
        <v>0.26680173596756102</v>
      </c>
      <c r="K53" s="927">
        <v>0.26147439136275102</v>
      </c>
      <c r="L53" s="927">
        <v>0.26374611364687101</v>
      </c>
      <c r="M53" s="927">
        <v>0.26778204639401998</v>
      </c>
      <c r="N53" s="928">
        <v>0.247210517506322</v>
      </c>
    </row>
    <row r="54" spans="1:14" x14ac:dyDescent="0.2">
      <c r="A54" s="922">
        <v>2016</v>
      </c>
      <c r="B54" s="927"/>
      <c r="C54" s="927"/>
      <c r="D54" s="927"/>
      <c r="E54" s="927"/>
      <c r="F54" s="927"/>
      <c r="G54" s="927"/>
      <c r="H54" s="927">
        <v>0.27862280738581102</v>
      </c>
      <c r="I54" s="927">
        <v>0.27708542788444501</v>
      </c>
      <c r="J54" s="927">
        <v>0.27208484253941601</v>
      </c>
      <c r="K54" s="927">
        <v>0.26865674318401001</v>
      </c>
      <c r="L54" s="927">
        <v>0.26723549162777299</v>
      </c>
      <c r="M54" s="927">
        <v>0.26711789827090399</v>
      </c>
      <c r="N54" s="928">
        <v>0.25107608753858301</v>
      </c>
    </row>
    <row r="55" spans="1:14" x14ac:dyDescent="0.2">
      <c r="A55" s="922">
        <v>2017</v>
      </c>
      <c r="B55" s="927"/>
      <c r="C55" s="927"/>
      <c r="D55" s="927"/>
      <c r="E55" s="927"/>
      <c r="F55" s="927"/>
      <c r="G55" s="927"/>
      <c r="H55" s="927"/>
      <c r="I55" s="927">
        <v>0.24822217068678901</v>
      </c>
      <c r="J55" s="927">
        <v>0.24841885617659601</v>
      </c>
      <c r="K55" s="927">
        <v>0.24209832108927601</v>
      </c>
      <c r="L55" s="927">
        <v>0.24155483438692699</v>
      </c>
      <c r="M55" s="927">
        <v>0.23995848895956801</v>
      </c>
      <c r="N55" s="928">
        <v>0.223596299512998</v>
      </c>
    </row>
    <row r="56" spans="1:14" x14ac:dyDescent="0.2">
      <c r="A56" s="922">
        <v>2018</v>
      </c>
      <c r="B56" s="927"/>
      <c r="C56" s="927"/>
      <c r="D56" s="927"/>
      <c r="E56" s="927"/>
      <c r="F56" s="927"/>
      <c r="G56" s="927"/>
      <c r="H56" s="927"/>
      <c r="I56" s="927"/>
      <c r="J56" s="927">
        <v>0.24255177271403799</v>
      </c>
      <c r="K56" s="927">
        <v>0.247362409478152</v>
      </c>
      <c r="L56" s="927">
        <v>0.248743908048673</v>
      </c>
      <c r="M56" s="927">
        <v>0.24409190922197699</v>
      </c>
      <c r="N56" s="928">
        <v>0.23719668737628399</v>
      </c>
    </row>
    <row r="57" spans="1:14" x14ac:dyDescent="0.2">
      <c r="A57" s="922">
        <v>2019</v>
      </c>
      <c r="B57" s="927"/>
      <c r="C57" s="927"/>
      <c r="D57" s="927"/>
      <c r="E57" s="927"/>
      <c r="F57" s="927"/>
      <c r="G57" s="927"/>
      <c r="H57" s="927"/>
      <c r="I57" s="927"/>
      <c r="J57" s="927"/>
      <c r="K57" s="927">
        <v>0.25181443194465603</v>
      </c>
      <c r="L57" s="927">
        <v>0.25154909283409799</v>
      </c>
      <c r="M57" s="927">
        <v>0.246692290185797</v>
      </c>
      <c r="N57" s="928">
        <v>0.23226998155599299</v>
      </c>
    </row>
    <row r="58" spans="1:14" x14ac:dyDescent="0.2">
      <c r="A58" s="922">
        <v>2020</v>
      </c>
      <c r="B58" s="927"/>
      <c r="C58" s="927"/>
      <c r="D58" s="927"/>
      <c r="E58" s="927"/>
      <c r="F58" s="927"/>
      <c r="G58" s="927"/>
      <c r="H58" s="927"/>
      <c r="I58" s="927"/>
      <c r="J58" s="927"/>
      <c r="K58" s="927"/>
      <c r="L58" s="927">
        <v>0.25468673410892601</v>
      </c>
      <c r="M58" s="927">
        <v>0.252887158121823</v>
      </c>
      <c r="N58" s="928">
        <v>0.24165199398428699</v>
      </c>
    </row>
    <row r="59" spans="1:14" x14ac:dyDescent="0.2">
      <c r="A59" s="922">
        <v>2021</v>
      </c>
      <c r="B59" s="927"/>
      <c r="C59" s="927"/>
      <c r="D59" s="927"/>
      <c r="E59" s="927"/>
      <c r="F59" s="927"/>
      <c r="G59" s="927"/>
      <c r="H59" s="927"/>
      <c r="I59" s="927"/>
      <c r="J59" s="927"/>
      <c r="K59" s="927"/>
      <c r="L59" s="927"/>
      <c r="M59" s="927">
        <v>0.25661886294002201</v>
      </c>
      <c r="N59" s="928">
        <v>0.24186886752255299</v>
      </c>
    </row>
    <row r="60" spans="1:14" x14ac:dyDescent="0.2">
      <c r="A60" s="924">
        <v>2022</v>
      </c>
      <c r="B60" s="929"/>
      <c r="C60" s="929"/>
      <c r="D60" s="929"/>
      <c r="E60" s="929"/>
      <c r="F60" s="929"/>
      <c r="G60" s="929"/>
      <c r="H60" s="929"/>
      <c r="I60" s="929"/>
      <c r="J60" s="929"/>
      <c r="K60" s="929"/>
      <c r="L60" s="929"/>
      <c r="M60" s="929"/>
      <c r="N60" s="930">
        <v>0.23848023372081301</v>
      </c>
    </row>
  </sheetData>
  <mergeCells count="30">
    <mergeCell ref="A44:A47"/>
    <mergeCell ref="Q27:Q28"/>
    <mergeCell ref="B44:B47"/>
    <mergeCell ref="C44:C47"/>
    <mergeCell ref="D44:D47"/>
    <mergeCell ref="E44:E47"/>
    <mergeCell ref="F44:F47"/>
    <mergeCell ref="G44:G47"/>
    <mergeCell ref="H44:H47"/>
    <mergeCell ref="I44:I47"/>
    <mergeCell ref="J44:J47"/>
    <mergeCell ref="K44:K47"/>
    <mergeCell ref="L44:L47"/>
    <mergeCell ref="M44:M47"/>
    <mergeCell ref="N44:N47"/>
    <mergeCell ref="N26:Q26"/>
    <mergeCell ref="A25:A28"/>
    <mergeCell ref="B25:B28"/>
    <mergeCell ref="C25:C28"/>
    <mergeCell ref="D25:D28"/>
    <mergeCell ref="E25:E28"/>
    <mergeCell ref="F25:F28"/>
    <mergeCell ref="G25:G28"/>
    <mergeCell ref="I26:I28"/>
    <mergeCell ref="J26:J28"/>
    <mergeCell ref="K26:K28"/>
    <mergeCell ref="M26:M28"/>
    <mergeCell ref="N27:N28"/>
    <mergeCell ref="O27:O28"/>
    <mergeCell ref="P27:P28"/>
  </mergeCells>
  <pageMargins left="0.75" right="0.75" top="1" bottom="1" header="0.5" footer="0.5"/>
  <pageSetup orientation="portrait" horizontalDpi="1200" verticalDpi="1200" r:id="rId1"/>
  <headerFooter alignWithMargins="0"/>
  <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Sheet39">
    <tabColor theme="6" tint="0.39997558519241921"/>
  </sheetPr>
  <dimension ref="A1:Y49"/>
  <sheetViews>
    <sheetView zoomScaleNormal="100" workbookViewId="0">
      <selection activeCell="R18" sqref="R18"/>
    </sheetView>
  </sheetViews>
  <sheetFormatPr defaultColWidth="8.7109375" defaultRowHeight="12.75" x14ac:dyDescent="0.2"/>
  <cols>
    <col min="1" max="1" width="9.28515625" style="1" customWidth="1"/>
    <col min="2" max="2" width="7" style="1" bestFit="1" customWidth="1"/>
    <col min="3" max="3" width="7.42578125" style="3" bestFit="1" customWidth="1"/>
    <col min="4" max="4" width="8.140625" style="3" bestFit="1" customWidth="1"/>
    <col min="5" max="5" width="8.28515625" style="3" bestFit="1" customWidth="1"/>
    <col min="6" max="6" width="7.7109375" style="1" bestFit="1" customWidth="1"/>
    <col min="7" max="7" width="8.28515625" style="1" bestFit="1" customWidth="1"/>
    <col min="8" max="8" width="8.85546875" style="1" bestFit="1" customWidth="1"/>
    <col min="9" max="9" width="9.42578125" style="1" bestFit="1" customWidth="1"/>
    <col min="10" max="10" width="8.28515625" style="1" bestFit="1" customWidth="1"/>
    <col min="11" max="11" width="16.28515625" style="1" bestFit="1" customWidth="1"/>
    <col min="12" max="12" width="7.7109375" style="1" bestFit="1" customWidth="1"/>
    <col min="13" max="13" width="6.42578125" style="1" bestFit="1" customWidth="1"/>
    <col min="14" max="14" width="12.85546875" style="1" bestFit="1" customWidth="1"/>
    <col min="15" max="15" width="6.7109375" style="1" bestFit="1" customWidth="1"/>
    <col min="16" max="16" width="14.42578125" style="1" bestFit="1" customWidth="1"/>
    <col min="17" max="17" width="8.7109375" style="1"/>
    <col min="18" max="18" width="14.85546875" style="1" customWidth="1"/>
    <col min="19" max="16384" width="8.7109375" style="1"/>
  </cols>
  <sheetData>
    <row r="1" spans="1:8" x14ac:dyDescent="0.2">
      <c r="A1" s="11" t="s">
        <v>352</v>
      </c>
      <c r="B1" s="11"/>
      <c r="H1" s="8"/>
    </row>
    <row r="2" spans="1:8" x14ac:dyDescent="0.2">
      <c r="A2" s="11"/>
      <c r="B2" s="11"/>
    </row>
    <row r="3" spans="1:8" x14ac:dyDescent="0.2">
      <c r="A3" s="11"/>
      <c r="B3" s="11"/>
    </row>
    <row r="4" spans="1:8" x14ac:dyDescent="0.2">
      <c r="A4" s="11"/>
      <c r="B4" s="11"/>
    </row>
    <row r="5" spans="1:8" x14ac:dyDescent="0.2">
      <c r="A5" s="11"/>
      <c r="B5" s="11"/>
    </row>
    <row r="6" spans="1:8" x14ac:dyDescent="0.2">
      <c r="A6" s="11"/>
      <c r="B6" s="11"/>
    </row>
    <row r="7" spans="1:8" x14ac:dyDescent="0.2">
      <c r="A7" s="11"/>
      <c r="B7" s="11"/>
    </row>
    <row r="8" spans="1:8" x14ac:dyDescent="0.2">
      <c r="A8" s="11"/>
      <c r="B8" s="11"/>
    </row>
    <row r="9" spans="1:8" x14ac:dyDescent="0.2">
      <c r="A9" s="11"/>
      <c r="B9" s="11"/>
    </row>
    <row r="10" spans="1:8" x14ac:dyDescent="0.2">
      <c r="A10" s="11"/>
      <c r="B10" s="11"/>
    </row>
    <row r="11" spans="1:8" x14ac:dyDescent="0.2">
      <c r="A11" s="11"/>
      <c r="B11" s="11"/>
    </row>
    <row r="12" spans="1:8" x14ac:dyDescent="0.2">
      <c r="A12" s="11"/>
      <c r="B12" s="11"/>
    </row>
    <row r="13" spans="1:8" x14ac:dyDescent="0.2">
      <c r="A13" s="11"/>
      <c r="B13" s="11"/>
    </row>
    <row r="14" spans="1:8" x14ac:dyDescent="0.2">
      <c r="A14" s="11"/>
      <c r="B14" s="11"/>
    </row>
    <row r="15" spans="1:8" x14ac:dyDescent="0.2">
      <c r="A15" s="11"/>
      <c r="B15" s="11"/>
    </row>
    <row r="16" spans="1:8" x14ac:dyDescent="0.2">
      <c r="A16" s="11"/>
      <c r="B16" s="11"/>
    </row>
    <row r="17" spans="1:25" x14ac:dyDescent="0.2">
      <c r="A17" s="11"/>
      <c r="B17" s="11"/>
    </row>
    <row r="18" spans="1:25" x14ac:dyDescent="0.2">
      <c r="A18" s="11"/>
      <c r="B18" s="11"/>
    </row>
    <row r="19" spans="1:25" x14ac:dyDescent="0.2">
      <c r="A19" s="11"/>
      <c r="B19" s="11"/>
    </row>
    <row r="20" spans="1:25" x14ac:dyDescent="0.2">
      <c r="A20" s="11"/>
      <c r="B20" s="11"/>
    </row>
    <row r="21" spans="1:25" x14ac:dyDescent="0.2">
      <c r="A21" s="11"/>
      <c r="B21" s="11"/>
    </row>
    <row r="22" spans="1:25" x14ac:dyDescent="0.2">
      <c r="A22" s="25"/>
      <c r="B22" s="11"/>
    </row>
    <row r="24" spans="1:25" x14ac:dyDescent="0.2">
      <c r="A24" s="25" t="s">
        <v>121</v>
      </c>
      <c r="R24" s="1307" t="s">
        <v>2529</v>
      </c>
    </row>
    <row r="25" spans="1:25" x14ac:dyDescent="0.2">
      <c r="R25" s="1308"/>
    </row>
    <row r="26" spans="1:25" x14ac:dyDescent="0.2">
      <c r="A26" s="14"/>
      <c r="B26" s="14"/>
      <c r="D26" s="156"/>
      <c r="E26" s="14"/>
      <c r="F26" s="14"/>
      <c r="G26" s="14"/>
      <c r="H26" s="14"/>
      <c r="I26" s="14"/>
      <c r="R26" s="1308"/>
    </row>
    <row r="27" spans="1:25" ht="14.1" customHeight="1" x14ac:dyDescent="0.2">
      <c r="A27" s="156"/>
      <c r="B27" s="156"/>
      <c r="C27" s="157"/>
      <c r="D27" s="156"/>
      <c r="E27" s="156"/>
      <c r="F27" s="156"/>
      <c r="G27" s="125"/>
      <c r="H27" s="125"/>
      <c r="I27" s="119"/>
      <c r="K27" s="14"/>
      <c r="R27" s="1308"/>
      <c r="T27" s="1306" t="s">
        <v>231</v>
      </c>
      <c r="U27" s="1306"/>
      <c r="V27" s="1306"/>
      <c r="W27" s="1306" t="s">
        <v>232</v>
      </c>
      <c r="X27" s="1306"/>
      <c r="Y27" s="1306"/>
    </row>
    <row r="28" spans="1:25" ht="14.1" customHeight="1" x14ac:dyDescent="0.2">
      <c r="A28" s="158"/>
      <c r="B28" s="161" t="s">
        <v>214</v>
      </c>
      <c r="C28" s="162" t="s">
        <v>215</v>
      </c>
      <c r="D28" s="163" t="s">
        <v>216</v>
      </c>
      <c r="E28" s="163" t="s">
        <v>217</v>
      </c>
      <c r="F28" s="163" t="s">
        <v>218</v>
      </c>
      <c r="G28" s="163" t="s">
        <v>219</v>
      </c>
      <c r="H28" s="163" t="s">
        <v>220</v>
      </c>
      <c r="I28" s="163" t="s">
        <v>221</v>
      </c>
      <c r="J28" s="34" t="s">
        <v>222</v>
      </c>
      <c r="K28" s="163" t="s">
        <v>223</v>
      </c>
      <c r="L28" s="34" t="s">
        <v>224</v>
      </c>
      <c r="M28" s="34" t="s">
        <v>225</v>
      </c>
      <c r="N28" s="34" t="s">
        <v>229</v>
      </c>
      <c r="O28" s="34" t="s">
        <v>226</v>
      </c>
      <c r="P28" s="112" t="s">
        <v>227</v>
      </c>
      <c r="R28" s="1309"/>
      <c r="T28" s="113" t="s">
        <v>87</v>
      </c>
      <c r="U28" s="34" t="s">
        <v>89</v>
      </c>
      <c r="V28" s="917" t="s">
        <v>86</v>
      </c>
      <c r="W28" s="34" t="s">
        <v>87</v>
      </c>
      <c r="X28" s="34" t="s">
        <v>89</v>
      </c>
      <c r="Y28" s="917" t="s">
        <v>86</v>
      </c>
    </row>
    <row r="29" spans="1:25" x14ac:dyDescent="0.2">
      <c r="A29" s="115">
        <v>2008</v>
      </c>
      <c r="B29" s="774">
        <v>8.8311092632190197E-2</v>
      </c>
      <c r="C29" s="774">
        <v>0.10640558591378201</v>
      </c>
      <c r="D29" s="774">
        <v>0.229723899913718</v>
      </c>
      <c r="E29" s="774">
        <v>0.23080907338169299</v>
      </c>
      <c r="F29" s="774">
        <v>0.23073584081637</v>
      </c>
      <c r="G29" s="774">
        <v>0.21843611761644499</v>
      </c>
      <c r="H29" s="774">
        <v>0.21202511059068399</v>
      </c>
      <c r="I29" s="774">
        <v>0.17528253849975101</v>
      </c>
      <c r="J29" s="774">
        <v>0.19451947756251001</v>
      </c>
      <c r="K29" s="774">
        <v>0.218235926115664</v>
      </c>
      <c r="L29" s="774"/>
      <c r="M29" s="774"/>
      <c r="N29" s="774"/>
      <c r="O29" s="774"/>
      <c r="P29" s="775"/>
      <c r="R29" s="777">
        <v>0.30832574377656302</v>
      </c>
      <c r="S29" s="14"/>
      <c r="T29" s="778">
        <v>8.8311092632190266E-2</v>
      </c>
      <c r="U29" s="779">
        <v>0.10640558591378201</v>
      </c>
      <c r="V29" s="918">
        <v>1.8094493281592364E-2</v>
      </c>
      <c r="W29" s="779">
        <v>6.8876952585968987E-2</v>
      </c>
      <c r="X29" s="779">
        <v>0.23080907338169299</v>
      </c>
      <c r="Y29" s="918">
        <v>5.5526534881941814E-2</v>
      </c>
    </row>
    <row r="30" spans="1:25" x14ac:dyDescent="0.2">
      <c r="A30" s="13">
        <v>2009</v>
      </c>
      <c r="B30" s="159">
        <v>7.4722056779829196E-2</v>
      </c>
      <c r="C30" s="159">
        <v>7.09094368340943E-2</v>
      </c>
      <c r="D30" s="159">
        <v>0.210189190632593</v>
      </c>
      <c r="E30" s="159">
        <v>0.21216521135410801</v>
      </c>
      <c r="F30" s="159">
        <v>0.199671553312504</v>
      </c>
      <c r="G30" s="159">
        <v>0.20466405740378299</v>
      </c>
      <c r="H30" s="159">
        <v>0.19227005870841399</v>
      </c>
      <c r="I30" s="159">
        <v>0.17055053964300501</v>
      </c>
      <c r="J30" s="159">
        <v>0.181294105437941</v>
      </c>
      <c r="K30" s="159">
        <v>0.211449482628081</v>
      </c>
      <c r="L30" s="159"/>
      <c r="M30" s="159"/>
      <c r="N30" s="159"/>
      <c r="O30" s="159"/>
      <c r="P30" s="773"/>
      <c r="R30" s="777">
        <v>0.27844022415940201</v>
      </c>
      <c r="S30" s="14"/>
      <c r="T30" s="778">
        <v>7.0909436834094369E-2</v>
      </c>
      <c r="U30" s="779">
        <v>7.4722056779829196E-2</v>
      </c>
      <c r="V30" s="918">
        <v>3.8126199457348825E-3</v>
      </c>
      <c r="W30" s="779">
        <v>9.5828482863176148E-2</v>
      </c>
      <c r="X30" s="779">
        <v>0.21216521135410801</v>
      </c>
      <c r="Y30" s="918">
        <v>4.1614671711102807E-2</v>
      </c>
    </row>
    <row r="31" spans="1:25" x14ac:dyDescent="0.2">
      <c r="A31" s="13">
        <v>2010</v>
      </c>
      <c r="B31" s="159">
        <v>8.8081530011250006E-2</v>
      </c>
      <c r="C31" s="159">
        <v>8.6868340943683398E-2</v>
      </c>
      <c r="D31" s="159">
        <v>0.20036916873614699</v>
      </c>
      <c r="E31" s="159">
        <v>0.21056637026355801</v>
      </c>
      <c r="F31" s="159">
        <v>0.181339955673048</v>
      </c>
      <c r="G31" s="159">
        <v>0.20735812133072401</v>
      </c>
      <c r="H31" s="159">
        <v>0.19189823874755299</v>
      </c>
      <c r="I31" s="159">
        <v>0.202279213366542</v>
      </c>
      <c r="J31" s="159">
        <v>0.212612858032378</v>
      </c>
      <c r="K31" s="159">
        <v>0.22164450221644499</v>
      </c>
      <c r="L31" s="159"/>
      <c r="M31" s="159"/>
      <c r="N31" s="159"/>
      <c r="O31" s="159"/>
      <c r="P31" s="773"/>
      <c r="R31" s="777">
        <v>0.27158816502070698</v>
      </c>
      <c r="S31" s="14"/>
      <c r="T31" s="778">
        <v>8.6868340943683411E-2</v>
      </c>
      <c r="U31" s="779">
        <v>8.8081530011250006E-2</v>
      </c>
      <c r="V31" s="918">
        <v>1.2131890675666501E-3</v>
      </c>
      <c r="W31" s="779">
        <v>9.325842566179858E-2</v>
      </c>
      <c r="X31" s="779">
        <v>0.212612858032378</v>
      </c>
      <c r="Y31" s="918">
        <v>3.1272902359329946E-2</v>
      </c>
    </row>
    <row r="32" spans="1:25" x14ac:dyDescent="0.2">
      <c r="A32" s="13">
        <v>2011</v>
      </c>
      <c r="B32" s="159">
        <v>9.23499437495863E-2</v>
      </c>
      <c r="C32" s="159">
        <v>9.9687975646879701E-2</v>
      </c>
      <c r="D32" s="159">
        <v>0.204778498758311</v>
      </c>
      <c r="E32" s="159">
        <v>0.192541856925418</v>
      </c>
      <c r="F32" s="159">
        <v>0.20177775107479501</v>
      </c>
      <c r="G32" s="159">
        <v>0.19349967384213901</v>
      </c>
      <c r="H32" s="159">
        <v>0.187142857142857</v>
      </c>
      <c r="I32" s="159">
        <v>0.19777786425902799</v>
      </c>
      <c r="J32" s="159">
        <v>0.20821139476961301</v>
      </c>
      <c r="K32" s="159">
        <v>0.213750291637502</v>
      </c>
      <c r="L32" s="159"/>
      <c r="M32" s="159"/>
      <c r="N32" s="159"/>
      <c r="O32" s="159"/>
      <c r="P32" s="773"/>
      <c r="R32" s="777">
        <v>0.267185395654573</v>
      </c>
      <c r="S32" s="14"/>
      <c r="T32" s="778">
        <v>9.2349943749586369E-2</v>
      </c>
      <c r="U32" s="779">
        <v>9.9687975646879701E-2</v>
      </c>
      <c r="V32" s="918">
        <v>7.3380318972933872E-3</v>
      </c>
      <c r="W32" s="779">
        <v>8.7454881495977382E-2</v>
      </c>
      <c r="X32" s="779">
        <v>0.20821139476961301</v>
      </c>
      <c r="Y32" s="918">
        <v>2.1068537626756811E-2</v>
      </c>
    </row>
    <row r="33" spans="1:25" x14ac:dyDescent="0.2">
      <c r="A33" s="13">
        <v>2012</v>
      </c>
      <c r="B33" s="159">
        <v>9.6238879649428399E-2</v>
      </c>
      <c r="C33" s="159">
        <v>9.5347601700060694E-2</v>
      </c>
      <c r="D33" s="159">
        <v>0.189329482631898</v>
      </c>
      <c r="E33" s="159">
        <v>0.207760787822622</v>
      </c>
      <c r="F33" s="159">
        <v>0.20930200044738401</v>
      </c>
      <c r="G33" s="159">
        <v>0.18241608118657199</v>
      </c>
      <c r="H33" s="159">
        <v>0.17612217017954701</v>
      </c>
      <c r="I33" s="159">
        <v>0.187902332753767</v>
      </c>
      <c r="J33" s="159">
        <v>0.212425225616824</v>
      </c>
      <c r="K33" s="159">
        <v>0.21428310265512601</v>
      </c>
      <c r="L33" s="159"/>
      <c r="M33" s="159"/>
      <c r="N33" s="159"/>
      <c r="O33" s="159"/>
      <c r="P33" s="773"/>
      <c r="R33" s="777">
        <v>0.25975164511660098</v>
      </c>
      <c r="S33" s="14"/>
      <c r="T33" s="778">
        <v>9.5347601700060722E-2</v>
      </c>
      <c r="U33" s="779">
        <v>9.6238879649428399E-2</v>
      </c>
      <c r="V33" s="918">
        <v>8.9127794936774696E-4</v>
      </c>
      <c r="W33" s="779">
        <v>7.9883290530118764E-2</v>
      </c>
      <c r="X33" s="779">
        <v>0.212425225616824</v>
      </c>
      <c r="Y33" s="918">
        <v>3.6303055437276743E-2</v>
      </c>
    </row>
    <row r="34" spans="1:25" x14ac:dyDescent="0.2">
      <c r="A34" s="13">
        <v>2013</v>
      </c>
      <c r="B34" s="159">
        <v>7.7782741049566506E-2</v>
      </c>
      <c r="C34" s="159">
        <v>8.8177321156773195E-2</v>
      </c>
      <c r="D34" s="159">
        <v>0.18967128628267699</v>
      </c>
      <c r="E34" s="159">
        <v>0.19465473043338899</v>
      </c>
      <c r="F34" s="159">
        <v>0.19278885951560701</v>
      </c>
      <c r="G34" s="159">
        <v>0.17136007827788599</v>
      </c>
      <c r="H34" s="159">
        <v>0.15715264187866901</v>
      </c>
      <c r="I34" s="159">
        <v>0.18336965545869599</v>
      </c>
      <c r="J34" s="159">
        <v>0.19987806143628001</v>
      </c>
      <c r="K34" s="159">
        <v>0.18796453687964501</v>
      </c>
      <c r="L34" s="159"/>
      <c r="M34" s="159"/>
      <c r="N34" s="159"/>
      <c r="O34" s="159"/>
      <c r="P34" s="773"/>
      <c r="R34" s="777">
        <v>0.27700756428214601</v>
      </c>
      <c r="S34" s="14"/>
      <c r="T34" s="778">
        <v>7.778274104956652E-2</v>
      </c>
      <c r="U34" s="779">
        <v>8.8177321156773195E-2</v>
      </c>
      <c r="V34" s="918">
        <v>1.0394580107206688E-2</v>
      </c>
      <c r="W34" s="779">
        <v>6.8975320721896077E-2</v>
      </c>
      <c r="X34" s="779">
        <v>0.19987806143628001</v>
      </c>
      <c r="Y34" s="918">
        <v>4.2725419557611333E-2</v>
      </c>
    </row>
    <row r="35" spans="1:25" x14ac:dyDescent="0.2">
      <c r="A35" s="13">
        <v>2014</v>
      </c>
      <c r="B35" s="159">
        <v>7.0999602938256801E-2</v>
      </c>
      <c r="C35" s="159">
        <v>2.89611872146118E-2</v>
      </c>
      <c r="D35" s="159">
        <v>0.181603647627439</v>
      </c>
      <c r="E35" s="159">
        <v>0.18131659056316499</v>
      </c>
      <c r="F35" s="159">
        <v>0.188102486047691</v>
      </c>
      <c r="G35" s="159">
        <v>0.16486301369862999</v>
      </c>
      <c r="H35" s="159">
        <v>0.152517938682322</v>
      </c>
      <c r="I35" s="159">
        <v>0.188777760481527</v>
      </c>
      <c r="J35" s="159">
        <v>0.191836602324616</v>
      </c>
      <c r="K35" s="159">
        <v>0.19369229743692201</v>
      </c>
      <c r="L35" s="159">
        <v>0.28731150740188699</v>
      </c>
      <c r="M35" s="159">
        <v>0.27560136986301298</v>
      </c>
      <c r="N35" s="159">
        <v>0.12689855019803001</v>
      </c>
      <c r="O35" s="159"/>
      <c r="P35" s="773"/>
      <c r="R35" s="777">
        <v>0.29078861508829101</v>
      </c>
      <c r="S35" s="14"/>
      <c r="T35" s="778">
        <v>2.8961187214611873E-2</v>
      </c>
      <c r="U35" s="779">
        <v>7.0999602938256801E-2</v>
      </c>
      <c r="V35" s="918">
        <v>4.2038415723645015E-2</v>
      </c>
      <c r="W35" s="779">
        <v>8.1518335744065362E-2</v>
      </c>
      <c r="X35" s="779">
        <v>0.191836602324616</v>
      </c>
      <c r="Y35" s="918">
        <v>3.9318663642293777E-2</v>
      </c>
    </row>
    <row r="36" spans="1:25" x14ac:dyDescent="0.2">
      <c r="A36" s="13">
        <v>2015</v>
      </c>
      <c r="B36" s="159">
        <v>0.103914367017404</v>
      </c>
      <c r="C36" s="159" t="s">
        <v>228</v>
      </c>
      <c r="D36" s="159">
        <v>0.173813052417955</v>
      </c>
      <c r="E36" s="159">
        <v>0.17729779166332801</v>
      </c>
      <c r="F36" s="159">
        <v>0.17572565355550199</v>
      </c>
      <c r="G36" s="159">
        <v>0.15308871493803</v>
      </c>
      <c r="H36" s="159">
        <v>0.123193085453359</v>
      </c>
      <c r="I36" s="159">
        <v>0.17920947488584399</v>
      </c>
      <c r="J36" s="159">
        <v>0.18921622042341199</v>
      </c>
      <c r="K36" s="159">
        <v>0.17606905976069001</v>
      </c>
      <c r="L36" s="159">
        <v>0.28376894977168898</v>
      </c>
      <c r="M36" s="159">
        <v>0.32823881278538802</v>
      </c>
      <c r="N36" s="159">
        <v>0.19515582040381199</v>
      </c>
      <c r="O36" s="159">
        <v>0.22995302100456599</v>
      </c>
      <c r="P36" s="773"/>
      <c r="R36" s="777">
        <v>0.28591471670330598</v>
      </c>
      <c r="S36" s="14"/>
      <c r="T36" s="778">
        <v>0.10391436701740452</v>
      </c>
      <c r="U36" s="779">
        <v>0.103914367017404</v>
      </c>
      <c r="V36" s="918">
        <v>0</v>
      </c>
      <c r="W36" s="779">
        <v>1.9278718435954911E-2</v>
      </c>
      <c r="X36" s="779">
        <v>0.18921622042341199</v>
      </c>
      <c r="Y36" s="918">
        <v>6.6023134970052785E-2</v>
      </c>
    </row>
    <row r="37" spans="1:25" x14ac:dyDescent="0.2">
      <c r="A37" s="13">
        <v>2016</v>
      </c>
      <c r="B37" s="159" t="s">
        <v>228</v>
      </c>
      <c r="C37" s="159" t="s">
        <v>228</v>
      </c>
      <c r="D37" s="159">
        <v>0.15505997081349299</v>
      </c>
      <c r="E37" s="159">
        <v>0.16322207309408901</v>
      </c>
      <c r="F37" s="159">
        <v>0.16691033138401501</v>
      </c>
      <c r="G37" s="159">
        <v>0.13310889929742301</v>
      </c>
      <c r="H37" s="159">
        <v>9.9141295862607295E-2</v>
      </c>
      <c r="I37" s="159">
        <v>0.18221275252525199</v>
      </c>
      <c r="J37" s="159">
        <v>0.184823387564166</v>
      </c>
      <c r="K37" s="159">
        <v>0.194259968356534</v>
      </c>
      <c r="L37" s="159">
        <v>0.28357059776867</v>
      </c>
      <c r="M37" s="159">
        <v>0.29311020036429802</v>
      </c>
      <c r="N37" s="159">
        <v>0.20249470945485601</v>
      </c>
      <c r="O37" s="159">
        <v>0.28456541347905201</v>
      </c>
      <c r="P37" s="773">
        <v>0.13210711520947099</v>
      </c>
      <c r="R37" s="777">
        <v>0.28310813008626701</v>
      </c>
      <c r="S37" s="14"/>
      <c r="T37" s="778">
        <v>0</v>
      </c>
      <c r="U37" s="779">
        <v>0</v>
      </c>
      <c r="V37" s="918">
        <v>0</v>
      </c>
      <c r="W37" s="779">
        <v>9.9141295862607337E-2</v>
      </c>
      <c r="X37" s="779">
        <v>0.184823387564166</v>
      </c>
      <c r="Y37" s="918">
        <v>8.568209170155891E-2</v>
      </c>
    </row>
    <row r="38" spans="1:25" x14ac:dyDescent="0.2">
      <c r="A38" s="13">
        <v>2017</v>
      </c>
      <c r="B38" s="159" t="s">
        <v>228</v>
      </c>
      <c r="C38" s="159" t="s">
        <v>228</v>
      </c>
      <c r="D38" s="159">
        <v>0.14725026035408101</v>
      </c>
      <c r="E38" s="159">
        <v>0.144136024993991</v>
      </c>
      <c r="F38" s="159">
        <v>0.146646105369969</v>
      </c>
      <c r="G38" s="159">
        <v>0.118656229615133</v>
      </c>
      <c r="H38" s="159">
        <v>0.10633072407044999</v>
      </c>
      <c r="I38" s="159">
        <v>0.160259703196347</v>
      </c>
      <c r="J38" s="159">
        <v>0.170283312577833</v>
      </c>
      <c r="K38" s="159">
        <v>0.19668866446688599</v>
      </c>
      <c r="L38" s="159">
        <v>0.28668082191780803</v>
      </c>
      <c r="M38" s="159">
        <v>0.33057808219177998</v>
      </c>
      <c r="N38" s="159">
        <v>0.20799238157528099</v>
      </c>
      <c r="O38" s="159">
        <v>0.27124657534246499</v>
      </c>
      <c r="P38" s="773">
        <v>4.3616645911166402E-2</v>
      </c>
      <c r="R38" s="777">
        <v>0.289799462738205</v>
      </c>
      <c r="S38" s="14"/>
      <c r="T38" s="778">
        <v>0</v>
      </c>
      <c r="U38" s="779">
        <v>0</v>
      </c>
      <c r="V38" s="918">
        <v>0</v>
      </c>
      <c r="W38" s="779">
        <v>0.10633072407045009</v>
      </c>
      <c r="X38" s="779">
        <v>0.170283312577833</v>
      </c>
      <c r="Y38" s="918">
        <v>6.3952588507383043E-2</v>
      </c>
    </row>
    <row r="39" spans="1:25" x14ac:dyDescent="0.2">
      <c r="A39" s="13">
        <v>2018</v>
      </c>
      <c r="B39" s="159" t="s">
        <v>228</v>
      </c>
      <c r="C39" s="159" t="s">
        <v>228</v>
      </c>
      <c r="D39" s="159">
        <v>0.146362386178536</v>
      </c>
      <c r="E39" s="159">
        <v>0.14822158135063601</v>
      </c>
      <c r="F39" s="159">
        <v>0.158158428796496</v>
      </c>
      <c r="G39" s="159">
        <v>0.111748206131767</v>
      </c>
      <c r="H39" s="159">
        <v>9.1180691454663995E-2</v>
      </c>
      <c r="I39" s="159">
        <v>0.17236275425487699</v>
      </c>
      <c r="J39" s="159">
        <v>0.17845060190950601</v>
      </c>
      <c r="K39" s="159">
        <v>0.183946605339466</v>
      </c>
      <c r="L39" s="159">
        <v>0.28453972602739702</v>
      </c>
      <c r="M39" s="159">
        <v>0.35434383561643801</v>
      </c>
      <c r="N39" s="159">
        <v>0.23057816455312899</v>
      </c>
      <c r="O39" s="159">
        <v>0.27633789954337901</v>
      </c>
      <c r="P39" s="773">
        <v>0.203206724782067</v>
      </c>
      <c r="R39" s="777">
        <v>0.29223710209409198</v>
      </c>
      <c r="S39" s="14"/>
      <c r="T39" s="778">
        <v>0</v>
      </c>
      <c r="U39" s="779">
        <v>0</v>
      </c>
      <c r="V39" s="918">
        <v>0</v>
      </c>
      <c r="W39" s="779">
        <v>9.1180691454664051E-2</v>
      </c>
      <c r="X39" s="779">
        <v>0.17845060190950601</v>
      </c>
      <c r="Y39" s="918">
        <v>8.7269910454841962E-2</v>
      </c>
    </row>
    <row r="40" spans="1:25" x14ac:dyDescent="0.2">
      <c r="A40" s="13">
        <v>2019</v>
      </c>
      <c r="B40" s="159" t="s">
        <v>228</v>
      </c>
      <c r="C40" s="159" t="s">
        <v>228</v>
      </c>
      <c r="D40" s="159">
        <v>0.127646933162434</v>
      </c>
      <c r="E40" s="159">
        <v>0.13974004646318899</v>
      </c>
      <c r="F40" s="159">
        <v>0.13826804454057501</v>
      </c>
      <c r="G40" s="159" t="s">
        <v>228</v>
      </c>
      <c r="H40" s="159" t="s">
        <v>228</v>
      </c>
      <c r="I40" s="159">
        <v>0.15635377750103699</v>
      </c>
      <c r="J40" s="159">
        <v>0.161341583644665</v>
      </c>
      <c r="K40" s="159">
        <v>0.18371662833716601</v>
      </c>
      <c r="L40" s="159">
        <v>0.28175479452054802</v>
      </c>
      <c r="M40" s="159">
        <v>0.361480365296803</v>
      </c>
      <c r="N40" s="159">
        <v>0.223914162518319</v>
      </c>
      <c r="O40" s="159">
        <v>0.23492420091324201</v>
      </c>
      <c r="P40" s="773">
        <v>5.2063096720630898E-2</v>
      </c>
      <c r="R40" s="777">
        <v>0.28275924246127498</v>
      </c>
      <c r="S40" s="14"/>
      <c r="T40" s="778">
        <v>0</v>
      </c>
      <c r="U40" s="779">
        <v>0</v>
      </c>
      <c r="V40" s="918">
        <v>0</v>
      </c>
      <c r="W40" s="779">
        <v>0.12764693316243422</v>
      </c>
      <c r="X40" s="779">
        <v>0.161341583644665</v>
      </c>
      <c r="Y40" s="918">
        <v>3.3694650482231608E-2</v>
      </c>
    </row>
    <row r="41" spans="1:25" x14ac:dyDescent="0.2">
      <c r="A41" s="13">
        <v>2020</v>
      </c>
      <c r="B41" s="159" t="s">
        <v>228</v>
      </c>
      <c r="C41" s="159" t="s">
        <v>228</v>
      </c>
      <c r="D41" s="159" t="s">
        <v>228</v>
      </c>
      <c r="E41" s="159" t="s">
        <v>228</v>
      </c>
      <c r="F41" s="159" t="s">
        <v>228</v>
      </c>
      <c r="G41" s="159" t="s">
        <v>228</v>
      </c>
      <c r="H41" s="159" t="s">
        <v>228</v>
      </c>
      <c r="I41" s="159">
        <v>0.148199463901308</v>
      </c>
      <c r="J41" s="159">
        <v>0.157886498178506</v>
      </c>
      <c r="K41" s="159">
        <v>0.17843657346469299</v>
      </c>
      <c r="L41" s="159">
        <v>0.27738114754098298</v>
      </c>
      <c r="M41" s="159">
        <v>0.35323497267759502</v>
      </c>
      <c r="N41" s="159">
        <v>0.24635369106115201</v>
      </c>
      <c r="O41" s="159">
        <v>0.25428688524590098</v>
      </c>
      <c r="P41" s="773" t="s">
        <v>228</v>
      </c>
      <c r="R41" s="777">
        <v>0.27793922294243201</v>
      </c>
      <c r="S41" s="14"/>
      <c r="T41" s="778">
        <v>0</v>
      </c>
      <c r="U41" s="779">
        <v>0</v>
      </c>
      <c r="V41" s="918">
        <v>0</v>
      </c>
      <c r="W41" s="779">
        <v>0.14819946390130817</v>
      </c>
      <c r="X41" s="779">
        <v>0.157886498178506</v>
      </c>
      <c r="Y41" s="918">
        <v>9.6870342771981921E-3</v>
      </c>
    </row>
    <row r="42" spans="1:25" x14ac:dyDescent="0.2">
      <c r="A42" s="13">
        <v>2021</v>
      </c>
      <c r="B42" s="159" t="s">
        <v>228</v>
      </c>
      <c r="C42" s="159" t="s">
        <v>228</v>
      </c>
      <c r="D42" s="159" t="s">
        <v>228</v>
      </c>
      <c r="E42" s="159" t="s">
        <v>228</v>
      </c>
      <c r="F42" s="159" t="s">
        <v>228</v>
      </c>
      <c r="G42" s="159" t="s">
        <v>228</v>
      </c>
      <c r="H42" s="159" t="s">
        <v>228</v>
      </c>
      <c r="I42" s="159" t="s">
        <v>228</v>
      </c>
      <c r="J42" s="159">
        <v>0.15049424034869199</v>
      </c>
      <c r="K42" s="159">
        <v>0.15949905009498999</v>
      </c>
      <c r="L42" s="159">
        <v>0.24593926940639199</v>
      </c>
      <c r="M42" s="159">
        <v>0.31715479452054801</v>
      </c>
      <c r="N42" s="159">
        <v>0.213684398580477</v>
      </c>
      <c r="O42" s="159">
        <v>0.26848264840182601</v>
      </c>
      <c r="P42" s="773">
        <v>7.7543586550435806E-2</v>
      </c>
      <c r="R42" s="777">
        <v>0.28328653932457698</v>
      </c>
      <c r="S42" s="14"/>
      <c r="T42" s="778">
        <v>0</v>
      </c>
      <c r="U42" s="779">
        <v>0</v>
      </c>
      <c r="V42" s="918">
        <v>0</v>
      </c>
      <c r="W42" s="779">
        <v>0.15049424034869241</v>
      </c>
      <c r="X42" s="779">
        <v>0.15049424034869199</v>
      </c>
      <c r="Y42" s="920">
        <v>2E-3</v>
      </c>
    </row>
    <row r="43" spans="1:25" x14ac:dyDescent="0.2">
      <c r="A43" s="13">
        <v>2022</v>
      </c>
      <c r="B43" s="159" t="s">
        <v>228</v>
      </c>
      <c r="C43" s="159" t="s">
        <v>228</v>
      </c>
      <c r="D43" s="159" t="s">
        <v>228</v>
      </c>
      <c r="E43" s="159" t="s">
        <v>228</v>
      </c>
      <c r="F43" s="159" t="s">
        <v>228</v>
      </c>
      <c r="G43" s="159" t="s">
        <v>228</v>
      </c>
      <c r="H43" s="159" t="s">
        <v>228</v>
      </c>
      <c r="I43" s="159" t="s">
        <v>228</v>
      </c>
      <c r="J43" s="159">
        <v>0.157196969696969</v>
      </c>
      <c r="K43" s="159">
        <v>0.15291137552911299</v>
      </c>
      <c r="L43" s="159">
        <v>0.28023150684931503</v>
      </c>
      <c r="M43" s="159">
        <v>0.317647488584474</v>
      </c>
      <c r="N43" s="159">
        <v>0.217631081719414</v>
      </c>
      <c r="O43" s="159">
        <v>0.27201004566210002</v>
      </c>
      <c r="P43" s="773">
        <v>0.10446865919468599</v>
      </c>
      <c r="R43" s="777">
        <v>0.28105036016175899</v>
      </c>
      <c r="S43" s="14"/>
      <c r="T43" s="778">
        <v>0</v>
      </c>
      <c r="U43" s="779">
        <v>0</v>
      </c>
      <c r="V43" s="918">
        <v>0</v>
      </c>
      <c r="W43" s="779">
        <v>0.157</v>
      </c>
      <c r="X43" s="779">
        <v>0.157196969696969</v>
      </c>
      <c r="Y43" s="920">
        <v>2E-3</v>
      </c>
    </row>
    <row r="44" spans="1:25" x14ac:dyDescent="0.2">
      <c r="A44" s="52">
        <v>2023</v>
      </c>
      <c r="B44" s="160" t="s">
        <v>228</v>
      </c>
      <c r="C44" s="160" t="s">
        <v>228</v>
      </c>
      <c r="D44" s="160" t="s">
        <v>228</v>
      </c>
      <c r="E44" s="160" t="s">
        <v>228</v>
      </c>
      <c r="F44" s="160" t="s">
        <v>228</v>
      </c>
      <c r="G44" s="160" t="s">
        <v>228</v>
      </c>
      <c r="H44" s="160" t="s">
        <v>228</v>
      </c>
      <c r="I44" s="160" t="s">
        <v>228</v>
      </c>
      <c r="J44" s="160">
        <v>0.13546878102044799</v>
      </c>
      <c r="K44" s="160">
        <v>0.152156451021564</v>
      </c>
      <c r="L44" s="160">
        <v>0.28227579908675798</v>
      </c>
      <c r="M44" s="160">
        <v>0.35375479452054698</v>
      </c>
      <c r="N44" s="160">
        <v>0.17313124768604199</v>
      </c>
      <c r="O44" s="160">
        <v>0.27963561643835599</v>
      </c>
      <c r="P44" s="776">
        <v>8.3266915732669103E-2</v>
      </c>
      <c r="R44" s="780">
        <v>0.26572813612178903</v>
      </c>
      <c r="S44" s="14"/>
      <c r="T44" s="781">
        <v>0</v>
      </c>
      <c r="U44" s="782">
        <v>0</v>
      </c>
      <c r="V44" s="919">
        <v>0</v>
      </c>
      <c r="W44" s="782">
        <v>0.13500000000000001</v>
      </c>
      <c r="X44" s="782">
        <v>0.13546878102044799</v>
      </c>
      <c r="Y44" s="921">
        <v>2E-3</v>
      </c>
    </row>
    <row r="45" spans="1:25" x14ac:dyDescent="0.2">
      <c r="C45" s="1"/>
      <c r="D45" s="1"/>
      <c r="E45" s="1"/>
    </row>
    <row r="49" spans="12:15" x14ac:dyDescent="0.2">
      <c r="L49" s="164"/>
      <c r="O49" s="164"/>
    </row>
  </sheetData>
  <mergeCells count="3">
    <mergeCell ref="W27:Y27"/>
    <mergeCell ref="T27:V27"/>
    <mergeCell ref="R24:R28"/>
  </mergeCells>
  <pageMargins left="0.75" right="0.75" top="1" bottom="1" header="0.5" footer="0.5"/>
  <pageSetup orientation="portrait" horizontalDpi="1200" verticalDpi="1200" r:id="rId1"/>
  <headerFooter alignWithMargins="0"/>
  <drawing r:id="rId2"/>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B90D3C9-6D60-40E3-88DA-297DFC77E224}">
  <sheetPr>
    <tabColor theme="5" tint="0.39997558519241921"/>
  </sheetPr>
  <dimension ref="A1:M109"/>
  <sheetViews>
    <sheetView topLeftCell="A15" zoomScaleNormal="100" workbookViewId="0">
      <selection activeCell="B38" sqref="B38"/>
    </sheetView>
  </sheetViews>
  <sheetFormatPr defaultColWidth="8.7109375" defaultRowHeight="12.75" x14ac:dyDescent="0.2"/>
  <cols>
    <col min="1" max="1" width="26" style="1" customWidth="1"/>
    <col min="2" max="2" width="35.42578125" style="1" customWidth="1"/>
    <col min="3" max="3" width="21.28515625" style="1" customWidth="1"/>
    <col min="4" max="4" width="28.85546875" style="1" customWidth="1"/>
    <col min="5" max="5" width="11.7109375" style="1" customWidth="1"/>
    <col min="6" max="6" width="20.140625" style="1" customWidth="1"/>
    <col min="7" max="7" width="28.42578125" style="1" customWidth="1"/>
    <col min="8" max="8" width="38" style="1" customWidth="1"/>
    <col min="9" max="9" width="20.140625" style="1" customWidth="1"/>
    <col min="10" max="10" width="30.7109375" style="1" customWidth="1"/>
    <col min="11" max="16384" width="8.7109375" style="1"/>
  </cols>
  <sheetData>
    <row r="1" spans="1:1" ht="15" x14ac:dyDescent="0.25">
      <c r="A1" s="12" t="s">
        <v>240</v>
      </c>
    </row>
    <row r="22" spans="1:13" x14ac:dyDescent="0.2">
      <c r="M22" s="84"/>
    </row>
    <row r="23" spans="1:13" x14ac:dyDescent="0.2">
      <c r="A23" s="1" t="s">
        <v>2427</v>
      </c>
      <c r="F23" s="1" t="s">
        <v>2427</v>
      </c>
      <c r="M23" s="84"/>
    </row>
    <row r="24" spans="1:13" x14ac:dyDescent="0.2">
      <c r="A24" s="1" t="s">
        <v>2428</v>
      </c>
      <c r="F24" s="1" t="s">
        <v>2428</v>
      </c>
    </row>
    <row r="26" spans="1:13" ht="26.25" customHeight="1" x14ac:dyDescent="0.2">
      <c r="A26" s="860" t="s">
        <v>2429</v>
      </c>
      <c r="B26" s="861" t="s">
        <v>2430</v>
      </c>
      <c r="C26" s="862" t="s">
        <v>2431</v>
      </c>
      <c r="D26" s="863" t="s">
        <v>2432</v>
      </c>
      <c r="F26" s="860" t="s">
        <v>9</v>
      </c>
      <c r="G26" s="862" t="s">
        <v>2429</v>
      </c>
      <c r="H26" s="861" t="s">
        <v>2430</v>
      </c>
      <c r="I26" s="862" t="s">
        <v>2431</v>
      </c>
      <c r="J26" s="863" t="s">
        <v>2432</v>
      </c>
    </row>
    <row r="27" spans="1:13" x14ac:dyDescent="0.2">
      <c r="A27" s="864">
        <v>2010</v>
      </c>
      <c r="B27" s="943">
        <v>227.1120218600629</v>
      </c>
      <c r="C27" s="3">
        <v>8</v>
      </c>
      <c r="D27" s="865">
        <v>152.47</v>
      </c>
      <c r="F27" s="39" t="s">
        <v>7</v>
      </c>
      <c r="G27" s="3">
        <v>2011</v>
      </c>
      <c r="H27" s="943">
        <v>224.03</v>
      </c>
      <c r="I27" s="3">
        <v>6</v>
      </c>
      <c r="J27" s="865">
        <v>95</v>
      </c>
    </row>
    <row r="28" spans="1:13" x14ac:dyDescent="0.2">
      <c r="A28" s="39">
        <v>2011</v>
      </c>
      <c r="B28" s="943">
        <v>214.76499470546474</v>
      </c>
      <c r="C28" s="3">
        <v>27</v>
      </c>
      <c r="D28" s="865">
        <v>402.88</v>
      </c>
      <c r="F28" s="39" t="s">
        <v>7</v>
      </c>
      <c r="G28" s="3">
        <v>2012</v>
      </c>
      <c r="H28" s="943">
        <v>130.61000000000001</v>
      </c>
      <c r="I28" s="3">
        <v>9</v>
      </c>
      <c r="J28" s="865">
        <v>418.92</v>
      </c>
    </row>
    <row r="29" spans="1:13" x14ac:dyDescent="0.2">
      <c r="A29" s="864">
        <v>2012</v>
      </c>
      <c r="B29" s="943">
        <v>162.67527547316175</v>
      </c>
      <c r="C29" s="3">
        <v>39</v>
      </c>
      <c r="D29" s="865">
        <v>899.94</v>
      </c>
      <c r="F29" s="39" t="s">
        <v>7</v>
      </c>
      <c r="G29" s="3">
        <v>2013</v>
      </c>
      <c r="H29" s="943">
        <v>147.46</v>
      </c>
      <c r="I29" s="3">
        <v>16</v>
      </c>
      <c r="J29" s="865">
        <v>900.1</v>
      </c>
    </row>
    <row r="30" spans="1:13" x14ac:dyDescent="0.2">
      <c r="A30" s="39">
        <v>2013</v>
      </c>
      <c r="B30" s="943">
        <v>149.49184903691716</v>
      </c>
      <c r="C30" s="3">
        <v>38</v>
      </c>
      <c r="D30" s="865">
        <v>1341.35</v>
      </c>
      <c r="F30" s="39" t="s">
        <v>7</v>
      </c>
      <c r="G30" s="3">
        <v>2014</v>
      </c>
      <c r="H30" s="943">
        <v>150.11000000000001</v>
      </c>
      <c r="I30" s="3">
        <v>32</v>
      </c>
      <c r="J30" s="865">
        <v>2676.44</v>
      </c>
    </row>
    <row r="31" spans="1:13" x14ac:dyDescent="0.2">
      <c r="A31" s="39">
        <v>2014</v>
      </c>
      <c r="B31" s="943">
        <v>148.66486174097844</v>
      </c>
      <c r="C31" s="3">
        <v>63</v>
      </c>
      <c r="D31" s="865">
        <v>3130.48</v>
      </c>
      <c r="F31" s="39" t="s">
        <v>7</v>
      </c>
      <c r="G31" s="3">
        <v>2015</v>
      </c>
      <c r="H31" s="943">
        <v>126.84</v>
      </c>
      <c r="I31" s="3">
        <v>33</v>
      </c>
      <c r="J31" s="865">
        <v>1327.16</v>
      </c>
    </row>
    <row r="32" spans="1:13" x14ac:dyDescent="0.2">
      <c r="A32" s="39">
        <v>2015</v>
      </c>
      <c r="B32" s="943">
        <v>114.5752519599318</v>
      </c>
      <c r="C32" s="3">
        <v>84</v>
      </c>
      <c r="D32" s="865">
        <v>2833.48</v>
      </c>
      <c r="F32" s="39" t="s">
        <v>7</v>
      </c>
      <c r="G32" s="3">
        <v>2016</v>
      </c>
      <c r="H32" s="943">
        <v>85.85</v>
      </c>
      <c r="I32" s="3">
        <v>45</v>
      </c>
      <c r="J32" s="865">
        <v>3102.19</v>
      </c>
    </row>
    <row r="33" spans="1:10" x14ac:dyDescent="0.2">
      <c r="A33" s="39">
        <v>2016</v>
      </c>
      <c r="B33" s="943">
        <v>85.945335094732428</v>
      </c>
      <c r="C33" s="3">
        <v>145</v>
      </c>
      <c r="D33" s="865">
        <v>7380.79</v>
      </c>
      <c r="F33" s="39" t="s">
        <v>7</v>
      </c>
      <c r="G33" s="3">
        <v>2017</v>
      </c>
      <c r="H33" s="943">
        <v>94.24</v>
      </c>
      <c r="I33" s="3">
        <v>24</v>
      </c>
      <c r="J33" s="865">
        <v>528.89</v>
      </c>
    </row>
    <row r="34" spans="1:10" x14ac:dyDescent="0.2">
      <c r="A34" s="39">
        <v>2017</v>
      </c>
      <c r="B34" s="943">
        <v>83.069130887164832</v>
      </c>
      <c r="C34" s="3">
        <v>162</v>
      </c>
      <c r="D34" s="865">
        <v>4018.54</v>
      </c>
      <c r="F34" s="39" t="s">
        <v>7</v>
      </c>
      <c r="G34" s="3">
        <v>2018</v>
      </c>
      <c r="H34" s="943">
        <v>73.52</v>
      </c>
      <c r="I34" s="3">
        <v>7</v>
      </c>
      <c r="J34" s="865">
        <v>835.8</v>
      </c>
    </row>
    <row r="35" spans="1:10" x14ac:dyDescent="0.2">
      <c r="A35" s="39">
        <v>2018</v>
      </c>
      <c r="B35" s="943">
        <v>68.073601725995886</v>
      </c>
      <c r="C35" s="3">
        <v>94</v>
      </c>
      <c r="D35" s="865">
        <v>3949.42</v>
      </c>
      <c r="F35" s="39" t="s">
        <v>7</v>
      </c>
      <c r="G35" s="3">
        <v>2019</v>
      </c>
      <c r="H35" s="943">
        <v>57.17</v>
      </c>
      <c r="I35" s="3">
        <v>11</v>
      </c>
      <c r="J35" s="865">
        <v>978.8</v>
      </c>
    </row>
    <row r="36" spans="1:10" x14ac:dyDescent="0.2">
      <c r="A36" s="39">
        <v>2019</v>
      </c>
      <c r="B36" s="943">
        <v>57.415628010135777</v>
      </c>
      <c r="C36" s="3">
        <v>101</v>
      </c>
      <c r="D36" s="865">
        <v>4497.3599999999997</v>
      </c>
      <c r="F36" s="39" t="s">
        <v>7</v>
      </c>
      <c r="G36" s="3">
        <v>2020</v>
      </c>
      <c r="H36" s="943">
        <v>47.39</v>
      </c>
      <c r="I36" s="3">
        <v>19</v>
      </c>
      <c r="J36" s="865">
        <v>1754.7</v>
      </c>
    </row>
    <row r="37" spans="1:10" x14ac:dyDescent="0.2">
      <c r="A37" s="39">
        <v>2020</v>
      </c>
      <c r="B37" s="943">
        <v>48.314273308436306</v>
      </c>
      <c r="C37" s="3">
        <v>157</v>
      </c>
      <c r="D37" s="865">
        <v>9489.0400000000009</v>
      </c>
      <c r="F37" s="39" t="s">
        <v>7</v>
      </c>
      <c r="G37" s="3">
        <v>2021</v>
      </c>
      <c r="H37" s="943">
        <v>42.53</v>
      </c>
      <c r="I37" s="3">
        <v>10</v>
      </c>
      <c r="J37" s="865">
        <v>1059</v>
      </c>
    </row>
    <row r="38" spans="1:10" x14ac:dyDescent="0.2">
      <c r="A38" s="39">
        <v>2021</v>
      </c>
      <c r="B38" s="943">
        <v>44.978727170482877</v>
      </c>
      <c r="C38" s="3">
        <v>128</v>
      </c>
      <c r="D38" s="865">
        <v>11258.24</v>
      </c>
      <c r="F38" s="39" t="s">
        <v>7</v>
      </c>
      <c r="G38" s="3">
        <v>2022</v>
      </c>
      <c r="H38" s="943">
        <v>40.590000000000003</v>
      </c>
      <c r="I38" s="3">
        <v>18</v>
      </c>
      <c r="J38" s="865">
        <v>1968.4</v>
      </c>
    </row>
    <row r="39" spans="1:10" x14ac:dyDescent="0.2">
      <c r="A39" s="39">
        <v>2022</v>
      </c>
      <c r="B39" s="943">
        <v>44.759118366239015</v>
      </c>
      <c r="C39" s="3">
        <v>140</v>
      </c>
      <c r="D39" s="865">
        <v>9832.6299999999992</v>
      </c>
      <c r="F39" s="39" t="s">
        <v>2</v>
      </c>
      <c r="G39" s="3">
        <v>2012</v>
      </c>
      <c r="H39" s="943">
        <v>273.93</v>
      </c>
      <c r="I39" s="3">
        <v>3</v>
      </c>
      <c r="J39" s="865">
        <v>30.4</v>
      </c>
    </row>
    <row r="40" spans="1:10" x14ac:dyDescent="0.2">
      <c r="A40" s="36">
        <v>2023</v>
      </c>
      <c r="B40" s="944">
        <v>46.483087382008286</v>
      </c>
      <c r="C40" s="111">
        <v>75</v>
      </c>
      <c r="D40" s="867">
        <v>7076.97</v>
      </c>
      <c r="F40" s="39" t="s">
        <v>2</v>
      </c>
      <c r="G40" s="3">
        <v>2015</v>
      </c>
      <c r="H40" s="943">
        <v>109.07</v>
      </c>
      <c r="I40" s="3">
        <v>3</v>
      </c>
      <c r="J40" s="865">
        <v>130.26</v>
      </c>
    </row>
    <row r="41" spans="1:10" x14ac:dyDescent="0.2">
      <c r="C41" s="1129"/>
      <c r="D41" s="384"/>
      <c r="F41" s="39" t="s">
        <v>2</v>
      </c>
      <c r="G41" s="3">
        <v>2017</v>
      </c>
      <c r="H41" s="943">
        <v>73.2</v>
      </c>
      <c r="I41" s="3">
        <v>14</v>
      </c>
      <c r="J41" s="865">
        <v>650.85</v>
      </c>
    </row>
    <row r="42" spans="1:10" x14ac:dyDescent="0.2">
      <c r="C42" s="384"/>
      <c r="D42" s="384"/>
      <c r="F42" s="39" t="s">
        <v>2</v>
      </c>
      <c r="G42" s="3">
        <v>2018</v>
      </c>
      <c r="H42" s="943">
        <v>55.03</v>
      </c>
      <c r="I42" s="3">
        <v>10</v>
      </c>
      <c r="J42" s="865">
        <v>646</v>
      </c>
    </row>
    <row r="43" spans="1:10" x14ac:dyDescent="0.2">
      <c r="B43" s="866"/>
      <c r="F43" s="39" t="s">
        <v>2</v>
      </c>
      <c r="G43" s="3">
        <v>2019</v>
      </c>
      <c r="H43" s="943">
        <v>53.93</v>
      </c>
      <c r="I43" s="3">
        <v>8</v>
      </c>
      <c r="J43" s="865">
        <v>488.2</v>
      </c>
    </row>
    <row r="44" spans="1:10" x14ac:dyDescent="0.2">
      <c r="B44" s="866"/>
      <c r="F44" s="945" t="s">
        <v>2</v>
      </c>
      <c r="G44" s="946">
        <v>2020</v>
      </c>
      <c r="H44" s="943">
        <v>40.29</v>
      </c>
      <c r="I44" s="3">
        <v>16</v>
      </c>
      <c r="J44" s="865">
        <v>2495.4</v>
      </c>
    </row>
    <row r="45" spans="1:10" x14ac:dyDescent="0.2">
      <c r="A45" s="1310" t="s">
        <v>2433</v>
      </c>
      <c r="B45" s="1311"/>
      <c r="C45" s="1311"/>
      <c r="D45" s="1312"/>
      <c r="F45" s="945" t="s">
        <v>2</v>
      </c>
      <c r="G45" s="868">
        <v>2021</v>
      </c>
      <c r="H45" s="943">
        <v>43.45</v>
      </c>
      <c r="I45" s="3">
        <v>17</v>
      </c>
      <c r="J45" s="865">
        <v>3319.34</v>
      </c>
    </row>
    <row r="46" spans="1:10" ht="25.5" customHeight="1" x14ac:dyDescent="0.2">
      <c r="A46" s="860" t="s">
        <v>9</v>
      </c>
      <c r="B46" s="869" t="s">
        <v>2430</v>
      </c>
      <c r="C46" s="862" t="s">
        <v>2431</v>
      </c>
      <c r="D46" s="863" t="s">
        <v>2434</v>
      </c>
      <c r="F46" s="945" t="s">
        <v>2</v>
      </c>
      <c r="G46" s="946">
        <v>2022</v>
      </c>
      <c r="H46" s="943">
        <v>41.4</v>
      </c>
      <c r="I46" s="3">
        <v>13</v>
      </c>
      <c r="J46" s="865">
        <v>2275.1999999999998</v>
      </c>
    </row>
    <row r="47" spans="1:10" x14ac:dyDescent="0.2">
      <c r="A47" s="864" t="s">
        <v>72</v>
      </c>
      <c r="B47" s="947">
        <v>36.770000000000003</v>
      </c>
      <c r="C47" s="3">
        <v>19</v>
      </c>
      <c r="D47" s="865">
        <v>1715.3</v>
      </c>
      <c r="F47" s="945" t="s">
        <v>2</v>
      </c>
      <c r="G47" s="946">
        <v>2023</v>
      </c>
      <c r="H47" s="943">
        <v>41.16</v>
      </c>
      <c r="I47" s="3">
        <v>7</v>
      </c>
      <c r="J47" s="865">
        <v>1472.8</v>
      </c>
    </row>
    <row r="48" spans="1:10" x14ac:dyDescent="0.2">
      <c r="A48" s="39" t="s">
        <v>2</v>
      </c>
      <c r="B48" s="947">
        <v>41.3</v>
      </c>
      <c r="C48" s="3">
        <v>20</v>
      </c>
      <c r="D48" s="865">
        <v>3748</v>
      </c>
      <c r="F48" s="945" t="s">
        <v>11</v>
      </c>
      <c r="G48" s="946">
        <v>2017</v>
      </c>
      <c r="H48" s="943">
        <v>150.18</v>
      </c>
      <c r="I48" s="3">
        <v>3</v>
      </c>
      <c r="J48" s="865">
        <v>45.6</v>
      </c>
    </row>
    <row r="49" spans="1:12" x14ac:dyDescent="0.2">
      <c r="A49" s="864" t="s">
        <v>7</v>
      </c>
      <c r="B49" s="947">
        <v>41.5</v>
      </c>
      <c r="C49" s="3">
        <v>19</v>
      </c>
      <c r="D49" s="865">
        <v>2201.4</v>
      </c>
      <c r="F49" s="945" t="s">
        <v>11</v>
      </c>
      <c r="G49" s="946">
        <v>2019</v>
      </c>
      <c r="H49" s="943">
        <v>110.09</v>
      </c>
      <c r="I49" s="3">
        <v>4</v>
      </c>
      <c r="J49" s="865">
        <v>129.35</v>
      </c>
    </row>
    <row r="50" spans="1:12" x14ac:dyDescent="0.2">
      <c r="A50" s="39" t="s">
        <v>73</v>
      </c>
      <c r="B50" s="947">
        <v>45.47</v>
      </c>
      <c r="C50" s="3">
        <v>64</v>
      </c>
      <c r="D50" s="865">
        <v>4430.67</v>
      </c>
      <c r="F50" s="945" t="s">
        <v>6</v>
      </c>
      <c r="G50" s="946">
        <v>2017</v>
      </c>
      <c r="H50" s="943">
        <v>136.58000000000001</v>
      </c>
      <c r="I50" s="3">
        <v>4</v>
      </c>
      <c r="J50" s="865">
        <v>27.2</v>
      </c>
    </row>
    <row r="51" spans="1:12" x14ac:dyDescent="0.2">
      <c r="A51" s="39" t="s">
        <v>3</v>
      </c>
      <c r="B51" s="947">
        <v>51.97</v>
      </c>
      <c r="C51" s="3">
        <v>4</v>
      </c>
      <c r="D51" s="865">
        <v>128</v>
      </c>
      <c r="F51" s="945" t="s">
        <v>6</v>
      </c>
      <c r="G51" s="946">
        <v>2018</v>
      </c>
      <c r="H51" s="943">
        <v>105.78</v>
      </c>
      <c r="I51" s="3">
        <v>3</v>
      </c>
      <c r="J51" s="865">
        <v>59.59</v>
      </c>
    </row>
    <row r="52" spans="1:12" x14ac:dyDescent="0.2">
      <c r="A52" s="39" t="s">
        <v>4</v>
      </c>
      <c r="B52" s="947">
        <v>52.56</v>
      </c>
      <c r="C52" s="3">
        <v>40</v>
      </c>
      <c r="D52" s="865">
        <v>2487.6999999999998</v>
      </c>
      <c r="F52" s="945" t="s">
        <v>6</v>
      </c>
      <c r="G52" s="946">
        <v>2019</v>
      </c>
      <c r="H52" s="943">
        <v>92.67</v>
      </c>
      <c r="I52" s="3">
        <v>8</v>
      </c>
      <c r="J52" s="865">
        <v>94.28</v>
      </c>
    </row>
    <row r="53" spans="1:12" x14ac:dyDescent="0.2">
      <c r="A53" s="39" t="s">
        <v>1</v>
      </c>
      <c r="B53" s="947">
        <v>56.31</v>
      </c>
      <c r="C53" s="3">
        <v>29</v>
      </c>
      <c r="D53" s="865">
        <v>1955.8</v>
      </c>
      <c r="F53" s="945" t="s">
        <v>6</v>
      </c>
      <c r="G53" s="946">
        <v>2020</v>
      </c>
      <c r="H53" s="943">
        <v>83.36</v>
      </c>
      <c r="I53" s="3">
        <v>3</v>
      </c>
      <c r="J53" s="865">
        <v>74</v>
      </c>
    </row>
    <row r="54" spans="1:12" x14ac:dyDescent="0.2">
      <c r="A54" s="39" t="s">
        <v>6</v>
      </c>
      <c r="B54" s="947">
        <v>76.319999999999993</v>
      </c>
      <c r="C54" s="3">
        <v>9</v>
      </c>
      <c r="D54" s="865">
        <v>70.2</v>
      </c>
      <c r="F54" s="945" t="s">
        <v>6</v>
      </c>
      <c r="G54" s="3">
        <v>2021</v>
      </c>
      <c r="H54" s="943">
        <v>84.18</v>
      </c>
      <c r="I54" s="3">
        <v>8</v>
      </c>
      <c r="J54" s="865">
        <v>188.9</v>
      </c>
    </row>
    <row r="55" spans="1:12" x14ac:dyDescent="0.2">
      <c r="A55" s="36" t="s">
        <v>5</v>
      </c>
      <c r="B55" s="948">
        <v>78.239999999999995</v>
      </c>
      <c r="C55" s="111">
        <v>10</v>
      </c>
      <c r="D55" s="867">
        <v>133.53</v>
      </c>
      <c r="F55" s="945" t="s">
        <v>6</v>
      </c>
      <c r="G55" s="3">
        <v>2022</v>
      </c>
      <c r="H55" s="943">
        <v>76.319999999999993</v>
      </c>
      <c r="I55" s="3">
        <v>9</v>
      </c>
      <c r="J55" s="865">
        <v>70.2</v>
      </c>
    </row>
    <row r="56" spans="1:12" x14ac:dyDescent="0.2">
      <c r="B56" s="14"/>
      <c r="F56" s="945" t="s">
        <v>4</v>
      </c>
      <c r="G56" s="3">
        <v>2013</v>
      </c>
      <c r="H56" s="943">
        <v>193.21</v>
      </c>
      <c r="I56" s="3">
        <v>4</v>
      </c>
      <c r="J56" s="865">
        <v>38.799999999999997</v>
      </c>
    </row>
    <row r="57" spans="1:12" x14ac:dyDescent="0.2">
      <c r="B57" s="14"/>
      <c r="F57" s="945" t="s">
        <v>4</v>
      </c>
      <c r="G57" s="3">
        <v>2016</v>
      </c>
      <c r="H57" s="943">
        <v>107.39</v>
      </c>
      <c r="I57" s="3">
        <v>3</v>
      </c>
      <c r="J57" s="865">
        <v>110.6</v>
      </c>
    </row>
    <row r="58" spans="1:12" x14ac:dyDescent="0.2">
      <c r="F58" s="39" t="s">
        <v>4</v>
      </c>
      <c r="G58" s="3">
        <v>2017</v>
      </c>
      <c r="H58" s="943">
        <v>101.56</v>
      </c>
      <c r="I58" s="3">
        <v>17</v>
      </c>
      <c r="J58" s="865">
        <v>273.29000000000002</v>
      </c>
    </row>
    <row r="59" spans="1:12" x14ac:dyDescent="0.2">
      <c r="E59" s="14"/>
      <c r="F59" s="13" t="s">
        <v>4</v>
      </c>
      <c r="G59" s="14">
        <v>2018</v>
      </c>
      <c r="H59" s="947">
        <v>54.32</v>
      </c>
      <c r="I59" s="14">
        <v>4</v>
      </c>
      <c r="J59" s="870">
        <v>111.62</v>
      </c>
      <c r="K59" s="14"/>
      <c r="L59" s="14"/>
    </row>
    <row r="60" spans="1:12" x14ac:dyDescent="0.2">
      <c r="E60" s="380"/>
      <c r="F60" s="13" t="s">
        <v>4</v>
      </c>
      <c r="G60" s="14">
        <v>2020</v>
      </c>
      <c r="H60" s="947">
        <v>60.3</v>
      </c>
      <c r="I60" s="14">
        <v>11</v>
      </c>
      <c r="J60" s="870">
        <v>440.9</v>
      </c>
      <c r="K60" s="380"/>
      <c r="L60" s="380"/>
    </row>
    <row r="61" spans="1:12" x14ac:dyDescent="0.2">
      <c r="C61" s="14"/>
      <c r="D61" s="14"/>
      <c r="E61" s="380"/>
      <c r="F61" s="13" t="s">
        <v>4</v>
      </c>
      <c r="G61" s="14">
        <v>2021</v>
      </c>
      <c r="H61" s="947">
        <v>49.87</v>
      </c>
      <c r="I61" s="14">
        <v>15</v>
      </c>
      <c r="J61" s="870">
        <v>898</v>
      </c>
      <c r="K61" s="380"/>
      <c r="L61" s="380"/>
    </row>
    <row r="62" spans="1:12" x14ac:dyDescent="0.2">
      <c r="C62" s="380"/>
      <c r="D62" s="380"/>
      <c r="E62" s="380"/>
      <c r="F62" s="13" t="s">
        <v>4</v>
      </c>
      <c r="G62" s="14">
        <v>2022</v>
      </c>
      <c r="H62" s="947">
        <v>51.37</v>
      </c>
      <c r="I62" s="14">
        <v>24</v>
      </c>
      <c r="J62" s="870">
        <v>1058.5999999999999</v>
      </c>
      <c r="K62" s="380"/>
      <c r="L62" s="380"/>
    </row>
    <row r="63" spans="1:12" x14ac:dyDescent="0.2">
      <c r="C63" s="380"/>
      <c r="D63" s="380"/>
      <c r="E63" s="380"/>
      <c r="F63" s="13" t="s">
        <v>4</v>
      </c>
      <c r="G63" s="14">
        <v>2023</v>
      </c>
      <c r="H63" s="947">
        <v>53.46</v>
      </c>
      <c r="I63" s="14">
        <v>16</v>
      </c>
      <c r="J63" s="870">
        <v>1429.1</v>
      </c>
      <c r="K63" s="380"/>
      <c r="L63" s="380"/>
    </row>
    <row r="64" spans="1:12" x14ac:dyDescent="0.2">
      <c r="C64" s="380"/>
      <c r="D64" s="380"/>
      <c r="E64" s="380"/>
      <c r="F64" s="13" t="s">
        <v>5</v>
      </c>
      <c r="G64" s="14">
        <v>2019</v>
      </c>
      <c r="H64" s="947">
        <v>93.01</v>
      </c>
      <c r="I64" s="14">
        <v>5</v>
      </c>
      <c r="J64" s="870">
        <v>65</v>
      </c>
      <c r="K64" s="380"/>
      <c r="L64" s="380"/>
    </row>
    <row r="65" spans="3:12" x14ac:dyDescent="0.2">
      <c r="C65" s="380"/>
      <c r="D65" s="380"/>
      <c r="E65" s="380"/>
      <c r="F65" s="13" t="s">
        <v>5</v>
      </c>
      <c r="G65" s="14">
        <v>2020</v>
      </c>
      <c r="H65" s="947">
        <v>94.65</v>
      </c>
      <c r="I65" s="14">
        <v>3</v>
      </c>
      <c r="J65" s="870">
        <v>17</v>
      </c>
      <c r="K65" s="380"/>
      <c r="L65" s="380"/>
    </row>
    <row r="66" spans="3:12" x14ac:dyDescent="0.2">
      <c r="C66" s="380"/>
      <c r="D66" s="380"/>
      <c r="E66" s="380"/>
      <c r="F66" s="13" t="s">
        <v>5</v>
      </c>
      <c r="G66" s="14">
        <v>2022</v>
      </c>
      <c r="H66" s="947">
        <v>81.06</v>
      </c>
      <c r="I66" s="14">
        <v>8</v>
      </c>
      <c r="J66" s="870">
        <v>93.53</v>
      </c>
      <c r="K66" s="380"/>
      <c r="L66" s="380"/>
    </row>
    <row r="67" spans="3:12" x14ac:dyDescent="0.2">
      <c r="C67" s="380"/>
      <c r="D67" s="380"/>
      <c r="E67" s="380"/>
      <c r="F67" s="13" t="s">
        <v>1</v>
      </c>
      <c r="G67" s="14">
        <v>2011</v>
      </c>
      <c r="H67" s="947">
        <v>293.52999999999997</v>
      </c>
      <c r="I67" s="14">
        <v>6</v>
      </c>
      <c r="J67" s="870">
        <v>66.08</v>
      </c>
      <c r="K67" s="380"/>
      <c r="L67" s="380"/>
    </row>
    <row r="68" spans="3:12" x14ac:dyDescent="0.2">
      <c r="C68" s="380"/>
      <c r="D68" s="380"/>
      <c r="E68" s="380"/>
      <c r="F68" s="13" t="s">
        <v>1</v>
      </c>
      <c r="G68" s="14">
        <v>2012</v>
      </c>
      <c r="H68" s="947">
        <v>255.49</v>
      </c>
      <c r="I68" s="14">
        <v>9</v>
      </c>
      <c r="J68" s="870">
        <v>107.4</v>
      </c>
      <c r="K68" s="380"/>
      <c r="L68" s="380"/>
    </row>
    <row r="69" spans="3:12" x14ac:dyDescent="0.2">
      <c r="C69" s="380"/>
      <c r="D69" s="380"/>
      <c r="E69" s="380"/>
      <c r="F69" s="13" t="s">
        <v>1</v>
      </c>
      <c r="G69" s="14">
        <v>2014</v>
      </c>
      <c r="H69" s="947">
        <v>163.81</v>
      </c>
      <c r="I69" s="14">
        <v>9</v>
      </c>
      <c r="J69" s="870">
        <v>102.45</v>
      </c>
      <c r="K69" s="380"/>
      <c r="L69" s="380"/>
    </row>
    <row r="70" spans="3:12" x14ac:dyDescent="0.2">
      <c r="C70" s="380"/>
      <c r="D70" s="380"/>
      <c r="E70" s="380"/>
      <c r="F70" s="13" t="s">
        <v>1</v>
      </c>
      <c r="G70" s="14">
        <v>2015</v>
      </c>
      <c r="H70" s="947">
        <v>128.27000000000001</v>
      </c>
      <c r="I70" s="14">
        <v>11</v>
      </c>
      <c r="J70" s="870">
        <v>224.35</v>
      </c>
      <c r="K70" s="380"/>
      <c r="L70" s="380"/>
    </row>
    <row r="71" spans="3:12" x14ac:dyDescent="0.2">
      <c r="C71" s="380"/>
      <c r="D71" s="380"/>
      <c r="F71" s="39" t="s">
        <v>1</v>
      </c>
      <c r="G71" s="3">
        <v>2016</v>
      </c>
      <c r="H71" s="943">
        <v>132.46</v>
      </c>
      <c r="I71" s="3">
        <v>18</v>
      </c>
      <c r="J71" s="865">
        <v>326.73</v>
      </c>
    </row>
    <row r="72" spans="3:12" x14ac:dyDescent="0.2">
      <c r="C72" s="380"/>
      <c r="D72" s="380"/>
      <c r="F72" s="39" t="s">
        <v>1</v>
      </c>
      <c r="G72" s="3">
        <v>2017</v>
      </c>
      <c r="H72" s="943">
        <v>95</v>
      </c>
      <c r="I72" s="3">
        <v>22</v>
      </c>
      <c r="J72" s="865">
        <v>463.79</v>
      </c>
    </row>
    <row r="73" spans="3:12" x14ac:dyDescent="0.2">
      <c r="F73" s="39" t="s">
        <v>1</v>
      </c>
      <c r="G73" s="3">
        <v>2018</v>
      </c>
      <c r="H73" s="943">
        <v>91.87</v>
      </c>
      <c r="I73" s="3">
        <v>15</v>
      </c>
      <c r="J73" s="865">
        <v>360.9</v>
      </c>
    </row>
    <row r="74" spans="3:12" x14ac:dyDescent="0.2">
      <c r="F74" s="39" t="s">
        <v>1</v>
      </c>
      <c r="G74" s="3">
        <v>2019</v>
      </c>
      <c r="H74" s="943">
        <v>71.11</v>
      </c>
      <c r="I74" s="3">
        <v>16</v>
      </c>
      <c r="J74" s="865">
        <v>456.33</v>
      </c>
    </row>
    <row r="75" spans="3:12" x14ac:dyDescent="0.2">
      <c r="F75" s="39" t="s">
        <v>1</v>
      </c>
      <c r="G75" s="3">
        <v>2020</v>
      </c>
      <c r="H75" s="943">
        <v>66.36</v>
      </c>
      <c r="I75" s="3">
        <v>33</v>
      </c>
      <c r="J75" s="865">
        <v>1051.95</v>
      </c>
    </row>
    <row r="76" spans="3:12" x14ac:dyDescent="0.2">
      <c r="F76" s="39" t="s">
        <v>1</v>
      </c>
      <c r="G76" s="3">
        <v>2021</v>
      </c>
      <c r="H76" s="943">
        <v>52.3</v>
      </c>
      <c r="I76" s="3">
        <v>27</v>
      </c>
      <c r="J76" s="865">
        <v>1445.6</v>
      </c>
    </row>
    <row r="77" spans="3:12" x14ac:dyDescent="0.2">
      <c r="F77" s="39" t="s">
        <v>1</v>
      </c>
      <c r="G77" s="3">
        <v>2022</v>
      </c>
      <c r="H77" s="943">
        <v>56.03</v>
      </c>
      <c r="I77" s="3">
        <v>17</v>
      </c>
      <c r="J77" s="865">
        <v>876.3</v>
      </c>
    </row>
    <row r="78" spans="3:12" x14ac:dyDescent="0.2">
      <c r="F78" s="39" t="s">
        <v>1</v>
      </c>
      <c r="G78" s="3">
        <v>2023</v>
      </c>
      <c r="H78" s="943">
        <v>56.54</v>
      </c>
      <c r="I78" s="3">
        <v>12</v>
      </c>
      <c r="J78" s="865">
        <v>1079.5</v>
      </c>
    </row>
    <row r="79" spans="3:12" x14ac:dyDescent="0.2">
      <c r="F79" s="39" t="s">
        <v>3</v>
      </c>
      <c r="G79" s="3">
        <v>2016</v>
      </c>
      <c r="H79" s="943">
        <v>74.27</v>
      </c>
      <c r="I79" s="3">
        <v>3</v>
      </c>
      <c r="J79" s="865">
        <v>165</v>
      </c>
    </row>
    <row r="80" spans="3:12" x14ac:dyDescent="0.2">
      <c r="F80" s="39" t="s">
        <v>3</v>
      </c>
      <c r="G80" s="3">
        <v>2017</v>
      </c>
      <c r="H80" s="943">
        <v>89.03</v>
      </c>
      <c r="I80" s="3">
        <v>3</v>
      </c>
      <c r="J80" s="865">
        <v>18.68</v>
      </c>
    </row>
    <row r="81" spans="6:10" x14ac:dyDescent="0.2">
      <c r="F81" s="39" t="s">
        <v>3</v>
      </c>
      <c r="G81" s="3">
        <v>2019</v>
      </c>
      <c r="H81" s="943">
        <v>53.6</v>
      </c>
      <c r="I81" s="3">
        <v>3</v>
      </c>
      <c r="J81" s="865">
        <v>16</v>
      </c>
    </row>
    <row r="82" spans="6:10" x14ac:dyDescent="0.2">
      <c r="F82" s="39" t="s">
        <v>3</v>
      </c>
      <c r="G82" s="3">
        <v>2020</v>
      </c>
      <c r="H82" s="943">
        <v>48.72</v>
      </c>
      <c r="I82" s="3">
        <v>3</v>
      </c>
      <c r="J82" s="865">
        <v>30</v>
      </c>
    </row>
    <row r="83" spans="6:10" x14ac:dyDescent="0.2">
      <c r="F83" s="39" t="s">
        <v>3</v>
      </c>
      <c r="G83" s="3">
        <v>2023</v>
      </c>
      <c r="H83" s="943">
        <v>52.56</v>
      </c>
      <c r="I83" s="3">
        <v>3</v>
      </c>
      <c r="J83" s="865">
        <v>120</v>
      </c>
    </row>
    <row r="84" spans="6:10" x14ac:dyDescent="0.2">
      <c r="F84" s="39" t="s">
        <v>73</v>
      </c>
      <c r="G84" s="3">
        <v>2012</v>
      </c>
      <c r="H84" s="943">
        <v>207.13</v>
      </c>
      <c r="I84" s="3">
        <v>3</v>
      </c>
      <c r="J84" s="865">
        <v>40.1</v>
      </c>
    </row>
    <row r="85" spans="6:10" x14ac:dyDescent="0.2">
      <c r="F85" s="39" t="s">
        <v>73</v>
      </c>
      <c r="G85" s="3">
        <v>2013</v>
      </c>
      <c r="H85" s="943">
        <v>193.84</v>
      </c>
      <c r="I85" s="3">
        <v>3</v>
      </c>
      <c r="J85" s="865">
        <v>43.65</v>
      </c>
    </row>
    <row r="86" spans="6:10" x14ac:dyDescent="0.2">
      <c r="F86" s="39" t="s">
        <v>73</v>
      </c>
      <c r="G86" s="3">
        <v>2014</v>
      </c>
      <c r="H86" s="943">
        <v>141.37</v>
      </c>
      <c r="I86" s="3">
        <v>3</v>
      </c>
      <c r="J86" s="865">
        <v>61.68</v>
      </c>
    </row>
    <row r="87" spans="6:10" x14ac:dyDescent="0.2">
      <c r="F87" s="39" t="s">
        <v>73</v>
      </c>
      <c r="G87" s="3">
        <v>2015</v>
      </c>
      <c r="H87" s="943">
        <v>107.44</v>
      </c>
      <c r="I87" s="3">
        <v>16</v>
      </c>
      <c r="J87" s="865">
        <v>415.1</v>
      </c>
    </row>
    <row r="88" spans="6:10" x14ac:dyDescent="0.2">
      <c r="F88" s="39" t="s">
        <v>73</v>
      </c>
      <c r="G88" s="3">
        <v>2016</v>
      </c>
      <c r="H88" s="943">
        <v>91.73</v>
      </c>
      <c r="I88" s="3">
        <v>30</v>
      </c>
      <c r="J88" s="865">
        <v>1332.89</v>
      </c>
    </row>
    <row r="89" spans="6:10" x14ac:dyDescent="0.2">
      <c r="F89" s="39" t="s">
        <v>73</v>
      </c>
      <c r="G89" s="3">
        <v>2017</v>
      </c>
      <c r="H89" s="943">
        <v>83.07</v>
      </c>
      <c r="I89" s="3">
        <v>47</v>
      </c>
      <c r="J89" s="865">
        <v>1200.7</v>
      </c>
    </row>
    <row r="90" spans="6:10" x14ac:dyDescent="0.2">
      <c r="F90" s="39" t="s">
        <v>73</v>
      </c>
      <c r="G90" s="3">
        <v>2018</v>
      </c>
      <c r="H90" s="943">
        <v>62.41</v>
      </c>
      <c r="I90" s="3">
        <v>29</v>
      </c>
      <c r="J90" s="865">
        <v>1377.3</v>
      </c>
    </row>
    <row r="91" spans="6:10" x14ac:dyDescent="0.2">
      <c r="F91" s="39" t="s">
        <v>73</v>
      </c>
      <c r="G91" s="3">
        <v>2019</v>
      </c>
      <c r="H91" s="943">
        <v>52.92</v>
      </c>
      <c r="I91" s="3">
        <v>26</v>
      </c>
      <c r="J91" s="865">
        <v>1548.2</v>
      </c>
    </row>
    <row r="92" spans="6:10" x14ac:dyDescent="0.2">
      <c r="F92" s="39" t="s">
        <v>73</v>
      </c>
      <c r="G92" s="3">
        <v>2020</v>
      </c>
      <c r="H92" s="943">
        <v>48.74</v>
      </c>
      <c r="I92" s="3">
        <v>44</v>
      </c>
      <c r="J92" s="865">
        <v>2795.39</v>
      </c>
    </row>
    <row r="93" spans="6:10" x14ac:dyDescent="0.2">
      <c r="F93" s="39" t="s">
        <v>73</v>
      </c>
      <c r="G93" s="3">
        <v>2021</v>
      </c>
      <c r="H93" s="943">
        <v>46.91</v>
      </c>
      <c r="I93" s="3">
        <v>31</v>
      </c>
      <c r="J93" s="865">
        <v>2557.8000000000002</v>
      </c>
    </row>
    <row r="94" spans="6:10" x14ac:dyDescent="0.2">
      <c r="F94" s="39" t="s">
        <v>73</v>
      </c>
      <c r="G94" s="3">
        <v>2022</v>
      </c>
      <c r="H94" s="943">
        <v>48.32</v>
      </c>
      <c r="I94" s="3">
        <v>33</v>
      </c>
      <c r="J94" s="865">
        <v>2180.1</v>
      </c>
    </row>
    <row r="95" spans="6:10" x14ac:dyDescent="0.2">
      <c r="F95" s="39" t="s">
        <v>73</v>
      </c>
      <c r="G95" s="3">
        <v>2023</v>
      </c>
      <c r="H95" s="943">
        <v>42.73</v>
      </c>
      <c r="I95" s="3">
        <v>31</v>
      </c>
      <c r="J95" s="865">
        <v>2250.5700000000002</v>
      </c>
    </row>
    <row r="96" spans="6:10" x14ac:dyDescent="0.2">
      <c r="F96" s="39" t="s">
        <v>72</v>
      </c>
      <c r="G96" s="3">
        <v>2011</v>
      </c>
      <c r="H96" s="943">
        <v>177.73</v>
      </c>
      <c r="I96" s="3">
        <v>12</v>
      </c>
      <c r="J96" s="865">
        <v>174.8</v>
      </c>
    </row>
    <row r="97" spans="6:10" x14ac:dyDescent="0.2">
      <c r="F97" s="39" t="s">
        <v>72</v>
      </c>
      <c r="G97" s="3">
        <v>2012</v>
      </c>
      <c r="H97" s="943">
        <v>172.46</v>
      </c>
      <c r="I97" s="3">
        <v>14</v>
      </c>
      <c r="J97" s="865">
        <v>297.36</v>
      </c>
    </row>
    <row r="98" spans="6:10" x14ac:dyDescent="0.2">
      <c r="F98" s="39" t="s">
        <v>72</v>
      </c>
      <c r="G98" s="3">
        <v>2013</v>
      </c>
      <c r="H98" s="943">
        <v>141.06</v>
      </c>
      <c r="I98" s="3">
        <v>11</v>
      </c>
      <c r="J98" s="865">
        <v>290.8</v>
      </c>
    </row>
    <row r="99" spans="6:10" x14ac:dyDescent="0.2">
      <c r="F99" s="39" t="s">
        <v>72</v>
      </c>
      <c r="G99" s="3">
        <v>2014</v>
      </c>
      <c r="H99" s="943">
        <v>127.23</v>
      </c>
      <c r="I99" s="3">
        <v>15</v>
      </c>
      <c r="J99" s="865">
        <v>254.95</v>
      </c>
    </row>
    <row r="100" spans="6:10" x14ac:dyDescent="0.2">
      <c r="F100" s="39" t="s">
        <v>72</v>
      </c>
      <c r="G100" s="3">
        <v>2015</v>
      </c>
      <c r="H100" s="943">
        <v>91.64</v>
      </c>
      <c r="I100" s="3">
        <v>18</v>
      </c>
      <c r="J100" s="865">
        <v>714.21</v>
      </c>
    </row>
    <row r="101" spans="6:10" x14ac:dyDescent="0.2">
      <c r="F101" s="39" t="s">
        <v>72</v>
      </c>
      <c r="G101" s="3">
        <v>2016</v>
      </c>
      <c r="H101" s="943">
        <v>77.73</v>
      </c>
      <c r="I101" s="3">
        <v>41</v>
      </c>
      <c r="J101" s="865">
        <v>2037.78</v>
      </c>
    </row>
    <row r="102" spans="6:10" x14ac:dyDescent="0.2">
      <c r="F102" s="39" t="s">
        <v>72</v>
      </c>
      <c r="G102" s="3">
        <v>2017</v>
      </c>
      <c r="H102" s="943">
        <v>69.88</v>
      </c>
      <c r="I102" s="3">
        <v>26</v>
      </c>
      <c r="J102" s="865">
        <v>794.54</v>
      </c>
    </row>
    <row r="103" spans="6:10" x14ac:dyDescent="0.2">
      <c r="F103" s="39" t="s">
        <v>72</v>
      </c>
      <c r="G103" s="3">
        <v>2018</v>
      </c>
      <c r="H103" s="943">
        <v>67.11</v>
      </c>
      <c r="I103" s="3">
        <v>22</v>
      </c>
      <c r="J103" s="865">
        <v>494.9</v>
      </c>
    </row>
    <row r="104" spans="6:10" x14ac:dyDescent="0.2">
      <c r="F104" s="39" t="s">
        <v>72</v>
      </c>
      <c r="G104" s="3">
        <v>2019</v>
      </c>
      <c r="H104" s="943">
        <v>49.01</v>
      </c>
      <c r="I104" s="3">
        <v>18</v>
      </c>
      <c r="J104" s="865">
        <v>708</v>
      </c>
    </row>
    <row r="105" spans="6:10" x14ac:dyDescent="0.2">
      <c r="F105" s="39" t="s">
        <v>72</v>
      </c>
      <c r="G105" s="3">
        <v>2020</v>
      </c>
      <c r="H105" s="943">
        <v>45.69</v>
      </c>
      <c r="I105" s="3">
        <v>24</v>
      </c>
      <c r="J105" s="865">
        <v>815.7</v>
      </c>
    </row>
    <row r="106" spans="6:10" x14ac:dyDescent="0.2">
      <c r="F106" s="39" t="s">
        <v>72</v>
      </c>
      <c r="G106" s="3">
        <v>2021</v>
      </c>
      <c r="H106" s="943">
        <v>37.130000000000003</v>
      </c>
      <c r="I106" s="3">
        <v>17</v>
      </c>
      <c r="J106" s="865">
        <v>1759.6</v>
      </c>
    </row>
    <row r="107" spans="6:10" x14ac:dyDescent="0.2">
      <c r="F107" s="39" t="s">
        <v>72</v>
      </c>
      <c r="G107" s="3">
        <v>2022</v>
      </c>
      <c r="H107" s="943">
        <v>36.299999999999997</v>
      </c>
      <c r="I107" s="3">
        <v>16</v>
      </c>
      <c r="J107" s="865">
        <v>1263.3</v>
      </c>
    </row>
    <row r="108" spans="6:10" x14ac:dyDescent="0.2">
      <c r="F108" s="39" t="s">
        <v>72</v>
      </c>
      <c r="G108" s="3">
        <v>2023</v>
      </c>
      <c r="H108" s="943">
        <v>38.1</v>
      </c>
      <c r="I108" s="3">
        <v>3</v>
      </c>
      <c r="J108" s="865">
        <v>452</v>
      </c>
    </row>
    <row r="109" spans="6:10" x14ac:dyDescent="0.2">
      <c r="F109" s="36" t="s">
        <v>72</v>
      </c>
      <c r="G109" s="111">
        <v>2023</v>
      </c>
      <c r="H109" s="944">
        <v>37.939557522123899</v>
      </c>
      <c r="I109" s="111">
        <v>3</v>
      </c>
      <c r="J109" s="867">
        <v>452</v>
      </c>
    </row>
  </sheetData>
  <mergeCells count="1">
    <mergeCell ref="A45:D45"/>
  </mergeCells>
  <pageMargins left="0.75" right="0.75" top="1" bottom="1" header="0.5" footer="0.5"/>
  <headerFooter alignWithMargins="0"/>
  <drawing r:id="rId1"/>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8A03212-A3B1-4495-9C39-B4BC881A59D7}">
  <sheetPr>
    <tabColor theme="5" tint="0.39997558519241921"/>
  </sheetPr>
  <dimension ref="A1:AX99"/>
  <sheetViews>
    <sheetView topLeftCell="C1" workbookViewId="0">
      <selection activeCell="U26" sqref="U26"/>
    </sheetView>
  </sheetViews>
  <sheetFormatPr defaultColWidth="8.85546875" defaultRowHeight="12.75" x14ac:dyDescent="0.2"/>
  <cols>
    <col min="18" max="18" width="26.42578125" customWidth="1"/>
    <col min="19" max="19" width="11" customWidth="1"/>
    <col min="20" max="20" width="17.28515625" customWidth="1"/>
    <col min="21" max="21" width="13.85546875" customWidth="1"/>
    <col min="22" max="22" width="16.28515625" customWidth="1"/>
    <col min="23" max="23" width="21.85546875" customWidth="1"/>
  </cols>
  <sheetData>
    <row r="1" spans="1:1" ht="15" x14ac:dyDescent="0.25">
      <c r="A1" s="12" t="s">
        <v>2951</v>
      </c>
    </row>
    <row r="30" spans="1:23" x14ac:dyDescent="0.2">
      <c r="A30" s="1319" t="s">
        <v>2954</v>
      </c>
      <c r="B30" s="1320"/>
      <c r="C30" s="1320"/>
      <c r="D30" s="1320"/>
      <c r="E30" s="1320"/>
      <c r="F30" s="1320"/>
      <c r="G30" s="1320"/>
      <c r="H30" s="1320"/>
      <c r="I30" s="1320"/>
      <c r="J30" s="1320"/>
      <c r="K30" s="1320"/>
      <c r="L30" s="1320"/>
      <c r="M30" s="1320"/>
      <c r="N30" s="1320"/>
      <c r="O30" s="1320"/>
      <c r="P30" s="1321"/>
      <c r="R30" s="1319" t="s">
        <v>2966</v>
      </c>
      <c r="S30" s="1320"/>
      <c r="T30" s="1320"/>
      <c r="U30" s="1320"/>
      <c r="V30" s="1320"/>
      <c r="W30" s="1321"/>
    </row>
    <row r="31" spans="1:23" ht="30.75" customHeight="1" x14ac:dyDescent="0.2">
      <c r="A31" s="1132"/>
      <c r="B31" s="1133"/>
      <c r="C31" s="1316" t="s">
        <v>2953</v>
      </c>
      <c r="D31" s="1317"/>
      <c r="E31" s="1317"/>
      <c r="F31" s="1317"/>
      <c r="G31" s="1317"/>
      <c r="H31" s="1317"/>
      <c r="I31" s="1317"/>
      <c r="J31" s="1317"/>
      <c r="K31" s="1317"/>
      <c r="L31" s="1317"/>
      <c r="M31" s="1317"/>
      <c r="N31" s="1317"/>
      <c r="O31" s="1317"/>
      <c r="P31" s="1318"/>
      <c r="R31" s="1136"/>
      <c r="S31" s="1137" t="s">
        <v>1902</v>
      </c>
      <c r="T31" s="1139" t="s">
        <v>3003</v>
      </c>
      <c r="U31" s="1137" t="s">
        <v>2961</v>
      </c>
      <c r="V31" s="1137" t="s">
        <v>2962</v>
      </c>
      <c r="W31" s="1138" t="s">
        <v>2963</v>
      </c>
    </row>
    <row r="32" spans="1:23" x14ac:dyDescent="0.2">
      <c r="A32" s="1113"/>
      <c r="C32" s="1134">
        <v>0.1</v>
      </c>
      <c r="D32" s="1134">
        <v>0.12000000000000001</v>
      </c>
      <c r="E32" s="1134">
        <v>0.14000000000000001</v>
      </c>
      <c r="F32" s="1134">
        <v>0.16000000000000003</v>
      </c>
      <c r="G32" s="1134">
        <v>0.18000000000000002</v>
      </c>
      <c r="H32" s="1134">
        <v>0.2</v>
      </c>
      <c r="I32" s="1134">
        <v>0.22000000000000003</v>
      </c>
      <c r="J32" s="1134">
        <v>0.24000000000000002</v>
      </c>
      <c r="K32" s="1134">
        <v>0.26</v>
      </c>
      <c r="L32" s="1134">
        <v>0.28000000000000003</v>
      </c>
      <c r="M32" s="1134">
        <v>0.30000000000000004</v>
      </c>
      <c r="N32" s="1134">
        <v>0.32000000000000006</v>
      </c>
      <c r="O32" s="1134">
        <v>0.34000000000000008</v>
      </c>
      <c r="P32" s="1135">
        <v>0.3600000000000001</v>
      </c>
      <c r="R32" s="1113" t="s">
        <v>2964</v>
      </c>
      <c r="S32">
        <v>52</v>
      </c>
      <c r="T32" s="1126">
        <v>3932.77</v>
      </c>
      <c r="U32">
        <v>49.48</v>
      </c>
      <c r="V32">
        <v>34</v>
      </c>
      <c r="W32" s="1114"/>
    </row>
    <row r="33" spans="1:23" x14ac:dyDescent="0.2">
      <c r="A33" s="1313" t="s">
        <v>2952</v>
      </c>
      <c r="B33" s="1122">
        <v>0.6</v>
      </c>
      <c r="C33">
        <v>49.9</v>
      </c>
      <c r="D33">
        <v>41.59</v>
      </c>
      <c r="E33">
        <v>35.65</v>
      </c>
      <c r="F33">
        <v>31.19</v>
      </c>
      <c r="G33">
        <v>27.72</v>
      </c>
      <c r="H33">
        <v>24.95</v>
      </c>
      <c r="I33">
        <v>22.68</v>
      </c>
      <c r="J33">
        <v>20.79</v>
      </c>
      <c r="K33">
        <v>19.190000000000001</v>
      </c>
      <c r="L33">
        <v>17.82</v>
      </c>
      <c r="M33">
        <v>16.63</v>
      </c>
      <c r="N33">
        <v>15.59</v>
      </c>
      <c r="O33">
        <v>14.68</v>
      </c>
      <c r="P33" s="1114">
        <v>13.86</v>
      </c>
      <c r="R33" s="1115" t="s">
        <v>2965</v>
      </c>
      <c r="S33" s="132">
        <v>23</v>
      </c>
      <c r="T33" s="1127">
        <v>3144.2</v>
      </c>
      <c r="U33" s="132">
        <v>42.99</v>
      </c>
      <c r="V33" s="132">
        <v>28.44</v>
      </c>
      <c r="W33" s="1116">
        <v>26.48</v>
      </c>
    </row>
    <row r="34" spans="1:23" x14ac:dyDescent="0.2">
      <c r="A34" s="1314"/>
      <c r="B34" s="1122">
        <v>0.7</v>
      </c>
      <c r="C34">
        <v>55.11</v>
      </c>
      <c r="D34">
        <v>45.92</v>
      </c>
      <c r="E34">
        <v>39.36</v>
      </c>
      <c r="F34">
        <v>34.44</v>
      </c>
      <c r="G34">
        <v>30.62</v>
      </c>
      <c r="H34">
        <v>27.55</v>
      </c>
      <c r="I34">
        <v>25.05</v>
      </c>
      <c r="J34">
        <v>22.96</v>
      </c>
      <c r="K34">
        <v>21.2</v>
      </c>
      <c r="L34">
        <v>19.68</v>
      </c>
      <c r="M34">
        <v>18.37</v>
      </c>
      <c r="N34">
        <v>17.22</v>
      </c>
      <c r="O34">
        <v>16.21</v>
      </c>
      <c r="P34" s="1114">
        <v>15.31</v>
      </c>
    </row>
    <row r="35" spans="1:23" x14ac:dyDescent="0.2">
      <c r="A35" s="1314"/>
      <c r="B35" s="1122">
        <v>0.8</v>
      </c>
      <c r="C35">
        <v>60.32</v>
      </c>
      <c r="D35">
        <v>50.26</v>
      </c>
      <c r="E35">
        <v>43.08</v>
      </c>
      <c r="F35">
        <v>37.700000000000003</v>
      </c>
      <c r="G35">
        <v>33.51</v>
      </c>
      <c r="H35">
        <v>30.16</v>
      </c>
      <c r="I35">
        <v>27.42</v>
      </c>
      <c r="J35">
        <v>25.13</v>
      </c>
      <c r="K35">
        <v>23.2</v>
      </c>
      <c r="L35">
        <v>21.54</v>
      </c>
      <c r="M35">
        <v>20.11</v>
      </c>
      <c r="N35">
        <v>18.850000000000001</v>
      </c>
      <c r="O35">
        <v>17.739999999999998</v>
      </c>
      <c r="P35" s="1114">
        <v>16.75</v>
      </c>
    </row>
    <row r="36" spans="1:23" x14ac:dyDescent="0.2">
      <c r="A36" s="1314"/>
      <c r="B36" s="1122">
        <v>0.9</v>
      </c>
      <c r="C36">
        <v>65.52</v>
      </c>
      <c r="D36">
        <v>54.6</v>
      </c>
      <c r="E36">
        <v>46.8</v>
      </c>
      <c r="F36">
        <v>40.950000000000003</v>
      </c>
      <c r="G36">
        <v>36.4</v>
      </c>
      <c r="H36">
        <v>32.76</v>
      </c>
      <c r="I36">
        <v>29.78</v>
      </c>
      <c r="J36">
        <v>27.3</v>
      </c>
      <c r="K36">
        <v>25.2</v>
      </c>
      <c r="L36">
        <v>23.4</v>
      </c>
      <c r="M36">
        <v>21.84</v>
      </c>
      <c r="N36">
        <v>20.48</v>
      </c>
      <c r="O36">
        <v>19.27</v>
      </c>
      <c r="P36" s="1114">
        <v>18.2</v>
      </c>
    </row>
    <row r="37" spans="1:23" x14ac:dyDescent="0.2">
      <c r="A37" s="1314"/>
      <c r="B37" s="1122">
        <v>1</v>
      </c>
      <c r="C37">
        <v>70.73</v>
      </c>
      <c r="D37">
        <v>58.94</v>
      </c>
      <c r="E37">
        <v>50.52</v>
      </c>
      <c r="F37">
        <v>44.21</v>
      </c>
      <c r="G37">
        <v>39.29</v>
      </c>
      <c r="H37">
        <v>35.36</v>
      </c>
      <c r="I37">
        <v>32.15</v>
      </c>
      <c r="J37">
        <v>29.47</v>
      </c>
      <c r="K37">
        <v>27.2</v>
      </c>
      <c r="L37">
        <v>25.26</v>
      </c>
      <c r="M37">
        <v>23.58</v>
      </c>
      <c r="N37">
        <v>22.1</v>
      </c>
      <c r="O37">
        <v>20.8</v>
      </c>
      <c r="P37" s="1114">
        <v>19.649999999999999</v>
      </c>
    </row>
    <row r="38" spans="1:23" x14ac:dyDescent="0.2">
      <c r="A38" s="1314"/>
      <c r="B38" s="1122">
        <v>1.1000000000000001</v>
      </c>
      <c r="C38">
        <v>75.94</v>
      </c>
      <c r="D38">
        <v>63.28</v>
      </c>
      <c r="E38">
        <v>54.24</v>
      </c>
      <c r="F38">
        <v>47.46</v>
      </c>
      <c r="G38">
        <v>42.19</v>
      </c>
      <c r="H38">
        <v>37.97</v>
      </c>
      <c r="I38">
        <v>34.520000000000003</v>
      </c>
      <c r="J38">
        <v>31.64</v>
      </c>
      <c r="K38">
        <v>29.21</v>
      </c>
      <c r="L38">
        <v>27.12</v>
      </c>
      <c r="M38">
        <v>25.31</v>
      </c>
      <c r="N38">
        <v>23.73</v>
      </c>
      <c r="O38">
        <v>22.33</v>
      </c>
      <c r="P38" s="1114">
        <v>21.09</v>
      </c>
    </row>
    <row r="39" spans="1:23" x14ac:dyDescent="0.2">
      <c r="A39" s="1314"/>
      <c r="B39" s="1122">
        <v>1.2</v>
      </c>
      <c r="C39">
        <v>81.14</v>
      </c>
      <c r="D39">
        <v>67.62</v>
      </c>
      <c r="E39">
        <v>57.96</v>
      </c>
      <c r="F39">
        <v>50.71</v>
      </c>
      <c r="G39">
        <v>45.08</v>
      </c>
      <c r="H39">
        <v>40.57</v>
      </c>
      <c r="I39">
        <v>36.880000000000003</v>
      </c>
      <c r="J39">
        <v>33.81</v>
      </c>
      <c r="K39">
        <v>31.21</v>
      </c>
      <c r="L39">
        <v>28.98</v>
      </c>
      <c r="M39">
        <v>27.05</v>
      </c>
      <c r="N39">
        <v>25.36</v>
      </c>
      <c r="O39">
        <v>23.87</v>
      </c>
      <c r="P39" s="1114">
        <v>22.54</v>
      </c>
    </row>
    <row r="40" spans="1:23" x14ac:dyDescent="0.2">
      <c r="A40" s="1314"/>
      <c r="B40" s="1122">
        <v>1.3</v>
      </c>
      <c r="C40">
        <v>86.35</v>
      </c>
      <c r="D40">
        <v>71.959999999999994</v>
      </c>
      <c r="E40">
        <v>61.68</v>
      </c>
      <c r="F40">
        <v>53.97</v>
      </c>
      <c r="G40">
        <v>47.97</v>
      </c>
      <c r="H40">
        <v>43.17</v>
      </c>
      <c r="I40">
        <v>39.25</v>
      </c>
      <c r="J40">
        <v>35.979999999999997</v>
      </c>
      <c r="K40">
        <v>33.21</v>
      </c>
      <c r="L40">
        <v>30.84</v>
      </c>
      <c r="M40">
        <v>28.78</v>
      </c>
      <c r="N40">
        <v>26.98</v>
      </c>
      <c r="O40">
        <v>25.4</v>
      </c>
      <c r="P40" s="1114">
        <v>23.99</v>
      </c>
    </row>
    <row r="41" spans="1:23" x14ac:dyDescent="0.2">
      <c r="A41" s="1314"/>
      <c r="B41" s="1122">
        <v>1.4</v>
      </c>
      <c r="C41">
        <v>91.55</v>
      </c>
      <c r="D41">
        <v>76.3</v>
      </c>
      <c r="E41">
        <v>65.400000000000006</v>
      </c>
      <c r="F41">
        <v>57.22</v>
      </c>
      <c r="G41">
        <v>50.86</v>
      </c>
      <c r="H41">
        <v>45.78</v>
      </c>
      <c r="I41">
        <v>41.62</v>
      </c>
      <c r="J41">
        <v>38.15</v>
      </c>
      <c r="K41">
        <v>35.21</v>
      </c>
      <c r="L41">
        <v>32.700000000000003</v>
      </c>
      <c r="M41">
        <v>30.52</v>
      </c>
      <c r="N41">
        <v>28.61</v>
      </c>
      <c r="O41">
        <v>26.93</v>
      </c>
      <c r="P41" s="1114">
        <v>25.43</v>
      </c>
    </row>
    <row r="42" spans="1:23" x14ac:dyDescent="0.2">
      <c r="A42" s="1314"/>
      <c r="B42" s="1122">
        <v>1.5</v>
      </c>
      <c r="C42">
        <v>96.76</v>
      </c>
      <c r="D42">
        <v>80.63</v>
      </c>
      <c r="E42">
        <v>69.12</v>
      </c>
      <c r="F42">
        <v>60.48</v>
      </c>
      <c r="G42">
        <v>53.76</v>
      </c>
      <c r="H42">
        <v>48.38</v>
      </c>
      <c r="I42">
        <v>43.98</v>
      </c>
      <c r="J42">
        <v>40.32</v>
      </c>
      <c r="K42">
        <v>37.22</v>
      </c>
      <c r="L42">
        <v>34.56</v>
      </c>
      <c r="M42">
        <v>32.25</v>
      </c>
      <c r="N42">
        <v>30.24</v>
      </c>
      <c r="O42">
        <v>28.46</v>
      </c>
      <c r="P42" s="1114">
        <v>26.88</v>
      </c>
    </row>
    <row r="43" spans="1:23" x14ac:dyDescent="0.2">
      <c r="A43" s="1314"/>
      <c r="B43" s="1122">
        <v>1.6</v>
      </c>
      <c r="C43">
        <v>101.97</v>
      </c>
      <c r="D43">
        <v>84.97</v>
      </c>
      <c r="E43">
        <v>72.83</v>
      </c>
      <c r="F43">
        <v>63.73</v>
      </c>
      <c r="G43">
        <v>56.65</v>
      </c>
      <c r="H43">
        <v>50.98</v>
      </c>
      <c r="I43">
        <v>46.35</v>
      </c>
      <c r="J43">
        <v>42.49</v>
      </c>
      <c r="K43">
        <v>39.22</v>
      </c>
      <c r="L43">
        <v>36.42</v>
      </c>
      <c r="M43">
        <v>33.99</v>
      </c>
      <c r="N43">
        <v>31.86</v>
      </c>
      <c r="O43">
        <v>29.99</v>
      </c>
      <c r="P43" s="1114">
        <v>28.32</v>
      </c>
    </row>
    <row r="44" spans="1:23" x14ac:dyDescent="0.2">
      <c r="A44" s="1314"/>
      <c r="B44" s="1122">
        <v>1.7</v>
      </c>
      <c r="C44">
        <v>107.17</v>
      </c>
      <c r="D44">
        <v>89.31</v>
      </c>
      <c r="E44">
        <v>76.55</v>
      </c>
      <c r="F44">
        <v>66.98</v>
      </c>
      <c r="G44">
        <v>59.54</v>
      </c>
      <c r="H44">
        <v>53.59</v>
      </c>
      <c r="I44">
        <v>48.72</v>
      </c>
      <c r="J44">
        <v>44.66</v>
      </c>
      <c r="K44">
        <v>41.22</v>
      </c>
      <c r="L44">
        <v>38.28</v>
      </c>
      <c r="M44">
        <v>35.72</v>
      </c>
      <c r="N44">
        <v>33.49</v>
      </c>
      <c r="O44">
        <v>31.52</v>
      </c>
      <c r="P44" s="1114">
        <v>29.77</v>
      </c>
    </row>
    <row r="45" spans="1:23" x14ac:dyDescent="0.2">
      <c r="A45" s="1314"/>
      <c r="B45" s="1122">
        <v>1.8</v>
      </c>
      <c r="C45">
        <v>112.38</v>
      </c>
      <c r="D45">
        <v>93.65</v>
      </c>
      <c r="E45">
        <v>80.27</v>
      </c>
      <c r="F45">
        <v>70.239999999999995</v>
      </c>
      <c r="G45">
        <v>62.43</v>
      </c>
      <c r="H45">
        <v>56.19</v>
      </c>
      <c r="I45">
        <v>51.08</v>
      </c>
      <c r="J45">
        <v>46.83</v>
      </c>
      <c r="K45">
        <v>43.22</v>
      </c>
      <c r="L45">
        <v>40.14</v>
      </c>
      <c r="M45">
        <v>37.46</v>
      </c>
      <c r="N45">
        <v>35.119999999999997</v>
      </c>
      <c r="O45">
        <v>33.049999999999997</v>
      </c>
      <c r="P45" s="1114">
        <v>31.22</v>
      </c>
    </row>
    <row r="46" spans="1:23" x14ac:dyDescent="0.2">
      <c r="A46" s="1314"/>
      <c r="B46" s="1122">
        <v>1.9</v>
      </c>
      <c r="C46">
        <v>117.59</v>
      </c>
      <c r="D46">
        <v>97.99</v>
      </c>
      <c r="E46">
        <v>83.99</v>
      </c>
      <c r="F46">
        <v>73.489999999999995</v>
      </c>
      <c r="G46">
        <v>65.33</v>
      </c>
      <c r="H46">
        <v>58.79</v>
      </c>
      <c r="I46">
        <v>53.45</v>
      </c>
      <c r="J46">
        <v>48.99</v>
      </c>
      <c r="K46">
        <v>45.23</v>
      </c>
      <c r="L46">
        <v>42</v>
      </c>
      <c r="M46">
        <v>39.200000000000003</v>
      </c>
      <c r="N46">
        <v>36.75</v>
      </c>
      <c r="O46">
        <v>34.58</v>
      </c>
      <c r="P46" s="1114">
        <v>32.659999999999997</v>
      </c>
    </row>
    <row r="47" spans="1:23" x14ac:dyDescent="0.2">
      <c r="A47" s="1314"/>
      <c r="B47" s="1122">
        <v>2</v>
      </c>
      <c r="C47">
        <v>122.79</v>
      </c>
      <c r="D47">
        <v>102.33</v>
      </c>
      <c r="E47">
        <v>87.71</v>
      </c>
      <c r="F47">
        <v>76.75</v>
      </c>
      <c r="G47">
        <v>68.22</v>
      </c>
      <c r="H47">
        <v>61.4</v>
      </c>
      <c r="I47">
        <v>55.82</v>
      </c>
      <c r="J47">
        <v>51.16</v>
      </c>
      <c r="K47">
        <v>47.23</v>
      </c>
      <c r="L47">
        <v>43.85</v>
      </c>
      <c r="M47">
        <v>40.93</v>
      </c>
      <c r="N47">
        <v>38.369999999999997</v>
      </c>
      <c r="O47">
        <v>36.119999999999997</v>
      </c>
      <c r="P47" s="1114">
        <v>34.11</v>
      </c>
    </row>
    <row r="48" spans="1:23" x14ac:dyDescent="0.2">
      <c r="A48" s="1314"/>
      <c r="B48" s="1122">
        <v>2.1</v>
      </c>
      <c r="C48">
        <v>128</v>
      </c>
      <c r="D48">
        <v>106.67</v>
      </c>
      <c r="E48">
        <v>91.43</v>
      </c>
      <c r="F48">
        <v>80</v>
      </c>
      <c r="G48">
        <v>71.11</v>
      </c>
      <c r="H48">
        <v>64</v>
      </c>
      <c r="I48">
        <v>58.18</v>
      </c>
      <c r="J48">
        <v>53.33</v>
      </c>
      <c r="K48">
        <v>49.23</v>
      </c>
      <c r="L48">
        <v>45.71</v>
      </c>
      <c r="M48">
        <v>42.67</v>
      </c>
      <c r="N48">
        <v>40</v>
      </c>
      <c r="O48">
        <v>37.65</v>
      </c>
      <c r="P48" s="1114">
        <v>35.56</v>
      </c>
    </row>
    <row r="49" spans="1:50" x14ac:dyDescent="0.2">
      <c r="A49" s="1314"/>
      <c r="B49" s="1122">
        <v>2.2000000000000002</v>
      </c>
      <c r="C49">
        <v>133.21</v>
      </c>
      <c r="D49">
        <v>111.01</v>
      </c>
      <c r="E49">
        <v>95.15</v>
      </c>
      <c r="F49">
        <v>83.25</v>
      </c>
      <c r="G49">
        <v>74</v>
      </c>
      <c r="H49">
        <v>66.599999999999994</v>
      </c>
      <c r="I49">
        <v>60.55</v>
      </c>
      <c r="J49">
        <v>55.5</v>
      </c>
      <c r="K49">
        <v>51.23</v>
      </c>
      <c r="L49">
        <v>47.57</v>
      </c>
      <c r="M49">
        <v>44.4</v>
      </c>
      <c r="N49">
        <v>41.63</v>
      </c>
      <c r="O49">
        <v>39.18</v>
      </c>
      <c r="P49" s="1114">
        <v>37</v>
      </c>
    </row>
    <row r="50" spans="1:50" x14ac:dyDescent="0.2">
      <c r="A50" s="1314"/>
      <c r="B50" s="1122">
        <v>2.2999999999999998</v>
      </c>
      <c r="C50">
        <v>138.41</v>
      </c>
      <c r="D50">
        <v>115.34</v>
      </c>
      <c r="E50">
        <v>98.87</v>
      </c>
      <c r="F50">
        <v>86.51</v>
      </c>
      <c r="G50">
        <v>76.900000000000006</v>
      </c>
      <c r="H50">
        <v>69.209999999999994</v>
      </c>
      <c r="I50">
        <v>62.91</v>
      </c>
      <c r="J50">
        <v>57.67</v>
      </c>
      <c r="K50">
        <v>53.24</v>
      </c>
      <c r="L50">
        <v>49.43</v>
      </c>
      <c r="M50">
        <v>46.14</v>
      </c>
      <c r="N50">
        <v>43.25</v>
      </c>
      <c r="O50">
        <v>40.71</v>
      </c>
      <c r="P50" s="1114">
        <v>38.450000000000003</v>
      </c>
    </row>
    <row r="51" spans="1:50" x14ac:dyDescent="0.2">
      <c r="A51" s="1315"/>
      <c r="B51" s="1125">
        <v>2.4</v>
      </c>
      <c r="C51" s="132">
        <v>143.62</v>
      </c>
      <c r="D51" s="132">
        <v>119.68</v>
      </c>
      <c r="E51" s="132">
        <v>102.59</v>
      </c>
      <c r="F51" s="132">
        <v>89.76</v>
      </c>
      <c r="G51" s="132">
        <v>79.790000000000006</v>
      </c>
      <c r="H51" s="132">
        <v>71.81</v>
      </c>
      <c r="I51" s="132">
        <v>65.28</v>
      </c>
      <c r="J51" s="132">
        <v>59.84</v>
      </c>
      <c r="K51" s="132">
        <v>55.24</v>
      </c>
      <c r="L51" s="132">
        <v>51.29</v>
      </c>
      <c r="M51" s="132">
        <v>47.87</v>
      </c>
      <c r="N51" s="132">
        <v>44.88</v>
      </c>
      <c r="O51" s="132">
        <v>42.24</v>
      </c>
      <c r="P51" s="1116">
        <v>39.89</v>
      </c>
    </row>
    <row r="54" spans="1:50" x14ac:dyDescent="0.2">
      <c r="A54" s="1319" t="s">
        <v>2955</v>
      </c>
      <c r="B54" s="1320"/>
      <c r="C54" s="1320"/>
      <c r="D54" s="1320"/>
      <c r="E54" s="1320"/>
      <c r="F54" s="1320"/>
      <c r="G54" s="1320"/>
      <c r="H54" s="1320"/>
      <c r="I54" s="1320"/>
      <c r="J54" s="1320"/>
      <c r="K54" s="1320"/>
      <c r="L54" s="1320"/>
      <c r="M54" s="1320"/>
      <c r="N54" s="1320"/>
      <c r="O54" s="1320"/>
      <c r="P54" s="1321"/>
      <c r="R54" s="1319" t="s">
        <v>2956</v>
      </c>
      <c r="S54" s="1320"/>
      <c r="T54" s="1320"/>
      <c r="U54" s="1320"/>
      <c r="V54" s="1320"/>
      <c r="W54" s="1320"/>
      <c r="X54" s="1320"/>
      <c r="Y54" s="1320"/>
      <c r="Z54" s="1320"/>
      <c r="AA54" s="1320"/>
      <c r="AB54" s="1320"/>
      <c r="AC54" s="1320"/>
      <c r="AD54" s="1320"/>
      <c r="AE54" s="1320"/>
      <c r="AF54" s="1320"/>
      <c r="AG54" s="1321"/>
      <c r="AI54" s="1319" t="s">
        <v>2958</v>
      </c>
      <c r="AJ54" s="1320"/>
      <c r="AK54" s="1320"/>
      <c r="AL54" s="1320"/>
      <c r="AM54" s="1320"/>
      <c r="AN54" s="1320"/>
      <c r="AO54" s="1320"/>
      <c r="AP54" s="1320"/>
      <c r="AQ54" s="1320"/>
      <c r="AR54" s="1320"/>
      <c r="AS54" s="1320"/>
      <c r="AT54" s="1320"/>
      <c r="AU54" s="1320"/>
      <c r="AV54" s="1320"/>
      <c r="AW54" s="1320"/>
      <c r="AX54" s="1321"/>
    </row>
    <row r="55" spans="1:50" x14ac:dyDescent="0.2">
      <c r="A55" s="1132"/>
      <c r="B55" s="1133"/>
      <c r="C55" s="1316" t="s">
        <v>2953</v>
      </c>
      <c r="D55" s="1317"/>
      <c r="E55" s="1317"/>
      <c r="F55" s="1317"/>
      <c r="G55" s="1317"/>
      <c r="H55" s="1317"/>
      <c r="I55" s="1317"/>
      <c r="J55" s="1317"/>
      <c r="K55" s="1317"/>
      <c r="L55" s="1317"/>
      <c r="M55" s="1317"/>
      <c r="N55" s="1317"/>
      <c r="O55" s="1317"/>
      <c r="P55" s="1318"/>
      <c r="R55" s="1132"/>
      <c r="S55" s="1133"/>
      <c r="T55" s="1316" t="s">
        <v>2953</v>
      </c>
      <c r="U55" s="1317"/>
      <c r="V55" s="1317"/>
      <c r="W55" s="1317"/>
      <c r="X55" s="1317"/>
      <c r="Y55" s="1317"/>
      <c r="Z55" s="1317"/>
      <c r="AA55" s="1317"/>
      <c r="AB55" s="1317"/>
      <c r="AC55" s="1317"/>
      <c r="AD55" s="1317"/>
      <c r="AE55" s="1317"/>
      <c r="AF55" s="1317"/>
      <c r="AG55" s="1318"/>
      <c r="AI55" s="1132"/>
      <c r="AJ55" s="1133"/>
      <c r="AK55" s="1316" t="s">
        <v>2953</v>
      </c>
      <c r="AL55" s="1317"/>
      <c r="AM55" s="1317"/>
      <c r="AN55" s="1317"/>
      <c r="AO55" s="1317"/>
      <c r="AP55" s="1317"/>
      <c r="AQ55" s="1317"/>
      <c r="AR55" s="1317"/>
      <c r="AS55" s="1317"/>
      <c r="AT55" s="1317"/>
      <c r="AU55" s="1317"/>
      <c r="AV55" s="1317"/>
      <c r="AW55" s="1317"/>
      <c r="AX55" s="1318"/>
    </row>
    <row r="56" spans="1:50" x14ac:dyDescent="0.2">
      <c r="A56" s="1113"/>
      <c r="C56" s="1134">
        <v>0.1</v>
      </c>
      <c r="D56" s="1134">
        <v>0.12000000000000001</v>
      </c>
      <c r="E56" s="1134">
        <v>0.14000000000000001</v>
      </c>
      <c r="F56" s="1134">
        <v>0.16000000000000003</v>
      </c>
      <c r="G56" s="1134">
        <v>0.18000000000000002</v>
      </c>
      <c r="H56" s="1134">
        <v>0.2</v>
      </c>
      <c r="I56" s="1134">
        <v>0.22000000000000003</v>
      </c>
      <c r="J56" s="1134">
        <v>0.24000000000000002</v>
      </c>
      <c r="K56" s="1134">
        <v>0.26</v>
      </c>
      <c r="L56" s="1134">
        <v>0.28000000000000003</v>
      </c>
      <c r="M56" s="1134">
        <v>0.30000000000000004</v>
      </c>
      <c r="N56" s="1134">
        <v>0.32000000000000006</v>
      </c>
      <c r="O56" s="1134">
        <v>0.34000000000000008</v>
      </c>
      <c r="P56" s="1135">
        <v>0.3600000000000001</v>
      </c>
      <c r="R56" s="1113"/>
      <c r="T56" s="1134">
        <v>0.1</v>
      </c>
      <c r="U56" s="1134">
        <v>0.12000000000000001</v>
      </c>
      <c r="V56" s="1134">
        <v>0.14000000000000001</v>
      </c>
      <c r="W56" s="1134">
        <v>0.16000000000000003</v>
      </c>
      <c r="X56" s="1134">
        <v>0.18000000000000002</v>
      </c>
      <c r="Y56" s="1134">
        <v>0.2</v>
      </c>
      <c r="Z56" s="1134">
        <v>0.22000000000000003</v>
      </c>
      <c r="AA56" s="1134">
        <v>0.24000000000000002</v>
      </c>
      <c r="AB56" s="1134">
        <v>0.26</v>
      </c>
      <c r="AC56" s="1134">
        <v>0.28000000000000003</v>
      </c>
      <c r="AD56" s="1134">
        <v>0.30000000000000004</v>
      </c>
      <c r="AE56" s="1134">
        <v>0.32000000000000006</v>
      </c>
      <c r="AF56" s="1134">
        <v>0.34000000000000008</v>
      </c>
      <c r="AG56" s="1135">
        <v>0.3600000000000001</v>
      </c>
      <c r="AI56" s="1113"/>
      <c r="AK56" s="1134">
        <v>0.1</v>
      </c>
      <c r="AL56" s="1134">
        <v>0.12000000000000001</v>
      </c>
      <c r="AM56" s="1134">
        <v>0.14000000000000001</v>
      </c>
      <c r="AN56" s="1134">
        <v>0.16000000000000003</v>
      </c>
      <c r="AO56" s="1134">
        <v>0.18000000000000002</v>
      </c>
      <c r="AP56" s="1134">
        <v>0.2</v>
      </c>
      <c r="AQ56" s="1134">
        <v>0.22000000000000003</v>
      </c>
      <c r="AR56" s="1134">
        <v>0.24000000000000002</v>
      </c>
      <c r="AS56" s="1134">
        <v>0.26</v>
      </c>
      <c r="AT56" s="1134">
        <v>0.28000000000000003</v>
      </c>
      <c r="AU56" s="1134">
        <v>0.30000000000000004</v>
      </c>
      <c r="AV56" s="1134">
        <v>0.32000000000000006</v>
      </c>
      <c r="AW56" s="1134">
        <v>0.34000000000000008</v>
      </c>
      <c r="AX56" s="1135">
        <v>0.3600000000000001</v>
      </c>
    </row>
    <row r="57" spans="1:50" ht="12.75" customHeight="1" x14ac:dyDescent="0.2">
      <c r="A57" s="1313" t="s">
        <v>2952</v>
      </c>
      <c r="B57" s="1122">
        <v>0.6</v>
      </c>
      <c r="C57">
        <v>39.22</v>
      </c>
      <c r="D57">
        <v>32.69</v>
      </c>
      <c r="E57">
        <v>28.02</v>
      </c>
      <c r="F57">
        <v>24.51</v>
      </c>
      <c r="G57">
        <v>21.79</v>
      </c>
      <c r="H57">
        <v>19.61</v>
      </c>
      <c r="I57">
        <v>17.829999999999998</v>
      </c>
      <c r="J57">
        <v>16.34</v>
      </c>
      <c r="K57">
        <v>15.09</v>
      </c>
      <c r="L57">
        <v>14.01</v>
      </c>
      <c r="M57">
        <v>13.07</v>
      </c>
      <c r="N57">
        <v>12.26</v>
      </c>
      <c r="O57">
        <v>11.54</v>
      </c>
      <c r="P57" s="1114">
        <v>10.9</v>
      </c>
      <c r="R57" s="1313" t="s">
        <v>2952</v>
      </c>
      <c r="S57" s="1122">
        <v>0.6</v>
      </c>
      <c r="T57">
        <v>35.42</v>
      </c>
      <c r="U57">
        <v>27.1</v>
      </c>
      <c r="V57">
        <v>21.16</v>
      </c>
      <c r="W57">
        <v>16.7</v>
      </c>
      <c r="X57">
        <v>13.24</v>
      </c>
      <c r="Y57">
        <v>10.46</v>
      </c>
      <c r="Z57">
        <v>8.1999999999999993</v>
      </c>
      <c r="AA57">
        <v>6.31</v>
      </c>
      <c r="AB57">
        <v>4.71</v>
      </c>
      <c r="AC57">
        <v>3.34</v>
      </c>
      <c r="AD57">
        <v>2.15</v>
      </c>
      <c r="AE57">
        <v>1.1100000000000001</v>
      </c>
      <c r="AF57">
        <v>0.19</v>
      </c>
      <c r="AG57" s="1114">
        <v>-0.62</v>
      </c>
      <c r="AI57" s="1313" t="s">
        <v>2952</v>
      </c>
      <c r="AJ57" s="1122">
        <v>0.6</v>
      </c>
      <c r="AK57">
        <v>-3.7999999999999972</v>
      </c>
      <c r="AL57">
        <v>-5.5899999999999963</v>
      </c>
      <c r="AM57">
        <v>-6.8599999999999994</v>
      </c>
      <c r="AN57">
        <v>-7.8100000000000023</v>
      </c>
      <c r="AO57">
        <v>-8.5499999999999989</v>
      </c>
      <c r="AP57">
        <v>-9.1499999999999986</v>
      </c>
      <c r="AQ57">
        <v>-9.629999999999999</v>
      </c>
      <c r="AR57">
        <v>-10.030000000000001</v>
      </c>
      <c r="AS57">
        <v>-10.379999999999999</v>
      </c>
      <c r="AT57">
        <v>-10.67</v>
      </c>
      <c r="AU57">
        <v>-10.92</v>
      </c>
      <c r="AV57">
        <v>-11.15</v>
      </c>
      <c r="AW57">
        <v>-11.35</v>
      </c>
      <c r="AX57" s="1114">
        <v>-11.52</v>
      </c>
    </row>
    <row r="58" spans="1:50" x14ac:dyDescent="0.2">
      <c r="A58" s="1314"/>
      <c r="B58" s="1122">
        <v>0.7</v>
      </c>
      <c r="C58">
        <v>42.65</v>
      </c>
      <c r="D58">
        <v>35.54</v>
      </c>
      <c r="E58">
        <v>30.46</v>
      </c>
      <c r="F58">
        <v>26.66</v>
      </c>
      <c r="G58">
        <v>23.69</v>
      </c>
      <c r="H58">
        <v>21.33</v>
      </c>
      <c r="I58">
        <v>19.39</v>
      </c>
      <c r="J58">
        <v>17.77</v>
      </c>
      <c r="K58">
        <v>16.399999999999999</v>
      </c>
      <c r="L58">
        <v>15.23</v>
      </c>
      <c r="M58">
        <v>14.22</v>
      </c>
      <c r="N58">
        <v>13.33</v>
      </c>
      <c r="O58">
        <v>12.54</v>
      </c>
      <c r="P58" s="1114">
        <v>11.85</v>
      </c>
      <c r="R58" s="1314"/>
      <c r="S58" s="1122">
        <v>0.7</v>
      </c>
      <c r="T58">
        <v>40.619999999999997</v>
      </c>
      <c r="U58">
        <v>31.44</v>
      </c>
      <c r="V58">
        <v>24.88</v>
      </c>
      <c r="W58">
        <v>19.96</v>
      </c>
      <c r="X58">
        <v>16.13</v>
      </c>
      <c r="Y58">
        <v>13.07</v>
      </c>
      <c r="Z58">
        <v>10.56</v>
      </c>
      <c r="AA58">
        <v>8.48</v>
      </c>
      <c r="AB58">
        <v>6.71</v>
      </c>
      <c r="AC58">
        <v>5.2</v>
      </c>
      <c r="AD58">
        <v>3.88</v>
      </c>
      <c r="AE58">
        <v>2.73</v>
      </c>
      <c r="AF58">
        <v>1.72</v>
      </c>
      <c r="AG58" s="1114">
        <v>0.82</v>
      </c>
      <c r="AI58" s="1314"/>
      <c r="AJ58" s="1122">
        <v>0.7</v>
      </c>
      <c r="AK58">
        <v>-2.0300000000000011</v>
      </c>
      <c r="AL58">
        <v>-4.0999999999999979</v>
      </c>
      <c r="AM58">
        <v>-5.5800000000000018</v>
      </c>
      <c r="AN58">
        <v>-6.6999999999999993</v>
      </c>
      <c r="AO58">
        <v>-7.5600000000000023</v>
      </c>
      <c r="AP58">
        <v>-8.259999999999998</v>
      </c>
      <c r="AQ58">
        <v>-8.83</v>
      </c>
      <c r="AR58">
        <v>-9.2899999999999991</v>
      </c>
      <c r="AS58">
        <v>-9.6899999999999977</v>
      </c>
      <c r="AT58">
        <v>-10.030000000000001</v>
      </c>
      <c r="AU58">
        <v>-10.34</v>
      </c>
      <c r="AV58">
        <v>-10.6</v>
      </c>
      <c r="AW58">
        <v>-10.819999999999999</v>
      </c>
      <c r="AX58" s="1114">
        <v>-11.03</v>
      </c>
    </row>
    <row r="59" spans="1:50" x14ac:dyDescent="0.2">
      <c r="A59" s="1314"/>
      <c r="B59" s="1122">
        <v>0.8</v>
      </c>
      <c r="C59">
        <v>46.08</v>
      </c>
      <c r="D59">
        <v>38.4</v>
      </c>
      <c r="E59">
        <v>32.909999999999997</v>
      </c>
      <c r="F59">
        <v>28.8</v>
      </c>
      <c r="G59">
        <v>25.6</v>
      </c>
      <c r="H59">
        <v>23.04</v>
      </c>
      <c r="I59">
        <v>20.94</v>
      </c>
      <c r="J59">
        <v>19.2</v>
      </c>
      <c r="K59">
        <v>17.72</v>
      </c>
      <c r="L59">
        <v>16.46</v>
      </c>
      <c r="M59">
        <v>15.36</v>
      </c>
      <c r="N59">
        <v>14.4</v>
      </c>
      <c r="O59">
        <v>13.55</v>
      </c>
      <c r="P59" s="1114">
        <v>12.8</v>
      </c>
      <c r="R59" s="1314"/>
      <c r="S59" s="1122">
        <v>0.8</v>
      </c>
      <c r="T59">
        <v>45.83</v>
      </c>
      <c r="U59">
        <v>35.78</v>
      </c>
      <c r="V59">
        <v>28.6</v>
      </c>
      <c r="W59">
        <v>23.21</v>
      </c>
      <c r="X59">
        <v>19.02</v>
      </c>
      <c r="Y59">
        <v>15.67</v>
      </c>
      <c r="Z59">
        <v>12.93</v>
      </c>
      <c r="AA59">
        <v>10.64</v>
      </c>
      <c r="AB59">
        <v>8.7100000000000009</v>
      </c>
      <c r="AC59">
        <v>7.05</v>
      </c>
      <c r="AD59">
        <v>5.62</v>
      </c>
      <c r="AE59">
        <v>4.3600000000000003</v>
      </c>
      <c r="AF59">
        <v>3.25</v>
      </c>
      <c r="AG59" s="1114">
        <v>2.27</v>
      </c>
      <c r="AI59" s="1314"/>
      <c r="AJ59" s="1122">
        <v>0.8</v>
      </c>
      <c r="AK59">
        <v>-0.25</v>
      </c>
      <c r="AL59">
        <v>-2.6199999999999974</v>
      </c>
      <c r="AM59">
        <v>-4.3099999999999952</v>
      </c>
      <c r="AN59">
        <v>-5.59</v>
      </c>
      <c r="AO59">
        <v>-6.5800000000000018</v>
      </c>
      <c r="AP59">
        <v>-7.3699999999999992</v>
      </c>
      <c r="AQ59">
        <v>-8.0100000000000016</v>
      </c>
      <c r="AR59">
        <v>-8.5599999999999987</v>
      </c>
      <c r="AS59">
        <v>-9.009999999999998</v>
      </c>
      <c r="AT59">
        <v>-9.41</v>
      </c>
      <c r="AU59">
        <v>-9.7399999999999984</v>
      </c>
      <c r="AV59">
        <v>-10.039999999999999</v>
      </c>
      <c r="AW59">
        <v>-10.3</v>
      </c>
      <c r="AX59" s="1114">
        <v>-10.530000000000001</v>
      </c>
    </row>
    <row r="60" spans="1:50" x14ac:dyDescent="0.2">
      <c r="A60" s="1314"/>
      <c r="B60" s="1122">
        <v>0.9</v>
      </c>
      <c r="C60">
        <v>49.5</v>
      </c>
      <c r="D60">
        <v>41.25</v>
      </c>
      <c r="E60">
        <v>35.36</v>
      </c>
      <c r="F60">
        <v>30.94</v>
      </c>
      <c r="G60">
        <v>27.5</v>
      </c>
      <c r="H60">
        <v>24.75</v>
      </c>
      <c r="I60">
        <v>22.5</v>
      </c>
      <c r="J60">
        <v>20.63</v>
      </c>
      <c r="K60">
        <v>19.04</v>
      </c>
      <c r="L60">
        <v>17.68</v>
      </c>
      <c r="M60">
        <v>16.5</v>
      </c>
      <c r="N60">
        <v>15.47</v>
      </c>
      <c r="O60">
        <v>14.56</v>
      </c>
      <c r="P60" s="1114">
        <v>13.75</v>
      </c>
      <c r="R60" s="1314"/>
      <c r="S60" s="1122">
        <v>0.9</v>
      </c>
      <c r="T60">
        <v>51.04</v>
      </c>
      <c r="U60">
        <v>40.119999999999997</v>
      </c>
      <c r="V60">
        <v>32.31</v>
      </c>
      <c r="W60">
        <v>26.46</v>
      </c>
      <c r="X60">
        <v>21.91</v>
      </c>
      <c r="Y60">
        <v>18.27</v>
      </c>
      <c r="Z60">
        <v>15.3</v>
      </c>
      <c r="AA60">
        <v>12.81</v>
      </c>
      <c r="AB60">
        <v>10.71</v>
      </c>
      <c r="AC60">
        <v>8.91</v>
      </c>
      <c r="AD60">
        <v>7.35</v>
      </c>
      <c r="AE60">
        <v>5.99</v>
      </c>
      <c r="AF60">
        <v>4.78</v>
      </c>
      <c r="AG60" s="1114">
        <v>3.71</v>
      </c>
      <c r="AI60" s="1314"/>
      <c r="AJ60" s="1122">
        <v>0.9</v>
      </c>
      <c r="AK60">
        <v>1.5399999999999991</v>
      </c>
      <c r="AL60">
        <v>-1.1300000000000026</v>
      </c>
      <c r="AM60">
        <v>-3.0499999999999972</v>
      </c>
      <c r="AN60">
        <v>-4.4800000000000004</v>
      </c>
      <c r="AO60">
        <v>-5.59</v>
      </c>
      <c r="AP60">
        <v>-6.48</v>
      </c>
      <c r="AQ60">
        <v>-7.1999999999999993</v>
      </c>
      <c r="AR60">
        <v>-7.8199999999999985</v>
      </c>
      <c r="AS60">
        <v>-8.3299999999999983</v>
      </c>
      <c r="AT60">
        <v>-8.77</v>
      </c>
      <c r="AU60">
        <v>-9.15</v>
      </c>
      <c r="AV60">
        <v>-9.48</v>
      </c>
      <c r="AW60">
        <v>-9.7800000000000011</v>
      </c>
      <c r="AX60" s="1114">
        <v>-10.039999999999999</v>
      </c>
    </row>
    <row r="61" spans="1:50" x14ac:dyDescent="0.2">
      <c r="A61" s="1314"/>
      <c r="B61" s="1122">
        <v>1</v>
      </c>
      <c r="C61">
        <v>52.93</v>
      </c>
      <c r="D61">
        <v>44.11</v>
      </c>
      <c r="E61">
        <v>37.81</v>
      </c>
      <c r="F61">
        <v>33.08</v>
      </c>
      <c r="G61">
        <v>29.41</v>
      </c>
      <c r="H61">
        <v>26.46</v>
      </c>
      <c r="I61">
        <v>24.06</v>
      </c>
      <c r="J61">
        <v>22.05</v>
      </c>
      <c r="K61">
        <v>20.36</v>
      </c>
      <c r="L61">
        <v>18.899999999999999</v>
      </c>
      <c r="M61">
        <v>17.64</v>
      </c>
      <c r="N61">
        <v>16.54</v>
      </c>
      <c r="O61">
        <v>15.57</v>
      </c>
      <c r="P61" s="1114">
        <v>14.7</v>
      </c>
      <c r="R61" s="1314"/>
      <c r="S61" s="1122">
        <v>1</v>
      </c>
      <c r="T61">
        <v>56.24</v>
      </c>
      <c r="U61">
        <v>44.45</v>
      </c>
      <c r="V61">
        <v>36.03</v>
      </c>
      <c r="W61">
        <v>29.72</v>
      </c>
      <c r="X61">
        <v>24.81</v>
      </c>
      <c r="Y61">
        <v>20.88</v>
      </c>
      <c r="Z61">
        <v>17.66</v>
      </c>
      <c r="AA61">
        <v>14.98</v>
      </c>
      <c r="AB61">
        <v>12.72</v>
      </c>
      <c r="AC61">
        <v>10.77</v>
      </c>
      <c r="AD61">
        <v>9.09</v>
      </c>
      <c r="AE61">
        <v>7.62</v>
      </c>
      <c r="AF61">
        <v>6.32</v>
      </c>
      <c r="AG61" s="1114">
        <v>5.16</v>
      </c>
      <c r="AI61" s="1314"/>
      <c r="AJ61" s="1122">
        <v>1</v>
      </c>
      <c r="AK61">
        <v>3.3100000000000023</v>
      </c>
      <c r="AL61">
        <v>0.34000000000000341</v>
      </c>
      <c r="AM61">
        <v>-1.7800000000000011</v>
      </c>
      <c r="AN61">
        <v>-3.3599999999999994</v>
      </c>
      <c r="AO61">
        <v>-4.6000000000000014</v>
      </c>
      <c r="AP61">
        <v>-5.5800000000000018</v>
      </c>
      <c r="AQ61">
        <v>-6.3999999999999986</v>
      </c>
      <c r="AR61">
        <v>-7.07</v>
      </c>
      <c r="AS61">
        <v>-7.6399999999999988</v>
      </c>
      <c r="AT61">
        <v>-8.129999999999999</v>
      </c>
      <c r="AU61">
        <v>-8.5500000000000007</v>
      </c>
      <c r="AV61">
        <v>-8.9199999999999982</v>
      </c>
      <c r="AW61">
        <v>-9.25</v>
      </c>
      <c r="AX61" s="1114">
        <v>-9.5399999999999991</v>
      </c>
    </row>
    <row r="62" spans="1:50" x14ac:dyDescent="0.2">
      <c r="A62" s="1314"/>
      <c r="B62" s="1122">
        <v>1.1000000000000001</v>
      </c>
      <c r="C62">
        <v>56.36</v>
      </c>
      <c r="D62">
        <v>46.96</v>
      </c>
      <c r="E62">
        <v>40.25</v>
      </c>
      <c r="F62">
        <v>35.22</v>
      </c>
      <c r="G62">
        <v>31.31</v>
      </c>
      <c r="H62">
        <v>28.18</v>
      </c>
      <c r="I62">
        <v>25.62</v>
      </c>
      <c r="J62">
        <v>23.48</v>
      </c>
      <c r="K62">
        <v>21.68</v>
      </c>
      <c r="L62">
        <v>20.13</v>
      </c>
      <c r="M62">
        <v>18.79</v>
      </c>
      <c r="N62">
        <v>17.61</v>
      </c>
      <c r="O62">
        <v>16.579999999999998</v>
      </c>
      <c r="P62" s="1114">
        <v>15.65</v>
      </c>
      <c r="R62" s="1314"/>
      <c r="S62" s="1122">
        <v>1.1000000000000001</v>
      </c>
      <c r="T62">
        <v>61.45</v>
      </c>
      <c r="U62">
        <v>48.79</v>
      </c>
      <c r="V62">
        <v>39.75</v>
      </c>
      <c r="W62">
        <v>32.97</v>
      </c>
      <c r="X62">
        <v>27.7</v>
      </c>
      <c r="Y62">
        <v>23.48</v>
      </c>
      <c r="Z62">
        <v>20.03</v>
      </c>
      <c r="AA62">
        <v>17.149999999999999</v>
      </c>
      <c r="AB62">
        <v>14.72</v>
      </c>
      <c r="AC62">
        <v>12.63</v>
      </c>
      <c r="AD62">
        <v>10.82</v>
      </c>
      <c r="AE62">
        <v>9.24</v>
      </c>
      <c r="AF62">
        <v>7.85</v>
      </c>
      <c r="AG62" s="1114">
        <v>6.61</v>
      </c>
      <c r="AI62" s="1314"/>
      <c r="AJ62" s="1122">
        <v>1.1000000000000001</v>
      </c>
      <c r="AK62">
        <v>5.0900000000000034</v>
      </c>
      <c r="AL62">
        <v>1.8299999999999983</v>
      </c>
      <c r="AM62">
        <v>-0.5</v>
      </c>
      <c r="AN62">
        <v>-2.25</v>
      </c>
      <c r="AO62">
        <v>-3.6099999999999994</v>
      </c>
      <c r="AP62">
        <v>-4.6999999999999993</v>
      </c>
      <c r="AQ62">
        <v>-5.59</v>
      </c>
      <c r="AR62">
        <v>-6.3300000000000018</v>
      </c>
      <c r="AS62">
        <v>-6.9599999999999991</v>
      </c>
      <c r="AT62">
        <v>-7.4999999999999982</v>
      </c>
      <c r="AU62">
        <v>-7.9699999999999989</v>
      </c>
      <c r="AV62">
        <v>-8.3699999999999992</v>
      </c>
      <c r="AW62">
        <v>-8.7299999999999986</v>
      </c>
      <c r="AX62" s="1114">
        <v>-9.0399999999999991</v>
      </c>
    </row>
    <row r="63" spans="1:50" x14ac:dyDescent="0.2">
      <c r="A63" s="1314"/>
      <c r="B63" s="1122">
        <v>1.2</v>
      </c>
      <c r="C63">
        <v>59.78</v>
      </c>
      <c r="D63">
        <v>49.82</v>
      </c>
      <c r="E63">
        <v>42.7</v>
      </c>
      <c r="F63">
        <v>37.36</v>
      </c>
      <c r="G63">
        <v>33.21</v>
      </c>
      <c r="H63">
        <v>29.89</v>
      </c>
      <c r="I63">
        <v>27.17</v>
      </c>
      <c r="J63">
        <v>24.91</v>
      </c>
      <c r="K63">
        <v>22.99</v>
      </c>
      <c r="L63">
        <v>21.35</v>
      </c>
      <c r="M63">
        <v>19.93</v>
      </c>
      <c r="N63">
        <v>18.68</v>
      </c>
      <c r="O63">
        <v>17.579999999999998</v>
      </c>
      <c r="P63" s="1114">
        <v>16.61</v>
      </c>
      <c r="R63" s="1314"/>
      <c r="S63" s="1122">
        <v>1.2</v>
      </c>
      <c r="T63">
        <v>66.650000000000006</v>
      </c>
      <c r="U63">
        <v>53.13</v>
      </c>
      <c r="V63">
        <v>43.47</v>
      </c>
      <c r="W63">
        <v>36.229999999999997</v>
      </c>
      <c r="X63">
        <v>30.59</v>
      </c>
      <c r="Y63">
        <v>26.08</v>
      </c>
      <c r="Z63">
        <v>22.4</v>
      </c>
      <c r="AA63">
        <v>19.32</v>
      </c>
      <c r="AB63">
        <v>16.72</v>
      </c>
      <c r="AC63">
        <v>14.49</v>
      </c>
      <c r="AD63">
        <v>12.56</v>
      </c>
      <c r="AE63">
        <v>10.87</v>
      </c>
      <c r="AF63">
        <v>9.3800000000000008</v>
      </c>
      <c r="AG63" s="1114">
        <v>8.0500000000000007</v>
      </c>
      <c r="AI63" s="1314"/>
      <c r="AJ63" s="1122">
        <v>1.2</v>
      </c>
      <c r="AK63">
        <v>6.8700000000000045</v>
      </c>
      <c r="AL63">
        <v>3.3100000000000023</v>
      </c>
      <c r="AM63">
        <v>0.76999999999999602</v>
      </c>
      <c r="AN63">
        <v>-1.1300000000000026</v>
      </c>
      <c r="AO63">
        <v>-2.620000000000001</v>
      </c>
      <c r="AP63">
        <v>-3.8100000000000023</v>
      </c>
      <c r="AQ63">
        <v>-4.7700000000000031</v>
      </c>
      <c r="AR63">
        <v>-5.59</v>
      </c>
      <c r="AS63">
        <v>-6.27</v>
      </c>
      <c r="AT63">
        <v>-6.8600000000000012</v>
      </c>
      <c r="AU63">
        <v>-7.3699999999999992</v>
      </c>
      <c r="AV63">
        <v>-7.8100000000000005</v>
      </c>
      <c r="AW63">
        <v>-8.1999999999999975</v>
      </c>
      <c r="AX63" s="1114">
        <v>-8.5599999999999987</v>
      </c>
    </row>
    <row r="64" spans="1:50" x14ac:dyDescent="0.2">
      <c r="A64" s="1314"/>
      <c r="B64" s="1122">
        <v>1.3</v>
      </c>
      <c r="C64">
        <v>63.21</v>
      </c>
      <c r="D64">
        <v>52.67</v>
      </c>
      <c r="E64">
        <v>45.15</v>
      </c>
      <c r="F64">
        <v>39.51</v>
      </c>
      <c r="G64">
        <v>35.119999999999997</v>
      </c>
      <c r="H64">
        <v>31.6</v>
      </c>
      <c r="I64">
        <v>28.73</v>
      </c>
      <c r="J64">
        <v>26.34</v>
      </c>
      <c r="K64">
        <v>24.31</v>
      </c>
      <c r="L64">
        <v>22.57</v>
      </c>
      <c r="M64">
        <v>21.07</v>
      </c>
      <c r="N64">
        <v>19.75</v>
      </c>
      <c r="O64">
        <v>18.59</v>
      </c>
      <c r="P64" s="1114">
        <v>17.559999999999999</v>
      </c>
      <c r="R64" s="1314"/>
      <c r="S64" s="1122">
        <v>1.3</v>
      </c>
      <c r="T64">
        <v>71.86</v>
      </c>
      <c r="U64">
        <v>57.47</v>
      </c>
      <c r="V64">
        <v>47.19</v>
      </c>
      <c r="W64">
        <v>39.479999999999997</v>
      </c>
      <c r="X64">
        <v>33.479999999999997</v>
      </c>
      <c r="Y64">
        <v>28.69</v>
      </c>
      <c r="Z64">
        <v>24.76</v>
      </c>
      <c r="AA64">
        <v>21.49</v>
      </c>
      <c r="AB64">
        <v>18.72</v>
      </c>
      <c r="AC64">
        <v>16.350000000000001</v>
      </c>
      <c r="AD64">
        <v>14.3</v>
      </c>
      <c r="AE64">
        <v>12.5</v>
      </c>
      <c r="AF64">
        <v>10.91</v>
      </c>
      <c r="AG64" s="1114">
        <v>9.5</v>
      </c>
      <c r="AI64" s="1314"/>
      <c r="AJ64" s="1122">
        <v>1.3</v>
      </c>
      <c r="AK64">
        <v>8.6499999999999986</v>
      </c>
      <c r="AL64">
        <v>4.7999999999999972</v>
      </c>
      <c r="AM64">
        <v>2.0399999999999991</v>
      </c>
      <c r="AN64">
        <v>-3.0000000000001137E-2</v>
      </c>
      <c r="AO64">
        <v>-1.6400000000000006</v>
      </c>
      <c r="AP64">
        <v>-2.91</v>
      </c>
      <c r="AQ64">
        <v>-3.9699999999999989</v>
      </c>
      <c r="AR64">
        <v>-4.8500000000000014</v>
      </c>
      <c r="AS64">
        <v>-5.59</v>
      </c>
      <c r="AT64">
        <v>-6.2199999999999989</v>
      </c>
      <c r="AU64">
        <v>-6.77</v>
      </c>
      <c r="AV64">
        <v>-7.25</v>
      </c>
      <c r="AW64">
        <v>-7.68</v>
      </c>
      <c r="AX64" s="1114">
        <v>-8.0599999999999987</v>
      </c>
    </row>
    <row r="65" spans="1:50" x14ac:dyDescent="0.2">
      <c r="A65" s="1314"/>
      <c r="B65" s="1122">
        <v>1.4</v>
      </c>
      <c r="C65">
        <v>66.64</v>
      </c>
      <c r="D65">
        <v>55.53</v>
      </c>
      <c r="E65">
        <v>47.6</v>
      </c>
      <c r="F65">
        <v>41.65</v>
      </c>
      <c r="G65">
        <v>37.020000000000003</v>
      </c>
      <c r="H65">
        <v>33.32</v>
      </c>
      <c r="I65">
        <v>30.29</v>
      </c>
      <c r="J65">
        <v>27.76</v>
      </c>
      <c r="K65">
        <v>25.63</v>
      </c>
      <c r="L65">
        <v>23.8</v>
      </c>
      <c r="M65">
        <v>22.21</v>
      </c>
      <c r="N65">
        <v>20.82</v>
      </c>
      <c r="O65">
        <v>19.600000000000001</v>
      </c>
      <c r="P65" s="1114">
        <v>18.510000000000002</v>
      </c>
      <c r="R65" s="1314"/>
      <c r="S65" s="1122">
        <v>1.4</v>
      </c>
      <c r="T65">
        <v>77.069999999999993</v>
      </c>
      <c r="U65">
        <v>61.81</v>
      </c>
      <c r="V65">
        <v>50.91</v>
      </c>
      <c r="W65">
        <v>42.73</v>
      </c>
      <c r="X65">
        <v>36.380000000000003</v>
      </c>
      <c r="Y65">
        <v>31.29</v>
      </c>
      <c r="Z65">
        <v>27.13</v>
      </c>
      <c r="AA65">
        <v>23.66</v>
      </c>
      <c r="AB65">
        <v>20.73</v>
      </c>
      <c r="AC65">
        <v>18.21</v>
      </c>
      <c r="AD65">
        <v>16.03</v>
      </c>
      <c r="AE65">
        <v>14.12</v>
      </c>
      <c r="AF65">
        <v>12.44</v>
      </c>
      <c r="AG65" s="1114">
        <v>10.95</v>
      </c>
      <c r="AI65" s="1314"/>
      <c r="AJ65" s="1122">
        <v>1.4</v>
      </c>
      <c r="AK65">
        <v>10.429999999999993</v>
      </c>
      <c r="AL65">
        <v>6.2800000000000011</v>
      </c>
      <c r="AM65">
        <v>3.3099999999999952</v>
      </c>
      <c r="AN65">
        <v>1.0799999999999983</v>
      </c>
      <c r="AO65">
        <v>-0.64000000000000057</v>
      </c>
      <c r="AP65">
        <v>-2.0300000000000011</v>
      </c>
      <c r="AQ65">
        <v>-3.16</v>
      </c>
      <c r="AR65">
        <v>-4.1000000000000014</v>
      </c>
      <c r="AS65">
        <v>-4.8999999999999986</v>
      </c>
      <c r="AT65">
        <v>-5.59</v>
      </c>
      <c r="AU65">
        <v>-6.18</v>
      </c>
      <c r="AV65">
        <v>-6.7000000000000011</v>
      </c>
      <c r="AW65">
        <v>-7.1600000000000019</v>
      </c>
      <c r="AX65" s="1114">
        <v>-7.5600000000000023</v>
      </c>
    </row>
    <row r="66" spans="1:50" x14ac:dyDescent="0.2">
      <c r="A66" s="1314"/>
      <c r="B66" s="1122">
        <v>1.5</v>
      </c>
      <c r="C66">
        <v>70.06</v>
      </c>
      <c r="D66">
        <v>58.39</v>
      </c>
      <c r="E66">
        <v>50.04</v>
      </c>
      <c r="F66">
        <v>43.79</v>
      </c>
      <c r="G66">
        <v>38.92</v>
      </c>
      <c r="H66">
        <v>35.03</v>
      </c>
      <c r="I66">
        <v>31.85</v>
      </c>
      <c r="J66">
        <v>29.19</v>
      </c>
      <c r="K66">
        <v>26.95</v>
      </c>
      <c r="L66">
        <v>25.02</v>
      </c>
      <c r="M66">
        <v>23.35</v>
      </c>
      <c r="N66">
        <v>21.89</v>
      </c>
      <c r="O66">
        <v>20.61</v>
      </c>
      <c r="P66" s="1114">
        <v>19.46</v>
      </c>
      <c r="R66" s="1314"/>
      <c r="S66" s="1122">
        <v>1.5</v>
      </c>
      <c r="T66">
        <v>82.27</v>
      </c>
      <c r="U66">
        <v>66.150000000000006</v>
      </c>
      <c r="V66">
        <v>54.63</v>
      </c>
      <c r="W66">
        <v>45.99</v>
      </c>
      <c r="X66">
        <v>39.270000000000003</v>
      </c>
      <c r="Y66">
        <v>33.89</v>
      </c>
      <c r="Z66">
        <v>29.5</v>
      </c>
      <c r="AA66">
        <v>25.83</v>
      </c>
      <c r="AB66">
        <v>22.73</v>
      </c>
      <c r="AC66">
        <v>20.07</v>
      </c>
      <c r="AD66">
        <v>17.77</v>
      </c>
      <c r="AE66">
        <v>15.75</v>
      </c>
      <c r="AF66">
        <v>13.97</v>
      </c>
      <c r="AG66" s="1114">
        <v>12.39</v>
      </c>
      <c r="AI66" s="1314"/>
      <c r="AJ66" s="1122">
        <v>1.5</v>
      </c>
      <c r="AK66">
        <v>12.209999999999994</v>
      </c>
      <c r="AL66">
        <v>7.7600000000000051</v>
      </c>
      <c r="AM66">
        <v>4.5900000000000034</v>
      </c>
      <c r="AN66">
        <v>2.2000000000000028</v>
      </c>
      <c r="AO66">
        <v>0.35000000000000142</v>
      </c>
      <c r="AP66">
        <v>-1.1400000000000006</v>
      </c>
      <c r="AQ66">
        <v>-2.3500000000000014</v>
      </c>
      <c r="AR66">
        <v>-3.360000000000003</v>
      </c>
      <c r="AS66">
        <v>-4.2199999999999989</v>
      </c>
      <c r="AT66">
        <v>-4.9499999999999993</v>
      </c>
      <c r="AU66">
        <v>-5.5800000000000018</v>
      </c>
      <c r="AV66">
        <v>-6.1400000000000006</v>
      </c>
      <c r="AW66">
        <v>-6.6399999999999988</v>
      </c>
      <c r="AX66" s="1114">
        <v>-7.07</v>
      </c>
    </row>
    <row r="67" spans="1:50" x14ac:dyDescent="0.2">
      <c r="A67" s="1314"/>
      <c r="B67" s="1122">
        <v>1.6</v>
      </c>
      <c r="C67">
        <v>73.489999999999995</v>
      </c>
      <c r="D67">
        <v>61.24</v>
      </c>
      <c r="E67">
        <v>52.49</v>
      </c>
      <c r="F67">
        <v>45.93</v>
      </c>
      <c r="G67">
        <v>40.83</v>
      </c>
      <c r="H67">
        <v>36.74</v>
      </c>
      <c r="I67">
        <v>33.4</v>
      </c>
      <c r="J67">
        <v>30.62</v>
      </c>
      <c r="K67">
        <v>28.26</v>
      </c>
      <c r="L67">
        <v>26.25</v>
      </c>
      <c r="M67">
        <v>24.5</v>
      </c>
      <c r="N67">
        <v>22.97</v>
      </c>
      <c r="O67">
        <v>21.61</v>
      </c>
      <c r="P67" s="1114">
        <v>20.41</v>
      </c>
      <c r="R67" s="1314"/>
      <c r="S67" s="1122">
        <v>1.6</v>
      </c>
      <c r="T67">
        <v>87.48</v>
      </c>
      <c r="U67">
        <v>70.489999999999995</v>
      </c>
      <c r="V67">
        <v>58.35</v>
      </c>
      <c r="W67">
        <v>49.24</v>
      </c>
      <c r="X67">
        <v>42.16</v>
      </c>
      <c r="Y67">
        <v>36.5</v>
      </c>
      <c r="Z67">
        <v>31.86</v>
      </c>
      <c r="AA67">
        <v>28</v>
      </c>
      <c r="AB67">
        <v>24.73</v>
      </c>
      <c r="AC67">
        <v>21.93</v>
      </c>
      <c r="AD67">
        <v>19.5</v>
      </c>
      <c r="AE67">
        <v>17.38</v>
      </c>
      <c r="AF67">
        <v>15.5</v>
      </c>
      <c r="AG67" s="1114">
        <v>13.84</v>
      </c>
      <c r="AI67" s="1314"/>
      <c r="AJ67" s="1122">
        <v>1.6</v>
      </c>
      <c r="AK67">
        <v>13.990000000000009</v>
      </c>
      <c r="AL67">
        <v>9.2499999999999929</v>
      </c>
      <c r="AM67">
        <v>5.8599999999999994</v>
      </c>
      <c r="AN67">
        <v>3.3100000000000023</v>
      </c>
      <c r="AO67">
        <v>1.3299999999999983</v>
      </c>
      <c r="AP67">
        <v>-0.24000000000000199</v>
      </c>
      <c r="AQ67">
        <v>-1.5399999999999991</v>
      </c>
      <c r="AR67">
        <v>-2.620000000000001</v>
      </c>
      <c r="AS67">
        <v>-3.5300000000000011</v>
      </c>
      <c r="AT67">
        <v>-4.32</v>
      </c>
      <c r="AU67">
        <v>-5</v>
      </c>
      <c r="AV67">
        <v>-5.59</v>
      </c>
      <c r="AW67">
        <v>-6.1099999999999994</v>
      </c>
      <c r="AX67" s="1114">
        <v>-6.57</v>
      </c>
    </row>
    <row r="68" spans="1:50" x14ac:dyDescent="0.2">
      <c r="A68" s="1314"/>
      <c r="B68" s="1122">
        <v>1.7</v>
      </c>
      <c r="C68">
        <v>76.92</v>
      </c>
      <c r="D68">
        <v>64.099999999999994</v>
      </c>
      <c r="E68">
        <v>54.94</v>
      </c>
      <c r="F68">
        <v>48.07</v>
      </c>
      <c r="G68">
        <v>42.73</v>
      </c>
      <c r="H68">
        <v>38.46</v>
      </c>
      <c r="I68">
        <v>34.96</v>
      </c>
      <c r="J68">
        <v>32.049999999999997</v>
      </c>
      <c r="K68">
        <v>29.58</v>
      </c>
      <c r="L68">
        <v>27.47</v>
      </c>
      <c r="M68">
        <v>25.64</v>
      </c>
      <c r="N68">
        <v>24.04</v>
      </c>
      <c r="O68">
        <v>22.62</v>
      </c>
      <c r="P68" s="1114">
        <v>21.37</v>
      </c>
      <c r="R68" s="1314"/>
      <c r="S68" s="1122">
        <v>1.7</v>
      </c>
      <c r="T68">
        <v>92.69</v>
      </c>
      <c r="U68">
        <v>74.819999999999993</v>
      </c>
      <c r="V68">
        <v>62.07</v>
      </c>
      <c r="W68">
        <v>52.5</v>
      </c>
      <c r="X68">
        <v>45.05</v>
      </c>
      <c r="Y68">
        <v>39.1</v>
      </c>
      <c r="Z68">
        <v>34.229999999999997</v>
      </c>
      <c r="AA68">
        <v>30.17</v>
      </c>
      <c r="AB68">
        <v>26.73</v>
      </c>
      <c r="AC68">
        <v>23.79</v>
      </c>
      <c r="AD68">
        <v>21.24</v>
      </c>
      <c r="AE68">
        <v>19.010000000000002</v>
      </c>
      <c r="AF68">
        <v>17.03</v>
      </c>
      <c r="AG68" s="1114">
        <v>15.28</v>
      </c>
      <c r="AI68" s="1314"/>
      <c r="AJ68" s="1122">
        <v>1.7</v>
      </c>
      <c r="AK68">
        <v>15.769999999999996</v>
      </c>
      <c r="AL68">
        <v>10.719999999999999</v>
      </c>
      <c r="AM68">
        <v>7.1300000000000026</v>
      </c>
      <c r="AN68">
        <v>4.43</v>
      </c>
      <c r="AO68">
        <v>2.3200000000000003</v>
      </c>
      <c r="AP68">
        <v>0.64000000000000057</v>
      </c>
      <c r="AQ68">
        <v>-0.73000000000000398</v>
      </c>
      <c r="AR68">
        <v>-1.8799999999999955</v>
      </c>
      <c r="AS68">
        <v>-2.8499999999999979</v>
      </c>
      <c r="AT68">
        <v>-3.6799999999999997</v>
      </c>
      <c r="AU68">
        <v>-4.4000000000000021</v>
      </c>
      <c r="AV68">
        <v>-5.0299999999999976</v>
      </c>
      <c r="AW68">
        <v>-5.59</v>
      </c>
      <c r="AX68" s="1114">
        <v>-6.0900000000000016</v>
      </c>
    </row>
    <row r="69" spans="1:50" x14ac:dyDescent="0.2">
      <c r="A69" s="1314"/>
      <c r="B69" s="1122">
        <v>1.8</v>
      </c>
      <c r="C69">
        <v>80.34</v>
      </c>
      <c r="D69">
        <v>66.95</v>
      </c>
      <c r="E69">
        <v>57.39</v>
      </c>
      <c r="F69">
        <v>50.21</v>
      </c>
      <c r="G69">
        <v>44.63</v>
      </c>
      <c r="H69">
        <v>40.17</v>
      </c>
      <c r="I69">
        <v>36.520000000000003</v>
      </c>
      <c r="J69">
        <v>33.479999999999997</v>
      </c>
      <c r="K69">
        <v>30.9</v>
      </c>
      <c r="L69">
        <v>28.69</v>
      </c>
      <c r="M69">
        <v>26.78</v>
      </c>
      <c r="N69">
        <v>25.11</v>
      </c>
      <c r="O69">
        <v>23.63</v>
      </c>
      <c r="P69" s="1114">
        <v>22.32</v>
      </c>
      <c r="R69" s="1314"/>
      <c r="S69" s="1122">
        <v>1.8</v>
      </c>
      <c r="T69">
        <v>97.89</v>
      </c>
      <c r="U69">
        <v>79.16</v>
      </c>
      <c r="V69">
        <v>65.78</v>
      </c>
      <c r="W69">
        <v>55.75</v>
      </c>
      <c r="X69">
        <v>47.95</v>
      </c>
      <c r="Y69">
        <v>41.7</v>
      </c>
      <c r="Z69">
        <v>36.6</v>
      </c>
      <c r="AA69">
        <v>32.340000000000003</v>
      </c>
      <c r="AB69">
        <v>28.74</v>
      </c>
      <c r="AC69">
        <v>25.65</v>
      </c>
      <c r="AD69">
        <v>22.97</v>
      </c>
      <c r="AE69">
        <v>20.63</v>
      </c>
      <c r="AF69">
        <v>18.57</v>
      </c>
      <c r="AG69" s="1114">
        <v>16.73</v>
      </c>
      <c r="AI69" s="1314"/>
      <c r="AJ69" s="1122">
        <v>1.8</v>
      </c>
      <c r="AK69">
        <v>17.549999999999997</v>
      </c>
      <c r="AL69">
        <v>12.209999999999994</v>
      </c>
      <c r="AM69">
        <v>8.39</v>
      </c>
      <c r="AN69">
        <v>5.5399999999999991</v>
      </c>
      <c r="AO69">
        <v>3.3200000000000003</v>
      </c>
      <c r="AP69">
        <v>1.5300000000000011</v>
      </c>
      <c r="AQ69">
        <v>7.9999999999998295E-2</v>
      </c>
      <c r="AR69">
        <v>-1.1399999999999935</v>
      </c>
      <c r="AS69">
        <v>-2.16</v>
      </c>
      <c r="AT69">
        <v>-3.0400000000000027</v>
      </c>
      <c r="AU69">
        <v>-3.8100000000000023</v>
      </c>
      <c r="AV69">
        <v>-4.4800000000000004</v>
      </c>
      <c r="AW69">
        <v>-5.0599999999999987</v>
      </c>
      <c r="AX69" s="1114">
        <v>-5.59</v>
      </c>
    </row>
    <row r="70" spans="1:50" x14ac:dyDescent="0.2">
      <c r="A70" s="1314"/>
      <c r="B70" s="1122">
        <v>1.9</v>
      </c>
      <c r="C70">
        <v>83.77</v>
      </c>
      <c r="D70">
        <v>69.81</v>
      </c>
      <c r="E70">
        <v>59.83</v>
      </c>
      <c r="F70">
        <v>52.36</v>
      </c>
      <c r="G70">
        <v>46.54</v>
      </c>
      <c r="H70">
        <v>41.88</v>
      </c>
      <c r="I70">
        <v>38.08</v>
      </c>
      <c r="J70">
        <v>34.9</v>
      </c>
      <c r="K70">
        <v>32.22</v>
      </c>
      <c r="L70">
        <v>29.92</v>
      </c>
      <c r="M70">
        <v>27.92</v>
      </c>
      <c r="N70">
        <v>26.18</v>
      </c>
      <c r="O70">
        <v>24.64</v>
      </c>
      <c r="P70" s="1114">
        <v>23.27</v>
      </c>
      <c r="R70" s="1314"/>
      <c r="S70" s="1122">
        <v>1.9</v>
      </c>
      <c r="T70">
        <v>103.1</v>
      </c>
      <c r="U70">
        <v>83.5</v>
      </c>
      <c r="V70">
        <v>69.5</v>
      </c>
      <c r="W70">
        <v>59.01</v>
      </c>
      <c r="X70">
        <v>50.84</v>
      </c>
      <c r="Y70">
        <v>44.31</v>
      </c>
      <c r="Z70">
        <v>38.96</v>
      </c>
      <c r="AA70">
        <v>34.51</v>
      </c>
      <c r="AB70">
        <v>30.74</v>
      </c>
      <c r="AC70">
        <v>27.51</v>
      </c>
      <c r="AD70">
        <v>24.71</v>
      </c>
      <c r="AE70">
        <v>22.26</v>
      </c>
      <c r="AF70">
        <v>20.100000000000001</v>
      </c>
      <c r="AG70" s="1114">
        <v>18.18</v>
      </c>
      <c r="AI70" s="1314"/>
      <c r="AJ70" s="1122">
        <v>1.9</v>
      </c>
      <c r="AK70">
        <v>19.329999999999998</v>
      </c>
      <c r="AL70">
        <v>13.689999999999998</v>
      </c>
      <c r="AM70">
        <v>9.6700000000000017</v>
      </c>
      <c r="AN70">
        <v>6.6499999999999986</v>
      </c>
      <c r="AO70">
        <v>4.3000000000000043</v>
      </c>
      <c r="AP70">
        <v>2.4299999999999997</v>
      </c>
      <c r="AQ70">
        <v>0.88000000000000256</v>
      </c>
      <c r="AR70">
        <v>-0.39000000000000057</v>
      </c>
      <c r="AS70">
        <v>-1.4800000000000004</v>
      </c>
      <c r="AT70">
        <v>-2.41</v>
      </c>
      <c r="AU70">
        <v>-3.2100000000000009</v>
      </c>
      <c r="AV70">
        <v>-3.9199999999999982</v>
      </c>
      <c r="AW70">
        <v>-4.5399999999999991</v>
      </c>
      <c r="AX70" s="1114">
        <v>-5.09</v>
      </c>
    </row>
    <row r="71" spans="1:50" x14ac:dyDescent="0.2">
      <c r="A71" s="1314"/>
      <c r="B71" s="1122">
        <v>2</v>
      </c>
      <c r="C71">
        <v>87.2</v>
      </c>
      <c r="D71">
        <v>72.66</v>
      </c>
      <c r="E71">
        <v>62.28</v>
      </c>
      <c r="F71">
        <v>54.5</v>
      </c>
      <c r="G71">
        <v>48.44</v>
      </c>
      <c r="H71">
        <v>43.6</v>
      </c>
      <c r="I71">
        <v>39.630000000000003</v>
      </c>
      <c r="J71">
        <v>36.33</v>
      </c>
      <c r="K71">
        <v>33.54</v>
      </c>
      <c r="L71">
        <v>31.14</v>
      </c>
      <c r="M71">
        <v>29.07</v>
      </c>
      <c r="N71">
        <v>27.25</v>
      </c>
      <c r="O71">
        <v>25.65</v>
      </c>
      <c r="P71" s="1114">
        <v>24.22</v>
      </c>
      <c r="R71" s="1314"/>
      <c r="S71" s="1122">
        <v>2</v>
      </c>
      <c r="T71">
        <v>108.31</v>
      </c>
      <c r="U71">
        <v>87.84</v>
      </c>
      <c r="V71">
        <v>73.22</v>
      </c>
      <c r="W71">
        <v>62.26</v>
      </c>
      <c r="X71">
        <v>53.73</v>
      </c>
      <c r="Y71">
        <v>46.91</v>
      </c>
      <c r="Z71">
        <v>41.33</v>
      </c>
      <c r="AA71">
        <v>36.68</v>
      </c>
      <c r="AB71">
        <v>32.74</v>
      </c>
      <c r="AC71">
        <v>29.37</v>
      </c>
      <c r="AD71">
        <v>26.44</v>
      </c>
      <c r="AE71">
        <v>23.89</v>
      </c>
      <c r="AF71">
        <v>21.63</v>
      </c>
      <c r="AG71" s="1114">
        <v>19.62</v>
      </c>
      <c r="AI71" s="1314"/>
      <c r="AJ71" s="1122">
        <v>2</v>
      </c>
      <c r="AK71">
        <v>21.11</v>
      </c>
      <c r="AL71">
        <v>15.180000000000007</v>
      </c>
      <c r="AM71">
        <v>10.939999999999998</v>
      </c>
      <c r="AN71">
        <v>7.759999999999998</v>
      </c>
      <c r="AO71">
        <v>5.2899999999999991</v>
      </c>
      <c r="AP71">
        <v>3.3099999999999952</v>
      </c>
      <c r="AQ71">
        <v>1.6999999999999957</v>
      </c>
      <c r="AR71">
        <v>0.35000000000000142</v>
      </c>
      <c r="AS71">
        <v>-0.79999999999999716</v>
      </c>
      <c r="AT71">
        <v>-1.7699999999999996</v>
      </c>
      <c r="AU71">
        <v>-2.629999999999999</v>
      </c>
      <c r="AV71">
        <v>-3.3599999999999994</v>
      </c>
      <c r="AW71">
        <v>-4.0199999999999996</v>
      </c>
      <c r="AX71" s="1114">
        <v>-4.5999999999999979</v>
      </c>
    </row>
    <row r="72" spans="1:50" x14ac:dyDescent="0.2">
      <c r="A72" s="1314"/>
      <c r="B72" s="1122">
        <v>2.1</v>
      </c>
      <c r="C72">
        <v>90.62</v>
      </c>
      <c r="D72">
        <v>75.52</v>
      </c>
      <c r="E72">
        <v>64.73</v>
      </c>
      <c r="F72">
        <v>56.64</v>
      </c>
      <c r="G72">
        <v>50.35</v>
      </c>
      <c r="H72">
        <v>45.31</v>
      </c>
      <c r="I72">
        <v>41.19</v>
      </c>
      <c r="J72">
        <v>37.76</v>
      </c>
      <c r="K72">
        <v>34.85</v>
      </c>
      <c r="L72">
        <v>32.36</v>
      </c>
      <c r="M72">
        <v>30.21</v>
      </c>
      <c r="N72">
        <v>28.32</v>
      </c>
      <c r="O72">
        <v>26.65</v>
      </c>
      <c r="P72" s="1114">
        <v>25.17</v>
      </c>
      <c r="R72" s="1314"/>
      <c r="S72" s="1122">
        <v>2.1</v>
      </c>
      <c r="T72">
        <v>113.51</v>
      </c>
      <c r="U72">
        <v>92.18</v>
      </c>
      <c r="V72">
        <v>76.94</v>
      </c>
      <c r="W72">
        <v>65.510000000000005</v>
      </c>
      <c r="X72">
        <v>56.62</v>
      </c>
      <c r="Y72">
        <v>49.51</v>
      </c>
      <c r="Z72">
        <v>43.69</v>
      </c>
      <c r="AA72">
        <v>38.85</v>
      </c>
      <c r="AB72">
        <v>34.74</v>
      </c>
      <c r="AC72">
        <v>31.23</v>
      </c>
      <c r="AD72">
        <v>28.18</v>
      </c>
      <c r="AE72">
        <v>25.51</v>
      </c>
      <c r="AF72">
        <v>23.16</v>
      </c>
      <c r="AG72" s="1114">
        <v>21.07</v>
      </c>
      <c r="AI72" s="1314"/>
      <c r="AJ72" s="1122">
        <v>2.1</v>
      </c>
      <c r="AK72">
        <v>22.89</v>
      </c>
      <c r="AL72">
        <v>16.660000000000011</v>
      </c>
      <c r="AM72">
        <v>12.209999999999994</v>
      </c>
      <c r="AN72">
        <v>8.8700000000000045</v>
      </c>
      <c r="AO72">
        <v>6.269999999999996</v>
      </c>
      <c r="AP72">
        <v>4.1999999999999957</v>
      </c>
      <c r="AQ72">
        <v>2.5</v>
      </c>
      <c r="AR72">
        <v>1.0900000000000034</v>
      </c>
      <c r="AS72">
        <v>-0.10999999999999943</v>
      </c>
      <c r="AT72">
        <v>-1.129999999999999</v>
      </c>
      <c r="AU72">
        <v>-2.0300000000000011</v>
      </c>
      <c r="AV72">
        <v>-2.8099999999999987</v>
      </c>
      <c r="AW72">
        <v>-3.4899999999999984</v>
      </c>
      <c r="AX72" s="1114">
        <v>-4.1000000000000014</v>
      </c>
    </row>
    <row r="73" spans="1:50" x14ac:dyDescent="0.2">
      <c r="A73" s="1314"/>
      <c r="B73" s="1122">
        <v>2.2000000000000002</v>
      </c>
      <c r="C73">
        <v>94.05</v>
      </c>
      <c r="D73">
        <v>78.37</v>
      </c>
      <c r="E73">
        <v>67.180000000000007</v>
      </c>
      <c r="F73">
        <v>58.78</v>
      </c>
      <c r="G73">
        <v>52.25</v>
      </c>
      <c r="H73">
        <v>47.02</v>
      </c>
      <c r="I73">
        <v>42.75</v>
      </c>
      <c r="J73">
        <v>39.19</v>
      </c>
      <c r="K73">
        <v>36.17</v>
      </c>
      <c r="L73">
        <v>33.590000000000003</v>
      </c>
      <c r="M73">
        <v>31.35</v>
      </c>
      <c r="N73">
        <v>29.39</v>
      </c>
      <c r="O73">
        <v>27.66</v>
      </c>
      <c r="P73" s="1114">
        <v>26.12</v>
      </c>
      <c r="R73" s="1314"/>
      <c r="S73" s="1122">
        <v>2.2000000000000002</v>
      </c>
      <c r="T73">
        <v>118.72</v>
      </c>
      <c r="U73">
        <v>96.52</v>
      </c>
      <c r="V73">
        <v>80.66</v>
      </c>
      <c r="W73">
        <v>68.77</v>
      </c>
      <c r="X73">
        <v>59.52</v>
      </c>
      <c r="Y73">
        <v>52.12</v>
      </c>
      <c r="Z73">
        <v>46.06</v>
      </c>
      <c r="AA73">
        <v>41.02</v>
      </c>
      <c r="AB73">
        <v>36.75</v>
      </c>
      <c r="AC73">
        <v>33.090000000000003</v>
      </c>
      <c r="AD73">
        <v>29.92</v>
      </c>
      <c r="AE73">
        <v>27.14</v>
      </c>
      <c r="AF73">
        <v>24.69</v>
      </c>
      <c r="AG73" s="1114">
        <v>22.51</v>
      </c>
      <c r="AI73" s="1314"/>
      <c r="AJ73" s="1122">
        <v>2.2000000000000002</v>
      </c>
      <c r="AK73">
        <v>24.67</v>
      </c>
      <c r="AL73">
        <v>18.149999999999991</v>
      </c>
      <c r="AM73">
        <v>13.47999999999999</v>
      </c>
      <c r="AN73">
        <v>9.9899999999999949</v>
      </c>
      <c r="AO73">
        <v>7.2700000000000031</v>
      </c>
      <c r="AP73">
        <v>5.0999999999999943</v>
      </c>
      <c r="AQ73">
        <v>3.3100000000000023</v>
      </c>
      <c r="AR73">
        <v>1.8300000000000054</v>
      </c>
      <c r="AS73">
        <v>0.57999999999999829</v>
      </c>
      <c r="AT73">
        <v>-0.5</v>
      </c>
      <c r="AU73">
        <v>-1.4299999999999997</v>
      </c>
      <c r="AV73">
        <v>-2.25</v>
      </c>
      <c r="AW73">
        <v>-2.9699999999999989</v>
      </c>
      <c r="AX73" s="1114">
        <v>-3.6099999999999994</v>
      </c>
    </row>
    <row r="74" spans="1:50" x14ac:dyDescent="0.2">
      <c r="A74" s="1314"/>
      <c r="B74" s="1122">
        <v>2.2999999999999998</v>
      </c>
      <c r="C74">
        <v>97.47</v>
      </c>
      <c r="D74">
        <v>81.23</v>
      </c>
      <c r="E74">
        <v>69.62</v>
      </c>
      <c r="F74">
        <v>60.92</v>
      </c>
      <c r="G74">
        <v>54.15</v>
      </c>
      <c r="H74">
        <v>48.74</v>
      </c>
      <c r="I74">
        <v>44.31</v>
      </c>
      <c r="J74">
        <v>40.61</v>
      </c>
      <c r="K74">
        <v>37.49</v>
      </c>
      <c r="L74">
        <v>34.81</v>
      </c>
      <c r="M74">
        <v>32.49</v>
      </c>
      <c r="N74">
        <v>30.46</v>
      </c>
      <c r="O74">
        <v>28.67</v>
      </c>
      <c r="P74" s="1114">
        <v>27.08</v>
      </c>
      <c r="R74" s="1314"/>
      <c r="S74" s="1122">
        <v>2.2999999999999998</v>
      </c>
      <c r="T74">
        <v>123.93</v>
      </c>
      <c r="U74">
        <v>100.86</v>
      </c>
      <c r="V74">
        <v>84.38</v>
      </c>
      <c r="W74">
        <v>72.02</v>
      </c>
      <c r="X74">
        <v>62.41</v>
      </c>
      <c r="Y74">
        <v>54.72</v>
      </c>
      <c r="Z74">
        <v>48.43</v>
      </c>
      <c r="AA74">
        <v>43.19</v>
      </c>
      <c r="AB74">
        <v>38.75</v>
      </c>
      <c r="AC74">
        <v>34.950000000000003</v>
      </c>
      <c r="AD74">
        <v>31.65</v>
      </c>
      <c r="AE74">
        <v>28.77</v>
      </c>
      <c r="AF74">
        <v>26.22</v>
      </c>
      <c r="AG74" s="1114">
        <v>23.96</v>
      </c>
      <c r="AI74" s="1314"/>
      <c r="AJ74" s="1122">
        <v>2.2999999999999998</v>
      </c>
      <c r="AK74">
        <v>26.460000000000008</v>
      </c>
      <c r="AL74">
        <v>19.629999999999995</v>
      </c>
      <c r="AM74">
        <v>14.759999999999991</v>
      </c>
      <c r="AN74">
        <v>11.099999999999994</v>
      </c>
      <c r="AO74">
        <v>8.259999999999998</v>
      </c>
      <c r="AP74">
        <v>5.9799999999999969</v>
      </c>
      <c r="AQ74">
        <v>4.1199999999999974</v>
      </c>
      <c r="AR74">
        <v>2.5799999999999983</v>
      </c>
      <c r="AS74">
        <v>1.259999999999998</v>
      </c>
      <c r="AT74">
        <v>0.14000000000000057</v>
      </c>
      <c r="AU74">
        <v>-0.84000000000000341</v>
      </c>
      <c r="AV74">
        <v>-1.6900000000000013</v>
      </c>
      <c r="AW74">
        <v>-2.4500000000000028</v>
      </c>
      <c r="AX74" s="1114">
        <v>-3.1199999999999974</v>
      </c>
    </row>
    <row r="75" spans="1:50" x14ac:dyDescent="0.2">
      <c r="A75" s="1315"/>
      <c r="B75" s="1125">
        <v>2.4</v>
      </c>
      <c r="C75" s="132">
        <v>100.9</v>
      </c>
      <c r="D75" s="132">
        <v>84.08</v>
      </c>
      <c r="E75" s="132">
        <v>72.069999999999993</v>
      </c>
      <c r="F75" s="132">
        <v>63.06</v>
      </c>
      <c r="G75" s="132">
        <v>56.06</v>
      </c>
      <c r="H75" s="132">
        <v>50.45</v>
      </c>
      <c r="I75" s="132">
        <v>45.86</v>
      </c>
      <c r="J75" s="132">
        <v>42.04</v>
      </c>
      <c r="K75" s="132">
        <v>38.81</v>
      </c>
      <c r="L75" s="132">
        <v>36.04</v>
      </c>
      <c r="M75" s="132">
        <v>33.630000000000003</v>
      </c>
      <c r="N75" s="132">
        <v>31.53</v>
      </c>
      <c r="O75" s="132">
        <v>29.68</v>
      </c>
      <c r="P75" s="1116">
        <v>28.03</v>
      </c>
      <c r="R75" s="1315"/>
      <c r="S75" s="1125">
        <v>2.4</v>
      </c>
      <c r="T75" s="132">
        <v>129.13</v>
      </c>
      <c r="U75" s="132">
        <v>105.2</v>
      </c>
      <c r="V75" s="132">
        <v>88.1</v>
      </c>
      <c r="W75" s="132">
        <v>75.28</v>
      </c>
      <c r="X75" s="132">
        <v>65.3</v>
      </c>
      <c r="Y75" s="132">
        <v>57.32</v>
      </c>
      <c r="Z75" s="132">
        <v>50.79</v>
      </c>
      <c r="AA75" s="132">
        <v>45.35</v>
      </c>
      <c r="AB75" s="132">
        <v>40.75</v>
      </c>
      <c r="AC75" s="132">
        <v>36.81</v>
      </c>
      <c r="AD75" s="132">
        <v>33.39</v>
      </c>
      <c r="AE75" s="132">
        <v>30.39</v>
      </c>
      <c r="AF75" s="132">
        <v>27.75</v>
      </c>
      <c r="AG75" s="1116">
        <v>25.41</v>
      </c>
      <c r="AI75" s="1315"/>
      <c r="AJ75" s="1125">
        <v>2.4</v>
      </c>
      <c r="AK75" s="132">
        <v>28.22999999999999</v>
      </c>
      <c r="AL75" s="132">
        <v>21.120000000000005</v>
      </c>
      <c r="AM75" s="132">
        <v>16.03</v>
      </c>
      <c r="AN75" s="132">
        <v>12.219999999999999</v>
      </c>
      <c r="AO75" s="132">
        <v>9.2399999999999949</v>
      </c>
      <c r="AP75" s="132">
        <v>6.8699999999999974</v>
      </c>
      <c r="AQ75" s="132">
        <v>4.93</v>
      </c>
      <c r="AR75" s="132">
        <v>3.3100000000000023</v>
      </c>
      <c r="AS75" s="132">
        <v>1.9399999999999977</v>
      </c>
      <c r="AT75" s="132">
        <v>0.77000000000000313</v>
      </c>
      <c r="AU75" s="132">
        <v>-0.24000000000000199</v>
      </c>
      <c r="AV75" s="132">
        <v>-1.1400000000000006</v>
      </c>
      <c r="AW75" s="132">
        <v>-1.9299999999999997</v>
      </c>
      <c r="AX75" s="1116">
        <v>-2.620000000000001</v>
      </c>
    </row>
    <row r="78" spans="1:50" x14ac:dyDescent="0.2">
      <c r="A78" s="1319" t="s">
        <v>2957</v>
      </c>
      <c r="B78" s="1320"/>
      <c r="C78" s="1320"/>
      <c r="D78" s="1320"/>
      <c r="E78" s="1320"/>
      <c r="F78" s="1320"/>
      <c r="G78" s="1320"/>
      <c r="H78" s="1320"/>
      <c r="I78" s="1320"/>
      <c r="J78" s="1320"/>
      <c r="K78" s="1320"/>
      <c r="L78" s="1320"/>
      <c r="M78" s="1320"/>
      <c r="N78" s="1320"/>
      <c r="O78" s="1320"/>
      <c r="P78" s="1321"/>
      <c r="R78" s="1319" t="s">
        <v>2960</v>
      </c>
      <c r="S78" s="1320"/>
      <c r="T78" s="1320"/>
      <c r="U78" s="1320"/>
      <c r="V78" s="1320"/>
      <c r="W78" s="1320"/>
      <c r="X78" s="1320"/>
      <c r="Y78" s="1320"/>
      <c r="Z78" s="1320"/>
      <c r="AA78" s="1320"/>
      <c r="AB78" s="1320"/>
      <c r="AC78" s="1320"/>
      <c r="AD78" s="1320"/>
      <c r="AE78" s="1320"/>
      <c r="AF78" s="1320"/>
      <c r="AG78" s="1321"/>
      <c r="AI78" s="1319" t="s">
        <v>2959</v>
      </c>
      <c r="AJ78" s="1320"/>
      <c r="AK78" s="1320"/>
      <c r="AL78" s="1320"/>
      <c r="AM78" s="1320"/>
      <c r="AN78" s="1320"/>
      <c r="AO78" s="1320"/>
      <c r="AP78" s="1320"/>
      <c r="AQ78" s="1320"/>
      <c r="AR78" s="1320"/>
      <c r="AS78" s="1320"/>
      <c r="AT78" s="1320"/>
      <c r="AU78" s="1320"/>
      <c r="AV78" s="1320"/>
      <c r="AW78" s="1320"/>
      <c r="AX78" s="1321"/>
    </row>
    <row r="79" spans="1:50" x14ac:dyDescent="0.2">
      <c r="A79" s="1132"/>
      <c r="B79" s="1133"/>
      <c r="C79" s="1316" t="s">
        <v>2953</v>
      </c>
      <c r="D79" s="1317"/>
      <c r="E79" s="1317"/>
      <c r="F79" s="1317"/>
      <c r="G79" s="1317"/>
      <c r="H79" s="1317"/>
      <c r="I79" s="1317"/>
      <c r="J79" s="1317"/>
      <c r="K79" s="1317"/>
      <c r="L79" s="1317"/>
      <c r="M79" s="1317"/>
      <c r="N79" s="1317"/>
      <c r="O79" s="1317"/>
      <c r="P79" s="1318"/>
      <c r="R79" s="1132"/>
      <c r="S79" s="1133"/>
      <c r="T79" s="1316" t="s">
        <v>2953</v>
      </c>
      <c r="U79" s="1317"/>
      <c r="V79" s="1317"/>
      <c r="W79" s="1317"/>
      <c r="X79" s="1317"/>
      <c r="Y79" s="1317"/>
      <c r="Z79" s="1317"/>
      <c r="AA79" s="1317"/>
      <c r="AB79" s="1317"/>
      <c r="AC79" s="1317"/>
      <c r="AD79" s="1317"/>
      <c r="AE79" s="1317"/>
      <c r="AF79" s="1317"/>
      <c r="AG79" s="1318"/>
      <c r="AI79" s="1132"/>
      <c r="AJ79" s="1133"/>
      <c r="AK79" s="1316" t="s">
        <v>2953</v>
      </c>
      <c r="AL79" s="1317"/>
      <c r="AM79" s="1317"/>
      <c r="AN79" s="1317"/>
      <c r="AO79" s="1317"/>
      <c r="AP79" s="1317"/>
      <c r="AQ79" s="1317"/>
      <c r="AR79" s="1317"/>
      <c r="AS79" s="1317"/>
      <c r="AT79" s="1317"/>
      <c r="AU79" s="1317"/>
      <c r="AV79" s="1317"/>
      <c r="AW79" s="1317"/>
      <c r="AX79" s="1318"/>
    </row>
    <row r="80" spans="1:50" x14ac:dyDescent="0.2">
      <c r="A80" s="1113"/>
      <c r="C80" s="1134">
        <v>0.1</v>
      </c>
      <c r="D80" s="1134">
        <v>0.12000000000000001</v>
      </c>
      <c r="E80" s="1134">
        <v>0.14000000000000001</v>
      </c>
      <c r="F80" s="1134">
        <v>0.16000000000000003</v>
      </c>
      <c r="G80" s="1134">
        <v>0.18000000000000002</v>
      </c>
      <c r="H80" s="1134">
        <v>0.2</v>
      </c>
      <c r="I80" s="1134">
        <v>0.22000000000000003</v>
      </c>
      <c r="J80" s="1134">
        <v>0.24000000000000002</v>
      </c>
      <c r="K80" s="1134">
        <v>0.26</v>
      </c>
      <c r="L80" s="1134">
        <v>0.28000000000000003</v>
      </c>
      <c r="M80" s="1134">
        <v>0.30000000000000004</v>
      </c>
      <c r="N80" s="1134">
        <v>0.32000000000000006</v>
      </c>
      <c r="O80" s="1134">
        <v>0.34000000000000008</v>
      </c>
      <c r="P80" s="1135">
        <v>0.3600000000000001</v>
      </c>
      <c r="R80" s="1113"/>
      <c r="T80" s="1134">
        <v>0.1</v>
      </c>
      <c r="U80" s="1134">
        <v>0.12000000000000001</v>
      </c>
      <c r="V80" s="1134">
        <v>0.14000000000000001</v>
      </c>
      <c r="W80" s="1134">
        <v>0.16000000000000003</v>
      </c>
      <c r="X80" s="1134">
        <v>0.18000000000000002</v>
      </c>
      <c r="Y80" s="1134">
        <v>0.2</v>
      </c>
      <c r="Z80" s="1134">
        <v>0.22000000000000003</v>
      </c>
      <c r="AA80" s="1134">
        <v>0.24000000000000002</v>
      </c>
      <c r="AB80" s="1134">
        <v>0.26</v>
      </c>
      <c r="AC80" s="1134">
        <v>0.28000000000000003</v>
      </c>
      <c r="AD80" s="1134">
        <v>0.30000000000000004</v>
      </c>
      <c r="AE80" s="1134">
        <v>0.32000000000000006</v>
      </c>
      <c r="AF80" s="1134">
        <v>0.34000000000000008</v>
      </c>
      <c r="AG80" s="1135">
        <v>0.3600000000000001</v>
      </c>
      <c r="AI80" s="1113"/>
      <c r="AK80" s="1134">
        <v>0.1</v>
      </c>
      <c r="AL80" s="1134">
        <v>0.12000000000000001</v>
      </c>
      <c r="AM80" s="1134">
        <v>0.14000000000000001</v>
      </c>
      <c r="AN80" s="1134">
        <v>0.16000000000000003</v>
      </c>
      <c r="AO80" s="1134">
        <v>0.18000000000000002</v>
      </c>
      <c r="AP80" s="1134">
        <v>0.2</v>
      </c>
      <c r="AQ80" s="1134">
        <v>0.22000000000000003</v>
      </c>
      <c r="AR80" s="1134">
        <v>0.24000000000000002</v>
      </c>
      <c r="AS80" s="1134">
        <v>0.26</v>
      </c>
      <c r="AT80" s="1134">
        <v>0.28000000000000003</v>
      </c>
      <c r="AU80" s="1134">
        <v>0.30000000000000004</v>
      </c>
      <c r="AV80" s="1134">
        <v>0.32000000000000006</v>
      </c>
      <c r="AW80" s="1134">
        <v>0.34000000000000008</v>
      </c>
      <c r="AX80" s="1135">
        <v>0.3600000000000001</v>
      </c>
    </row>
    <row r="81" spans="1:50" x14ac:dyDescent="0.2">
      <c r="A81" s="1313" t="s">
        <v>2952</v>
      </c>
      <c r="B81" s="1122">
        <v>0.6</v>
      </c>
      <c r="C81">
        <v>35.659999999999997</v>
      </c>
      <c r="D81">
        <v>29.72</v>
      </c>
      <c r="E81">
        <v>25.47</v>
      </c>
      <c r="F81">
        <v>22.29</v>
      </c>
      <c r="G81">
        <v>19.809999999999999</v>
      </c>
      <c r="H81">
        <v>17.829999999999998</v>
      </c>
      <c r="I81">
        <v>16.21</v>
      </c>
      <c r="J81">
        <v>14.86</v>
      </c>
      <c r="K81">
        <v>13.72</v>
      </c>
      <c r="L81">
        <v>12.74</v>
      </c>
      <c r="M81">
        <v>11.89</v>
      </c>
      <c r="N81">
        <v>11.14</v>
      </c>
      <c r="O81">
        <v>10.49</v>
      </c>
      <c r="P81" s="1114">
        <v>9.91</v>
      </c>
      <c r="R81" s="1313" t="s">
        <v>2952</v>
      </c>
      <c r="S81" s="1122">
        <v>0.6</v>
      </c>
      <c r="T81">
        <v>33.840000000000003</v>
      </c>
      <c r="U81">
        <v>25.52</v>
      </c>
      <c r="V81">
        <v>19.579999999999998</v>
      </c>
      <c r="W81">
        <v>15.12</v>
      </c>
      <c r="X81">
        <v>11.66</v>
      </c>
      <c r="Y81">
        <v>8.8800000000000008</v>
      </c>
      <c r="Z81">
        <v>6.62</v>
      </c>
      <c r="AA81">
        <v>4.7300000000000004</v>
      </c>
      <c r="AB81">
        <v>3.13</v>
      </c>
      <c r="AC81">
        <v>1.76</v>
      </c>
      <c r="AD81">
        <v>0.56999999999999995</v>
      </c>
      <c r="AE81">
        <v>-0.47</v>
      </c>
      <c r="AF81">
        <v>-1.39</v>
      </c>
      <c r="AG81" s="1114">
        <v>-2.21</v>
      </c>
      <c r="AI81" s="1313" t="s">
        <v>2952</v>
      </c>
      <c r="AJ81" s="1122">
        <v>0.6</v>
      </c>
      <c r="AK81">
        <v>-1.8199999999999932</v>
      </c>
      <c r="AL81">
        <v>-4.1999999999999993</v>
      </c>
      <c r="AM81">
        <v>-5.8900000000000006</v>
      </c>
      <c r="AN81">
        <v>-7.17</v>
      </c>
      <c r="AO81">
        <v>-8.1499999999999986</v>
      </c>
      <c r="AP81">
        <v>-8.9499999999999975</v>
      </c>
      <c r="AQ81">
        <v>-9.59</v>
      </c>
      <c r="AR81">
        <v>-10.129999999999999</v>
      </c>
      <c r="AS81">
        <v>-10.59</v>
      </c>
      <c r="AT81">
        <v>-10.98</v>
      </c>
      <c r="AU81">
        <v>-11.32</v>
      </c>
      <c r="AV81">
        <v>-11.610000000000001</v>
      </c>
      <c r="AW81">
        <v>-11.88</v>
      </c>
      <c r="AX81" s="1114">
        <v>-12.120000000000001</v>
      </c>
    </row>
    <row r="82" spans="1:50" x14ac:dyDescent="0.2">
      <c r="A82" s="1314"/>
      <c r="B82" s="1122">
        <v>0.7</v>
      </c>
      <c r="C82">
        <v>38.5</v>
      </c>
      <c r="D82">
        <v>32.08</v>
      </c>
      <c r="E82">
        <v>27.5</v>
      </c>
      <c r="F82">
        <v>24.06</v>
      </c>
      <c r="G82">
        <v>21.39</v>
      </c>
      <c r="H82">
        <v>19.25</v>
      </c>
      <c r="I82">
        <v>17.5</v>
      </c>
      <c r="J82">
        <v>16.04</v>
      </c>
      <c r="K82">
        <v>14.81</v>
      </c>
      <c r="L82">
        <v>13.75</v>
      </c>
      <c r="M82">
        <v>12.83</v>
      </c>
      <c r="N82">
        <v>12.03</v>
      </c>
      <c r="O82">
        <v>11.32</v>
      </c>
      <c r="P82" s="1114">
        <v>10.69</v>
      </c>
      <c r="R82" s="1314"/>
      <c r="S82" s="1122">
        <v>0.7</v>
      </c>
      <c r="T82">
        <v>39.04</v>
      </c>
      <c r="U82">
        <v>29.86</v>
      </c>
      <c r="V82">
        <v>23.3</v>
      </c>
      <c r="W82">
        <v>18.38</v>
      </c>
      <c r="X82">
        <v>14.55</v>
      </c>
      <c r="Y82">
        <v>11.49</v>
      </c>
      <c r="Z82">
        <v>8.98</v>
      </c>
      <c r="AA82">
        <v>6.9</v>
      </c>
      <c r="AB82">
        <v>5.13</v>
      </c>
      <c r="AC82">
        <v>3.61</v>
      </c>
      <c r="AD82">
        <v>2.2999999999999998</v>
      </c>
      <c r="AE82">
        <v>1.1499999999999999</v>
      </c>
      <c r="AF82">
        <v>0.14000000000000001</v>
      </c>
      <c r="AG82" s="1114">
        <v>-0.76</v>
      </c>
      <c r="AI82" s="1314"/>
      <c r="AJ82" s="1122">
        <v>0.7</v>
      </c>
      <c r="AK82">
        <v>0.53999999999999915</v>
      </c>
      <c r="AL82">
        <v>-2.2199999999999989</v>
      </c>
      <c r="AM82">
        <v>-4.1999999999999993</v>
      </c>
      <c r="AN82">
        <v>-5.68</v>
      </c>
      <c r="AO82">
        <v>-6.84</v>
      </c>
      <c r="AP82">
        <v>-7.76</v>
      </c>
      <c r="AQ82">
        <v>-8.52</v>
      </c>
      <c r="AR82">
        <v>-9.1399999999999988</v>
      </c>
      <c r="AS82">
        <v>-9.68</v>
      </c>
      <c r="AT82">
        <v>-10.14</v>
      </c>
      <c r="AU82">
        <v>-10.530000000000001</v>
      </c>
      <c r="AV82">
        <v>-10.879999999999999</v>
      </c>
      <c r="AW82">
        <v>-11.18</v>
      </c>
      <c r="AX82" s="1114">
        <v>-11.45</v>
      </c>
    </row>
    <row r="83" spans="1:50" x14ac:dyDescent="0.2">
      <c r="A83" s="1314"/>
      <c r="B83" s="1122">
        <v>0.8</v>
      </c>
      <c r="C83">
        <v>41.33</v>
      </c>
      <c r="D83">
        <v>34.44</v>
      </c>
      <c r="E83">
        <v>29.52</v>
      </c>
      <c r="F83">
        <v>25.83</v>
      </c>
      <c r="G83">
        <v>22.96</v>
      </c>
      <c r="H83">
        <v>20.67</v>
      </c>
      <c r="I83">
        <v>18.79</v>
      </c>
      <c r="J83">
        <v>17.22</v>
      </c>
      <c r="K83">
        <v>15.9</v>
      </c>
      <c r="L83">
        <v>14.76</v>
      </c>
      <c r="M83">
        <v>13.78</v>
      </c>
      <c r="N83">
        <v>12.92</v>
      </c>
      <c r="O83">
        <v>12.16</v>
      </c>
      <c r="P83" s="1114">
        <v>11.48</v>
      </c>
      <c r="R83" s="1314"/>
      <c r="S83" s="1122">
        <v>0.8</v>
      </c>
      <c r="T83">
        <v>44.25</v>
      </c>
      <c r="U83">
        <v>34.200000000000003</v>
      </c>
      <c r="V83">
        <v>27.02</v>
      </c>
      <c r="W83">
        <v>21.63</v>
      </c>
      <c r="X83">
        <v>17.440000000000001</v>
      </c>
      <c r="Y83">
        <v>14.09</v>
      </c>
      <c r="Z83">
        <v>11.35</v>
      </c>
      <c r="AA83">
        <v>9.06</v>
      </c>
      <c r="AB83">
        <v>7.13</v>
      </c>
      <c r="AC83">
        <v>5.47</v>
      </c>
      <c r="AD83">
        <v>4.04</v>
      </c>
      <c r="AE83">
        <v>2.78</v>
      </c>
      <c r="AF83">
        <v>1.67</v>
      </c>
      <c r="AG83" s="1114">
        <v>0.69</v>
      </c>
      <c r="AI83" s="1314"/>
      <c r="AJ83" s="1122">
        <v>0.8</v>
      </c>
      <c r="AK83">
        <v>2.9200000000000017</v>
      </c>
      <c r="AL83">
        <v>-0.23999999999999488</v>
      </c>
      <c r="AM83">
        <v>-2.5</v>
      </c>
      <c r="AN83">
        <v>-4.1999999999999993</v>
      </c>
      <c r="AO83">
        <v>-5.52</v>
      </c>
      <c r="AP83">
        <v>-6.5800000000000018</v>
      </c>
      <c r="AQ83">
        <v>-7.4399999999999995</v>
      </c>
      <c r="AR83">
        <v>-8.1599999999999984</v>
      </c>
      <c r="AS83">
        <v>-8.77</v>
      </c>
      <c r="AT83">
        <v>-9.2899999999999991</v>
      </c>
      <c r="AU83">
        <v>-9.7399999999999984</v>
      </c>
      <c r="AV83">
        <v>-10.14</v>
      </c>
      <c r="AW83">
        <v>-10.49</v>
      </c>
      <c r="AX83" s="1114">
        <v>-10.790000000000001</v>
      </c>
    </row>
    <row r="84" spans="1:50" x14ac:dyDescent="0.2">
      <c r="A84" s="1314"/>
      <c r="B84" s="1122">
        <v>0.9</v>
      </c>
      <c r="C84">
        <v>44.16</v>
      </c>
      <c r="D84">
        <v>36.799999999999997</v>
      </c>
      <c r="E84">
        <v>31.55</v>
      </c>
      <c r="F84">
        <v>27.6</v>
      </c>
      <c r="G84">
        <v>24.54</v>
      </c>
      <c r="H84">
        <v>22.08</v>
      </c>
      <c r="I84">
        <v>20.07</v>
      </c>
      <c r="J84">
        <v>18.399999999999999</v>
      </c>
      <c r="K84">
        <v>16.989999999999998</v>
      </c>
      <c r="L84">
        <v>15.77</v>
      </c>
      <c r="M84">
        <v>14.72</v>
      </c>
      <c r="N84">
        <v>13.8</v>
      </c>
      <c r="O84">
        <v>12.99</v>
      </c>
      <c r="P84" s="1114">
        <v>12.27</v>
      </c>
      <c r="R84" s="1314"/>
      <c r="S84" s="1122">
        <v>0.9</v>
      </c>
      <c r="T84">
        <v>49.46</v>
      </c>
      <c r="U84">
        <v>38.53</v>
      </c>
      <c r="V84">
        <v>30.73</v>
      </c>
      <c r="W84">
        <v>24.88</v>
      </c>
      <c r="X84">
        <v>20.329999999999998</v>
      </c>
      <c r="Y84">
        <v>16.690000000000001</v>
      </c>
      <c r="Z84">
        <v>13.72</v>
      </c>
      <c r="AA84">
        <v>11.23</v>
      </c>
      <c r="AB84">
        <v>9.1300000000000008</v>
      </c>
      <c r="AC84">
        <v>7.33</v>
      </c>
      <c r="AD84">
        <v>5.77</v>
      </c>
      <c r="AE84">
        <v>4.41</v>
      </c>
      <c r="AF84">
        <v>3.2</v>
      </c>
      <c r="AG84" s="1114">
        <v>2.13</v>
      </c>
      <c r="AI84" s="1314"/>
      <c r="AJ84" s="1122">
        <v>0.9</v>
      </c>
      <c r="AK84">
        <v>5.3000000000000043</v>
      </c>
      <c r="AL84">
        <v>1.730000000000004</v>
      </c>
      <c r="AM84">
        <v>-0.82000000000000028</v>
      </c>
      <c r="AN84">
        <v>-2.7200000000000024</v>
      </c>
      <c r="AO84">
        <v>-4.2100000000000009</v>
      </c>
      <c r="AP84">
        <v>-5.389999999999997</v>
      </c>
      <c r="AQ84">
        <v>-6.35</v>
      </c>
      <c r="AR84">
        <v>-7.1699999999999982</v>
      </c>
      <c r="AS84">
        <v>-7.8599999999999977</v>
      </c>
      <c r="AT84">
        <v>-8.44</v>
      </c>
      <c r="AU84">
        <v>-8.9500000000000011</v>
      </c>
      <c r="AV84">
        <v>-9.39</v>
      </c>
      <c r="AW84">
        <v>-9.7899999999999991</v>
      </c>
      <c r="AX84" s="1114">
        <v>-10.14</v>
      </c>
    </row>
    <row r="85" spans="1:50" x14ac:dyDescent="0.2">
      <c r="A85" s="1314"/>
      <c r="B85" s="1122">
        <v>1</v>
      </c>
      <c r="C85">
        <v>47</v>
      </c>
      <c r="D85">
        <v>39.159999999999997</v>
      </c>
      <c r="E85">
        <v>33.57</v>
      </c>
      <c r="F85">
        <v>29.37</v>
      </c>
      <c r="G85">
        <v>26.11</v>
      </c>
      <c r="H85">
        <v>23.5</v>
      </c>
      <c r="I85">
        <v>21.36</v>
      </c>
      <c r="J85">
        <v>19.579999999999998</v>
      </c>
      <c r="K85">
        <v>18.079999999999998</v>
      </c>
      <c r="L85">
        <v>16.78</v>
      </c>
      <c r="M85">
        <v>15.67</v>
      </c>
      <c r="N85">
        <v>14.69</v>
      </c>
      <c r="O85">
        <v>13.82</v>
      </c>
      <c r="P85" s="1114">
        <v>13.05</v>
      </c>
      <c r="R85" s="1314"/>
      <c r="S85" s="1122">
        <v>1</v>
      </c>
      <c r="T85">
        <v>54.66</v>
      </c>
      <c r="U85">
        <v>42.87</v>
      </c>
      <c r="V85">
        <v>34.450000000000003</v>
      </c>
      <c r="W85">
        <v>28.14</v>
      </c>
      <c r="X85">
        <v>23.23</v>
      </c>
      <c r="Y85">
        <v>19.3</v>
      </c>
      <c r="Z85">
        <v>16.079999999999998</v>
      </c>
      <c r="AA85">
        <v>13.4</v>
      </c>
      <c r="AB85">
        <v>11.14</v>
      </c>
      <c r="AC85">
        <v>9.19</v>
      </c>
      <c r="AD85">
        <v>7.51</v>
      </c>
      <c r="AE85">
        <v>6.04</v>
      </c>
      <c r="AF85">
        <v>4.74</v>
      </c>
      <c r="AG85" s="1114">
        <v>3.58</v>
      </c>
      <c r="AI85" s="1314"/>
      <c r="AJ85" s="1122">
        <v>1</v>
      </c>
      <c r="AK85">
        <v>7.6599999999999966</v>
      </c>
      <c r="AL85">
        <v>3.7100000000000009</v>
      </c>
      <c r="AM85">
        <v>0.88000000000000256</v>
      </c>
      <c r="AN85">
        <v>-1.2300000000000004</v>
      </c>
      <c r="AO85">
        <v>-2.879999999999999</v>
      </c>
      <c r="AP85">
        <v>-4.1999999999999993</v>
      </c>
      <c r="AQ85">
        <v>-5.2800000000000011</v>
      </c>
      <c r="AR85">
        <v>-6.1799999999999979</v>
      </c>
      <c r="AS85">
        <v>-6.9399999999999977</v>
      </c>
      <c r="AT85">
        <v>-7.5900000000000016</v>
      </c>
      <c r="AU85">
        <v>-8.16</v>
      </c>
      <c r="AV85">
        <v>-8.6499999999999986</v>
      </c>
      <c r="AW85">
        <v>-9.08</v>
      </c>
      <c r="AX85" s="1114">
        <v>-9.4700000000000006</v>
      </c>
    </row>
    <row r="86" spans="1:50" x14ac:dyDescent="0.2">
      <c r="A86" s="1314"/>
      <c r="B86" s="1122">
        <v>1.1000000000000001</v>
      </c>
      <c r="C86">
        <v>49.83</v>
      </c>
      <c r="D86">
        <v>41.52</v>
      </c>
      <c r="E86">
        <v>35.590000000000003</v>
      </c>
      <c r="F86">
        <v>31.14</v>
      </c>
      <c r="G86">
        <v>27.68</v>
      </c>
      <c r="H86">
        <v>24.91</v>
      </c>
      <c r="I86">
        <v>22.65</v>
      </c>
      <c r="J86">
        <v>20.76</v>
      </c>
      <c r="K86">
        <v>19.170000000000002</v>
      </c>
      <c r="L86">
        <v>17.8</v>
      </c>
      <c r="M86">
        <v>16.61</v>
      </c>
      <c r="N86">
        <v>15.57</v>
      </c>
      <c r="O86">
        <v>14.66</v>
      </c>
      <c r="P86" s="1114">
        <v>13.84</v>
      </c>
      <c r="R86" s="1314"/>
      <c r="S86" s="1122">
        <v>1.1000000000000001</v>
      </c>
      <c r="T86">
        <v>59.87</v>
      </c>
      <c r="U86">
        <v>47.21</v>
      </c>
      <c r="V86">
        <v>38.17</v>
      </c>
      <c r="W86">
        <v>31.39</v>
      </c>
      <c r="X86">
        <v>26.12</v>
      </c>
      <c r="Y86">
        <v>21.9</v>
      </c>
      <c r="Z86">
        <v>18.45</v>
      </c>
      <c r="AA86">
        <v>15.57</v>
      </c>
      <c r="AB86">
        <v>13.14</v>
      </c>
      <c r="AC86">
        <v>11.05</v>
      </c>
      <c r="AD86">
        <v>9.24</v>
      </c>
      <c r="AE86">
        <v>7.66</v>
      </c>
      <c r="AF86">
        <v>6.27</v>
      </c>
      <c r="AG86" s="1114">
        <v>5.03</v>
      </c>
      <c r="AI86" s="1314"/>
      <c r="AJ86" s="1122">
        <v>1.1000000000000001</v>
      </c>
      <c r="AK86">
        <v>10.039999999999999</v>
      </c>
      <c r="AL86">
        <v>5.6899999999999977</v>
      </c>
      <c r="AM86">
        <v>2.5799999999999983</v>
      </c>
      <c r="AN86">
        <v>0.25</v>
      </c>
      <c r="AO86">
        <v>-1.5599999999999987</v>
      </c>
      <c r="AP86">
        <v>-3.0100000000000016</v>
      </c>
      <c r="AQ86">
        <v>-4.1999999999999993</v>
      </c>
      <c r="AR86">
        <v>-5.1900000000000013</v>
      </c>
      <c r="AS86">
        <v>-6.0300000000000011</v>
      </c>
      <c r="AT86">
        <v>-6.75</v>
      </c>
      <c r="AU86">
        <v>-7.3699999999999992</v>
      </c>
      <c r="AV86">
        <v>-7.91</v>
      </c>
      <c r="AW86">
        <v>-8.39</v>
      </c>
      <c r="AX86" s="1114">
        <v>-8.8099999999999987</v>
      </c>
    </row>
    <row r="87" spans="1:50" x14ac:dyDescent="0.2">
      <c r="A87" s="1314"/>
      <c r="B87" s="1122">
        <v>1.2</v>
      </c>
      <c r="C87">
        <v>52.66</v>
      </c>
      <c r="D87">
        <v>43.89</v>
      </c>
      <c r="E87">
        <v>37.619999999999997</v>
      </c>
      <c r="F87">
        <v>32.909999999999997</v>
      </c>
      <c r="G87">
        <v>29.26</v>
      </c>
      <c r="H87">
        <v>26.33</v>
      </c>
      <c r="I87">
        <v>23.94</v>
      </c>
      <c r="J87">
        <v>21.94</v>
      </c>
      <c r="K87">
        <v>20.260000000000002</v>
      </c>
      <c r="L87">
        <v>18.809999999999999</v>
      </c>
      <c r="M87">
        <v>17.55</v>
      </c>
      <c r="N87">
        <v>16.46</v>
      </c>
      <c r="O87">
        <v>15.49</v>
      </c>
      <c r="P87" s="1114">
        <v>14.63</v>
      </c>
      <c r="R87" s="1314"/>
      <c r="S87" s="1122">
        <v>1.2</v>
      </c>
      <c r="T87">
        <v>65.069999999999993</v>
      </c>
      <c r="U87">
        <v>51.55</v>
      </c>
      <c r="V87">
        <v>41.89</v>
      </c>
      <c r="W87">
        <v>34.65</v>
      </c>
      <c r="X87">
        <v>29.01</v>
      </c>
      <c r="Y87">
        <v>24.5</v>
      </c>
      <c r="Z87">
        <v>20.82</v>
      </c>
      <c r="AA87">
        <v>17.739999999999998</v>
      </c>
      <c r="AB87">
        <v>15.14</v>
      </c>
      <c r="AC87">
        <v>12.91</v>
      </c>
      <c r="AD87">
        <v>10.98</v>
      </c>
      <c r="AE87">
        <v>9.2899999999999991</v>
      </c>
      <c r="AF87">
        <v>7.8</v>
      </c>
      <c r="AG87" s="1114">
        <v>6.47</v>
      </c>
      <c r="AI87" s="1314"/>
      <c r="AJ87" s="1122">
        <v>1.2</v>
      </c>
      <c r="AK87">
        <v>12.409999999999997</v>
      </c>
      <c r="AL87">
        <v>7.6599999999999966</v>
      </c>
      <c r="AM87">
        <v>4.2700000000000031</v>
      </c>
      <c r="AN87">
        <v>1.740000000000002</v>
      </c>
      <c r="AO87">
        <v>-0.25</v>
      </c>
      <c r="AP87">
        <v>-1.8299999999999983</v>
      </c>
      <c r="AQ87">
        <v>-3.120000000000001</v>
      </c>
      <c r="AR87">
        <v>-4.2000000000000028</v>
      </c>
      <c r="AS87">
        <v>-5.120000000000001</v>
      </c>
      <c r="AT87">
        <v>-5.8999999999999986</v>
      </c>
      <c r="AU87">
        <v>-6.57</v>
      </c>
      <c r="AV87">
        <v>-7.1700000000000017</v>
      </c>
      <c r="AW87">
        <v>-7.69</v>
      </c>
      <c r="AX87" s="1114">
        <v>-8.16</v>
      </c>
    </row>
    <row r="88" spans="1:50" x14ac:dyDescent="0.2">
      <c r="A88" s="1314"/>
      <c r="B88" s="1122">
        <v>1.3</v>
      </c>
      <c r="C88">
        <v>55.5</v>
      </c>
      <c r="D88">
        <v>46.25</v>
      </c>
      <c r="E88">
        <v>39.64</v>
      </c>
      <c r="F88">
        <v>34.69</v>
      </c>
      <c r="G88">
        <v>30.83</v>
      </c>
      <c r="H88">
        <v>27.75</v>
      </c>
      <c r="I88">
        <v>25.23</v>
      </c>
      <c r="J88">
        <v>23.12</v>
      </c>
      <c r="K88">
        <v>21.34</v>
      </c>
      <c r="L88">
        <v>19.82</v>
      </c>
      <c r="M88">
        <v>18.5</v>
      </c>
      <c r="N88">
        <v>17.34</v>
      </c>
      <c r="O88">
        <v>16.32</v>
      </c>
      <c r="P88" s="1114">
        <v>15.42</v>
      </c>
      <c r="R88" s="1314"/>
      <c r="S88" s="1122">
        <v>1.3</v>
      </c>
      <c r="T88">
        <v>70.28</v>
      </c>
      <c r="U88">
        <v>55.89</v>
      </c>
      <c r="V88">
        <v>45.61</v>
      </c>
      <c r="W88">
        <v>37.9</v>
      </c>
      <c r="X88">
        <v>31.9</v>
      </c>
      <c r="Y88">
        <v>27.11</v>
      </c>
      <c r="Z88">
        <v>23.18</v>
      </c>
      <c r="AA88">
        <v>19.91</v>
      </c>
      <c r="AB88">
        <v>17.14</v>
      </c>
      <c r="AC88">
        <v>14.77</v>
      </c>
      <c r="AD88">
        <v>12.72</v>
      </c>
      <c r="AE88">
        <v>10.92</v>
      </c>
      <c r="AF88">
        <v>9.33</v>
      </c>
      <c r="AG88" s="1114">
        <v>7.92</v>
      </c>
      <c r="AI88" s="1314"/>
      <c r="AJ88" s="1122">
        <v>1.3</v>
      </c>
      <c r="AK88">
        <v>14.780000000000001</v>
      </c>
      <c r="AL88">
        <v>9.64</v>
      </c>
      <c r="AM88">
        <v>5.9699999999999989</v>
      </c>
      <c r="AN88">
        <v>3.2100000000000009</v>
      </c>
      <c r="AO88">
        <v>1.0700000000000003</v>
      </c>
      <c r="AP88">
        <v>-0.64000000000000057</v>
      </c>
      <c r="AQ88">
        <v>-2.0500000000000007</v>
      </c>
      <c r="AR88">
        <v>-3.2100000000000009</v>
      </c>
      <c r="AS88">
        <v>-4.1999999999999993</v>
      </c>
      <c r="AT88">
        <v>-5.0500000000000007</v>
      </c>
      <c r="AU88">
        <v>-5.7799999999999994</v>
      </c>
      <c r="AV88">
        <v>-6.42</v>
      </c>
      <c r="AW88">
        <v>-6.99</v>
      </c>
      <c r="AX88" s="1114">
        <v>-7.5</v>
      </c>
    </row>
    <row r="89" spans="1:50" x14ac:dyDescent="0.2">
      <c r="A89" s="1314"/>
      <c r="B89" s="1122">
        <v>1.4</v>
      </c>
      <c r="C89">
        <v>58.33</v>
      </c>
      <c r="D89">
        <v>48.61</v>
      </c>
      <c r="E89">
        <v>41.66</v>
      </c>
      <c r="F89">
        <v>36.46</v>
      </c>
      <c r="G89">
        <v>32.409999999999997</v>
      </c>
      <c r="H89">
        <v>29.16</v>
      </c>
      <c r="I89">
        <v>26.51</v>
      </c>
      <c r="J89">
        <v>24.3</v>
      </c>
      <c r="K89">
        <v>22.43</v>
      </c>
      <c r="L89">
        <v>20.83</v>
      </c>
      <c r="M89">
        <v>19.440000000000001</v>
      </c>
      <c r="N89">
        <v>18.23</v>
      </c>
      <c r="O89">
        <v>17.16</v>
      </c>
      <c r="P89" s="1114">
        <v>16.2</v>
      </c>
      <c r="R89" s="1314"/>
      <c r="S89" s="1122">
        <v>1.4</v>
      </c>
      <c r="T89">
        <v>75.489999999999995</v>
      </c>
      <c r="U89">
        <v>60.23</v>
      </c>
      <c r="V89">
        <v>49.33</v>
      </c>
      <c r="W89">
        <v>41.15</v>
      </c>
      <c r="X89">
        <v>34.799999999999997</v>
      </c>
      <c r="Y89">
        <v>29.71</v>
      </c>
      <c r="Z89">
        <v>25.55</v>
      </c>
      <c r="AA89">
        <v>22.08</v>
      </c>
      <c r="AB89">
        <v>19.149999999999999</v>
      </c>
      <c r="AC89">
        <v>16.63</v>
      </c>
      <c r="AD89">
        <v>14.45</v>
      </c>
      <c r="AE89">
        <v>12.54</v>
      </c>
      <c r="AF89">
        <v>10.86</v>
      </c>
      <c r="AG89" s="1114">
        <v>9.36</v>
      </c>
      <c r="AI89" s="1314"/>
      <c r="AJ89" s="1122">
        <v>1.4</v>
      </c>
      <c r="AK89">
        <v>17.159999999999997</v>
      </c>
      <c r="AL89">
        <v>11.619999999999997</v>
      </c>
      <c r="AM89">
        <v>7.6700000000000017</v>
      </c>
      <c r="AN89">
        <v>4.6899999999999977</v>
      </c>
      <c r="AO89">
        <v>2.3900000000000006</v>
      </c>
      <c r="AP89">
        <v>0.55000000000000071</v>
      </c>
      <c r="AQ89">
        <v>-0.96000000000000085</v>
      </c>
      <c r="AR89">
        <v>-2.2200000000000024</v>
      </c>
      <c r="AS89">
        <v>-3.2800000000000011</v>
      </c>
      <c r="AT89">
        <v>-4.1999999999999993</v>
      </c>
      <c r="AU89">
        <v>-4.990000000000002</v>
      </c>
      <c r="AV89">
        <v>-5.6900000000000013</v>
      </c>
      <c r="AW89">
        <v>-6.3000000000000007</v>
      </c>
      <c r="AX89" s="1114">
        <v>-6.84</v>
      </c>
    </row>
    <row r="90" spans="1:50" x14ac:dyDescent="0.2">
      <c r="A90" s="1314"/>
      <c r="B90" s="1122">
        <v>1.5</v>
      </c>
      <c r="C90">
        <v>61.16</v>
      </c>
      <c r="D90">
        <v>50.97</v>
      </c>
      <c r="E90">
        <v>43.69</v>
      </c>
      <c r="F90">
        <v>38.229999999999997</v>
      </c>
      <c r="G90">
        <v>33.979999999999997</v>
      </c>
      <c r="H90">
        <v>30.58</v>
      </c>
      <c r="I90">
        <v>27.8</v>
      </c>
      <c r="J90">
        <v>25.48</v>
      </c>
      <c r="K90">
        <v>23.52</v>
      </c>
      <c r="L90">
        <v>21.84</v>
      </c>
      <c r="M90">
        <v>20.39</v>
      </c>
      <c r="N90">
        <v>19.11</v>
      </c>
      <c r="O90">
        <v>17.989999999999998</v>
      </c>
      <c r="P90" s="1114">
        <v>16.989999999999998</v>
      </c>
      <c r="R90" s="1314"/>
      <c r="S90" s="1122">
        <v>1.5</v>
      </c>
      <c r="T90">
        <v>80.69</v>
      </c>
      <c r="U90">
        <v>64.569999999999993</v>
      </c>
      <c r="V90">
        <v>53.05</v>
      </c>
      <c r="W90">
        <v>44.41</v>
      </c>
      <c r="X90">
        <v>37.69</v>
      </c>
      <c r="Y90">
        <v>32.31</v>
      </c>
      <c r="Z90">
        <v>27.92</v>
      </c>
      <c r="AA90">
        <v>24.25</v>
      </c>
      <c r="AB90">
        <v>21.15</v>
      </c>
      <c r="AC90">
        <v>18.489999999999998</v>
      </c>
      <c r="AD90">
        <v>16.190000000000001</v>
      </c>
      <c r="AE90">
        <v>14.17</v>
      </c>
      <c r="AF90">
        <v>12.39</v>
      </c>
      <c r="AG90" s="1114">
        <v>10.81</v>
      </c>
      <c r="AI90" s="1314"/>
      <c r="AJ90" s="1122">
        <v>1.5</v>
      </c>
      <c r="AK90">
        <v>19.53</v>
      </c>
      <c r="AL90">
        <v>13.599999999999994</v>
      </c>
      <c r="AM90">
        <v>9.36</v>
      </c>
      <c r="AN90">
        <v>6.18</v>
      </c>
      <c r="AO90">
        <v>3.7100000000000009</v>
      </c>
      <c r="AP90">
        <v>1.730000000000004</v>
      </c>
      <c r="AQ90">
        <v>0.12000000000000099</v>
      </c>
      <c r="AR90">
        <v>-1.2300000000000004</v>
      </c>
      <c r="AS90">
        <v>-2.370000000000001</v>
      </c>
      <c r="AT90">
        <v>-3.3500000000000014</v>
      </c>
      <c r="AU90">
        <v>-4.1999999999999993</v>
      </c>
      <c r="AV90">
        <v>-4.9399999999999995</v>
      </c>
      <c r="AW90">
        <v>-5.5999999999999979</v>
      </c>
      <c r="AX90" s="1114">
        <v>-6.1799999999999979</v>
      </c>
    </row>
    <row r="91" spans="1:50" x14ac:dyDescent="0.2">
      <c r="A91" s="1314"/>
      <c r="B91" s="1122">
        <v>1.6</v>
      </c>
      <c r="C91">
        <v>64</v>
      </c>
      <c r="D91">
        <v>53.33</v>
      </c>
      <c r="E91">
        <v>45.71</v>
      </c>
      <c r="F91">
        <v>40</v>
      </c>
      <c r="G91">
        <v>35.549999999999997</v>
      </c>
      <c r="H91">
        <v>32</v>
      </c>
      <c r="I91">
        <v>29.09</v>
      </c>
      <c r="J91">
        <v>26.67</v>
      </c>
      <c r="K91">
        <v>24.61</v>
      </c>
      <c r="L91">
        <v>22.86</v>
      </c>
      <c r="M91">
        <v>21.33</v>
      </c>
      <c r="N91">
        <v>20</v>
      </c>
      <c r="O91">
        <v>18.82</v>
      </c>
      <c r="P91" s="1114">
        <v>17.78</v>
      </c>
      <c r="R91" s="1314"/>
      <c r="S91" s="1122">
        <v>1.6</v>
      </c>
      <c r="T91">
        <v>85.9</v>
      </c>
      <c r="U91">
        <v>68.91</v>
      </c>
      <c r="V91">
        <v>56.77</v>
      </c>
      <c r="W91">
        <v>47.66</v>
      </c>
      <c r="X91">
        <v>40.58</v>
      </c>
      <c r="Y91">
        <v>34.92</v>
      </c>
      <c r="Z91">
        <v>30.28</v>
      </c>
      <c r="AA91">
        <v>26.42</v>
      </c>
      <c r="AB91">
        <v>23.15</v>
      </c>
      <c r="AC91">
        <v>20.350000000000001</v>
      </c>
      <c r="AD91">
        <v>17.920000000000002</v>
      </c>
      <c r="AE91">
        <v>15.8</v>
      </c>
      <c r="AF91">
        <v>13.92</v>
      </c>
      <c r="AG91" s="1114">
        <v>12.26</v>
      </c>
      <c r="AI91" s="1314"/>
      <c r="AJ91" s="1122">
        <v>1.6</v>
      </c>
      <c r="AK91">
        <v>21.900000000000006</v>
      </c>
      <c r="AL91">
        <v>15.579999999999998</v>
      </c>
      <c r="AM91">
        <v>11.060000000000002</v>
      </c>
      <c r="AN91">
        <v>7.6599999999999966</v>
      </c>
      <c r="AO91">
        <v>5.0300000000000011</v>
      </c>
      <c r="AP91">
        <v>2.9200000000000017</v>
      </c>
      <c r="AQ91">
        <v>1.1900000000000013</v>
      </c>
      <c r="AR91">
        <v>-0.25</v>
      </c>
      <c r="AS91">
        <v>-1.4600000000000009</v>
      </c>
      <c r="AT91">
        <v>-2.509999999999998</v>
      </c>
      <c r="AU91">
        <v>-3.4099999999999966</v>
      </c>
      <c r="AV91">
        <v>-4.1999999999999993</v>
      </c>
      <c r="AW91">
        <v>-4.9000000000000004</v>
      </c>
      <c r="AX91" s="1114">
        <v>-5.5200000000000014</v>
      </c>
    </row>
    <row r="92" spans="1:50" x14ac:dyDescent="0.2">
      <c r="A92" s="1314"/>
      <c r="B92" s="1122">
        <v>1.7</v>
      </c>
      <c r="C92">
        <v>66.83</v>
      </c>
      <c r="D92">
        <v>55.69</v>
      </c>
      <c r="E92">
        <v>47.74</v>
      </c>
      <c r="F92">
        <v>41.77</v>
      </c>
      <c r="G92">
        <v>37.130000000000003</v>
      </c>
      <c r="H92">
        <v>33.409999999999997</v>
      </c>
      <c r="I92">
        <v>30.38</v>
      </c>
      <c r="J92">
        <v>27.85</v>
      </c>
      <c r="K92">
        <v>25.7</v>
      </c>
      <c r="L92">
        <v>23.87</v>
      </c>
      <c r="M92">
        <v>22.28</v>
      </c>
      <c r="N92">
        <v>20.88</v>
      </c>
      <c r="O92">
        <v>19.66</v>
      </c>
      <c r="P92" s="1114">
        <v>18.559999999999999</v>
      </c>
      <c r="R92" s="1314"/>
      <c r="S92" s="1122">
        <v>1.7</v>
      </c>
      <c r="T92">
        <v>91.11</v>
      </c>
      <c r="U92">
        <v>73.239999999999995</v>
      </c>
      <c r="V92">
        <v>60.49</v>
      </c>
      <c r="W92">
        <v>50.92</v>
      </c>
      <c r="X92">
        <v>43.47</v>
      </c>
      <c r="Y92">
        <v>37.520000000000003</v>
      </c>
      <c r="Z92">
        <v>32.65</v>
      </c>
      <c r="AA92">
        <v>28.59</v>
      </c>
      <c r="AB92">
        <v>25.15</v>
      </c>
      <c r="AC92">
        <v>22.21</v>
      </c>
      <c r="AD92">
        <v>19.66</v>
      </c>
      <c r="AE92">
        <v>17.420000000000002</v>
      </c>
      <c r="AF92">
        <v>15.45</v>
      </c>
      <c r="AG92" s="1114">
        <v>13.7</v>
      </c>
      <c r="AI92" s="1314"/>
      <c r="AJ92" s="1122">
        <v>1.7</v>
      </c>
      <c r="AK92">
        <v>24.28</v>
      </c>
      <c r="AL92">
        <v>17.549999999999997</v>
      </c>
      <c r="AM92">
        <v>12.75</v>
      </c>
      <c r="AN92">
        <v>9.1499999999999986</v>
      </c>
      <c r="AO92">
        <v>6.3399999999999963</v>
      </c>
      <c r="AP92">
        <v>4.1100000000000065</v>
      </c>
      <c r="AQ92">
        <v>2.2699999999999996</v>
      </c>
      <c r="AR92">
        <v>0.73999999999999844</v>
      </c>
      <c r="AS92">
        <v>-0.55000000000000071</v>
      </c>
      <c r="AT92">
        <v>-1.6600000000000001</v>
      </c>
      <c r="AU92">
        <v>-2.620000000000001</v>
      </c>
      <c r="AV92">
        <v>-3.4599999999999973</v>
      </c>
      <c r="AW92">
        <v>-4.2100000000000009</v>
      </c>
      <c r="AX92" s="1114">
        <v>-4.8599999999999994</v>
      </c>
    </row>
    <row r="93" spans="1:50" x14ac:dyDescent="0.2">
      <c r="A93" s="1314"/>
      <c r="B93" s="1122">
        <v>1.8</v>
      </c>
      <c r="C93">
        <v>69.66</v>
      </c>
      <c r="D93">
        <v>58.05</v>
      </c>
      <c r="E93">
        <v>49.76</v>
      </c>
      <c r="F93">
        <v>43.54</v>
      </c>
      <c r="G93">
        <v>38.700000000000003</v>
      </c>
      <c r="H93">
        <v>34.83</v>
      </c>
      <c r="I93">
        <v>31.66</v>
      </c>
      <c r="J93">
        <v>29.03</v>
      </c>
      <c r="K93">
        <v>26.79</v>
      </c>
      <c r="L93">
        <v>24.88</v>
      </c>
      <c r="M93">
        <v>23.22</v>
      </c>
      <c r="N93">
        <v>21.77</v>
      </c>
      <c r="O93">
        <v>20.49</v>
      </c>
      <c r="P93" s="1114">
        <v>19.350000000000001</v>
      </c>
      <c r="R93" s="1314"/>
      <c r="S93" s="1122">
        <v>1.8</v>
      </c>
      <c r="T93">
        <v>96.31</v>
      </c>
      <c r="U93">
        <v>77.58</v>
      </c>
      <c r="V93">
        <v>64.2</v>
      </c>
      <c r="W93">
        <v>54.17</v>
      </c>
      <c r="X93">
        <v>46.37</v>
      </c>
      <c r="Y93">
        <v>40.119999999999997</v>
      </c>
      <c r="Z93">
        <v>35.01</v>
      </c>
      <c r="AA93">
        <v>30.76</v>
      </c>
      <c r="AB93">
        <v>27.16</v>
      </c>
      <c r="AC93">
        <v>24.07</v>
      </c>
      <c r="AD93">
        <v>21.39</v>
      </c>
      <c r="AE93">
        <v>19.05</v>
      </c>
      <c r="AF93">
        <v>16.989999999999998</v>
      </c>
      <c r="AG93" s="1114">
        <v>15.15</v>
      </c>
      <c r="AI93" s="1314"/>
      <c r="AJ93" s="1122">
        <v>1.8</v>
      </c>
      <c r="AK93">
        <v>26.650000000000006</v>
      </c>
      <c r="AL93">
        <v>19.53</v>
      </c>
      <c r="AM93">
        <v>14.440000000000005</v>
      </c>
      <c r="AN93">
        <v>10.630000000000003</v>
      </c>
      <c r="AO93">
        <v>7.6699999999999946</v>
      </c>
      <c r="AP93">
        <v>5.2899999999999991</v>
      </c>
      <c r="AQ93">
        <v>3.3499999999999979</v>
      </c>
      <c r="AR93">
        <v>1.7300000000000004</v>
      </c>
      <c r="AS93">
        <v>0.37000000000000099</v>
      </c>
      <c r="AT93">
        <v>-0.80999999999999872</v>
      </c>
      <c r="AU93">
        <v>-1.8299999999999983</v>
      </c>
      <c r="AV93">
        <v>-2.7199999999999989</v>
      </c>
      <c r="AW93">
        <v>-3.5</v>
      </c>
      <c r="AX93" s="1114">
        <v>-4.2000000000000011</v>
      </c>
    </row>
    <row r="94" spans="1:50" x14ac:dyDescent="0.2">
      <c r="A94" s="1314"/>
      <c r="B94" s="1122">
        <v>1.9</v>
      </c>
      <c r="C94">
        <v>72.5</v>
      </c>
      <c r="D94">
        <v>60.41</v>
      </c>
      <c r="E94">
        <v>51.78</v>
      </c>
      <c r="F94">
        <v>45.31</v>
      </c>
      <c r="G94">
        <v>40.28</v>
      </c>
      <c r="H94">
        <v>36.25</v>
      </c>
      <c r="I94">
        <v>32.950000000000003</v>
      </c>
      <c r="J94">
        <v>30.21</v>
      </c>
      <c r="K94">
        <v>27.88</v>
      </c>
      <c r="L94">
        <v>25.89</v>
      </c>
      <c r="M94">
        <v>24.17</v>
      </c>
      <c r="N94">
        <v>22.65</v>
      </c>
      <c r="O94">
        <v>21.32</v>
      </c>
      <c r="P94" s="1114">
        <v>20.14</v>
      </c>
      <c r="R94" s="1314"/>
      <c r="S94" s="1122">
        <v>1.9</v>
      </c>
      <c r="T94">
        <v>101.52</v>
      </c>
      <c r="U94">
        <v>81.92</v>
      </c>
      <c r="V94">
        <v>67.92</v>
      </c>
      <c r="W94">
        <v>57.42</v>
      </c>
      <c r="X94">
        <v>49.26</v>
      </c>
      <c r="Y94">
        <v>42.73</v>
      </c>
      <c r="Z94">
        <v>37.380000000000003</v>
      </c>
      <c r="AA94">
        <v>32.93</v>
      </c>
      <c r="AB94">
        <v>29.16</v>
      </c>
      <c r="AC94">
        <v>25.93</v>
      </c>
      <c r="AD94">
        <v>23.13</v>
      </c>
      <c r="AE94">
        <v>20.68</v>
      </c>
      <c r="AF94">
        <v>18.52</v>
      </c>
      <c r="AG94" s="1114">
        <v>16.600000000000001</v>
      </c>
      <c r="AI94" s="1314"/>
      <c r="AJ94" s="1122">
        <v>1.9</v>
      </c>
      <c r="AK94">
        <v>29.019999999999996</v>
      </c>
      <c r="AL94">
        <v>21.510000000000005</v>
      </c>
      <c r="AM94">
        <v>16.14</v>
      </c>
      <c r="AN94">
        <v>12.11</v>
      </c>
      <c r="AO94">
        <v>8.9799999999999969</v>
      </c>
      <c r="AP94">
        <v>6.4799999999999969</v>
      </c>
      <c r="AQ94">
        <v>4.43</v>
      </c>
      <c r="AR94">
        <v>2.7199999999999989</v>
      </c>
      <c r="AS94">
        <v>1.2800000000000011</v>
      </c>
      <c r="AT94">
        <v>3.9999999999999147E-2</v>
      </c>
      <c r="AU94">
        <v>-1.0400000000000027</v>
      </c>
      <c r="AV94">
        <v>-1.9699999999999989</v>
      </c>
      <c r="AW94">
        <v>-2.8000000000000007</v>
      </c>
      <c r="AX94" s="1114">
        <v>-3.5399999999999991</v>
      </c>
    </row>
    <row r="95" spans="1:50" x14ac:dyDescent="0.2">
      <c r="A95" s="1314"/>
      <c r="B95" s="1122">
        <v>2</v>
      </c>
      <c r="C95">
        <v>75.33</v>
      </c>
      <c r="D95">
        <v>62.77</v>
      </c>
      <c r="E95">
        <v>53.81</v>
      </c>
      <c r="F95">
        <v>47.08</v>
      </c>
      <c r="G95">
        <v>41.85</v>
      </c>
      <c r="H95">
        <v>37.659999999999997</v>
      </c>
      <c r="I95">
        <v>34.24</v>
      </c>
      <c r="J95">
        <v>31.39</v>
      </c>
      <c r="K95">
        <v>28.97</v>
      </c>
      <c r="L95">
        <v>26.9</v>
      </c>
      <c r="M95">
        <v>25.11</v>
      </c>
      <c r="N95">
        <v>23.54</v>
      </c>
      <c r="O95">
        <v>22.16</v>
      </c>
      <c r="P95" s="1114">
        <v>20.92</v>
      </c>
      <c r="R95" s="1314"/>
      <c r="S95" s="1122">
        <v>2</v>
      </c>
      <c r="T95">
        <v>106.73</v>
      </c>
      <c r="U95">
        <v>86.26</v>
      </c>
      <c r="V95">
        <v>71.64</v>
      </c>
      <c r="W95">
        <v>60.68</v>
      </c>
      <c r="X95">
        <v>52.15</v>
      </c>
      <c r="Y95">
        <v>45.33</v>
      </c>
      <c r="Z95">
        <v>39.75</v>
      </c>
      <c r="AA95">
        <v>35.1</v>
      </c>
      <c r="AB95">
        <v>31.16</v>
      </c>
      <c r="AC95">
        <v>27.79</v>
      </c>
      <c r="AD95">
        <v>24.86</v>
      </c>
      <c r="AE95">
        <v>22.31</v>
      </c>
      <c r="AF95">
        <v>20.05</v>
      </c>
      <c r="AG95" s="1114">
        <v>18.04</v>
      </c>
      <c r="AI95" s="1314"/>
      <c r="AJ95" s="1122">
        <v>2</v>
      </c>
      <c r="AK95">
        <v>31.400000000000006</v>
      </c>
      <c r="AL95">
        <v>23.490000000000002</v>
      </c>
      <c r="AM95">
        <v>17.829999999999998</v>
      </c>
      <c r="AN95">
        <v>13.600000000000001</v>
      </c>
      <c r="AO95">
        <v>10.299999999999997</v>
      </c>
      <c r="AP95">
        <v>7.6700000000000017</v>
      </c>
      <c r="AQ95">
        <v>5.509999999999998</v>
      </c>
      <c r="AR95">
        <v>3.7100000000000009</v>
      </c>
      <c r="AS95">
        <v>2.1900000000000013</v>
      </c>
      <c r="AT95">
        <v>0.89000000000000057</v>
      </c>
      <c r="AU95">
        <v>-0.25</v>
      </c>
      <c r="AV95">
        <v>-1.2300000000000004</v>
      </c>
      <c r="AW95">
        <v>-2.1099999999999994</v>
      </c>
      <c r="AX95" s="1114">
        <v>-2.8800000000000026</v>
      </c>
    </row>
    <row r="96" spans="1:50" x14ac:dyDescent="0.2">
      <c r="A96" s="1314"/>
      <c r="B96" s="1122">
        <v>2.1</v>
      </c>
      <c r="C96">
        <v>78.16</v>
      </c>
      <c r="D96">
        <v>65.14</v>
      </c>
      <c r="E96">
        <v>55.83</v>
      </c>
      <c r="F96">
        <v>48.85</v>
      </c>
      <c r="G96">
        <v>43.42</v>
      </c>
      <c r="H96">
        <v>39.08</v>
      </c>
      <c r="I96">
        <v>35.53</v>
      </c>
      <c r="J96">
        <v>32.57</v>
      </c>
      <c r="K96">
        <v>30.06</v>
      </c>
      <c r="L96">
        <v>27.92</v>
      </c>
      <c r="M96">
        <v>26.05</v>
      </c>
      <c r="N96">
        <v>24.43</v>
      </c>
      <c r="O96">
        <v>22.99</v>
      </c>
      <c r="P96" s="1114">
        <v>21.71</v>
      </c>
      <c r="R96" s="1314"/>
      <c r="S96" s="1122">
        <v>2.1</v>
      </c>
      <c r="T96">
        <v>111.93</v>
      </c>
      <c r="U96">
        <v>90.6</v>
      </c>
      <c r="V96">
        <v>75.36</v>
      </c>
      <c r="W96">
        <v>63.93</v>
      </c>
      <c r="X96">
        <v>55.04</v>
      </c>
      <c r="Y96">
        <v>47.93</v>
      </c>
      <c r="Z96">
        <v>42.11</v>
      </c>
      <c r="AA96">
        <v>37.270000000000003</v>
      </c>
      <c r="AB96">
        <v>33.159999999999997</v>
      </c>
      <c r="AC96">
        <v>29.65</v>
      </c>
      <c r="AD96">
        <v>26.6</v>
      </c>
      <c r="AE96">
        <v>23.93</v>
      </c>
      <c r="AF96">
        <v>21.58</v>
      </c>
      <c r="AG96" s="1114">
        <v>19.489999999999998</v>
      </c>
      <c r="AI96" s="1314"/>
      <c r="AJ96" s="1122">
        <v>2.1</v>
      </c>
      <c r="AK96">
        <v>33.77000000000001</v>
      </c>
      <c r="AL96">
        <v>25.459999999999994</v>
      </c>
      <c r="AM96">
        <v>19.53</v>
      </c>
      <c r="AN96">
        <v>15.079999999999998</v>
      </c>
      <c r="AO96">
        <v>11.619999999999997</v>
      </c>
      <c r="AP96">
        <v>8.8500000000000014</v>
      </c>
      <c r="AQ96">
        <v>6.5799999999999983</v>
      </c>
      <c r="AR96">
        <v>4.7000000000000028</v>
      </c>
      <c r="AS96">
        <v>3.0999999999999979</v>
      </c>
      <c r="AT96">
        <v>1.7299999999999969</v>
      </c>
      <c r="AU96">
        <v>0.55000000000000071</v>
      </c>
      <c r="AV96">
        <v>-0.5</v>
      </c>
      <c r="AW96">
        <v>-1.4100000000000001</v>
      </c>
      <c r="AX96" s="1114">
        <v>-2.2200000000000024</v>
      </c>
    </row>
    <row r="97" spans="1:50" x14ac:dyDescent="0.2">
      <c r="A97" s="1314"/>
      <c r="B97" s="1122">
        <v>2.2000000000000002</v>
      </c>
      <c r="C97">
        <v>81</v>
      </c>
      <c r="D97">
        <v>67.5</v>
      </c>
      <c r="E97">
        <v>57.85</v>
      </c>
      <c r="F97">
        <v>50.62</v>
      </c>
      <c r="G97">
        <v>45</v>
      </c>
      <c r="H97">
        <v>40.5</v>
      </c>
      <c r="I97">
        <v>36.82</v>
      </c>
      <c r="J97">
        <v>33.75</v>
      </c>
      <c r="K97">
        <v>31.15</v>
      </c>
      <c r="L97">
        <v>28.93</v>
      </c>
      <c r="M97">
        <v>27</v>
      </c>
      <c r="N97">
        <v>25.31</v>
      </c>
      <c r="O97">
        <v>23.82</v>
      </c>
      <c r="P97" s="1114">
        <v>22.5</v>
      </c>
      <c r="R97" s="1314"/>
      <c r="S97" s="1122">
        <v>2.2000000000000002</v>
      </c>
      <c r="T97">
        <v>117.14</v>
      </c>
      <c r="U97">
        <v>94.94</v>
      </c>
      <c r="V97">
        <v>79.08</v>
      </c>
      <c r="W97">
        <v>67.19</v>
      </c>
      <c r="X97">
        <v>57.94</v>
      </c>
      <c r="Y97">
        <v>50.54</v>
      </c>
      <c r="Z97">
        <v>44.48</v>
      </c>
      <c r="AA97">
        <v>39.44</v>
      </c>
      <c r="AB97">
        <v>35.17</v>
      </c>
      <c r="AC97">
        <v>31.51</v>
      </c>
      <c r="AD97">
        <v>28.33</v>
      </c>
      <c r="AE97">
        <v>25.56</v>
      </c>
      <c r="AF97">
        <v>23.11</v>
      </c>
      <c r="AG97" s="1114">
        <v>20.93</v>
      </c>
      <c r="AI97" s="1314"/>
      <c r="AJ97" s="1122">
        <v>2.2000000000000002</v>
      </c>
      <c r="AK97">
        <v>36.14</v>
      </c>
      <c r="AL97">
        <v>27.439999999999998</v>
      </c>
      <c r="AM97">
        <v>21.229999999999997</v>
      </c>
      <c r="AN97">
        <v>16.57</v>
      </c>
      <c r="AO97">
        <v>12.939999999999998</v>
      </c>
      <c r="AP97">
        <v>10.039999999999999</v>
      </c>
      <c r="AQ97">
        <v>7.6599999999999966</v>
      </c>
      <c r="AR97">
        <v>5.6899999999999977</v>
      </c>
      <c r="AS97">
        <v>4.0200000000000031</v>
      </c>
      <c r="AT97">
        <v>2.5800000000000018</v>
      </c>
      <c r="AU97">
        <v>1.3299999999999983</v>
      </c>
      <c r="AV97">
        <v>0.25</v>
      </c>
      <c r="AW97">
        <v>-0.71000000000000085</v>
      </c>
      <c r="AX97" s="1114">
        <v>-1.5700000000000003</v>
      </c>
    </row>
    <row r="98" spans="1:50" x14ac:dyDescent="0.2">
      <c r="A98" s="1314"/>
      <c r="B98" s="1122">
        <v>2.2999999999999998</v>
      </c>
      <c r="C98">
        <v>83.83</v>
      </c>
      <c r="D98">
        <v>69.86</v>
      </c>
      <c r="E98">
        <v>59.88</v>
      </c>
      <c r="F98">
        <v>52.39</v>
      </c>
      <c r="G98">
        <v>46.57</v>
      </c>
      <c r="H98">
        <v>41.91</v>
      </c>
      <c r="I98">
        <v>38.1</v>
      </c>
      <c r="J98">
        <v>34.93</v>
      </c>
      <c r="K98">
        <v>32.24</v>
      </c>
      <c r="L98">
        <v>29.94</v>
      </c>
      <c r="M98">
        <v>27.94</v>
      </c>
      <c r="N98">
        <v>26.2</v>
      </c>
      <c r="O98">
        <v>24.66</v>
      </c>
      <c r="P98" s="1114">
        <v>23.29</v>
      </c>
      <c r="R98" s="1314"/>
      <c r="S98" s="1122">
        <v>2.2999999999999998</v>
      </c>
      <c r="T98">
        <v>122.35</v>
      </c>
      <c r="U98">
        <v>99.28</v>
      </c>
      <c r="V98">
        <v>82.8</v>
      </c>
      <c r="W98">
        <v>70.44</v>
      </c>
      <c r="X98">
        <v>60.83</v>
      </c>
      <c r="Y98">
        <v>53.14</v>
      </c>
      <c r="Z98">
        <v>46.85</v>
      </c>
      <c r="AA98">
        <v>41.6</v>
      </c>
      <c r="AB98">
        <v>37.17</v>
      </c>
      <c r="AC98">
        <v>33.369999999999997</v>
      </c>
      <c r="AD98">
        <v>30.07</v>
      </c>
      <c r="AE98">
        <v>27.19</v>
      </c>
      <c r="AF98">
        <v>24.64</v>
      </c>
      <c r="AG98" s="1114">
        <v>22.38</v>
      </c>
      <c r="AI98" s="1314"/>
      <c r="AJ98" s="1122">
        <v>2.2999999999999998</v>
      </c>
      <c r="AK98">
        <v>38.519999999999996</v>
      </c>
      <c r="AL98">
        <v>29.42</v>
      </c>
      <c r="AM98">
        <v>22.919999999999995</v>
      </c>
      <c r="AN98">
        <v>18.049999999999997</v>
      </c>
      <c r="AO98">
        <v>14.259999999999998</v>
      </c>
      <c r="AP98">
        <v>11.230000000000004</v>
      </c>
      <c r="AQ98">
        <v>8.75</v>
      </c>
      <c r="AR98">
        <v>6.6700000000000017</v>
      </c>
      <c r="AS98">
        <v>4.93</v>
      </c>
      <c r="AT98">
        <v>3.4299999999999962</v>
      </c>
      <c r="AU98">
        <v>2.129999999999999</v>
      </c>
      <c r="AV98">
        <v>0.99000000000000199</v>
      </c>
      <c r="AW98">
        <v>-1.9999999999999574E-2</v>
      </c>
      <c r="AX98" s="1114">
        <v>-0.91000000000000014</v>
      </c>
    </row>
    <row r="99" spans="1:50" x14ac:dyDescent="0.2">
      <c r="A99" s="1315"/>
      <c r="B99" s="1125">
        <v>2.4</v>
      </c>
      <c r="C99" s="132">
        <v>86.66</v>
      </c>
      <c r="D99" s="132">
        <v>72.22</v>
      </c>
      <c r="E99" s="132">
        <v>61.9</v>
      </c>
      <c r="F99" s="132">
        <v>54.16</v>
      </c>
      <c r="G99" s="132">
        <v>48.15</v>
      </c>
      <c r="H99" s="132">
        <v>43.33</v>
      </c>
      <c r="I99" s="132">
        <v>39.39</v>
      </c>
      <c r="J99" s="132">
        <v>36.11</v>
      </c>
      <c r="K99" s="132">
        <v>33.33</v>
      </c>
      <c r="L99" s="132">
        <v>30.95</v>
      </c>
      <c r="M99" s="132">
        <v>28.89</v>
      </c>
      <c r="N99" s="132">
        <v>27.08</v>
      </c>
      <c r="O99" s="132">
        <v>25.49</v>
      </c>
      <c r="P99" s="1116">
        <v>24.07</v>
      </c>
      <c r="R99" s="1315"/>
      <c r="S99" s="1125">
        <v>2.4</v>
      </c>
      <c r="T99" s="132">
        <v>127.55</v>
      </c>
      <c r="U99" s="132">
        <v>103.62</v>
      </c>
      <c r="V99" s="132">
        <v>86.52</v>
      </c>
      <c r="W99" s="132">
        <v>73.69</v>
      </c>
      <c r="X99" s="132">
        <v>63.72</v>
      </c>
      <c r="Y99" s="132">
        <v>55.74</v>
      </c>
      <c r="Z99" s="132">
        <v>49.21</v>
      </c>
      <c r="AA99" s="132">
        <v>43.77</v>
      </c>
      <c r="AB99" s="132">
        <v>39.17</v>
      </c>
      <c r="AC99" s="132">
        <v>35.229999999999997</v>
      </c>
      <c r="AD99" s="132">
        <v>31.81</v>
      </c>
      <c r="AE99" s="132">
        <v>28.81</v>
      </c>
      <c r="AF99" s="132">
        <v>26.17</v>
      </c>
      <c r="AG99" s="1116">
        <v>23.83</v>
      </c>
      <c r="AI99" s="1315"/>
      <c r="AJ99" s="1125">
        <v>2.4</v>
      </c>
      <c r="AK99" s="132">
        <v>40.89</v>
      </c>
      <c r="AL99" s="132">
        <v>31.400000000000006</v>
      </c>
      <c r="AM99" s="132">
        <v>24.619999999999997</v>
      </c>
      <c r="AN99" s="132">
        <v>19.53</v>
      </c>
      <c r="AO99" s="132">
        <v>15.57</v>
      </c>
      <c r="AP99" s="132">
        <v>12.410000000000004</v>
      </c>
      <c r="AQ99" s="132">
        <v>9.82</v>
      </c>
      <c r="AR99" s="132">
        <v>7.6600000000000037</v>
      </c>
      <c r="AS99" s="132">
        <v>5.8400000000000034</v>
      </c>
      <c r="AT99" s="132">
        <v>4.2799999999999976</v>
      </c>
      <c r="AU99" s="132">
        <v>2.9199999999999982</v>
      </c>
      <c r="AV99" s="132">
        <v>1.7300000000000004</v>
      </c>
      <c r="AW99" s="132">
        <v>0.68000000000000327</v>
      </c>
      <c r="AX99" s="1116">
        <v>-0.24000000000000199</v>
      </c>
    </row>
  </sheetData>
  <mergeCells count="22">
    <mergeCell ref="A81:A99"/>
    <mergeCell ref="R81:R99"/>
    <mergeCell ref="AI81:AI99"/>
    <mergeCell ref="R30:W30"/>
    <mergeCell ref="A78:P78"/>
    <mergeCell ref="R78:AG78"/>
    <mergeCell ref="AI78:AX78"/>
    <mergeCell ref="C79:P79"/>
    <mergeCell ref="T79:AG79"/>
    <mergeCell ref="AK79:AX79"/>
    <mergeCell ref="A57:A75"/>
    <mergeCell ref="R54:AG54"/>
    <mergeCell ref="T55:AG55"/>
    <mergeCell ref="R57:R75"/>
    <mergeCell ref="AI54:AX54"/>
    <mergeCell ref="AK55:AX55"/>
    <mergeCell ref="AI57:AI75"/>
    <mergeCell ref="A33:A51"/>
    <mergeCell ref="C31:P31"/>
    <mergeCell ref="A30:P30"/>
    <mergeCell ref="A54:P54"/>
    <mergeCell ref="C55:P55"/>
  </mergeCells>
  <conditionalFormatting sqref="C33:P51">
    <cfRule type="colorScale" priority="10">
      <colorScale>
        <cfvo type="min"/>
        <cfvo type="percentile" val="50"/>
        <cfvo type="max"/>
        <color rgb="FF63BE7B"/>
        <color rgb="FFFFEB84"/>
        <color rgb="FFF8696B"/>
      </colorScale>
    </cfRule>
  </conditionalFormatting>
  <conditionalFormatting sqref="C57:P75">
    <cfRule type="colorScale" priority="9">
      <colorScale>
        <cfvo type="min"/>
        <cfvo type="percentile" val="50"/>
        <cfvo type="max"/>
        <color rgb="FF63BE7B"/>
        <color rgb="FFFFEB84"/>
        <color rgb="FFF8696B"/>
      </colorScale>
    </cfRule>
  </conditionalFormatting>
  <conditionalFormatting sqref="C81:P99">
    <cfRule type="colorScale" priority="4">
      <colorScale>
        <cfvo type="min"/>
        <cfvo type="percentile" val="50"/>
        <cfvo type="max"/>
        <color rgb="FF63BE7B"/>
        <color rgb="FFFFEB84"/>
        <color rgb="FFF8696B"/>
      </colorScale>
    </cfRule>
  </conditionalFormatting>
  <conditionalFormatting sqref="T57:AG75">
    <cfRule type="colorScale" priority="8">
      <colorScale>
        <cfvo type="min"/>
        <cfvo type="percentile" val="50"/>
        <cfvo type="max"/>
        <color rgb="FF63BE7B"/>
        <color rgb="FFFFEB84"/>
        <color rgb="FFF8696B"/>
      </colorScale>
    </cfRule>
  </conditionalFormatting>
  <conditionalFormatting sqref="T81:AG99">
    <cfRule type="colorScale" priority="3">
      <colorScale>
        <cfvo type="min"/>
        <cfvo type="percentile" val="50"/>
        <cfvo type="max"/>
        <color rgb="FF63BE7B"/>
        <color rgb="FFFFEB84"/>
        <color rgb="FFF8696B"/>
      </colorScale>
    </cfRule>
  </conditionalFormatting>
  <conditionalFormatting sqref="AJ56">
    <cfRule type="colorScale" priority="6">
      <colorScale>
        <cfvo type="min"/>
        <cfvo type="percentile" val="50"/>
        <cfvo type="max"/>
        <color rgb="FFF8696B"/>
        <color rgb="FFFCFCFF"/>
        <color rgb="FF63BE7B"/>
      </colorScale>
    </cfRule>
  </conditionalFormatting>
  <conditionalFormatting sqref="AJ80">
    <cfRule type="colorScale" priority="2">
      <colorScale>
        <cfvo type="min"/>
        <cfvo type="percentile" val="50"/>
        <cfvo type="max"/>
        <color rgb="FFF8696B"/>
        <color rgb="FFFCFCFF"/>
        <color rgb="FF63BE7B"/>
      </colorScale>
    </cfRule>
  </conditionalFormatting>
  <conditionalFormatting sqref="AK57:AX75">
    <cfRule type="colorScale" priority="5">
      <colorScale>
        <cfvo type="min"/>
        <cfvo type="percentile" val="50"/>
        <cfvo type="max"/>
        <color rgb="FF5A8AC6"/>
        <color rgb="FFFCFCFF"/>
        <color rgb="FFF8696B"/>
      </colorScale>
    </cfRule>
  </conditionalFormatting>
  <conditionalFormatting sqref="AK81:AX99">
    <cfRule type="colorScale" priority="1">
      <colorScale>
        <cfvo type="min"/>
        <cfvo type="percentile" val="50"/>
        <cfvo type="max"/>
        <color rgb="FF5A8AC6"/>
        <color rgb="FFFCFCFF"/>
        <color rgb="FFF8696B"/>
      </colorScale>
    </cfRule>
  </conditionalFormatting>
  <pageMargins left="0.7" right="0.7" top="0.75" bottom="0.75" header="0.3" footer="0.3"/>
  <drawing r:id="rId1"/>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DB69D47-7748-4087-889F-E2ED3EE6A2F7}">
  <sheetPr>
    <tabColor theme="5" tint="0.39997558519241921"/>
  </sheetPr>
  <dimension ref="A1:H44"/>
  <sheetViews>
    <sheetView topLeftCell="A3" workbookViewId="0">
      <selection activeCell="K29" sqref="K29"/>
    </sheetView>
  </sheetViews>
  <sheetFormatPr defaultColWidth="8.85546875" defaultRowHeight="12.75" x14ac:dyDescent="0.2"/>
  <cols>
    <col min="1" max="1" width="10" customWidth="1"/>
    <col min="2" max="2" width="15.140625" customWidth="1"/>
    <col min="3" max="3" width="18.140625" customWidth="1"/>
    <col min="4" max="4" width="30" customWidth="1"/>
    <col min="5" max="5" width="25.85546875" customWidth="1"/>
    <col min="6" max="6" width="24.42578125" customWidth="1"/>
  </cols>
  <sheetData>
    <row r="1" spans="1:1" ht="15" x14ac:dyDescent="0.25">
      <c r="A1" s="12" t="s">
        <v>241</v>
      </c>
    </row>
    <row r="26" spans="1:8" ht="24.75" customHeight="1" x14ac:dyDescent="0.2">
      <c r="A26" s="1117" t="s">
        <v>2938</v>
      </c>
      <c r="B26" s="1118" t="s">
        <v>2939</v>
      </c>
      <c r="C26" s="1118" t="s">
        <v>2940</v>
      </c>
      <c r="D26" s="1118" t="s">
        <v>2941</v>
      </c>
      <c r="E26" s="1118" t="s">
        <v>2942</v>
      </c>
      <c r="F26" s="1119" t="s">
        <v>2943</v>
      </c>
    </row>
    <row r="27" spans="1:8" x14ac:dyDescent="0.2">
      <c r="A27" s="1113">
        <v>2007</v>
      </c>
      <c r="B27">
        <v>2</v>
      </c>
      <c r="C27">
        <v>18.899999999999999</v>
      </c>
      <c r="D27" s="1120"/>
      <c r="E27" s="1120"/>
      <c r="F27" s="1122">
        <v>273.95999999999998</v>
      </c>
      <c r="H27" s="85"/>
    </row>
    <row r="28" spans="1:8" x14ac:dyDescent="0.2">
      <c r="A28" s="1113">
        <v>2008</v>
      </c>
      <c r="B28">
        <v>1</v>
      </c>
      <c r="C28">
        <v>10</v>
      </c>
      <c r="D28" s="1120"/>
      <c r="E28" s="1120"/>
      <c r="F28" s="1122">
        <v>192.26</v>
      </c>
      <c r="H28" s="85"/>
    </row>
    <row r="29" spans="1:8" x14ac:dyDescent="0.2">
      <c r="A29" s="1113">
        <v>2009</v>
      </c>
      <c r="B29">
        <v>2</v>
      </c>
      <c r="C29">
        <v>46</v>
      </c>
      <c r="D29" s="1120"/>
      <c r="E29" s="1120"/>
      <c r="F29" s="1122">
        <v>133.37</v>
      </c>
      <c r="H29" s="85"/>
    </row>
    <row r="30" spans="1:8" x14ac:dyDescent="0.2">
      <c r="A30" s="1113">
        <v>2010</v>
      </c>
      <c r="B30">
        <v>8</v>
      </c>
      <c r="C30">
        <v>152.47</v>
      </c>
      <c r="D30" s="1120">
        <v>227.11</v>
      </c>
      <c r="E30" s="1120">
        <v>151.41999999999999</v>
      </c>
      <c r="F30" s="1122">
        <v>187.35</v>
      </c>
      <c r="H30" s="85"/>
    </row>
    <row r="31" spans="1:8" x14ac:dyDescent="0.2">
      <c r="A31" s="1113">
        <v>2011</v>
      </c>
      <c r="B31">
        <v>27</v>
      </c>
      <c r="C31">
        <v>402.88</v>
      </c>
      <c r="D31" s="1120">
        <v>214.76</v>
      </c>
      <c r="E31" s="1120">
        <v>143.36000000000001</v>
      </c>
      <c r="F31" s="1122">
        <v>198.35</v>
      </c>
      <c r="H31" s="85"/>
    </row>
    <row r="32" spans="1:8" x14ac:dyDescent="0.2">
      <c r="A32" s="1113">
        <v>2012</v>
      </c>
      <c r="B32">
        <v>39</v>
      </c>
      <c r="C32">
        <v>899.94</v>
      </c>
      <c r="D32" s="1120">
        <v>162.68</v>
      </c>
      <c r="E32" s="1120">
        <v>109.95</v>
      </c>
      <c r="F32" s="1122">
        <v>154.71</v>
      </c>
      <c r="H32" s="85"/>
    </row>
    <row r="33" spans="1:8" x14ac:dyDescent="0.2">
      <c r="A33" s="1113">
        <v>2013</v>
      </c>
      <c r="B33">
        <v>38</v>
      </c>
      <c r="C33">
        <v>1341.35</v>
      </c>
      <c r="D33" s="1120">
        <v>149.49</v>
      </c>
      <c r="E33" s="1120">
        <v>100.39</v>
      </c>
      <c r="F33" s="1122">
        <v>143.53</v>
      </c>
      <c r="H33" s="85"/>
    </row>
    <row r="34" spans="1:8" x14ac:dyDescent="0.2">
      <c r="A34" s="1113">
        <v>2014</v>
      </c>
      <c r="B34">
        <v>63</v>
      </c>
      <c r="C34">
        <v>3130.48</v>
      </c>
      <c r="D34" s="1120">
        <v>148.66</v>
      </c>
      <c r="E34" s="1120">
        <v>99.9</v>
      </c>
      <c r="F34" s="1122">
        <v>144.61000000000001</v>
      </c>
      <c r="H34" s="85"/>
    </row>
    <row r="35" spans="1:8" x14ac:dyDescent="0.2">
      <c r="A35" s="1113">
        <v>2015</v>
      </c>
      <c r="B35">
        <v>84</v>
      </c>
      <c r="C35">
        <v>2833.48</v>
      </c>
      <c r="D35" s="1120">
        <v>114.58</v>
      </c>
      <c r="E35" s="1120">
        <v>78.180000000000007</v>
      </c>
      <c r="F35" s="1122">
        <v>107.56</v>
      </c>
      <c r="H35" s="85"/>
    </row>
    <row r="36" spans="1:8" x14ac:dyDescent="0.2">
      <c r="A36" s="1113">
        <v>2016</v>
      </c>
      <c r="B36">
        <v>145</v>
      </c>
      <c r="C36">
        <v>7380.79</v>
      </c>
      <c r="D36" s="1120">
        <v>85.95</v>
      </c>
      <c r="E36" s="1120">
        <v>59.63</v>
      </c>
      <c r="F36" s="1122">
        <v>66.67</v>
      </c>
      <c r="H36" s="85"/>
    </row>
    <row r="37" spans="1:8" x14ac:dyDescent="0.2">
      <c r="A37" s="1113">
        <v>2017</v>
      </c>
      <c r="B37">
        <v>162</v>
      </c>
      <c r="C37">
        <v>4018.54</v>
      </c>
      <c r="D37" s="1120">
        <v>83.07</v>
      </c>
      <c r="E37" s="1120">
        <v>58.01</v>
      </c>
      <c r="F37" s="1122">
        <v>53.8</v>
      </c>
      <c r="H37" s="85"/>
    </row>
    <row r="38" spans="1:8" x14ac:dyDescent="0.2">
      <c r="A38" s="1113">
        <v>2018</v>
      </c>
      <c r="B38">
        <v>94</v>
      </c>
      <c r="C38">
        <v>3949.42</v>
      </c>
      <c r="D38" s="1120">
        <v>68.069999999999993</v>
      </c>
      <c r="E38" s="1120">
        <v>48.1</v>
      </c>
      <c r="F38" s="1122">
        <v>49.69</v>
      </c>
      <c r="H38" s="85"/>
    </row>
    <row r="39" spans="1:8" x14ac:dyDescent="0.2">
      <c r="A39" s="1113">
        <v>2019</v>
      </c>
      <c r="B39">
        <v>101</v>
      </c>
      <c r="C39">
        <v>4497.3599999999997</v>
      </c>
      <c r="D39" s="1120">
        <v>57.42</v>
      </c>
      <c r="E39" s="1120">
        <v>42.44</v>
      </c>
      <c r="F39" s="1122">
        <v>38.44</v>
      </c>
      <c r="H39" s="85"/>
    </row>
    <row r="40" spans="1:8" x14ac:dyDescent="0.2">
      <c r="A40" s="1113">
        <v>2020</v>
      </c>
      <c r="B40">
        <v>157</v>
      </c>
      <c r="C40">
        <v>9489.0400000000009</v>
      </c>
      <c r="D40" s="1120">
        <v>48.31</v>
      </c>
      <c r="E40" s="1120">
        <v>35.96</v>
      </c>
      <c r="F40" s="1122">
        <v>30.66</v>
      </c>
      <c r="H40" s="85"/>
    </row>
    <row r="41" spans="1:8" x14ac:dyDescent="0.2">
      <c r="A41" s="1113">
        <v>2021</v>
      </c>
      <c r="B41">
        <v>128</v>
      </c>
      <c r="C41">
        <v>11258.24</v>
      </c>
      <c r="D41" s="1120">
        <v>44.98</v>
      </c>
      <c r="E41" s="1120">
        <v>33.69</v>
      </c>
      <c r="F41" s="1122">
        <v>26</v>
      </c>
      <c r="H41" s="85"/>
    </row>
    <row r="42" spans="1:8" x14ac:dyDescent="0.2">
      <c r="A42" s="1113">
        <v>2022</v>
      </c>
      <c r="B42">
        <v>140</v>
      </c>
      <c r="C42">
        <v>9832.6299999999992</v>
      </c>
      <c r="D42" s="1120">
        <v>44.76</v>
      </c>
      <c r="E42" s="1120">
        <v>33.270000000000003</v>
      </c>
      <c r="F42" s="1122">
        <v>23.43</v>
      </c>
      <c r="H42" s="85"/>
    </row>
    <row r="43" spans="1:8" x14ac:dyDescent="0.2">
      <c r="A43" s="1115">
        <v>2023</v>
      </c>
      <c r="B43" s="132">
        <v>75</v>
      </c>
      <c r="C43" s="132">
        <v>7076.97</v>
      </c>
      <c r="D43" s="1123">
        <v>46.48</v>
      </c>
      <c r="E43" s="1123">
        <v>30.52</v>
      </c>
      <c r="F43" s="1125">
        <v>23.93</v>
      </c>
      <c r="H43" s="85"/>
    </row>
    <row r="44" spans="1:8" x14ac:dyDescent="0.2">
      <c r="B44">
        <f>SUM(B27:B43)</f>
        <v>1266</v>
      </c>
      <c r="C44">
        <f>SUM(C27:C43)</f>
        <v>66338.489999999991</v>
      </c>
    </row>
  </sheetData>
  <pageMargins left="0.7" right="0.7" top="0.75" bottom="0.75" header="0.3" footer="0.3"/>
  <drawing r:id="rId1"/>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tabColor theme="5" tint="0.39997558519241921"/>
  </sheetPr>
  <dimension ref="A1:BA501"/>
  <sheetViews>
    <sheetView zoomScale="85" zoomScaleNormal="85" workbookViewId="0">
      <selection activeCell="L15" sqref="L15"/>
    </sheetView>
  </sheetViews>
  <sheetFormatPr defaultColWidth="8.7109375" defaultRowHeight="12.75" x14ac:dyDescent="0.2"/>
  <cols>
    <col min="1" max="1" width="17.42578125" style="14" customWidth="1"/>
    <col min="2" max="2" width="13.42578125" style="14" bestFit="1" customWidth="1"/>
    <col min="3" max="3" width="11.42578125" style="14" bestFit="1" customWidth="1"/>
    <col min="4" max="4" width="6.7109375" style="54" bestFit="1" customWidth="1"/>
    <col min="5" max="5" width="14.140625" style="54" bestFit="1" customWidth="1"/>
    <col min="6" max="6" width="6.42578125" style="54" bestFit="1" customWidth="1"/>
    <col min="7" max="7" width="5.42578125" style="54" bestFit="1" customWidth="1"/>
    <col min="8" max="8" width="7.28515625" style="54" bestFit="1" customWidth="1"/>
    <col min="9" max="10" width="6.42578125" style="1" bestFit="1" customWidth="1"/>
    <col min="11" max="11" width="7.28515625" style="1" bestFit="1" customWidth="1"/>
    <col min="12" max="12" width="17.85546875" style="1" bestFit="1" customWidth="1"/>
    <col min="13" max="13" width="8.7109375" style="1" customWidth="1"/>
    <col min="14" max="20" width="8.7109375" style="1"/>
    <col min="21" max="21" width="17.85546875" style="1" customWidth="1"/>
    <col min="22" max="22" width="13.28515625" style="1" customWidth="1"/>
    <col min="23" max="23" width="11.7109375" style="1" customWidth="1"/>
    <col min="24" max="24" width="10.28515625" style="1" customWidth="1"/>
    <col min="25" max="25" width="8.7109375" style="1"/>
    <col min="26" max="26" width="16.42578125" style="1" customWidth="1"/>
    <col min="27" max="27" width="10.28515625" style="1" bestFit="1" customWidth="1"/>
    <col min="28" max="30" width="8.7109375" style="1"/>
    <col min="31" max="31" width="10.85546875" style="1" bestFit="1" customWidth="1"/>
    <col min="32" max="32" width="8.7109375" style="1"/>
    <col min="33" max="33" width="10.28515625" style="1" bestFit="1" customWidth="1"/>
    <col min="34" max="51" width="8.7109375" style="1"/>
    <col min="52" max="52" width="10.28515625" style="1" bestFit="1" customWidth="1"/>
    <col min="53" max="16384" width="8.7109375" style="1"/>
  </cols>
  <sheetData>
    <row r="1" spans="1:48" ht="15" x14ac:dyDescent="0.2">
      <c r="A1" s="53" t="s">
        <v>424</v>
      </c>
      <c r="M1" s="53" t="s">
        <v>425</v>
      </c>
      <c r="Y1" s="53"/>
      <c r="Z1" s="53" t="s">
        <v>426</v>
      </c>
      <c r="AA1" s="54"/>
      <c r="AB1" s="54"/>
      <c r="AC1" s="54"/>
      <c r="AD1" s="54"/>
      <c r="AE1" s="54"/>
      <c r="AI1" s="53"/>
      <c r="AJ1" s="53" t="s">
        <v>427</v>
      </c>
      <c r="AV1" s="53" t="s">
        <v>428</v>
      </c>
    </row>
    <row r="17" spans="1:53" x14ac:dyDescent="0.2">
      <c r="M17" s="55"/>
    </row>
    <row r="18" spans="1:53" x14ac:dyDescent="0.2">
      <c r="M18" s="55"/>
    </row>
    <row r="22" spans="1:53" x14ac:dyDescent="0.2">
      <c r="A22" s="25" t="s">
        <v>123</v>
      </c>
      <c r="K22" s="55"/>
      <c r="L22" s="55"/>
      <c r="M22" s="25" t="s">
        <v>123</v>
      </c>
      <c r="Z22" s="25" t="s">
        <v>123</v>
      </c>
      <c r="AJ22" s="25" t="s">
        <v>123</v>
      </c>
      <c r="BA22" s="475"/>
    </row>
    <row r="23" spans="1:53" x14ac:dyDescent="0.2">
      <c r="A23" s="25" t="s">
        <v>2904</v>
      </c>
      <c r="K23" s="55"/>
      <c r="L23" s="55"/>
      <c r="M23" s="25"/>
      <c r="Z23" s="25"/>
      <c r="AJ23" s="25"/>
      <c r="BA23" s="475"/>
    </row>
    <row r="24" spans="1:53" x14ac:dyDescent="0.2">
      <c r="L24" s="55"/>
      <c r="M24" s="55"/>
    </row>
    <row r="25" spans="1:53" x14ac:dyDescent="0.2">
      <c r="A25" s="113" t="s">
        <v>77</v>
      </c>
      <c r="B25" s="34" t="s">
        <v>71</v>
      </c>
      <c r="C25" s="34" t="s">
        <v>2821</v>
      </c>
      <c r="D25" s="62" t="s">
        <v>7</v>
      </c>
      <c r="E25" s="62" t="s">
        <v>72</v>
      </c>
      <c r="F25" s="62" t="s">
        <v>4</v>
      </c>
      <c r="G25" s="62" t="s">
        <v>3</v>
      </c>
      <c r="H25" s="62" t="s">
        <v>2</v>
      </c>
      <c r="I25" s="62" t="s">
        <v>1</v>
      </c>
      <c r="J25" s="62" t="s">
        <v>5</v>
      </c>
      <c r="K25" s="62" t="s">
        <v>6</v>
      </c>
      <c r="L25" s="62" t="s">
        <v>73</v>
      </c>
      <c r="M25" s="63" t="s">
        <v>51</v>
      </c>
      <c r="O25" s="113" t="s">
        <v>51</v>
      </c>
      <c r="P25" s="34" t="s">
        <v>21</v>
      </c>
      <c r="Q25" s="34" t="s">
        <v>122</v>
      </c>
      <c r="R25" s="34" t="s">
        <v>139</v>
      </c>
      <c r="S25" s="112" t="s">
        <v>140</v>
      </c>
      <c r="T25" s="10" t="s">
        <v>141</v>
      </c>
    </row>
    <row r="26" spans="1:53" x14ac:dyDescent="0.2">
      <c r="A26" s="166">
        <v>38961</v>
      </c>
      <c r="B26" s="854">
        <v>7</v>
      </c>
      <c r="C26" s="1030">
        <v>20</v>
      </c>
      <c r="D26" s="70" t="e">
        <v>#N/A</v>
      </c>
      <c r="E26" s="70">
        <v>273.95950796055206</v>
      </c>
      <c r="F26" s="70" t="e">
        <v>#N/A</v>
      </c>
      <c r="G26" s="70" t="e">
        <v>#N/A</v>
      </c>
      <c r="H26" s="70" t="e">
        <v>#N/A</v>
      </c>
      <c r="I26" s="70" t="e">
        <v>#N/A</v>
      </c>
      <c r="J26" s="70" t="e">
        <v>#N/A</v>
      </c>
      <c r="K26" s="70" t="e">
        <v>#N/A</v>
      </c>
      <c r="L26" s="70" t="e">
        <v>#N/A</v>
      </c>
      <c r="M26" s="855" t="e">
        <v>#N/A</v>
      </c>
      <c r="N26" s="32"/>
      <c r="O26" s="856" t="e">
        <v>#N/A</v>
      </c>
      <c r="P26" s="857">
        <v>273.95950796055206</v>
      </c>
      <c r="Q26" s="857" t="e">
        <v>#N/A</v>
      </c>
      <c r="R26" s="857" t="e">
        <v>#N/A</v>
      </c>
      <c r="S26" s="858" t="e">
        <v>#N/A</v>
      </c>
      <c r="T26" s="174"/>
      <c r="U26" s="32"/>
      <c r="AA26" s="55"/>
    </row>
    <row r="27" spans="1:53" x14ac:dyDescent="0.2">
      <c r="A27" s="58">
        <v>39258</v>
      </c>
      <c r="B27" s="37">
        <v>5</v>
      </c>
      <c r="C27" s="380">
        <v>20</v>
      </c>
      <c r="D27" s="54">
        <v>247.55519322607671</v>
      </c>
      <c r="E27" s="54" t="e">
        <v>#N/A</v>
      </c>
      <c r="F27" s="54" t="e">
        <v>#N/A</v>
      </c>
      <c r="G27" s="54" t="e">
        <v>#N/A</v>
      </c>
      <c r="H27" s="54" t="e">
        <v>#N/A</v>
      </c>
      <c r="I27" s="54" t="e">
        <v>#N/A</v>
      </c>
      <c r="J27" s="54" t="e">
        <v>#N/A</v>
      </c>
      <c r="K27" s="54" t="e">
        <v>#N/A</v>
      </c>
      <c r="L27" s="54" t="e">
        <v>#N/A</v>
      </c>
      <c r="M27" s="59" t="e">
        <v>#N/A</v>
      </c>
      <c r="N27" s="32"/>
      <c r="O27" s="40" t="e">
        <v>#N/A</v>
      </c>
      <c r="P27" s="33">
        <v>247.55519322607671</v>
      </c>
      <c r="Q27" s="33" t="e">
        <v>#N/A</v>
      </c>
      <c r="R27" s="33" t="e">
        <v>#N/A</v>
      </c>
      <c r="S27" s="114" t="e">
        <v>#N/A</v>
      </c>
      <c r="T27" s="174"/>
      <c r="U27" s="35"/>
      <c r="V27" s="225" t="s">
        <v>393</v>
      </c>
      <c r="W27" s="38"/>
      <c r="X27" s="41"/>
      <c r="Z27" s="3" t="str">
        <f>"LevelTen "&amp;'LevelTen Solar PPA Prices'!A46</f>
        <v>LevelTen Market-Averaged Continental</v>
      </c>
      <c r="AA27" s="55" t="s">
        <v>2849</v>
      </c>
    </row>
    <row r="28" spans="1:53" x14ac:dyDescent="0.2">
      <c r="A28" s="58">
        <v>39630</v>
      </c>
      <c r="B28" s="37">
        <v>550</v>
      </c>
      <c r="C28" s="380">
        <v>25</v>
      </c>
      <c r="D28" s="54">
        <v>167.82681218499144</v>
      </c>
      <c r="E28" s="54" t="e">
        <v>#N/A</v>
      </c>
      <c r="F28" s="54" t="e">
        <v>#N/A</v>
      </c>
      <c r="G28" s="54" t="e">
        <v>#N/A</v>
      </c>
      <c r="H28" s="54" t="e">
        <v>#N/A</v>
      </c>
      <c r="I28" s="54" t="e">
        <v>#N/A</v>
      </c>
      <c r="J28" s="54" t="e">
        <v>#N/A</v>
      </c>
      <c r="K28" s="54" t="e">
        <v>#N/A</v>
      </c>
      <c r="L28" s="54" t="e">
        <v>#N/A</v>
      </c>
      <c r="M28" s="59" t="e">
        <v>#N/A</v>
      </c>
      <c r="O28" s="40" t="e">
        <v>#N/A</v>
      </c>
      <c r="P28" s="33">
        <v>167.82681218499144</v>
      </c>
      <c r="Q28" s="33" t="e">
        <v>#N/A</v>
      </c>
      <c r="R28" s="33" t="e">
        <v>#N/A</v>
      </c>
      <c r="S28" s="114" t="e">
        <v>#N/A</v>
      </c>
      <c r="T28" s="174"/>
      <c r="U28" s="16" t="s">
        <v>2968</v>
      </c>
      <c r="V28" s="1" t="s">
        <v>2414</v>
      </c>
      <c r="W28" s="1" t="s">
        <v>2967</v>
      </c>
      <c r="X28" s="224" t="s">
        <v>2442</v>
      </c>
      <c r="Z28" s="1" t="s">
        <v>2414</v>
      </c>
      <c r="AA28" s="1" t="s">
        <v>2414</v>
      </c>
    </row>
    <row r="29" spans="1:53" x14ac:dyDescent="0.2">
      <c r="A29" s="58">
        <v>39652</v>
      </c>
      <c r="B29" s="37">
        <v>210</v>
      </c>
      <c r="C29" s="380">
        <v>25</v>
      </c>
      <c r="D29" s="54">
        <v>145.05181849746117</v>
      </c>
      <c r="E29" s="54" t="e">
        <v>#N/A</v>
      </c>
      <c r="F29" s="54" t="e">
        <v>#N/A</v>
      </c>
      <c r="G29" s="54" t="e">
        <v>#N/A</v>
      </c>
      <c r="H29" s="54" t="e">
        <v>#N/A</v>
      </c>
      <c r="I29" s="54" t="e">
        <v>#N/A</v>
      </c>
      <c r="J29" s="54" t="e">
        <v>#N/A</v>
      </c>
      <c r="K29" s="54" t="e">
        <v>#N/A</v>
      </c>
      <c r="L29" s="54" t="e">
        <v>#N/A</v>
      </c>
      <c r="M29" s="59" t="e">
        <v>#N/A</v>
      </c>
      <c r="N29" s="32"/>
      <c r="O29" s="40" t="e">
        <v>#N/A</v>
      </c>
      <c r="P29" s="33">
        <v>145.05181849746117</v>
      </c>
      <c r="Q29" s="33" t="e">
        <v>#N/A</v>
      </c>
      <c r="R29" s="33" t="e">
        <v>#N/A</v>
      </c>
      <c r="S29" s="114" t="e">
        <v>#N/A</v>
      </c>
      <c r="T29" s="174"/>
      <c r="U29" s="13">
        <v>2009</v>
      </c>
      <c r="V29" s="54">
        <v>182.56885883227807</v>
      </c>
      <c r="W29" s="1" cm="1">
        <f t="array" ref="W29">SUMPRODUCT(1*(YEAR($A$31:$A$497)=U29),1*(ISNA($M$31:$M$497)))</f>
        <v>16</v>
      </c>
      <c r="X29" s="1140" cm="1">
        <f t="array" ref="X29">SUMPRODUCT(1*(YEAR($A$31:$A$497)=U29),1*(ISNA($M$31:$M$497)),$B$31:$B$497)</f>
        <v>1029.68</v>
      </c>
      <c r="AA29" s="55"/>
    </row>
    <row r="30" spans="1:53" x14ac:dyDescent="0.2">
      <c r="A30" s="58">
        <v>39801</v>
      </c>
      <c r="B30" s="37">
        <v>10</v>
      </c>
      <c r="C30" s="380">
        <v>20</v>
      </c>
      <c r="D30" s="54">
        <v>192.26487125862249</v>
      </c>
      <c r="E30" s="54" t="e">
        <v>#N/A</v>
      </c>
      <c r="F30" s="54" t="e">
        <v>#N/A</v>
      </c>
      <c r="G30" s="54" t="e">
        <v>#N/A</v>
      </c>
      <c r="H30" s="54" t="e">
        <v>#N/A</v>
      </c>
      <c r="I30" s="54" t="e">
        <v>#N/A</v>
      </c>
      <c r="J30" s="54" t="e">
        <v>#N/A</v>
      </c>
      <c r="K30" s="54" t="e">
        <v>#N/A</v>
      </c>
      <c r="L30" s="54" t="e">
        <v>#N/A</v>
      </c>
      <c r="M30" s="59" t="e">
        <v>#N/A</v>
      </c>
      <c r="N30" s="32"/>
      <c r="O30" s="40" t="e">
        <v>#N/A</v>
      </c>
      <c r="P30" s="33">
        <v>192.26487125862249</v>
      </c>
      <c r="Q30" s="33" t="e">
        <v>#N/A</v>
      </c>
      <c r="R30" s="33" t="e">
        <v>#N/A</v>
      </c>
      <c r="S30" s="114" t="e">
        <v>#N/A</v>
      </c>
      <c r="T30" s="174"/>
      <c r="U30" s="13">
        <f>U29+1</f>
        <v>2010</v>
      </c>
      <c r="V30" s="54">
        <v>149.69336954285399</v>
      </c>
      <c r="W30" s="1043" cm="1">
        <f t="array" ref="W30">SUMPRODUCT(1*(YEAR($A$31:$A$497)=U30),1*(ISNA($M$31:$M$497)))</f>
        <v>31</v>
      </c>
      <c r="X30" s="1141" cm="1">
        <f t="array" ref="X30">SUMPRODUCT(1*(YEAR($A$31:$A$497)=U30),1*(ISNA($M$31:$M$497)),$B$31:$B$497)</f>
        <v>1753.45</v>
      </c>
      <c r="AA30" s="55"/>
    </row>
    <row r="31" spans="1:53" x14ac:dyDescent="0.2">
      <c r="A31" s="58">
        <v>39867</v>
      </c>
      <c r="B31" s="37">
        <v>30</v>
      </c>
      <c r="C31" s="380">
        <v>25</v>
      </c>
      <c r="D31" s="54" t="e">
        <v>#N/A</v>
      </c>
      <c r="E31" s="54">
        <v>148.56009907471184</v>
      </c>
      <c r="F31" s="54" t="e">
        <v>#N/A</v>
      </c>
      <c r="G31" s="54" t="e">
        <v>#N/A</v>
      </c>
      <c r="H31" s="54" t="e">
        <v>#N/A</v>
      </c>
      <c r="I31" s="54" t="e">
        <v>#N/A</v>
      </c>
      <c r="J31" s="54" t="e">
        <v>#N/A</v>
      </c>
      <c r="K31" s="54" t="e">
        <v>#N/A</v>
      </c>
      <c r="L31" s="54" t="e">
        <v>#N/A</v>
      </c>
      <c r="M31" s="59" t="e">
        <v>#N/A</v>
      </c>
      <c r="O31" s="40" t="e">
        <v>#N/A</v>
      </c>
      <c r="P31" s="33">
        <v>148.56009907471184</v>
      </c>
      <c r="Q31" s="33" t="e">
        <v>#N/A</v>
      </c>
      <c r="R31" s="33" t="e">
        <v>#N/A</v>
      </c>
      <c r="S31" s="114" t="e">
        <v>#N/A</v>
      </c>
      <c r="T31" s="174"/>
      <c r="U31" s="13">
        <f t="shared" ref="U31:U40" si="0">U30+1</f>
        <v>2011</v>
      </c>
      <c r="V31" s="54">
        <v>121.39383567194464</v>
      </c>
      <c r="W31" s="1043" cm="1">
        <f t="array" ref="W31">SUMPRODUCT(1*(YEAR($A$31:$A$497)=U31),1*(ISNA($M$31:$M$497)))</f>
        <v>20</v>
      </c>
      <c r="X31" s="1141" cm="1">
        <f t="array" ref="X31">SUMPRODUCT(1*(YEAR($A$31:$A$497)=U31),1*(ISNA($M$31:$M$497)),$B$31:$B$497)</f>
        <v>1805</v>
      </c>
      <c r="Z31" s="55"/>
      <c r="AA31" s="55"/>
    </row>
    <row r="32" spans="1:53" x14ac:dyDescent="0.2">
      <c r="A32" s="58">
        <v>39873</v>
      </c>
      <c r="B32" s="37">
        <v>30</v>
      </c>
      <c r="C32" s="380">
        <v>25</v>
      </c>
      <c r="D32" s="54" t="e">
        <v>#N/A</v>
      </c>
      <c r="E32" s="54" t="e">
        <v>#N/A</v>
      </c>
      <c r="F32" s="54" t="e">
        <v>#N/A</v>
      </c>
      <c r="G32" s="54" t="e">
        <v>#N/A</v>
      </c>
      <c r="H32" s="54">
        <v>176.34353910042432</v>
      </c>
      <c r="I32" s="54" t="e">
        <v>#N/A</v>
      </c>
      <c r="J32" s="54" t="e">
        <v>#N/A</v>
      </c>
      <c r="K32" s="54" t="e">
        <v>#N/A</v>
      </c>
      <c r="L32" s="54" t="e">
        <v>#N/A</v>
      </c>
      <c r="M32" s="59" t="e">
        <v>#N/A</v>
      </c>
      <c r="N32" s="32"/>
      <c r="O32" s="40" t="e">
        <v>#N/A</v>
      </c>
      <c r="P32" s="33" t="e">
        <v>#N/A</v>
      </c>
      <c r="Q32" s="33">
        <v>176.34353910042432</v>
      </c>
      <c r="R32" s="33" t="e">
        <v>#N/A</v>
      </c>
      <c r="S32" s="114" t="e">
        <v>#N/A</v>
      </c>
      <c r="T32" s="174"/>
      <c r="U32" s="13">
        <f t="shared" si="0"/>
        <v>2012</v>
      </c>
      <c r="V32" s="54">
        <v>94.240026234075756</v>
      </c>
      <c r="W32" s="1043" cm="1">
        <f t="array" ref="W32">SUMPRODUCT(1*(YEAR($A$31:$A$497)=U32),1*(ISNA($M$31:$M$497)))</f>
        <v>19</v>
      </c>
      <c r="X32" s="1141" cm="1">
        <f t="array" ref="X32">SUMPRODUCT(1*(YEAR($A$31:$A$497)=U32),1*(ISNA($M$31:$M$497)),$B$31:$B$497)</f>
        <v>1112.8</v>
      </c>
      <c r="AA32" s="55"/>
    </row>
    <row r="33" spans="1:31" x14ac:dyDescent="0.2">
      <c r="A33" s="58">
        <v>39877</v>
      </c>
      <c r="B33" s="37">
        <v>19</v>
      </c>
      <c r="C33" s="380">
        <v>20</v>
      </c>
      <c r="D33" s="54" t="e">
        <v>#N/A</v>
      </c>
      <c r="E33" s="54">
        <v>167.74203823592816</v>
      </c>
      <c r="F33" s="54" t="e">
        <v>#N/A</v>
      </c>
      <c r="G33" s="54" t="e">
        <v>#N/A</v>
      </c>
      <c r="H33" s="54" t="e">
        <v>#N/A</v>
      </c>
      <c r="I33" s="54" t="e">
        <v>#N/A</v>
      </c>
      <c r="J33" s="54" t="e">
        <v>#N/A</v>
      </c>
      <c r="K33" s="54" t="e">
        <v>#N/A</v>
      </c>
      <c r="L33" s="54" t="e">
        <v>#N/A</v>
      </c>
      <c r="M33" s="59" t="e">
        <v>#N/A</v>
      </c>
      <c r="N33" s="32"/>
      <c r="O33" s="40" t="e">
        <v>#N/A</v>
      </c>
      <c r="P33" s="33">
        <v>167.74203823592816</v>
      </c>
      <c r="Q33" s="33" t="e">
        <v>#N/A</v>
      </c>
      <c r="R33" s="33" t="e">
        <v>#N/A</v>
      </c>
      <c r="S33" s="114" t="e">
        <v>#N/A</v>
      </c>
      <c r="T33" s="174"/>
      <c r="U33" s="13">
        <f t="shared" si="0"/>
        <v>2013</v>
      </c>
      <c r="V33" s="54">
        <v>74.31117771118717</v>
      </c>
      <c r="W33" s="1043" cm="1">
        <f t="array" ref="W33">SUMPRODUCT(1*(YEAR($A$31:$A$497)=U33),1*(ISNA($M$31:$M$497)))</f>
        <v>23</v>
      </c>
      <c r="X33" s="1141" cm="1">
        <f t="array" ref="X33">SUMPRODUCT(1*(YEAR($A$31:$A$497)=U33),1*(ISNA($M$31:$M$497)),$B$31:$B$497)</f>
        <v>696.11399999999992</v>
      </c>
      <c r="AA33" s="55"/>
      <c r="AE33" s="32"/>
    </row>
    <row r="34" spans="1:31" x14ac:dyDescent="0.2">
      <c r="A34" s="58">
        <v>39934</v>
      </c>
      <c r="B34" s="37">
        <v>12.6</v>
      </c>
      <c r="C34" s="380">
        <v>30</v>
      </c>
      <c r="D34" s="54" t="e">
        <v>#N/A</v>
      </c>
      <c r="E34" s="54" t="e">
        <v>#N/A</v>
      </c>
      <c r="F34" s="54" t="e">
        <v>#N/A</v>
      </c>
      <c r="G34" s="54" t="e">
        <v>#N/A</v>
      </c>
      <c r="H34" s="54" t="e">
        <v>#N/A</v>
      </c>
      <c r="I34" s="54" t="e">
        <v>#N/A</v>
      </c>
      <c r="J34" s="54" t="e">
        <v>#N/A</v>
      </c>
      <c r="K34" s="54" t="e">
        <v>#N/A</v>
      </c>
      <c r="L34" s="54">
        <v>230.05272436345837</v>
      </c>
      <c r="M34" s="59" t="e">
        <v>#N/A</v>
      </c>
      <c r="N34" s="32"/>
      <c r="O34" s="40" t="e">
        <v>#N/A</v>
      </c>
      <c r="P34" s="33" t="e">
        <v>#N/A</v>
      </c>
      <c r="Q34" s="33" t="e">
        <v>#N/A</v>
      </c>
      <c r="R34" s="33" t="e">
        <v>#N/A</v>
      </c>
      <c r="S34" s="114">
        <v>230.05272436345837</v>
      </c>
      <c r="T34" s="174"/>
      <c r="U34" s="13">
        <f t="shared" si="0"/>
        <v>2014</v>
      </c>
      <c r="V34" s="54">
        <v>60.418513724402395</v>
      </c>
      <c r="W34" s="1043" cm="1">
        <f t="array" ref="W34">SUMPRODUCT(1*(YEAR($A$31:$A$497)=U34),1*(ISNA($M$31:$M$497)))</f>
        <v>43</v>
      </c>
      <c r="X34" s="1141" cm="1">
        <f t="array" ref="X34">SUMPRODUCT(1*(YEAR($A$31:$A$497)=U34),1*(ISNA($M$31:$M$497)),$B$31:$B$497)</f>
        <v>2232.2160000000003</v>
      </c>
      <c r="AA34" s="55"/>
      <c r="AE34" s="859"/>
    </row>
    <row r="35" spans="1:31" x14ac:dyDescent="0.2">
      <c r="A35" s="58">
        <v>39941</v>
      </c>
      <c r="B35" s="37">
        <v>230</v>
      </c>
      <c r="C35" s="380">
        <v>25</v>
      </c>
      <c r="D35" s="54">
        <v>161.88769618038208</v>
      </c>
      <c r="E35" s="54" t="e">
        <v>#N/A</v>
      </c>
      <c r="F35" s="54" t="e">
        <v>#N/A</v>
      </c>
      <c r="G35" s="54" t="e">
        <v>#N/A</v>
      </c>
      <c r="H35" s="54" t="e">
        <v>#N/A</v>
      </c>
      <c r="I35" s="54" t="e">
        <v>#N/A</v>
      </c>
      <c r="J35" s="54" t="e">
        <v>#N/A</v>
      </c>
      <c r="K35" s="54" t="e">
        <v>#N/A</v>
      </c>
      <c r="L35" s="54" t="e">
        <v>#N/A</v>
      </c>
      <c r="M35" s="59" t="e">
        <v>#N/A</v>
      </c>
      <c r="N35" s="32"/>
      <c r="O35" s="40" t="e">
        <v>#N/A</v>
      </c>
      <c r="P35" s="33">
        <v>161.88769618038208</v>
      </c>
      <c r="Q35" s="33" t="e">
        <v>#N/A</v>
      </c>
      <c r="R35" s="33" t="e">
        <v>#N/A</v>
      </c>
      <c r="S35" s="114" t="e">
        <v>#N/A</v>
      </c>
      <c r="T35" s="174"/>
      <c r="U35" s="13">
        <f t="shared" si="0"/>
        <v>2015</v>
      </c>
      <c r="V35" s="54">
        <v>49.47272925726319</v>
      </c>
      <c r="W35" s="1043" cm="1">
        <f t="array" ref="W35">SUMPRODUCT(1*(YEAR($A$31:$A$497)=U35),1*(ISNA($M$31:$M$497)))</f>
        <v>59</v>
      </c>
      <c r="X35" s="1141" cm="1">
        <f t="array" ref="X35">SUMPRODUCT(1*(YEAR($A$31:$A$497)=U35),1*(ISNA($M$31:$M$497)),$B$31:$B$497)</f>
        <v>3591.7170000000001</v>
      </c>
      <c r="AA35" s="55"/>
    </row>
    <row r="36" spans="1:31" x14ac:dyDescent="0.2">
      <c r="A36" s="58">
        <v>39965</v>
      </c>
      <c r="B36" s="37">
        <v>20</v>
      </c>
      <c r="C36" s="380">
        <v>25</v>
      </c>
      <c r="D36" s="54" t="e">
        <v>#N/A</v>
      </c>
      <c r="E36" s="54">
        <v>143.56460204039954</v>
      </c>
      <c r="F36" s="54" t="e">
        <v>#N/A</v>
      </c>
      <c r="G36" s="54" t="e">
        <v>#N/A</v>
      </c>
      <c r="H36" s="54" t="e">
        <v>#N/A</v>
      </c>
      <c r="I36" s="54" t="e">
        <v>#N/A</v>
      </c>
      <c r="J36" s="54" t="e">
        <v>#N/A</v>
      </c>
      <c r="K36" s="54" t="e">
        <v>#N/A</v>
      </c>
      <c r="L36" s="54" t="e">
        <v>#N/A</v>
      </c>
      <c r="M36" s="59" t="e">
        <v>#N/A</v>
      </c>
      <c r="N36" s="32"/>
      <c r="O36" s="40" t="e">
        <v>#N/A</v>
      </c>
      <c r="P36" s="33">
        <v>143.56460204039954</v>
      </c>
      <c r="Q36" s="33" t="e">
        <v>#N/A</v>
      </c>
      <c r="R36" s="33" t="e">
        <v>#N/A</v>
      </c>
      <c r="S36" s="114" t="e">
        <v>#N/A</v>
      </c>
      <c r="T36" s="174"/>
      <c r="U36" s="13">
        <f t="shared" si="0"/>
        <v>2016</v>
      </c>
      <c r="V36" s="54">
        <v>40.118586852573202</v>
      </c>
      <c r="W36" s="1043" cm="1">
        <f t="array" ref="W36">SUMPRODUCT(1*(YEAR($A$31:$A$497)=U36),1*(ISNA($M$31:$M$497)))</f>
        <v>22</v>
      </c>
      <c r="X36" s="1141" cm="1">
        <f t="array" ref="X36">SUMPRODUCT(1*(YEAR($A$31:$A$497)=U36),1*(ISNA($M$31:$M$497)),$B$31:$B$497)</f>
        <v>1451.26</v>
      </c>
      <c r="AA36" s="55"/>
    </row>
    <row r="37" spans="1:31" x14ac:dyDescent="0.2">
      <c r="A37" s="58">
        <v>39965</v>
      </c>
      <c r="B37" s="37">
        <v>14</v>
      </c>
      <c r="C37" s="380">
        <v>30</v>
      </c>
      <c r="D37" s="54" t="e">
        <v>#N/A</v>
      </c>
      <c r="E37" s="54" t="e">
        <v>#N/A</v>
      </c>
      <c r="F37" s="54" t="e">
        <v>#N/A</v>
      </c>
      <c r="G37" s="54" t="e">
        <v>#N/A</v>
      </c>
      <c r="H37" s="54">
        <v>221.44020159696274</v>
      </c>
      <c r="I37" s="54" t="e">
        <v>#N/A</v>
      </c>
      <c r="J37" s="54" t="e">
        <v>#N/A</v>
      </c>
      <c r="K37" s="54" t="e">
        <v>#N/A</v>
      </c>
      <c r="L37" s="54" t="e">
        <v>#N/A</v>
      </c>
      <c r="M37" s="59" t="e">
        <v>#N/A</v>
      </c>
      <c r="N37" s="32"/>
      <c r="O37" s="40" t="e">
        <v>#N/A</v>
      </c>
      <c r="P37" s="33" t="e">
        <v>#N/A</v>
      </c>
      <c r="Q37" s="33">
        <v>221.44020159696274</v>
      </c>
      <c r="R37" s="33" t="e">
        <v>#N/A</v>
      </c>
      <c r="S37" s="114" t="e">
        <v>#N/A</v>
      </c>
      <c r="T37" s="174"/>
      <c r="U37" s="13">
        <f t="shared" si="0"/>
        <v>2017</v>
      </c>
      <c r="V37" s="54">
        <v>35.870646790159419</v>
      </c>
      <c r="W37" s="1043" cm="1">
        <f t="array" ref="W37">SUMPRODUCT(1*(YEAR($A$31:$A$497)=U37),1*(ISNA($M$31:$M$497)))</f>
        <v>42</v>
      </c>
      <c r="X37" s="1141" cm="1">
        <f t="array" ref="X37">SUMPRODUCT(1*(YEAR($A$31:$A$497)=U37),1*(ISNA($M$31:$M$497)),$B$31:$B$497)</f>
        <v>2634.33</v>
      </c>
      <c r="AA37" s="55"/>
      <c r="AD37" s="55"/>
    </row>
    <row r="38" spans="1:31" x14ac:dyDescent="0.2">
      <c r="A38" s="58">
        <v>39965</v>
      </c>
      <c r="B38" s="37">
        <v>10.08</v>
      </c>
      <c r="C38" s="380">
        <v>20</v>
      </c>
      <c r="D38" s="54" t="e">
        <v>#N/A</v>
      </c>
      <c r="E38" s="54" t="e">
        <v>#N/A</v>
      </c>
      <c r="F38" s="54" t="e">
        <v>#N/A</v>
      </c>
      <c r="G38" s="54" t="e">
        <v>#N/A</v>
      </c>
      <c r="H38" s="54" t="e">
        <v>#N/A</v>
      </c>
      <c r="I38" s="54">
        <v>253.49365295430985</v>
      </c>
      <c r="J38" s="54" t="e">
        <v>#N/A</v>
      </c>
      <c r="K38" s="54" t="e">
        <v>#N/A</v>
      </c>
      <c r="L38" s="54" t="e">
        <v>#N/A</v>
      </c>
      <c r="M38" s="59" t="e">
        <v>#N/A</v>
      </c>
      <c r="N38" s="32"/>
      <c r="O38" s="40" t="e">
        <v>#N/A</v>
      </c>
      <c r="P38" s="33" t="e">
        <v>#N/A</v>
      </c>
      <c r="Q38" s="33" t="e">
        <v>#N/A</v>
      </c>
      <c r="R38" s="33">
        <v>253.49365295430985</v>
      </c>
      <c r="S38" s="114" t="e">
        <v>#N/A</v>
      </c>
      <c r="T38" s="174"/>
      <c r="U38" s="13">
        <f t="shared" si="0"/>
        <v>2018</v>
      </c>
      <c r="V38" s="54">
        <v>26.847710973611246</v>
      </c>
      <c r="W38" s="1043" cm="1">
        <f t="array" ref="W38">SUMPRODUCT(1*(YEAR($A$31:$A$497)=U38),1*(ISNA($M$31:$M$497)))</f>
        <v>53</v>
      </c>
      <c r="X38" s="1141" cm="1">
        <f t="array" ref="X38">SUMPRODUCT(1*(YEAR($A$31:$A$497)=U38),1*(ISNA($M$31:$M$497)),$B$31:$B$497)</f>
        <v>4413.1694814814819</v>
      </c>
      <c r="Z38" s="37">
        <f>AVERAGE('LevelTen Solar PPA Prices'!B46:C46)</f>
        <v>29.147428513823186</v>
      </c>
      <c r="AA38" s="55"/>
    </row>
    <row r="39" spans="1:31" x14ac:dyDescent="0.2">
      <c r="A39" s="58">
        <v>39986</v>
      </c>
      <c r="B39" s="37">
        <v>48</v>
      </c>
      <c r="C39" s="380">
        <v>20</v>
      </c>
      <c r="D39" s="54">
        <v>189.78435494230879</v>
      </c>
      <c r="E39" s="54" t="e">
        <v>#N/A</v>
      </c>
      <c r="F39" s="54" t="e">
        <v>#N/A</v>
      </c>
      <c r="G39" s="54" t="e">
        <v>#N/A</v>
      </c>
      <c r="H39" s="54" t="e">
        <v>#N/A</v>
      </c>
      <c r="I39" s="54" t="e">
        <v>#N/A</v>
      </c>
      <c r="J39" s="54" t="e">
        <v>#N/A</v>
      </c>
      <c r="K39" s="54" t="e">
        <v>#N/A</v>
      </c>
      <c r="L39" s="54" t="e">
        <v>#N/A</v>
      </c>
      <c r="M39" s="59" t="e">
        <v>#N/A</v>
      </c>
      <c r="N39" s="32"/>
      <c r="O39" s="40" t="e">
        <v>#N/A</v>
      </c>
      <c r="P39" s="33">
        <v>189.78435494230879</v>
      </c>
      <c r="Q39" s="33" t="e">
        <v>#N/A</v>
      </c>
      <c r="R39" s="33" t="e">
        <v>#N/A</v>
      </c>
      <c r="S39" s="114" t="e">
        <v>#N/A</v>
      </c>
      <c r="T39" s="174"/>
      <c r="U39" s="13">
        <f t="shared" si="0"/>
        <v>2019</v>
      </c>
      <c r="V39" s="54">
        <v>22.753008526347312</v>
      </c>
      <c r="W39" s="1043" cm="1">
        <f t="array" ref="W39">SUMPRODUCT(1*(YEAR($A$31:$A$497)=U39),1*(ISNA($M$31:$M$497)))</f>
        <v>49</v>
      </c>
      <c r="X39" s="1141" cm="1">
        <f t="array" ref="X39">SUMPRODUCT(1*(YEAR($A$31:$A$497)=U39),1*(ISNA($M$31:$M$497)),$B$31:$B$497)</f>
        <v>4770.7376923076927</v>
      </c>
      <c r="Z39" s="37">
        <f>'LevelTen Solar PPA Prices'!AE$46</f>
        <v>27.006441744573856</v>
      </c>
      <c r="AA39" s="55"/>
    </row>
    <row r="40" spans="1:31" x14ac:dyDescent="0.2">
      <c r="A40" s="58">
        <v>40042</v>
      </c>
      <c r="B40" s="37">
        <v>250</v>
      </c>
      <c r="C40" s="380">
        <v>20</v>
      </c>
      <c r="D40" s="54">
        <v>160.34442766598573</v>
      </c>
      <c r="E40" s="54" t="e">
        <v>#N/A</v>
      </c>
      <c r="F40" s="54" t="e">
        <v>#N/A</v>
      </c>
      <c r="G40" s="54" t="e">
        <v>#N/A</v>
      </c>
      <c r="H40" s="54" t="e">
        <v>#N/A</v>
      </c>
      <c r="I40" s="54" t="e">
        <v>#N/A</v>
      </c>
      <c r="J40" s="54" t="e">
        <v>#N/A</v>
      </c>
      <c r="K40" s="54" t="e">
        <v>#N/A</v>
      </c>
      <c r="L40" s="54" t="e">
        <v>#N/A</v>
      </c>
      <c r="M40" s="59" t="e">
        <v>#N/A</v>
      </c>
      <c r="N40" s="32"/>
      <c r="O40" s="40" t="e">
        <v>#N/A</v>
      </c>
      <c r="P40" s="33">
        <v>160.34442766598573</v>
      </c>
      <c r="Q40" s="33" t="e">
        <v>#N/A</v>
      </c>
      <c r="R40" s="33" t="e">
        <v>#N/A</v>
      </c>
      <c r="S40" s="114" t="e">
        <v>#N/A</v>
      </c>
      <c r="T40" s="174"/>
      <c r="U40" s="13">
        <f t="shared" si="0"/>
        <v>2020</v>
      </c>
      <c r="V40" s="54">
        <v>24.54302308746357</v>
      </c>
      <c r="W40" s="1043" cm="1">
        <f t="array" ref="W40">SUMPRODUCT(1*(YEAR($A$31:$A$497)=U40),1*(ISNA($M$31:$M$497)))</f>
        <v>30</v>
      </c>
      <c r="X40" s="1141" cm="1">
        <f t="array" ref="X40">SUMPRODUCT(1*(YEAR($A$31:$A$497)=U40),1*(ISNA($M$31:$M$497)),$B$31:$B$497)</f>
        <v>3111.76</v>
      </c>
      <c r="Y40" s="859"/>
      <c r="Z40" s="37">
        <f>'LevelTen Solar PPA Prices'!AF$46</f>
        <v>27.357638895069634</v>
      </c>
      <c r="AA40" s="55"/>
    </row>
    <row r="41" spans="1:31" x14ac:dyDescent="0.2">
      <c r="A41" s="58">
        <v>40064</v>
      </c>
      <c r="B41" s="37">
        <v>250</v>
      </c>
      <c r="C41" s="380">
        <v>25</v>
      </c>
      <c r="D41" s="54">
        <v>228.32696567073825</v>
      </c>
      <c r="E41" s="54" t="e">
        <v>#N/A</v>
      </c>
      <c r="F41" s="54" t="e">
        <v>#N/A</v>
      </c>
      <c r="G41" s="54" t="e">
        <v>#N/A</v>
      </c>
      <c r="H41" s="54" t="e">
        <v>#N/A</v>
      </c>
      <c r="I41" s="54" t="e">
        <v>#N/A</v>
      </c>
      <c r="J41" s="54" t="e">
        <v>#N/A</v>
      </c>
      <c r="K41" s="54" t="e">
        <v>#N/A</v>
      </c>
      <c r="L41" s="54" t="e">
        <v>#N/A</v>
      </c>
      <c r="M41" s="59" t="e">
        <v>#N/A</v>
      </c>
      <c r="N41" s="32"/>
      <c r="O41" s="40" t="e">
        <v>#N/A</v>
      </c>
      <c r="P41" s="33">
        <v>228.32696567073825</v>
      </c>
      <c r="Q41" s="33" t="e">
        <v>#N/A</v>
      </c>
      <c r="R41" s="33" t="e">
        <v>#N/A</v>
      </c>
      <c r="S41" s="114" t="e">
        <v>#N/A</v>
      </c>
      <c r="T41" s="174"/>
      <c r="U41" s="13">
        <v>2021</v>
      </c>
      <c r="V41" s="54">
        <v>24.435778879234292</v>
      </c>
      <c r="W41" s="1043" cm="1">
        <f t="array" ref="W41">SUMPRODUCT(1*(YEAR($A$31:$A$497)=U41),1*(ISNA($M$31:$M$497)))</f>
        <v>26</v>
      </c>
      <c r="X41" s="1141" cm="1">
        <f t="array" ref="X41">SUMPRODUCT(1*(YEAR($A$31:$A$497)=U41),1*(ISNA($M$31:$M$497)),$B$31:$B$497)</f>
        <v>3681</v>
      </c>
      <c r="Y41" s="859"/>
      <c r="Z41" s="37">
        <f>'LevelTen Solar PPA Prices'!AG$46</f>
        <v>29.675304479183126</v>
      </c>
      <c r="AA41" s="33">
        <f>'Trio Solar PPA Prices'!$U$40</f>
        <v>31.25311887671786</v>
      </c>
    </row>
    <row r="42" spans="1:31" x14ac:dyDescent="0.2">
      <c r="A42" s="58">
        <v>40137</v>
      </c>
      <c r="B42" s="37">
        <v>21</v>
      </c>
      <c r="C42" s="380">
        <v>20</v>
      </c>
      <c r="D42" s="54">
        <v>133.3653403527571</v>
      </c>
      <c r="E42" s="54" t="e">
        <v>#N/A</v>
      </c>
      <c r="F42" s="54" t="e">
        <v>#N/A</v>
      </c>
      <c r="G42" s="54" t="e">
        <v>#N/A</v>
      </c>
      <c r="H42" s="54" t="e">
        <v>#N/A</v>
      </c>
      <c r="I42" s="54" t="e">
        <v>#N/A</v>
      </c>
      <c r="J42" s="54" t="e">
        <v>#N/A</v>
      </c>
      <c r="K42" s="54" t="e">
        <v>#N/A</v>
      </c>
      <c r="L42" s="54" t="e">
        <v>#N/A</v>
      </c>
      <c r="M42" s="59" t="e">
        <v>#N/A</v>
      </c>
      <c r="N42" s="32"/>
      <c r="O42" s="40" t="e">
        <v>#N/A</v>
      </c>
      <c r="P42" s="33">
        <v>133.3653403527571</v>
      </c>
      <c r="Q42" s="33" t="e">
        <v>#N/A</v>
      </c>
      <c r="R42" s="33" t="e">
        <v>#N/A</v>
      </c>
      <c r="S42" s="114" t="e">
        <v>#N/A</v>
      </c>
      <c r="T42" s="174"/>
      <c r="U42" s="13">
        <v>2022</v>
      </c>
      <c r="V42" s="54">
        <v>29.819481190301794</v>
      </c>
      <c r="W42" s="1043" cm="1">
        <f t="array" ref="W42">SUMPRODUCT(1*(YEAR($A$31:$A$497)=U42),1*(ISNA($M$31:$M$497)))</f>
        <v>16</v>
      </c>
      <c r="X42" s="1141" cm="1">
        <f t="array" ref="X42">SUMPRODUCT(1*(YEAR($A$31:$A$497)=U42),1*(ISNA($M$31:$M$497)),$B$31:$B$497)</f>
        <v>1498</v>
      </c>
      <c r="Y42" s="859"/>
      <c r="Z42" s="37">
        <f>'LevelTen Solar PPA Prices'!AH$46</f>
        <v>36.656030250284232</v>
      </c>
      <c r="AA42" s="33">
        <f>'Trio Solar PPA Prices'!$V$40</f>
        <v>41.543573444288185</v>
      </c>
    </row>
    <row r="43" spans="1:31" x14ac:dyDescent="0.2">
      <c r="A43" s="58">
        <v>40170</v>
      </c>
      <c r="B43" s="37">
        <v>50</v>
      </c>
      <c r="C43" s="380">
        <v>20</v>
      </c>
      <c r="D43" s="54" t="e">
        <v>#N/A</v>
      </c>
      <c r="E43" s="54" t="e">
        <v>#N/A</v>
      </c>
      <c r="F43" s="54" t="e">
        <v>#N/A</v>
      </c>
      <c r="G43" s="54">
        <v>147.05668499061463</v>
      </c>
      <c r="H43" s="54" t="e">
        <v>#N/A</v>
      </c>
      <c r="I43" s="54" t="e">
        <v>#N/A</v>
      </c>
      <c r="J43" s="54" t="e">
        <v>#N/A</v>
      </c>
      <c r="K43" s="54" t="e">
        <v>#N/A</v>
      </c>
      <c r="L43" s="54" t="e">
        <v>#N/A</v>
      </c>
      <c r="M43" s="59" t="e">
        <v>#N/A</v>
      </c>
      <c r="O43" s="40" t="e">
        <v>#N/A</v>
      </c>
      <c r="P43" s="33" t="e">
        <v>#N/A</v>
      </c>
      <c r="Q43" s="33">
        <v>147.05668499061463</v>
      </c>
      <c r="R43" s="33" t="e">
        <v>#N/A</v>
      </c>
      <c r="S43" s="114" t="e">
        <v>#N/A</v>
      </c>
      <c r="T43" s="174"/>
      <c r="U43" s="39">
        <v>2023</v>
      </c>
      <c r="V43" s="54">
        <v>35.483077947602581</v>
      </c>
      <c r="W43" s="1043" cm="1">
        <f t="array" ref="W43">SUMPRODUCT(1*(YEAR($A$31:$A$497)=U43),1*(ISNA($M$31:$M$497)))</f>
        <v>7</v>
      </c>
      <c r="X43" s="1141" cm="1">
        <f t="array" ref="X43">SUMPRODUCT(1*(YEAR($A$31:$A$497)=U43),1*(ISNA($M$31:$M$497)),$B$31:$B$497)</f>
        <v>868.8</v>
      </c>
      <c r="Y43" s="859"/>
      <c r="Z43" s="37">
        <f>'LevelTen Solar PPA Prices'!AI$46</f>
        <v>44.420555218049472</v>
      </c>
      <c r="AA43" s="33">
        <f>'Trio Solar PPA Prices'!$W$40</f>
        <v>47.905008954537458</v>
      </c>
    </row>
    <row r="44" spans="1:31" x14ac:dyDescent="0.2">
      <c r="A44" s="58">
        <v>40171</v>
      </c>
      <c r="B44" s="37">
        <v>6</v>
      </c>
      <c r="C44" s="380">
        <v>20</v>
      </c>
      <c r="D44" s="54">
        <v>281.7783709606249</v>
      </c>
      <c r="E44" s="54" t="e">
        <v>#N/A</v>
      </c>
      <c r="F44" s="54" t="e">
        <v>#N/A</v>
      </c>
      <c r="G44" s="54" t="e">
        <v>#N/A</v>
      </c>
      <c r="H44" s="54" t="e">
        <v>#N/A</v>
      </c>
      <c r="I44" s="54" t="e">
        <v>#N/A</v>
      </c>
      <c r="J44" s="54" t="e">
        <v>#N/A</v>
      </c>
      <c r="K44" s="54" t="e">
        <v>#N/A</v>
      </c>
      <c r="L44" s="54" t="e">
        <v>#N/A</v>
      </c>
      <c r="M44" s="59" t="e">
        <v>#N/A</v>
      </c>
      <c r="N44" s="32"/>
      <c r="O44" s="40" t="e">
        <v>#N/A</v>
      </c>
      <c r="P44" s="33">
        <v>281.7783709606249</v>
      </c>
      <c r="Q44" s="33" t="e">
        <v>#N/A</v>
      </c>
      <c r="R44" s="33" t="e">
        <v>#N/A</v>
      </c>
      <c r="S44" s="114" t="e">
        <v>#N/A</v>
      </c>
      <c r="T44" s="174"/>
      <c r="U44" s="36">
        <v>2024</v>
      </c>
      <c r="V44" s="953">
        <v>27.323879389928539</v>
      </c>
      <c r="W44" s="1142" cm="1">
        <f t="array" ref="W44">SUMPRODUCT(1*(YEAR($A$31:$A$497)=U44),1*(ISNA($M$31:$M$497)))</f>
        <v>5</v>
      </c>
      <c r="X44" s="1143" cm="1">
        <f t="array" ref="X44">SUMPRODUCT(1*(YEAR($A$31:$A$497)=U44),1*(ISNA($M$31:$M$497)),$B$31:$B$497)</f>
        <v>1187.8499999999999</v>
      </c>
      <c r="Y44" s="859"/>
      <c r="Z44" s="37">
        <f>AVERAGE('LevelTen Solar PPA Prices'!X46:Y46)</f>
        <v>45.312760342790526</v>
      </c>
      <c r="AA44" s="33">
        <f>'Trio Solar PPA Prices'!$X$40</f>
        <v>51.725024364407837</v>
      </c>
    </row>
    <row r="45" spans="1:31" x14ac:dyDescent="0.2">
      <c r="A45" s="58">
        <v>40171</v>
      </c>
      <c r="B45" s="37">
        <v>19</v>
      </c>
      <c r="C45" s="380">
        <v>20</v>
      </c>
      <c r="D45" s="54">
        <v>281.7783709606249</v>
      </c>
      <c r="E45" s="54" t="e">
        <v>#N/A</v>
      </c>
      <c r="F45" s="54" t="e">
        <v>#N/A</v>
      </c>
      <c r="G45" s="54" t="e">
        <v>#N/A</v>
      </c>
      <c r="H45" s="54" t="e">
        <v>#N/A</v>
      </c>
      <c r="I45" s="54" t="e">
        <v>#N/A</v>
      </c>
      <c r="J45" s="54" t="e">
        <v>#N/A</v>
      </c>
      <c r="K45" s="54" t="e">
        <v>#N/A</v>
      </c>
      <c r="L45" s="54" t="e">
        <v>#N/A</v>
      </c>
      <c r="M45" s="59" t="e">
        <v>#N/A</v>
      </c>
      <c r="N45" s="32"/>
      <c r="O45" s="40" t="e">
        <v>#N/A</v>
      </c>
      <c r="P45" s="33">
        <v>281.7783709606249</v>
      </c>
      <c r="Q45" s="33" t="e">
        <v>#N/A</v>
      </c>
      <c r="R45" s="33" t="e">
        <v>#N/A</v>
      </c>
      <c r="S45" s="114" t="e">
        <v>#N/A</v>
      </c>
      <c r="T45" s="174"/>
      <c r="AA45" s="55"/>
    </row>
    <row r="46" spans="1:31" x14ac:dyDescent="0.2">
      <c r="A46" s="58">
        <v>40171</v>
      </c>
      <c r="B46" s="37">
        <v>20</v>
      </c>
      <c r="C46" s="380">
        <v>20</v>
      </c>
      <c r="D46" s="54">
        <v>281.77837096062495</v>
      </c>
      <c r="E46" s="54" t="e">
        <v>#N/A</v>
      </c>
      <c r="F46" s="54" t="e">
        <v>#N/A</v>
      </c>
      <c r="G46" s="54" t="e">
        <v>#N/A</v>
      </c>
      <c r="H46" s="54" t="e">
        <v>#N/A</v>
      </c>
      <c r="I46" s="54" t="e">
        <v>#N/A</v>
      </c>
      <c r="J46" s="54" t="e">
        <v>#N/A</v>
      </c>
      <c r="K46" s="54" t="e">
        <v>#N/A</v>
      </c>
      <c r="L46" s="54" t="e">
        <v>#N/A</v>
      </c>
      <c r="M46" s="59" t="e">
        <v>#N/A</v>
      </c>
      <c r="N46" s="32"/>
      <c r="O46" s="40" t="e">
        <v>#N/A</v>
      </c>
      <c r="P46" s="33">
        <v>281.77837096062495</v>
      </c>
      <c r="Q46" s="33" t="e">
        <v>#N/A</v>
      </c>
      <c r="R46" s="33" t="e">
        <v>#N/A</v>
      </c>
      <c r="S46" s="114" t="e">
        <v>#N/A</v>
      </c>
      <c r="T46" s="174"/>
      <c r="AA46" s="55"/>
    </row>
    <row r="47" spans="1:31" x14ac:dyDescent="0.2">
      <c r="A47" s="58">
        <v>40204</v>
      </c>
      <c r="B47" s="37">
        <v>50</v>
      </c>
      <c r="C47" s="380">
        <v>24</v>
      </c>
      <c r="D47" s="54">
        <v>182.10645627573138</v>
      </c>
      <c r="E47" s="54" t="e">
        <v>#N/A</v>
      </c>
      <c r="F47" s="54" t="e">
        <v>#N/A</v>
      </c>
      <c r="G47" s="54" t="e">
        <v>#N/A</v>
      </c>
      <c r="H47" s="54" t="e">
        <v>#N/A</v>
      </c>
      <c r="I47" s="54" t="e">
        <v>#N/A</v>
      </c>
      <c r="J47" s="54" t="e">
        <v>#N/A</v>
      </c>
      <c r="K47" s="54" t="e">
        <v>#N/A</v>
      </c>
      <c r="L47" s="54" t="e">
        <v>#N/A</v>
      </c>
      <c r="M47" s="59" t="e">
        <v>#N/A</v>
      </c>
      <c r="N47" s="32"/>
      <c r="O47" s="40" t="e">
        <v>#N/A</v>
      </c>
      <c r="P47" s="33">
        <v>182.10645627573138</v>
      </c>
      <c r="Q47" s="33" t="e">
        <v>#N/A</v>
      </c>
      <c r="R47" s="33" t="e">
        <v>#N/A</v>
      </c>
      <c r="S47" s="114" t="e">
        <v>#N/A</v>
      </c>
      <c r="T47" s="174"/>
      <c r="AA47" s="55"/>
    </row>
    <row r="48" spans="1:31" x14ac:dyDescent="0.2">
      <c r="A48" s="58">
        <v>40204</v>
      </c>
      <c r="B48" s="37">
        <v>20</v>
      </c>
      <c r="C48" s="380">
        <v>24</v>
      </c>
      <c r="D48" s="54">
        <v>182.10645627573132</v>
      </c>
      <c r="E48" s="54" t="e">
        <v>#N/A</v>
      </c>
      <c r="F48" s="54" t="e">
        <v>#N/A</v>
      </c>
      <c r="G48" s="54" t="e">
        <v>#N/A</v>
      </c>
      <c r="H48" s="54" t="e">
        <v>#N/A</v>
      </c>
      <c r="I48" s="54" t="e">
        <v>#N/A</v>
      </c>
      <c r="J48" s="54" t="e">
        <v>#N/A</v>
      </c>
      <c r="K48" s="54" t="e">
        <v>#N/A</v>
      </c>
      <c r="L48" s="54" t="e">
        <v>#N/A</v>
      </c>
      <c r="M48" s="59" t="e">
        <v>#N/A</v>
      </c>
      <c r="N48" s="32"/>
      <c r="O48" s="40" t="e">
        <v>#N/A</v>
      </c>
      <c r="P48" s="33">
        <v>182.10645627573132</v>
      </c>
      <c r="Q48" s="33" t="e">
        <v>#N/A</v>
      </c>
      <c r="R48" s="33" t="e">
        <v>#N/A</v>
      </c>
      <c r="S48" s="114" t="e">
        <v>#N/A</v>
      </c>
      <c r="T48" s="174"/>
      <c r="AA48" s="55"/>
    </row>
    <row r="49" spans="1:30" x14ac:dyDescent="0.2">
      <c r="A49" s="58">
        <v>40204</v>
      </c>
      <c r="B49" s="37">
        <v>20</v>
      </c>
      <c r="C49" s="380">
        <v>25</v>
      </c>
      <c r="D49" s="54">
        <v>185.86043369220735</v>
      </c>
      <c r="E49" s="54" t="e">
        <v>#N/A</v>
      </c>
      <c r="F49" s="54" t="e">
        <v>#N/A</v>
      </c>
      <c r="G49" s="54" t="e">
        <v>#N/A</v>
      </c>
      <c r="H49" s="54" t="e">
        <v>#N/A</v>
      </c>
      <c r="I49" s="54" t="e">
        <v>#N/A</v>
      </c>
      <c r="J49" s="54" t="e">
        <v>#N/A</v>
      </c>
      <c r="K49" s="54" t="e">
        <v>#N/A</v>
      </c>
      <c r="L49" s="54" t="e">
        <v>#N/A</v>
      </c>
      <c r="M49" s="59" t="e">
        <v>#N/A</v>
      </c>
      <c r="N49" s="32"/>
      <c r="O49" s="40" t="e">
        <v>#N/A</v>
      </c>
      <c r="P49" s="33">
        <v>185.86043369220735</v>
      </c>
      <c r="Q49" s="33" t="e">
        <v>#N/A</v>
      </c>
      <c r="R49" s="33" t="e">
        <v>#N/A</v>
      </c>
      <c r="S49" s="114" t="e">
        <v>#N/A</v>
      </c>
      <c r="T49" s="174"/>
      <c r="AA49" s="55"/>
    </row>
    <row r="50" spans="1:30" x14ac:dyDescent="0.2">
      <c r="A50" s="58">
        <v>40211</v>
      </c>
      <c r="B50" s="37">
        <v>50</v>
      </c>
      <c r="C50" s="380">
        <v>25</v>
      </c>
      <c r="D50" s="54" t="e">
        <v>#N/A</v>
      </c>
      <c r="E50" s="54">
        <v>153.18876121795753</v>
      </c>
      <c r="F50" s="54" t="e">
        <v>#N/A</v>
      </c>
      <c r="G50" s="54" t="e">
        <v>#N/A</v>
      </c>
      <c r="H50" s="54" t="e">
        <v>#N/A</v>
      </c>
      <c r="I50" s="54" t="e">
        <v>#N/A</v>
      </c>
      <c r="J50" s="54" t="e">
        <v>#N/A</v>
      </c>
      <c r="K50" s="54" t="e">
        <v>#N/A</v>
      </c>
      <c r="L50" s="54" t="e">
        <v>#N/A</v>
      </c>
      <c r="M50" s="59" t="e">
        <v>#N/A</v>
      </c>
      <c r="N50" s="32"/>
      <c r="O50" s="40" t="e">
        <v>#N/A</v>
      </c>
      <c r="P50" s="33">
        <v>153.18876121795753</v>
      </c>
      <c r="Q50" s="33" t="e">
        <v>#N/A</v>
      </c>
      <c r="R50" s="33" t="e">
        <v>#N/A</v>
      </c>
      <c r="S50" s="114" t="e">
        <v>#N/A</v>
      </c>
      <c r="T50" s="174"/>
      <c r="AA50" s="55"/>
    </row>
    <row r="51" spans="1:30" x14ac:dyDescent="0.2">
      <c r="A51" s="58">
        <v>40233</v>
      </c>
      <c r="B51" s="37">
        <v>300</v>
      </c>
      <c r="C51" s="380">
        <v>25</v>
      </c>
      <c r="D51" s="54">
        <v>157.13783721601916</v>
      </c>
      <c r="E51" s="54" t="e">
        <v>#N/A</v>
      </c>
      <c r="F51" s="54" t="e">
        <v>#N/A</v>
      </c>
      <c r="G51" s="54" t="e">
        <v>#N/A</v>
      </c>
      <c r="H51" s="54" t="e">
        <v>#N/A</v>
      </c>
      <c r="I51" s="54" t="e">
        <v>#N/A</v>
      </c>
      <c r="J51" s="54" t="e">
        <v>#N/A</v>
      </c>
      <c r="K51" s="54" t="e">
        <v>#N/A</v>
      </c>
      <c r="L51" s="54" t="e">
        <v>#N/A</v>
      </c>
      <c r="M51" s="59" t="e">
        <v>#N/A</v>
      </c>
      <c r="N51" s="32"/>
      <c r="O51" s="40" t="e">
        <v>#N/A</v>
      </c>
      <c r="P51" s="33">
        <v>157.13783721601916</v>
      </c>
      <c r="Q51" s="33" t="e">
        <v>#N/A</v>
      </c>
      <c r="R51" s="33" t="e">
        <v>#N/A</v>
      </c>
      <c r="S51" s="114" t="e">
        <v>#N/A</v>
      </c>
      <c r="T51" s="174"/>
      <c r="AA51" s="55"/>
    </row>
    <row r="52" spans="1:30" x14ac:dyDescent="0.2">
      <c r="A52" s="58">
        <v>40243</v>
      </c>
      <c r="B52" s="37">
        <v>40</v>
      </c>
      <c r="C52" s="380">
        <v>25</v>
      </c>
      <c r="D52" s="54">
        <v>149.82266754096614</v>
      </c>
      <c r="E52" s="54" t="e">
        <v>#N/A</v>
      </c>
      <c r="F52" s="54" t="e">
        <v>#N/A</v>
      </c>
      <c r="G52" s="54" t="e">
        <v>#N/A</v>
      </c>
      <c r="H52" s="54" t="e">
        <v>#N/A</v>
      </c>
      <c r="I52" s="54" t="e">
        <v>#N/A</v>
      </c>
      <c r="J52" s="54" t="e">
        <v>#N/A</v>
      </c>
      <c r="K52" s="54" t="e">
        <v>#N/A</v>
      </c>
      <c r="L52" s="54" t="e">
        <v>#N/A</v>
      </c>
      <c r="M52" s="59" t="e">
        <v>#N/A</v>
      </c>
      <c r="N52" s="32"/>
      <c r="O52" s="40" t="e">
        <v>#N/A</v>
      </c>
      <c r="P52" s="33">
        <v>149.82266754096614</v>
      </c>
      <c r="Q52" s="33" t="e">
        <v>#N/A</v>
      </c>
      <c r="R52" s="33" t="e">
        <v>#N/A</v>
      </c>
      <c r="S52" s="114" t="e">
        <v>#N/A</v>
      </c>
      <c r="T52" s="174"/>
      <c r="AA52" s="55"/>
    </row>
    <row r="53" spans="1:30" x14ac:dyDescent="0.2">
      <c r="A53" s="58">
        <v>40287</v>
      </c>
      <c r="B53" s="37">
        <v>29</v>
      </c>
      <c r="C53" s="380">
        <v>20</v>
      </c>
      <c r="D53" s="54" t="e">
        <v>#N/A</v>
      </c>
      <c r="E53" s="54">
        <v>116.85600760339685</v>
      </c>
      <c r="F53" s="54" t="e">
        <v>#N/A</v>
      </c>
      <c r="G53" s="54" t="e">
        <v>#N/A</v>
      </c>
      <c r="H53" s="54" t="e">
        <v>#N/A</v>
      </c>
      <c r="I53" s="54" t="e">
        <v>#N/A</v>
      </c>
      <c r="J53" s="54" t="e">
        <v>#N/A</v>
      </c>
      <c r="K53" s="54" t="e">
        <v>#N/A</v>
      </c>
      <c r="L53" s="54" t="e">
        <v>#N/A</v>
      </c>
      <c r="M53" s="59" t="e">
        <v>#N/A</v>
      </c>
      <c r="N53" s="32"/>
      <c r="O53" s="40" t="e">
        <v>#N/A</v>
      </c>
      <c r="P53" s="33">
        <v>116.85600760339685</v>
      </c>
      <c r="Q53" s="33" t="e">
        <v>#N/A</v>
      </c>
      <c r="R53" s="33" t="e">
        <v>#N/A</v>
      </c>
      <c r="S53" s="114" t="e">
        <v>#N/A</v>
      </c>
      <c r="T53" s="174"/>
      <c r="AA53" s="55"/>
    </row>
    <row r="54" spans="1:30" x14ac:dyDescent="0.2">
      <c r="A54" s="58">
        <v>40289</v>
      </c>
      <c r="B54" s="37">
        <v>66</v>
      </c>
      <c r="C54" s="380">
        <v>20</v>
      </c>
      <c r="D54" s="54">
        <v>156.60698030688846</v>
      </c>
      <c r="E54" s="54" t="e">
        <v>#N/A</v>
      </c>
      <c r="F54" s="54" t="e">
        <v>#N/A</v>
      </c>
      <c r="G54" s="54" t="e">
        <v>#N/A</v>
      </c>
      <c r="H54" s="54" t="e">
        <v>#N/A</v>
      </c>
      <c r="I54" s="54" t="e">
        <v>#N/A</v>
      </c>
      <c r="J54" s="54" t="e">
        <v>#N/A</v>
      </c>
      <c r="K54" s="54" t="e">
        <v>#N/A</v>
      </c>
      <c r="L54" s="54" t="e">
        <v>#N/A</v>
      </c>
      <c r="M54" s="59" t="e">
        <v>#N/A</v>
      </c>
      <c r="N54" s="32"/>
      <c r="O54" s="40" t="e">
        <v>#N/A</v>
      </c>
      <c r="P54" s="33">
        <v>156.60698030688846</v>
      </c>
      <c r="Q54" s="33" t="e">
        <v>#N/A</v>
      </c>
      <c r="R54" s="33" t="e">
        <v>#N/A</v>
      </c>
      <c r="S54" s="114" t="e">
        <v>#N/A</v>
      </c>
      <c r="T54" s="174"/>
      <c r="AA54" s="55"/>
    </row>
    <row r="55" spans="1:30" x14ac:dyDescent="0.2">
      <c r="A55" s="58">
        <v>40297</v>
      </c>
      <c r="B55" s="37">
        <v>25</v>
      </c>
      <c r="C55" s="380">
        <v>20</v>
      </c>
      <c r="D55" s="54" t="e">
        <v>#N/A</v>
      </c>
      <c r="E55" s="54">
        <v>146.73224646665821</v>
      </c>
      <c r="F55" s="54" t="e">
        <v>#N/A</v>
      </c>
      <c r="G55" s="54" t="e">
        <v>#N/A</v>
      </c>
      <c r="H55" s="54" t="e">
        <v>#N/A</v>
      </c>
      <c r="I55" s="54" t="e">
        <v>#N/A</v>
      </c>
      <c r="J55" s="54" t="e">
        <v>#N/A</v>
      </c>
      <c r="K55" s="54" t="e">
        <v>#N/A</v>
      </c>
      <c r="L55" s="54" t="e">
        <v>#N/A</v>
      </c>
      <c r="M55" s="59" t="e">
        <v>#N/A</v>
      </c>
      <c r="N55" s="32"/>
      <c r="O55" s="40" t="e">
        <v>#N/A</v>
      </c>
      <c r="P55" s="33">
        <v>146.73224646665821</v>
      </c>
      <c r="Q55" s="33" t="e">
        <v>#N/A</v>
      </c>
      <c r="R55" s="33" t="e">
        <v>#N/A</v>
      </c>
      <c r="S55" s="114" t="e">
        <v>#N/A</v>
      </c>
      <c r="T55" s="174"/>
      <c r="AA55" s="55"/>
    </row>
    <row r="56" spans="1:30" x14ac:dyDescent="0.2">
      <c r="A56" s="58">
        <v>40308</v>
      </c>
      <c r="B56" s="37">
        <v>125</v>
      </c>
      <c r="C56" s="380">
        <v>20</v>
      </c>
      <c r="D56" s="54">
        <v>148.01621041992661</v>
      </c>
      <c r="E56" s="54" t="e">
        <v>#N/A</v>
      </c>
      <c r="F56" s="54" t="e">
        <v>#N/A</v>
      </c>
      <c r="G56" s="54" t="e">
        <v>#N/A</v>
      </c>
      <c r="H56" s="54" t="e">
        <v>#N/A</v>
      </c>
      <c r="I56" s="54" t="e">
        <v>#N/A</v>
      </c>
      <c r="J56" s="54" t="e">
        <v>#N/A</v>
      </c>
      <c r="K56" s="54" t="e">
        <v>#N/A</v>
      </c>
      <c r="L56" s="54" t="e">
        <v>#N/A</v>
      </c>
      <c r="M56" s="59" t="e">
        <v>#N/A</v>
      </c>
      <c r="N56" s="32"/>
      <c r="O56" s="40" t="e">
        <v>#N/A</v>
      </c>
      <c r="P56" s="33">
        <v>148.01621041992661</v>
      </c>
      <c r="Q56" s="33" t="e">
        <v>#N/A</v>
      </c>
      <c r="R56" s="33" t="e">
        <v>#N/A</v>
      </c>
      <c r="S56" s="114" t="e">
        <v>#N/A</v>
      </c>
      <c r="T56" s="174"/>
      <c r="AA56" s="55"/>
    </row>
    <row r="57" spans="1:30" x14ac:dyDescent="0.2">
      <c r="A57" s="58">
        <v>40318</v>
      </c>
      <c r="B57" s="37">
        <v>25.8</v>
      </c>
      <c r="C57" s="380">
        <v>25</v>
      </c>
      <c r="D57" s="54">
        <v>176.93543700181155</v>
      </c>
      <c r="E57" s="54" t="e">
        <v>#N/A</v>
      </c>
      <c r="F57" s="54" t="e">
        <v>#N/A</v>
      </c>
      <c r="G57" s="54" t="e">
        <v>#N/A</v>
      </c>
      <c r="H57" s="54" t="e">
        <v>#N/A</v>
      </c>
      <c r="I57" s="54" t="e">
        <v>#N/A</v>
      </c>
      <c r="J57" s="54" t="e">
        <v>#N/A</v>
      </c>
      <c r="K57" s="54" t="e">
        <v>#N/A</v>
      </c>
      <c r="L57" s="54" t="e">
        <v>#N/A</v>
      </c>
      <c r="M57" s="59" t="e">
        <v>#N/A</v>
      </c>
      <c r="N57" s="32"/>
      <c r="O57" s="40" t="e">
        <v>#N/A</v>
      </c>
      <c r="P57" s="33">
        <v>176.93543700181155</v>
      </c>
      <c r="Q57" s="33" t="e">
        <v>#N/A</v>
      </c>
      <c r="R57" s="33" t="e">
        <v>#N/A</v>
      </c>
      <c r="S57" s="114" t="e">
        <v>#N/A</v>
      </c>
      <c r="T57" s="174"/>
      <c r="AA57" s="55"/>
    </row>
    <row r="58" spans="1:30" x14ac:dyDescent="0.2">
      <c r="A58" s="58">
        <v>40330</v>
      </c>
      <c r="B58" s="37">
        <v>32</v>
      </c>
      <c r="C58" s="380">
        <v>20</v>
      </c>
      <c r="D58" s="54" t="e">
        <v>#N/A</v>
      </c>
      <c r="E58" s="54" t="e">
        <v>#N/A</v>
      </c>
      <c r="F58" s="54" t="e">
        <v>#N/A</v>
      </c>
      <c r="G58" s="54" t="e">
        <v>#N/A</v>
      </c>
      <c r="H58" s="54" t="e">
        <v>#N/A</v>
      </c>
      <c r="I58" s="54" t="e">
        <v>#N/A</v>
      </c>
      <c r="J58" s="54">
        <v>354.11475419560912</v>
      </c>
      <c r="K58" s="54" t="e">
        <v>#N/A</v>
      </c>
      <c r="L58" s="54" t="e">
        <v>#N/A</v>
      </c>
      <c r="M58" s="59" t="e">
        <v>#N/A</v>
      </c>
      <c r="N58" s="32"/>
      <c r="O58" s="40" t="e">
        <v>#N/A</v>
      </c>
      <c r="P58" s="33" t="e">
        <v>#N/A</v>
      </c>
      <c r="Q58" s="33" t="e">
        <v>#N/A</v>
      </c>
      <c r="R58" s="33">
        <v>354.11475419560912</v>
      </c>
      <c r="S58" s="114" t="e">
        <v>#N/A</v>
      </c>
      <c r="T58" s="174"/>
      <c r="AA58" s="55"/>
    </row>
    <row r="59" spans="1:30" x14ac:dyDescent="0.2">
      <c r="A59" s="58">
        <v>40330</v>
      </c>
      <c r="B59" s="37">
        <v>20</v>
      </c>
      <c r="C59" s="380">
        <v>20</v>
      </c>
      <c r="D59" s="54" t="e">
        <v>#N/A</v>
      </c>
      <c r="E59" s="54">
        <v>146.73224646665827</v>
      </c>
      <c r="F59" s="54" t="e">
        <v>#N/A</v>
      </c>
      <c r="G59" s="54" t="e">
        <v>#N/A</v>
      </c>
      <c r="H59" s="54" t="e">
        <v>#N/A</v>
      </c>
      <c r="I59" s="54" t="e">
        <v>#N/A</v>
      </c>
      <c r="J59" s="54" t="e">
        <v>#N/A</v>
      </c>
      <c r="K59" s="54" t="e">
        <v>#N/A</v>
      </c>
      <c r="L59" s="54" t="e">
        <v>#N/A</v>
      </c>
      <c r="M59" s="59" t="e">
        <v>#N/A</v>
      </c>
      <c r="N59" s="32"/>
      <c r="O59" s="40" t="e">
        <v>#N/A</v>
      </c>
      <c r="P59" s="33">
        <v>146.73224646665827</v>
      </c>
      <c r="Q59" s="33" t="e">
        <v>#N/A</v>
      </c>
      <c r="R59" s="33" t="e">
        <v>#N/A</v>
      </c>
      <c r="S59" s="114" t="e">
        <v>#N/A</v>
      </c>
      <c r="T59" s="174"/>
      <c r="AA59" s="55"/>
    </row>
    <row r="60" spans="1:30" x14ac:dyDescent="0.2">
      <c r="A60" s="58">
        <v>40353</v>
      </c>
      <c r="B60" s="37">
        <v>23</v>
      </c>
      <c r="C60" s="380">
        <v>20</v>
      </c>
      <c r="D60" s="54" t="e">
        <v>#N/A</v>
      </c>
      <c r="E60" s="54">
        <v>143.59984898347</v>
      </c>
      <c r="F60" s="54" t="e">
        <v>#N/A</v>
      </c>
      <c r="G60" s="54" t="e">
        <v>#N/A</v>
      </c>
      <c r="H60" s="54" t="e">
        <v>#N/A</v>
      </c>
      <c r="I60" s="54" t="e">
        <v>#N/A</v>
      </c>
      <c r="J60" s="54" t="e">
        <v>#N/A</v>
      </c>
      <c r="K60" s="54" t="e">
        <v>#N/A</v>
      </c>
      <c r="L60" s="54" t="e">
        <v>#N/A</v>
      </c>
      <c r="M60" s="59" t="e">
        <v>#N/A</v>
      </c>
      <c r="N60" s="32"/>
      <c r="O60" s="40" t="e">
        <v>#N/A</v>
      </c>
      <c r="P60" s="33">
        <v>143.59984898347</v>
      </c>
      <c r="Q60" s="33" t="e">
        <v>#N/A</v>
      </c>
      <c r="R60" s="33" t="e">
        <v>#N/A</v>
      </c>
      <c r="S60" s="114" t="e">
        <v>#N/A</v>
      </c>
      <c r="T60" s="174"/>
      <c r="AA60" s="55"/>
    </row>
    <row r="61" spans="1:30" x14ac:dyDescent="0.2">
      <c r="A61" s="58">
        <v>40359</v>
      </c>
      <c r="B61" s="37">
        <v>12</v>
      </c>
      <c r="C61" s="380">
        <v>25</v>
      </c>
      <c r="D61" s="54" t="e">
        <v>#N/A</v>
      </c>
      <c r="E61" s="54">
        <v>111.29328575819146</v>
      </c>
      <c r="F61" s="54" t="e">
        <v>#N/A</v>
      </c>
      <c r="G61" s="54" t="e">
        <v>#N/A</v>
      </c>
      <c r="H61" s="54" t="e">
        <v>#N/A</v>
      </c>
      <c r="I61" s="54" t="e">
        <v>#N/A</v>
      </c>
      <c r="J61" s="54" t="e">
        <v>#N/A</v>
      </c>
      <c r="K61" s="54" t="e">
        <v>#N/A</v>
      </c>
      <c r="L61" s="54" t="e">
        <v>#N/A</v>
      </c>
      <c r="M61" s="59" t="e">
        <v>#N/A</v>
      </c>
      <c r="N61" s="32"/>
      <c r="O61" s="40" t="e">
        <v>#N/A</v>
      </c>
      <c r="P61" s="33">
        <v>111.29328575819146</v>
      </c>
      <c r="Q61" s="33" t="e">
        <v>#N/A</v>
      </c>
      <c r="R61" s="33" t="e">
        <v>#N/A</v>
      </c>
      <c r="S61" s="114" t="e">
        <v>#N/A</v>
      </c>
      <c r="T61" s="174"/>
      <c r="AA61" s="55"/>
    </row>
    <row r="62" spans="1:30" x14ac:dyDescent="0.2">
      <c r="A62" s="58">
        <v>40359</v>
      </c>
      <c r="B62" s="37">
        <v>10</v>
      </c>
      <c r="C62" s="380">
        <v>25</v>
      </c>
      <c r="D62" s="54" t="e">
        <v>#N/A</v>
      </c>
      <c r="E62" s="54">
        <v>111.27680549129215</v>
      </c>
      <c r="F62" s="54" t="e">
        <v>#N/A</v>
      </c>
      <c r="G62" s="54" t="e">
        <v>#N/A</v>
      </c>
      <c r="H62" s="54" t="e">
        <v>#N/A</v>
      </c>
      <c r="I62" s="54" t="e">
        <v>#N/A</v>
      </c>
      <c r="J62" s="54" t="e">
        <v>#N/A</v>
      </c>
      <c r="K62" s="54" t="e">
        <v>#N/A</v>
      </c>
      <c r="L62" s="54" t="e">
        <v>#N/A</v>
      </c>
      <c r="M62" s="59" t="e">
        <v>#N/A</v>
      </c>
      <c r="N62" s="32"/>
      <c r="O62" s="40" t="e">
        <v>#N/A</v>
      </c>
      <c r="P62" s="33">
        <v>111.27680549129215</v>
      </c>
      <c r="Q62" s="33" t="e">
        <v>#N/A</v>
      </c>
      <c r="R62" s="33" t="e">
        <v>#N/A</v>
      </c>
      <c r="S62" s="114" t="e">
        <v>#N/A</v>
      </c>
      <c r="T62" s="174"/>
      <c r="AA62" s="55"/>
    </row>
    <row r="63" spans="1:30" x14ac:dyDescent="0.2">
      <c r="A63" s="58">
        <v>40385</v>
      </c>
      <c r="B63" s="37">
        <v>20</v>
      </c>
      <c r="C63" s="380">
        <v>25</v>
      </c>
      <c r="D63" s="54" t="e">
        <v>#N/A</v>
      </c>
      <c r="E63" s="54">
        <v>147.99422142872723</v>
      </c>
      <c r="F63" s="54" t="e">
        <v>#N/A</v>
      </c>
      <c r="G63" s="54" t="e">
        <v>#N/A</v>
      </c>
      <c r="H63" s="54" t="e">
        <v>#N/A</v>
      </c>
      <c r="I63" s="54" t="e">
        <v>#N/A</v>
      </c>
      <c r="J63" s="54" t="e">
        <v>#N/A</v>
      </c>
      <c r="K63" s="54" t="e">
        <v>#N/A</v>
      </c>
      <c r="L63" s="54" t="e">
        <v>#N/A</v>
      </c>
      <c r="M63" s="59" t="e">
        <v>#N/A</v>
      </c>
      <c r="N63" s="32"/>
      <c r="O63" s="40" t="e">
        <v>#N/A</v>
      </c>
      <c r="P63" s="33">
        <v>147.99422142872723</v>
      </c>
      <c r="Q63" s="33" t="e">
        <v>#N/A</v>
      </c>
      <c r="R63" s="33" t="e">
        <v>#N/A</v>
      </c>
      <c r="S63" s="114" t="e">
        <v>#N/A</v>
      </c>
      <c r="T63" s="174"/>
      <c r="AA63" s="55"/>
      <c r="AD63" s="55"/>
    </row>
    <row r="64" spans="1:30" x14ac:dyDescent="0.2">
      <c r="A64" s="58">
        <v>40388</v>
      </c>
      <c r="B64" s="37">
        <v>150</v>
      </c>
      <c r="C64" s="380">
        <v>20</v>
      </c>
      <c r="D64" s="54">
        <v>175.12509618571127</v>
      </c>
      <c r="E64" s="54" t="e">
        <v>#N/A</v>
      </c>
      <c r="F64" s="54" t="e">
        <v>#N/A</v>
      </c>
      <c r="G64" s="54" t="e">
        <v>#N/A</v>
      </c>
      <c r="H64" s="54" t="e">
        <v>#N/A</v>
      </c>
      <c r="I64" s="54" t="e">
        <v>#N/A</v>
      </c>
      <c r="J64" s="54" t="e">
        <v>#N/A</v>
      </c>
      <c r="K64" s="54" t="e">
        <v>#N/A</v>
      </c>
      <c r="L64" s="54" t="e">
        <v>#N/A</v>
      </c>
      <c r="M64" s="59" t="e">
        <v>#N/A</v>
      </c>
      <c r="O64" s="40" t="e">
        <v>#N/A</v>
      </c>
      <c r="P64" s="33">
        <v>175.12509618571127</v>
      </c>
      <c r="Q64" s="33" t="e">
        <v>#N/A</v>
      </c>
      <c r="R64" s="33" t="e">
        <v>#N/A</v>
      </c>
      <c r="S64" s="114" t="e">
        <v>#N/A</v>
      </c>
      <c r="T64" s="174"/>
      <c r="AA64" s="55"/>
    </row>
    <row r="65" spans="1:27" x14ac:dyDescent="0.2">
      <c r="A65" s="58">
        <v>40388</v>
      </c>
      <c r="B65" s="37">
        <v>45</v>
      </c>
      <c r="C65" s="380">
        <v>20</v>
      </c>
      <c r="D65" s="54">
        <v>143.25933007200575</v>
      </c>
      <c r="E65" s="54" t="e">
        <v>#N/A</v>
      </c>
      <c r="F65" s="54" t="e">
        <v>#N/A</v>
      </c>
      <c r="G65" s="54" t="e">
        <v>#N/A</v>
      </c>
      <c r="H65" s="54" t="e">
        <v>#N/A</v>
      </c>
      <c r="I65" s="54" t="e">
        <v>#N/A</v>
      </c>
      <c r="J65" s="54" t="e">
        <v>#N/A</v>
      </c>
      <c r="K65" s="54" t="e">
        <v>#N/A</v>
      </c>
      <c r="L65" s="54" t="e">
        <v>#N/A</v>
      </c>
      <c r="M65" s="59" t="e">
        <v>#N/A</v>
      </c>
      <c r="N65" s="32"/>
      <c r="O65" s="40" t="e">
        <v>#N/A</v>
      </c>
      <c r="P65" s="33">
        <v>143.25933007200575</v>
      </c>
      <c r="Q65" s="33" t="e">
        <v>#N/A</v>
      </c>
      <c r="R65" s="33" t="e">
        <v>#N/A</v>
      </c>
      <c r="S65" s="114" t="e">
        <v>#N/A</v>
      </c>
      <c r="T65" s="174"/>
      <c r="AA65" s="55"/>
    </row>
    <row r="66" spans="1:27" x14ac:dyDescent="0.2">
      <c r="A66" s="58">
        <v>40400</v>
      </c>
      <c r="B66" s="37">
        <v>30</v>
      </c>
      <c r="C66" s="380">
        <v>25</v>
      </c>
      <c r="D66" s="54" t="e">
        <v>#N/A</v>
      </c>
      <c r="E66" s="54">
        <v>147.79560447961651</v>
      </c>
      <c r="F66" s="54" t="e">
        <v>#N/A</v>
      </c>
      <c r="G66" s="54" t="e">
        <v>#N/A</v>
      </c>
      <c r="H66" s="54" t="e">
        <v>#N/A</v>
      </c>
      <c r="I66" s="54" t="e">
        <v>#N/A</v>
      </c>
      <c r="J66" s="54" t="e">
        <v>#N/A</v>
      </c>
      <c r="K66" s="54" t="e">
        <v>#N/A</v>
      </c>
      <c r="L66" s="54" t="e">
        <v>#N/A</v>
      </c>
      <c r="M66" s="59" t="e">
        <v>#N/A</v>
      </c>
      <c r="N66" s="32"/>
      <c r="O66" s="40" t="e">
        <v>#N/A</v>
      </c>
      <c r="P66" s="33">
        <v>147.79560447961651</v>
      </c>
      <c r="Q66" s="33" t="e">
        <v>#N/A</v>
      </c>
      <c r="R66" s="33" t="e">
        <v>#N/A</v>
      </c>
      <c r="S66" s="114" t="e">
        <v>#N/A</v>
      </c>
      <c r="T66" s="174"/>
      <c r="AA66" s="55"/>
    </row>
    <row r="67" spans="1:27" x14ac:dyDescent="0.2">
      <c r="A67" s="58">
        <v>40400</v>
      </c>
      <c r="B67" s="37">
        <v>5.5</v>
      </c>
      <c r="C67" s="380">
        <v>20</v>
      </c>
      <c r="D67" s="54" t="e">
        <v>#N/A</v>
      </c>
      <c r="E67" s="54" t="e">
        <v>#N/A</v>
      </c>
      <c r="F67" s="54" t="e">
        <v>#N/A</v>
      </c>
      <c r="G67" s="54" t="e">
        <v>#N/A</v>
      </c>
      <c r="H67" s="54" t="e">
        <v>#N/A</v>
      </c>
      <c r="I67" s="54" t="e">
        <v>#N/A</v>
      </c>
      <c r="J67" s="54" t="e">
        <v>#N/A</v>
      </c>
      <c r="K67" s="54" t="e">
        <v>#N/A</v>
      </c>
      <c r="L67" s="54">
        <v>215.68371031542037</v>
      </c>
      <c r="M67" s="59" t="e">
        <v>#N/A</v>
      </c>
      <c r="N67" s="32"/>
      <c r="O67" s="40" t="e">
        <v>#N/A</v>
      </c>
      <c r="P67" s="33" t="e">
        <v>#N/A</v>
      </c>
      <c r="Q67" s="33" t="e">
        <v>#N/A</v>
      </c>
      <c r="R67" s="33" t="e">
        <v>#N/A</v>
      </c>
      <c r="S67" s="114">
        <v>215.68371031542037</v>
      </c>
      <c r="T67" s="174"/>
      <c r="AA67" s="55"/>
    </row>
    <row r="68" spans="1:27" x14ac:dyDescent="0.2">
      <c r="A68" s="58">
        <v>40414</v>
      </c>
      <c r="B68" s="37">
        <v>23</v>
      </c>
      <c r="C68" s="380">
        <v>30</v>
      </c>
      <c r="D68" s="54" t="e">
        <v>#N/A</v>
      </c>
      <c r="E68" s="54">
        <v>125.38814262041379</v>
      </c>
      <c r="F68" s="54" t="e">
        <v>#N/A</v>
      </c>
      <c r="G68" s="54" t="e">
        <v>#N/A</v>
      </c>
      <c r="H68" s="54" t="e">
        <v>#N/A</v>
      </c>
      <c r="I68" s="54" t="e">
        <v>#N/A</v>
      </c>
      <c r="J68" s="54" t="e">
        <v>#N/A</v>
      </c>
      <c r="K68" s="54" t="e">
        <v>#N/A</v>
      </c>
      <c r="L68" s="54" t="e">
        <v>#N/A</v>
      </c>
      <c r="M68" s="59" t="e">
        <v>#N/A</v>
      </c>
      <c r="N68" s="32"/>
      <c r="O68" s="40" t="e">
        <v>#N/A</v>
      </c>
      <c r="P68" s="33">
        <v>125.38814262041379</v>
      </c>
      <c r="Q68" s="33" t="e">
        <v>#N/A</v>
      </c>
      <c r="R68" s="33" t="e">
        <v>#N/A</v>
      </c>
      <c r="S68" s="114" t="e">
        <v>#N/A</v>
      </c>
      <c r="T68" s="174"/>
      <c r="AA68" s="55"/>
    </row>
    <row r="69" spans="1:27" x14ac:dyDescent="0.2">
      <c r="A69" s="58">
        <v>40441</v>
      </c>
      <c r="B69" s="37">
        <v>62.5</v>
      </c>
      <c r="C69" s="380">
        <v>20</v>
      </c>
      <c r="D69" s="54">
        <v>142.89465983366449</v>
      </c>
      <c r="E69" s="54" t="e">
        <v>#N/A</v>
      </c>
      <c r="F69" s="54" t="e">
        <v>#N/A</v>
      </c>
      <c r="G69" s="54" t="e">
        <v>#N/A</v>
      </c>
      <c r="H69" s="54" t="e">
        <v>#N/A</v>
      </c>
      <c r="I69" s="54" t="e">
        <v>#N/A</v>
      </c>
      <c r="J69" s="54" t="e">
        <v>#N/A</v>
      </c>
      <c r="K69" s="54" t="e">
        <v>#N/A</v>
      </c>
      <c r="L69" s="54" t="e">
        <v>#N/A</v>
      </c>
      <c r="M69" s="59" t="e">
        <v>#N/A</v>
      </c>
      <c r="N69" s="32"/>
      <c r="O69" s="40" t="e">
        <v>#N/A</v>
      </c>
      <c r="P69" s="33">
        <v>142.89465983366449</v>
      </c>
      <c r="Q69" s="33" t="e">
        <v>#N/A</v>
      </c>
      <c r="R69" s="33" t="e">
        <v>#N/A</v>
      </c>
      <c r="S69" s="114" t="e">
        <v>#N/A</v>
      </c>
      <c r="T69" s="174"/>
      <c r="AA69" s="55"/>
    </row>
    <row r="70" spans="1:27" x14ac:dyDescent="0.2">
      <c r="A70" s="58">
        <v>40492</v>
      </c>
      <c r="B70" s="37">
        <v>130</v>
      </c>
      <c r="C70" s="380">
        <v>25</v>
      </c>
      <c r="D70" s="54">
        <v>144.92977722360675</v>
      </c>
      <c r="E70" s="54" t="e">
        <v>#N/A</v>
      </c>
      <c r="F70" s="54" t="e">
        <v>#N/A</v>
      </c>
      <c r="G70" s="54" t="e">
        <v>#N/A</v>
      </c>
      <c r="H70" s="54" t="e">
        <v>#N/A</v>
      </c>
      <c r="I70" s="54" t="e">
        <v>#N/A</v>
      </c>
      <c r="J70" s="54" t="e">
        <v>#N/A</v>
      </c>
      <c r="K70" s="54" t="e">
        <v>#N/A</v>
      </c>
      <c r="L70" s="54" t="e">
        <v>#N/A</v>
      </c>
      <c r="M70" s="59" t="e">
        <v>#N/A</v>
      </c>
      <c r="N70" s="32"/>
      <c r="O70" s="40" t="e">
        <v>#N/A</v>
      </c>
      <c r="P70" s="33">
        <v>144.92977722360675</v>
      </c>
      <c r="Q70" s="33" t="e">
        <v>#N/A</v>
      </c>
      <c r="R70" s="33" t="e">
        <v>#N/A</v>
      </c>
      <c r="S70" s="114" t="e">
        <v>#N/A</v>
      </c>
      <c r="T70" s="174"/>
      <c r="AA70" s="55"/>
    </row>
    <row r="71" spans="1:27" x14ac:dyDescent="0.2">
      <c r="A71" s="58">
        <v>40497</v>
      </c>
      <c r="B71" s="37">
        <v>14</v>
      </c>
      <c r="C71" s="380">
        <v>20</v>
      </c>
      <c r="D71" s="54">
        <v>88.684356277787998</v>
      </c>
      <c r="E71" s="54" t="e">
        <v>#N/A</v>
      </c>
      <c r="F71" s="54" t="e">
        <v>#N/A</v>
      </c>
      <c r="G71" s="54" t="e">
        <v>#N/A</v>
      </c>
      <c r="H71" s="54" t="e">
        <v>#N/A</v>
      </c>
      <c r="I71" s="54" t="e">
        <v>#N/A</v>
      </c>
      <c r="J71" s="54" t="e">
        <v>#N/A</v>
      </c>
      <c r="K71" s="54" t="e">
        <v>#N/A</v>
      </c>
      <c r="L71" s="54" t="e">
        <v>#N/A</v>
      </c>
      <c r="M71" s="59" t="e">
        <v>#N/A</v>
      </c>
      <c r="N71" s="32"/>
      <c r="O71" s="40" t="e">
        <v>#N/A</v>
      </c>
      <c r="P71" s="33">
        <v>88.684356277787998</v>
      </c>
      <c r="Q71" s="33" t="e">
        <v>#N/A</v>
      </c>
      <c r="R71" s="33" t="e">
        <v>#N/A</v>
      </c>
      <c r="S71" s="114" t="e">
        <v>#N/A</v>
      </c>
      <c r="T71" s="174"/>
      <c r="AA71" s="55"/>
    </row>
    <row r="72" spans="1:27" x14ac:dyDescent="0.2">
      <c r="A72" s="58">
        <v>40497</v>
      </c>
      <c r="B72" s="37">
        <v>20</v>
      </c>
      <c r="C72" s="380">
        <v>20</v>
      </c>
      <c r="D72" s="54">
        <v>85.914585392517381</v>
      </c>
      <c r="E72" s="54" t="e">
        <v>#N/A</v>
      </c>
      <c r="F72" s="54" t="e">
        <v>#N/A</v>
      </c>
      <c r="G72" s="54" t="e">
        <v>#N/A</v>
      </c>
      <c r="H72" s="54" t="e">
        <v>#N/A</v>
      </c>
      <c r="I72" s="54" t="e">
        <v>#N/A</v>
      </c>
      <c r="J72" s="54" t="e">
        <v>#N/A</v>
      </c>
      <c r="K72" s="54" t="e">
        <v>#N/A</v>
      </c>
      <c r="L72" s="54" t="e">
        <v>#N/A</v>
      </c>
      <c r="M72" s="59" t="e">
        <v>#N/A</v>
      </c>
      <c r="N72" s="32"/>
      <c r="O72" s="40" t="e">
        <v>#N/A</v>
      </c>
      <c r="P72" s="33">
        <v>85.914585392517381</v>
      </c>
      <c r="Q72" s="33" t="e">
        <v>#N/A</v>
      </c>
      <c r="R72" s="33" t="e">
        <v>#N/A</v>
      </c>
      <c r="S72" s="114" t="e">
        <v>#N/A</v>
      </c>
      <c r="T72" s="174"/>
      <c r="AA72" s="55"/>
    </row>
    <row r="73" spans="1:27" x14ac:dyDescent="0.2">
      <c r="A73" s="58">
        <v>40513</v>
      </c>
      <c r="B73" s="37">
        <v>9</v>
      </c>
      <c r="C73" s="380">
        <v>20</v>
      </c>
      <c r="D73" s="54" t="e">
        <v>#N/A</v>
      </c>
      <c r="E73" s="54">
        <v>153.66307698214544</v>
      </c>
      <c r="F73" s="54" t="e">
        <v>#N/A</v>
      </c>
      <c r="G73" s="54" t="e">
        <v>#N/A</v>
      </c>
      <c r="H73" s="54" t="e">
        <v>#N/A</v>
      </c>
      <c r="I73" s="54" t="e">
        <v>#N/A</v>
      </c>
      <c r="J73" s="54" t="e">
        <v>#N/A</v>
      </c>
      <c r="K73" s="54" t="e">
        <v>#N/A</v>
      </c>
      <c r="L73" s="54" t="e">
        <v>#N/A</v>
      </c>
      <c r="M73" s="59" t="e">
        <v>#N/A</v>
      </c>
      <c r="N73" s="32"/>
      <c r="O73" s="40" t="e">
        <v>#N/A</v>
      </c>
      <c r="P73" s="33">
        <v>153.66307698214544</v>
      </c>
      <c r="Q73" s="33" t="e">
        <v>#N/A</v>
      </c>
      <c r="R73" s="33" t="e">
        <v>#N/A</v>
      </c>
      <c r="S73" s="114" t="e">
        <v>#N/A</v>
      </c>
      <c r="T73" s="174"/>
      <c r="AA73" s="55"/>
    </row>
    <row r="74" spans="1:27" x14ac:dyDescent="0.2">
      <c r="A74" s="58">
        <v>40513</v>
      </c>
      <c r="B74" s="37">
        <v>7.65</v>
      </c>
      <c r="C74" s="380">
        <v>25</v>
      </c>
      <c r="D74" s="54" t="e">
        <v>#N/A</v>
      </c>
      <c r="E74" s="54" t="e">
        <v>#N/A</v>
      </c>
      <c r="F74" s="54" t="e">
        <v>#N/A</v>
      </c>
      <c r="G74" s="54" t="e">
        <v>#N/A</v>
      </c>
      <c r="H74" s="54" t="e">
        <v>#N/A</v>
      </c>
      <c r="I74" s="54" t="e">
        <v>#N/A</v>
      </c>
      <c r="J74" s="54" t="e">
        <v>#N/A</v>
      </c>
      <c r="K74" s="54" t="e">
        <v>#N/A</v>
      </c>
      <c r="L74" s="54">
        <v>162.45684660440611</v>
      </c>
      <c r="M74" s="59" t="e">
        <v>#N/A</v>
      </c>
      <c r="N74" s="32"/>
      <c r="O74" s="40" t="e">
        <v>#N/A</v>
      </c>
      <c r="P74" s="33" t="e">
        <v>#N/A</v>
      </c>
      <c r="Q74" s="33" t="e">
        <v>#N/A</v>
      </c>
      <c r="R74" s="33" t="e">
        <v>#N/A</v>
      </c>
      <c r="S74" s="114">
        <v>162.45684660440611</v>
      </c>
      <c r="T74" s="174"/>
      <c r="AA74" s="55"/>
    </row>
    <row r="75" spans="1:27" x14ac:dyDescent="0.2">
      <c r="A75" s="58">
        <v>40533</v>
      </c>
      <c r="B75" s="37">
        <v>60</v>
      </c>
      <c r="C75" s="380">
        <v>20</v>
      </c>
      <c r="D75" s="54">
        <v>147.26293885990756</v>
      </c>
      <c r="E75" s="54" t="e">
        <v>#N/A</v>
      </c>
      <c r="F75" s="54" t="e">
        <v>#N/A</v>
      </c>
      <c r="G75" s="54" t="e">
        <v>#N/A</v>
      </c>
      <c r="H75" s="54" t="e">
        <v>#N/A</v>
      </c>
      <c r="I75" s="54" t="e">
        <v>#N/A</v>
      </c>
      <c r="J75" s="54" t="e">
        <v>#N/A</v>
      </c>
      <c r="K75" s="54" t="e">
        <v>#N/A</v>
      </c>
      <c r="L75" s="54" t="e">
        <v>#N/A</v>
      </c>
      <c r="M75" s="59" t="e">
        <v>#N/A</v>
      </c>
      <c r="N75" s="32"/>
      <c r="O75" s="40" t="e">
        <v>#N/A</v>
      </c>
      <c r="P75" s="33">
        <v>147.26293885990756</v>
      </c>
      <c r="Q75" s="33" t="e">
        <v>#N/A</v>
      </c>
      <c r="R75" s="33" t="e">
        <v>#N/A</v>
      </c>
      <c r="S75" s="114" t="e">
        <v>#N/A</v>
      </c>
      <c r="T75" s="174"/>
      <c r="AA75" s="55"/>
    </row>
    <row r="76" spans="1:27" x14ac:dyDescent="0.2">
      <c r="A76" s="58">
        <v>40542</v>
      </c>
      <c r="B76" s="37">
        <v>309</v>
      </c>
      <c r="C76" s="380">
        <v>20</v>
      </c>
      <c r="D76" s="54">
        <v>125.3954676355618</v>
      </c>
      <c r="E76" s="54" t="e">
        <v>#N/A</v>
      </c>
      <c r="F76" s="54" t="e">
        <v>#N/A</v>
      </c>
      <c r="G76" s="54" t="e">
        <v>#N/A</v>
      </c>
      <c r="H76" s="54" t="e">
        <v>#N/A</v>
      </c>
      <c r="I76" s="54" t="e">
        <v>#N/A</v>
      </c>
      <c r="J76" s="54" t="e">
        <v>#N/A</v>
      </c>
      <c r="K76" s="54" t="e">
        <v>#N/A</v>
      </c>
      <c r="L76" s="54" t="e">
        <v>#N/A</v>
      </c>
      <c r="M76" s="59" t="e">
        <v>#N/A</v>
      </c>
      <c r="N76" s="32"/>
      <c r="O76" s="40" t="e">
        <v>#N/A</v>
      </c>
      <c r="P76" s="33">
        <v>125.3954676355618</v>
      </c>
      <c r="Q76" s="33" t="e">
        <v>#N/A</v>
      </c>
      <c r="R76" s="33" t="e">
        <v>#N/A</v>
      </c>
      <c r="S76" s="114" t="e">
        <v>#N/A</v>
      </c>
      <c r="T76" s="174"/>
      <c r="AA76" s="55"/>
    </row>
    <row r="77" spans="1:27" x14ac:dyDescent="0.2">
      <c r="A77" s="58">
        <v>40542</v>
      </c>
      <c r="B77" s="37">
        <v>20</v>
      </c>
      <c r="C77" s="380">
        <v>20</v>
      </c>
      <c r="D77" s="54">
        <v>165.01729454405353</v>
      </c>
      <c r="E77" s="54" t="e">
        <v>#N/A</v>
      </c>
      <c r="F77" s="54" t="e">
        <v>#N/A</v>
      </c>
      <c r="G77" s="54" t="e">
        <v>#N/A</v>
      </c>
      <c r="H77" s="54" t="e">
        <v>#N/A</v>
      </c>
      <c r="I77" s="54" t="e">
        <v>#N/A</v>
      </c>
      <c r="J77" s="54" t="e">
        <v>#N/A</v>
      </c>
      <c r="K77" s="54" t="e">
        <v>#N/A</v>
      </c>
      <c r="L77" s="54" t="e">
        <v>#N/A</v>
      </c>
      <c r="M77" s="59" t="e">
        <v>#N/A</v>
      </c>
      <c r="N77" s="32"/>
      <c r="O77" s="40" t="e">
        <v>#N/A</v>
      </c>
      <c r="P77" s="33">
        <v>165.01729454405353</v>
      </c>
      <c r="Q77" s="33" t="e">
        <v>#N/A</v>
      </c>
      <c r="R77" s="33" t="e">
        <v>#N/A</v>
      </c>
      <c r="S77" s="114" t="e">
        <v>#N/A</v>
      </c>
      <c r="T77" s="174"/>
      <c r="AA77" s="55"/>
    </row>
    <row r="78" spans="1:27" x14ac:dyDescent="0.2">
      <c r="A78" s="58">
        <v>40548</v>
      </c>
      <c r="B78" s="37">
        <v>270</v>
      </c>
      <c r="C78" s="380">
        <v>20</v>
      </c>
      <c r="D78" s="54">
        <v>125.64870234866511</v>
      </c>
      <c r="E78" s="54" t="e">
        <v>#N/A</v>
      </c>
      <c r="F78" s="54" t="e">
        <v>#N/A</v>
      </c>
      <c r="G78" s="54" t="e">
        <v>#N/A</v>
      </c>
      <c r="H78" s="54" t="e">
        <v>#N/A</v>
      </c>
      <c r="I78" s="54" t="e">
        <v>#N/A</v>
      </c>
      <c r="J78" s="54" t="e">
        <v>#N/A</v>
      </c>
      <c r="K78" s="54" t="e">
        <v>#N/A</v>
      </c>
      <c r="L78" s="54" t="e">
        <v>#N/A</v>
      </c>
      <c r="M78" s="59" t="e">
        <v>#N/A</v>
      </c>
      <c r="N78" s="32"/>
      <c r="O78" s="40" t="e">
        <v>#N/A</v>
      </c>
      <c r="P78" s="33">
        <v>125.64870234866511</v>
      </c>
      <c r="Q78" s="33" t="e">
        <v>#N/A</v>
      </c>
      <c r="R78" s="33" t="e">
        <v>#N/A</v>
      </c>
      <c r="S78" s="114" t="e">
        <v>#N/A</v>
      </c>
      <c r="T78" s="174"/>
      <c r="AA78" s="55"/>
    </row>
    <row r="79" spans="1:27" x14ac:dyDescent="0.2">
      <c r="A79" s="58">
        <v>40550</v>
      </c>
      <c r="B79" s="37">
        <v>110</v>
      </c>
      <c r="C79" s="380">
        <v>20</v>
      </c>
      <c r="D79" s="54">
        <v>141.60115774985525</v>
      </c>
      <c r="E79" s="54" t="e">
        <v>#N/A</v>
      </c>
      <c r="F79" s="54" t="e">
        <v>#N/A</v>
      </c>
      <c r="G79" s="54" t="e">
        <v>#N/A</v>
      </c>
      <c r="H79" s="54" t="e">
        <v>#N/A</v>
      </c>
      <c r="I79" s="54" t="e">
        <v>#N/A</v>
      </c>
      <c r="J79" s="54" t="e">
        <v>#N/A</v>
      </c>
      <c r="K79" s="54" t="e">
        <v>#N/A</v>
      </c>
      <c r="L79" s="54" t="e">
        <v>#N/A</v>
      </c>
      <c r="M79" s="59" t="e">
        <v>#N/A</v>
      </c>
      <c r="N79" s="32"/>
      <c r="O79" s="40" t="e">
        <v>#N/A</v>
      </c>
      <c r="P79" s="33">
        <v>141.60115774985525</v>
      </c>
      <c r="Q79" s="33" t="e">
        <v>#N/A</v>
      </c>
      <c r="R79" s="33" t="e">
        <v>#N/A</v>
      </c>
      <c r="S79" s="114" t="e">
        <v>#N/A</v>
      </c>
      <c r="T79" s="174"/>
      <c r="AA79" s="55"/>
    </row>
    <row r="80" spans="1:27" x14ac:dyDescent="0.2">
      <c r="A80" s="58">
        <v>40568</v>
      </c>
      <c r="B80" s="37">
        <v>26</v>
      </c>
      <c r="C80" s="380">
        <v>25</v>
      </c>
      <c r="D80" s="54">
        <v>149.30907238313944</v>
      </c>
      <c r="E80" s="54" t="e">
        <v>#N/A</v>
      </c>
      <c r="F80" s="54" t="e">
        <v>#N/A</v>
      </c>
      <c r="G80" s="54" t="e">
        <v>#N/A</v>
      </c>
      <c r="H80" s="54" t="e">
        <v>#N/A</v>
      </c>
      <c r="I80" s="54" t="e">
        <v>#N/A</v>
      </c>
      <c r="J80" s="54" t="e">
        <v>#N/A</v>
      </c>
      <c r="K80" s="54" t="e">
        <v>#N/A</v>
      </c>
      <c r="L80" s="54" t="e">
        <v>#N/A</v>
      </c>
      <c r="M80" s="59" t="e">
        <v>#N/A</v>
      </c>
      <c r="N80" s="32"/>
      <c r="O80" s="40" t="e">
        <v>#N/A</v>
      </c>
      <c r="P80" s="33">
        <v>149.30907238313944</v>
      </c>
      <c r="Q80" s="33" t="e">
        <v>#N/A</v>
      </c>
      <c r="R80" s="33" t="e">
        <v>#N/A</v>
      </c>
      <c r="S80" s="114" t="e">
        <v>#N/A</v>
      </c>
      <c r="T80" s="174"/>
      <c r="AA80" s="55"/>
    </row>
    <row r="81" spans="1:27" x14ac:dyDescent="0.2">
      <c r="A81" s="58">
        <v>40581</v>
      </c>
      <c r="B81" s="37">
        <v>250</v>
      </c>
      <c r="C81" s="380">
        <v>20</v>
      </c>
      <c r="D81" s="54" t="e">
        <v>#N/A</v>
      </c>
      <c r="E81" s="54">
        <v>131.68893421687895</v>
      </c>
      <c r="F81" s="54" t="e">
        <v>#N/A</v>
      </c>
      <c r="G81" s="54" t="e">
        <v>#N/A</v>
      </c>
      <c r="H81" s="54" t="e">
        <v>#N/A</v>
      </c>
      <c r="I81" s="54" t="e">
        <v>#N/A</v>
      </c>
      <c r="J81" s="54" t="e">
        <v>#N/A</v>
      </c>
      <c r="K81" s="54" t="e">
        <v>#N/A</v>
      </c>
      <c r="L81" s="54" t="e">
        <v>#N/A</v>
      </c>
      <c r="M81" s="59" t="e">
        <v>#N/A</v>
      </c>
      <c r="N81" s="32"/>
      <c r="O81" s="40" t="e">
        <v>#N/A</v>
      </c>
      <c r="P81" s="33">
        <v>131.68893421687895</v>
      </c>
      <c r="Q81" s="33" t="e">
        <v>#N/A</v>
      </c>
      <c r="R81" s="33" t="e">
        <v>#N/A</v>
      </c>
      <c r="S81" s="114" t="e">
        <v>#N/A</v>
      </c>
      <c r="T81" s="174"/>
      <c r="AA81" s="55"/>
    </row>
    <row r="82" spans="1:27" x14ac:dyDescent="0.2">
      <c r="A82" s="58">
        <v>40585</v>
      </c>
      <c r="B82" s="37">
        <v>30</v>
      </c>
      <c r="C82" s="380">
        <v>25</v>
      </c>
      <c r="D82" s="54" t="e">
        <v>#N/A</v>
      </c>
      <c r="E82" s="54">
        <v>125.69975442645813</v>
      </c>
      <c r="F82" s="54" t="e">
        <v>#N/A</v>
      </c>
      <c r="G82" s="54" t="e">
        <v>#N/A</v>
      </c>
      <c r="H82" s="54" t="e">
        <v>#N/A</v>
      </c>
      <c r="I82" s="54" t="e">
        <v>#N/A</v>
      </c>
      <c r="J82" s="54" t="e">
        <v>#N/A</v>
      </c>
      <c r="K82" s="54" t="e">
        <v>#N/A</v>
      </c>
      <c r="L82" s="54" t="e">
        <v>#N/A</v>
      </c>
      <c r="M82" s="59" t="e">
        <v>#N/A</v>
      </c>
      <c r="N82" s="32"/>
      <c r="O82" s="40" t="e">
        <v>#N/A</v>
      </c>
      <c r="P82" s="33">
        <v>125.69975442645813</v>
      </c>
      <c r="Q82" s="33" t="e">
        <v>#N/A</v>
      </c>
      <c r="R82" s="33" t="e">
        <v>#N/A</v>
      </c>
      <c r="S82" s="114" t="e">
        <v>#N/A</v>
      </c>
      <c r="T82" s="174"/>
      <c r="AA82" s="55"/>
    </row>
    <row r="83" spans="1:27" x14ac:dyDescent="0.2">
      <c r="A83" s="58">
        <v>40585</v>
      </c>
      <c r="B83" s="37">
        <v>20</v>
      </c>
      <c r="C83" s="380">
        <v>25</v>
      </c>
      <c r="D83" s="54" t="e">
        <v>#N/A</v>
      </c>
      <c r="E83" s="54">
        <v>128.9795427228824</v>
      </c>
      <c r="F83" s="54" t="e">
        <v>#N/A</v>
      </c>
      <c r="G83" s="54" t="e">
        <v>#N/A</v>
      </c>
      <c r="H83" s="54" t="e">
        <v>#N/A</v>
      </c>
      <c r="I83" s="54" t="e">
        <v>#N/A</v>
      </c>
      <c r="J83" s="54" t="e">
        <v>#N/A</v>
      </c>
      <c r="K83" s="54" t="e">
        <v>#N/A</v>
      </c>
      <c r="L83" s="54" t="e">
        <v>#N/A</v>
      </c>
      <c r="M83" s="59" t="e">
        <v>#N/A</v>
      </c>
      <c r="N83" s="32"/>
      <c r="O83" s="40" t="e">
        <v>#N/A</v>
      </c>
      <c r="P83" s="33">
        <v>128.9795427228824</v>
      </c>
      <c r="Q83" s="33" t="e">
        <v>#N/A</v>
      </c>
      <c r="R83" s="33" t="e">
        <v>#N/A</v>
      </c>
      <c r="S83" s="114" t="e">
        <v>#N/A</v>
      </c>
      <c r="T83" s="174"/>
      <c r="AA83" s="55"/>
    </row>
    <row r="84" spans="1:27" x14ac:dyDescent="0.2">
      <c r="A84" s="58">
        <v>40610</v>
      </c>
      <c r="B84" s="37">
        <v>150</v>
      </c>
      <c r="C84" s="380">
        <v>26</v>
      </c>
      <c r="D84" s="54">
        <v>103.71565132882648</v>
      </c>
      <c r="E84" s="54" t="e">
        <v>#N/A</v>
      </c>
      <c r="F84" s="54" t="e">
        <v>#N/A</v>
      </c>
      <c r="G84" s="54" t="e">
        <v>#N/A</v>
      </c>
      <c r="H84" s="54" t="e">
        <v>#N/A</v>
      </c>
      <c r="I84" s="54" t="e">
        <v>#N/A</v>
      </c>
      <c r="J84" s="54" t="e">
        <v>#N/A</v>
      </c>
      <c r="K84" s="54" t="e">
        <v>#N/A</v>
      </c>
      <c r="L84" s="54" t="e">
        <v>#N/A</v>
      </c>
      <c r="M84" s="59" t="e">
        <v>#N/A</v>
      </c>
      <c r="N84" s="32"/>
      <c r="O84" s="40" t="e">
        <v>#N/A</v>
      </c>
      <c r="P84" s="33">
        <v>103.71565132882648</v>
      </c>
      <c r="Q84" s="33" t="e">
        <v>#N/A</v>
      </c>
      <c r="R84" s="33" t="e">
        <v>#N/A</v>
      </c>
      <c r="S84" s="114" t="e">
        <v>#N/A</v>
      </c>
      <c r="T84" s="174"/>
      <c r="AA84" s="55"/>
    </row>
    <row r="85" spans="1:27" x14ac:dyDescent="0.2">
      <c r="A85" s="58">
        <v>40697</v>
      </c>
      <c r="B85" s="37">
        <v>110</v>
      </c>
      <c r="C85" s="380">
        <v>25</v>
      </c>
      <c r="D85" s="54">
        <v>131.69227715048649</v>
      </c>
      <c r="E85" s="54" t="e">
        <v>#N/A</v>
      </c>
      <c r="F85" s="54" t="e">
        <v>#N/A</v>
      </c>
      <c r="G85" s="54" t="e">
        <v>#N/A</v>
      </c>
      <c r="H85" s="54" t="e">
        <v>#N/A</v>
      </c>
      <c r="I85" s="54" t="e">
        <v>#N/A</v>
      </c>
      <c r="J85" s="54" t="e">
        <v>#N/A</v>
      </c>
      <c r="K85" s="54" t="e">
        <v>#N/A</v>
      </c>
      <c r="L85" s="54" t="e">
        <v>#N/A</v>
      </c>
      <c r="M85" s="59" t="e">
        <v>#N/A</v>
      </c>
      <c r="N85" s="32"/>
      <c r="O85" s="40" t="e">
        <v>#N/A</v>
      </c>
      <c r="P85" s="33">
        <v>131.69227715048649</v>
      </c>
      <c r="Q85" s="33" t="e">
        <v>#N/A</v>
      </c>
      <c r="R85" s="33" t="e">
        <v>#N/A</v>
      </c>
      <c r="S85" s="114" t="e">
        <v>#N/A</v>
      </c>
      <c r="T85" s="174"/>
      <c r="AA85" s="55"/>
    </row>
    <row r="86" spans="1:27" x14ac:dyDescent="0.2">
      <c r="A86" s="58">
        <v>40697</v>
      </c>
      <c r="B86" s="37">
        <v>127</v>
      </c>
      <c r="C86" s="380">
        <v>25</v>
      </c>
      <c r="D86" s="54" t="e">
        <v>#N/A</v>
      </c>
      <c r="E86" s="54">
        <v>122.35431115438432</v>
      </c>
      <c r="F86" s="54" t="e">
        <v>#N/A</v>
      </c>
      <c r="G86" s="54" t="e">
        <v>#N/A</v>
      </c>
      <c r="H86" s="54" t="e">
        <v>#N/A</v>
      </c>
      <c r="I86" s="54" t="e">
        <v>#N/A</v>
      </c>
      <c r="J86" s="54" t="e">
        <v>#N/A</v>
      </c>
      <c r="K86" s="54" t="e">
        <v>#N/A</v>
      </c>
      <c r="L86" s="54" t="e">
        <v>#N/A</v>
      </c>
      <c r="M86" s="59" t="e">
        <v>#N/A</v>
      </c>
      <c r="N86" s="32"/>
      <c r="O86" s="40" t="e">
        <v>#N/A</v>
      </c>
      <c r="P86" s="33">
        <v>122.35431115438432</v>
      </c>
      <c r="Q86" s="33" t="e">
        <v>#N/A</v>
      </c>
      <c r="R86" s="33" t="e">
        <v>#N/A</v>
      </c>
      <c r="S86" s="114" t="e">
        <v>#N/A</v>
      </c>
      <c r="T86" s="174"/>
      <c r="AA86" s="55"/>
    </row>
    <row r="87" spans="1:27" x14ac:dyDescent="0.2">
      <c r="A87" s="58">
        <v>40715</v>
      </c>
      <c r="B87" s="37">
        <v>150</v>
      </c>
      <c r="C87" s="380">
        <v>25</v>
      </c>
      <c r="D87" s="54">
        <v>118.07300048072948</v>
      </c>
      <c r="E87" s="54" t="e">
        <v>#N/A</v>
      </c>
      <c r="F87" s="54" t="e">
        <v>#N/A</v>
      </c>
      <c r="G87" s="54" t="e">
        <v>#N/A</v>
      </c>
      <c r="H87" s="54" t="e">
        <v>#N/A</v>
      </c>
      <c r="I87" s="54" t="e">
        <v>#N/A</v>
      </c>
      <c r="J87" s="54" t="e">
        <v>#N/A</v>
      </c>
      <c r="K87" s="54" t="e">
        <v>#N/A</v>
      </c>
      <c r="L87" s="54" t="e">
        <v>#N/A</v>
      </c>
      <c r="M87" s="59" t="e">
        <v>#N/A</v>
      </c>
      <c r="N87" s="32"/>
      <c r="O87" s="40" t="e">
        <v>#N/A</v>
      </c>
      <c r="P87" s="33">
        <v>118.07300048072948</v>
      </c>
      <c r="Q87" s="33" t="e">
        <v>#N/A</v>
      </c>
      <c r="R87" s="33" t="e">
        <v>#N/A</v>
      </c>
      <c r="S87" s="114" t="e">
        <v>#N/A</v>
      </c>
      <c r="T87" s="174"/>
      <c r="AA87" s="55"/>
    </row>
    <row r="88" spans="1:27" x14ac:dyDescent="0.2">
      <c r="A88" s="58">
        <v>40732</v>
      </c>
      <c r="B88" s="37">
        <v>24</v>
      </c>
      <c r="C88" s="380">
        <v>25</v>
      </c>
      <c r="D88" s="54">
        <v>137.19914385396703</v>
      </c>
      <c r="E88" s="54" t="e">
        <v>#N/A</v>
      </c>
      <c r="F88" s="54" t="e">
        <v>#N/A</v>
      </c>
      <c r="G88" s="54" t="e">
        <v>#N/A</v>
      </c>
      <c r="H88" s="54" t="e">
        <v>#N/A</v>
      </c>
      <c r="I88" s="54" t="e">
        <v>#N/A</v>
      </c>
      <c r="J88" s="54" t="e">
        <v>#N/A</v>
      </c>
      <c r="K88" s="54" t="e">
        <v>#N/A</v>
      </c>
      <c r="L88" s="54" t="e">
        <v>#N/A</v>
      </c>
      <c r="M88" s="59" t="e">
        <v>#N/A</v>
      </c>
      <c r="N88" s="32"/>
      <c r="O88" s="40" t="e">
        <v>#N/A</v>
      </c>
      <c r="P88" s="33">
        <v>137.19914385396703</v>
      </c>
      <c r="Q88" s="33" t="e">
        <v>#N/A</v>
      </c>
      <c r="R88" s="33" t="e">
        <v>#N/A</v>
      </c>
      <c r="S88" s="114" t="e">
        <v>#N/A</v>
      </c>
      <c r="T88" s="174"/>
      <c r="AA88" s="55"/>
    </row>
    <row r="89" spans="1:27" x14ac:dyDescent="0.2">
      <c r="A89" s="58">
        <v>40738</v>
      </c>
      <c r="B89" s="37">
        <v>20</v>
      </c>
      <c r="C89" s="380">
        <v>25</v>
      </c>
      <c r="D89" s="54">
        <v>110.7434710878664</v>
      </c>
      <c r="E89" s="54" t="e">
        <v>#N/A</v>
      </c>
      <c r="F89" s="54" t="e">
        <v>#N/A</v>
      </c>
      <c r="G89" s="54" t="e">
        <v>#N/A</v>
      </c>
      <c r="H89" s="54" t="e">
        <v>#N/A</v>
      </c>
      <c r="I89" s="54" t="e">
        <v>#N/A</v>
      </c>
      <c r="J89" s="54" t="e">
        <v>#N/A</v>
      </c>
      <c r="K89" s="54" t="e">
        <v>#N/A</v>
      </c>
      <c r="L89" s="54" t="e">
        <v>#N/A</v>
      </c>
      <c r="M89" s="59" t="e">
        <v>#N/A</v>
      </c>
      <c r="N89" s="32"/>
      <c r="O89" s="40" t="e">
        <v>#N/A</v>
      </c>
      <c r="P89" s="33">
        <v>110.7434710878664</v>
      </c>
      <c r="Q89" s="33" t="e">
        <v>#N/A</v>
      </c>
      <c r="R89" s="33" t="e">
        <v>#N/A</v>
      </c>
      <c r="S89" s="114" t="e">
        <v>#N/A</v>
      </c>
      <c r="T89" s="174"/>
      <c r="AA89" s="55"/>
    </row>
    <row r="90" spans="1:27" x14ac:dyDescent="0.2">
      <c r="A90" s="58">
        <v>40742</v>
      </c>
      <c r="B90" s="37">
        <v>6</v>
      </c>
      <c r="C90" s="380">
        <v>20</v>
      </c>
      <c r="D90" s="54" t="e">
        <v>#N/A</v>
      </c>
      <c r="E90" s="54" t="e">
        <v>#N/A</v>
      </c>
      <c r="F90" s="54" t="e">
        <v>#N/A</v>
      </c>
      <c r="G90" s="54" t="e">
        <v>#N/A</v>
      </c>
      <c r="H90" s="54" t="e">
        <v>#N/A</v>
      </c>
      <c r="I90" s="54" t="e">
        <v>#N/A</v>
      </c>
      <c r="J90" s="54" t="e">
        <v>#N/A</v>
      </c>
      <c r="K90" s="54" t="e">
        <v>#N/A</v>
      </c>
      <c r="L90" s="54" t="e">
        <v>#N/A</v>
      </c>
      <c r="M90" s="59">
        <v>217.38110587653057</v>
      </c>
      <c r="N90" s="32"/>
      <c r="O90" s="40">
        <v>217.38110587653057</v>
      </c>
      <c r="P90" s="33" t="e">
        <v>#N/A</v>
      </c>
      <c r="Q90" s="33" t="e">
        <v>#N/A</v>
      </c>
      <c r="R90" s="33" t="e">
        <v>#N/A</v>
      </c>
      <c r="S90" s="114" t="e">
        <v>#N/A</v>
      </c>
      <c r="T90" s="174"/>
      <c r="AA90" s="55"/>
    </row>
    <row r="91" spans="1:27" x14ac:dyDescent="0.2">
      <c r="A91" s="58">
        <v>40745</v>
      </c>
      <c r="B91" s="37">
        <v>150</v>
      </c>
      <c r="C91" s="380">
        <v>25</v>
      </c>
      <c r="D91" s="54">
        <v>130.29367773276073</v>
      </c>
      <c r="E91" s="54" t="e">
        <v>#N/A</v>
      </c>
      <c r="F91" s="54" t="e">
        <v>#N/A</v>
      </c>
      <c r="G91" s="54" t="e">
        <v>#N/A</v>
      </c>
      <c r="H91" s="54" t="e">
        <v>#N/A</v>
      </c>
      <c r="I91" s="54" t="e">
        <v>#N/A</v>
      </c>
      <c r="J91" s="54" t="e">
        <v>#N/A</v>
      </c>
      <c r="K91" s="54" t="e">
        <v>#N/A</v>
      </c>
      <c r="L91" s="54" t="e">
        <v>#N/A</v>
      </c>
      <c r="M91" s="59" t="e">
        <v>#N/A</v>
      </c>
      <c r="N91" s="32"/>
      <c r="O91" s="40" t="e">
        <v>#N/A</v>
      </c>
      <c r="P91" s="33">
        <v>130.29367773276073</v>
      </c>
      <c r="Q91" s="33" t="e">
        <v>#N/A</v>
      </c>
      <c r="R91" s="33" t="e">
        <v>#N/A</v>
      </c>
      <c r="S91" s="114" t="e">
        <v>#N/A</v>
      </c>
      <c r="T91" s="174"/>
      <c r="AA91" s="55"/>
    </row>
    <row r="92" spans="1:27" x14ac:dyDescent="0.2">
      <c r="A92" s="58">
        <v>40815</v>
      </c>
      <c r="B92" s="37">
        <v>250</v>
      </c>
      <c r="C92" s="380">
        <v>20</v>
      </c>
      <c r="D92" s="54">
        <v>94.102451832150678</v>
      </c>
      <c r="E92" s="54" t="e">
        <v>#N/A</v>
      </c>
      <c r="F92" s="54" t="e">
        <v>#N/A</v>
      </c>
      <c r="G92" s="54" t="e">
        <v>#N/A</v>
      </c>
      <c r="H92" s="54" t="e">
        <v>#N/A</v>
      </c>
      <c r="I92" s="54" t="e">
        <v>#N/A</v>
      </c>
      <c r="J92" s="54" t="e">
        <v>#N/A</v>
      </c>
      <c r="K92" s="54" t="e">
        <v>#N/A</v>
      </c>
      <c r="L92" s="54" t="e">
        <v>#N/A</v>
      </c>
      <c r="M92" s="59" t="e">
        <v>#N/A</v>
      </c>
      <c r="N92" s="32"/>
      <c r="O92" s="40" t="e">
        <v>#N/A</v>
      </c>
      <c r="P92" s="33">
        <v>94.102451832150678</v>
      </c>
      <c r="Q92" s="33" t="e">
        <v>#N/A</v>
      </c>
      <c r="R92" s="33" t="e">
        <v>#N/A</v>
      </c>
      <c r="S92" s="114" t="e">
        <v>#N/A</v>
      </c>
      <c r="T92" s="174"/>
      <c r="AA92" s="55"/>
    </row>
    <row r="93" spans="1:27" x14ac:dyDescent="0.2">
      <c r="A93" s="58">
        <v>40817</v>
      </c>
      <c r="B93" s="37">
        <v>9</v>
      </c>
      <c r="C93" s="380">
        <v>20</v>
      </c>
      <c r="D93" s="54" t="e">
        <v>#N/A</v>
      </c>
      <c r="E93" s="54">
        <v>152.46023860650482</v>
      </c>
      <c r="F93" s="54" t="e">
        <v>#N/A</v>
      </c>
      <c r="G93" s="54" t="e">
        <v>#N/A</v>
      </c>
      <c r="H93" s="54" t="e">
        <v>#N/A</v>
      </c>
      <c r="I93" s="54" t="e">
        <v>#N/A</v>
      </c>
      <c r="J93" s="54" t="e">
        <v>#N/A</v>
      </c>
      <c r="K93" s="54" t="e">
        <v>#N/A</v>
      </c>
      <c r="L93" s="54" t="e">
        <v>#N/A</v>
      </c>
      <c r="M93" s="59" t="e">
        <v>#N/A</v>
      </c>
      <c r="N93" s="32"/>
      <c r="O93" s="40" t="e">
        <v>#N/A</v>
      </c>
      <c r="P93" s="33">
        <v>152.46023860650482</v>
      </c>
      <c r="Q93" s="33" t="e">
        <v>#N/A</v>
      </c>
      <c r="R93" s="33" t="e">
        <v>#N/A</v>
      </c>
      <c r="S93" s="114" t="e">
        <v>#N/A</v>
      </c>
      <c r="T93" s="174"/>
      <c r="AA93" s="55"/>
    </row>
    <row r="94" spans="1:27" x14ac:dyDescent="0.2">
      <c r="A94" s="58">
        <v>40878</v>
      </c>
      <c r="B94" s="37">
        <v>20</v>
      </c>
      <c r="C94" s="380">
        <v>20</v>
      </c>
      <c r="D94" s="54" t="e">
        <v>#N/A</v>
      </c>
      <c r="E94" s="54" t="e">
        <v>#N/A</v>
      </c>
      <c r="F94" s="54" t="e">
        <v>#N/A</v>
      </c>
      <c r="G94" s="54" t="e">
        <v>#N/A</v>
      </c>
      <c r="H94" s="54" t="e">
        <v>#N/A</v>
      </c>
      <c r="I94" s="54">
        <v>249.98827175801034</v>
      </c>
      <c r="J94" s="54" t="e">
        <v>#N/A</v>
      </c>
      <c r="K94" s="54" t="e">
        <v>#N/A</v>
      </c>
      <c r="L94" s="54" t="e">
        <v>#N/A</v>
      </c>
      <c r="M94" s="59" t="e">
        <v>#N/A</v>
      </c>
      <c r="N94" s="32"/>
      <c r="O94" s="40" t="e">
        <v>#N/A</v>
      </c>
      <c r="P94" s="33" t="e">
        <v>#N/A</v>
      </c>
      <c r="Q94" s="33" t="e">
        <v>#N/A</v>
      </c>
      <c r="R94" s="33">
        <v>249.98827175801034</v>
      </c>
      <c r="S94" s="114" t="e">
        <v>#N/A</v>
      </c>
      <c r="T94" s="174"/>
      <c r="AA94" s="55"/>
    </row>
    <row r="95" spans="1:27" x14ac:dyDescent="0.2">
      <c r="A95" s="58">
        <v>40885</v>
      </c>
      <c r="B95" s="37">
        <v>19</v>
      </c>
      <c r="C95" s="380">
        <v>20</v>
      </c>
      <c r="D95" s="54" t="e">
        <v>#N/A</v>
      </c>
      <c r="E95" s="54">
        <v>119.06553063646714</v>
      </c>
      <c r="F95" s="54" t="e">
        <v>#N/A</v>
      </c>
      <c r="G95" s="54" t="e">
        <v>#N/A</v>
      </c>
      <c r="H95" s="54" t="e">
        <v>#N/A</v>
      </c>
      <c r="I95" s="54" t="e">
        <v>#N/A</v>
      </c>
      <c r="J95" s="54" t="e">
        <v>#N/A</v>
      </c>
      <c r="K95" s="54" t="e">
        <v>#N/A</v>
      </c>
      <c r="L95" s="54" t="e">
        <v>#N/A</v>
      </c>
      <c r="M95" s="59" t="e">
        <v>#N/A</v>
      </c>
      <c r="N95" s="32"/>
      <c r="O95" s="40" t="e">
        <v>#N/A</v>
      </c>
      <c r="P95" s="33">
        <v>119.06553063646714</v>
      </c>
      <c r="Q95" s="33" t="e">
        <v>#N/A</v>
      </c>
      <c r="R95" s="33" t="e">
        <v>#N/A</v>
      </c>
      <c r="S95" s="114" t="e">
        <v>#N/A</v>
      </c>
      <c r="T95" s="174"/>
      <c r="AA95" s="55"/>
    </row>
    <row r="96" spans="1:27" x14ac:dyDescent="0.2">
      <c r="A96" s="58">
        <v>40897</v>
      </c>
      <c r="B96" s="37">
        <v>20</v>
      </c>
      <c r="C96" s="380">
        <v>30</v>
      </c>
      <c r="D96" s="54" t="e">
        <v>#N/A</v>
      </c>
      <c r="E96" s="54">
        <v>93.128520919647983</v>
      </c>
      <c r="F96" s="54" t="e">
        <v>#N/A</v>
      </c>
      <c r="G96" s="54" t="e">
        <v>#N/A</v>
      </c>
      <c r="H96" s="54" t="e">
        <v>#N/A</v>
      </c>
      <c r="I96" s="54" t="e">
        <v>#N/A</v>
      </c>
      <c r="J96" s="54" t="e">
        <v>#N/A</v>
      </c>
      <c r="K96" s="54" t="e">
        <v>#N/A</v>
      </c>
      <c r="L96" s="54" t="e">
        <v>#N/A</v>
      </c>
      <c r="M96" s="59" t="e">
        <v>#N/A</v>
      </c>
      <c r="N96" s="32"/>
      <c r="O96" s="40" t="e">
        <v>#N/A</v>
      </c>
      <c r="P96" s="33">
        <v>93.128520919647983</v>
      </c>
      <c r="Q96" s="33" t="e">
        <v>#N/A</v>
      </c>
      <c r="R96" s="33" t="e">
        <v>#N/A</v>
      </c>
      <c r="S96" s="114" t="e">
        <v>#N/A</v>
      </c>
      <c r="T96" s="174"/>
      <c r="AA96" s="55"/>
    </row>
    <row r="97" spans="1:27" x14ac:dyDescent="0.2">
      <c r="A97" s="58">
        <v>40897</v>
      </c>
      <c r="B97" s="37">
        <v>30</v>
      </c>
      <c r="C97" s="380">
        <v>20</v>
      </c>
      <c r="D97" s="54" t="e">
        <v>#N/A</v>
      </c>
      <c r="E97" s="54" t="e">
        <v>#N/A</v>
      </c>
      <c r="F97" s="54" t="e">
        <v>#N/A</v>
      </c>
      <c r="G97" s="54" t="e">
        <v>#N/A</v>
      </c>
      <c r="H97" s="54" t="e">
        <v>#N/A</v>
      </c>
      <c r="I97" s="54" t="e">
        <v>#N/A</v>
      </c>
      <c r="J97" s="54" t="e">
        <v>#N/A</v>
      </c>
      <c r="K97" s="54" t="e">
        <v>#N/A</v>
      </c>
      <c r="L97" s="54">
        <v>125.83087280437236</v>
      </c>
      <c r="M97" s="59" t="e">
        <v>#N/A</v>
      </c>
      <c r="N97" s="32"/>
      <c r="O97" s="40" t="e">
        <v>#N/A</v>
      </c>
      <c r="P97" s="33" t="e">
        <v>#N/A</v>
      </c>
      <c r="Q97" s="33" t="e">
        <v>#N/A</v>
      </c>
      <c r="R97" s="33" t="e">
        <v>#N/A</v>
      </c>
      <c r="S97" s="114">
        <v>125.83087280437236</v>
      </c>
      <c r="T97" s="174"/>
      <c r="AA97" s="55"/>
    </row>
    <row r="98" spans="1:27" x14ac:dyDescent="0.2">
      <c r="A98" s="58">
        <v>40897</v>
      </c>
      <c r="B98" s="37">
        <v>20</v>
      </c>
      <c r="C98" s="380">
        <v>30</v>
      </c>
      <c r="D98" s="54" t="e">
        <v>#N/A</v>
      </c>
      <c r="E98" s="54">
        <v>91.477031043722633</v>
      </c>
      <c r="F98" s="54" t="e">
        <v>#N/A</v>
      </c>
      <c r="G98" s="54" t="e">
        <v>#N/A</v>
      </c>
      <c r="H98" s="54" t="e">
        <v>#N/A</v>
      </c>
      <c r="I98" s="54" t="e">
        <v>#N/A</v>
      </c>
      <c r="J98" s="54" t="e">
        <v>#N/A</v>
      </c>
      <c r="K98" s="54" t="e">
        <v>#N/A</v>
      </c>
      <c r="L98" s="54" t="e">
        <v>#N/A</v>
      </c>
      <c r="M98" s="59" t="e">
        <v>#N/A</v>
      </c>
      <c r="N98" s="32"/>
      <c r="O98" s="40" t="e">
        <v>#N/A</v>
      </c>
      <c r="P98" s="33">
        <v>91.477031043722633</v>
      </c>
      <c r="Q98" s="33" t="e">
        <v>#N/A</v>
      </c>
      <c r="R98" s="33" t="e">
        <v>#N/A</v>
      </c>
      <c r="S98" s="114" t="e">
        <v>#N/A</v>
      </c>
      <c r="T98" s="174"/>
      <c r="AA98" s="55"/>
    </row>
    <row r="99" spans="1:27" x14ac:dyDescent="0.2">
      <c r="A99" s="58">
        <v>40909</v>
      </c>
      <c r="B99" s="37">
        <v>15</v>
      </c>
      <c r="C99" s="380">
        <v>30</v>
      </c>
      <c r="D99" s="54" t="e">
        <v>#N/A</v>
      </c>
      <c r="E99" s="54">
        <v>94.239287234460846</v>
      </c>
      <c r="F99" s="54" t="e">
        <v>#N/A</v>
      </c>
      <c r="G99" s="54" t="e">
        <v>#N/A</v>
      </c>
      <c r="H99" s="54" t="e">
        <v>#N/A</v>
      </c>
      <c r="I99" s="54" t="e">
        <v>#N/A</v>
      </c>
      <c r="J99" s="54" t="e">
        <v>#N/A</v>
      </c>
      <c r="K99" s="54" t="e">
        <v>#N/A</v>
      </c>
      <c r="L99" s="54" t="e">
        <v>#N/A</v>
      </c>
      <c r="M99" s="59" t="e">
        <v>#N/A</v>
      </c>
      <c r="N99" s="32"/>
      <c r="O99" s="40" t="e">
        <v>#N/A</v>
      </c>
      <c r="P99" s="33">
        <v>94.239287234460846</v>
      </c>
      <c r="Q99" s="33" t="e">
        <v>#N/A</v>
      </c>
      <c r="R99" s="33" t="e">
        <v>#N/A</v>
      </c>
      <c r="S99" s="114" t="e">
        <v>#N/A</v>
      </c>
      <c r="T99" s="174"/>
      <c r="AA99" s="55"/>
    </row>
    <row r="100" spans="1:27" x14ac:dyDescent="0.2">
      <c r="A100" s="58">
        <v>40909</v>
      </c>
      <c r="B100" s="37">
        <v>15</v>
      </c>
      <c r="C100" s="380">
        <v>30</v>
      </c>
      <c r="D100" s="54" t="e">
        <v>#N/A</v>
      </c>
      <c r="E100" s="54">
        <v>84.549659231420691</v>
      </c>
      <c r="F100" s="54" t="e">
        <v>#N/A</v>
      </c>
      <c r="G100" s="54" t="e">
        <v>#N/A</v>
      </c>
      <c r="H100" s="54" t="e">
        <v>#N/A</v>
      </c>
      <c r="I100" s="54" t="e">
        <v>#N/A</v>
      </c>
      <c r="J100" s="54" t="e">
        <v>#N/A</v>
      </c>
      <c r="K100" s="54" t="e">
        <v>#N/A</v>
      </c>
      <c r="L100" s="54" t="e">
        <v>#N/A</v>
      </c>
      <c r="M100" s="59" t="e">
        <v>#N/A</v>
      </c>
      <c r="N100" s="32"/>
      <c r="O100" s="40" t="e">
        <v>#N/A</v>
      </c>
      <c r="P100" s="33">
        <v>84.549659231420691</v>
      </c>
      <c r="Q100" s="33" t="e">
        <v>#N/A</v>
      </c>
      <c r="R100" s="33" t="e">
        <v>#N/A</v>
      </c>
      <c r="S100" s="114" t="e">
        <v>#N/A</v>
      </c>
      <c r="T100" s="174"/>
      <c r="AA100" s="55"/>
    </row>
    <row r="101" spans="1:27" x14ac:dyDescent="0.2">
      <c r="A101" s="58">
        <v>40942</v>
      </c>
      <c r="B101" s="37">
        <v>200</v>
      </c>
      <c r="C101" s="380">
        <v>25</v>
      </c>
      <c r="D101" s="54">
        <v>97.32506282514187</v>
      </c>
      <c r="E101" s="54" t="e">
        <v>#N/A</v>
      </c>
      <c r="F101" s="54" t="e">
        <v>#N/A</v>
      </c>
      <c r="G101" s="54" t="e">
        <v>#N/A</v>
      </c>
      <c r="H101" s="54" t="e">
        <v>#N/A</v>
      </c>
      <c r="I101" s="54" t="e">
        <v>#N/A</v>
      </c>
      <c r="J101" s="54" t="e">
        <v>#N/A</v>
      </c>
      <c r="K101" s="54" t="e">
        <v>#N/A</v>
      </c>
      <c r="L101" s="54" t="e">
        <v>#N/A</v>
      </c>
      <c r="M101" s="59" t="e">
        <v>#N/A</v>
      </c>
      <c r="O101" s="40" t="e">
        <v>#N/A</v>
      </c>
      <c r="P101" s="33">
        <v>97.32506282514187</v>
      </c>
      <c r="Q101" s="33" t="e">
        <v>#N/A</v>
      </c>
      <c r="R101" s="33" t="e">
        <v>#N/A</v>
      </c>
      <c r="S101" s="114" t="e">
        <v>#N/A</v>
      </c>
      <c r="T101" s="174"/>
      <c r="AA101" s="55"/>
    </row>
    <row r="102" spans="1:27" x14ac:dyDescent="0.2">
      <c r="A102" s="58">
        <v>40966</v>
      </c>
      <c r="B102" s="37">
        <v>20</v>
      </c>
      <c r="C102" s="380">
        <v>20</v>
      </c>
      <c r="D102" s="54">
        <v>88.733290634490118</v>
      </c>
      <c r="E102" s="54" t="e">
        <v>#N/A</v>
      </c>
      <c r="F102" s="54" t="e">
        <v>#N/A</v>
      </c>
      <c r="G102" s="54" t="e">
        <v>#N/A</v>
      </c>
      <c r="H102" s="54" t="e">
        <v>#N/A</v>
      </c>
      <c r="I102" s="54" t="e">
        <v>#N/A</v>
      </c>
      <c r="J102" s="54" t="e">
        <v>#N/A</v>
      </c>
      <c r="K102" s="54" t="e">
        <v>#N/A</v>
      </c>
      <c r="L102" s="54" t="e">
        <v>#N/A</v>
      </c>
      <c r="M102" s="59" t="e">
        <v>#N/A</v>
      </c>
      <c r="N102" s="32"/>
      <c r="O102" s="40" t="e">
        <v>#N/A</v>
      </c>
      <c r="P102" s="33">
        <v>88.733290634490118</v>
      </c>
      <c r="Q102" s="33" t="e">
        <v>#N/A</v>
      </c>
      <c r="R102" s="33" t="e">
        <v>#N/A</v>
      </c>
      <c r="S102" s="114" t="e">
        <v>#N/A</v>
      </c>
      <c r="T102" s="174"/>
      <c r="AA102" s="55"/>
    </row>
    <row r="103" spans="1:27" x14ac:dyDescent="0.2">
      <c r="A103" s="58">
        <v>41093</v>
      </c>
      <c r="B103" s="37">
        <v>20</v>
      </c>
      <c r="C103" s="380">
        <v>20</v>
      </c>
      <c r="D103" s="54">
        <v>100.25591101370608</v>
      </c>
      <c r="E103" s="54" t="e">
        <v>#N/A</v>
      </c>
      <c r="F103" s="54" t="e">
        <v>#N/A</v>
      </c>
      <c r="G103" s="54" t="e">
        <v>#N/A</v>
      </c>
      <c r="H103" s="54" t="e">
        <v>#N/A</v>
      </c>
      <c r="I103" s="54" t="e">
        <v>#N/A</v>
      </c>
      <c r="J103" s="54" t="e">
        <v>#N/A</v>
      </c>
      <c r="K103" s="54" t="e">
        <v>#N/A</v>
      </c>
      <c r="L103" s="54" t="e">
        <v>#N/A</v>
      </c>
      <c r="M103" s="59" t="e">
        <v>#N/A</v>
      </c>
      <c r="N103" s="32"/>
      <c r="O103" s="40" t="e">
        <v>#N/A</v>
      </c>
      <c r="P103" s="33">
        <v>100.25591101370608</v>
      </c>
      <c r="Q103" s="33" t="e">
        <v>#N/A</v>
      </c>
      <c r="R103" s="33" t="e">
        <v>#N/A</v>
      </c>
      <c r="S103" s="114" t="e">
        <v>#N/A</v>
      </c>
      <c r="T103" s="174"/>
      <c r="AA103" s="55"/>
    </row>
    <row r="104" spans="1:27" x14ac:dyDescent="0.2">
      <c r="A104" s="58">
        <v>41093</v>
      </c>
      <c r="B104" s="37">
        <v>20</v>
      </c>
      <c r="C104" s="380">
        <v>20</v>
      </c>
      <c r="D104" s="54">
        <v>106.50888927454555</v>
      </c>
      <c r="E104" s="54" t="e">
        <v>#N/A</v>
      </c>
      <c r="F104" s="54" t="e">
        <v>#N/A</v>
      </c>
      <c r="G104" s="54" t="e">
        <v>#N/A</v>
      </c>
      <c r="H104" s="54" t="e">
        <v>#N/A</v>
      </c>
      <c r="I104" s="54" t="e">
        <v>#N/A</v>
      </c>
      <c r="J104" s="54" t="e">
        <v>#N/A</v>
      </c>
      <c r="K104" s="54" t="e">
        <v>#N/A</v>
      </c>
      <c r="L104" s="54" t="e">
        <v>#N/A</v>
      </c>
      <c r="M104" s="59" t="e">
        <v>#N/A</v>
      </c>
      <c r="N104" s="32"/>
      <c r="O104" s="40" t="e">
        <v>#N/A</v>
      </c>
      <c r="P104" s="33">
        <v>106.50888927454555</v>
      </c>
      <c r="Q104" s="33" t="e">
        <v>#N/A</v>
      </c>
      <c r="R104" s="33" t="e">
        <v>#N/A</v>
      </c>
      <c r="S104" s="114" t="e">
        <v>#N/A</v>
      </c>
      <c r="T104" s="174"/>
      <c r="AA104" s="55"/>
    </row>
    <row r="105" spans="1:27" x14ac:dyDescent="0.2">
      <c r="A105" s="58">
        <v>41124</v>
      </c>
      <c r="B105" s="37">
        <v>20</v>
      </c>
      <c r="C105" s="380">
        <v>3</v>
      </c>
      <c r="D105" s="54">
        <v>101.90050315212549</v>
      </c>
      <c r="E105" s="54" t="e">
        <v>#N/A</v>
      </c>
      <c r="F105" s="54" t="e">
        <v>#N/A</v>
      </c>
      <c r="G105" s="54" t="e">
        <v>#N/A</v>
      </c>
      <c r="H105" s="54" t="e">
        <v>#N/A</v>
      </c>
      <c r="I105" s="54" t="e">
        <v>#N/A</v>
      </c>
      <c r="J105" s="54" t="e">
        <v>#N/A</v>
      </c>
      <c r="K105" s="54" t="e">
        <v>#N/A</v>
      </c>
      <c r="L105" s="54" t="e">
        <v>#N/A</v>
      </c>
      <c r="M105" s="59" t="e">
        <v>#N/A</v>
      </c>
      <c r="N105" s="32"/>
      <c r="O105" s="40" t="e">
        <v>#N/A</v>
      </c>
      <c r="P105" s="33">
        <v>101.90050315212549</v>
      </c>
      <c r="Q105" s="33" t="e">
        <v>#N/A</v>
      </c>
      <c r="R105" s="33" t="e">
        <v>#N/A</v>
      </c>
      <c r="S105" s="114" t="e">
        <v>#N/A</v>
      </c>
      <c r="T105" s="174"/>
      <c r="AA105" s="55"/>
    </row>
    <row r="106" spans="1:27" x14ac:dyDescent="0.2">
      <c r="A106" s="58">
        <v>41134</v>
      </c>
      <c r="B106" s="37">
        <v>20</v>
      </c>
      <c r="C106" s="380">
        <v>20</v>
      </c>
      <c r="D106" s="54">
        <v>103.95718652534538</v>
      </c>
      <c r="E106" s="54" t="e">
        <v>#N/A</v>
      </c>
      <c r="F106" s="54" t="e">
        <v>#N/A</v>
      </c>
      <c r="G106" s="54" t="e">
        <v>#N/A</v>
      </c>
      <c r="H106" s="54" t="e">
        <v>#N/A</v>
      </c>
      <c r="I106" s="54" t="e">
        <v>#N/A</v>
      </c>
      <c r="J106" s="54" t="e">
        <v>#N/A</v>
      </c>
      <c r="K106" s="54" t="e">
        <v>#N/A</v>
      </c>
      <c r="L106" s="54" t="e">
        <v>#N/A</v>
      </c>
      <c r="M106" s="59" t="e">
        <v>#N/A</v>
      </c>
      <c r="N106" s="32"/>
      <c r="O106" s="40" t="e">
        <v>#N/A</v>
      </c>
      <c r="P106" s="33">
        <v>103.95718652534538</v>
      </c>
      <c r="Q106" s="33" t="e">
        <v>#N/A</v>
      </c>
      <c r="R106" s="33" t="e">
        <v>#N/A</v>
      </c>
      <c r="S106" s="114" t="e">
        <v>#N/A</v>
      </c>
      <c r="T106" s="174"/>
      <c r="AA106" s="55"/>
    </row>
    <row r="107" spans="1:27" x14ac:dyDescent="0.2">
      <c r="A107" s="58">
        <v>41137</v>
      </c>
      <c r="B107" s="37">
        <v>102</v>
      </c>
      <c r="C107" s="380">
        <v>20</v>
      </c>
      <c r="D107" s="54">
        <v>101.64102313594458</v>
      </c>
      <c r="E107" s="54" t="e">
        <v>#N/A</v>
      </c>
      <c r="F107" s="54" t="e">
        <v>#N/A</v>
      </c>
      <c r="G107" s="54" t="e">
        <v>#N/A</v>
      </c>
      <c r="H107" s="54" t="e">
        <v>#N/A</v>
      </c>
      <c r="I107" s="54" t="e">
        <v>#N/A</v>
      </c>
      <c r="J107" s="54" t="e">
        <v>#N/A</v>
      </c>
      <c r="K107" s="54" t="e">
        <v>#N/A</v>
      </c>
      <c r="L107" s="54" t="e">
        <v>#N/A</v>
      </c>
      <c r="M107" s="59" t="e">
        <v>#N/A</v>
      </c>
      <c r="N107" s="32"/>
      <c r="O107" s="40" t="e">
        <v>#N/A</v>
      </c>
      <c r="P107" s="33">
        <v>101.64102313594458</v>
      </c>
      <c r="Q107" s="33" t="e">
        <v>#N/A</v>
      </c>
      <c r="R107" s="33" t="e">
        <v>#N/A</v>
      </c>
      <c r="S107" s="114" t="e">
        <v>#N/A</v>
      </c>
      <c r="T107" s="174"/>
      <c r="AA107" s="55"/>
    </row>
    <row r="108" spans="1:27" x14ac:dyDescent="0.2">
      <c r="A108" s="58">
        <v>41150</v>
      </c>
      <c r="B108" s="37">
        <v>20</v>
      </c>
      <c r="C108" s="380">
        <v>20</v>
      </c>
      <c r="D108" s="54">
        <v>97.788096335445942</v>
      </c>
      <c r="E108" s="54" t="e">
        <v>#N/A</v>
      </c>
      <c r="F108" s="54" t="e">
        <v>#N/A</v>
      </c>
      <c r="G108" s="54" t="e">
        <v>#N/A</v>
      </c>
      <c r="H108" s="54" t="e">
        <v>#N/A</v>
      </c>
      <c r="I108" s="54" t="e">
        <v>#N/A</v>
      </c>
      <c r="J108" s="54" t="e">
        <v>#N/A</v>
      </c>
      <c r="K108" s="54" t="e">
        <v>#N/A</v>
      </c>
      <c r="L108" s="54" t="e">
        <v>#N/A</v>
      </c>
      <c r="M108" s="59" t="e">
        <v>#N/A</v>
      </c>
      <c r="N108" s="32"/>
      <c r="O108" s="40" t="e">
        <v>#N/A</v>
      </c>
      <c r="P108" s="33">
        <v>97.788096335445942</v>
      </c>
      <c r="Q108" s="33" t="e">
        <v>#N/A</v>
      </c>
      <c r="R108" s="33" t="e">
        <v>#N/A</v>
      </c>
      <c r="S108" s="114" t="e">
        <v>#N/A</v>
      </c>
      <c r="T108" s="174"/>
      <c r="AA108" s="55"/>
    </row>
    <row r="109" spans="1:27" x14ac:dyDescent="0.2">
      <c r="A109" s="58">
        <v>41152</v>
      </c>
      <c r="B109" s="37">
        <v>250</v>
      </c>
      <c r="C109" s="380">
        <v>20</v>
      </c>
      <c r="D109" s="54" t="e">
        <v>#N/A</v>
      </c>
      <c r="E109" s="54">
        <v>100.85515993644231</v>
      </c>
      <c r="F109" s="54" t="e">
        <v>#N/A</v>
      </c>
      <c r="G109" s="54" t="e">
        <v>#N/A</v>
      </c>
      <c r="H109" s="54" t="e">
        <v>#N/A</v>
      </c>
      <c r="I109" s="54" t="e">
        <v>#N/A</v>
      </c>
      <c r="J109" s="54" t="e">
        <v>#N/A</v>
      </c>
      <c r="K109" s="54" t="e">
        <v>#N/A</v>
      </c>
      <c r="L109" s="54" t="e">
        <v>#N/A</v>
      </c>
      <c r="M109" s="59" t="e">
        <v>#N/A</v>
      </c>
      <c r="N109" s="32"/>
      <c r="O109" s="40" t="e">
        <v>#N/A</v>
      </c>
      <c r="P109" s="33">
        <v>100.85515993644231</v>
      </c>
      <c r="Q109" s="33" t="e">
        <v>#N/A</v>
      </c>
      <c r="R109" s="33" t="e">
        <v>#N/A</v>
      </c>
      <c r="S109" s="114" t="e">
        <v>#N/A</v>
      </c>
      <c r="T109" s="174"/>
      <c r="AA109" s="55"/>
    </row>
    <row r="110" spans="1:27" x14ac:dyDescent="0.2">
      <c r="A110" s="58">
        <v>41169</v>
      </c>
      <c r="B110" s="37">
        <v>20</v>
      </c>
      <c r="C110" s="380">
        <v>20</v>
      </c>
      <c r="D110" s="54">
        <v>95.906262965795435</v>
      </c>
      <c r="E110" s="54" t="e">
        <v>#N/A</v>
      </c>
      <c r="F110" s="54" t="e">
        <v>#N/A</v>
      </c>
      <c r="G110" s="54" t="e">
        <v>#N/A</v>
      </c>
      <c r="H110" s="54" t="e">
        <v>#N/A</v>
      </c>
      <c r="I110" s="54" t="e">
        <v>#N/A</v>
      </c>
      <c r="J110" s="54" t="e">
        <v>#N/A</v>
      </c>
      <c r="K110" s="54" t="e">
        <v>#N/A</v>
      </c>
      <c r="L110" s="54" t="e">
        <v>#N/A</v>
      </c>
      <c r="M110" s="59" t="e">
        <v>#N/A</v>
      </c>
      <c r="N110" s="32"/>
      <c r="O110" s="40" t="e">
        <v>#N/A</v>
      </c>
      <c r="P110" s="33">
        <v>95.906262965795435</v>
      </c>
      <c r="Q110" s="33" t="e">
        <v>#N/A</v>
      </c>
      <c r="R110" s="33" t="e">
        <v>#N/A</v>
      </c>
      <c r="S110" s="114" t="e">
        <v>#N/A</v>
      </c>
      <c r="T110" s="174"/>
      <c r="AA110" s="55"/>
    </row>
    <row r="111" spans="1:27" x14ac:dyDescent="0.2">
      <c r="A111" s="58">
        <v>41169</v>
      </c>
      <c r="B111" s="37">
        <v>20.8</v>
      </c>
      <c r="C111" s="380">
        <v>20</v>
      </c>
      <c r="D111" s="54">
        <v>114.36421281643311</v>
      </c>
      <c r="E111" s="54" t="e">
        <v>#N/A</v>
      </c>
      <c r="F111" s="54" t="e">
        <v>#N/A</v>
      </c>
      <c r="G111" s="54" t="e">
        <v>#N/A</v>
      </c>
      <c r="H111" s="54" t="e">
        <v>#N/A</v>
      </c>
      <c r="I111" s="54" t="e">
        <v>#N/A</v>
      </c>
      <c r="J111" s="54" t="e">
        <v>#N/A</v>
      </c>
      <c r="K111" s="54" t="e">
        <v>#N/A</v>
      </c>
      <c r="L111" s="54" t="e">
        <v>#N/A</v>
      </c>
      <c r="M111" s="59" t="e">
        <v>#N/A</v>
      </c>
      <c r="N111" s="32"/>
      <c r="O111" s="40" t="e">
        <v>#N/A</v>
      </c>
      <c r="P111" s="33">
        <v>114.36421281643311</v>
      </c>
      <c r="Q111" s="33" t="e">
        <v>#N/A</v>
      </c>
      <c r="R111" s="33" t="e">
        <v>#N/A</v>
      </c>
      <c r="S111" s="114" t="e">
        <v>#N/A</v>
      </c>
      <c r="T111" s="174"/>
      <c r="AA111" s="55"/>
    </row>
    <row r="112" spans="1:27" x14ac:dyDescent="0.2">
      <c r="A112" s="58">
        <v>41199</v>
      </c>
      <c r="B112" s="37">
        <v>10</v>
      </c>
      <c r="C112" s="380">
        <v>20</v>
      </c>
      <c r="D112" s="54">
        <v>98.299172773523722</v>
      </c>
      <c r="E112" s="54" t="e">
        <v>#N/A</v>
      </c>
      <c r="F112" s="54" t="e">
        <v>#N/A</v>
      </c>
      <c r="G112" s="54" t="e">
        <v>#N/A</v>
      </c>
      <c r="H112" s="54" t="e">
        <v>#N/A</v>
      </c>
      <c r="I112" s="54" t="e">
        <v>#N/A</v>
      </c>
      <c r="J112" s="54" t="e">
        <v>#N/A</v>
      </c>
      <c r="K112" s="54" t="e">
        <v>#N/A</v>
      </c>
      <c r="L112" s="54" t="e">
        <v>#N/A</v>
      </c>
      <c r="M112" s="59" t="e">
        <v>#N/A</v>
      </c>
      <c r="N112" s="32"/>
      <c r="O112" s="40" t="e">
        <v>#N/A</v>
      </c>
      <c r="P112" s="33">
        <v>98.299172773523722</v>
      </c>
      <c r="Q112" s="33" t="e">
        <v>#N/A</v>
      </c>
      <c r="R112" s="33" t="e">
        <v>#N/A</v>
      </c>
      <c r="S112" s="114" t="e">
        <v>#N/A</v>
      </c>
      <c r="T112" s="174"/>
      <c r="AA112" s="55"/>
    </row>
    <row r="113" spans="1:27" x14ac:dyDescent="0.2">
      <c r="A113" s="58">
        <v>41207</v>
      </c>
      <c r="B113" s="37">
        <v>50</v>
      </c>
      <c r="C113" s="380">
        <v>20</v>
      </c>
      <c r="D113" s="54" t="e">
        <v>#N/A</v>
      </c>
      <c r="E113" s="54">
        <v>61.509790015115726</v>
      </c>
      <c r="F113" s="54" t="e">
        <v>#N/A</v>
      </c>
      <c r="G113" s="54" t="e">
        <v>#N/A</v>
      </c>
      <c r="H113" s="54" t="e">
        <v>#N/A</v>
      </c>
      <c r="I113" s="54" t="e">
        <v>#N/A</v>
      </c>
      <c r="J113" s="54" t="e">
        <v>#N/A</v>
      </c>
      <c r="K113" s="54" t="e">
        <v>#N/A</v>
      </c>
      <c r="L113" s="54" t="e">
        <v>#N/A</v>
      </c>
      <c r="M113" s="59" t="e">
        <v>#N/A</v>
      </c>
      <c r="N113" s="32"/>
      <c r="O113" s="40" t="e">
        <v>#N/A</v>
      </c>
      <c r="P113" s="33">
        <v>61.509790015115726</v>
      </c>
      <c r="Q113" s="33" t="e">
        <v>#N/A</v>
      </c>
      <c r="R113" s="33" t="e">
        <v>#N/A</v>
      </c>
      <c r="S113" s="114" t="e">
        <v>#N/A</v>
      </c>
      <c r="T113" s="174"/>
      <c r="AA113" s="55"/>
    </row>
    <row r="114" spans="1:27" x14ac:dyDescent="0.2">
      <c r="A114" s="58">
        <v>41214</v>
      </c>
      <c r="B114" s="37">
        <v>20</v>
      </c>
      <c r="C114" s="380">
        <v>25</v>
      </c>
      <c r="D114" s="54">
        <v>78.08268065343897</v>
      </c>
      <c r="E114" s="54" t="e">
        <v>#N/A</v>
      </c>
      <c r="F114" s="54" t="e">
        <v>#N/A</v>
      </c>
      <c r="G114" s="54" t="e">
        <v>#N/A</v>
      </c>
      <c r="H114" s="54" t="e">
        <v>#N/A</v>
      </c>
      <c r="I114" s="54" t="e">
        <v>#N/A</v>
      </c>
      <c r="J114" s="54" t="e">
        <v>#N/A</v>
      </c>
      <c r="K114" s="54" t="e">
        <v>#N/A</v>
      </c>
      <c r="L114" s="54" t="e">
        <v>#N/A</v>
      </c>
      <c r="M114" s="59" t="e">
        <v>#N/A</v>
      </c>
      <c r="N114" s="32"/>
      <c r="O114" s="40" t="e">
        <v>#N/A</v>
      </c>
      <c r="P114" s="33">
        <v>78.08268065343897</v>
      </c>
      <c r="Q114" s="33" t="e">
        <v>#N/A</v>
      </c>
      <c r="R114" s="33" t="e">
        <v>#N/A</v>
      </c>
      <c r="S114" s="114" t="e">
        <v>#N/A</v>
      </c>
      <c r="T114" s="174"/>
      <c r="AA114" s="55"/>
    </row>
    <row r="115" spans="1:27" x14ac:dyDescent="0.2">
      <c r="A115" s="58">
        <v>41228</v>
      </c>
      <c r="B115" s="37">
        <v>20</v>
      </c>
      <c r="C115" s="380">
        <v>25</v>
      </c>
      <c r="D115" s="54">
        <v>89.299656439279403</v>
      </c>
      <c r="E115" s="54" t="e">
        <v>#N/A</v>
      </c>
      <c r="F115" s="54" t="e">
        <v>#N/A</v>
      </c>
      <c r="G115" s="54" t="e">
        <v>#N/A</v>
      </c>
      <c r="H115" s="54" t="e">
        <v>#N/A</v>
      </c>
      <c r="I115" s="54" t="e">
        <v>#N/A</v>
      </c>
      <c r="J115" s="54" t="e">
        <v>#N/A</v>
      </c>
      <c r="K115" s="54" t="e">
        <v>#N/A</v>
      </c>
      <c r="L115" s="54" t="e">
        <v>#N/A</v>
      </c>
      <c r="M115" s="59" t="e">
        <v>#N/A</v>
      </c>
      <c r="N115" s="32"/>
      <c r="O115" s="40" t="e">
        <v>#N/A</v>
      </c>
      <c r="P115" s="33">
        <v>89.299656439279403</v>
      </c>
      <c r="Q115" s="33" t="e">
        <v>#N/A</v>
      </c>
      <c r="R115" s="33" t="e">
        <v>#N/A</v>
      </c>
      <c r="S115" s="114" t="e">
        <v>#N/A</v>
      </c>
      <c r="T115" s="174"/>
      <c r="AA115" s="55"/>
    </row>
    <row r="116" spans="1:27" x14ac:dyDescent="0.2">
      <c r="A116" s="58">
        <v>41255</v>
      </c>
      <c r="B116" s="37">
        <v>250</v>
      </c>
      <c r="C116" s="380">
        <v>25</v>
      </c>
      <c r="D116" s="54" t="e">
        <v>#N/A</v>
      </c>
      <c r="E116" s="54">
        <v>87.050696592395724</v>
      </c>
      <c r="F116" s="54" t="e">
        <v>#N/A</v>
      </c>
      <c r="G116" s="54" t="e">
        <v>#N/A</v>
      </c>
      <c r="H116" s="54" t="e">
        <v>#N/A</v>
      </c>
      <c r="I116" s="54" t="e">
        <v>#N/A</v>
      </c>
      <c r="J116" s="54" t="e">
        <v>#N/A</v>
      </c>
      <c r="K116" s="54" t="e">
        <v>#N/A</v>
      </c>
      <c r="L116" s="54" t="e">
        <v>#N/A</v>
      </c>
      <c r="M116" s="59" t="e">
        <v>#N/A</v>
      </c>
      <c r="N116" s="32"/>
      <c r="O116" s="40" t="e">
        <v>#N/A</v>
      </c>
      <c r="P116" s="33">
        <v>87.050696592395724</v>
      </c>
      <c r="Q116" s="33" t="e">
        <v>#N/A</v>
      </c>
      <c r="R116" s="33" t="e">
        <v>#N/A</v>
      </c>
      <c r="S116" s="114" t="e">
        <v>#N/A</v>
      </c>
      <c r="T116" s="174"/>
      <c r="AA116" s="55"/>
    </row>
    <row r="117" spans="1:27" x14ac:dyDescent="0.2">
      <c r="A117" s="58">
        <v>41256</v>
      </c>
      <c r="B117" s="37">
        <v>20</v>
      </c>
      <c r="C117" s="380">
        <v>20</v>
      </c>
      <c r="D117" s="54" t="e">
        <v>#N/A</v>
      </c>
      <c r="E117" s="54">
        <v>93.594308765025659</v>
      </c>
      <c r="F117" s="54" t="e">
        <v>#N/A</v>
      </c>
      <c r="G117" s="54" t="e">
        <v>#N/A</v>
      </c>
      <c r="H117" s="54" t="e">
        <v>#N/A</v>
      </c>
      <c r="I117" s="54" t="e">
        <v>#N/A</v>
      </c>
      <c r="J117" s="54" t="e">
        <v>#N/A</v>
      </c>
      <c r="K117" s="54" t="e">
        <v>#N/A</v>
      </c>
      <c r="L117" s="54" t="e">
        <v>#N/A</v>
      </c>
      <c r="M117" s="59" t="e">
        <v>#N/A</v>
      </c>
      <c r="N117" s="32"/>
      <c r="O117" s="40" t="e">
        <v>#N/A</v>
      </c>
      <c r="P117" s="33">
        <v>93.594308765025659</v>
      </c>
      <c r="Q117" s="33" t="e">
        <v>#N/A</v>
      </c>
      <c r="R117" s="33" t="e">
        <v>#N/A</v>
      </c>
      <c r="S117" s="114" t="e">
        <v>#N/A</v>
      </c>
      <c r="T117" s="174"/>
      <c r="AA117" s="55"/>
    </row>
    <row r="118" spans="1:27" x14ac:dyDescent="0.2">
      <c r="A118" s="58">
        <v>41309</v>
      </c>
      <c r="B118" s="37">
        <v>28.8</v>
      </c>
      <c r="C118" s="380">
        <v>15</v>
      </c>
      <c r="D118" s="54" t="e">
        <v>#N/A</v>
      </c>
      <c r="E118" s="54" t="e">
        <v>#N/A</v>
      </c>
      <c r="F118" s="54">
        <v>111.05745767026998</v>
      </c>
      <c r="G118" s="54" t="e">
        <v>#N/A</v>
      </c>
      <c r="H118" s="54" t="e">
        <v>#N/A</v>
      </c>
      <c r="I118" s="54" t="e">
        <v>#N/A</v>
      </c>
      <c r="J118" s="54" t="e">
        <v>#N/A</v>
      </c>
      <c r="K118" s="54" t="e">
        <v>#N/A</v>
      </c>
      <c r="L118" s="54" t="e">
        <v>#N/A</v>
      </c>
      <c r="M118" s="59" t="e">
        <v>#N/A</v>
      </c>
      <c r="N118" s="32"/>
      <c r="O118" s="40" t="e">
        <v>#N/A</v>
      </c>
      <c r="P118" s="33" t="e">
        <v>#N/A</v>
      </c>
      <c r="Q118" s="33">
        <v>111.05745767026998</v>
      </c>
      <c r="R118" s="33" t="e">
        <v>#N/A</v>
      </c>
      <c r="S118" s="114" t="e">
        <v>#N/A</v>
      </c>
      <c r="T118" s="174"/>
      <c r="AA118" s="55"/>
    </row>
    <row r="119" spans="1:27" x14ac:dyDescent="0.2">
      <c r="A119" s="58">
        <v>41333</v>
      </c>
      <c r="B119" s="37">
        <v>45</v>
      </c>
      <c r="C119" s="380">
        <v>20</v>
      </c>
      <c r="D119" s="54">
        <v>88.160904492971255</v>
      </c>
      <c r="E119" s="54" t="e">
        <v>#N/A</v>
      </c>
      <c r="F119" s="54" t="e">
        <v>#N/A</v>
      </c>
      <c r="G119" s="54" t="e">
        <v>#N/A</v>
      </c>
      <c r="H119" s="54" t="e">
        <v>#N/A</v>
      </c>
      <c r="I119" s="54" t="e">
        <v>#N/A</v>
      </c>
      <c r="J119" s="54" t="e">
        <v>#N/A</v>
      </c>
      <c r="K119" s="54" t="e">
        <v>#N/A</v>
      </c>
      <c r="L119" s="54" t="e">
        <v>#N/A</v>
      </c>
      <c r="M119" s="59" t="e">
        <v>#N/A</v>
      </c>
      <c r="N119" s="32"/>
      <c r="O119" s="40" t="e">
        <v>#N/A</v>
      </c>
      <c r="P119" s="33">
        <v>88.160904492971255</v>
      </c>
      <c r="Q119" s="33" t="e">
        <v>#N/A</v>
      </c>
      <c r="R119" s="33" t="e">
        <v>#N/A</v>
      </c>
      <c r="S119" s="114" t="e">
        <v>#N/A</v>
      </c>
      <c r="T119" s="174"/>
      <c r="AA119" s="55"/>
    </row>
    <row r="120" spans="1:27" x14ac:dyDescent="0.2">
      <c r="A120" s="58">
        <v>41355</v>
      </c>
      <c r="B120" s="37">
        <v>20</v>
      </c>
      <c r="C120" s="380">
        <v>20</v>
      </c>
      <c r="D120" s="54">
        <v>99.382356866034868</v>
      </c>
      <c r="E120" s="54" t="e">
        <v>#N/A</v>
      </c>
      <c r="F120" s="54" t="e">
        <v>#N/A</v>
      </c>
      <c r="G120" s="54" t="e">
        <v>#N/A</v>
      </c>
      <c r="H120" s="54" t="e">
        <v>#N/A</v>
      </c>
      <c r="I120" s="54" t="e">
        <v>#N/A</v>
      </c>
      <c r="J120" s="54" t="e">
        <v>#N/A</v>
      </c>
      <c r="K120" s="54" t="e">
        <v>#N/A</v>
      </c>
      <c r="L120" s="54" t="e">
        <v>#N/A</v>
      </c>
      <c r="M120" s="59" t="e">
        <v>#N/A</v>
      </c>
      <c r="N120" s="32"/>
      <c r="O120" s="40" t="e">
        <v>#N/A</v>
      </c>
      <c r="P120" s="33">
        <v>99.382356866034868</v>
      </c>
      <c r="Q120" s="33" t="e">
        <v>#N/A</v>
      </c>
      <c r="R120" s="33" t="e">
        <v>#N/A</v>
      </c>
      <c r="S120" s="114" t="e">
        <v>#N/A</v>
      </c>
      <c r="T120" s="174"/>
      <c r="AA120" s="55"/>
    </row>
    <row r="121" spans="1:27" x14ac:dyDescent="0.2">
      <c r="A121" s="58">
        <v>41355</v>
      </c>
      <c r="B121" s="37">
        <v>20</v>
      </c>
      <c r="C121" s="380">
        <v>20</v>
      </c>
      <c r="D121" s="54">
        <v>97.855806287942926</v>
      </c>
      <c r="E121" s="54" t="e">
        <v>#N/A</v>
      </c>
      <c r="F121" s="54" t="e">
        <v>#N/A</v>
      </c>
      <c r="G121" s="54" t="e">
        <v>#N/A</v>
      </c>
      <c r="H121" s="54" t="e">
        <v>#N/A</v>
      </c>
      <c r="I121" s="54" t="e">
        <v>#N/A</v>
      </c>
      <c r="J121" s="54" t="e">
        <v>#N/A</v>
      </c>
      <c r="K121" s="54" t="e">
        <v>#N/A</v>
      </c>
      <c r="L121" s="54" t="e">
        <v>#N/A</v>
      </c>
      <c r="M121" s="59" t="e">
        <v>#N/A</v>
      </c>
      <c r="N121" s="32"/>
      <c r="O121" s="40" t="e">
        <v>#N/A</v>
      </c>
      <c r="P121" s="33">
        <v>97.855806287942926</v>
      </c>
      <c r="Q121" s="33" t="e">
        <v>#N/A</v>
      </c>
      <c r="R121" s="33" t="e">
        <v>#N/A</v>
      </c>
      <c r="S121" s="114" t="e">
        <v>#N/A</v>
      </c>
      <c r="T121" s="174"/>
      <c r="AA121" s="55"/>
    </row>
    <row r="122" spans="1:27" x14ac:dyDescent="0.2">
      <c r="A122" s="58">
        <v>41358</v>
      </c>
      <c r="B122" s="37">
        <v>20</v>
      </c>
      <c r="C122" s="380">
        <v>20</v>
      </c>
      <c r="D122" s="54">
        <v>83.459571885893553</v>
      </c>
      <c r="E122" s="54" t="e">
        <v>#N/A</v>
      </c>
      <c r="F122" s="54" t="e">
        <v>#N/A</v>
      </c>
      <c r="G122" s="54" t="e">
        <v>#N/A</v>
      </c>
      <c r="H122" s="54" t="e">
        <v>#N/A</v>
      </c>
      <c r="I122" s="54" t="e">
        <v>#N/A</v>
      </c>
      <c r="J122" s="54" t="e">
        <v>#N/A</v>
      </c>
      <c r="K122" s="54" t="e">
        <v>#N/A</v>
      </c>
      <c r="L122" s="54" t="e">
        <v>#N/A</v>
      </c>
      <c r="M122" s="59" t="e">
        <v>#N/A</v>
      </c>
      <c r="N122" s="32"/>
      <c r="O122" s="40" t="e">
        <v>#N/A</v>
      </c>
      <c r="P122" s="33">
        <v>83.459571885893553</v>
      </c>
      <c r="Q122" s="33" t="e">
        <v>#N/A</v>
      </c>
      <c r="R122" s="33" t="e">
        <v>#N/A</v>
      </c>
      <c r="S122" s="114" t="e">
        <v>#N/A</v>
      </c>
      <c r="T122" s="174"/>
      <c r="AA122" s="55"/>
    </row>
    <row r="123" spans="1:27" x14ac:dyDescent="0.2">
      <c r="A123" s="58">
        <v>41374</v>
      </c>
      <c r="B123" s="37">
        <v>20</v>
      </c>
      <c r="C123" s="380">
        <v>20</v>
      </c>
      <c r="D123" s="54">
        <v>95.839352635882591</v>
      </c>
      <c r="E123" s="54" t="e">
        <v>#N/A</v>
      </c>
      <c r="F123" s="54" t="e">
        <v>#N/A</v>
      </c>
      <c r="G123" s="54" t="e">
        <v>#N/A</v>
      </c>
      <c r="H123" s="54" t="e">
        <v>#N/A</v>
      </c>
      <c r="I123" s="54" t="e">
        <v>#N/A</v>
      </c>
      <c r="J123" s="54" t="e">
        <v>#N/A</v>
      </c>
      <c r="K123" s="54" t="e">
        <v>#N/A</v>
      </c>
      <c r="L123" s="54" t="e">
        <v>#N/A</v>
      </c>
      <c r="M123" s="59" t="e">
        <v>#N/A</v>
      </c>
      <c r="N123" s="32"/>
      <c r="O123" s="40" t="e">
        <v>#N/A</v>
      </c>
      <c r="P123" s="33">
        <v>95.839352635882591</v>
      </c>
      <c r="Q123" s="33" t="e">
        <v>#N/A</v>
      </c>
      <c r="R123" s="33" t="e">
        <v>#N/A</v>
      </c>
      <c r="S123" s="114" t="e">
        <v>#N/A</v>
      </c>
      <c r="T123" s="174"/>
      <c r="AA123" s="55"/>
    </row>
    <row r="124" spans="1:27" x14ac:dyDescent="0.2">
      <c r="A124" s="58">
        <v>41380</v>
      </c>
      <c r="B124" s="37">
        <v>20</v>
      </c>
      <c r="C124" s="380">
        <v>15</v>
      </c>
      <c r="D124" s="54">
        <v>70.264544348335235</v>
      </c>
      <c r="E124" s="54" t="e">
        <v>#N/A</v>
      </c>
      <c r="F124" s="54" t="e">
        <v>#N/A</v>
      </c>
      <c r="G124" s="54" t="e">
        <v>#N/A</v>
      </c>
      <c r="H124" s="54" t="e">
        <v>#N/A</v>
      </c>
      <c r="I124" s="54" t="e">
        <v>#N/A</v>
      </c>
      <c r="J124" s="54" t="e">
        <v>#N/A</v>
      </c>
      <c r="K124" s="54" t="e">
        <v>#N/A</v>
      </c>
      <c r="L124" s="54" t="e">
        <v>#N/A</v>
      </c>
      <c r="M124" s="59" t="e">
        <v>#N/A</v>
      </c>
      <c r="N124" s="32"/>
      <c r="O124" s="40" t="e">
        <v>#N/A</v>
      </c>
      <c r="P124" s="33">
        <v>70.264544348335235</v>
      </c>
      <c r="Q124" s="33" t="e">
        <v>#N/A</v>
      </c>
      <c r="R124" s="33" t="e">
        <v>#N/A</v>
      </c>
      <c r="S124" s="114" t="e">
        <v>#N/A</v>
      </c>
      <c r="T124" s="174"/>
      <c r="AA124" s="55"/>
    </row>
    <row r="125" spans="1:27" x14ac:dyDescent="0.2">
      <c r="A125" s="58">
        <v>41426</v>
      </c>
      <c r="B125" s="37">
        <v>20</v>
      </c>
      <c r="C125" s="380">
        <v>30</v>
      </c>
      <c r="D125" s="54">
        <v>63.35876825060965</v>
      </c>
      <c r="E125" s="54" t="e">
        <v>#N/A</v>
      </c>
      <c r="F125" s="54" t="e">
        <v>#N/A</v>
      </c>
      <c r="G125" s="54" t="e">
        <v>#N/A</v>
      </c>
      <c r="H125" s="54" t="e">
        <v>#N/A</v>
      </c>
      <c r="I125" s="54" t="e">
        <v>#N/A</v>
      </c>
      <c r="J125" s="54" t="e">
        <v>#N/A</v>
      </c>
      <c r="K125" s="54" t="e">
        <v>#N/A</v>
      </c>
      <c r="L125" s="54" t="e">
        <v>#N/A</v>
      </c>
      <c r="M125" s="59" t="e">
        <v>#N/A</v>
      </c>
      <c r="N125" s="32"/>
      <c r="O125" s="40" t="e">
        <v>#N/A</v>
      </c>
      <c r="P125" s="33">
        <v>63.35876825060965</v>
      </c>
      <c r="Q125" s="33" t="e">
        <v>#N/A</v>
      </c>
      <c r="R125" s="33" t="e">
        <v>#N/A</v>
      </c>
      <c r="S125" s="114" t="e">
        <v>#N/A</v>
      </c>
      <c r="T125" s="174"/>
      <c r="AA125" s="55"/>
    </row>
    <row r="126" spans="1:27" x14ac:dyDescent="0.2">
      <c r="A126" s="58">
        <v>41428</v>
      </c>
      <c r="B126" s="37">
        <v>48</v>
      </c>
      <c r="C126" s="380">
        <v>25</v>
      </c>
      <c r="D126" s="54" t="e">
        <v>#N/A</v>
      </c>
      <c r="E126" s="54">
        <v>71.942532068020498</v>
      </c>
      <c r="F126" s="54" t="e">
        <v>#N/A</v>
      </c>
      <c r="G126" s="54" t="e">
        <v>#N/A</v>
      </c>
      <c r="H126" s="54" t="e">
        <v>#N/A</v>
      </c>
      <c r="I126" s="54" t="e">
        <v>#N/A</v>
      </c>
      <c r="J126" s="54" t="e">
        <v>#N/A</v>
      </c>
      <c r="K126" s="54" t="e">
        <v>#N/A</v>
      </c>
      <c r="L126" s="54" t="e">
        <v>#N/A</v>
      </c>
      <c r="M126" s="59" t="e">
        <v>#N/A</v>
      </c>
      <c r="N126" s="32"/>
      <c r="O126" s="40" t="e">
        <v>#N/A</v>
      </c>
      <c r="P126" s="33">
        <v>71.942532068020498</v>
      </c>
      <c r="Q126" s="33" t="e">
        <v>#N/A</v>
      </c>
      <c r="R126" s="33" t="e">
        <v>#N/A</v>
      </c>
      <c r="S126" s="114" t="e">
        <v>#N/A</v>
      </c>
      <c r="T126" s="174"/>
      <c r="AA126" s="55"/>
    </row>
    <row r="127" spans="1:27" x14ac:dyDescent="0.2">
      <c r="A127" s="58">
        <v>41428</v>
      </c>
      <c r="B127" s="37">
        <v>40</v>
      </c>
      <c r="C127" s="380">
        <v>25</v>
      </c>
      <c r="D127" s="54" t="e">
        <v>#N/A</v>
      </c>
      <c r="E127" s="54">
        <v>72.906830832539114</v>
      </c>
      <c r="F127" s="54" t="e">
        <v>#N/A</v>
      </c>
      <c r="G127" s="54" t="e">
        <v>#N/A</v>
      </c>
      <c r="H127" s="54" t="e">
        <v>#N/A</v>
      </c>
      <c r="I127" s="54" t="e">
        <v>#N/A</v>
      </c>
      <c r="J127" s="54" t="e">
        <v>#N/A</v>
      </c>
      <c r="K127" s="54" t="e">
        <v>#N/A</v>
      </c>
      <c r="L127" s="54" t="e">
        <v>#N/A</v>
      </c>
      <c r="M127" s="59" t="e">
        <v>#N/A</v>
      </c>
      <c r="N127" s="32"/>
      <c r="O127" s="40" t="e">
        <v>#N/A</v>
      </c>
      <c r="P127" s="33">
        <v>72.906830832539114</v>
      </c>
      <c r="Q127" s="33" t="e">
        <v>#N/A</v>
      </c>
      <c r="R127" s="33" t="e">
        <v>#N/A</v>
      </c>
      <c r="S127" s="114" t="e">
        <v>#N/A</v>
      </c>
      <c r="T127" s="174"/>
      <c r="AA127" s="55"/>
    </row>
    <row r="128" spans="1:27" x14ac:dyDescent="0.2">
      <c r="A128" s="58">
        <v>41444</v>
      </c>
      <c r="B128" s="37">
        <v>12</v>
      </c>
      <c r="C128" s="380">
        <v>25</v>
      </c>
      <c r="D128" s="54" t="e">
        <v>#N/A</v>
      </c>
      <c r="E128" s="54" t="e">
        <v>#N/A</v>
      </c>
      <c r="F128" s="54" t="e">
        <v>#N/A</v>
      </c>
      <c r="G128" s="54" t="e">
        <v>#N/A</v>
      </c>
      <c r="H128" s="54" t="e">
        <v>#N/A</v>
      </c>
      <c r="I128" s="54" t="e">
        <v>#N/A</v>
      </c>
      <c r="J128" s="54" t="e">
        <v>#N/A</v>
      </c>
      <c r="K128" s="54" t="e">
        <v>#N/A</v>
      </c>
      <c r="L128" s="54" t="e">
        <v>#N/A</v>
      </c>
      <c r="M128" s="59">
        <v>167.32002997165498</v>
      </c>
      <c r="N128" s="32"/>
      <c r="O128" s="40">
        <v>167.32002997165498</v>
      </c>
      <c r="P128" s="33" t="e">
        <v>#N/A</v>
      </c>
      <c r="Q128" s="33" t="e">
        <v>#N/A</v>
      </c>
      <c r="R128" s="33" t="e">
        <v>#N/A</v>
      </c>
      <c r="S128" s="114" t="e">
        <v>#N/A</v>
      </c>
      <c r="T128" s="174"/>
      <c r="AA128" s="55"/>
    </row>
    <row r="129" spans="1:27" x14ac:dyDescent="0.2">
      <c r="A129" s="58">
        <v>41458</v>
      </c>
      <c r="B129" s="37">
        <v>50</v>
      </c>
      <c r="C129" s="380">
        <v>25</v>
      </c>
      <c r="D129" s="54" t="e">
        <v>#N/A</v>
      </c>
      <c r="E129" s="54">
        <v>61.682667222248348</v>
      </c>
      <c r="F129" s="54" t="e">
        <v>#N/A</v>
      </c>
      <c r="G129" s="54" t="e">
        <v>#N/A</v>
      </c>
      <c r="H129" s="54" t="e">
        <v>#N/A</v>
      </c>
      <c r="I129" s="54" t="e">
        <v>#N/A</v>
      </c>
      <c r="J129" s="54" t="e">
        <v>#N/A</v>
      </c>
      <c r="K129" s="54" t="e">
        <v>#N/A</v>
      </c>
      <c r="L129" s="54" t="e">
        <v>#N/A</v>
      </c>
      <c r="M129" s="59" t="e">
        <v>#N/A</v>
      </c>
      <c r="N129" s="32"/>
      <c r="O129" s="40" t="e">
        <v>#N/A</v>
      </c>
      <c r="P129" s="33">
        <v>61.682667222248348</v>
      </c>
      <c r="Q129" s="33" t="e">
        <v>#N/A</v>
      </c>
      <c r="R129" s="33" t="e">
        <v>#N/A</v>
      </c>
      <c r="S129" s="114" t="e">
        <v>#N/A</v>
      </c>
      <c r="T129" s="174"/>
      <c r="AA129" s="55"/>
    </row>
    <row r="130" spans="1:27" x14ac:dyDescent="0.2">
      <c r="A130" s="58">
        <v>41465</v>
      </c>
      <c r="B130" s="37">
        <v>40</v>
      </c>
      <c r="C130" s="380">
        <v>30</v>
      </c>
      <c r="D130" s="54">
        <v>63.147572356440961</v>
      </c>
      <c r="E130" s="54" t="e">
        <v>#N/A</v>
      </c>
      <c r="F130" s="54" t="e">
        <v>#N/A</v>
      </c>
      <c r="G130" s="54" t="e">
        <v>#N/A</v>
      </c>
      <c r="H130" s="54" t="e">
        <v>#N/A</v>
      </c>
      <c r="I130" s="54" t="e">
        <v>#N/A</v>
      </c>
      <c r="J130" s="54" t="e">
        <v>#N/A</v>
      </c>
      <c r="K130" s="54" t="e">
        <v>#N/A</v>
      </c>
      <c r="L130" s="54" t="e">
        <v>#N/A</v>
      </c>
      <c r="M130" s="59" t="e">
        <v>#N/A</v>
      </c>
      <c r="N130" s="32"/>
      <c r="O130" s="40" t="e">
        <v>#N/A</v>
      </c>
      <c r="P130" s="33">
        <v>63.147572356440961</v>
      </c>
      <c r="Q130" s="33" t="e">
        <v>#N/A</v>
      </c>
      <c r="R130" s="33" t="e">
        <v>#N/A</v>
      </c>
      <c r="S130" s="114" t="e">
        <v>#N/A</v>
      </c>
      <c r="T130" s="174"/>
      <c r="AA130" s="55"/>
    </row>
    <row r="131" spans="1:27" x14ac:dyDescent="0.2">
      <c r="A131" s="58">
        <v>41465</v>
      </c>
      <c r="B131" s="37">
        <v>20</v>
      </c>
      <c r="C131" s="380">
        <v>30</v>
      </c>
      <c r="D131" s="54">
        <v>67.738787447064823</v>
      </c>
      <c r="E131" s="54" t="e">
        <v>#N/A</v>
      </c>
      <c r="F131" s="54" t="e">
        <v>#N/A</v>
      </c>
      <c r="G131" s="54" t="e">
        <v>#N/A</v>
      </c>
      <c r="H131" s="54" t="e">
        <v>#N/A</v>
      </c>
      <c r="I131" s="54" t="e">
        <v>#N/A</v>
      </c>
      <c r="J131" s="54" t="e">
        <v>#N/A</v>
      </c>
      <c r="K131" s="54" t="e">
        <v>#N/A</v>
      </c>
      <c r="L131" s="54" t="e">
        <v>#N/A</v>
      </c>
      <c r="M131" s="59" t="e">
        <v>#N/A</v>
      </c>
      <c r="N131" s="32"/>
      <c r="O131" s="40" t="e">
        <v>#N/A</v>
      </c>
      <c r="P131" s="33">
        <v>67.738787447064823</v>
      </c>
      <c r="Q131" s="33" t="e">
        <v>#N/A</v>
      </c>
      <c r="R131" s="33" t="e">
        <v>#N/A</v>
      </c>
      <c r="S131" s="114" t="e">
        <v>#N/A</v>
      </c>
      <c r="T131" s="174"/>
      <c r="AA131" s="55"/>
    </row>
    <row r="132" spans="1:27" x14ac:dyDescent="0.2">
      <c r="A132" s="58">
        <v>41472</v>
      </c>
      <c r="B132" s="37">
        <v>20</v>
      </c>
      <c r="C132" s="380">
        <v>10</v>
      </c>
      <c r="D132" s="54">
        <v>92.185373397384168</v>
      </c>
      <c r="E132" s="54" t="e">
        <v>#N/A</v>
      </c>
      <c r="F132" s="54" t="e">
        <v>#N/A</v>
      </c>
      <c r="G132" s="54" t="e">
        <v>#N/A</v>
      </c>
      <c r="H132" s="54" t="e">
        <v>#N/A</v>
      </c>
      <c r="I132" s="54" t="e">
        <v>#N/A</v>
      </c>
      <c r="J132" s="54" t="e">
        <v>#N/A</v>
      </c>
      <c r="K132" s="54" t="e">
        <v>#N/A</v>
      </c>
      <c r="L132" s="54" t="e">
        <v>#N/A</v>
      </c>
      <c r="M132" s="59" t="e">
        <v>#N/A</v>
      </c>
      <c r="N132" s="32"/>
      <c r="O132" s="40" t="e">
        <v>#N/A</v>
      </c>
      <c r="P132" s="33">
        <v>92.185373397384168</v>
      </c>
      <c r="Q132" s="33" t="e">
        <v>#N/A</v>
      </c>
      <c r="R132" s="33" t="e">
        <v>#N/A</v>
      </c>
      <c r="S132" s="114" t="e">
        <v>#N/A</v>
      </c>
      <c r="T132" s="174"/>
      <c r="AA132" s="55"/>
    </row>
    <row r="133" spans="1:27" x14ac:dyDescent="0.2">
      <c r="A133" s="58">
        <v>41472</v>
      </c>
      <c r="B133" s="37">
        <v>12</v>
      </c>
      <c r="C133" s="380">
        <v>10</v>
      </c>
      <c r="D133" s="54">
        <v>92.185373397384154</v>
      </c>
      <c r="E133" s="54" t="e">
        <v>#N/A</v>
      </c>
      <c r="F133" s="54" t="e">
        <v>#N/A</v>
      </c>
      <c r="G133" s="54" t="e">
        <v>#N/A</v>
      </c>
      <c r="H133" s="54" t="e">
        <v>#N/A</v>
      </c>
      <c r="I133" s="54" t="e">
        <v>#N/A</v>
      </c>
      <c r="J133" s="54" t="e">
        <v>#N/A</v>
      </c>
      <c r="K133" s="54" t="e">
        <v>#N/A</v>
      </c>
      <c r="L133" s="54" t="e">
        <v>#N/A</v>
      </c>
      <c r="M133" s="59" t="e">
        <v>#N/A</v>
      </c>
      <c r="N133" s="32"/>
      <c r="O133" s="40" t="e">
        <v>#N/A</v>
      </c>
      <c r="P133" s="33">
        <v>92.185373397384154</v>
      </c>
      <c r="Q133" s="33" t="e">
        <v>#N/A</v>
      </c>
      <c r="R133" s="33" t="e">
        <v>#N/A</v>
      </c>
      <c r="S133" s="114" t="e">
        <v>#N/A</v>
      </c>
      <c r="T133" s="174"/>
      <c r="AA133" s="55"/>
    </row>
    <row r="134" spans="1:27" x14ac:dyDescent="0.2">
      <c r="A134" s="58">
        <v>41523</v>
      </c>
      <c r="B134" s="37">
        <v>15</v>
      </c>
      <c r="C134" s="380">
        <v>20</v>
      </c>
      <c r="D134" s="54">
        <v>72.625074707688384</v>
      </c>
      <c r="E134" s="54" t="e">
        <v>#N/A</v>
      </c>
      <c r="F134" s="54" t="e">
        <v>#N/A</v>
      </c>
      <c r="G134" s="54" t="e">
        <v>#N/A</v>
      </c>
      <c r="H134" s="54" t="e">
        <v>#N/A</v>
      </c>
      <c r="I134" s="54" t="e">
        <v>#N/A</v>
      </c>
      <c r="J134" s="54" t="e">
        <v>#N/A</v>
      </c>
      <c r="K134" s="54" t="e">
        <v>#N/A</v>
      </c>
      <c r="L134" s="54" t="e">
        <v>#N/A</v>
      </c>
      <c r="M134" s="59" t="e">
        <v>#N/A</v>
      </c>
      <c r="N134" s="32"/>
      <c r="O134" s="40" t="e">
        <v>#N/A</v>
      </c>
      <c r="P134" s="33">
        <v>72.625074707688384</v>
      </c>
      <c r="Q134" s="33" t="e">
        <v>#N/A</v>
      </c>
      <c r="R134" s="33" t="e">
        <v>#N/A</v>
      </c>
      <c r="S134" s="114" t="e">
        <v>#N/A</v>
      </c>
      <c r="T134" s="174"/>
      <c r="AA134" s="55"/>
    </row>
    <row r="135" spans="1:27" x14ac:dyDescent="0.2">
      <c r="A135" s="58">
        <v>41536</v>
      </c>
      <c r="B135" s="37">
        <v>20</v>
      </c>
      <c r="C135" s="380">
        <v>20</v>
      </c>
      <c r="D135" s="54" t="e">
        <v>#N/A</v>
      </c>
      <c r="E135" s="54" t="e">
        <v>#N/A</v>
      </c>
      <c r="F135" s="54" t="e">
        <v>#N/A</v>
      </c>
      <c r="G135" s="54" t="e">
        <v>#N/A</v>
      </c>
      <c r="H135" s="54" t="e">
        <v>#N/A</v>
      </c>
      <c r="I135" s="54" t="e">
        <v>#N/A</v>
      </c>
      <c r="J135" s="54" t="e">
        <v>#N/A</v>
      </c>
      <c r="K135" s="54">
        <v>107.70403841478497</v>
      </c>
      <c r="L135" s="54" t="e">
        <v>#N/A</v>
      </c>
      <c r="M135" s="59" t="e">
        <v>#N/A</v>
      </c>
      <c r="N135" s="32"/>
      <c r="O135" s="40" t="e">
        <v>#N/A</v>
      </c>
      <c r="P135" s="33" t="e">
        <v>#N/A</v>
      </c>
      <c r="Q135" s="33" t="e">
        <v>#N/A</v>
      </c>
      <c r="R135" s="33">
        <v>107.70403841478497</v>
      </c>
      <c r="S135" s="114" t="e">
        <v>#N/A</v>
      </c>
      <c r="T135" s="174"/>
      <c r="AA135" s="55"/>
    </row>
    <row r="136" spans="1:27" x14ac:dyDescent="0.2">
      <c r="A136" s="58">
        <v>41544</v>
      </c>
      <c r="B136" s="37">
        <v>20</v>
      </c>
      <c r="C136" s="380">
        <v>20</v>
      </c>
      <c r="D136" s="54">
        <v>69.358208632443109</v>
      </c>
      <c r="E136" s="54" t="e">
        <v>#N/A</v>
      </c>
      <c r="F136" s="54" t="e">
        <v>#N/A</v>
      </c>
      <c r="G136" s="54" t="e">
        <v>#N/A</v>
      </c>
      <c r="H136" s="54" t="e">
        <v>#N/A</v>
      </c>
      <c r="I136" s="54" t="e">
        <v>#N/A</v>
      </c>
      <c r="J136" s="54" t="e">
        <v>#N/A</v>
      </c>
      <c r="K136" s="54" t="e">
        <v>#N/A</v>
      </c>
      <c r="L136" s="54" t="e">
        <v>#N/A</v>
      </c>
      <c r="M136" s="59" t="e">
        <v>#N/A</v>
      </c>
      <c r="N136" s="32"/>
      <c r="O136" s="40" t="e">
        <v>#N/A</v>
      </c>
      <c r="P136" s="33">
        <v>69.358208632443109</v>
      </c>
      <c r="Q136" s="33" t="e">
        <v>#N/A</v>
      </c>
      <c r="R136" s="33" t="e">
        <v>#N/A</v>
      </c>
      <c r="S136" s="114" t="e">
        <v>#N/A</v>
      </c>
      <c r="T136" s="174"/>
      <c r="AA136" s="55"/>
    </row>
    <row r="137" spans="1:27" x14ac:dyDescent="0.2">
      <c r="A137" s="58">
        <v>41556</v>
      </c>
      <c r="B137" s="37">
        <v>20</v>
      </c>
      <c r="C137" s="380">
        <v>25</v>
      </c>
      <c r="D137" s="54">
        <v>72.252368348375242</v>
      </c>
      <c r="E137" s="54" t="e">
        <v>#N/A</v>
      </c>
      <c r="F137" s="54" t="e">
        <v>#N/A</v>
      </c>
      <c r="G137" s="54" t="e">
        <v>#N/A</v>
      </c>
      <c r="H137" s="54" t="e">
        <v>#N/A</v>
      </c>
      <c r="I137" s="54" t="e">
        <v>#N/A</v>
      </c>
      <c r="J137" s="54" t="e">
        <v>#N/A</v>
      </c>
      <c r="K137" s="54" t="e">
        <v>#N/A</v>
      </c>
      <c r="L137" s="54" t="e">
        <v>#N/A</v>
      </c>
      <c r="M137" s="59" t="e">
        <v>#N/A</v>
      </c>
      <c r="N137" s="32"/>
      <c r="O137" s="40" t="e">
        <v>#N/A</v>
      </c>
      <c r="P137" s="33">
        <v>72.252368348375242</v>
      </c>
      <c r="Q137" s="33" t="e">
        <v>#N/A</v>
      </c>
      <c r="R137" s="33" t="e">
        <v>#N/A</v>
      </c>
      <c r="S137" s="114" t="e">
        <v>#N/A</v>
      </c>
      <c r="T137" s="174"/>
      <c r="AA137" s="55"/>
    </row>
    <row r="138" spans="1:27" x14ac:dyDescent="0.2">
      <c r="A138" s="58">
        <v>41569</v>
      </c>
      <c r="B138" s="37">
        <v>20</v>
      </c>
      <c r="C138" s="380">
        <v>20</v>
      </c>
      <c r="D138" s="54">
        <v>69.611340780736711</v>
      </c>
      <c r="E138" s="54" t="e">
        <v>#N/A</v>
      </c>
      <c r="F138" s="54" t="e">
        <v>#N/A</v>
      </c>
      <c r="G138" s="54" t="e">
        <v>#N/A</v>
      </c>
      <c r="H138" s="54" t="e">
        <v>#N/A</v>
      </c>
      <c r="I138" s="54" t="e">
        <v>#N/A</v>
      </c>
      <c r="J138" s="54" t="e">
        <v>#N/A</v>
      </c>
      <c r="K138" s="54" t="e">
        <v>#N/A</v>
      </c>
      <c r="L138" s="54" t="e">
        <v>#N/A</v>
      </c>
      <c r="M138" s="59" t="e">
        <v>#N/A</v>
      </c>
      <c r="N138" s="32"/>
      <c r="O138" s="40" t="e">
        <v>#N/A</v>
      </c>
      <c r="P138" s="33">
        <v>69.611340780736711</v>
      </c>
      <c r="Q138" s="33" t="e">
        <v>#N/A</v>
      </c>
      <c r="R138" s="33" t="e">
        <v>#N/A</v>
      </c>
      <c r="S138" s="114" t="e">
        <v>#N/A</v>
      </c>
      <c r="T138" s="174"/>
      <c r="AA138" s="55"/>
    </row>
    <row r="139" spans="1:27" x14ac:dyDescent="0.2">
      <c r="A139" s="58">
        <v>41609</v>
      </c>
      <c r="B139" s="37">
        <v>7.3140000000000001</v>
      </c>
      <c r="C139" s="380">
        <v>25</v>
      </c>
      <c r="D139" s="54">
        <v>88.575538916697766</v>
      </c>
      <c r="E139" s="54" t="e">
        <v>#N/A</v>
      </c>
      <c r="F139" s="54" t="e">
        <v>#N/A</v>
      </c>
      <c r="G139" s="54" t="e">
        <v>#N/A</v>
      </c>
      <c r="H139" s="54" t="e">
        <v>#N/A</v>
      </c>
      <c r="I139" s="54" t="e">
        <v>#N/A</v>
      </c>
      <c r="J139" s="54" t="e">
        <v>#N/A</v>
      </c>
      <c r="K139" s="54" t="e">
        <v>#N/A</v>
      </c>
      <c r="L139" s="54" t="e">
        <v>#N/A</v>
      </c>
      <c r="M139" s="59" t="e">
        <v>#N/A</v>
      </c>
      <c r="N139" s="32"/>
      <c r="O139" s="40" t="e">
        <v>#N/A</v>
      </c>
      <c r="P139" s="33">
        <v>88.575538916697766</v>
      </c>
      <c r="Q139" s="33" t="e">
        <v>#N/A</v>
      </c>
      <c r="R139" s="33" t="e">
        <v>#N/A</v>
      </c>
      <c r="S139" s="114" t="e">
        <v>#N/A</v>
      </c>
      <c r="T139" s="174"/>
      <c r="AA139" s="55"/>
    </row>
    <row r="140" spans="1:27" x14ac:dyDescent="0.2">
      <c r="A140" s="58">
        <v>41614</v>
      </c>
      <c r="B140" s="37">
        <v>20</v>
      </c>
      <c r="C140" s="380">
        <v>20</v>
      </c>
      <c r="D140" s="54" t="e">
        <v>#N/A</v>
      </c>
      <c r="E140" s="54" t="e">
        <v>#N/A</v>
      </c>
      <c r="F140" s="54" t="e">
        <v>#N/A</v>
      </c>
      <c r="G140" s="54" t="e">
        <v>#N/A</v>
      </c>
      <c r="H140" s="54" t="e">
        <v>#N/A</v>
      </c>
      <c r="I140" s="54" t="e">
        <v>#N/A</v>
      </c>
      <c r="J140" s="54" t="e">
        <v>#N/A</v>
      </c>
      <c r="K140" s="54" t="e">
        <v>#N/A</v>
      </c>
      <c r="L140" s="54">
        <v>72.616032124833012</v>
      </c>
      <c r="M140" s="59" t="e">
        <v>#N/A</v>
      </c>
      <c r="N140" s="32"/>
      <c r="O140" s="40" t="e">
        <v>#N/A</v>
      </c>
      <c r="P140" s="33" t="e">
        <v>#N/A</v>
      </c>
      <c r="Q140" s="33" t="e">
        <v>#N/A</v>
      </c>
      <c r="R140" s="33" t="e">
        <v>#N/A</v>
      </c>
      <c r="S140" s="114">
        <v>72.616032124833012</v>
      </c>
      <c r="T140" s="174"/>
      <c r="AA140" s="55"/>
    </row>
    <row r="141" spans="1:27" x14ac:dyDescent="0.2">
      <c r="A141" s="58">
        <v>41627</v>
      </c>
      <c r="B141" s="37">
        <v>150</v>
      </c>
      <c r="C141" s="380">
        <v>15</v>
      </c>
      <c r="D141" s="54">
        <v>59.997580628519636</v>
      </c>
      <c r="E141" s="54" t="e">
        <v>#N/A</v>
      </c>
      <c r="F141" s="54" t="e">
        <v>#N/A</v>
      </c>
      <c r="G141" s="54" t="e">
        <v>#N/A</v>
      </c>
      <c r="H141" s="54" t="e">
        <v>#N/A</v>
      </c>
      <c r="I141" s="54" t="e">
        <v>#N/A</v>
      </c>
      <c r="J141" s="54" t="e">
        <v>#N/A</v>
      </c>
      <c r="K141" s="54" t="e">
        <v>#N/A</v>
      </c>
      <c r="L141" s="54" t="e">
        <v>#N/A</v>
      </c>
      <c r="M141" s="59" t="e">
        <v>#N/A</v>
      </c>
      <c r="N141" s="32"/>
      <c r="O141" s="40" t="e">
        <v>#N/A</v>
      </c>
      <c r="P141" s="33">
        <v>59.997580628519636</v>
      </c>
      <c r="Q141" s="33" t="e">
        <v>#N/A</v>
      </c>
      <c r="R141" s="33" t="e">
        <v>#N/A</v>
      </c>
      <c r="S141" s="114" t="e">
        <v>#N/A</v>
      </c>
      <c r="T141" s="174"/>
      <c r="AA141" s="55"/>
    </row>
    <row r="142" spans="1:27" x14ac:dyDescent="0.2">
      <c r="A142" s="58">
        <v>41669</v>
      </c>
      <c r="B142" s="37">
        <v>7</v>
      </c>
      <c r="C142" s="380">
        <v>20</v>
      </c>
      <c r="D142" s="54">
        <v>75.128885904510383</v>
      </c>
      <c r="E142" s="54" t="e">
        <v>#N/A</v>
      </c>
      <c r="F142" s="54" t="e">
        <v>#N/A</v>
      </c>
      <c r="G142" s="54" t="e">
        <v>#N/A</v>
      </c>
      <c r="H142" s="54" t="e">
        <v>#N/A</v>
      </c>
      <c r="I142" s="54" t="e">
        <v>#N/A</v>
      </c>
      <c r="J142" s="54" t="e">
        <v>#N/A</v>
      </c>
      <c r="K142" s="54" t="e">
        <v>#N/A</v>
      </c>
      <c r="L142" s="54" t="e">
        <v>#N/A</v>
      </c>
      <c r="M142" s="59" t="e">
        <v>#N/A</v>
      </c>
      <c r="N142" s="32"/>
      <c r="O142" s="40" t="e">
        <v>#N/A</v>
      </c>
      <c r="P142" s="33">
        <v>75.128885904510383</v>
      </c>
      <c r="Q142" s="33" t="e">
        <v>#N/A</v>
      </c>
      <c r="R142" s="33" t="e">
        <v>#N/A</v>
      </c>
      <c r="S142" s="114" t="e">
        <v>#N/A</v>
      </c>
      <c r="T142" s="174"/>
      <c r="AA142" s="55"/>
    </row>
    <row r="143" spans="1:27" x14ac:dyDescent="0.2">
      <c r="A143" s="58">
        <v>41690</v>
      </c>
      <c r="B143" s="37">
        <v>10.416</v>
      </c>
      <c r="C143" s="380">
        <v>30</v>
      </c>
      <c r="D143" s="54" t="e">
        <v>#N/A</v>
      </c>
      <c r="E143" s="54">
        <v>53.078034308434425</v>
      </c>
      <c r="F143" s="54" t="e">
        <v>#N/A</v>
      </c>
      <c r="G143" s="54" t="e">
        <v>#N/A</v>
      </c>
      <c r="H143" s="54" t="e">
        <v>#N/A</v>
      </c>
      <c r="I143" s="54" t="e">
        <v>#N/A</v>
      </c>
      <c r="J143" s="54" t="e">
        <v>#N/A</v>
      </c>
      <c r="K143" s="54" t="e">
        <v>#N/A</v>
      </c>
      <c r="L143" s="54" t="e">
        <v>#N/A</v>
      </c>
      <c r="M143" s="59" t="e">
        <v>#N/A</v>
      </c>
      <c r="N143" s="32"/>
      <c r="O143" s="40" t="e">
        <v>#N/A</v>
      </c>
      <c r="P143" s="33">
        <v>53.078034308434425</v>
      </c>
      <c r="Q143" s="33" t="e">
        <v>#N/A</v>
      </c>
      <c r="R143" s="33" t="e">
        <v>#N/A</v>
      </c>
      <c r="S143" s="114" t="e">
        <v>#N/A</v>
      </c>
      <c r="T143" s="174"/>
      <c r="AA143" s="55"/>
    </row>
    <row r="144" spans="1:27" x14ac:dyDescent="0.2">
      <c r="A144" s="58">
        <v>41715</v>
      </c>
      <c r="B144" s="37">
        <v>20</v>
      </c>
      <c r="C144" s="380">
        <v>25</v>
      </c>
      <c r="D144" s="54">
        <v>68.881630496966125</v>
      </c>
      <c r="E144" s="54" t="e">
        <v>#N/A</v>
      </c>
      <c r="F144" s="54" t="e">
        <v>#N/A</v>
      </c>
      <c r="G144" s="54" t="e">
        <v>#N/A</v>
      </c>
      <c r="H144" s="54" t="e">
        <v>#N/A</v>
      </c>
      <c r="I144" s="54" t="e">
        <v>#N/A</v>
      </c>
      <c r="J144" s="54" t="e">
        <v>#N/A</v>
      </c>
      <c r="K144" s="54" t="e">
        <v>#N/A</v>
      </c>
      <c r="L144" s="54" t="e">
        <v>#N/A</v>
      </c>
      <c r="M144" s="59" t="e">
        <v>#N/A</v>
      </c>
      <c r="N144" s="32"/>
      <c r="O144" s="40" t="e">
        <v>#N/A</v>
      </c>
      <c r="P144" s="33">
        <v>68.881630496966125</v>
      </c>
      <c r="Q144" s="33" t="e">
        <v>#N/A</v>
      </c>
      <c r="R144" s="33" t="e">
        <v>#N/A</v>
      </c>
      <c r="S144" s="114" t="e">
        <v>#N/A</v>
      </c>
      <c r="T144" s="174"/>
      <c r="AA144" s="55"/>
    </row>
    <row r="145" spans="1:27" x14ac:dyDescent="0.2">
      <c r="A145" s="58">
        <v>41724</v>
      </c>
      <c r="B145" s="37">
        <v>25</v>
      </c>
      <c r="C145" s="380">
        <v>34</v>
      </c>
      <c r="D145" s="54">
        <v>64.366386019041272</v>
      </c>
      <c r="E145" s="54" t="e">
        <v>#N/A</v>
      </c>
      <c r="F145" s="54" t="e">
        <v>#N/A</v>
      </c>
      <c r="G145" s="54" t="e">
        <v>#N/A</v>
      </c>
      <c r="H145" s="54" t="e">
        <v>#N/A</v>
      </c>
      <c r="I145" s="54" t="e">
        <v>#N/A</v>
      </c>
      <c r="J145" s="54" t="e">
        <v>#N/A</v>
      </c>
      <c r="K145" s="54" t="e">
        <v>#N/A</v>
      </c>
      <c r="L145" s="54" t="e">
        <v>#N/A</v>
      </c>
      <c r="M145" s="59" t="e">
        <v>#N/A</v>
      </c>
      <c r="N145" s="32"/>
      <c r="O145" s="40" t="e">
        <v>#N/A</v>
      </c>
      <c r="P145" s="33">
        <v>64.366386019041272</v>
      </c>
      <c r="Q145" s="33" t="e">
        <v>#N/A</v>
      </c>
      <c r="R145" s="33" t="e">
        <v>#N/A</v>
      </c>
      <c r="S145" s="114" t="e">
        <v>#N/A</v>
      </c>
      <c r="T145" s="174"/>
      <c r="AA145" s="55"/>
    </row>
    <row r="146" spans="1:27" x14ac:dyDescent="0.2">
      <c r="A146" s="58">
        <v>41730</v>
      </c>
      <c r="B146" s="37">
        <v>10.3</v>
      </c>
      <c r="C146" s="380">
        <v>20</v>
      </c>
      <c r="D146" s="54" t="e">
        <v>#N/A</v>
      </c>
      <c r="E146" s="54" t="e">
        <v>#N/A</v>
      </c>
      <c r="F146" s="54" t="e">
        <v>#N/A</v>
      </c>
      <c r="G146" s="54" t="e">
        <v>#N/A</v>
      </c>
      <c r="H146" s="54" t="e">
        <v>#N/A</v>
      </c>
      <c r="I146" s="54">
        <v>71.155809792578211</v>
      </c>
      <c r="J146" s="54" t="e">
        <v>#N/A</v>
      </c>
      <c r="K146" s="54" t="e">
        <v>#N/A</v>
      </c>
      <c r="L146" s="54" t="e">
        <v>#N/A</v>
      </c>
      <c r="M146" s="59" t="e">
        <v>#N/A</v>
      </c>
      <c r="O146" s="40" t="e">
        <v>#N/A</v>
      </c>
      <c r="P146" s="33" t="e">
        <v>#N/A</v>
      </c>
      <c r="Q146" s="33" t="e">
        <v>#N/A</v>
      </c>
      <c r="R146" s="33">
        <v>71.155809792578211</v>
      </c>
      <c r="S146" s="114" t="e">
        <v>#N/A</v>
      </c>
      <c r="T146" s="174"/>
      <c r="AA146" s="55"/>
    </row>
    <row r="147" spans="1:27" x14ac:dyDescent="0.2">
      <c r="A147" s="58">
        <v>41760</v>
      </c>
      <c r="B147" s="37">
        <v>150</v>
      </c>
      <c r="C147" s="380">
        <v>20</v>
      </c>
      <c r="D147" s="54" t="e">
        <v>#N/A</v>
      </c>
      <c r="E147" s="54" t="e">
        <v>#N/A</v>
      </c>
      <c r="F147" s="54" t="e">
        <v>#N/A</v>
      </c>
      <c r="G147" s="54" t="e">
        <v>#N/A</v>
      </c>
      <c r="H147" s="54">
        <v>47.35384759981288</v>
      </c>
      <c r="I147" s="54" t="e">
        <v>#N/A</v>
      </c>
      <c r="J147" s="54" t="e">
        <v>#N/A</v>
      </c>
      <c r="K147" s="54" t="e">
        <v>#N/A</v>
      </c>
      <c r="L147" s="54" t="e">
        <v>#N/A</v>
      </c>
      <c r="M147" s="59" t="e">
        <v>#N/A</v>
      </c>
      <c r="N147" s="32"/>
      <c r="O147" s="40" t="e">
        <v>#N/A</v>
      </c>
      <c r="P147" s="33" t="e">
        <v>#N/A</v>
      </c>
      <c r="Q147" s="33">
        <v>47.35384759981288</v>
      </c>
      <c r="R147" s="33" t="e">
        <v>#N/A</v>
      </c>
      <c r="S147" s="114" t="e">
        <v>#N/A</v>
      </c>
      <c r="T147" s="174"/>
      <c r="AA147" s="55"/>
    </row>
    <row r="148" spans="1:27" x14ac:dyDescent="0.2">
      <c r="A148" s="58">
        <v>41786</v>
      </c>
      <c r="B148" s="37">
        <v>30</v>
      </c>
      <c r="C148" s="380">
        <v>25</v>
      </c>
      <c r="D148" s="54" t="e">
        <v>#N/A</v>
      </c>
      <c r="E148" s="54">
        <v>67.987933094338374</v>
      </c>
      <c r="F148" s="54" t="e">
        <v>#N/A</v>
      </c>
      <c r="G148" s="54" t="e">
        <v>#N/A</v>
      </c>
      <c r="H148" s="54" t="e">
        <v>#N/A</v>
      </c>
      <c r="I148" s="54" t="e">
        <v>#N/A</v>
      </c>
      <c r="J148" s="54" t="e">
        <v>#N/A</v>
      </c>
      <c r="K148" s="54" t="e">
        <v>#N/A</v>
      </c>
      <c r="L148" s="54" t="e">
        <v>#N/A</v>
      </c>
      <c r="M148" s="59" t="e">
        <v>#N/A</v>
      </c>
      <c r="N148" s="32"/>
      <c r="O148" s="40" t="e">
        <v>#N/A</v>
      </c>
      <c r="P148" s="33">
        <v>67.987933094338374</v>
      </c>
      <c r="Q148" s="33" t="e">
        <v>#N/A</v>
      </c>
      <c r="R148" s="33" t="e">
        <v>#N/A</v>
      </c>
      <c r="S148" s="114" t="e">
        <v>#N/A</v>
      </c>
      <c r="T148" s="174"/>
      <c r="AA148" s="55"/>
    </row>
    <row r="149" spans="1:27" x14ac:dyDescent="0.2">
      <c r="A149" s="58">
        <v>41791</v>
      </c>
      <c r="B149" s="37">
        <v>20</v>
      </c>
      <c r="C149" s="380">
        <v>25</v>
      </c>
      <c r="D149" s="54" t="e">
        <v>#N/A</v>
      </c>
      <c r="E149" s="54" t="e">
        <v>#N/A</v>
      </c>
      <c r="F149" s="54" t="e">
        <v>#N/A</v>
      </c>
      <c r="G149" s="54" t="e">
        <v>#N/A</v>
      </c>
      <c r="H149" s="54" t="e">
        <v>#N/A</v>
      </c>
      <c r="I149" s="54" t="e">
        <v>#N/A</v>
      </c>
      <c r="J149" s="54" t="e">
        <v>#N/A</v>
      </c>
      <c r="K149" s="54" t="e">
        <v>#N/A</v>
      </c>
      <c r="L149" s="54">
        <v>71.10485839379227</v>
      </c>
      <c r="M149" s="59" t="e">
        <v>#N/A</v>
      </c>
      <c r="N149" s="32"/>
      <c r="O149" s="40" t="e">
        <v>#N/A</v>
      </c>
      <c r="P149" s="33" t="e">
        <v>#N/A</v>
      </c>
      <c r="Q149" s="33" t="e">
        <v>#N/A</v>
      </c>
      <c r="R149" s="33" t="e">
        <v>#N/A</v>
      </c>
      <c r="S149" s="114">
        <v>71.10485839379227</v>
      </c>
      <c r="T149" s="174"/>
      <c r="AA149" s="55"/>
    </row>
    <row r="150" spans="1:27" x14ac:dyDescent="0.2">
      <c r="A150" s="58">
        <v>41802</v>
      </c>
      <c r="B150" s="37">
        <v>30</v>
      </c>
      <c r="C150" s="380">
        <v>20</v>
      </c>
      <c r="D150" s="54">
        <v>61.999024489743164</v>
      </c>
      <c r="E150" s="54" t="e">
        <v>#N/A</v>
      </c>
      <c r="F150" s="54" t="e">
        <v>#N/A</v>
      </c>
      <c r="G150" s="54" t="e">
        <v>#N/A</v>
      </c>
      <c r="H150" s="54" t="e">
        <v>#N/A</v>
      </c>
      <c r="I150" s="54" t="e">
        <v>#N/A</v>
      </c>
      <c r="J150" s="54" t="e">
        <v>#N/A</v>
      </c>
      <c r="K150" s="54" t="e">
        <v>#N/A</v>
      </c>
      <c r="L150" s="54" t="e">
        <v>#N/A</v>
      </c>
      <c r="M150" s="59" t="e">
        <v>#N/A</v>
      </c>
      <c r="N150" s="32"/>
      <c r="O150" s="40" t="e">
        <v>#N/A</v>
      </c>
      <c r="P150" s="33">
        <v>61.999024489743164</v>
      </c>
      <c r="Q150" s="33" t="e">
        <v>#N/A</v>
      </c>
      <c r="R150" s="33" t="e">
        <v>#N/A</v>
      </c>
      <c r="S150" s="114" t="e">
        <v>#N/A</v>
      </c>
      <c r="T150" s="174"/>
      <c r="AA150" s="55"/>
    </row>
    <row r="151" spans="1:27" x14ac:dyDescent="0.2">
      <c r="A151" s="58">
        <v>41838</v>
      </c>
      <c r="B151" s="37">
        <v>93.6</v>
      </c>
      <c r="C151" s="380">
        <v>20</v>
      </c>
      <c r="D151" s="54">
        <v>60.768335014005501</v>
      </c>
      <c r="E151" s="54" t="e">
        <v>#N/A</v>
      </c>
      <c r="F151" s="54" t="e">
        <v>#N/A</v>
      </c>
      <c r="G151" s="54" t="e">
        <v>#N/A</v>
      </c>
      <c r="H151" s="54" t="e">
        <v>#N/A</v>
      </c>
      <c r="I151" s="54" t="e">
        <v>#N/A</v>
      </c>
      <c r="J151" s="54" t="e">
        <v>#N/A</v>
      </c>
      <c r="K151" s="54" t="e">
        <v>#N/A</v>
      </c>
      <c r="L151" s="54" t="e">
        <v>#N/A</v>
      </c>
      <c r="M151" s="59" t="e">
        <v>#N/A</v>
      </c>
      <c r="N151" s="32"/>
      <c r="O151" s="40" t="e">
        <v>#N/A</v>
      </c>
      <c r="P151" s="33">
        <v>60.768335014005501</v>
      </c>
      <c r="Q151" s="33" t="e">
        <v>#N/A</v>
      </c>
      <c r="R151" s="33" t="e">
        <v>#N/A</v>
      </c>
      <c r="S151" s="114" t="e">
        <v>#N/A</v>
      </c>
      <c r="T151" s="174"/>
      <c r="AA151" s="55"/>
    </row>
    <row r="152" spans="1:27" x14ac:dyDescent="0.2">
      <c r="A152" s="58">
        <v>41843</v>
      </c>
      <c r="B152" s="37">
        <v>45</v>
      </c>
      <c r="C152" s="380">
        <v>20</v>
      </c>
      <c r="D152" s="54">
        <v>62.151924974754429</v>
      </c>
      <c r="E152" s="54" t="e">
        <v>#N/A</v>
      </c>
      <c r="F152" s="54" t="e">
        <v>#N/A</v>
      </c>
      <c r="G152" s="54" t="e">
        <v>#N/A</v>
      </c>
      <c r="H152" s="54" t="e">
        <v>#N/A</v>
      </c>
      <c r="I152" s="54" t="e">
        <v>#N/A</v>
      </c>
      <c r="J152" s="54" t="e">
        <v>#N/A</v>
      </c>
      <c r="K152" s="54" t="e">
        <v>#N/A</v>
      </c>
      <c r="L152" s="54" t="e">
        <v>#N/A</v>
      </c>
      <c r="M152" s="59" t="e">
        <v>#N/A</v>
      </c>
      <c r="N152" s="32"/>
      <c r="O152" s="40" t="e">
        <v>#N/A</v>
      </c>
      <c r="P152" s="33">
        <v>62.151924974754429</v>
      </c>
      <c r="Q152" s="33" t="e">
        <v>#N/A</v>
      </c>
      <c r="R152" s="33" t="e">
        <v>#N/A</v>
      </c>
      <c r="S152" s="114" t="e">
        <v>#N/A</v>
      </c>
      <c r="T152" s="174"/>
      <c r="AA152" s="55"/>
    </row>
    <row r="153" spans="1:27" x14ac:dyDescent="0.2">
      <c r="A153" s="58">
        <v>41844</v>
      </c>
      <c r="B153" s="37">
        <v>56</v>
      </c>
      <c r="C153" s="380">
        <v>25</v>
      </c>
      <c r="D153" s="54" t="e">
        <v>#N/A</v>
      </c>
      <c r="E153" s="54">
        <v>61.682667222248327</v>
      </c>
      <c r="F153" s="54" t="e">
        <v>#N/A</v>
      </c>
      <c r="G153" s="54" t="e">
        <v>#N/A</v>
      </c>
      <c r="H153" s="54" t="e">
        <v>#N/A</v>
      </c>
      <c r="I153" s="54" t="e">
        <v>#N/A</v>
      </c>
      <c r="J153" s="54" t="e">
        <v>#N/A</v>
      </c>
      <c r="K153" s="54" t="e">
        <v>#N/A</v>
      </c>
      <c r="L153" s="54" t="e">
        <v>#N/A</v>
      </c>
      <c r="M153" s="59" t="e">
        <v>#N/A</v>
      </c>
      <c r="N153" s="32"/>
      <c r="O153" s="40" t="e">
        <v>#N/A</v>
      </c>
      <c r="P153" s="33">
        <v>61.682667222248327</v>
      </c>
      <c r="Q153" s="33" t="e">
        <v>#N/A</v>
      </c>
      <c r="R153" s="33" t="e">
        <v>#N/A</v>
      </c>
      <c r="S153" s="114" t="e">
        <v>#N/A</v>
      </c>
      <c r="T153" s="174"/>
      <c r="AA153" s="55"/>
    </row>
    <row r="154" spans="1:27" x14ac:dyDescent="0.2">
      <c r="A154" s="58">
        <v>41844</v>
      </c>
      <c r="B154" s="37">
        <v>56</v>
      </c>
      <c r="C154" s="380">
        <v>25</v>
      </c>
      <c r="D154" s="54" t="e">
        <v>#N/A</v>
      </c>
      <c r="E154" s="54">
        <v>62.290284692191982</v>
      </c>
      <c r="F154" s="54" t="e">
        <v>#N/A</v>
      </c>
      <c r="G154" s="54" t="e">
        <v>#N/A</v>
      </c>
      <c r="H154" s="54" t="e">
        <v>#N/A</v>
      </c>
      <c r="I154" s="54" t="e">
        <v>#N/A</v>
      </c>
      <c r="J154" s="54" t="e">
        <v>#N/A</v>
      </c>
      <c r="K154" s="54" t="e">
        <v>#N/A</v>
      </c>
      <c r="L154" s="54" t="e">
        <v>#N/A</v>
      </c>
      <c r="M154" s="59" t="e">
        <v>#N/A</v>
      </c>
      <c r="N154" s="32"/>
      <c r="O154" s="40" t="e">
        <v>#N/A</v>
      </c>
      <c r="P154" s="33">
        <v>62.290284692191982</v>
      </c>
      <c r="Q154" s="33" t="e">
        <v>#N/A</v>
      </c>
      <c r="R154" s="33" t="e">
        <v>#N/A</v>
      </c>
      <c r="S154" s="114" t="e">
        <v>#N/A</v>
      </c>
      <c r="T154" s="174"/>
      <c r="AA154" s="55"/>
    </row>
    <row r="155" spans="1:27" x14ac:dyDescent="0.2">
      <c r="A155" s="58">
        <v>41851</v>
      </c>
      <c r="B155" s="37">
        <v>200</v>
      </c>
      <c r="C155" s="380">
        <v>18</v>
      </c>
      <c r="D155" s="54">
        <v>48.761158590014297</v>
      </c>
      <c r="E155" s="54" t="e">
        <v>#N/A</v>
      </c>
      <c r="F155" s="54" t="e">
        <v>#N/A</v>
      </c>
      <c r="G155" s="54" t="e">
        <v>#N/A</v>
      </c>
      <c r="H155" s="54" t="e">
        <v>#N/A</v>
      </c>
      <c r="I155" s="54" t="e">
        <v>#N/A</v>
      </c>
      <c r="J155" s="54" t="e">
        <v>#N/A</v>
      </c>
      <c r="K155" s="54" t="e">
        <v>#N/A</v>
      </c>
      <c r="L155" s="54" t="e">
        <v>#N/A</v>
      </c>
      <c r="M155" s="59" t="e">
        <v>#N/A</v>
      </c>
      <c r="O155" s="40" t="e">
        <v>#N/A</v>
      </c>
      <c r="P155" s="33">
        <v>48.761158590014297</v>
      </c>
      <c r="Q155" s="33" t="e">
        <v>#N/A</v>
      </c>
      <c r="R155" s="33" t="e">
        <v>#N/A</v>
      </c>
      <c r="S155" s="114" t="e">
        <v>#N/A</v>
      </c>
      <c r="T155" s="174"/>
      <c r="AA155" s="55"/>
    </row>
    <row r="156" spans="1:27" x14ac:dyDescent="0.2">
      <c r="A156" s="58">
        <v>41870</v>
      </c>
      <c r="B156" s="37">
        <v>100</v>
      </c>
      <c r="C156" s="380">
        <v>25</v>
      </c>
      <c r="D156" s="54" t="e">
        <v>#N/A</v>
      </c>
      <c r="E156" s="54">
        <v>65.12899755958496</v>
      </c>
      <c r="F156" s="54" t="e">
        <v>#N/A</v>
      </c>
      <c r="G156" s="54" t="e">
        <v>#N/A</v>
      </c>
      <c r="H156" s="54" t="e">
        <v>#N/A</v>
      </c>
      <c r="I156" s="54" t="e">
        <v>#N/A</v>
      </c>
      <c r="J156" s="54" t="e">
        <v>#N/A</v>
      </c>
      <c r="K156" s="54" t="e">
        <v>#N/A</v>
      </c>
      <c r="L156" s="54" t="e">
        <v>#N/A</v>
      </c>
      <c r="M156" s="59" t="e">
        <v>#N/A</v>
      </c>
      <c r="N156" s="32"/>
      <c r="O156" s="40" t="e">
        <v>#N/A</v>
      </c>
      <c r="P156" s="33">
        <v>65.12899755958496</v>
      </c>
      <c r="Q156" s="33" t="e">
        <v>#N/A</v>
      </c>
      <c r="R156" s="33" t="e">
        <v>#N/A</v>
      </c>
      <c r="S156" s="114" t="e">
        <v>#N/A</v>
      </c>
      <c r="T156" s="174"/>
      <c r="AA156" s="55"/>
    </row>
    <row r="157" spans="1:27" x14ac:dyDescent="0.2">
      <c r="A157" s="58">
        <v>41876</v>
      </c>
      <c r="B157" s="37">
        <v>60</v>
      </c>
      <c r="C157" s="380">
        <v>20</v>
      </c>
      <c r="D157" s="54" t="e">
        <v>#N/A</v>
      </c>
      <c r="E157" s="54">
        <v>66.07803045839411</v>
      </c>
      <c r="F157" s="54" t="e">
        <v>#N/A</v>
      </c>
      <c r="G157" s="54" t="e">
        <v>#N/A</v>
      </c>
      <c r="H157" s="54" t="e">
        <v>#N/A</v>
      </c>
      <c r="I157" s="54" t="e">
        <v>#N/A</v>
      </c>
      <c r="J157" s="54" t="e">
        <v>#N/A</v>
      </c>
      <c r="K157" s="54" t="e">
        <v>#N/A</v>
      </c>
      <c r="L157" s="54" t="e">
        <v>#N/A</v>
      </c>
      <c r="M157" s="59" t="e">
        <v>#N/A</v>
      </c>
      <c r="N157" s="32"/>
      <c r="O157" s="40" t="e">
        <v>#N/A</v>
      </c>
      <c r="P157" s="33">
        <v>66.07803045839411</v>
      </c>
      <c r="Q157" s="33" t="e">
        <v>#N/A</v>
      </c>
      <c r="R157" s="33" t="e">
        <v>#N/A</v>
      </c>
      <c r="S157" s="114" t="e">
        <v>#N/A</v>
      </c>
      <c r="T157" s="174"/>
      <c r="AA157" s="55"/>
    </row>
    <row r="158" spans="1:27" x14ac:dyDescent="0.2">
      <c r="A158" s="58">
        <v>41885</v>
      </c>
      <c r="B158" s="37">
        <v>60</v>
      </c>
      <c r="C158" s="380">
        <v>25</v>
      </c>
      <c r="D158" s="54">
        <v>54.213510364264934</v>
      </c>
      <c r="E158" s="54" t="e">
        <v>#N/A</v>
      </c>
      <c r="F158" s="54" t="e">
        <v>#N/A</v>
      </c>
      <c r="G158" s="54" t="e">
        <v>#N/A</v>
      </c>
      <c r="H158" s="54" t="e">
        <v>#N/A</v>
      </c>
      <c r="I158" s="54" t="e">
        <v>#N/A</v>
      </c>
      <c r="J158" s="54" t="e">
        <v>#N/A</v>
      </c>
      <c r="K158" s="54" t="e">
        <v>#N/A</v>
      </c>
      <c r="L158" s="54" t="e">
        <v>#N/A</v>
      </c>
      <c r="M158" s="59" t="e">
        <v>#N/A</v>
      </c>
      <c r="N158" s="32"/>
      <c r="O158" s="40" t="e">
        <v>#N/A</v>
      </c>
      <c r="P158" s="33">
        <v>54.213510364264934</v>
      </c>
      <c r="Q158" s="33" t="e">
        <v>#N/A</v>
      </c>
      <c r="R158" s="33" t="e">
        <v>#N/A</v>
      </c>
      <c r="S158" s="114" t="e">
        <v>#N/A</v>
      </c>
      <c r="T158" s="174"/>
      <c r="AA158" s="55"/>
    </row>
    <row r="159" spans="1:27" x14ac:dyDescent="0.2">
      <c r="A159" s="58">
        <v>41886</v>
      </c>
      <c r="B159" s="37">
        <v>52</v>
      </c>
      <c r="C159" s="380">
        <v>20</v>
      </c>
      <c r="D159" s="54" t="e">
        <v>#N/A</v>
      </c>
      <c r="E159" s="54">
        <v>50.52517679940015</v>
      </c>
      <c r="F159" s="54" t="e">
        <v>#N/A</v>
      </c>
      <c r="G159" s="54" t="e">
        <v>#N/A</v>
      </c>
      <c r="H159" s="54" t="e">
        <v>#N/A</v>
      </c>
      <c r="I159" s="54" t="e">
        <v>#N/A</v>
      </c>
      <c r="J159" s="54" t="e">
        <v>#N/A</v>
      </c>
      <c r="K159" s="54" t="e">
        <v>#N/A</v>
      </c>
      <c r="L159" s="54" t="e">
        <v>#N/A</v>
      </c>
      <c r="M159" s="59" t="e">
        <v>#N/A</v>
      </c>
      <c r="N159" s="32"/>
      <c r="O159" s="40" t="e">
        <v>#N/A</v>
      </c>
      <c r="P159" s="33">
        <v>50.52517679940015</v>
      </c>
      <c r="Q159" s="33" t="e">
        <v>#N/A</v>
      </c>
      <c r="R159" s="33" t="e">
        <v>#N/A</v>
      </c>
      <c r="S159" s="114" t="e">
        <v>#N/A</v>
      </c>
      <c r="T159" s="174"/>
      <c r="AA159" s="55"/>
    </row>
    <row r="160" spans="1:27" x14ac:dyDescent="0.2">
      <c r="A160" s="58">
        <v>41886</v>
      </c>
      <c r="B160" s="37">
        <v>120</v>
      </c>
      <c r="C160" s="380">
        <v>25</v>
      </c>
      <c r="D160" s="54" t="e">
        <v>#N/A</v>
      </c>
      <c r="E160" s="54">
        <v>60.428104618698754</v>
      </c>
      <c r="F160" s="54" t="e">
        <v>#N/A</v>
      </c>
      <c r="G160" s="54" t="e">
        <v>#N/A</v>
      </c>
      <c r="H160" s="54" t="e">
        <v>#N/A</v>
      </c>
      <c r="I160" s="54" t="e">
        <v>#N/A</v>
      </c>
      <c r="J160" s="54" t="e">
        <v>#N/A</v>
      </c>
      <c r="K160" s="54" t="e">
        <v>#N/A</v>
      </c>
      <c r="L160" s="54" t="e">
        <v>#N/A</v>
      </c>
      <c r="M160" s="59" t="e">
        <v>#N/A</v>
      </c>
      <c r="N160" s="32"/>
      <c r="O160" s="40" t="e">
        <v>#N/A</v>
      </c>
      <c r="P160" s="33">
        <v>60.428104618698754</v>
      </c>
      <c r="Q160" s="33" t="e">
        <v>#N/A</v>
      </c>
      <c r="R160" s="33" t="e">
        <v>#N/A</v>
      </c>
      <c r="S160" s="114" t="e">
        <v>#N/A</v>
      </c>
      <c r="T160" s="174"/>
      <c r="AA160" s="55"/>
    </row>
    <row r="161" spans="1:27" x14ac:dyDescent="0.2">
      <c r="A161" s="58">
        <v>41915</v>
      </c>
      <c r="B161" s="37">
        <v>30</v>
      </c>
      <c r="C161" s="380">
        <v>15</v>
      </c>
      <c r="D161" s="54">
        <v>64.794971388899882</v>
      </c>
      <c r="E161" s="54" t="e">
        <v>#N/A</v>
      </c>
      <c r="F161" s="54" t="e">
        <v>#N/A</v>
      </c>
      <c r="G161" s="54" t="e">
        <v>#N/A</v>
      </c>
      <c r="H161" s="54" t="e">
        <v>#N/A</v>
      </c>
      <c r="I161" s="54" t="e">
        <v>#N/A</v>
      </c>
      <c r="J161" s="54" t="e">
        <v>#N/A</v>
      </c>
      <c r="K161" s="54" t="e">
        <v>#N/A</v>
      </c>
      <c r="L161" s="54" t="e">
        <v>#N/A</v>
      </c>
      <c r="M161" s="59" t="e">
        <v>#N/A</v>
      </c>
      <c r="N161" s="32"/>
      <c r="O161" s="40" t="e">
        <v>#N/A</v>
      </c>
      <c r="P161" s="33">
        <v>64.794971388899882</v>
      </c>
      <c r="Q161" s="33" t="e">
        <v>#N/A</v>
      </c>
      <c r="R161" s="33" t="e">
        <v>#N/A</v>
      </c>
      <c r="S161" s="114" t="e">
        <v>#N/A</v>
      </c>
      <c r="T161" s="174"/>
      <c r="AA161" s="55"/>
    </row>
    <row r="162" spans="1:27" x14ac:dyDescent="0.2">
      <c r="A162" s="58">
        <v>41920</v>
      </c>
      <c r="B162" s="37">
        <v>101.3</v>
      </c>
      <c r="C162" s="380">
        <v>30</v>
      </c>
      <c r="D162" s="54" t="e">
        <v>#N/A</v>
      </c>
      <c r="E162" s="54" t="e">
        <v>#N/A</v>
      </c>
      <c r="F162" s="54" t="e">
        <v>#N/A</v>
      </c>
      <c r="G162" s="54" t="e">
        <v>#N/A</v>
      </c>
      <c r="H162" s="54" t="e">
        <v>#N/A</v>
      </c>
      <c r="I162" s="54" t="e">
        <v>#N/A</v>
      </c>
      <c r="J162" s="54" t="e">
        <v>#N/A</v>
      </c>
      <c r="K162" s="54" t="e">
        <v>#N/A</v>
      </c>
      <c r="L162" s="54">
        <v>56.367677455698548</v>
      </c>
      <c r="M162" s="59" t="e">
        <v>#N/A</v>
      </c>
      <c r="N162" s="32"/>
      <c r="O162" s="40" t="e">
        <v>#N/A</v>
      </c>
      <c r="P162" s="33" t="e">
        <v>#N/A</v>
      </c>
      <c r="Q162" s="33" t="e">
        <v>#N/A</v>
      </c>
      <c r="R162" s="33" t="e">
        <v>#N/A</v>
      </c>
      <c r="S162" s="114">
        <v>56.367677455698548</v>
      </c>
      <c r="T162" s="174"/>
      <c r="AA162" s="55"/>
    </row>
    <row r="163" spans="1:27" x14ac:dyDescent="0.2">
      <c r="A163" s="58">
        <v>41920</v>
      </c>
      <c r="B163" s="37">
        <v>51</v>
      </c>
      <c r="C163" s="380">
        <v>30</v>
      </c>
      <c r="D163" s="54" t="e">
        <v>#N/A</v>
      </c>
      <c r="E163" s="54" t="e">
        <v>#N/A</v>
      </c>
      <c r="F163" s="54" t="e">
        <v>#N/A</v>
      </c>
      <c r="G163" s="54" t="e">
        <v>#N/A</v>
      </c>
      <c r="H163" s="54" t="e">
        <v>#N/A</v>
      </c>
      <c r="I163" s="54" t="e">
        <v>#N/A</v>
      </c>
      <c r="J163" s="54" t="e">
        <v>#N/A</v>
      </c>
      <c r="K163" s="54" t="e">
        <v>#N/A</v>
      </c>
      <c r="L163" s="54">
        <v>57.185526776292207</v>
      </c>
      <c r="M163" s="59" t="e">
        <v>#N/A</v>
      </c>
      <c r="N163" s="32"/>
      <c r="O163" s="40" t="e">
        <v>#N/A</v>
      </c>
      <c r="P163" s="33" t="e">
        <v>#N/A</v>
      </c>
      <c r="Q163" s="33" t="e">
        <v>#N/A</v>
      </c>
      <c r="R163" s="33" t="e">
        <v>#N/A</v>
      </c>
      <c r="S163" s="114">
        <v>57.185526776292207</v>
      </c>
      <c r="T163" s="174"/>
      <c r="AA163" s="55"/>
    </row>
    <row r="164" spans="1:27" x14ac:dyDescent="0.2">
      <c r="A164" s="58">
        <v>41920</v>
      </c>
      <c r="B164" s="37">
        <v>76.5</v>
      </c>
      <c r="C164" s="380">
        <v>30</v>
      </c>
      <c r="D164" s="54" t="e">
        <v>#N/A</v>
      </c>
      <c r="E164" s="54" t="e">
        <v>#N/A</v>
      </c>
      <c r="F164" s="54" t="e">
        <v>#N/A</v>
      </c>
      <c r="G164" s="54" t="e">
        <v>#N/A</v>
      </c>
      <c r="H164" s="54" t="e">
        <v>#N/A</v>
      </c>
      <c r="I164" s="54" t="e">
        <v>#N/A</v>
      </c>
      <c r="J164" s="54" t="e">
        <v>#N/A</v>
      </c>
      <c r="K164" s="54" t="e">
        <v>#N/A</v>
      </c>
      <c r="L164" s="54">
        <v>57.124929847214624</v>
      </c>
      <c r="M164" s="59" t="e">
        <v>#N/A</v>
      </c>
      <c r="N164" s="32"/>
      <c r="O164" s="40" t="e">
        <v>#N/A</v>
      </c>
      <c r="P164" s="33" t="e">
        <v>#N/A</v>
      </c>
      <c r="Q164" s="33" t="e">
        <v>#N/A</v>
      </c>
      <c r="R164" s="33" t="e">
        <v>#N/A</v>
      </c>
      <c r="S164" s="114">
        <v>57.124929847214624</v>
      </c>
      <c r="T164" s="174"/>
      <c r="AA164" s="55"/>
    </row>
    <row r="165" spans="1:27" x14ac:dyDescent="0.2">
      <c r="A165" s="58">
        <v>41920</v>
      </c>
      <c r="B165" s="37">
        <v>30</v>
      </c>
      <c r="C165" s="380">
        <v>30</v>
      </c>
      <c r="D165" s="54" t="e">
        <v>#N/A</v>
      </c>
      <c r="E165" s="54" t="e">
        <v>#N/A</v>
      </c>
      <c r="F165" s="54" t="e">
        <v>#N/A</v>
      </c>
      <c r="G165" s="54" t="e">
        <v>#N/A</v>
      </c>
      <c r="H165" s="54" t="e">
        <v>#N/A</v>
      </c>
      <c r="I165" s="54" t="e">
        <v>#N/A</v>
      </c>
      <c r="J165" s="54" t="e">
        <v>#N/A</v>
      </c>
      <c r="K165" s="54" t="e">
        <v>#N/A</v>
      </c>
      <c r="L165" s="54">
        <v>61.311119274033842</v>
      </c>
      <c r="M165" s="59" t="e">
        <v>#N/A</v>
      </c>
      <c r="N165" s="32"/>
      <c r="O165" s="40" t="e">
        <v>#N/A</v>
      </c>
      <c r="P165" s="33" t="e">
        <v>#N/A</v>
      </c>
      <c r="Q165" s="33" t="e">
        <v>#N/A</v>
      </c>
      <c r="R165" s="33" t="e">
        <v>#N/A</v>
      </c>
      <c r="S165" s="114">
        <v>61.311119274033842</v>
      </c>
      <c r="T165" s="174"/>
      <c r="AA165" s="55"/>
    </row>
    <row r="166" spans="1:27" x14ac:dyDescent="0.2">
      <c r="A166" s="58">
        <v>41920</v>
      </c>
      <c r="B166" s="37">
        <v>80</v>
      </c>
      <c r="C166" s="380">
        <v>25</v>
      </c>
      <c r="D166" s="54" t="e">
        <v>#N/A</v>
      </c>
      <c r="E166" s="54" t="e">
        <v>#N/A</v>
      </c>
      <c r="F166" s="54" t="e">
        <v>#N/A</v>
      </c>
      <c r="G166" s="54" t="e">
        <v>#N/A</v>
      </c>
      <c r="H166" s="54" t="e">
        <v>#N/A</v>
      </c>
      <c r="I166" s="54" t="e">
        <v>#N/A</v>
      </c>
      <c r="J166" s="54" t="e">
        <v>#N/A</v>
      </c>
      <c r="K166" s="54" t="e">
        <v>#N/A</v>
      </c>
      <c r="L166" s="54">
        <v>64.409334834049417</v>
      </c>
      <c r="M166" s="59" t="e">
        <v>#N/A</v>
      </c>
      <c r="N166" s="32"/>
      <c r="O166" s="40" t="e">
        <v>#N/A</v>
      </c>
      <c r="P166" s="33" t="e">
        <v>#N/A</v>
      </c>
      <c r="Q166" s="33" t="e">
        <v>#N/A</v>
      </c>
      <c r="R166" s="33" t="e">
        <v>#N/A</v>
      </c>
      <c r="S166" s="114">
        <v>64.409334834049417</v>
      </c>
      <c r="T166" s="174"/>
      <c r="AA166" s="55"/>
    </row>
    <row r="167" spans="1:27" x14ac:dyDescent="0.2">
      <c r="A167" s="58">
        <v>41920</v>
      </c>
      <c r="B167" s="37">
        <v>103</v>
      </c>
      <c r="C167" s="380">
        <v>30</v>
      </c>
      <c r="D167" s="54" t="e">
        <v>#N/A</v>
      </c>
      <c r="E167" s="54" t="e">
        <v>#N/A</v>
      </c>
      <c r="F167" s="54" t="e">
        <v>#N/A</v>
      </c>
      <c r="G167" s="54" t="e">
        <v>#N/A</v>
      </c>
      <c r="H167" s="54" t="e">
        <v>#N/A</v>
      </c>
      <c r="I167" s="54" t="e">
        <v>#N/A</v>
      </c>
      <c r="J167" s="54" t="e">
        <v>#N/A</v>
      </c>
      <c r="K167" s="54" t="e">
        <v>#N/A</v>
      </c>
      <c r="L167" s="54">
        <v>61.606081014055761</v>
      </c>
      <c r="M167" s="59" t="e">
        <v>#N/A</v>
      </c>
      <c r="N167" s="32"/>
      <c r="O167" s="40" t="e">
        <v>#N/A</v>
      </c>
      <c r="P167" s="33" t="e">
        <v>#N/A</v>
      </c>
      <c r="Q167" s="33" t="e">
        <v>#N/A</v>
      </c>
      <c r="R167" s="33" t="e">
        <v>#N/A</v>
      </c>
      <c r="S167" s="114">
        <v>61.606081014055761</v>
      </c>
      <c r="T167" s="174"/>
      <c r="AA167" s="55"/>
    </row>
    <row r="168" spans="1:27" x14ac:dyDescent="0.2">
      <c r="A168" s="58">
        <v>41932</v>
      </c>
      <c r="B168" s="37">
        <v>40</v>
      </c>
      <c r="C168" s="380">
        <v>20</v>
      </c>
      <c r="D168" s="54">
        <v>61.597476403669724</v>
      </c>
      <c r="E168" s="54" t="e">
        <v>#N/A</v>
      </c>
      <c r="F168" s="54" t="e">
        <v>#N/A</v>
      </c>
      <c r="G168" s="54" t="e">
        <v>#N/A</v>
      </c>
      <c r="H168" s="54" t="e">
        <v>#N/A</v>
      </c>
      <c r="I168" s="54" t="e">
        <v>#N/A</v>
      </c>
      <c r="J168" s="54" t="e">
        <v>#N/A</v>
      </c>
      <c r="K168" s="54" t="e">
        <v>#N/A</v>
      </c>
      <c r="L168" s="54" t="e">
        <v>#N/A</v>
      </c>
      <c r="M168" s="59" t="e">
        <v>#N/A</v>
      </c>
      <c r="N168" s="32"/>
      <c r="O168" s="40" t="e">
        <v>#N/A</v>
      </c>
      <c r="P168" s="33">
        <v>61.597476403669724</v>
      </c>
      <c r="Q168" s="33" t="e">
        <v>#N/A</v>
      </c>
      <c r="R168" s="33" t="e">
        <v>#N/A</v>
      </c>
      <c r="S168" s="114" t="e">
        <v>#N/A</v>
      </c>
      <c r="T168" s="174"/>
      <c r="AA168" s="55"/>
    </row>
    <row r="169" spans="1:27" x14ac:dyDescent="0.2">
      <c r="A169" s="58">
        <v>41933</v>
      </c>
      <c r="B169" s="37">
        <v>11.4</v>
      </c>
      <c r="C169" s="380">
        <v>20</v>
      </c>
      <c r="D169" s="54">
        <v>66.857811295412233</v>
      </c>
      <c r="E169" s="54" t="e">
        <v>#N/A</v>
      </c>
      <c r="F169" s="54" t="e">
        <v>#N/A</v>
      </c>
      <c r="G169" s="54" t="e">
        <v>#N/A</v>
      </c>
      <c r="H169" s="54" t="e">
        <v>#N/A</v>
      </c>
      <c r="I169" s="54" t="e">
        <v>#N/A</v>
      </c>
      <c r="J169" s="54" t="e">
        <v>#N/A</v>
      </c>
      <c r="K169" s="54" t="e">
        <v>#N/A</v>
      </c>
      <c r="L169" s="54" t="e">
        <v>#N/A</v>
      </c>
      <c r="M169" s="59" t="e">
        <v>#N/A</v>
      </c>
      <c r="N169" s="32"/>
      <c r="O169" s="40" t="e">
        <v>#N/A</v>
      </c>
      <c r="P169" s="33">
        <v>66.857811295412233</v>
      </c>
      <c r="Q169" s="33" t="e">
        <v>#N/A</v>
      </c>
      <c r="R169" s="33" t="e">
        <v>#N/A</v>
      </c>
      <c r="S169" s="114" t="e">
        <v>#N/A</v>
      </c>
      <c r="T169" s="174"/>
      <c r="AA169" s="55"/>
    </row>
    <row r="170" spans="1:27" x14ac:dyDescent="0.2">
      <c r="A170" s="58">
        <v>41933</v>
      </c>
      <c r="B170" s="37">
        <v>20</v>
      </c>
      <c r="C170" s="380">
        <v>20</v>
      </c>
      <c r="D170" s="54">
        <v>69.657587541132273</v>
      </c>
      <c r="E170" s="54" t="e">
        <v>#N/A</v>
      </c>
      <c r="F170" s="54" t="e">
        <v>#N/A</v>
      </c>
      <c r="G170" s="54" t="e">
        <v>#N/A</v>
      </c>
      <c r="H170" s="54" t="e">
        <v>#N/A</v>
      </c>
      <c r="I170" s="54" t="e">
        <v>#N/A</v>
      </c>
      <c r="J170" s="54" t="e">
        <v>#N/A</v>
      </c>
      <c r="K170" s="54" t="e">
        <v>#N/A</v>
      </c>
      <c r="L170" s="54" t="e">
        <v>#N/A</v>
      </c>
      <c r="M170" s="59" t="e">
        <v>#N/A</v>
      </c>
      <c r="N170" s="32"/>
      <c r="O170" s="40" t="e">
        <v>#N/A</v>
      </c>
      <c r="P170" s="33">
        <v>69.657587541132273</v>
      </c>
      <c r="Q170" s="33" t="e">
        <v>#N/A</v>
      </c>
      <c r="R170" s="33" t="e">
        <v>#N/A</v>
      </c>
      <c r="S170" s="114" t="e">
        <v>#N/A</v>
      </c>
      <c r="T170" s="174"/>
      <c r="AA170" s="55"/>
    </row>
    <row r="171" spans="1:27" x14ac:dyDescent="0.2">
      <c r="A171" s="58">
        <v>41934</v>
      </c>
      <c r="B171" s="37">
        <v>20</v>
      </c>
      <c r="C171" s="380">
        <v>20</v>
      </c>
      <c r="D171" s="54">
        <v>60.964967023098374</v>
      </c>
      <c r="E171" s="54" t="e">
        <v>#N/A</v>
      </c>
      <c r="F171" s="54" t="e">
        <v>#N/A</v>
      </c>
      <c r="G171" s="54" t="e">
        <v>#N/A</v>
      </c>
      <c r="H171" s="54" t="e">
        <v>#N/A</v>
      </c>
      <c r="I171" s="54" t="e">
        <v>#N/A</v>
      </c>
      <c r="J171" s="54" t="e">
        <v>#N/A</v>
      </c>
      <c r="K171" s="54" t="e">
        <v>#N/A</v>
      </c>
      <c r="L171" s="54" t="e">
        <v>#N/A</v>
      </c>
      <c r="M171" s="59" t="e">
        <v>#N/A</v>
      </c>
      <c r="N171" s="32"/>
      <c r="O171" s="40" t="e">
        <v>#N/A</v>
      </c>
      <c r="P171" s="33">
        <v>60.964967023098374</v>
      </c>
      <c r="Q171" s="33" t="e">
        <v>#N/A</v>
      </c>
      <c r="R171" s="33" t="e">
        <v>#N/A</v>
      </c>
      <c r="S171" s="114" t="e">
        <v>#N/A</v>
      </c>
      <c r="T171" s="174"/>
      <c r="AA171" s="55"/>
    </row>
    <row r="172" spans="1:27" x14ac:dyDescent="0.2">
      <c r="A172" s="58">
        <v>41934</v>
      </c>
      <c r="B172" s="37">
        <v>20</v>
      </c>
      <c r="C172" s="380">
        <v>20</v>
      </c>
      <c r="D172" s="54">
        <v>60.964967023098374</v>
      </c>
      <c r="E172" s="54" t="e">
        <v>#N/A</v>
      </c>
      <c r="F172" s="54" t="e">
        <v>#N/A</v>
      </c>
      <c r="G172" s="54" t="e">
        <v>#N/A</v>
      </c>
      <c r="H172" s="54" t="e">
        <v>#N/A</v>
      </c>
      <c r="I172" s="54" t="e">
        <v>#N/A</v>
      </c>
      <c r="J172" s="54" t="e">
        <v>#N/A</v>
      </c>
      <c r="K172" s="54" t="e">
        <v>#N/A</v>
      </c>
      <c r="L172" s="54" t="e">
        <v>#N/A</v>
      </c>
      <c r="M172" s="59" t="e">
        <v>#N/A</v>
      </c>
      <c r="N172" s="32"/>
      <c r="O172" s="40" t="e">
        <v>#N/A</v>
      </c>
      <c r="P172" s="33">
        <v>60.964967023098374</v>
      </c>
      <c r="Q172" s="33" t="e">
        <v>#N/A</v>
      </c>
      <c r="R172" s="33" t="e">
        <v>#N/A</v>
      </c>
      <c r="S172" s="114" t="e">
        <v>#N/A</v>
      </c>
      <c r="T172" s="174"/>
      <c r="AA172" s="55"/>
    </row>
    <row r="173" spans="1:27" x14ac:dyDescent="0.2">
      <c r="A173" s="58">
        <v>41934</v>
      </c>
      <c r="B173" s="37">
        <v>15</v>
      </c>
      <c r="C173" s="380">
        <v>20</v>
      </c>
      <c r="D173" s="54">
        <v>60.964967023098374</v>
      </c>
      <c r="E173" s="54" t="e">
        <v>#N/A</v>
      </c>
      <c r="F173" s="54" t="e">
        <v>#N/A</v>
      </c>
      <c r="G173" s="54" t="e">
        <v>#N/A</v>
      </c>
      <c r="H173" s="54" t="e">
        <v>#N/A</v>
      </c>
      <c r="I173" s="54" t="e">
        <v>#N/A</v>
      </c>
      <c r="J173" s="54" t="e">
        <v>#N/A</v>
      </c>
      <c r="K173" s="54" t="e">
        <v>#N/A</v>
      </c>
      <c r="L173" s="54" t="e">
        <v>#N/A</v>
      </c>
      <c r="M173" s="59" t="e">
        <v>#N/A</v>
      </c>
      <c r="N173" s="32"/>
      <c r="O173" s="40" t="e">
        <v>#N/A</v>
      </c>
      <c r="P173" s="33">
        <v>60.964967023098374</v>
      </c>
      <c r="Q173" s="33" t="e">
        <v>#N/A</v>
      </c>
      <c r="R173" s="33" t="e">
        <v>#N/A</v>
      </c>
      <c r="S173" s="114" t="e">
        <v>#N/A</v>
      </c>
      <c r="T173" s="174"/>
      <c r="AA173" s="55"/>
    </row>
    <row r="174" spans="1:27" x14ac:dyDescent="0.2">
      <c r="A174" s="58">
        <v>41934</v>
      </c>
      <c r="B174" s="37">
        <v>20</v>
      </c>
      <c r="C174" s="380">
        <v>20</v>
      </c>
      <c r="D174" s="54">
        <v>60.964967023098374</v>
      </c>
      <c r="E174" s="54" t="e">
        <v>#N/A</v>
      </c>
      <c r="F174" s="54" t="e">
        <v>#N/A</v>
      </c>
      <c r="G174" s="54" t="e">
        <v>#N/A</v>
      </c>
      <c r="H174" s="54" t="e">
        <v>#N/A</v>
      </c>
      <c r="I174" s="54" t="e">
        <v>#N/A</v>
      </c>
      <c r="J174" s="54" t="e">
        <v>#N/A</v>
      </c>
      <c r="K174" s="54" t="e">
        <v>#N/A</v>
      </c>
      <c r="L174" s="54" t="e">
        <v>#N/A</v>
      </c>
      <c r="M174" s="59" t="e">
        <v>#N/A</v>
      </c>
      <c r="N174" s="32"/>
      <c r="O174" s="40" t="e">
        <v>#N/A</v>
      </c>
      <c r="P174" s="33">
        <v>60.964967023098374</v>
      </c>
      <c r="Q174" s="33" t="e">
        <v>#N/A</v>
      </c>
      <c r="R174" s="33" t="e">
        <v>#N/A</v>
      </c>
      <c r="S174" s="114" t="e">
        <v>#N/A</v>
      </c>
      <c r="T174" s="174"/>
      <c r="AA174" s="55"/>
    </row>
    <row r="175" spans="1:27" x14ac:dyDescent="0.2">
      <c r="A175" s="58">
        <v>41934</v>
      </c>
      <c r="B175" s="37">
        <v>20</v>
      </c>
      <c r="C175" s="380">
        <v>20</v>
      </c>
      <c r="D175" s="54">
        <v>53.559607487833695</v>
      </c>
      <c r="E175" s="54" t="e">
        <v>#N/A</v>
      </c>
      <c r="F175" s="54" t="e">
        <v>#N/A</v>
      </c>
      <c r="G175" s="54" t="e">
        <v>#N/A</v>
      </c>
      <c r="H175" s="54" t="e">
        <v>#N/A</v>
      </c>
      <c r="I175" s="54" t="e">
        <v>#N/A</v>
      </c>
      <c r="J175" s="54" t="e">
        <v>#N/A</v>
      </c>
      <c r="K175" s="54" t="e">
        <v>#N/A</v>
      </c>
      <c r="L175" s="54" t="e">
        <v>#N/A</v>
      </c>
      <c r="M175" s="59" t="e">
        <v>#N/A</v>
      </c>
      <c r="N175" s="32"/>
      <c r="O175" s="40" t="e">
        <v>#N/A</v>
      </c>
      <c r="P175" s="33">
        <v>53.559607487833695</v>
      </c>
      <c r="Q175" s="33" t="e">
        <v>#N/A</v>
      </c>
      <c r="R175" s="33" t="e">
        <v>#N/A</v>
      </c>
      <c r="S175" s="114" t="e">
        <v>#N/A</v>
      </c>
      <c r="T175" s="174"/>
      <c r="AA175" s="55"/>
    </row>
    <row r="176" spans="1:27" x14ac:dyDescent="0.2">
      <c r="A176" s="58">
        <v>41934</v>
      </c>
      <c r="B176" s="37">
        <v>14.7</v>
      </c>
      <c r="C176" s="380">
        <v>20</v>
      </c>
      <c r="D176" s="54">
        <v>74.636677519547007</v>
      </c>
      <c r="E176" s="54" t="e">
        <v>#N/A</v>
      </c>
      <c r="F176" s="54" t="e">
        <v>#N/A</v>
      </c>
      <c r="G176" s="54" t="e">
        <v>#N/A</v>
      </c>
      <c r="H176" s="54" t="e">
        <v>#N/A</v>
      </c>
      <c r="I176" s="54" t="e">
        <v>#N/A</v>
      </c>
      <c r="J176" s="54" t="e">
        <v>#N/A</v>
      </c>
      <c r="K176" s="54" t="e">
        <v>#N/A</v>
      </c>
      <c r="L176" s="54" t="e">
        <v>#N/A</v>
      </c>
      <c r="M176" s="59" t="e">
        <v>#N/A</v>
      </c>
      <c r="N176" s="32"/>
      <c r="O176" s="40" t="e">
        <v>#N/A</v>
      </c>
      <c r="P176" s="33">
        <v>74.636677519547007</v>
      </c>
      <c r="Q176" s="33" t="e">
        <v>#N/A</v>
      </c>
      <c r="R176" s="33" t="e">
        <v>#N/A</v>
      </c>
      <c r="S176" s="114" t="e">
        <v>#N/A</v>
      </c>
      <c r="T176" s="174"/>
      <c r="AA176" s="55"/>
    </row>
    <row r="177" spans="1:27" x14ac:dyDescent="0.2">
      <c r="A177" s="58">
        <v>41934</v>
      </c>
      <c r="B177" s="37">
        <v>19.5</v>
      </c>
      <c r="C177" s="380">
        <v>20</v>
      </c>
      <c r="D177" s="54">
        <v>72.383698845327402</v>
      </c>
      <c r="E177" s="54" t="e">
        <v>#N/A</v>
      </c>
      <c r="F177" s="54" t="e">
        <v>#N/A</v>
      </c>
      <c r="G177" s="54" t="e">
        <v>#N/A</v>
      </c>
      <c r="H177" s="54" t="e">
        <v>#N/A</v>
      </c>
      <c r="I177" s="54" t="e">
        <v>#N/A</v>
      </c>
      <c r="J177" s="54" t="e">
        <v>#N/A</v>
      </c>
      <c r="K177" s="54" t="e">
        <v>#N/A</v>
      </c>
      <c r="L177" s="54" t="e">
        <v>#N/A</v>
      </c>
      <c r="M177" s="59" t="e">
        <v>#N/A</v>
      </c>
      <c r="N177" s="32"/>
      <c r="O177" s="40" t="e">
        <v>#N/A</v>
      </c>
      <c r="P177" s="33">
        <v>72.383698845327402</v>
      </c>
      <c r="Q177" s="33" t="e">
        <v>#N/A</v>
      </c>
      <c r="R177" s="33" t="e">
        <v>#N/A</v>
      </c>
      <c r="S177" s="114" t="e">
        <v>#N/A</v>
      </c>
      <c r="T177" s="174"/>
      <c r="AA177" s="55"/>
    </row>
    <row r="178" spans="1:27" x14ac:dyDescent="0.2">
      <c r="A178" s="58">
        <v>41934</v>
      </c>
      <c r="B178" s="37">
        <v>19.5</v>
      </c>
      <c r="C178" s="380">
        <v>20</v>
      </c>
      <c r="D178" s="54">
        <v>72.401722674721157</v>
      </c>
      <c r="E178" s="54" t="e">
        <v>#N/A</v>
      </c>
      <c r="F178" s="54" t="e">
        <v>#N/A</v>
      </c>
      <c r="G178" s="54" t="e">
        <v>#N/A</v>
      </c>
      <c r="H178" s="54" t="e">
        <v>#N/A</v>
      </c>
      <c r="I178" s="54" t="e">
        <v>#N/A</v>
      </c>
      <c r="J178" s="54" t="e">
        <v>#N/A</v>
      </c>
      <c r="K178" s="54" t="e">
        <v>#N/A</v>
      </c>
      <c r="L178" s="54" t="e">
        <v>#N/A</v>
      </c>
      <c r="M178" s="59" t="e">
        <v>#N/A</v>
      </c>
      <c r="N178" s="32"/>
      <c r="O178" s="40" t="e">
        <v>#N/A</v>
      </c>
      <c r="P178" s="33">
        <v>72.401722674721157</v>
      </c>
      <c r="Q178" s="33" t="e">
        <v>#N/A</v>
      </c>
      <c r="R178" s="33" t="e">
        <v>#N/A</v>
      </c>
      <c r="S178" s="114" t="e">
        <v>#N/A</v>
      </c>
      <c r="T178" s="174"/>
      <c r="AA178" s="55"/>
    </row>
    <row r="179" spans="1:27" x14ac:dyDescent="0.2">
      <c r="A179" s="58">
        <v>41936</v>
      </c>
      <c r="B179" s="37">
        <v>100</v>
      </c>
      <c r="C179" s="380">
        <v>25</v>
      </c>
      <c r="D179" s="54" t="e">
        <v>#N/A</v>
      </c>
      <c r="E179" s="54" t="e">
        <v>#N/A</v>
      </c>
      <c r="F179" s="54">
        <v>71.226033702908026</v>
      </c>
      <c r="G179" s="54" t="e">
        <v>#N/A</v>
      </c>
      <c r="H179" s="54" t="e">
        <v>#N/A</v>
      </c>
      <c r="I179" s="54" t="e">
        <v>#N/A</v>
      </c>
      <c r="J179" s="54" t="e">
        <v>#N/A</v>
      </c>
      <c r="K179" s="54" t="e">
        <v>#N/A</v>
      </c>
      <c r="L179" s="54" t="e">
        <v>#N/A</v>
      </c>
      <c r="M179" s="59" t="e">
        <v>#N/A</v>
      </c>
      <c r="N179" s="32"/>
      <c r="O179" s="40" t="e">
        <v>#N/A</v>
      </c>
      <c r="P179" s="33" t="e">
        <v>#N/A</v>
      </c>
      <c r="Q179" s="33">
        <v>71.226033702908026</v>
      </c>
      <c r="R179" s="33" t="e">
        <v>#N/A</v>
      </c>
      <c r="S179" s="114" t="e">
        <v>#N/A</v>
      </c>
      <c r="T179" s="174"/>
      <c r="AA179" s="55"/>
    </row>
    <row r="180" spans="1:27" x14ac:dyDescent="0.2">
      <c r="A180" s="58">
        <v>41950</v>
      </c>
      <c r="B180" s="37">
        <v>40</v>
      </c>
      <c r="C180" s="380">
        <v>25</v>
      </c>
      <c r="D180" s="54" t="e">
        <v>#N/A</v>
      </c>
      <c r="E180" s="54" t="e">
        <v>#N/A</v>
      </c>
      <c r="F180" s="54" t="e">
        <v>#N/A</v>
      </c>
      <c r="G180" s="54" t="e">
        <v>#N/A</v>
      </c>
      <c r="H180" s="54" t="e">
        <v>#N/A</v>
      </c>
      <c r="I180" s="54" t="e">
        <v>#N/A</v>
      </c>
      <c r="J180" s="54" t="e">
        <v>#N/A</v>
      </c>
      <c r="K180" s="54" t="e">
        <v>#N/A</v>
      </c>
      <c r="L180" s="54">
        <v>74.857227255091331</v>
      </c>
      <c r="M180" s="59" t="e">
        <v>#N/A</v>
      </c>
      <c r="N180" s="32"/>
      <c r="O180" s="40" t="e">
        <v>#N/A</v>
      </c>
      <c r="P180" s="33" t="e">
        <v>#N/A</v>
      </c>
      <c r="Q180" s="33" t="e">
        <v>#N/A</v>
      </c>
      <c r="R180" s="33" t="e">
        <v>#N/A</v>
      </c>
      <c r="S180" s="114">
        <v>74.857227255091331</v>
      </c>
      <c r="T180" s="174"/>
      <c r="AA180" s="55"/>
    </row>
    <row r="181" spans="1:27" x14ac:dyDescent="0.2">
      <c r="A181" s="58">
        <v>41950</v>
      </c>
      <c r="B181" s="37">
        <v>50</v>
      </c>
      <c r="C181" s="380">
        <v>25</v>
      </c>
      <c r="D181" s="54" t="e">
        <v>#N/A</v>
      </c>
      <c r="E181" s="54" t="e">
        <v>#N/A</v>
      </c>
      <c r="F181" s="54" t="e">
        <v>#N/A</v>
      </c>
      <c r="G181" s="54" t="e">
        <v>#N/A</v>
      </c>
      <c r="H181" s="54" t="e">
        <v>#N/A</v>
      </c>
      <c r="I181" s="54" t="e">
        <v>#N/A</v>
      </c>
      <c r="J181" s="54" t="e">
        <v>#N/A</v>
      </c>
      <c r="K181" s="54" t="e">
        <v>#N/A</v>
      </c>
      <c r="L181" s="54">
        <v>74.857227255091303</v>
      </c>
      <c r="M181" s="59" t="e">
        <v>#N/A</v>
      </c>
      <c r="N181" s="32"/>
      <c r="O181" s="40" t="e">
        <v>#N/A</v>
      </c>
      <c r="P181" s="33" t="e">
        <v>#N/A</v>
      </c>
      <c r="Q181" s="33" t="e">
        <v>#N/A</v>
      </c>
      <c r="R181" s="33" t="e">
        <v>#N/A</v>
      </c>
      <c r="S181" s="114">
        <v>74.857227255091303</v>
      </c>
      <c r="T181" s="174"/>
      <c r="AA181" s="55"/>
    </row>
    <row r="182" spans="1:27" x14ac:dyDescent="0.2">
      <c r="A182" s="58">
        <v>41956</v>
      </c>
      <c r="B182" s="37">
        <v>30</v>
      </c>
      <c r="C182" s="380">
        <v>25</v>
      </c>
      <c r="D182" s="54" t="e">
        <v>#N/A</v>
      </c>
      <c r="E182" s="54">
        <v>66.353726522440141</v>
      </c>
      <c r="F182" s="54" t="e">
        <v>#N/A</v>
      </c>
      <c r="G182" s="54" t="e">
        <v>#N/A</v>
      </c>
      <c r="H182" s="54" t="e">
        <v>#N/A</v>
      </c>
      <c r="I182" s="54" t="e">
        <v>#N/A</v>
      </c>
      <c r="J182" s="54" t="e">
        <v>#N/A</v>
      </c>
      <c r="K182" s="54" t="e">
        <v>#N/A</v>
      </c>
      <c r="L182" s="54" t="e">
        <v>#N/A</v>
      </c>
      <c r="M182" s="59" t="e">
        <v>#N/A</v>
      </c>
      <c r="N182" s="32"/>
      <c r="O182" s="40" t="e">
        <v>#N/A</v>
      </c>
      <c r="P182" s="33">
        <v>66.353726522440141</v>
      </c>
      <c r="Q182" s="33" t="e">
        <v>#N/A</v>
      </c>
      <c r="R182" s="33" t="e">
        <v>#N/A</v>
      </c>
      <c r="S182" s="114" t="e">
        <v>#N/A</v>
      </c>
      <c r="T182" s="174"/>
      <c r="AA182" s="55"/>
    </row>
    <row r="183" spans="1:27" x14ac:dyDescent="0.2">
      <c r="A183" s="58">
        <v>41961</v>
      </c>
      <c r="B183" s="37">
        <v>45</v>
      </c>
      <c r="C183" s="380">
        <v>21</v>
      </c>
      <c r="D183" s="54" t="e">
        <v>#N/A</v>
      </c>
      <c r="E183" s="54">
        <v>53.123592149082036</v>
      </c>
      <c r="F183" s="54" t="e">
        <v>#N/A</v>
      </c>
      <c r="G183" s="54" t="e">
        <v>#N/A</v>
      </c>
      <c r="H183" s="54" t="e">
        <v>#N/A</v>
      </c>
      <c r="I183" s="54" t="e">
        <v>#N/A</v>
      </c>
      <c r="J183" s="54" t="e">
        <v>#N/A</v>
      </c>
      <c r="K183" s="54" t="e">
        <v>#N/A</v>
      </c>
      <c r="L183" s="54" t="e">
        <v>#N/A</v>
      </c>
      <c r="M183" s="59" t="e">
        <v>#N/A</v>
      </c>
      <c r="N183" s="32"/>
      <c r="O183" s="40" t="e">
        <v>#N/A</v>
      </c>
      <c r="P183" s="33">
        <v>53.123592149082036</v>
      </c>
      <c r="Q183" s="33" t="e">
        <v>#N/A</v>
      </c>
      <c r="R183" s="33" t="e">
        <v>#N/A</v>
      </c>
      <c r="S183" s="114" t="e">
        <v>#N/A</v>
      </c>
      <c r="T183" s="174"/>
      <c r="AA183" s="55"/>
    </row>
    <row r="184" spans="1:27" x14ac:dyDescent="0.2">
      <c r="A184" s="58">
        <v>41982</v>
      </c>
      <c r="B184" s="37">
        <v>130</v>
      </c>
      <c r="C184" s="380">
        <v>25</v>
      </c>
      <c r="D184" s="54">
        <v>66.041571721512298</v>
      </c>
      <c r="E184" s="54" t="e">
        <v>#N/A</v>
      </c>
      <c r="F184" s="54" t="e">
        <v>#N/A</v>
      </c>
      <c r="G184" s="54" t="e">
        <v>#N/A</v>
      </c>
      <c r="H184" s="54" t="e">
        <v>#N/A</v>
      </c>
      <c r="I184" s="54" t="e">
        <v>#N/A</v>
      </c>
      <c r="J184" s="54" t="e">
        <v>#N/A</v>
      </c>
      <c r="K184" s="54" t="e">
        <v>#N/A</v>
      </c>
      <c r="L184" s="54" t="e">
        <v>#N/A</v>
      </c>
      <c r="M184" s="59" t="e">
        <v>#N/A</v>
      </c>
      <c r="N184" s="32"/>
      <c r="O184" s="40" t="e">
        <v>#N/A</v>
      </c>
      <c r="P184" s="33">
        <v>66.041571721512298</v>
      </c>
      <c r="Q184" s="33" t="e">
        <v>#N/A</v>
      </c>
      <c r="R184" s="33" t="e">
        <v>#N/A</v>
      </c>
      <c r="S184" s="114" t="e">
        <v>#N/A</v>
      </c>
      <c r="T184" s="174"/>
      <c r="AA184" s="55"/>
    </row>
    <row r="185" spans="1:27" x14ac:dyDescent="0.2">
      <c r="A185" s="58">
        <v>42036</v>
      </c>
      <c r="B185" s="37">
        <v>80</v>
      </c>
      <c r="C185" s="380">
        <v>20</v>
      </c>
      <c r="D185" s="54" t="e">
        <v>#N/A</v>
      </c>
      <c r="E185" s="54" t="e">
        <v>#N/A</v>
      </c>
      <c r="F185" s="54" t="e">
        <v>#N/A</v>
      </c>
      <c r="G185" s="54" t="e">
        <v>#N/A</v>
      </c>
      <c r="H185" s="54" t="e">
        <v>#N/A</v>
      </c>
      <c r="I185" s="54" t="e">
        <v>#N/A</v>
      </c>
      <c r="J185" s="54" t="e">
        <v>#N/A</v>
      </c>
      <c r="K185" s="54" t="e">
        <v>#N/A</v>
      </c>
      <c r="L185" s="54">
        <v>62.582874983348312</v>
      </c>
      <c r="M185" s="59" t="e">
        <v>#N/A</v>
      </c>
      <c r="N185" s="32"/>
      <c r="O185" s="40" t="e">
        <v>#N/A</v>
      </c>
      <c r="P185" s="33" t="e">
        <v>#N/A</v>
      </c>
      <c r="Q185" s="33" t="e">
        <v>#N/A</v>
      </c>
      <c r="R185" s="33" t="e">
        <v>#N/A</v>
      </c>
      <c r="S185" s="114">
        <v>62.582874983348312</v>
      </c>
      <c r="T185" s="174"/>
      <c r="AA185" s="55"/>
    </row>
    <row r="186" spans="1:27" x14ac:dyDescent="0.2">
      <c r="A186" s="58">
        <v>42065</v>
      </c>
      <c r="B186" s="37">
        <v>6</v>
      </c>
      <c r="C186" s="380">
        <v>25</v>
      </c>
      <c r="D186" s="54" t="e">
        <v>#N/A</v>
      </c>
      <c r="E186" s="54" t="e">
        <v>#N/A</v>
      </c>
      <c r="F186" s="54" t="e">
        <v>#N/A</v>
      </c>
      <c r="G186" s="54" t="e">
        <v>#N/A</v>
      </c>
      <c r="H186" s="54" t="e">
        <v>#N/A</v>
      </c>
      <c r="I186" s="54" t="e">
        <v>#N/A</v>
      </c>
      <c r="J186" s="54" t="e">
        <v>#N/A</v>
      </c>
      <c r="K186" s="54" t="e">
        <v>#N/A</v>
      </c>
      <c r="L186" s="54">
        <v>109.59888584204808</v>
      </c>
      <c r="M186" s="59" t="e">
        <v>#N/A</v>
      </c>
      <c r="N186" s="32"/>
      <c r="O186" s="40" t="e">
        <v>#N/A</v>
      </c>
      <c r="P186" s="33" t="e">
        <v>#N/A</v>
      </c>
      <c r="Q186" s="33" t="e">
        <v>#N/A</v>
      </c>
      <c r="R186" s="33" t="e">
        <v>#N/A</v>
      </c>
      <c r="S186" s="114">
        <v>109.59888584204808</v>
      </c>
      <c r="T186" s="174"/>
      <c r="AA186" s="55"/>
    </row>
    <row r="187" spans="1:27" x14ac:dyDescent="0.2">
      <c r="A187" s="58">
        <v>42065</v>
      </c>
      <c r="B187" s="37">
        <v>25</v>
      </c>
      <c r="C187" s="380">
        <v>25</v>
      </c>
      <c r="D187" s="54" t="e">
        <v>#N/A</v>
      </c>
      <c r="E187" s="54" t="e">
        <v>#N/A</v>
      </c>
      <c r="F187" s="54" t="e">
        <v>#N/A</v>
      </c>
      <c r="G187" s="54">
        <v>45.571310245773759</v>
      </c>
      <c r="H187" s="54" t="e">
        <v>#N/A</v>
      </c>
      <c r="I187" s="54" t="e">
        <v>#N/A</v>
      </c>
      <c r="J187" s="54" t="e">
        <v>#N/A</v>
      </c>
      <c r="K187" s="54" t="e">
        <v>#N/A</v>
      </c>
      <c r="L187" s="54" t="e">
        <v>#N/A</v>
      </c>
      <c r="M187" s="59" t="e">
        <v>#N/A</v>
      </c>
      <c r="N187" s="32"/>
      <c r="O187" s="40" t="e">
        <v>#N/A</v>
      </c>
      <c r="P187" s="33" t="e">
        <v>#N/A</v>
      </c>
      <c r="Q187" s="33">
        <v>45.571310245773759</v>
      </c>
      <c r="R187" s="33" t="e">
        <v>#N/A</v>
      </c>
      <c r="S187" s="114" t="e">
        <v>#N/A</v>
      </c>
      <c r="T187" s="174"/>
      <c r="AA187" s="55"/>
    </row>
    <row r="188" spans="1:27" x14ac:dyDescent="0.2">
      <c r="A188" s="58">
        <v>42066</v>
      </c>
      <c r="B188" s="37">
        <v>62.25</v>
      </c>
      <c r="C188" s="380">
        <v>25</v>
      </c>
      <c r="D188" s="54" t="e">
        <v>#N/A</v>
      </c>
      <c r="E188" s="54" t="e">
        <v>#N/A</v>
      </c>
      <c r="F188" s="54">
        <v>66.907158321073368</v>
      </c>
      <c r="G188" s="54" t="e">
        <v>#N/A</v>
      </c>
      <c r="H188" s="54" t="e">
        <v>#N/A</v>
      </c>
      <c r="I188" s="54" t="e">
        <v>#N/A</v>
      </c>
      <c r="J188" s="54" t="e">
        <v>#N/A</v>
      </c>
      <c r="K188" s="54" t="e">
        <v>#N/A</v>
      </c>
      <c r="L188" s="54" t="e">
        <v>#N/A</v>
      </c>
      <c r="M188" s="59" t="e">
        <v>#N/A</v>
      </c>
      <c r="N188" s="32"/>
      <c r="O188" s="40" t="e">
        <v>#N/A</v>
      </c>
      <c r="P188" s="33" t="e">
        <v>#N/A</v>
      </c>
      <c r="Q188" s="33">
        <v>66.907158321073368</v>
      </c>
      <c r="R188" s="33" t="e">
        <v>#N/A</v>
      </c>
      <c r="S188" s="114" t="e">
        <v>#N/A</v>
      </c>
      <c r="T188" s="174"/>
      <c r="AA188" s="55"/>
    </row>
    <row r="189" spans="1:27" x14ac:dyDescent="0.2">
      <c r="A189" s="58">
        <v>42067</v>
      </c>
      <c r="B189" s="37">
        <v>70</v>
      </c>
      <c r="C189" s="380">
        <v>25</v>
      </c>
      <c r="D189" s="54" t="e">
        <v>#N/A</v>
      </c>
      <c r="E189" s="54" t="e">
        <v>#N/A</v>
      </c>
      <c r="F189" s="54" t="e">
        <v>#N/A</v>
      </c>
      <c r="G189" s="54">
        <v>40.206540028907476</v>
      </c>
      <c r="H189" s="54" t="e">
        <v>#N/A</v>
      </c>
      <c r="I189" s="54" t="e">
        <v>#N/A</v>
      </c>
      <c r="J189" s="54" t="e">
        <v>#N/A</v>
      </c>
      <c r="K189" s="54" t="e">
        <v>#N/A</v>
      </c>
      <c r="L189" s="54" t="e">
        <v>#N/A</v>
      </c>
      <c r="M189" s="59" t="e">
        <v>#N/A</v>
      </c>
      <c r="N189" s="32"/>
      <c r="O189" s="40" t="e">
        <v>#N/A</v>
      </c>
      <c r="P189" s="33" t="e">
        <v>#N/A</v>
      </c>
      <c r="Q189" s="33">
        <v>40.206540028907476</v>
      </c>
      <c r="R189" s="33" t="e">
        <v>#N/A</v>
      </c>
      <c r="S189" s="114" t="e">
        <v>#N/A</v>
      </c>
      <c r="T189" s="174"/>
      <c r="AA189" s="55"/>
    </row>
    <row r="190" spans="1:27" x14ac:dyDescent="0.2">
      <c r="A190" s="58">
        <v>42067</v>
      </c>
      <c r="B190" s="37">
        <v>70</v>
      </c>
      <c r="C190" s="380">
        <v>25</v>
      </c>
      <c r="D190" s="54" t="e">
        <v>#N/A</v>
      </c>
      <c r="E190" s="54" t="e">
        <v>#N/A</v>
      </c>
      <c r="F190" s="54" t="e">
        <v>#N/A</v>
      </c>
      <c r="G190" s="54">
        <v>40.717788749570659</v>
      </c>
      <c r="H190" s="54" t="e">
        <v>#N/A</v>
      </c>
      <c r="I190" s="54" t="e">
        <v>#N/A</v>
      </c>
      <c r="J190" s="54" t="e">
        <v>#N/A</v>
      </c>
      <c r="K190" s="54" t="e">
        <v>#N/A</v>
      </c>
      <c r="L190" s="54" t="e">
        <v>#N/A</v>
      </c>
      <c r="M190" s="59" t="e">
        <v>#N/A</v>
      </c>
      <c r="N190" s="32"/>
      <c r="O190" s="40" t="e">
        <v>#N/A</v>
      </c>
      <c r="P190" s="33" t="e">
        <v>#N/A</v>
      </c>
      <c r="Q190" s="33">
        <v>40.717788749570659</v>
      </c>
      <c r="R190" s="33" t="e">
        <v>#N/A</v>
      </c>
      <c r="S190" s="114" t="e">
        <v>#N/A</v>
      </c>
      <c r="T190" s="174"/>
      <c r="AA190" s="55"/>
    </row>
    <row r="191" spans="1:27" x14ac:dyDescent="0.2">
      <c r="A191" s="58">
        <v>42068</v>
      </c>
      <c r="B191" s="37">
        <v>10.5</v>
      </c>
      <c r="C191" s="380">
        <v>20</v>
      </c>
      <c r="D191" s="54">
        <v>90.761541232974707</v>
      </c>
      <c r="E191" s="54" t="e">
        <v>#N/A</v>
      </c>
      <c r="F191" s="54" t="e">
        <v>#N/A</v>
      </c>
      <c r="G191" s="54" t="e">
        <v>#N/A</v>
      </c>
      <c r="H191" s="54" t="e">
        <v>#N/A</v>
      </c>
      <c r="I191" s="54" t="e">
        <v>#N/A</v>
      </c>
      <c r="J191" s="54" t="e">
        <v>#N/A</v>
      </c>
      <c r="K191" s="54" t="e">
        <v>#N/A</v>
      </c>
      <c r="L191" s="54" t="e">
        <v>#N/A</v>
      </c>
      <c r="M191" s="59" t="e">
        <v>#N/A</v>
      </c>
      <c r="N191" s="32"/>
      <c r="O191" s="40" t="e">
        <v>#N/A</v>
      </c>
      <c r="P191" s="33">
        <v>90.761541232974707</v>
      </c>
      <c r="Q191" s="33" t="e">
        <v>#N/A</v>
      </c>
      <c r="R191" s="33" t="e">
        <v>#N/A</v>
      </c>
      <c r="S191" s="114" t="e">
        <v>#N/A</v>
      </c>
      <c r="T191" s="174"/>
      <c r="AA191" s="55"/>
    </row>
    <row r="192" spans="1:27" x14ac:dyDescent="0.2">
      <c r="A192" s="58">
        <v>42086</v>
      </c>
      <c r="B192" s="37">
        <v>20</v>
      </c>
      <c r="C192" s="380">
        <v>20</v>
      </c>
      <c r="D192" s="54">
        <v>73.648253296219011</v>
      </c>
      <c r="E192" s="54" t="e">
        <v>#N/A</v>
      </c>
      <c r="F192" s="54" t="e">
        <v>#N/A</v>
      </c>
      <c r="G192" s="54" t="e">
        <v>#N/A</v>
      </c>
      <c r="H192" s="54" t="e">
        <v>#N/A</v>
      </c>
      <c r="I192" s="54" t="e">
        <v>#N/A</v>
      </c>
      <c r="J192" s="54" t="e">
        <v>#N/A</v>
      </c>
      <c r="K192" s="54" t="e">
        <v>#N/A</v>
      </c>
      <c r="L192" s="54" t="e">
        <v>#N/A</v>
      </c>
      <c r="M192" s="59" t="e">
        <v>#N/A</v>
      </c>
      <c r="N192" s="32"/>
      <c r="O192" s="40" t="e">
        <v>#N/A</v>
      </c>
      <c r="P192" s="33">
        <v>73.648253296219011</v>
      </c>
      <c r="Q192" s="33" t="e">
        <v>#N/A</v>
      </c>
      <c r="R192" s="33" t="e">
        <v>#N/A</v>
      </c>
      <c r="S192" s="114" t="e">
        <v>#N/A</v>
      </c>
      <c r="T192" s="174"/>
      <c r="AA192" s="55"/>
    </row>
    <row r="193" spans="1:27" x14ac:dyDescent="0.2">
      <c r="A193" s="58">
        <v>42088</v>
      </c>
      <c r="B193" s="37">
        <v>30</v>
      </c>
      <c r="C193" s="380">
        <v>25</v>
      </c>
      <c r="D193" s="54" t="e">
        <v>#N/A</v>
      </c>
      <c r="E193" s="54">
        <v>51.578793130495605</v>
      </c>
      <c r="F193" s="54" t="e">
        <v>#N/A</v>
      </c>
      <c r="G193" s="54" t="e">
        <v>#N/A</v>
      </c>
      <c r="H193" s="54" t="e">
        <v>#N/A</v>
      </c>
      <c r="I193" s="54" t="e">
        <v>#N/A</v>
      </c>
      <c r="J193" s="54" t="e">
        <v>#N/A</v>
      </c>
      <c r="K193" s="54" t="e">
        <v>#N/A</v>
      </c>
      <c r="L193" s="54" t="e">
        <v>#N/A</v>
      </c>
      <c r="M193" s="59" t="e">
        <v>#N/A</v>
      </c>
      <c r="N193" s="32"/>
      <c r="O193" s="40" t="e">
        <v>#N/A</v>
      </c>
      <c r="P193" s="33">
        <v>51.578793130495605</v>
      </c>
      <c r="Q193" s="33" t="e">
        <v>#N/A</v>
      </c>
      <c r="R193" s="33" t="e">
        <v>#N/A</v>
      </c>
      <c r="S193" s="114" t="e">
        <v>#N/A</v>
      </c>
      <c r="T193" s="174"/>
      <c r="AA193" s="55"/>
    </row>
    <row r="194" spans="1:27" x14ac:dyDescent="0.2">
      <c r="A194" s="58">
        <v>42097</v>
      </c>
      <c r="B194" s="37">
        <v>81</v>
      </c>
      <c r="C194" s="380">
        <v>20</v>
      </c>
      <c r="D194" s="54" t="e">
        <v>#N/A</v>
      </c>
      <c r="E194" s="54" t="e">
        <v>#N/A</v>
      </c>
      <c r="F194" s="54">
        <v>50.913927869441487</v>
      </c>
      <c r="G194" s="54" t="e">
        <v>#N/A</v>
      </c>
      <c r="H194" s="54" t="e">
        <v>#N/A</v>
      </c>
      <c r="I194" s="54" t="e">
        <v>#N/A</v>
      </c>
      <c r="J194" s="54" t="e">
        <v>#N/A</v>
      </c>
      <c r="K194" s="54" t="e">
        <v>#N/A</v>
      </c>
      <c r="L194" s="54" t="e">
        <v>#N/A</v>
      </c>
      <c r="M194" s="59" t="e">
        <v>#N/A</v>
      </c>
      <c r="N194" s="32"/>
      <c r="O194" s="40" t="e">
        <v>#N/A</v>
      </c>
      <c r="P194" s="33" t="e">
        <v>#N/A</v>
      </c>
      <c r="Q194" s="33">
        <v>50.913927869441487</v>
      </c>
      <c r="R194" s="33" t="e">
        <v>#N/A</v>
      </c>
      <c r="S194" s="114" t="e">
        <v>#N/A</v>
      </c>
      <c r="T194" s="174"/>
      <c r="AA194" s="55"/>
    </row>
    <row r="195" spans="1:27" x14ac:dyDescent="0.2">
      <c r="A195" s="58">
        <v>42097</v>
      </c>
      <c r="B195" s="37">
        <v>54</v>
      </c>
      <c r="C195" s="380">
        <v>25</v>
      </c>
      <c r="D195" s="54">
        <v>48.846748169688738</v>
      </c>
      <c r="E195" s="54" t="e">
        <v>#N/A</v>
      </c>
      <c r="F195" s="54" t="e">
        <v>#N/A</v>
      </c>
      <c r="G195" s="54" t="e">
        <v>#N/A</v>
      </c>
      <c r="H195" s="54" t="e">
        <v>#N/A</v>
      </c>
      <c r="I195" s="54" t="e">
        <v>#N/A</v>
      </c>
      <c r="J195" s="54" t="e">
        <v>#N/A</v>
      </c>
      <c r="K195" s="54" t="e">
        <v>#N/A</v>
      </c>
      <c r="L195" s="54" t="e">
        <v>#N/A</v>
      </c>
      <c r="M195" s="59" t="e">
        <v>#N/A</v>
      </c>
      <c r="N195" s="32"/>
      <c r="O195" s="40" t="e">
        <v>#N/A</v>
      </c>
      <c r="P195" s="33">
        <v>48.846748169688738</v>
      </c>
      <c r="Q195" s="33" t="e">
        <v>#N/A</v>
      </c>
      <c r="R195" s="33" t="e">
        <v>#N/A</v>
      </c>
      <c r="S195" s="114" t="e">
        <v>#N/A</v>
      </c>
      <c r="T195" s="174"/>
      <c r="AA195" s="55"/>
    </row>
    <row r="196" spans="1:27" x14ac:dyDescent="0.2">
      <c r="A196" s="58">
        <v>42108</v>
      </c>
      <c r="B196" s="37">
        <v>6.8</v>
      </c>
      <c r="C196" s="380">
        <v>25</v>
      </c>
      <c r="D196" s="54">
        <v>67.97462959882759</v>
      </c>
      <c r="E196" s="54" t="e">
        <v>#N/A</v>
      </c>
      <c r="F196" s="54" t="e">
        <v>#N/A</v>
      </c>
      <c r="G196" s="54" t="e">
        <v>#N/A</v>
      </c>
      <c r="H196" s="54" t="e">
        <v>#N/A</v>
      </c>
      <c r="I196" s="54" t="e">
        <v>#N/A</v>
      </c>
      <c r="J196" s="54" t="e">
        <v>#N/A</v>
      </c>
      <c r="K196" s="54" t="e">
        <v>#N/A</v>
      </c>
      <c r="L196" s="54" t="e">
        <v>#N/A</v>
      </c>
      <c r="M196" s="59" t="e">
        <v>#N/A</v>
      </c>
      <c r="N196" s="32"/>
      <c r="O196" s="40" t="e">
        <v>#N/A</v>
      </c>
      <c r="P196" s="33">
        <v>67.97462959882759</v>
      </c>
      <c r="Q196" s="33" t="e">
        <v>#N/A</v>
      </c>
      <c r="R196" s="33" t="e">
        <v>#N/A</v>
      </c>
      <c r="S196" s="114" t="e">
        <v>#N/A</v>
      </c>
      <c r="T196" s="174"/>
      <c r="AA196" s="55"/>
    </row>
    <row r="197" spans="1:27" x14ac:dyDescent="0.2">
      <c r="A197" s="58">
        <v>42111</v>
      </c>
      <c r="B197" s="37">
        <v>20</v>
      </c>
      <c r="C197" s="380">
        <v>20</v>
      </c>
      <c r="D197" s="54">
        <v>57.475803535344902</v>
      </c>
      <c r="E197" s="54" t="e">
        <v>#N/A</v>
      </c>
      <c r="F197" s="54" t="e">
        <v>#N/A</v>
      </c>
      <c r="G197" s="54" t="e">
        <v>#N/A</v>
      </c>
      <c r="H197" s="54" t="e">
        <v>#N/A</v>
      </c>
      <c r="I197" s="54" t="e">
        <v>#N/A</v>
      </c>
      <c r="J197" s="54" t="e">
        <v>#N/A</v>
      </c>
      <c r="K197" s="54" t="e">
        <v>#N/A</v>
      </c>
      <c r="L197" s="54" t="e">
        <v>#N/A</v>
      </c>
      <c r="M197" s="59" t="e">
        <v>#N/A</v>
      </c>
      <c r="N197" s="32"/>
      <c r="O197" s="40" t="e">
        <v>#N/A</v>
      </c>
      <c r="P197" s="33">
        <v>57.475803535344902</v>
      </c>
      <c r="Q197" s="33" t="e">
        <v>#N/A</v>
      </c>
      <c r="R197" s="33" t="e">
        <v>#N/A</v>
      </c>
      <c r="S197" s="114" t="e">
        <v>#N/A</v>
      </c>
      <c r="T197" s="174"/>
      <c r="AA197" s="55"/>
    </row>
    <row r="198" spans="1:27" x14ac:dyDescent="0.2">
      <c r="A198" s="58">
        <v>42124</v>
      </c>
      <c r="B198" s="37">
        <v>50.6</v>
      </c>
      <c r="C198" s="380">
        <v>20</v>
      </c>
      <c r="D198" s="54" t="e">
        <v>#N/A</v>
      </c>
      <c r="E198" s="54" t="e">
        <v>#N/A</v>
      </c>
      <c r="F198" s="54" t="e">
        <v>#N/A</v>
      </c>
      <c r="G198" s="54" t="e">
        <v>#N/A</v>
      </c>
      <c r="H198" s="54" t="e">
        <v>#N/A</v>
      </c>
      <c r="I198" s="54" t="e">
        <v>#N/A</v>
      </c>
      <c r="J198" s="54" t="e">
        <v>#N/A</v>
      </c>
      <c r="K198" s="54" t="e">
        <v>#N/A</v>
      </c>
      <c r="L198" s="54">
        <v>48.059589433054498</v>
      </c>
      <c r="M198" s="59" t="e">
        <v>#N/A</v>
      </c>
      <c r="N198" s="32"/>
      <c r="O198" s="40" t="e">
        <v>#N/A</v>
      </c>
      <c r="P198" s="33" t="e">
        <v>#N/A</v>
      </c>
      <c r="Q198" s="33" t="e">
        <v>#N/A</v>
      </c>
      <c r="R198" s="33" t="e">
        <v>#N/A</v>
      </c>
      <c r="S198" s="114">
        <v>48.059589433054498</v>
      </c>
      <c r="T198" s="174"/>
      <c r="AA198" s="55"/>
    </row>
    <row r="199" spans="1:27" x14ac:dyDescent="0.2">
      <c r="A199" s="58">
        <v>42124</v>
      </c>
      <c r="B199" s="37">
        <v>52</v>
      </c>
      <c r="C199" s="380">
        <v>25</v>
      </c>
      <c r="D199" s="54" t="e">
        <v>#N/A</v>
      </c>
      <c r="E199" s="54" t="e">
        <v>#N/A</v>
      </c>
      <c r="F199" s="54" t="e">
        <v>#N/A</v>
      </c>
      <c r="G199" s="54" t="e">
        <v>#N/A</v>
      </c>
      <c r="H199" s="54" t="e">
        <v>#N/A</v>
      </c>
      <c r="I199" s="54" t="e">
        <v>#N/A</v>
      </c>
      <c r="J199" s="54" t="e">
        <v>#N/A</v>
      </c>
      <c r="K199" s="54" t="e">
        <v>#N/A</v>
      </c>
      <c r="L199" s="54">
        <v>63.608177026249422</v>
      </c>
      <c r="M199" s="59" t="e">
        <v>#N/A</v>
      </c>
      <c r="N199" s="32"/>
      <c r="O199" s="40" t="e">
        <v>#N/A</v>
      </c>
      <c r="P199" s="33" t="e">
        <v>#N/A</v>
      </c>
      <c r="Q199" s="33" t="e">
        <v>#N/A</v>
      </c>
      <c r="R199" s="33" t="e">
        <v>#N/A</v>
      </c>
      <c r="S199" s="114">
        <v>63.608177026249422</v>
      </c>
      <c r="T199" s="174"/>
      <c r="AA199" s="55"/>
    </row>
    <row r="200" spans="1:27" x14ac:dyDescent="0.2">
      <c r="A200" s="58">
        <v>42124</v>
      </c>
      <c r="B200" s="37">
        <v>80</v>
      </c>
      <c r="C200" s="380">
        <v>20</v>
      </c>
      <c r="D200" s="54" t="e">
        <v>#N/A</v>
      </c>
      <c r="E200" s="54" t="e">
        <v>#N/A</v>
      </c>
      <c r="F200" s="54" t="e">
        <v>#N/A</v>
      </c>
      <c r="G200" s="54" t="e">
        <v>#N/A</v>
      </c>
      <c r="H200" s="54" t="e">
        <v>#N/A</v>
      </c>
      <c r="I200" s="54" t="e">
        <v>#N/A</v>
      </c>
      <c r="J200" s="54" t="e">
        <v>#N/A</v>
      </c>
      <c r="K200" s="54" t="e">
        <v>#N/A</v>
      </c>
      <c r="L200" s="54">
        <v>21.058996030966156</v>
      </c>
      <c r="M200" s="59" t="e">
        <v>#N/A</v>
      </c>
      <c r="N200" s="32"/>
      <c r="O200" s="40" t="e">
        <v>#N/A</v>
      </c>
      <c r="P200" s="33" t="e">
        <v>#N/A</v>
      </c>
      <c r="Q200" s="33" t="e">
        <v>#N/A</v>
      </c>
      <c r="R200" s="33" t="e">
        <v>#N/A</v>
      </c>
      <c r="S200" s="114">
        <v>21.058996030966156</v>
      </c>
      <c r="T200" s="174"/>
      <c r="AA200" s="55"/>
    </row>
    <row r="201" spans="1:27" x14ac:dyDescent="0.2">
      <c r="A201" s="58">
        <v>42151</v>
      </c>
      <c r="B201" s="37">
        <v>4.9000000000000004</v>
      </c>
      <c r="C201" s="380">
        <v>15</v>
      </c>
      <c r="D201" s="54" t="e">
        <v>#N/A</v>
      </c>
      <c r="E201" s="54" t="e">
        <v>#N/A</v>
      </c>
      <c r="F201" s="54" t="e">
        <v>#N/A</v>
      </c>
      <c r="G201" s="54" t="e">
        <v>#N/A</v>
      </c>
      <c r="H201" s="54" t="e">
        <v>#N/A</v>
      </c>
      <c r="I201" s="54" t="e">
        <v>#N/A</v>
      </c>
      <c r="J201" s="54" t="e">
        <v>#N/A</v>
      </c>
      <c r="K201" s="54" t="e">
        <v>#N/A</v>
      </c>
      <c r="L201" s="54">
        <v>73.030400440121255</v>
      </c>
      <c r="M201" s="59" t="e">
        <v>#N/A</v>
      </c>
      <c r="N201" s="32"/>
      <c r="O201" s="40" t="e">
        <v>#N/A</v>
      </c>
      <c r="P201" s="33" t="e">
        <v>#N/A</v>
      </c>
      <c r="Q201" s="33" t="e">
        <v>#N/A</v>
      </c>
      <c r="R201" s="33" t="e">
        <v>#N/A</v>
      </c>
      <c r="S201" s="114">
        <v>73.030400440121255</v>
      </c>
      <c r="T201" s="174"/>
      <c r="AA201" s="55"/>
    </row>
    <row r="202" spans="1:27" x14ac:dyDescent="0.2">
      <c r="A202" s="58">
        <v>42156</v>
      </c>
      <c r="B202" s="37">
        <v>3.6</v>
      </c>
      <c r="C202" s="380">
        <v>20</v>
      </c>
      <c r="D202" s="54" t="e">
        <v>#N/A</v>
      </c>
      <c r="E202" s="54" t="e">
        <v>#N/A</v>
      </c>
      <c r="F202" s="54" t="e">
        <v>#N/A</v>
      </c>
      <c r="G202" s="54">
        <v>80.017674832946213</v>
      </c>
      <c r="H202" s="54" t="e">
        <v>#N/A</v>
      </c>
      <c r="I202" s="54" t="e">
        <v>#N/A</v>
      </c>
      <c r="J202" s="54" t="e">
        <v>#N/A</v>
      </c>
      <c r="K202" s="54" t="e">
        <v>#N/A</v>
      </c>
      <c r="L202" s="54" t="e">
        <v>#N/A</v>
      </c>
      <c r="M202" s="59" t="e">
        <v>#N/A</v>
      </c>
      <c r="O202" s="40" t="e">
        <v>#N/A</v>
      </c>
      <c r="P202" s="33" t="e">
        <v>#N/A</v>
      </c>
      <c r="Q202" s="33">
        <v>80.017674832946213</v>
      </c>
      <c r="R202" s="33" t="e">
        <v>#N/A</v>
      </c>
      <c r="S202" s="114" t="e">
        <v>#N/A</v>
      </c>
      <c r="T202" s="174"/>
      <c r="AA202" s="55"/>
    </row>
    <row r="203" spans="1:27" x14ac:dyDescent="0.2">
      <c r="A203" s="58">
        <v>42160</v>
      </c>
      <c r="B203" s="37">
        <v>100</v>
      </c>
      <c r="C203" s="380">
        <v>20</v>
      </c>
      <c r="D203" s="54" t="e">
        <v>#N/A</v>
      </c>
      <c r="E203" s="54">
        <v>45.380770616487354</v>
      </c>
      <c r="F203" s="54" t="e">
        <v>#N/A</v>
      </c>
      <c r="G203" s="54" t="e">
        <v>#N/A</v>
      </c>
      <c r="H203" s="54" t="e">
        <v>#N/A</v>
      </c>
      <c r="I203" s="54" t="e">
        <v>#N/A</v>
      </c>
      <c r="J203" s="54" t="e">
        <v>#N/A</v>
      </c>
      <c r="K203" s="54" t="e">
        <v>#N/A</v>
      </c>
      <c r="L203" s="54" t="e">
        <v>#N/A</v>
      </c>
      <c r="M203" s="59" t="e">
        <v>#N/A</v>
      </c>
      <c r="N203" s="32"/>
      <c r="O203" s="40" t="e">
        <v>#N/A</v>
      </c>
      <c r="P203" s="33">
        <v>45.380770616487354</v>
      </c>
      <c r="Q203" s="33" t="e">
        <v>#N/A</v>
      </c>
      <c r="R203" s="33" t="e">
        <v>#N/A</v>
      </c>
      <c r="S203" s="114" t="e">
        <v>#N/A</v>
      </c>
      <c r="T203" s="174"/>
      <c r="AA203" s="55"/>
    </row>
    <row r="204" spans="1:27" x14ac:dyDescent="0.2">
      <c r="A204" s="58">
        <v>42164</v>
      </c>
      <c r="B204" s="37">
        <v>80</v>
      </c>
      <c r="C204" s="380">
        <v>15</v>
      </c>
      <c r="D204" s="54" t="e">
        <v>#N/A</v>
      </c>
      <c r="E204" s="54" t="e">
        <v>#N/A</v>
      </c>
      <c r="F204" s="54" t="e">
        <v>#N/A</v>
      </c>
      <c r="G204" s="54" t="e">
        <v>#N/A</v>
      </c>
      <c r="H204" s="54" t="e">
        <v>#N/A</v>
      </c>
      <c r="I204" s="54">
        <v>73.139491928139137</v>
      </c>
      <c r="J204" s="54" t="e">
        <v>#N/A</v>
      </c>
      <c r="K204" s="54" t="e">
        <v>#N/A</v>
      </c>
      <c r="L204" s="54" t="e">
        <v>#N/A</v>
      </c>
      <c r="M204" s="59" t="e">
        <v>#N/A</v>
      </c>
      <c r="N204" s="32"/>
      <c r="O204" s="40" t="e">
        <v>#N/A</v>
      </c>
      <c r="P204" s="33" t="e">
        <v>#N/A</v>
      </c>
      <c r="Q204" s="33" t="e">
        <v>#N/A</v>
      </c>
      <c r="R204" s="33">
        <v>73.139491928139137</v>
      </c>
      <c r="S204" s="114" t="e">
        <v>#N/A</v>
      </c>
      <c r="T204" s="174"/>
      <c r="AA204" s="55"/>
    </row>
    <row r="205" spans="1:27" x14ac:dyDescent="0.2">
      <c r="A205" s="58">
        <v>42174</v>
      </c>
      <c r="B205" s="37">
        <v>100</v>
      </c>
      <c r="C205" s="380">
        <v>20</v>
      </c>
      <c r="D205" s="54" t="e">
        <v>#N/A</v>
      </c>
      <c r="E205" s="54">
        <v>47.312136982400737</v>
      </c>
      <c r="F205" s="54" t="e">
        <v>#N/A</v>
      </c>
      <c r="G205" s="54" t="e">
        <v>#N/A</v>
      </c>
      <c r="H205" s="54" t="e">
        <v>#N/A</v>
      </c>
      <c r="I205" s="54" t="e">
        <v>#N/A</v>
      </c>
      <c r="J205" s="54" t="e">
        <v>#N/A</v>
      </c>
      <c r="K205" s="54" t="e">
        <v>#N/A</v>
      </c>
      <c r="L205" s="54" t="e">
        <v>#N/A</v>
      </c>
      <c r="M205" s="59" t="e">
        <v>#N/A</v>
      </c>
      <c r="N205" s="32"/>
      <c r="O205" s="40" t="e">
        <v>#N/A</v>
      </c>
      <c r="P205" s="33">
        <v>47.312136982400737</v>
      </c>
      <c r="Q205" s="33" t="e">
        <v>#N/A</v>
      </c>
      <c r="R205" s="33" t="e">
        <v>#N/A</v>
      </c>
      <c r="S205" s="114" t="e">
        <v>#N/A</v>
      </c>
      <c r="T205" s="174"/>
      <c r="AA205" s="55"/>
    </row>
    <row r="206" spans="1:27" x14ac:dyDescent="0.2">
      <c r="A206" s="58">
        <v>42178</v>
      </c>
      <c r="B206" s="37">
        <v>46</v>
      </c>
      <c r="C206" s="380">
        <v>25</v>
      </c>
      <c r="D206" s="54" t="e">
        <v>#N/A</v>
      </c>
      <c r="E206" s="54">
        <v>52.195850461992585</v>
      </c>
      <c r="F206" s="54" t="e">
        <v>#N/A</v>
      </c>
      <c r="G206" s="54" t="e">
        <v>#N/A</v>
      </c>
      <c r="H206" s="54" t="e">
        <v>#N/A</v>
      </c>
      <c r="I206" s="54" t="e">
        <v>#N/A</v>
      </c>
      <c r="J206" s="54" t="e">
        <v>#N/A</v>
      </c>
      <c r="K206" s="54" t="e">
        <v>#N/A</v>
      </c>
      <c r="L206" s="54" t="e">
        <v>#N/A</v>
      </c>
      <c r="M206" s="59" t="e">
        <v>#N/A</v>
      </c>
      <c r="N206" s="32"/>
      <c r="O206" s="40" t="e">
        <v>#N/A</v>
      </c>
      <c r="P206" s="33">
        <v>52.195850461992585</v>
      </c>
      <c r="Q206" s="33" t="e">
        <v>#N/A</v>
      </c>
      <c r="R206" s="33" t="e">
        <v>#N/A</v>
      </c>
      <c r="S206" s="114" t="e">
        <v>#N/A</v>
      </c>
      <c r="T206" s="174"/>
      <c r="AA206" s="55"/>
    </row>
    <row r="207" spans="1:27" x14ac:dyDescent="0.2">
      <c r="A207" s="58">
        <v>42180</v>
      </c>
      <c r="B207" s="37">
        <v>100.815</v>
      </c>
      <c r="C207" s="380">
        <v>20</v>
      </c>
      <c r="D207" s="54">
        <v>59.371368540055265</v>
      </c>
      <c r="E207" s="54" t="e">
        <v>#N/A</v>
      </c>
      <c r="F207" s="54" t="e">
        <v>#N/A</v>
      </c>
      <c r="G207" s="54" t="e">
        <v>#N/A</v>
      </c>
      <c r="H207" s="54" t="e">
        <v>#N/A</v>
      </c>
      <c r="I207" s="54" t="e">
        <v>#N/A</v>
      </c>
      <c r="J207" s="54" t="e">
        <v>#N/A</v>
      </c>
      <c r="K207" s="54" t="e">
        <v>#N/A</v>
      </c>
      <c r="L207" s="54" t="e">
        <v>#N/A</v>
      </c>
      <c r="M207" s="59" t="e">
        <v>#N/A</v>
      </c>
      <c r="N207" s="32"/>
      <c r="O207" s="40" t="e">
        <v>#N/A</v>
      </c>
      <c r="P207" s="33">
        <v>59.371368540055265</v>
      </c>
      <c r="Q207" s="33" t="e">
        <v>#N/A</v>
      </c>
      <c r="R207" s="33" t="e">
        <v>#N/A</v>
      </c>
      <c r="S207" s="114" t="e">
        <v>#N/A</v>
      </c>
      <c r="T207" s="174"/>
      <c r="AA207" s="55"/>
    </row>
    <row r="208" spans="1:27" x14ac:dyDescent="0.2">
      <c r="A208" s="58">
        <v>42185</v>
      </c>
      <c r="B208" s="37">
        <v>7</v>
      </c>
      <c r="C208" s="380">
        <v>25</v>
      </c>
      <c r="D208" s="54" t="e">
        <v>#N/A</v>
      </c>
      <c r="E208" s="54" t="e">
        <v>#N/A</v>
      </c>
      <c r="F208" s="54" t="e">
        <v>#N/A</v>
      </c>
      <c r="G208" s="54" t="e">
        <v>#N/A</v>
      </c>
      <c r="H208" s="54" t="e">
        <v>#N/A</v>
      </c>
      <c r="I208" s="54" t="e">
        <v>#N/A</v>
      </c>
      <c r="J208" s="54" t="e">
        <v>#N/A</v>
      </c>
      <c r="K208" s="54" t="e">
        <v>#N/A</v>
      </c>
      <c r="L208" s="54">
        <v>65.793579167335835</v>
      </c>
      <c r="M208" s="59" t="e">
        <v>#N/A</v>
      </c>
      <c r="N208" s="32"/>
      <c r="O208" s="40" t="e">
        <v>#N/A</v>
      </c>
      <c r="P208" s="33" t="e">
        <v>#N/A</v>
      </c>
      <c r="Q208" s="33" t="e">
        <v>#N/A</v>
      </c>
      <c r="R208" s="33" t="e">
        <v>#N/A</v>
      </c>
      <c r="S208" s="114">
        <v>65.793579167335835</v>
      </c>
      <c r="T208" s="174"/>
      <c r="AA208" s="55"/>
    </row>
    <row r="209" spans="1:27" x14ac:dyDescent="0.2">
      <c r="A209" s="58">
        <v>42186</v>
      </c>
      <c r="B209" s="37">
        <v>13</v>
      </c>
      <c r="C209" s="380">
        <v>20</v>
      </c>
      <c r="D209" s="54" t="e">
        <v>#N/A</v>
      </c>
      <c r="E209" s="54" t="e">
        <v>#N/A</v>
      </c>
      <c r="F209" s="54" t="e">
        <v>#N/A</v>
      </c>
      <c r="G209" s="54" t="e">
        <v>#N/A</v>
      </c>
      <c r="H209" s="54" t="e">
        <v>#N/A</v>
      </c>
      <c r="I209" s="54" t="e">
        <v>#N/A</v>
      </c>
      <c r="J209" s="54" t="e">
        <v>#N/A</v>
      </c>
      <c r="K209" s="54" t="e">
        <v>#N/A</v>
      </c>
      <c r="L209" s="54">
        <v>69.057694416393787</v>
      </c>
      <c r="M209" s="59" t="e">
        <v>#N/A</v>
      </c>
      <c r="N209" s="32"/>
      <c r="O209" s="40" t="e">
        <v>#N/A</v>
      </c>
      <c r="P209" s="33" t="e">
        <v>#N/A</v>
      </c>
      <c r="Q209" s="33" t="e">
        <v>#N/A</v>
      </c>
      <c r="R209" s="33" t="e">
        <v>#N/A</v>
      </c>
      <c r="S209" s="114">
        <v>69.057694416393787</v>
      </c>
      <c r="T209" s="174"/>
      <c r="AA209" s="55"/>
    </row>
    <row r="210" spans="1:27" x14ac:dyDescent="0.2">
      <c r="A210" s="58">
        <v>42186</v>
      </c>
      <c r="B210" s="37">
        <v>20</v>
      </c>
      <c r="C210" s="380">
        <v>25</v>
      </c>
      <c r="D210" s="54" t="e">
        <v>#N/A</v>
      </c>
      <c r="E210" s="54" t="e">
        <v>#N/A</v>
      </c>
      <c r="F210" s="54">
        <v>70.546353054261616</v>
      </c>
      <c r="G210" s="54" t="e">
        <v>#N/A</v>
      </c>
      <c r="H210" s="54" t="e">
        <v>#N/A</v>
      </c>
      <c r="I210" s="54" t="e">
        <v>#N/A</v>
      </c>
      <c r="J210" s="54" t="e">
        <v>#N/A</v>
      </c>
      <c r="K210" s="54" t="e">
        <v>#N/A</v>
      </c>
      <c r="L210" s="54" t="e">
        <v>#N/A</v>
      </c>
      <c r="M210" s="59" t="e">
        <v>#N/A</v>
      </c>
      <c r="N210" s="32"/>
      <c r="O210" s="40" t="e">
        <v>#N/A</v>
      </c>
      <c r="P210" s="33" t="e">
        <v>#N/A</v>
      </c>
      <c r="Q210" s="33">
        <v>70.546353054261616</v>
      </c>
      <c r="R210" s="33" t="e">
        <v>#N/A</v>
      </c>
      <c r="S210" s="114" t="e">
        <v>#N/A</v>
      </c>
      <c r="T210" s="174"/>
      <c r="AA210" s="55"/>
    </row>
    <row r="211" spans="1:27" x14ac:dyDescent="0.2">
      <c r="A211" s="58">
        <v>42186</v>
      </c>
      <c r="B211" s="37">
        <v>27.6</v>
      </c>
      <c r="C211" s="380">
        <v>22</v>
      </c>
      <c r="D211" s="54" t="e">
        <v>#N/A</v>
      </c>
      <c r="E211" s="54" t="e">
        <v>#N/A</v>
      </c>
      <c r="F211" s="54" t="e">
        <v>#N/A</v>
      </c>
      <c r="G211" s="54" t="e">
        <v>#N/A</v>
      </c>
      <c r="H211" s="54" t="e">
        <v>#N/A</v>
      </c>
      <c r="I211" s="54" t="e">
        <v>#N/A</v>
      </c>
      <c r="J211" s="54" t="e">
        <v>#N/A</v>
      </c>
      <c r="K211" s="54" t="e">
        <v>#N/A</v>
      </c>
      <c r="L211" s="54" t="e">
        <v>#N/A</v>
      </c>
      <c r="M211" s="59">
        <v>140.7720524881596</v>
      </c>
      <c r="N211" s="32"/>
      <c r="O211" s="40">
        <v>140.7720524881596</v>
      </c>
      <c r="P211" s="33" t="e">
        <v>#N/A</v>
      </c>
      <c r="Q211" s="33" t="e">
        <v>#N/A</v>
      </c>
      <c r="R211" s="33" t="e">
        <v>#N/A</v>
      </c>
      <c r="S211" s="114" t="e">
        <v>#N/A</v>
      </c>
      <c r="T211" s="174"/>
      <c r="AA211" s="55"/>
    </row>
    <row r="212" spans="1:27" x14ac:dyDescent="0.2">
      <c r="A212" s="58">
        <v>42200</v>
      </c>
      <c r="B212" s="37">
        <v>125</v>
      </c>
      <c r="C212" s="380">
        <v>20</v>
      </c>
      <c r="D212" s="54">
        <v>56.42059624559716</v>
      </c>
      <c r="E212" s="54" t="e">
        <v>#N/A</v>
      </c>
      <c r="F212" s="54" t="e">
        <v>#N/A</v>
      </c>
      <c r="G212" s="54" t="e">
        <v>#N/A</v>
      </c>
      <c r="H212" s="54" t="e">
        <v>#N/A</v>
      </c>
      <c r="I212" s="54" t="e">
        <v>#N/A</v>
      </c>
      <c r="J212" s="54" t="e">
        <v>#N/A</v>
      </c>
      <c r="K212" s="54" t="e">
        <v>#N/A</v>
      </c>
      <c r="L212" s="54" t="e">
        <v>#N/A</v>
      </c>
      <c r="M212" s="59" t="e">
        <v>#N/A</v>
      </c>
      <c r="N212" s="32"/>
      <c r="O212" s="40" t="e">
        <v>#N/A</v>
      </c>
      <c r="P212" s="33">
        <v>56.42059624559716</v>
      </c>
      <c r="Q212" s="33" t="e">
        <v>#N/A</v>
      </c>
      <c r="R212" s="33" t="e">
        <v>#N/A</v>
      </c>
      <c r="S212" s="114" t="e">
        <v>#N/A</v>
      </c>
      <c r="T212" s="174"/>
      <c r="AA212" s="55"/>
    </row>
    <row r="213" spans="1:27" x14ac:dyDescent="0.2">
      <c r="A213" s="58">
        <v>42201</v>
      </c>
      <c r="B213" s="37">
        <v>150</v>
      </c>
      <c r="C213" s="380">
        <v>25</v>
      </c>
      <c r="D213" s="54">
        <v>52.6918274716759</v>
      </c>
      <c r="E213" s="54" t="e">
        <v>#N/A</v>
      </c>
      <c r="F213" s="54" t="e">
        <v>#N/A</v>
      </c>
      <c r="G213" s="54" t="e">
        <v>#N/A</v>
      </c>
      <c r="H213" s="54" t="e">
        <v>#N/A</v>
      </c>
      <c r="I213" s="54" t="e">
        <v>#N/A</v>
      </c>
      <c r="J213" s="54" t="e">
        <v>#N/A</v>
      </c>
      <c r="K213" s="54" t="e">
        <v>#N/A</v>
      </c>
      <c r="L213" s="54" t="e">
        <v>#N/A</v>
      </c>
      <c r="M213" s="59" t="e">
        <v>#N/A</v>
      </c>
      <c r="N213" s="32"/>
      <c r="O213" s="40" t="e">
        <v>#N/A</v>
      </c>
      <c r="P213" s="33">
        <v>52.6918274716759</v>
      </c>
      <c r="Q213" s="33" t="e">
        <v>#N/A</v>
      </c>
      <c r="R213" s="33" t="e">
        <v>#N/A</v>
      </c>
      <c r="S213" s="114" t="e">
        <v>#N/A</v>
      </c>
      <c r="T213" s="174"/>
      <c r="AA213" s="55"/>
    </row>
    <row r="214" spans="1:27" x14ac:dyDescent="0.2">
      <c r="A214" s="58">
        <v>42201</v>
      </c>
      <c r="B214" s="37">
        <v>180</v>
      </c>
      <c r="C214" s="380">
        <v>15</v>
      </c>
      <c r="D214" s="54">
        <v>53.119417528349295</v>
      </c>
      <c r="E214" s="54" t="e">
        <v>#N/A</v>
      </c>
      <c r="F214" s="54" t="e">
        <v>#N/A</v>
      </c>
      <c r="G214" s="54" t="e">
        <v>#N/A</v>
      </c>
      <c r="H214" s="54" t="e">
        <v>#N/A</v>
      </c>
      <c r="I214" s="54" t="e">
        <v>#N/A</v>
      </c>
      <c r="J214" s="54" t="e">
        <v>#N/A</v>
      </c>
      <c r="K214" s="54" t="e">
        <v>#N/A</v>
      </c>
      <c r="L214" s="54" t="e">
        <v>#N/A</v>
      </c>
      <c r="M214" s="59" t="e">
        <v>#N/A</v>
      </c>
      <c r="N214" s="32"/>
      <c r="O214" s="40" t="e">
        <v>#N/A</v>
      </c>
      <c r="P214" s="33">
        <v>53.119417528349295</v>
      </c>
      <c r="Q214" s="33" t="e">
        <v>#N/A</v>
      </c>
      <c r="R214" s="33" t="e">
        <v>#N/A</v>
      </c>
      <c r="S214" s="114" t="e">
        <v>#N/A</v>
      </c>
      <c r="T214" s="174"/>
      <c r="AA214" s="55"/>
    </row>
    <row r="215" spans="1:27" x14ac:dyDescent="0.2">
      <c r="A215" s="58">
        <v>42206</v>
      </c>
      <c r="B215" s="37">
        <v>20</v>
      </c>
      <c r="C215" s="380">
        <v>18</v>
      </c>
      <c r="D215" s="54" t="e">
        <v>#N/A</v>
      </c>
      <c r="E215" s="54" t="e">
        <v>#N/A</v>
      </c>
      <c r="F215" s="54" t="e">
        <v>#N/A</v>
      </c>
      <c r="G215" s="54" t="e">
        <v>#N/A</v>
      </c>
      <c r="H215" s="54" t="e">
        <v>#N/A</v>
      </c>
      <c r="I215" s="54" t="e">
        <v>#N/A</v>
      </c>
      <c r="J215" s="54" t="e">
        <v>#N/A</v>
      </c>
      <c r="K215" s="54" t="e">
        <v>#N/A</v>
      </c>
      <c r="L215" s="54">
        <v>48.83648214218519</v>
      </c>
      <c r="M215" s="59" t="e">
        <v>#N/A</v>
      </c>
      <c r="O215" s="40" t="e">
        <v>#N/A</v>
      </c>
      <c r="P215" s="33" t="e">
        <v>#N/A</v>
      </c>
      <c r="Q215" s="33" t="e">
        <v>#N/A</v>
      </c>
      <c r="R215" s="33" t="e">
        <v>#N/A</v>
      </c>
      <c r="S215" s="114">
        <v>48.83648214218519</v>
      </c>
      <c r="T215" s="174"/>
      <c r="AA215" s="55"/>
    </row>
    <row r="216" spans="1:27" x14ac:dyDescent="0.2">
      <c r="A216" s="58">
        <v>42221</v>
      </c>
      <c r="B216" s="37">
        <v>30</v>
      </c>
      <c r="C216" s="380">
        <v>25</v>
      </c>
      <c r="D216" s="54" t="e">
        <v>#N/A</v>
      </c>
      <c r="E216" s="54">
        <v>48.9225934992985</v>
      </c>
      <c r="F216" s="54" t="e">
        <v>#N/A</v>
      </c>
      <c r="G216" s="54" t="e">
        <v>#N/A</v>
      </c>
      <c r="H216" s="54" t="e">
        <v>#N/A</v>
      </c>
      <c r="I216" s="54" t="e">
        <v>#N/A</v>
      </c>
      <c r="J216" s="54" t="e">
        <v>#N/A</v>
      </c>
      <c r="K216" s="54" t="e">
        <v>#N/A</v>
      </c>
      <c r="L216" s="54" t="e">
        <v>#N/A</v>
      </c>
      <c r="M216" s="59" t="e">
        <v>#N/A</v>
      </c>
      <c r="N216" s="32"/>
      <c r="O216" s="40" t="e">
        <v>#N/A</v>
      </c>
      <c r="P216" s="33">
        <v>48.9225934992985</v>
      </c>
      <c r="Q216" s="33" t="e">
        <v>#N/A</v>
      </c>
      <c r="R216" s="33" t="e">
        <v>#N/A</v>
      </c>
      <c r="S216" s="114" t="e">
        <v>#N/A</v>
      </c>
      <c r="T216" s="174"/>
      <c r="AA216" s="55"/>
    </row>
    <row r="217" spans="1:27" x14ac:dyDescent="0.2">
      <c r="A217" s="58">
        <v>42225</v>
      </c>
      <c r="B217" s="37">
        <v>30</v>
      </c>
      <c r="C217" s="380">
        <v>25</v>
      </c>
      <c r="D217" s="54" t="e">
        <v>#N/A</v>
      </c>
      <c r="E217" s="54">
        <v>44.013169017819507</v>
      </c>
      <c r="F217" s="54" t="e">
        <v>#N/A</v>
      </c>
      <c r="G217" s="54" t="e">
        <v>#N/A</v>
      </c>
      <c r="H217" s="54" t="e">
        <v>#N/A</v>
      </c>
      <c r="I217" s="54" t="e">
        <v>#N/A</v>
      </c>
      <c r="J217" s="54" t="e">
        <v>#N/A</v>
      </c>
      <c r="K217" s="54" t="e">
        <v>#N/A</v>
      </c>
      <c r="L217" s="54" t="e">
        <v>#N/A</v>
      </c>
      <c r="M217" s="59" t="e">
        <v>#N/A</v>
      </c>
      <c r="N217" s="32"/>
      <c r="O217" s="40" t="e">
        <v>#N/A</v>
      </c>
      <c r="P217" s="33">
        <v>44.013169017819507</v>
      </c>
      <c r="Q217" s="33" t="e">
        <v>#N/A</v>
      </c>
      <c r="R217" s="33" t="e">
        <v>#N/A</v>
      </c>
      <c r="S217" s="114" t="e">
        <v>#N/A</v>
      </c>
      <c r="T217" s="174"/>
      <c r="AA217" s="55"/>
    </row>
    <row r="218" spans="1:27" x14ac:dyDescent="0.2">
      <c r="A218" s="58">
        <v>42228</v>
      </c>
      <c r="B218" s="37">
        <v>10</v>
      </c>
      <c r="C218" s="380">
        <v>20</v>
      </c>
      <c r="D218" s="54">
        <v>54.249751656535643</v>
      </c>
      <c r="E218" s="54" t="e">
        <v>#N/A</v>
      </c>
      <c r="F218" s="54" t="e">
        <v>#N/A</v>
      </c>
      <c r="G218" s="54" t="e">
        <v>#N/A</v>
      </c>
      <c r="H218" s="54" t="e">
        <v>#N/A</v>
      </c>
      <c r="I218" s="54" t="e">
        <v>#N/A</v>
      </c>
      <c r="J218" s="54" t="e">
        <v>#N/A</v>
      </c>
      <c r="K218" s="54" t="e">
        <v>#N/A</v>
      </c>
      <c r="L218" s="54" t="e">
        <v>#N/A</v>
      </c>
      <c r="M218" s="59" t="e">
        <v>#N/A</v>
      </c>
      <c r="N218" s="32"/>
      <c r="O218" s="40" t="e">
        <v>#N/A</v>
      </c>
      <c r="P218" s="33">
        <v>54.249751656535643</v>
      </c>
      <c r="Q218" s="33" t="e">
        <v>#N/A</v>
      </c>
      <c r="R218" s="33" t="e">
        <v>#N/A</v>
      </c>
      <c r="S218" s="114" t="e">
        <v>#N/A</v>
      </c>
      <c r="T218" s="174"/>
      <c r="AA218" s="55"/>
    </row>
    <row r="219" spans="1:27" x14ac:dyDescent="0.2">
      <c r="A219" s="58">
        <v>42244</v>
      </c>
      <c r="B219" s="37">
        <v>150</v>
      </c>
      <c r="C219" s="380">
        <v>27</v>
      </c>
      <c r="D219" s="54" t="e">
        <v>#N/A</v>
      </c>
      <c r="E219" s="54">
        <v>54.914902807335906</v>
      </c>
      <c r="F219" s="54" t="e">
        <v>#N/A</v>
      </c>
      <c r="G219" s="54" t="e">
        <v>#N/A</v>
      </c>
      <c r="H219" s="54" t="e">
        <v>#N/A</v>
      </c>
      <c r="I219" s="54" t="e">
        <v>#N/A</v>
      </c>
      <c r="J219" s="54" t="e">
        <v>#N/A</v>
      </c>
      <c r="K219" s="54" t="e">
        <v>#N/A</v>
      </c>
      <c r="L219" s="54" t="e">
        <v>#N/A</v>
      </c>
      <c r="M219" s="59" t="e">
        <v>#N/A</v>
      </c>
      <c r="N219" s="32"/>
      <c r="O219" s="40" t="e">
        <v>#N/A</v>
      </c>
      <c r="P219" s="33">
        <v>54.914902807335906</v>
      </c>
      <c r="Q219" s="33" t="e">
        <v>#N/A</v>
      </c>
      <c r="R219" s="33" t="e">
        <v>#N/A</v>
      </c>
      <c r="S219" s="114" t="e">
        <v>#N/A</v>
      </c>
      <c r="T219" s="174"/>
      <c r="AA219" s="55"/>
    </row>
    <row r="220" spans="1:27" x14ac:dyDescent="0.2">
      <c r="A220" s="58">
        <v>42250</v>
      </c>
      <c r="B220" s="37">
        <v>10.88</v>
      </c>
      <c r="C220" s="380">
        <v>20</v>
      </c>
      <c r="D220" s="54" t="e">
        <v>#N/A</v>
      </c>
      <c r="E220" s="54">
        <v>80.079018311453709</v>
      </c>
      <c r="F220" s="54" t="e">
        <v>#N/A</v>
      </c>
      <c r="G220" s="54" t="e">
        <v>#N/A</v>
      </c>
      <c r="H220" s="54" t="e">
        <v>#N/A</v>
      </c>
      <c r="I220" s="54" t="e">
        <v>#N/A</v>
      </c>
      <c r="J220" s="54" t="e">
        <v>#N/A</v>
      </c>
      <c r="K220" s="54" t="e">
        <v>#N/A</v>
      </c>
      <c r="L220" s="54" t="e">
        <v>#N/A</v>
      </c>
      <c r="M220" s="59" t="e">
        <v>#N/A</v>
      </c>
      <c r="N220" s="32"/>
      <c r="O220" s="40" t="e">
        <v>#N/A</v>
      </c>
      <c r="P220" s="33">
        <v>80.079018311453709</v>
      </c>
      <c r="Q220" s="33" t="e">
        <v>#N/A</v>
      </c>
      <c r="R220" s="33" t="e">
        <v>#N/A</v>
      </c>
      <c r="S220" s="114" t="e">
        <v>#N/A</v>
      </c>
      <c r="T220" s="174"/>
      <c r="AA220" s="55"/>
    </row>
    <row r="221" spans="1:27" x14ac:dyDescent="0.2">
      <c r="A221" s="58">
        <v>42270</v>
      </c>
      <c r="B221" s="37">
        <v>52</v>
      </c>
      <c r="C221" s="380">
        <v>25</v>
      </c>
      <c r="D221" s="54" t="e">
        <v>#N/A</v>
      </c>
      <c r="E221" s="54" t="e">
        <v>#N/A</v>
      </c>
      <c r="F221" s="54">
        <v>46.178259300887014</v>
      </c>
      <c r="G221" s="54" t="e">
        <v>#N/A</v>
      </c>
      <c r="H221" s="54" t="e">
        <v>#N/A</v>
      </c>
      <c r="I221" s="54" t="e">
        <v>#N/A</v>
      </c>
      <c r="J221" s="54" t="e">
        <v>#N/A</v>
      </c>
      <c r="K221" s="54" t="e">
        <v>#N/A</v>
      </c>
      <c r="L221" s="54" t="e">
        <v>#N/A</v>
      </c>
      <c r="M221" s="59" t="e">
        <v>#N/A</v>
      </c>
      <c r="N221" s="32"/>
      <c r="O221" s="40" t="e">
        <v>#N/A</v>
      </c>
      <c r="P221" s="33" t="e">
        <v>#N/A</v>
      </c>
      <c r="Q221" s="33">
        <v>46.178259300887014</v>
      </c>
      <c r="R221" s="33" t="e">
        <v>#N/A</v>
      </c>
      <c r="S221" s="114" t="e">
        <v>#N/A</v>
      </c>
      <c r="T221" s="174"/>
      <c r="AA221" s="55"/>
    </row>
    <row r="222" spans="1:27" x14ac:dyDescent="0.2">
      <c r="A222" s="58">
        <v>42270</v>
      </c>
      <c r="B222" s="37">
        <v>52</v>
      </c>
      <c r="C222" s="380">
        <v>30</v>
      </c>
      <c r="D222" s="54" t="e">
        <v>#N/A</v>
      </c>
      <c r="E222" s="54" t="e">
        <v>#N/A</v>
      </c>
      <c r="F222" s="54" t="e">
        <v>#N/A</v>
      </c>
      <c r="G222" s="54" t="e">
        <v>#N/A</v>
      </c>
      <c r="H222" s="54" t="e">
        <v>#N/A</v>
      </c>
      <c r="I222" s="54" t="e">
        <v>#N/A</v>
      </c>
      <c r="J222" s="54" t="e">
        <v>#N/A</v>
      </c>
      <c r="K222" s="54" t="e">
        <v>#N/A</v>
      </c>
      <c r="L222" s="54">
        <v>50.503365996862783</v>
      </c>
      <c r="M222" s="59" t="e">
        <v>#N/A</v>
      </c>
      <c r="N222" s="32"/>
      <c r="O222" s="40" t="e">
        <v>#N/A</v>
      </c>
      <c r="P222" s="33" t="e">
        <v>#N/A</v>
      </c>
      <c r="Q222" s="33" t="e">
        <v>#N/A</v>
      </c>
      <c r="R222" s="33" t="e">
        <v>#N/A</v>
      </c>
      <c r="S222" s="114">
        <v>50.503365996862783</v>
      </c>
      <c r="T222" s="174"/>
      <c r="AA222" s="55"/>
    </row>
    <row r="223" spans="1:27" x14ac:dyDescent="0.2">
      <c r="A223" s="58">
        <v>42271</v>
      </c>
      <c r="B223" s="37">
        <v>25</v>
      </c>
      <c r="C223" s="380">
        <v>25</v>
      </c>
      <c r="D223" s="54" t="e">
        <v>#N/A</v>
      </c>
      <c r="E223" s="54">
        <v>44.194329391980354</v>
      </c>
      <c r="F223" s="54" t="e">
        <v>#N/A</v>
      </c>
      <c r="G223" s="54" t="e">
        <v>#N/A</v>
      </c>
      <c r="H223" s="54" t="e">
        <v>#N/A</v>
      </c>
      <c r="I223" s="54" t="e">
        <v>#N/A</v>
      </c>
      <c r="J223" s="54" t="e">
        <v>#N/A</v>
      </c>
      <c r="K223" s="54" t="e">
        <v>#N/A</v>
      </c>
      <c r="L223" s="54" t="e">
        <v>#N/A</v>
      </c>
      <c r="M223" s="59" t="e">
        <v>#N/A</v>
      </c>
      <c r="N223" s="32"/>
      <c r="O223" s="40" t="e">
        <v>#N/A</v>
      </c>
      <c r="P223" s="33">
        <v>44.194329391980354</v>
      </c>
      <c r="Q223" s="33" t="e">
        <v>#N/A</v>
      </c>
      <c r="R223" s="33" t="e">
        <v>#N/A</v>
      </c>
      <c r="S223" s="114" t="e">
        <v>#N/A</v>
      </c>
      <c r="T223" s="174"/>
      <c r="AA223" s="55"/>
    </row>
    <row r="224" spans="1:27" x14ac:dyDescent="0.2">
      <c r="A224" s="58">
        <v>42275</v>
      </c>
      <c r="B224" s="37">
        <v>46.2</v>
      </c>
      <c r="C224" s="380">
        <v>20</v>
      </c>
      <c r="D224" s="54" t="e">
        <v>#N/A</v>
      </c>
      <c r="E224" s="54">
        <v>20.71513652345816</v>
      </c>
      <c r="F224" s="54" t="e">
        <v>#N/A</v>
      </c>
      <c r="G224" s="54" t="e">
        <v>#N/A</v>
      </c>
      <c r="H224" s="54" t="e">
        <v>#N/A</v>
      </c>
      <c r="I224" s="54" t="e">
        <v>#N/A</v>
      </c>
      <c r="J224" s="54" t="e">
        <v>#N/A</v>
      </c>
      <c r="K224" s="54" t="e">
        <v>#N/A</v>
      </c>
      <c r="L224" s="54" t="e">
        <v>#N/A</v>
      </c>
      <c r="M224" s="59" t="e">
        <v>#N/A</v>
      </c>
      <c r="N224" s="32"/>
      <c r="O224" s="40" t="e">
        <v>#N/A</v>
      </c>
      <c r="P224" s="33">
        <v>20.71513652345816</v>
      </c>
      <c r="Q224" s="33" t="e">
        <v>#N/A</v>
      </c>
      <c r="R224" s="33" t="e">
        <v>#N/A</v>
      </c>
      <c r="S224" s="114" t="e">
        <v>#N/A</v>
      </c>
      <c r="T224" s="174"/>
      <c r="AA224" s="55"/>
    </row>
    <row r="225" spans="1:27" x14ac:dyDescent="0.2">
      <c r="A225" s="58">
        <v>42275</v>
      </c>
      <c r="B225" s="37">
        <v>71.400000000000006</v>
      </c>
      <c r="C225" s="380">
        <v>20</v>
      </c>
      <c r="D225" s="54" t="e">
        <v>#N/A</v>
      </c>
      <c r="E225" s="54">
        <v>20.715136523458156</v>
      </c>
      <c r="F225" s="54" t="e">
        <v>#N/A</v>
      </c>
      <c r="G225" s="54" t="e">
        <v>#N/A</v>
      </c>
      <c r="H225" s="54" t="e">
        <v>#N/A</v>
      </c>
      <c r="I225" s="54" t="e">
        <v>#N/A</v>
      </c>
      <c r="J225" s="54" t="e">
        <v>#N/A</v>
      </c>
      <c r="K225" s="54" t="e">
        <v>#N/A</v>
      </c>
      <c r="L225" s="54" t="e">
        <v>#N/A</v>
      </c>
      <c r="M225" s="59" t="e">
        <v>#N/A</v>
      </c>
      <c r="N225" s="32"/>
      <c r="O225" s="40" t="e">
        <v>#N/A</v>
      </c>
      <c r="P225" s="33">
        <v>20.715136523458156</v>
      </c>
      <c r="Q225" s="33" t="e">
        <v>#N/A</v>
      </c>
      <c r="R225" s="33" t="e">
        <v>#N/A</v>
      </c>
      <c r="S225" s="114" t="e">
        <v>#N/A</v>
      </c>
      <c r="T225" s="174"/>
      <c r="AA225" s="55"/>
    </row>
    <row r="226" spans="1:27" x14ac:dyDescent="0.2">
      <c r="A226" s="58">
        <v>42278</v>
      </c>
      <c r="B226" s="37">
        <v>118</v>
      </c>
      <c r="C226" s="380">
        <v>15</v>
      </c>
      <c r="D226" s="54" t="e">
        <v>#N/A</v>
      </c>
      <c r="E226" s="54" t="e">
        <v>#N/A</v>
      </c>
      <c r="F226" s="54" t="e">
        <v>#N/A</v>
      </c>
      <c r="G226" s="54" t="e">
        <v>#N/A</v>
      </c>
      <c r="H226" s="54">
        <v>39.196672914637738</v>
      </c>
      <c r="I226" s="54" t="e">
        <v>#N/A</v>
      </c>
      <c r="J226" s="54" t="e">
        <v>#N/A</v>
      </c>
      <c r="K226" s="54" t="e">
        <v>#N/A</v>
      </c>
      <c r="L226" s="54" t="e">
        <v>#N/A</v>
      </c>
      <c r="M226" s="59" t="e">
        <v>#N/A</v>
      </c>
      <c r="N226" s="32"/>
      <c r="O226" s="40" t="e">
        <v>#N/A</v>
      </c>
      <c r="P226" s="33" t="e">
        <v>#N/A</v>
      </c>
      <c r="Q226" s="33">
        <v>39.196672914637738</v>
      </c>
      <c r="R226" s="33" t="e">
        <v>#N/A</v>
      </c>
      <c r="S226" s="114" t="e">
        <v>#N/A</v>
      </c>
      <c r="T226" s="174"/>
      <c r="AA226" s="55"/>
    </row>
    <row r="227" spans="1:27" x14ac:dyDescent="0.2">
      <c r="A227" s="58">
        <v>42278</v>
      </c>
      <c r="B227" s="37">
        <v>182</v>
      </c>
      <c r="C227" s="380">
        <v>25</v>
      </c>
      <c r="D227" s="54" t="e">
        <v>#N/A</v>
      </c>
      <c r="E227" s="54" t="e">
        <v>#N/A</v>
      </c>
      <c r="F227" s="54" t="e">
        <v>#N/A</v>
      </c>
      <c r="G227" s="54" t="e">
        <v>#N/A</v>
      </c>
      <c r="H227" s="54">
        <v>36.077287277904233</v>
      </c>
      <c r="I227" s="54" t="e">
        <v>#N/A</v>
      </c>
      <c r="J227" s="54" t="e">
        <v>#N/A</v>
      </c>
      <c r="K227" s="54" t="e">
        <v>#N/A</v>
      </c>
      <c r="L227" s="54" t="e">
        <v>#N/A</v>
      </c>
      <c r="M227" s="59" t="e">
        <v>#N/A</v>
      </c>
      <c r="N227" s="32"/>
      <c r="O227" s="40" t="e">
        <v>#N/A</v>
      </c>
      <c r="P227" s="33" t="e">
        <v>#N/A</v>
      </c>
      <c r="Q227" s="33">
        <v>36.077287277904233</v>
      </c>
      <c r="R227" s="33" t="e">
        <v>#N/A</v>
      </c>
      <c r="S227" s="114" t="e">
        <v>#N/A</v>
      </c>
      <c r="T227" s="174"/>
      <c r="AA227" s="55"/>
    </row>
    <row r="228" spans="1:27" x14ac:dyDescent="0.2">
      <c r="A228" s="58">
        <v>42278</v>
      </c>
      <c r="B228" s="37">
        <v>146</v>
      </c>
      <c r="C228" s="380">
        <v>25</v>
      </c>
      <c r="D228" s="54" t="e">
        <v>#N/A</v>
      </c>
      <c r="E228" s="54" t="e">
        <v>#N/A</v>
      </c>
      <c r="F228" s="54" t="e">
        <v>#N/A</v>
      </c>
      <c r="G228" s="54" t="e">
        <v>#N/A</v>
      </c>
      <c r="H228" s="54" t="e">
        <v>#N/A</v>
      </c>
      <c r="I228" s="54" t="e">
        <v>#N/A</v>
      </c>
      <c r="J228" s="54" t="e">
        <v>#N/A</v>
      </c>
      <c r="K228" s="54" t="e">
        <v>#N/A</v>
      </c>
      <c r="L228" s="54">
        <v>63.351747947007617</v>
      </c>
      <c r="M228" s="59" t="e">
        <v>#N/A</v>
      </c>
      <c r="N228" s="32"/>
      <c r="O228" s="40" t="e">
        <v>#N/A</v>
      </c>
      <c r="P228" s="33" t="e">
        <v>#N/A</v>
      </c>
      <c r="Q228" s="33" t="e">
        <v>#N/A</v>
      </c>
      <c r="R228" s="33" t="e">
        <v>#N/A</v>
      </c>
      <c r="S228" s="114">
        <v>63.351747947007617</v>
      </c>
      <c r="T228" s="174"/>
      <c r="AA228" s="55"/>
    </row>
    <row r="229" spans="1:27" x14ac:dyDescent="0.2">
      <c r="A229" s="58">
        <v>42285</v>
      </c>
      <c r="B229" s="37">
        <v>50</v>
      </c>
      <c r="C229" s="380">
        <v>20</v>
      </c>
      <c r="D229" s="54">
        <v>53.026443926873803</v>
      </c>
      <c r="E229" s="54" t="e">
        <v>#N/A</v>
      </c>
      <c r="F229" s="54" t="e">
        <v>#N/A</v>
      </c>
      <c r="G229" s="54" t="e">
        <v>#N/A</v>
      </c>
      <c r="H229" s="54" t="e">
        <v>#N/A</v>
      </c>
      <c r="I229" s="54" t="e">
        <v>#N/A</v>
      </c>
      <c r="J229" s="54" t="e">
        <v>#N/A</v>
      </c>
      <c r="K229" s="54" t="e">
        <v>#N/A</v>
      </c>
      <c r="L229" s="54" t="e">
        <v>#N/A</v>
      </c>
      <c r="M229" s="59" t="e">
        <v>#N/A</v>
      </c>
      <c r="N229" s="32"/>
      <c r="O229" s="40" t="e">
        <v>#N/A</v>
      </c>
      <c r="P229" s="33">
        <v>53.026443926873803</v>
      </c>
      <c r="Q229" s="33" t="e">
        <v>#N/A</v>
      </c>
      <c r="R229" s="33" t="e">
        <v>#N/A</v>
      </c>
      <c r="S229" s="114" t="e">
        <v>#N/A</v>
      </c>
      <c r="T229" s="174"/>
      <c r="AA229" s="55"/>
    </row>
    <row r="230" spans="1:27" x14ac:dyDescent="0.2">
      <c r="A230" s="58">
        <v>42286</v>
      </c>
      <c r="B230" s="37">
        <v>154.27199999999999</v>
      </c>
      <c r="C230" s="380">
        <v>20</v>
      </c>
      <c r="D230" s="54">
        <v>45.260694727455622</v>
      </c>
      <c r="E230" s="54" t="e">
        <v>#N/A</v>
      </c>
      <c r="F230" s="54" t="e">
        <v>#N/A</v>
      </c>
      <c r="G230" s="54" t="e">
        <v>#N/A</v>
      </c>
      <c r="H230" s="54" t="e">
        <v>#N/A</v>
      </c>
      <c r="I230" s="54" t="e">
        <v>#N/A</v>
      </c>
      <c r="J230" s="54" t="e">
        <v>#N/A</v>
      </c>
      <c r="K230" s="54" t="e">
        <v>#N/A</v>
      </c>
      <c r="L230" s="54" t="e">
        <v>#N/A</v>
      </c>
      <c r="M230" s="59" t="e">
        <v>#N/A</v>
      </c>
      <c r="N230" s="32"/>
      <c r="O230" s="40" t="e">
        <v>#N/A</v>
      </c>
      <c r="P230" s="33">
        <v>45.260694727455622</v>
      </c>
      <c r="Q230" s="33" t="e">
        <v>#N/A</v>
      </c>
      <c r="R230" s="33" t="e">
        <v>#N/A</v>
      </c>
      <c r="S230" s="114" t="e">
        <v>#N/A</v>
      </c>
      <c r="T230" s="174"/>
      <c r="AA230" s="55"/>
    </row>
    <row r="231" spans="1:27" x14ac:dyDescent="0.2">
      <c r="A231" s="58">
        <v>42286</v>
      </c>
      <c r="B231" s="37">
        <v>103.5</v>
      </c>
      <c r="C231" s="380">
        <v>20</v>
      </c>
      <c r="D231" s="54">
        <v>41.136293982748505</v>
      </c>
      <c r="E231" s="54" t="e">
        <v>#N/A</v>
      </c>
      <c r="F231" s="54" t="e">
        <v>#N/A</v>
      </c>
      <c r="G231" s="54" t="e">
        <v>#N/A</v>
      </c>
      <c r="H231" s="54" t="e">
        <v>#N/A</v>
      </c>
      <c r="I231" s="54" t="e">
        <v>#N/A</v>
      </c>
      <c r="J231" s="54" t="e">
        <v>#N/A</v>
      </c>
      <c r="K231" s="54" t="e">
        <v>#N/A</v>
      </c>
      <c r="L231" s="54" t="e">
        <v>#N/A</v>
      </c>
      <c r="M231" s="59" t="e">
        <v>#N/A</v>
      </c>
      <c r="N231" s="32"/>
      <c r="O231" s="40" t="e">
        <v>#N/A</v>
      </c>
      <c r="P231" s="33">
        <v>41.136293982748505</v>
      </c>
      <c r="Q231" s="33" t="e">
        <v>#N/A</v>
      </c>
      <c r="R231" s="33" t="e">
        <v>#N/A</v>
      </c>
      <c r="S231" s="114" t="e">
        <v>#N/A</v>
      </c>
      <c r="T231" s="174"/>
      <c r="AA231" s="55"/>
    </row>
    <row r="232" spans="1:27" x14ac:dyDescent="0.2">
      <c r="A232" s="58">
        <v>42292</v>
      </c>
      <c r="B232" s="37">
        <v>125</v>
      </c>
      <c r="C232" s="380">
        <v>20</v>
      </c>
      <c r="D232" s="54">
        <v>46.451944666734853</v>
      </c>
      <c r="E232" s="54" t="e">
        <v>#N/A</v>
      </c>
      <c r="F232" s="54" t="e">
        <v>#N/A</v>
      </c>
      <c r="G232" s="54" t="e">
        <v>#N/A</v>
      </c>
      <c r="H232" s="54" t="e">
        <v>#N/A</v>
      </c>
      <c r="I232" s="54" t="e">
        <v>#N/A</v>
      </c>
      <c r="J232" s="54" t="e">
        <v>#N/A</v>
      </c>
      <c r="K232" s="54" t="e">
        <v>#N/A</v>
      </c>
      <c r="L232" s="54" t="e">
        <v>#N/A</v>
      </c>
      <c r="M232" s="59" t="e">
        <v>#N/A</v>
      </c>
      <c r="O232" s="40" t="e">
        <v>#N/A</v>
      </c>
      <c r="P232" s="33">
        <v>46.451944666734853</v>
      </c>
      <c r="Q232" s="33" t="e">
        <v>#N/A</v>
      </c>
      <c r="R232" s="33" t="e">
        <v>#N/A</v>
      </c>
      <c r="S232" s="114" t="e">
        <v>#N/A</v>
      </c>
      <c r="T232" s="174"/>
      <c r="AA232" s="55"/>
    </row>
    <row r="233" spans="1:27" x14ac:dyDescent="0.2">
      <c r="A233" s="58">
        <v>42313</v>
      </c>
      <c r="B233" s="37">
        <v>85</v>
      </c>
      <c r="C233" s="380">
        <v>20</v>
      </c>
      <c r="D233" s="54">
        <v>55.729559394029813</v>
      </c>
      <c r="E233" s="54" t="e">
        <v>#N/A</v>
      </c>
      <c r="F233" s="54" t="e">
        <v>#N/A</v>
      </c>
      <c r="G233" s="54" t="e">
        <v>#N/A</v>
      </c>
      <c r="H233" s="54" t="e">
        <v>#N/A</v>
      </c>
      <c r="I233" s="54" t="e">
        <v>#N/A</v>
      </c>
      <c r="J233" s="54" t="e">
        <v>#N/A</v>
      </c>
      <c r="K233" s="54" t="e">
        <v>#N/A</v>
      </c>
      <c r="L233" s="54" t="e">
        <v>#N/A</v>
      </c>
      <c r="M233" s="59" t="e">
        <v>#N/A</v>
      </c>
      <c r="N233" s="32"/>
      <c r="O233" s="40" t="e">
        <v>#N/A</v>
      </c>
      <c r="P233" s="33">
        <v>55.729559394029813</v>
      </c>
      <c r="Q233" s="33" t="e">
        <v>#N/A</v>
      </c>
      <c r="R233" s="33" t="e">
        <v>#N/A</v>
      </c>
      <c r="S233" s="114" t="e">
        <v>#N/A</v>
      </c>
      <c r="T233" s="174"/>
      <c r="AA233" s="55"/>
    </row>
    <row r="234" spans="1:27" x14ac:dyDescent="0.2">
      <c r="A234" s="58">
        <v>42314</v>
      </c>
      <c r="B234" s="37">
        <v>54</v>
      </c>
      <c r="C234" s="380">
        <v>20</v>
      </c>
      <c r="D234" s="54">
        <v>48.241732242309375</v>
      </c>
      <c r="E234" s="54" t="e">
        <v>#N/A</v>
      </c>
      <c r="F234" s="54" t="e">
        <v>#N/A</v>
      </c>
      <c r="G234" s="54" t="e">
        <v>#N/A</v>
      </c>
      <c r="H234" s="54" t="e">
        <v>#N/A</v>
      </c>
      <c r="I234" s="54" t="e">
        <v>#N/A</v>
      </c>
      <c r="J234" s="54" t="e">
        <v>#N/A</v>
      </c>
      <c r="K234" s="54" t="e">
        <v>#N/A</v>
      </c>
      <c r="L234" s="54" t="e">
        <v>#N/A</v>
      </c>
      <c r="M234" s="59" t="e">
        <v>#N/A</v>
      </c>
      <c r="N234" s="32"/>
      <c r="O234" s="40" t="e">
        <v>#N/A</v>
      </c>
      <c r="P234" s="33">
        <v>48.241732242309375</v>
      </c>
      <c r="Q234" s="33" t="e">
        <v>#N/A</v>
      </c>
      <c r="R234" s="33" t="e">
        <v>#N/A</v>
      </c>
      <c r="S234" s="114" t="e">
        <v>#N/A</v>
      </c>
      <c r="T234" s="174"/>
      <c r="AA234" s="55"/>
    </row>
    <row r="235" spans="1:27" x14ac:dyDescent="0.2">
      <c r="A235" s="58">
        <v>42317</v>
      </c>
      <c r="B235" s="37">
        <v>72</v>
      </c>
      <c r="C235" s="380">
        <v>28</v>
      </c>
      <c r="D235" s="54" t="e">
        <v>#N/A</v>
      </c>
      <c r="E235" s="54" t="e">
        <v>#N/A</v>
      </c>
      <c r="F235" s="54" t="e">
        <v>#N/A</v>
      </c>
      <c r="G235" s="54" t="e">
        <v>#N/A</v>
      </c>
      <c r="H235" s="54" t="e">
        <v>#N/A</v>
      </c>
      <c r="I235" s="54" t="e">
        <v>#N/A</v>
      </c>
      <c r="J235" s="54" t="e">
        <v>#N/A</v>
      </c>
      <c r="K235" s="54" t="e">
        <v>#N/A</v>
      </c>
      <c r="L235" s="54">
        <v>40.97581561471997</v>
      </c>
      <c r="M235" s="59" t="e">
        <v>#N/A</v>
      </c>
      <c r="N235" s="32"/>
      <c r="O235" s="40" t="e">
        <v>#N/A</v>
      </c>
      <c r="P235" s="33" t="e">
        <v>#N/A</v>
      </c>
      <c r="Q235" s="33" t="e">
        <v>#N/A</v>
      </c>
      <c r="R235" s="33" t="e">
        <v>#N/A</v>
      </c>
      <c r="S235" s="114">
        <v>40.97581561471997</v>
      </c>
      <c r="T235" s="174"/>
      <c r="AA235" s="55"/>
    </row>
    <row r="236" spans="1:27" x14ac:dyDescent="0.2">
      <c r="A236" s="58">
        <v>42318</v>
      </c>
      <c r="B236" s="37">
        <v>30</v>
      </c>
      <c r="C236" s="380">
        <v>20</v>
      </c>
      <c r="D236" s="54" t="e">
        <v>#N/A</v>
      </c>
      <c r="E236" s="54" t="e">
        <v>#N/A</v>
      </c>
      <c r="F236" s="54" t="e">
        <v>#N/A</v>
      </c>
      <c r="G236" s="54" t="e">
        <v>#N/A</v>
      </c>
      <c r="H236" s="54">
        <v>47.35384759981288</v>
      </c>
      <c r="I236" s="54" t="e">
        <v>#N/A</v>
      </c>
      <c r="J236" s="54" t="e">
        <v>#N/A</v>
      </c>
      <c r="K236" s="54" t="e">
        <v>#N/A</v>
      </c>
      <c r="L236" s="54" t="e">
        <v>#N/A</v>
      </c>
      <c r="M236" s="59" t="e">
        <v>#N/A</v>
      </c>
      <c r="N236" s="32"/>
      <c r="O236" s="40" t="e">
        <v>#N/A</v>
      </c>
      <c r="P236" s="33" t="e">
        <v>#N/A</v>
      </c>
      <c r="Q236" s="33">
        <v>47.35384759981288</v>
      </c>
      <c r="R236" s="33" t="e">
        <v>#N/A</v>
      </c>
      <c r="S236" s="114" t="e">
        <v>#N/A</v>
      </c>
      <c r="T236" s="174"/>
      <c r="AA236" s="55"/>
    </row>
    <row r="237" spans="1:27" x14ac:dyDescent="0.2">
      <c r="A237" s="58">
        <v>42328</v>
      </c>
      <c r="B237" s="37">
        <v>86</v>
      </c>
      <c r="C237" s="380">
        <v>20</v>
      </c>
      <c r="D237" s="54" t="e">
        <v>#N/A</v>
      </c>
      <c r="E237" s="54">
        <v>47.088897708062959</v>
      </c>
      <c r="F237" s="54" t="e">
        <v>#N/A</v>
      </c>
      <c r="G237" s="54" t="e">
        <v>#N/A</v>
      </c>
      <c r="H237" s="54" t="e">
        <v>#N/A</v>
      </c>
      <c r="I237" s="54" t="e">
        <v>#N/A</v>
      </c>
      <c r="J237" s="54" t="e">
        <v>#N/A</v>
      </c>
      <c r="K237" s="54" t="e">
        <v>#N/A</v>
      </c>
      <c r="L237" s="54" t="e">
        <v>#N/A</v>
      </c>
      <c r="M237" s="59" t="e">
        <v>#N/A</v>
      </c>
      <c r="N237" s="32"/>
      <c r="O237" s="40" t="e">
        <v>#N/A</v>
      </c>
      <c r="P237" s="33">
        <v>47.088897708062959</v>
      </c>
      <c r="Q237" s="33" t="e">
        <v>#N/A</v>
      </c>
      <c r="R237" s="33" t="e">
        <v>#N/A</v>
      </c>
      <c r="S237" s="114" t="e">
        <v>#N/A</v>
      </c>
      <c r="T237" s="174"/>
      <c r="AA237" s="55"/>
    </row>
    <row r="238" spans="1:27" x14ac:dyDescent="0.2">
      <c r="A238" s="58">
        <v>42338</v>
      </c>
      <c r="B238" s="37">
        <v>50</v>
      </c>
      <c r="C238" s="380">
        <v>20</v>
      </c>
      <c r="D238" s="54" t="e">
        <v>#N/A</v>
      </c>
      <c r="E238" s="54">
        <v>49.604624485842606</v>
      </c>
      <c r="F238" s="54" t="e">
        <v>#N/A</v>
      </c>
      <c r="G238" s="54" t="e">
        <v>#N/A</v>
      </c>
      <c r="H238" s="54" t="e">
        <v>#N/A</v>
      </c>
      <c r="I238" s="54" t="e">
        <v>#N/A</v>
      </c>
      <c r="J238" s="54" t="e">
        <v>#N/A</v>
      </c>
      <c r="K238" s="54" t="e">
        <v>#N/A</v>
      </c>
      <c r="L238" s="54" t="e">
        <v>#N/A</v>
      </c>
      <c r="M238" s="59" t="e">
        <v>#N/A</v>
      </c>
      <c r="N238" s="32"/>
      <c r="O238" s="40" t="e">
        <v>#N/A</v>
      </c>
      <c r="P238" s="33">
        <v>49.604624485842606</v>
      </c>
      <c r="Q238" s="33" t="e">
        <v>#N/A</v>
      </c>
      <c r="R238" s="33" t="e">
        <v>#N/A</v>
      </c>
      <c r="S238" s="114" t="e">
        <v>#N/A</v>
      </c>
      <c r="T238" s="174"/>
      <c r="AA238" s="55"/>
    </row>
    <row r="239" spans="1:27" x14ac:dyDescent="0.2">
      <c r="A239" s="58">
        <v>42355</v>
      </c>
      <c r="B239" s="37">
        <v>90</v>
      </c>
      <c r="C239" s="380">
        <v>30</v>
      </c>
      <c r="D239" s="54" t="e">
        <v>#N/A</v>
      </c>
      <c r="E239" s="54">
        <v>44.084472322687063</v>
      </c>
      <c r="F239" s="54" t="e">
        <v>#N/A</v>
      </c>
      <c r="G239" s="54" t="e">
        <v>#N/A</v>
      </c>
      <c r="H239" s="54" t="e">
        <v>#N/A</v>
      </c>
      <c r="I239" s="54" t="e">
        <v>#N/A</v>
      </c>
      <c r="J239" s="54" t="e">
        <v>#N/A</v>
      </c>
      <c r="K239" s="54" t="e">
        <v>#N/A</v>
      </c>
      <c r="L239" s="54" t="e">
        <v>#N/A</v>
      </c>
      <c r="M239" s="59" t="e">
        <v>#N/A</v>
      </c>
      <c r="N239" s="32"/>
      <c r="O239" s="40" t="e">
        <v>#N/A</v>
      </c>
      <c r="P239" s="33">
        <v>44.084472322687063</v>
      </c>
      <c r="Q239" s="33" t="e">
        <v>#N/A</v>
      </c>
      <c r="R239" s="33" t="e">
        <v>#N/A</v>
      </c>
      <c r="S239" s="114" t="e">
        <v>#N/A</v>
      </c>
      <c r="T239" s="174"/>
      <c r="AA239" s="55"/>
    </row>
    <row r="240" spans="1:27" x14ac:dyDescent="0.2">
      <c r="A240" s="58">
        <v>42355</v>
      </c>
      <c r="B240" s="37">
        <v>20</v>
      </c>
      <c r="C240" s="380">
        <v>20</v>
      </c>
      <c r="D240" s="54">
        <v>71.890402410604267</v>
      </c>
      <c r="E240" s="54" t="e">
        <v>#N/A</v>
      </c>
      <c r="F240" s="54" t="e">
        <v>#N/A</v>
      </c>
      <c r="G240" s="54" t="e">
        <v>#N/A</v>
      </c>
      <c r="H240" s="54" t="e">
        <v>#N/A</v>
      </c>
      <c r="I240" s="54" t="e">
        <v>#N/A</v>
      </c>
      <c r="J240" s="54" t="e">
        <v>#N/A</v>
      </c>
      <c r="K240" s="54" t="e">
        <v>#N/A</v>
      </c>
      <c r="L240" s="54" t="e">
        <v>#N/A</v>
      </c>
      <c r="M240" s="59" t="e">
        <v>#N/A</v>
      </c>
      <c r="O240" s="40" t="e">
        <v>#N/A</v>
      </c>
      <c r="P240" s="33">
        <v>71.890402410604267</v>
      </c>
      <c r="Q240" s="33" t="e">
        <v>#N/A</v>
      </c>
      <c r="R240" s="33" t="e">
        <v>#N/A</v>
      </c>
      <c r="S240" s="114" t="e">
        <v>#N/A</v>
      </c>
      <c r="T240" s="174"/>
      <c r="AA240" s="55"/>
    </row>
    <row r="241" spans="1:27" x14ac:dyDescent="0.2">
      <c r="A241" s="58">
        <v>42356</v>
      </c>
      <c r="B241" s="37">
        <v>20</v>
      </c>
      <c r="C241" s="380">
        <v>20</v>
      </c>
      <c r="D241" s="54">
        <v>56.639377379171357</v>
      </c>
      <c r="E241" s="54" t="e">
        <v>#N/A</v>
      </c>
      <c r="F241" s="54" t="e">
        <v>#N/A</v>
      </c>
      <c r="G241" s="54" t="e">
        <v>#N/A</v>
      </c>
      <c r="H241" s="54" t="e">
        <v>#N/A</v>
      </c>
      <c r="I241" s="54" t="e">
        <v>#N/A</v>
      </c>
      <c r="J241" s="54" t="e">
        <v>#N/A</v>
      </c>
      <c r="K241" s="54" t="e">
        <v>#N/A</v>
      </c>
      <c r="L241" s="54" t="e">
        <v>#N/A</v>
      </c>
      <c r="M241" s="59" t="e">
        <v>#N/A</v>
      </c>
      <c r="N241" s="32"/>
      <c r="O241" s="40" t="e">
        <v>#N/A</v>
      </c>
      <c r="P241" s="33">
        <v>56.639377379171357</v>
      </c>
      <c r="Q241" s="33" t="e">
        <v>#N/A</v>
      </c>
      <c r="R241" s="33" t="e">
        <v>#N/A</v>
      </c>
      <c r="S241" s="114" t="e">
        <v>#N/A</v>
      </c>
      <c r="T241" s="174"/>
      <c r="AA241" s="55"/>
    </row>
    <row r="242" spans="1:27" x14ac:dyDescent="0.2">
      <c r="A242" s="58">
        <v>42356</v>
      </c>
      <c r="B242" s="37">
        <v>20</v>
      </c>
      <c r="C242" s="380">
        <v>20</v>
      </c>
      <c r="D242" s="54">
        <v>56.622575860575942</v>
      </c>
      <c r="E242" s="54" t="e">
        <v>#N/A</v>
      </c>
      <c r="F242" s="54" t="e">
        <v>#N/A</v>
      </c>
      <c r="G242" s="54" t="e">
        <v>#N/A</v>
      </c>
      <c r="H242" s="54" t="e">
        <v>#N/A</v>
      </c>
      <c r="I242" s="54" t="e">
        <v>#N/A</v>
      </c>
      <c r="J242" s="54" t="e">
        <v>#N/A</v>
      </c>
      <c r="K242" s="54" t="e">
        <v>#N/A</v>
      </c>
      <c r="L242" s="54" t="e">
        <v>#N/A</v>
      </c>
      <c r="M242" s="59" t="e">
        <v>#N/A</v>
      </c>
      <c r="N242" s="32"/>
      <c r="O242" s="40" t="e">
        <v>#N/A</v>
      </c>
      <c r="P242" s="33">
        <v>56.622575860575942</v>
      </c>
      <c r="Q242" s="33" t="e">
        <v>#N/A</v>
      </c>
      <c r="R242" s="33" t="e">
        <v>#N/A</v>
      </c>
      <c r="S242" s="114" t="e">
        <v>#N/A</v>
      </c>
      <c r="T242" s="174"/>
      <c r="AA242" s="55"/>
    </row>
    <row r="243" spans="1:27" x14ac:dyDescent="0.2">
      <c r="A243" s="58">
        <v>42356</v>
      </c>
      <c r="B243" s="37">
        <v>20</v>
      </c>
      <c r="C243" s="380">
        <v>20</v>
      </c>
      <c r="D243" s="54">
        <v>56.714151526044844</v>
      </c>
      <c r="E243" s="54" t="e">
        <v>#N/A</v>
      </c>
      <c r="F243" s="54" t="e">
        <v>#N/A</v>
      </c>
      <c r="G243" s="54" t="e">
        <v>#N/A</v>
      </c>
      <c r="H243" s="54" t="e">
        <v>#N/A</v>
      </c>
      <c r="I243" s="54" t="e">
        <v>#N/A</v>
      </c>
      <c r="J243" s="54" t="e">
        <v>#N/A</v>
      </c>
      <c r="K243" s="54" t="e">
        <v>#N/A</v>
      </c>
      <c r="L243" s="54" t="e">
        <v>#N/A</v>
      </c>
      <c r="M243" s="59" t="e">
        <v>#N/A</v>
      </c>
      <c r="O243" s="40" t="e">
        <v>#N/A</v>
      </c>
      <c r="P243" s="33">
        <v>56.714151526044844</v>
      </c>
      <c r="Q243" s="33" t="e">
        <v>#N/A</v>
      </c>
      <c r="R243" s="33" t="e">
        <v>#N/A</v>
      </c>
      <c r="S243" s="114" t="e">
        <v>#N/A</v>
      </c>
      <c r="T243" s="174"/>
      <c r="AA243" s="55"/>
    </row>
    <row r="244" spans="1:27" x14ac:dyDescent="0.2">
      <c r="A244" s="58">
        <v>42356</v>
      </c>
      <c r="B244" s="37">
        <v>20</v>
      </c>
      <c r="C244" s="380">
        <v>20</v>
      </c>
      <c r="D244" s="54">
        <v>54.762389740969333</v>
      </c>
      <c r="E244" s="54" t="e">
        <v>#N/A</v>
      </c>
      <c r="F244" s="54" t="e">
        <v>#N/A</v>
      </c>
      <c r="G244" s="54" t="e">
        <v>#N/A</v>
      </c>
      <c r="H244" s="54" t="e">
        <v>#N/A</v>
      </c>
      <c r="I244" s="54" t="e">
        <v>#N/A</v>
      </c>
      <c r="J244" s="54" t="e">
        <v>#N/A</v>
      </c>
      <c r="K244" s="54" t="e">
        <v>#N/A</v>
      </c>
      <c r="L244" s="54" t="e">
        <v>#N/A</v>
      </c>
      <c r="M244" s="59" t="e">
        <v>#N/A</v>
      </c>
      <c r="N244" s="32"/>
      <c r="O244" s="40" t="e">
        <v>#N/A</v>
      </c>
      <c r="P244" s="33">
        <v>54.762389740969333</v>
      </c>
      <c r="Q244" s="33" t="e">
        <v>#N/A</v>
      </c>
      <c r="R244" s="33" t="e">
        <v>#N/A</v>
      </c>
      <c r="S244" s="114" t="e">
        <v>#N/A</v>
      </c>
      <c r="T244" s="174"/>
      <c r="AA244" s="55"/>
    </row>
    <row r="245" spans="1:27" x14ac:dyDescent="0.2">
      <c r="A245" s="58">
        <v>42375</v>
      </c>
      <c r="B245" s="37">
        <v>26</v>
      </c>
      <c r="C245" s="380">
        <v>25</v>
      </c>
      <c r="D245" s="54">
        <v>30.484117039178741</v>
      </c>
      <c r="E245" s="54" t="e">
        <v>#N/A</v>
      </c>
      <c r="F245" s="54" t="e">
        <v>#N/A</v>
      </c>
      <c r="G245" s="54" t="e">
        <v>#N/A</v>
      </c>
      <c r="H245" s="54" t="e">
        <v>#N/A</v>
      </c>
      <c r="I245" s="54" t="e">
        <v>#N/A</v>
      </c>
      <c r="J245" s="54" t="e">
        <v>#N/A</v>
      </c>
      <c r="K245" s="54" t="e">
        <v>#N/A</v>
      </c>
      <c r="L245" s="54" t="e">
        <v>#N/A</v>
      </c>
      <c r="M245" s="59" t="e">
        <v>#N/A</v>
      </c>
      <c r="N245" s="32"/>
      <c r="O245" s="40" t="e">
        <v>#N/A</v>
      </c>
      <c r="P245" s="33">
        <v>30.484117039178741</v>
      </c>
      <c r="Q245" s="33" t="e">
        <v>#N/A</v>
      </c>
      <c r="R245" s="33" t="e">
        <v>#N/A</v>
      </c>
      <c r="S245" s="114" t="e">
        <v>#N/A</v>
      </c>
      <c r="T245" s="174"/>
      <c r="AA245" s="55"/>
    </row>
    <row r="246" spans="1:27" x14ac:dyDescent="0.2">
      <c r="A246" s="58">
        <v>42472</v>
      </c>
      <c r="B246" s="37">
        <v>8.16</v>
      </c>
      <c r="C246" s="380">
        <v>15</v>
      </c>
      <c r="D246" s="54" t="e">
        <v>#N/A</v>
      </c>
      <c r="E246" s="54" t="e">
        <v>#N/A</v>
      </c>
      <c r="F246" s="54" t="e">
        <v>#N/A</v>
      </c>
      <c r="G246" s="54" t="e">
        <v>#N/A</v>
      </c>
      <c r="H246" s="54" t="e">
        <v>#N/A</v>
      </c>
      <c r="I246" s="54" t="e">
        <v>#N/A</v>
      </c>
      <c r="J246" s="54" t="e">
        <v>#N/A</v>
      </c>
      <c r="K246" s="54" t="e">
        <v>#N/A</v>
      </c>
      <c r="L246" s="54">
        <v>52.193676367983748</v>
      </c>
      <c r="M246" s="59" t="e">
        <v>#N/A</v>
      </c>
      <c r="O246" s="40" t="e">
        <v>#N/A</v>
      </c>
      <c r="P246" s="33" t="e">
        <v>#N/A</v>
      </c>
      <c r="Q246" s="33" t="e">
        <v>#N/A</v>
      </c>
      <c r="R246" s="33" t="e">
        <v>#N/A</v>
      </c>
      <c r="S246" s="114">
        <v>52.193676367983748</v>
      </c>
      <c r="T246" s="174"/>
      <c r="AA246" s="55"/>
    </row>
    <row r="247" spans="1:27" x14ac:dyDescent="0.2">
      <c r="A247" s="58">
        <v>42472</v>
      </c>
      <c r="B247" s="37">
        <v>20.399999999999999</v>
      </c>
      <c r="C247" s="380">
        <v>15</v>
      </c>
      <c r="D247" s="54" t="e">
        <v>#N/A</v>
      </c>
      <c r="E247" s="54" t="e">
        <v>#N/A</v>
      </c>
      <c r="F247" s="54" t="e">
        <v>#N/A</v>
      </c>
      <c r="G247" s="54" t="e">
        <v>#N/A</v>
      </c>
      <c r="H247" s="54" t="e">
        <v>#N/A</v>
      </c>
      <c r="I247" s="54" t="e">
        <v>#N/A</v>
      </c>
      <c r="J247" s="54" t="e">
        <v>#N/A</v>
      </c>
      <c r="K247" s="54" t="e">
        <v>#N/A</v>
      </c>
      <c r="L247" s="54">
        <v>49.182502731369297</v>
      </c>
      <c r="M247" s="59" t="e">
        <v>#N/A</v>
      </c>
      <c r="N247" s="32"/>
      <c r="O247" s="40" t="e">
        <v>#N/A</v>
      </c>
      <c r="P247" s="33" t="e">
        <v>#N/A</v>
      </c>
      <c r="Q247" s="33" t="e">
        <v>#N/A</v>
      </c>
      <c r="R247" s="33" t="e">
        <v>#N/A</v>
      </c>
      <c r="S247" s="114">
        <v>49.182502731369297</v>
      </c>
      <c r="T247" s="174"/>
      <c r="AA247" s="55"/>
    </row>
    <row r="248" spans="1:27" x14ac:dyDescent="0.2">
      <c r="A248" s="58">
        <v>42509</v>
      </c>
      <c r="B248" s="37">
        <v>100</v>
      </c>
      <c r="C248" s="380">
        <v>25</v>
      </c>
      <c r="D248" s="54" t="e">
        <v>#N/A</v>
      </c>
      <c r="E248" s="54">
        <v>36.776416943442555</v>
      </c>
      <c r="F248" s="54" t="e">
        <v>#N/A</v>
      </c>
      <c r="G248" s="54" t="e">
        <v>#N/A</v>
      </c>
      <c r="H248" s="54" t="e">
        <v>#N/A</v>
      </c>
      <c r="I248" s="54" t="e">
        <v>#N/A</v>
      </c>
      <c r="J248" s="54" t="e">
        <v>#N/A</v>
      </c>
      <c r="K248" s="54" t="e">
        <v>#N/A</v>
      </c>
      <c r="L248" s="54" t="e">
        <v>#N/A</v>
      </c>
      <c r="M248" s="59" t="e">
        <v>#N/A</v>
      </c>
      <c r="N248" s="32"/>
      <c r="O248" s="40" t="e">
        <v>#N/A</v>
      </c>
      <c r="P248" s="33">
        <v>36.776416943442555</v>
      </c>
      <c r="Q248" s="33" t="e">
        <v>#N/A</v>
      </c>
      <c r="R248" s="33" t="e">
        <v>#N/A</v>
      </c>
      <c r="S248" s="114" t="e">
        <v>#N/A</v>
      </c>
      <c r="T248" s="174"/>
      <c r="AA248" s="55"/>
    </row>
    <row r="249" spans="1:27" x14ac:dyDescent="0.2">
      <c r="A249" s="58">
        <v>42584</v>
      </c>
      <c r="B249" s="37">
        <v>128</v>
      </c>
      <c r="C249" s="380">
        <v>15</v>
      </c>
      <c r="D249" s="54">
        <v>33.149425683139199</v>
      </c>
      <c r="E249" s="54" t="e">
        <v>#N/A</v>
      </c>
      <c r="F249" s="54" t="e">
        <v>#N/A</v>
      </c>
      <c r="G249" s="54" t="e">
        <v>#N/A</v>
      </c>
      <c r="H249" s="54" t="e">
        <v>#N/A</v>
      </c>
      <c r="I249" s="54" t="e">
        <v>#N/A</v>
      </c>
      <c r="J249" s="54" t="e">
        <v>#N/A</v>
      </c>
      <c r="K249" s="54" t="e">
        <v>#N/A</v>
      </c>
      <c r="L249" s="54" t="e">
        <v>#N/A</v>
      </c>
      <c r="M249" s="59" t="e">
        <v>#N/A</v>
      </c>
      <c r="O249" s="40" t="e">
        <v>#N/A</v>
      </c>
      <c r="P249" s="33">
        <v>33.149425683139199</v>
      </c>
      <c r="Q249" s="33" t="e">
        <v>#N/A</v>
      </c>
      <c r="R249" s="33" t="e">
        <v>#N/A</v>
      </c>
      <c r="S249" s="114" t="e">
        <v>#N/A</v>
      </c>
      <c r="T249" s="174"/>
      <c r="AA249" s="55"/>
    </row>
    <row r="250" spans="1:27" x14ac:dyDescent="0.2">
      <c r="A250" s="58">
        <v>42586</v>
      </c>
      <c r="B250" s="37">
        <v>20</v>
      </c>
      <c r="C250" s="380">
        <v>15</v>
      </c>
      <c r="D250" s="54">
        <v>43.924190988155132</v>
      </c>
      <c r="E250" s="54" t="e">
        <v>#N/A</v>
      </c>
      <c r="F250" s="54" t="e">
        <v>#N/A</v>
      </c>
      <c r="G250" s="54" t="e">
        <v>#N/A</v>
      </c>
      <c r="H250" s="54" t="e">
        <v>#N/A</v>
      </c>
      <c r="I250" s="54" t="e">
        <v>#N/A</v>
      </c>
      <c r="J250" s="54" t="e">
        <v>#N/A</v>
      </c>
      <c r="K250" s="54" t="e">
        <v>#N/A</v>
      </c>
      <c r="L250" s="54" t="e">
        <v>#N/A</v>
      </c>
      <c r="M250" s="59" t="e">
        <v>#N/A</v>
      </c>
      <c r="N250" s="32"/>
      <c r="O250" s="40" t="e">
        <v>#N/A</v>
      </c>
      <c r="P250" s="33">
        <v>43.924190988155132</v>
      </c>
      <c r="Q250" s="33" t="e">
        <v>#N/A</v>
      </c>
      <c r="R250" s="33" t="e">
        <v>#N/A</v>
      </c>
      <c r="S250" s="114" t="e">
        <v>#N/A</v>
      </c>
      <c r="T250" s="174"/>
      <c r="AA250" s="55"/>
    </row>
    <row r="251" spans="1:27" x14ac:dyDescent="0.2">
      <c r="A251" s="58">
        <v>42591</v>
      </c>
      <c r="B251" s="37">
        <v>16</v>
      </c>
      <c r="C251" s="380">
        <v>30</v>
      </c>
      <c r="D251" s="54" t="e">
        <v>#N/A</v>
      </c>
      <c r="E251" s="54">
        <v>48.699007247430586</v>
      </c>
      <c r="F251" s="54" t="e">
        <v>#N/A</v>
      </c>
      <c r="G251" s="54" t="e">
        <v>#N/A</v>
      </c>
      <c r="H251" s="54" t="e">
        <v>#N/A</v>
      </c>
      <c r="I251" s="54" t="e">
        <v>#N/A</v>
      </c>
      <c r="J251" s="54" t="e">
        <v>#N/A</v>
      </c>
      <c r="K251" s="54" t="e">
        <v>#N/A</v>
      </c>
      <c r="L251" s="54" t="e">
        <v>#N/A</v>
      </c>
      <c r="M251" s="59" t="e">
        <v>#N/A</v>
      </c>
      <c r="O251" s="40" t="e">
        <v>#N/A</v>
      </c>
      <c r="P251" s="33">
        <v>48.699007247430586</v>
      </c>
      <c r="Q251" s="33" t="e">
        <v>#N/A</v>
      </c>
      <c r="R251" s="33" t="e">
        <v>#N/A</v>
      </c>
      <c r="S251" s="114" t="e">
        <v>#N/A</v>
      </c>
      <c r="T251" s="174"/>
      <c r="AA251" s="55"/>
    </row>
    <row r="252" spans="1:27" x14ac:dyDescent="0.2">
      <c r="A252" s="58">
        <v>42608</v>
      </c>
      <c r="B252" s="37">
        <v>60</v>
      </c>
      <c r="C252" s="380">
        <v>25</v>
      </c>
      <c r="D252" s="54" t="e">
        <v>#N/A</v>
      </c>
      <c r="E252" s="54" t="e">
        <v>#N/A</v>
      </c>
      <c r="F252" s="54" t="e">
        <v>#N/A</v>
      </c>
      <c r="G252" s="54" t="e">
        <v>#N/A</v>
      </c>
      <c r="H252" s="54" t="e">
        <v>#N/A</v>
      </c>
      <c r="I252" s="54">
        <v>55.468923112446923</v>
      </c>
      <c r="J252" s="54" t="e">
        <v>#N/A</v>
      </c>
      <c r="K252" s="54" t="e">
        <v>#N/A</v>
      </c>
      <c r="L252" s="54" t="e">
        <v>#N/A</v>
      </c>
      <c r="M252" s="59" t="e">
        <v>#N/A</v>
      </c>
      <c r="N252" s="32"/>
      <c r="O252" s="40" t="e">
        <v>#N/A</v>
      </c>
      <c r="P252" s="33" t="e">
        <v>#N/A</v>
      </c>
      <c r="Q252" s="33" t="e">
        <v>#N/A</v>
      </c>
      <c r="R252" s="33">
        <v>55.468923112446923</v>
      </c>
      <c r="S252" s="114" t="e">
        <v>#N/A</v>
      </c>
      <c r="T252" s="174"/>
      <c r="AA252" s="55"/>
    </row>
    <row r="253" spans="1:27" x14ac:dyDescent="0.2">
      <c r="A253" s="58">
        <v>42611</v>
      </c>
      <c r="B253" s="37">
        <v>20</v>
      </c>
      <c r="C253" s="380">
        <v>20</v>
      </c>
      <c r="D253" s="54" t="e">
        <v>#N/A</v>
      </c>
      <c r="E253" s="54" t="e">
        <v>#N/A</v>
      </c>
      <c r="F253" s="54" t="e">
        <v>#N/A</v>
      </c>
      <c r="G253" s="54" t="e">
        <v>#N/A</v>
      </c>
      <c r="H253" s="54" t="e">
        <v>#N/A</v>
      </c>
      <c r="I253" s="54">
        <v>45.891602345308783</v>
      </c>
      <c r="J253" s="54" t="e">
        <v>#N/A</v>
      </c>
      <c r="K253" s="54" t="e">
        <v>#N/A</v>
      </c>
      <c r="L253" s="54" t="e">
        <v>#N/A</v>
      </c>
      <c r="M253" s="59" t="e">
        <v>#N/A</v>
      </c>
      <c r="N253" s="32"/>
      <c r="O253" s="40" t="e">
        <v>#N/A</v>
      </c>
      <c r="P253" s="33" t="e">
        <v>#N/A</v>
      </c>
      <c r="Q253" s="33" t="e">
        <v>#N/A</v>
      </c>
      <c r="R253" s="33">
        <v>45.891602345308783</v>
      </c>
      <c r="S253" s="114" t="e">
        <v>#N/A</v>
      </c>
      <c r="T253" s="174"/>
      <c r="AA253" s="55"/>
    </row>
    <row r="254" spans="1:27" x14ac:dyDescent="0.2">
      <c r="A254" s="58">
        <v>42628</v>
      </c>
      <c r="B254" s="37">
        <v>100</v>
      </c>
      <c r="C254" s="380">
        <v>15</v>
      </c>
      <c r="D254" s="54">
        <v>44.844408108509462</v>
      </c>
      <c r="E254" s="54" t="e">
        <v>#N/A</v>
      </c>
      <c r="F254" s="54" t="e">
        <v>#N/A</v>
      </c>
      <c r="G254" s="54" t="e">
        <v>#N/A</v>
      </c>
      <c r="H254" s="54" t="e">
        <v>#N/A</v>
      </c>
      <c r="I254" s="54" t="e">
        <v>#N/A</v>
      </c>
      <c r="J254" s="54" t="e">
        <v>#N/A</v>
      </c>
      <c r="K254" s="54" t="e">
        <v>#N/A</v>
      </c>
      <c r="L254" s="54" t="e">
        <v>#N/A</v>
      </c>
      <c r="M254" s="59" t="e">
        <v>#N/A</v>
      </c>
      <c r="N254" s="32"/>
      <c r="O254" s="40" t="e">
        <v>#N/A</v>
      </c>
      <c r="P254" s="33">
        <v>44.844408108509462</v>
      </c>
      <c r="Q254" s="33" t="e">
        <v>#N/A</v>
      </c>
      <c r="R254" s="33" t="e">
        <v>#N/A</v>
      </c>
      <c r="S254" s="114" t="e">
        <v>#N/A</v>
      </c>
      <c r="T254" s="174"/>
      <c r="AA254" s="55"/>
    </row>
    <row r="255" spans="1:27" x14ac:dyDescent="0.2">
      <c r="A255" s="58">
        <v>42633</v>
      </c>
      <c r="B255" s="37">
        <v>100</v>
      </c>
      <c r="C255" s="380">
        <v>20</v>
      </c>
      <c r="D255" s="54" t="e">
        <v>#N/A</v>
      </c>
      <c r="E255" s="54" t="e">
        <v>#N/A</v>
      </c>
      <c r="F255" s="54" t="e">
        <v>#N/A</v>
      </c>
      <c r="G255" s="54" t="e">
        <v>#N/A</v>
      </c>
      <c r="H255" s="54" t="e">
        <v>#N/A</v>
      </c>
      <c r="I255" s="54">
        <v>44.942744360187817</v>
      </c>
      <c r="J255" s="54" t="e">
        <v>#N/A</v>
      </c>
      <c r="K255" s="54" t="e">
        <v>#N/A</v>
      </c>
      <c r="L255" s="54" t="e">
        <v>#N/A</v>
      </c>
      <c r="M255" s="59" t="e">
        <v>#N/A</v>
      </c>
      <c r="N255" s="32"/>
      <c r="O255" s="40" t="e">
        <v>#N/A</v>
      </c>
      <c r="P255" s="33" t="e">
        <v>#N/A</v>
      </c>
      <c r="Q255" s="33" t="e">
        <v>#N/A</v>
      </c>
      <c r="R255" s="33">
        <v>44.942744360187817</v>
      </c>
      <c r="S255" s="114" t="e">
        <v>#N/A</v>
      </c>
      <c r="T255" s="174"/>
      <c r="AA255" s="55"/>
    </row>
    <row r="256" spans="1:27" x14ac:dyDescent="0.2">
      <c r="A256" s="58">
        <v>42635</v>
      </c>
      <c r="B256" s="37">
        <v>24.9</v>
      </c>
      <c r="C256" s="380">
        <v>20</v>
      </c>
      <c r="D256" s="54" t="e">
        <v>#N/A</v>
      </c>
      <c r="E256" s="54" t="e">
        <v>#N/A</v>
      </c>
      <c r="F256" s="54" t="e">
        <v>#N/A</v>
      </c>
      <c r="G256" s="54" t="e">
        <v>#N/A</v>
      </c>
      <c r="H256" s="54" t="e">
        <v>#N/A</v>
      </c>
      <c r="I256" s="54" t="e">
        <v>#N/A</v>
      </c>
      <c r="J256" s="54">
        <v>159.82564271774476</v>
      </c>
      <c r="K256" s="54" t="e">
        <v>#N/A</v>
      </c>
      <c r="L256" s="54" t="e">
        <v>#N/A</v>
      </c>
      <c r="M256" s="59" t="e">
        <v>#N/A</v>
      </c>
      <c r="N256" s="32"/>
      <c r="O256" s="40" t="e">
        <v>#N/A</v>
      </c>
      <c r="P256" s="33" t="e">
        <v>#N/A</v>
      </c>
      <c r="Q256" s="33" t="e">
        <v>#N/A</v>
      </c>
      <c r="R256" s="33">
        <v>159.82564271774476</v>
      </c>
      <c r="S256" s="114" t="e">
        <v>#N/A</v>
      </c>
      <c r="T256" s="174"/>
      <c r="AA256" s="55"/>
    </row>
    <row r="257" spans="1:27" x14ac:dyDescent="0.2">
      <c r="A257" s="58">
        <v>42636</v>
      </c>
      <c r="B257" s="37">
        <v>40</v>
      </c>
      <c r="C257" s="380">
        <v>20</v>
      </c>
      <c r="D257" s="54">
        <v>38.605045820694727</v>
      </c>
      <c r="E257" s="54" t="e">
        <v>#N/A</v>
      </c>
      <c r="F257" s="54" t="e">
        <v>#N/A</v>
      </c>
      <c r="G257" s="54" t="e">
        <v>#N/A</v>
      </c>
      <c r="H257" s="54" t="e">
        <v>#N/A</v>
      </c>
      <c r="I257" s="54" t="e">
        <v>#N/A</v>
      </c>
      <c r="J257" s="54" t="e">
        <v>#N/A</v>
      </c>
      <c r="K257" s="54" t="e">
        <v>#N/A</v>
      </c>
      <c r="L257" s="54" t="e">
        <v>#N/A</v>
      </c>
      <c r="M257" s="59" t="e">
        <v>#N/A</v>
      </c>
      <c r="O257" s="40" t="e">
        <v>#N/A</v>
      </c>
      <c r="P257" s="33">
        <v>38.605045820694727</v>
      </c>
      <c r="Q257" s="33" t="e">
        <v>#N/A</v>
      </c>
      <c r="R257" s="33" t="e">
        <v>#N/A</v>
      </c>
      <c r="S257" s="114" t="e">
        <v>#N/A</v>
      </c>
      <c r="T257" s="174"/>
      <c r="AA257" s="55"/>
    </row>
    <row r="258" spans="1:27" x14ac:dyDescent="0.2">
      <c r="A258" s="58">
        <v>42636</v>
      </c>
      <c r="B258" s="37">
        <v>20</v>
      </c>
      <c r="C258" s="380">
        <v>20</v>
      </c>
      <c r="D258" s="54">
        <v>38.605045820694727</v>
      </c>
      <c r="E258" s="54" t="e">
        <v>#N/A</v>
      </c>
      <c r="F258" s="54" t="e">
        <v>#N/A</v>
      </c>
      <c r="G258" s="54" t="e">
        <v>#N/A</v>
      </c>
      <c r="H258" s="54" t="e">
        <v>#N/A</v>
      </c>
      <c r="I258" s="54" t="e">
        <v>#N/A</v>
      </c>
      <c r="J258" s="54" t="e">
        <v>#N/A</v>
      </c>
      <c r="K258" s="54" t="e">
        <v>#N/A</v>
      </c>
      <c r="L258" s="54" t="e">
        <v>#N/A</v>
      </c>
      <c r="M258" s="59" t="e">
        <v>#N/A</v>
      </c>
      <c r="N258" s="32"/>
      <c r="O258" s="40" t="e">
        <v>#N/A</v>
      </c>
      <c r="P258" s="33">
        <v>38.605045820694727</v>
      </c>
      <c r="Q258" s="33" t="e">
        <v>#N/A</v>
      </c>
      <c r="R258" s="33" t="e">
        <v>#N/A</v>
      </c>
      <c r="S258" s="114" t="e">
        <v>#N/A</v>
      </c>
      <c r="T258" s="174"/>
      <c r="AA258" s="55"/>
    </row>
    <row r="259" spans="1:27" x14ac:dyDescent="0.2">
      <c r="A259" s="58">
        <v>42636</v>
      </c>
      <c r="B259" s="37">
        <v>50</v>
      </c>
      <c r="C259" s="380">
        <v>20</v>
      </c>
      <c r="D259" s="54">
        <v>38.605045820694727</v>
      </c>
      <c r="E259" s="54" t="e">
        <v>#N/A</v>
      </c>
      <c r="F259" s="54" t="e">
        <v>#N/A</v>
      </c>
      <c r="G259" s="54" t="e">
        <v>#N/A</v>
      </c>
      <c r="H259" s="54" t="e">
        <v>#N/A</v>
      </c>
      <c r="I259" s="54" t="e">
        <v>#N/A</v>
      </c>
      <c r="J259" s="54" t="e">
        <v>#N/A</v>
      </c>
      <c r="K259" s="54" t="e">
        <v>#N/A</v>
      </c>
      <c r="L259" s="54" t="e">
        <v>#N/A</v>
      </c>
      <c r="M259" s="59" t="e">
        <v>#N/A</v>
      </c>
      <c r="N259" s="32"/>
      <c r="O259" s="40" t="e">
        <v>#N/A</v>
      </c>
      <c r="P259" s="33">
        <v>38.605045820694727</v>
      </c>
      <c r="Q259" s="33" t="e">
        <v>#N/A</v>
      </c>
      <c r="R259" s="33" t="e">
        <v>#N/A</v>
      </c>
      <c r="S259" s="114" t="e">
        <v>#N/A</v>
      </c>
      <c r="T259" s="174"/>
      <c r="AA259" s="55"/>
    </row>
    <row r="260" spans="1:27" x14ac:dyDescent="0.2">
      <c r="A260" s="58">
        <v>42636</v>
      </c>
      <c r="B260" s="37">
        <v>50</v>
      </c>
      <c r="C260" s="380">
        <v>20</v>
      </c>
      <c r="D260" s="54">
        <v>38.605045820694727</v>
      </c>
      <c r="E260" s="54" t="e">
        <v>#N/A</v>
      </c>
      <c r="F260" s="54" t="e">
        <v>#N/A</v>
      </c>
      <c r="G260" s="54" t="e">
        <v>#N/A</v>
      </c>
      <c r="H260" s="54" t="e">
        <v>#N/A</v>
      </c>
      <c r="I260" s="54" t="e">
        <v>#N/A</v>
      </c>
      <c r="J260" s="54" t="e">
        <v>#N/A</v>
      </c>
      <c r="K260" s="54" t="e">
        <v>#N/A</v>
      </c>
      <c r="L260" s="54" t="e">
        <v>#N/A</v>
      </c>
      <c r="M260" s="59" t="e">
        <v>#N/A</v>
      </c>
      <c r="N260" s="32"/>
      <c r="O260" s="40" t="e">
        <v>#N/A</v>
      </c>
      <c r="P260" s="33">
        <v>38.605045820694727</v>
      </c>
      <c r="Q260" s="33" t="e">
        <v>#N/A</v>
      </c>
      <c r="R260" s="33" t="e">
        <v>#N/A</v>
      </c>
      <c r="S260" s="114" t="e">
        <v>#N/A</v>
      </c>
      <c r="T260" s="174"/>
      <c r="AA260" s="55"/>
    </row>
    <row r="261" spans="1:27" x14ac:dyDescent="0.2">
      <c r="A261" s="58">
        <v>42689</v>
      </c>
      <c r="B261" s="37">
        <v>105</v>
      </c>
      <c r="C261" s="380">
        <v>20</v>
      </c>
      <c r="D261" s="54">
        <v>41.366413154898268</v>
      </c>
      <c r="E261" s="54" t="e">
        <v>#N/A</v>
      </c>
      <c r="F261" s="54" t="e">
        <v>#N/A</v>
      </c>
      <c r="G261" s="54" t="e">
        <v>#N/A</v>
      </c>
      <c r="H261" s="54" t="e">
        <v>#N/A</v>
      </c>
      <c r="I261" s="54" t="e">
        <v>#N/A</v>
      </c>
      <c r="J261" s="54" t="e">
        <v>#N/A</v>
      </c>
      <c r="K261" s="54" t="e">
        <v>#N/A</v>
      </c>
      <c r="L261" s="54" t="e">
        <v>#N/A</v>
      </c>
      <c r="M261" s="59" t="e">
        <v>#N/A</v>
      </c>
      <c r="N261" s="32"/>
      <c r="O261" s="40" t="e">
        <v>#N/A</v>
      </c>
      <c r="P261" s="33">
        <v>41.366413154898268</v>
      </c>
      <c r="Q261" s="33" t="e">
        <v>#N/A</v>
      </c>
      <c r="R261" s="33" t="e">
        <v>#N/A</v>
      </c>
      <c r="S261" s="114" t="e">
        <v>#N/A</v>
      </c>
      <c r="T261" s="174"/>
      <c r="AA261" s="55"/>
    </row>
    <row r="262" spans="1:27" x14ac:dyDescent="0.2">
      <c r="A262" s="58">
        <v>42692</v>
      </c>
      <c r="B262" s="37">
        <v>150</v>
      </c>
      <c r="C262" s="380">
        <v>25</v>
      </c>
      <c r="D262" s="54" t="e">
        <v>#N/A</v>
      </c>
      <c r="E262" s="54" t="e">
        <v>#N/A</v>
      </c>
      <c r="F262" s="54" t="e">
        <v>#N/A</v>
      </c>
      <c r="G262" s="54" t="e">
        <v>#N/A</v>
      </c>
      <c r="H262" s="54">
        <v>36.721411731569063</v>
      </c>
      <c r="I262" s="54" t="e">
        <v>#N/A</v>
      </c>
      <c r="J262" s="54" t="e">
        <v>#N/A</v>
      </c>
      <c r="K262" s="54" t="e">
        <v>#N/A</v>
      </c>
      <c r="L262" s="54" t="e">
        <v>#N/A</v>
      </c>
      <c r="M262" s="59" t="e">
        <v>#N/A</v>
      </c>
      <c r="O262" s="40" t="e">
        <v>#N/A</v>
      </c>
      <c r="P262" s="33" t="e">
        <v>#N/A</v>
      </c>
      <c r="Q262" s="33">
        <v>36.721411731569063</v>
      </c>
      <c r="R262" s="33" t="e">
        <v>#N/A</v>
      </c>
      <c r="S262" s="114" t="e">
        <v>#N/A</v>
      </c>
      <c r="T262" s="174"/>
      <c r="AA262" s="55"/>
    </row>
    <row r="263" spans="1:27" x14ac:dyDescent="0.2">
      <c r="A263" s="58">
        <v>42692</v>
      </c>
      <c r="B263" s="37">
        <v>80</v>
      </c>
      <c r="C263" s="380">
        <v>20</v>
      </c>
      <c r="D263" s="54">
        <v>36.175666507035459</v>
      </c>
      <c r="E263" s="54" t="e">
        <v>#N/A</v>
      </c>
      <c r="F263" s="54" t="e">
        <v>#N/A</v>
      </c>
      <c r="G263" s="54" t="e">
        <v>#N/A</v>
      </c>
      <c r="H263" s="54" t="e">
        <v>#N/A</v>
      </c>
      <c r="I263" s="54" t="e">
        <v>#N/A</v>
      </c>
      <c r="J263" s="54" t="e">
        <v>#N/A</v>
      </c>
      <c r="K263" s="54" t="e">
        <v>#N/A</v>
      </c>
      <c r="L263" s="54" t="e">
        <v>#N/A</v>
      </c>
      <c r="M263" s="59" t="e">
        <v>#N/A</v>
      </c>
      <c r="N263" s="32"/>
      <c r="O263" s="40" t="e">
        <v>#N/A</v>
      </c>
      <c r="P263" s="33">
        <v>36.175666507035459</v>
      </c>
      <c r="Q263" s="33" t="e">
        <v>#N/A</v>
      </c>
      <c r="R263" s="33" t="e">
        <v>#N/A</v>
      </c>
      <c r="S263" s="114" t="e">
        <v>#N/A</v>
      </c>
      <c r="T263" s="174"/>
      <c r="AA263" s="55"/>
    </row>
    <row r="264" spans="1:27" x14ac:dyDescent="0.2">
      <c r="A264" s="58">
        <v>42692</v>
      </c>
      <c r="B264" s="37">
        <v>125</v>
      </c>
      <c r="C264" s="380">
        <v>15</v>
      </c>
      <c r="D264" s="54">
        <v>30.313749329442391</v>
      </c>
      <c r="E264" s="54" t="e">
        <v>#N/A</v>
      </c>
      <c r="F264" s="54" t="e">
        <v>#N/A</v>
      </c>
      <c r="G264" s="54" t="e">
        <v>#N/A</v>
      </c>
      <c r="H264" s="54" t="e">
        <v>#N/A</v>
      </c>
      <c r="I264" s="54" t="e">
        <v>#N/A</v>
      </c>
      <c r="J264" s="54" t="e">
        <v>#N/A</v>
      </c>
      <c r="K264" s="54" t="e">
        <v>#N/A</v>
      </c>
      <c r="L264" s="54" t="e">
        <v>#N/A</v>
      </c>
      <c r="M264" s="59" t="e">
        <v>#N/A</v>
      </c>
      <c r="O264" s="40" t="e">
        <v>#N/A</v>
      </c>
      <c r="P264" s="33">
        <v>30.313749329442391</v>
      </c>
      <c r="Q264" s="33" t="e">
        <v>#N/A</v>
      </c>
      <c r="R264" s="33" t="e">
        <v>#N/A</v>
      </c>
      <c r="S264" s="114" t="e">
        <v>#N/A</v>
      </c>
      <c r="T264" s="174"/>
      <c r="AA264" s="55"/>
    </row>
    <row r="265" spans="1:27" x14ac:dyDescent="0.2">
      <c r="A265" s="58">
        <v>42717</v>
      </c>
      <c r="B265" s="37">
        <v>7.8</v>
      </c>
      <c r="C265" s="380">
        <v>25</v>
      </c>
      <c r="D265" s="54" t="e">
        <v>#N/A</v>
      </c>
      <c r="E265" s="54">
        <v>43.929182393800147</v>
      </c>
      <c r="F265" s="54" t="e">
        <v>#N/A</v>
      </c>
      <c r="G265" s="54" t="e">
        <v>#N/A</v>
      </c>
      <c r="H265" s="54" t="e">
        <v>#N/A</v>
      </c>
      <c r="I265" s="54" t="e">
        <v>#N/A</v>
      </c>
      <c r="J265" s="54" t="e">
        <v>#N/A</v>
      </c>
      <c r="K265" s="54" t="e">
        <v>#N/A</v>
      </c>
      <c r="L265" s="54" t="e">
        <v>#N/A</v>
      </c>
      <c r="M265" s="59" t="e">
        <v>#N/A</v>
      </c>
      <c r="N265" s="32"/>
      <c r="O265" s="40" t="e">
        <v>#N/A</v>
      </c>
      <c r="P265" s="33">
        <v>43.929182393800147</v>
      </c>
      <c r="Q265" s="33" t="e">
        <v>#N/A</v>
      </c>
      <c r="R265" s="33" t="e">
        <v>#N/A</v>
      </c>
      <c r="S265" s="114" t="e">
        <v>#N/A</v>
      </c>
      <c r="T265" s="174"/>
      <c r="AA265" s="55"/>
    </row>
    <row r="266" spans="1:27" x14ac:dyDescent="0.2">
      <c r="A266" s="58">
        <v>42719</v>
      </c>
      <c r="B266" s="37">
        <v>200</v>
      </c>
      <c r="C266" s="380">
        <v>25</v>
      </c>
      <c r="D266" s="54" t="e">
        <v>#N/A</v>
      </c>
      <c r="E266" s="54">
        <v>33.703600699859827</v>
      </c>
      <c r="F266" s="54" t="e">
        <v>#N/A</v>
      </c>
      <c r="G266" s="54" t="e">
        <v>#N/A</v>
      </c>
      <c r="H266" s="54" t="e">
        <v>#N/A</v>
      </c>
      <c r="I266" s="54" t="e">
        <v>#N/A</v>
      </c>
      <c r="J266" s="54" t="e">
        <v>#N/A</v>
      </c>
      <c r="K266" s="54" t="e">
        <v>#N/A</v>
      </c>
      <c r="L266" s="54" t="e">
        <v>#N/A</v>
      </c>
      <c r="M266" s="59" t="e">
        <v>#N/A</v>
      </c>
      <c r="N266" s="32"/>
      <c r="O266" s="40" t="e">
        <v>#N/A</v>
      </c>
      <c r="P266" s="33">
        <v>33.703600699859827</v>
      </c>
      <c r="Q266" s="33" t="e">
        <v>#N/A</v>
      </c>
      <c r="R266" s="33" t="e">
        <v>#N/A</v>
      </c>
      <c r="S266" s="114" t="e">
        <v>#N/A</v>
      </c>
      <c r="T266" s="174"/>
      <c r="AA266" s="55"/>
    </row>
    <row r="267" spans="1:27" x14ac:dyDescent="0.2">
      <c r="A267" s="58">
        <v>42738</v>
      </c>
      <c r="B267" s="37">
        <v>7.2</v>
      </c>
      <c r="C267" s="380">
        <v>25</v>
      </c>
      <c r="D267" s="54" t="e">
        <v>#N/A</v>
      </c>
      <c r="E267" s="54" t="e">
        <v>#N/A</v>
      </c>
      <c r="F267" s="54" t="e">
        <v>#N/A</v>
      </c>
      <c r="G267" s="54" t="e">
        <v>#N/A</v>
      </c>
      <c r="H267" s="54" t="e">
        <v>#N/A</v>
      </c>
      <c r="I267" s="54" t="e">
        <v>#N/A</v>
      </c>
      <c r="J267" s="54" t="e">
        <v>#N/A</v>
      </c>
      <c r="K267" s="54" t="e">
        <v>#N/A</v>
      </c>
      <c r="L267" s="54">
        <v>55.489493550063365</v>
      </c>
      <c r="M267" s="59" t="e">
        <v>#N/A</v>
      </c>
      <c r="N267" s="32"/>
      <c r="O267" s="40" t="e">
        <v>#N/A</v>
      </c>
      <c r="P267" s="33" t="e">
        <v>#N/A</v>
      </c>
      <c r="Q267" s="33" t="e">
        <v>#N/A</v>
      </c>
      <c r="R267" s="33" t="e">
        <v>#N/A</v>
      </c>
      <c r="S267" s="114">
        <v>55.489493550063365</v>
      </c>
      <c r="T267" s="174"/>
      <c r="AA267" s="55"/>
    </row>
    <row r="268" spans="1:27" x14ac:dyDescent="0.2">
      <c r="A268" s="58">
        <v>42747</v>
      </c>
      <c r="B268" s="37">
        <v>14.7</v>
      </c>
      <c r="C268" s="380">
        <v>22</v>
      </c>
      <c r="D268" s="54" t="e">
        <v>#N/A</v>
      </c>
      <c r="E268" s="54" t="e">
        <v>#N/A</v>
      </c>
      <c r="F268" s="54" t="e">
        <v>#N/A</v>
      </c>
      <c r="G268" s="54" t="e">
        <v>#N/A</v>
      </c>
      <c r="H268" s="54" t="e">
        <v>#N/A</v>
      </c>
      <c r="I268" s="54" t="e">
        <v>#N/A</v>
      </c>
      <c r="J268" s="54" t="e">
        <v>#N/A</v>
      </c>
      <c r="K268" s="54" t="e">
        <v>#N/A</v>
      </c>
      <c r="L268" s="54" t="e">
        <v>#N/A</v>
      </c>
      <c r="M268" s="59">
        <v>105.01000518355075</v>
      </c>
      <c r="N268" s="32"/>
      <c r="O268" s="40">
        <v>105.01000518355075</v>
      </c>
      <c r="P268" s="33" t="e">
        <v>#N/A</v>
      </c>
      <c r="Q268" s="33" t="e">
        <v>#N/A</v>
      </c>
      <c r="R268" s="33" t="e">
        <v>#N/A</v>
      </c>
      <c r="S268" s="114" t="e">
        <v>#N/A</v>
      </c>
      <c r="T268" s="174"/>
      <c r="AA268" s="55"/>
    </row>
    <row r="269" spans="1:27" x14ac:dyDescent="0.2">
      <c r="A269" s="58">
        <v>42747</v>
      </c>
      <c r="B269" s="37">
        <v>45.9</v>
      </c>
      <c r="C269" s="380">
        <v>22</v>
      </c>
      <c r="D269" s="54" t="e">
        <v>#N/A</v>
      </c>
      <c r="E269" s="54" t="e">
        <v>#N/A</v>
      </c>
      <c r="F269" s="54" t="e">
        <v>#N/A</v>
      </c>
      <c r="G269" s="54" t="e">
        <v>#N/A</v>
      </c>
      <c r="H269" s="54" t="e">
        <v>#N/A</v>
      </c>
      <c r="I269" s="54" t="e">
        <v>#N/A</v>
      </c>
      <c r="J269" s="54" t="e">
        <v>#N/A</v>
      </c>
      <c r="K269" s="54" t="e">
        <v>#N/A</v>
      </c>
      <c r="L269" s="54" t="e">
        <v>#N/A</v>
      </c>
      <c r="M269" s="59">
        <v>96.089632164977843</v>
      </c>
      <c r="N269" s="32"/>
      <c r="O269" s="40">
        <v>96.089632164977843</v>
      </c>
      <c r="P269" s="33" t="e">
        <v>#N/A</v>
      </c>
      <c r="Q269" s="33" t="e">
        <v>#N/A</v>
      </c>
      <c r="R269" s="33" t="e">
        <v>#N/A</v>
      </c>
      <c r="S269" s="114" t="e">
        <v>#N/A</v>
      </c>
      <c r="T269" s="174"/>
      <c r="AA269" s="55"/>
    </row>
    <row r="270" spans="1:27" x14ac:dyDescent="0.2">
      <c r="A270" s="58">
        <v>42747</v>
      </c>
      <c r="B270" s="37">
        <v>100</v>
      </c>
      <c r="C270" s="380">
        <v>20</v>
      </c>
      <c r="D270" s="54" t="e">
        <v>#N/A</v>
      </c>
      <c r="E270" s="54" t="e">
        <v>#N/A</v>
      </c>
      <c r="F270" s="54">
        <v>38.679788628305204</v>
      </c>
      <c r="G270" s="54" t="e">
        <v>#N/A</v>
      </c>
      <c r="H270" s="54" t="e">
        <v>#N/A</v>
      </c>
      <c r="I270" s="54" t="e">
        <v>#N/A</v>
      </c>
      <c r="J270" s="54" t="e">
        <v>#N/A</v>
      </c>
      <c r="K270" s="54" t="e">
        <v>#N/A</v>
      </c>
      <c r="L270" s="54" t="e">
        <v>#N/A</v>
      </c>
      <c r="M270" s="59" t="e">
        <v>#N/A</v>
      </c>
      <c r="O270" s="40" t="e">
        <v>#N/A</v>
      </c>
      <c r="P270" s="33" t="e">
        <v>#N/A</v>
      </c>
      <c r="Q270" s="33">
        <v>38.679788628305204</v>
      </c>
      <c r="R270" s="33" t="e">
        <v>#N/A</v>
      </c>
      <c r="S270" s="114" t="e">
        <v>#N/A</v>
      </c>
      <c r="T270" s="174"/>
      <c r="AA270" s="55"/>
    </row>
    <row r="271" spans="1:27" x14ac:dyDescent="0.2">
      <c r="A271" s="58">
        <v>42752</v>
      </c>
      <c r="B271" s="37">
        <v>60</v>
      </c>
      <c r="C271" s="380">
        <v>20</v>
      </c>
      <c r="D271" s="54">
        <v>42.101726737165954</v>
      </c>
      <c r="E271" s="54" t="e">
        <v>#N/A</v>
      </c>
      <c r="F271" s="54" t="e">
        <v>#N/A</v>
      </c>
      <c r="G271" s="54" t="e">
        <v>#N/A</v>
      </c>
      <c r="H271" s="54" t="e">
        <v>#N/A</v>
      </c>
      <c r="I271" s="54" t="e">
        <v>#N/A</v>
      </c>
      <c r="J271" s="54" t="e">
        <v>#N/A</v>
      </c>
      <c r="K271" s="54" t="e">
        <v>#N/A</v>
      </c>
      <c r="L271" s="54" t="e">
        <v>#N/A</v>
      </c>
      <c r="M271" s="59" t="e">
        <v>#N/A</v>
      </c>
      <c r="N271" s="32"/>
      <c r="O271" s="40" t="e">
        <v>#N/A</v>
      </c>
      <c r="P271" s="33">
        <v>42.101726737165954</v>
      </c>
      <c r="Q271" s="33" t="e">
        <v>#N/A</v>
      </c>
      <c r="R271" s="33" t="e">
        <v>#N/A</v>
      </c>
      <c r="S271" s="114" t="e">
        <v>#N/A</v>
      </c>
      <c r="T271" s="174"/>
      <c r="AA271" s="55"/>
    </row>
    <row r="272" spans="1:27" x14ac:dyDescent="0.2">
      <c r="A272" s="58">
        <v>42766</v>
      </c>
      <c r="B272" s="37">
        <v>20</v>
      </c>
      <c r="C272" s="380">
        <v>20</v>
      </c>
      <c r="D272" s="54" t="e">
        <v>#N/A</v>
      </c>
      <c r="E272" s="54" t="e">
        <v>#N/A</v>
      </c>
      <c r="F272" s="54" t="e">
        <v>#N/A</v>
      </c>
      <c r="G272" s="54" t="e">
        <v>#N/A</v>
      </c>
      <c r="H272" s="54">
        <v>39.441808896677493</v>
      </c>
      <c r="I272" s="54" t="e">
        <v>#N/A</v>
      </c>
      <c r="J272" s="54" t="e">
        <v>#N/A</v>
      </c>
      <c r="K272" s="54" t="e">
        <v>#N/A</v>
      </c>
      <c r="L272" s="54" t="e">
        <v>#N/A</v>
      </c>
      <c r="M272" s="59" t="e">
        <v>#N/A</v>
      </c>
      <c r="N272" s="32"/>
      <c r="O272" s="40" t="e">
        <v>#N/A</v>
      </c>
      <c r="P272" s="33" t="e">
        <v>#N/A</v>
      </c>
      <c r="Q272" s="33">
        <v>39.441808896677493</v>
      </c>
      <c r="R272" s="33" t="e">
        <v>#N/A</v>
      </c>
      <c r="S272" s="114" t="e">
        <v>#N/A</v>
      </c>
      <c r="T272" s="174"/>
      <c r="AA272" s="55"/>
    </row>
    <row r="273" spans="1:27" x14ac:dyDescent="0.2">
      <c r="A273" s="58">
        <v>42817</v>
      </c>
      <c r="B273" s="37">
        <v>17</v>
      </c>
      <c r="C273" s="380">
        <v>20</v>
      </c>
      <c r="D273" s="54">
        <v>34.45301572098613</v>
      </c>
      <c r="E273" s="54" t="e">
        <v>#N/A</v>
      </c>
      <c r="F273" s="54" t="e">
        <v>#N/A</v>
      </c>
      <c r="G273" s="54" t="e">
        <v>#N/A</v>
      </c>
      <c r="H273" s="54" t="e">
        <v>#N/A</v>
      </c>
      <c r="I273" s="54" t="e">
        <v>#N/A</v>
      </c>
      <c r="J273" s="54" t="e">
        <v>#N/A</v>
      </c>
      <c r="K273" s="54" t="e">
        <v>#N/A</v>
      </c>
      <c r="L273" s="54" t="e">
        <v>#N/A</v>
      </c>
      <c r="M273" s="59" t="e">
        <v>#N/A</v>
      </c>
      <c r="N273" s="32"/>
      <c r="O273" s="40" t="e">
        <v>#N/A</v>
      </c>
      <c r="P273" s="33">
        <v>34.45301572098613</v>
      </c>
      <c r="Q273" s="33" t="e">
        <v>#N/A</v>
      </c>
      <c r="R273" s="33" t="e">
        <v>#N/A</v>
      </c>
      <c r="S273" s="114" t="e">
        <v>#N/A</v>
      </c>
      <c r="T273" s="174"/>
      <c r="AA273" s="55"/>
    </row>
    <row r="274" spans="1:27" x14ac:dyDescent="0.2">
      <c r="A274" s="58">
        <v>42825</v>
      </c>
      <c r="B274" s="37">
        <v>49</v>
      </c>
      <c r="C274" s="380">
        <v>22</v>
      </c>
      <c r="D274" s="54" t="e">
        <v>#N/A</v>
      </c>
      <c r="E274" s="54" t="e">
        <v>#N/A</v>
      </c>
      <c r="F274" s="54" t="e">
        <v>#N/A</v>
      </c>
      <c r="G274" s="54" t="e">
        <v>#N/A</v>
      </c>
      <c r="H274" s="54" t="e">
        <v>#N/A</v>
      </c>
      <c r="I274" s="54" t="e">
        <v>#N/A</v>
      </c>
      <c r="J274" s="54" t="e">
        <v>#N/A</v>
      </c>
      <c r="K274" s="54" t="e">
        <v>#N/A</v>
      </c>
      <c r="L274" s="54" t="e">
        <v>#N/A</v>
      </c>
      <c r="M274" s="59">
        <v>101.17120688763237</v>
      </c>
      <c r="N274" s="32"/>
      <c r="O274" s="40">
        <v>101.17120688763237</v>
      </c>
      <c r="P274" s="33" t="e">
        <v>#N/A</v>
      </c>
      <c r="Q274" s="33" t="e">
        <v>#N/A</v>
      </c>
      <c r="R274" s="33" t="e">
        <v>#N/A</v>
      </c>
      <c r="S274" s="114" t="e">
        <v>#N/A</v>
      </c>
      <c r="T274" s="174"/>
      <c r="AA274" s="55"/>
    </row>
    <row r="275" spans="1:27" x14ac:dyDescent="0.2">
      <c r="A275" s="58">
        <v>42826</v>
      </c>
      <c r="B275" s="37">
        <v>56</v>
      </c>
      <c r="C275" s="380">
        <v>25</v>
      </c>
      <c r="D275" s="54" t="e">
        <v>#N/A</v>
      </c>
      <c r="E275" s="54">
        <v>56.087630952828377</v>
      </c>
      <c r="F275" s="54" t="e">
        <v>#N/A</v>
      </c>
      <c r="G275" s="54" t="e">
        <v>#N/A</v>
      </c>
      <c r="H275" s="54" t="e">
        <v>#N/A</v>
      </c>
      <c r="I275" s="54" t="e">
        <v>#N/A</v>
      </c>
      <c r="J275" s="54" t="e">
        <v>#N/A</v>
      </c>
      <c r="K275" s="54" t="e">
        <v>#N/A</v>
      </c>
      <c r="L275" s="54" t="e">
        <v>#N/A</v>
      </c>
      <c r="M275" s="59" t="e">
        <v>#N/A</v>
      </c>
      <c r="N275" s="32"/>
      <c r="O275" s="40" t="e">
        <v>#N/A</v>
      </c>
      <c r="P275" s="33">
        <v>56.087630952828377</v>
      </c>
      <c r="Q275" s="33" t="e">
        <v>#N/A</v>
      </c>
      <c r="R275" s="33" t="e">
        <v>#N/A</v>
      </c>
      <c r="S275" s="114" t="e">
        <v>#N/A</v>
      </c>
      <c r="T275" s="174"/>
      <c r="AA275" s="55"/>
    </row>
    <row r="276" spans="1:27" x14ac:dyDescent="0.2">
      <c r="A276" s="58">
        <v>42843</v>
      </c>
      <c r="B276" s="37">
        <v>74.900000000000006</v>
      </c>
      <c r="C276" s="380">
        <v>20</v>
      </c>
      <c r="D276" s="54" t="e">
        <v>#N/A</v>
      </c>
      <c r="E276" s="54" t="e">
        <v>#N/A</v>
      </c>
      <c r="F276" s="54" t="e">
        <v>#N/A</v>
      </c>
      <c r="G276" s="54" t="e">
        <v>#N/A</v>
      </c>
      <c r="H276" s="54" t="e">
        <v>#N/A</v>
      </c>
      <c r="I276" s="54" t="e">
        <v>#N/A</v>
      </c>
      <c r="J276" s="54" t="e">
        <v>#N/A</v>
      </c>
      <c r="K276" s="54" t="e">
        <v>#N/A</v>
      </c>
      <c r="L276" s="54">
        <v>33.40751325867781</v>
      </c>
      <c r="M276" s="59" t="e">
        <v>#N/A</v>
      </c>
      <c r="N276" s="32"/>
      <c r="O276" s="40" t="e">
        <v>#N/A</v>
      </c>
      <c r="P276" s="33" t="e">
        <v>#N/A</v>
      </c>
      <c r="Q276" s="33" t="e">
        <v>#N/A</v>
      </c>
      <c r="R276" s="33" t="e">
        <v>#N/A</v>
      </c>
      <c r="S276" s="114">
        <v>33.40751325867781</v>
      </c>
      <c r="T276" s="174"/>
      <c r="AA276" s="55"/>
    </row>
    <row r="277" spans="1:27" x14ac:dyDescent="0.2">
      <c r="A277" s="58">
        <v>42877</v>
      </c>
      <c r="B277" s="37">
        <v>100</v>
      </c>
      <c r="C277" s="380">
        <v>20</v>
      </c>
      <c r="D277" s="54" t="e">
        <v>#N/A</v>
      </c>
      <c r="E277" s="54">
        <v>22.685985736280124</v>
      </c>
      <c r="F277" s="54" t="e">
        <v>#N/A</v>
      </c>
      <c r="G277" s="54" t="e">
        <v>#N/A</v>
      </c>
      <c r="H277" s="54" t="e">
        <v>#N/A</v>
      </c>
      <c r="I277" s="54" t="e">
        <v>#N/A</v>
      </c>
      <c r="J277" s="54" t="e">
        <v>#N/A</v>
      </c>
      <c r="K277" s="54" t="e">
        <v>#N/A</v>
      </c>
      <c r="L277" s="54" t="e">
        <v>#N/A</v>
      </c>
      <c r="M277" s="59" t="e">
        <v>#N/A</v>
      </c>
      <c r="N277" s="32"/>
      <c r="O277" s="40" t="e">
        <v>#N/A</v>
      </c>
      <c r="P277" s="33">
        <v>22.685985736280124</v>
      </c>
      <c r="Q277" s="33" t="e">
        <v>#N/A</v>
      </c>
      <c r="R277" s="33" t="e">
        <v>#N/A</v>
      </c>
      <c r="S277" s="114" t="e">
        <v>#N/A</v>
      </c>
      <c r="T277" s="174"/>
      <c r="AA277" s="55"/>
    </row>
    <row r="278" spans="1:27" x14ac:dyDescent="0.2">
      <c r="A278" s="58">
        <v>42880</v>
      </c>
      <c r="B278" s="37">
        <v>78.400000000000006</v>
      </c>
      <c r="C278" s="380">
        <v>20</v>
      </c>
      <c r="D278" s="54" t="e">
        <v>#N/A</v>
      </c>
      <c r="E278" s="54" t="e">
        <v>#N/A</v>
      </c>
      <c r="F278" s="54" t="e">
        <v>#N/A</v>
      </c>
      <c r="G278" s="54" t="e">
        <v>#N/A</v>
      </c>
      <c r="H278" s="54" t="e">
        <v>#N/A</v>
      </c>
      <c r="I278" s="54" t="e">
        <v>#N/A</v>
      </c>
      <c r="J278" s="54" t="e">
        <v>#N/A</v>
      </c>
      <c r="K278" s="54">
        <v>77.165817157251325</v>
      </c>
      <c r="L278" s="54" t="e">
        <v>#N/A</v>
      </c>
      <c r="M278" s="59" t="e">
        <v>#N/A</v>
      </c>
      <c r="N278" s="32"/>
      <c r="O278" s="40" t="e">
        <v>#N/A</v>
      </c>
      <c r="P278" s="33" t="e">
        <v>#N/A</v>
      </c>
      <c r="Q278" s="33" t="e">
        <v>#N/A</v>
      </c>
      <c r="R278" s="33">
        <v>77.165817157251325</v>
      </c>
      <c r="S278" s="114" t="e">
        <v>#N/A</v>
      </c>
      <c r="T278" s="174"/>
      <c r="AA278" s="55"/>
    </row>
    <row r="279" spans="1:27" x14ac:dyDescent="0.2">
      <c r="A279" s="58">
        <v>42880</v>
      </c>
      <c r="B279" s="37">
        <v>50</v>
      </c>
      <c r="C279" s="380">
        <v>20</v>
      </c>
      <c r="D279" s="54" t="e">
        <v>#N/A</v>
      </c>
      <c r="E279" s="54" t="e">
        <v>#N/A</v>
      </c>
      <c r="F279" s="54" t="e">
        <v>#N/A</v>
      </c>
      <c r="G279" s="54" t="e">
        <v>#N/A</v>
      </c>
      <c r="H279" s="54" t="e">
        <v>#N/A</v>
      </c>
      <c r="I279" s="54" t="e">
        <v>#N/A</v>
      </c>
      <c r="J279" s="54" t="e">
        <v>#N/A</v>
      </c>
      <c r="K279" s="54">
        <v>71.800132758573895</v>
      </c>
      <c r="L279" s="54" t="e">
        <v>#N/A</v>
      </c>
      <c r="M279" s="59" t="e">
        <v>#N/A</v>
      </c>
      <c r="N279" s="32"/>
      <c r="O279" s="40" t="e">
        <v>#N/A</v>
      </c>
      <c r="P279" s="33" t="e">
        <v>#N/A</v>
      </c>
      <c r="Q279" s="33" t="e">
        <v>#N/A</v>
      </c>
      <c r="R279" s="33">
        <v>71.800132758573895</v>
      </c>
      <c r="S279" s="114" t="e">
        <v>#N/A</v>
      </c>
      <c r="T279" s="174"/>
      <c r="AA279" s="55"/>
    </row>
    <row r="280" spans="1:27" x14ac:dyDescent="0.2">
      <c r="A280" s="58">
        <v>42880</v>
      </c>
      <c r="B280" s="37">
        <v>9.4959999999999987</v>
      </c>
      <c r="C280" s="380">
        <v>20</v>
      </c>
      <c r="D280" s="54" t="e">
        <v>#N/A</v>
      </c>
      <c r="E280" s="54" t="e">
        <v>#N/A</v>
      </c>
      <c r="F280" s="54" t="e">
        <v>#N/A</v>
      </c>
      <c r="G280" s="54" t="e">
        <v>#N/A</v>
      </c>
      <c r="H280" s="54" t="e">
        <v>#N/A</v>
      </c>
      <c r="I280" s="54" t="e">
        <v>#N/A</v>
      </c>
      <c r="J280" s="54" t="e">
        <v>#N/A</v>
      </c>
      <c r="K280" s="54">
        <v>67.857544289449294</v>
      </c>
      <c r="L280" s="54" t="e">
        <v>#N/A</v>
      </c>
      <c r="M280" s="59" t="e">
        <v>#N/A</v>
      </c>
      <c r="O280" s="40" t="e">
        <v>#N/A</v>
      </c>
      <c r="P280" s="33" t="e">
        <v>#N/A</v>
      </c>
      <c r="Q280" s="33" t="e">
        <v>#N/A</v>
      </c>
      <c r="R280" s="33">
        <v>67.857544289449294</v>
      </c>
      <c r="S280" s="114" t="e">
        <v>#N/A</v>
      </c>
      <c r="T280" s="174"/>
      <c r="AA280" s="55"/>
    </row>
    <row r="281" spans="1:27" x14ac:dyDescent="0.2">
      <c r="A281" s="58">
        <v>42880</v>
      </c>
      <c r="B281" s="37">
        <v>39.864000000000004</v>
      </c>
      <c r="C281" s="380">
        <v>20</v>
      </c>
      <c r="D281" s="54" t="e">
        <v>#N/A</v>
      </c>
      <c r="E281" s="54" t="e">
        <v>#N/A</v>
      </c>
      <c r="F281" s="54" t="e">
        <v>#N/A</v>
      </c>
      <c r="G281" s="54" t="e">
        <v>#N/A</v>
      </c>
      <c r="H281" s="54" t="e">
        <v>#N/A</v>
      </c>
      <c r="I281" s="54" t="e">
        <v>#N/A</v>
      </c>
      <c r="J281" s="54" t="e">
        <v>#N/A</v>
      </c>
      <c r="K281" s="54">
        <v>76.641636786449581</v>
      </c>
      <c r="L281" s="54" t="e">
        <v>#N/A</v>
      </c>
      <c r="M281" s="59" t="e">
        <v>#N/A</v>
      </c>
      <c r="O281" s="40" t="e">
        <v>#N/A</v>
      </c>
      <c r="P281" s="33" t="e">
        <v>#N/A</v>
      </c>
      <c r="Q281" s="33" t="e">
        <v>#N/A</v>
      </c>
      <c r="R281" s="33">
        <v>76.641636786449581</v>
      </c>
      <c r="S281" s="114" t="e">
        <v>#N/A</v>
      </c>
      <c r="T281" s="174"/>
      <c r="AA281" s="55"/>
    </row>
    <row r="282" spans="1:27" x14ac:dyDescent="0.2">
      <c r="A282" s="58">
        <v>42881</v>
      </c>
      <c r="B282" s="37">
        <v>52.5</v>
      </c>
      <c r="C282" s="380">
        <v>25</v>
      </c>
      <c r="D282" s="54" t="e">
        <v>#N/A</v>
      </c>
      <c r="E282" s="54" t="e">
        <v>#N/A</v>
      </c>
      <c r="F282" s="54" t="e">
        <v>#N/A</v>
      </c>
      <c r="G282" s="54" t="e">
        <v>#N/A</v>
      </c>
      <c r="H282" s="54" t="e">
        <v>#N/A</v>
      </c>
      <c r="I282" s="54" t="e">
        <v>#N/A</v>
      </c>
      <c r="J282" s="54" t="e">
        <v>#N/A</v>
      </c>
      <c r="K282" s="54" t="e">
        <v>#N/A</v>
      </c>
      <c r="L282" s="54">
        <v>39.878841277519989</v>
      </c>
      <c r="M282" s="59" t="e">
        <v>#N/A</v>
      </c>
      <c r="N282" s="32"/>
      <c r="O282" s="40" t="e">
        <v>#N/A</v>
      </c>
      <c r="P282" s="33" t="e">
        <v>#N/A</v>
      </c>
      <c r="Q282" s="33" t="e">
        <v>#N/A</v>
      </c>
      <c r="R282" s="33" t="e">
        <v>#N/A</v>
      </c>
      <c r="S282" s="114">
        <v>39.878841277519989</v>
      </c>
      <c r="T282" s="174"/>
      <c r="AA282" s="55"/>
    </row>
    <row r="283" spans="1:27" x14ac:dyDescent="0.2">
      <c r="A283" s="58">
        <v>42887</v>
      </c>
      <c r="B283" s="37">
        <v>40</v>
      </c>
      <c r="C283" s="380">
        <v>30</v>
      </c>
      <c r="D283" s="54" t="e">
        <v>#N/A</v>
      </c>
      <c r="E283" s="54" t="e">
        <v>#N/A</v>
      </c>
      <c r="F283" s="54" t="e">
        <v>#N/A</v>
      </c>
      <c r="G283" s="54" t="e">
        <v>#N/A</v>
      </c>
      <c r="H283" s="54" t="e">
        <v>#N/A</v>
      </c>
      <c r="I283" s="54" t="e">
        <v>#N/A</v>
      </c>
      <c r="J283" s="54" t="e">
        <v>#N/A</v>
      </c>
      <c r="K283" s="54" t="e">
        <v>#N/A</v>
      </c>
      <c r="L283" s="54">
        <v>29.689369468809844</v>
      </c>
      <c r="M283" s="59" t="e">
        <v>#N/A</v>
      </c>
      <c r="N283" s="32"/>
      <c r="O283" s="40" t="e">
        <v>#N/A</v>
      </c>
      <c r="P283" s="33" t="e">
        <v>#N/A</v>
      </c>
      <c r="Q283" s="33" t="e">
        <v>#N/A</v>
      </c>
      <c r="R283" s="33" t="e">
        <v>#N/A</v>
      </c>
      <c r="S283" s="114">
        <v>29.689369468809844</v>
      </c>
      <c r="T283" s="174"/>
      <c r="AA283" s="55"/>
    </row>
    <row r="284" spans="1:27" x14ac:dyDescent="0.2">
      <c r="A284" s="58">
        <v>42887</v>
      </c>
      <c r="B284" s="37">
        <v>86</v>
      </c>
      <c r="C284" s="380">
        <v>30</v>
      </c>
      <c r="D284" s="54" t="e">
        <v>#N/A</v>
      </c>
      <c r="E284" s="54" t="e">
        <v>#N/A</v>
      </c>
      <c r="F284" s="54" t="e">
        <v>#N/A</v>
      </c>
      <c r="G284" s="54" t="e">
        <v>#N/A</v>
      </c>
      <c r="H284" s="54" t="e">
        <v>#N/A</v>
      </c>
      <c r="I284" s="54" t="e">
        <v>#N/A</v>
      </c>
      <c r="J284" s="54" t="e">
        <v>#N/A</v>
      </c>
      <c r="K284" s="54" t="e">
        <v>#N/A</v>
      </c>
      <c r="L284" s="54">
        <v>28.867127312510725</v>
      </c>
      <c r="M284" s="59" t="e">
        <v>#N/A</v>
      </c>
      <c r="N284" s="32"/>
      <c r="O284" s="40" t="e">
        <v>#N/A</v>
      </c>
      <c r="P284" s="33" t="e">
        <v>#N/A</v>
      </c>
      <c r="Q284" s="33" t="e">
        <v>#N/A</v>
      </c>
      <c r="R284" s="33" t="e">
        <v>#N/A</v>
      </c>
      <c r="S284" s="114">
        <v>28.867127312510725</v>
      </c>
      <c r="T284" s="174"/>
      <c r="AA284" s="55"/>
    </row>
    <row r="285" spans="1:27" x14ac:dyDescent="0.2">
      <c r="A285" s="58">
        <v>42887</v>
      </c>
      <c r="B285" s="37">
        <v>74</v>
      </c>
      <c r="C285" s="380">
        <v>30</v>
      </c>
      <c r="D285" s="54" t="e">
        <v>#N/A</v>
      </c>
      <c r="E285" s="54" t="e">
        <v>#N/A</v>
      </c>
      <c r="F285" s="54" t="e">
        <v>#N/A</v>
      </c>
      <c r="G285" s="54" t="e">
        <v>#N/A</v>
      </c>
      <c r="H285" s="54" t="e">
        <v>#N/A</v>
      </c>
      <c r="I285" s="54" t="e">
        <v>#N/A</v>
      </c>
      <c r="J285" s="54" t="e">
        <v>#N/A</v>
      </c>
      <c r="K285" s="54" t="e">
        <v>#N/A</v>
      </c>
      <c r="L285" s="54">
        <v>28.867127312510735</v>
      </c>
      <c r="M285" s="59" t="e">
        <v>#N/A</v>
      </c>
      <c r="N285" s="32"/>
      <c r="O285" s="40" t="e">
        <v>#N/A</v>
      </c>
      <c r="P285" s="33" t="e">
        <v>#N/A</v>
      </c>
      <c r="Q285" s="33" t="e">
        <v>#N/A</v>
      </c>
      <c r="R285" s="33" t="e">
        <v>#N/A</v>
      </c>
      <c r="S285" s="114">
        <v>28.867127312510735</v>
      </c>
      <c r="T285" s="174"/>
      <c r="AA285" s="55"/>
    </row>
    <row r="286" spans="1:27" x14ac:dyDescent="0.2">
      <c r="A286" s="58">
        <v>42893</v>
      </c>
      <c r="B286" s="37">
        <v>50</v>
      </c>
      <c r="C286" s="380">
        <v>20</v>
      </c>
      <c r="D286" s="54" t="e">
        <v>#N/A</v>
      </c>
      <c r="E286" s="54">
        <v>31.744794905262129</v>
      </c>
      <c r="F286" s="54" t="e">
        <v>#N/A</v>
      </c>
      <c r="G286" s="54" t="e">
        <v>#N/A</v>
      </c>
      <c r="H286" s="54" t="e">
        <v>#N/A</v>
      </c>
      <c r="I286" s="54" t="e">
        <v>#N/A</v>
      </c>
      <c r="J286" s="54" t="e">
        <v>#N/A</v>
      </c>
      <c r="K286" s="54" t="e">
        <v>#N/A</v>
      </c>
      <c r="L286" s="54" t="e">
        <v>#N/A</v>
      </c>
      <c r="M286" s="59" t="e">
        <v>#N/A</v>
      </c>
      <c r="N286" s="32"/>
      <c r="O286" s="40" t="e">
        <v>#N/A</v>
      </c>
      <c r="P286" s="33">
        <v>31.744794905262129</v>
      </c>
      <c r="Q286" s="33" t="e">
        <v>#N/A</v>
      </c>
      <c r="R286" s="33" t="e">
        <v>#N/A</v>
      </c>
      <c r="S286" s="114" t="e">
        <v>#N/A</v>
      </c>
      <c r="T286" s="174"/>
      <c r="AA286" s="55"/>
    </row>
    <row r="287" spans="1:27" x14ac:dyDescent="0.2">
      <c r="A287" s="58">
        <v>42905</v>
      </c>
      <c r="B287" s="37">
        <v>100</v>
      </c>
      <c r="C287" s="380">
        <v>20</v>
      </c>
      <c r="D287" s="54" t="e">
        <v>#N/A</v>
      </c>
      <c r="E287" s="54" t="e">
        <v>#N/A</v>
      </c>
      <c r="F287" s="54">
        <v>29.759540495766942</v>
      </c>
      <c r="G287" s="54" t="e">
        <v>#N/A</v>
      </c>
      <c r="H287" s="54" t="e">
        <v>#N/A</v>
      </c>
      <c r="I287" s="54" t="e">
        <v>#N/A</v>
      </c>
      <c r="J287" s="54" t="e">
        <v>#N/A</v>
      </c>
      <c r="K287" s="54" t="e">
        <v>#N/A</v>
      </c>
      <c r="L287" s="54" t="e">
        <v>#N/A</v>
      </c>
      <c r="M287" s="59" t="e">
        <v>#N/A</v>
      </c>
      <c r="N287" s="32"/>
      <c r="O287" s="40" t="e">
        <v>#N/A</v>
      </c>
      <c r="P287" s="33" t="e">
        <v>#N/A</v>
      </c>
      <c r="Q287" s="33">
        <v>29.759540495766942</v>
      </c>
      <c r="R287" s="33" t="e">
        <v>#N/A</v>
      </c>
      <c r="S287" s="114" t="e">
        <v>#N/A</v>
      </c>
      <c r="T287" s="174"/>
      <c r="AA287" s="55"/>
    </row>
    <row r="288" spans="1:27" x14ac:dyDescent="0.2">
      <c r="A288" s="58">
        <v>42906</v>
      </c>
      <c r="B288" s="37">
        <v>19.59</v>
      </c>
      <c r="C288" s="380">
        <v>20</v>
      </c>
      <c r="D288" s="54" t="e">
        <v>#N/A</v>
      </c>
      <c r="E288" s="54" t="e">
        <v>#N/A</v>
      </c>
      <c r="F288" s="54" t="e">
        <v>#N/A</v>
      </c>
      <c r="G288" s="54" t="e">
        <v>#N/A</v>
      </c>
      <c r="H288" s="54" t="e">
        <v>#N/A</v>
      </c>
      <c r="I288" s="54" t="e">
        <v>#N/A</v>
      </c>
      <c r="J288" s="54" t="e">
        <v>#N/A</v>
      </c>
      <c r="K288" s="54">
        <v>95.281136991051852</v>
      </c>
      <c r="L288" s="54" t="e">
        <v>#N/A</v>
      </c>
      <c r="M288" s="59" t="e">
        <v>#N/A</v>
      </c>
      <c r="N288" s="32"/>
      <c r="O288" s="40" t="e">
        <v>#N/A</v>
      </c>
      <c r="P288" s="33" t="e">
        <v>#N/A</v>
      </c>
      <c r="Q288" s="33" t="e">
        <v>#N/A</v>
      </c>
      <c r="R288" s="33">
        <v>95.281136991051852</v>
      </c>
      <c r="S288" s="114" t="e">
        <v>#N/A</v>
      </c>
      <c r="T288" s="174"/>
      <c r="AA288" s="55"/>
    </row>
    <row r="289" spans="1:27" x14ac:dyDescent="0.2">
      <c r="A289" s="58">
        <v>42906</v>
      </c>
      <c r="B289" s="37">
        <v>19.579999999999998</v>
      </c>
      <c r="C289" s="380">
        <v>20</v>
      </c>
      <c r="D289" s="54" t="e">
        <v>#N/A</v>
      </c>
      <c r="E289" s="54" t="e">
        <v>#N/A</v>
      </c>
      <c r="F289" s="54" t="e">
        <v>#N/A</v>
      </c>
      <c r="G289" s="54" t="e">
        <v>#N/A</v>
      </c>
      <c r="H289" s="54" t="e">
        <v>#N/A</v>
      </c>
      <c r="I289" s="54" t="e">
        <v>#N/A</v>
      </c>
      <c r="J289" s="54" t="e">
        <v>#N/A</v>
      </c>
      <c r="K289" s="54">
        <v>86.896804117564741</v>
      </c>
      <c r="L289" s="54" t="e">
        <v>#N/A</v>
      </c>
      <c r="M289" s="59" t="e">
        <v>#N/A</v>
      </c>
      <c r="N289" s="32"/>
      <c r="O289" s="40" t="e">
        <v>#N/A</v>
      </c>
      <c r="P289" s="33" t="e">
        <v>#N/A</v>
      </c>
      <c r="Q289" s="33" t="e">
        <v>#N/A</v>
      </c>
      <c r="R289" s="33">
        <v>86.896804117564741</v>
      </c>
      <c r="S289" s="114" t="e">
        <v>#N/A</v>
      </c>
      <c r="T289" s="174"/>
      <c r="AA289" s="55"/>
    </row>
    <row r="290" spans="1:27" x14ac:dyDescent="0.2">
      <c r="A290" s="58">
        <v>42906</v>
      </c>
      <c r="B290" s="37">
        <v>19.579999999999998</v>
      </c>
      <c r="C290" s="380">
        <v>20</v>
      </c>
      <c r="D290" s="54" t="e">
        <v>#N/A</v>
      </c>
      <c r="E290" s="54" t="e">
        <v>#N/A</v>
      </c>
      <c r="F290" s="54" t="e">
        <v>#N/A</v>
      </c>
      <c r="G290" s="54" t="e">
        <v>#N/A</v>
      </c>
      <c r="H290" s="54" t="e">
        <v>#N/A</v>
      </c>
      <c r="I290" s="54" t="e">
        <v>#N/A</v>
      </c>
      <c r="J290" s="54" t="e">
        <v>#N/A</v>
      </c>
      <c r="K290" s="54">
        <v>86.323858156350056</v>
      </c>
      <c r="L290" s="54" t="e">
        <v>#N/A</v>
      </c>
      <c r="M290" s="59" t="e">
        <v>#N/A</v>
      </c>
      <c r="N290" s="32"/>
      <c r="O290" s="40" t="e">
        <v>#N/A</v>
      </c>
      <c r="P290" s="33" t="e">
        <v>#N/A</v>
      </c>
      <c r="Q290" s="33" t="e">
        <v>#N/A</v>
      </c>
      <c r="R290" s="33">
        <v>86.323858156350056</v>
      </c>
      <c r="S290" s="114" t="e">
        <v>#N/A</v>
      </c>
      <c r="T290" s="174"/>
      <c r="AA290" s="55"/>
    </row>
    <row r="291" spans="1:27" x14ac:dyDescent="0.2">
      <c r="A291" s="58">
        <v>42906</v>
      </c>
      <c r="B291" s="37">
        <v>19.600000000000001</v>
      </c>
      <c r="C291" s="380">
        <v>20</v>
      </c>
      <c r="D291" s="54" t="e">
        <v>#N/A</v>
      </c>
      <c r="E291" s="54" t="e">
        <v>#N/A</v>
      </c>
      <c r="F291" s="54" t="e">
        <v>#N/A</v>
      </c>
      <c r="G291" s="54" t="e">
        <v>#N/A</v>
      </c>
      <c r="H291" s="54" t="e">
        <v>#N/A</v>
      </c>
      <c r="I291" s="54" t="e">
        <v>#N/A</v>
      </c>
      <c r="J291" s="54" t="e">
        <v>#N/A</v>
      </c>
      <c r="K291" s="54">
        <v>87.35164601259261</v>
      </c>
      <c r="L291" s="54" t="e">
        <v>#N/A</v>
      </c>
      <c r="M291" s="59" t="e">
        <v>#N/A</v>
      </c>
      <c r="N291" s="32"/>
      <c r="O291" s="40" t="e">
        <v>#N/A</v>
      </c>
      <c r="P291" s="33" t="e">
        <v>#N/A</v>
      </c>
      <c r="Q291" s="33" t="e">
        <v>#N/A</v>
      </c>
      <c r="R291" s="33">
        <v>87.35164601259261</v>
      </c>
      <c r="S291" s="114" t="e">
        <v>#N/A</v>
      </c>
      <c r="T291" s="174"/>
      <c r="AA291" s="55"/>
    </row>
    <row r="292" spans="1:27" x14ac:dyDescent="0.2">
      <c r="A292" s="58">
        <v>42912</v>
      </c>
      <c r="B292" s="37">
        <v>5</v>
      </c>
      <c r="C292" s="380">
        <v>30</v>
      </c>
      <c r="D292" s="54" t="e">
        <v>#N/A</v>
      </c>
      <c r="E292" s="54" t="e">
        <v>#N/A</v>
      </c>
      <c r="F292" s="54" t="e">
        <v>#N/A</v>
      </c>
      <c r="G292" s="54" t="e">
        <v>#N/A</v>
      </c>
      <c r="H292" s="54" t="e">
        <v>#N/A</v>
      </c>
      <c r="I292" s="54" t="e">
        <v>#N/A</v>
      </c>
      <c r="J292" s="54" t="e">
        <v>#N/A</v>
      </c>
      <c r="K292" s="54" t="e">
        <v>#N/A</v>
      </c>
      <c r="L292" s="54">
        <v>51.890314533266491</v>
      </c>
      <c r="M292" s="59" t="e">
        <v>#N/A</v>
      </c>
      <c r="N292" s="32"/>
      <c r="O292" s="40" t="e">
        <v>#N/A</v>
      </c>
      <c r="P292" s="33" t="e">
        <v>#N/A</v>
      </c>
      <c r="Q292" s="33" t="e">
        <v>#N/A</v>
      </c>
      <c r="R292" s="33" t="e">
        <v>#N/A</v>
      </c>
      <c r="S292" s="114">
        <v>51.890314533266491</v>
      </c>
      <c r="T292" s="174"/>
      <c r="AA292" s="55"/>
    </row>
    <row r="293" spans="1:27" x14ac:dyDescent="0.2">
      <c r="A293" s="58">
        <v>42933</v>
      </c>
      <c r="B293" s="37">
        <v>40</v>
      </c>
      <c r="C293" s="380">
        <v>20</v>
      </c>
      <c r="D293" s="54">
        <v>28.493207315716489</v>
      </c>
      <c r="E293" s="54" t="e">
        <v>#N/A</v>
      </c>
      <c r="F293" s="54" t="e">
        <v>#N/A</v>
      </c>
      <c r="G293" s="54" t="e">
        <v>#N/A</v>
      </c>
      <c r="H293" s="54" t="e">
        <v>#N/A</v>
      </c>
      <c r="I293" s="54" t="e">
        <v>#N/A</v>
      </c>
      <c r="J293" s="54" t="e">
        <v>#N/A</v>
      </c>
      <c r="K293" s="54" t="e">
        <v>#N/A</v>
      </c>
      <c r="L293" s="54" t="e">
        <v>#N/A</v>
      </c>
      <c r="M293" s="59" t="e">
        <v>#N/A</v>
      </c>
      <c r="N293" s="32"/>
      <c r="O293" s="40" t="e">
        <v>#N/A</v>
      </c>
      <c r="P293" s="33">
        <v>28.493207315716489</v>
      </c>
      <c r="Q293" s="33" t="e">
        <v>#N/A</v>
      </c>
      <c r="R293" s="33" t="e">
        <v>#N/A</v>
      </c>
      <c r="S293" s="114" t="e">
        <v>#N/A</v>
      </c>
      <c r="T293" s="174"/>
      <c r="AA293" s="55"/>
    </row>
    <row r="294" spans="1:27" x14ac:dyDescent="0.2">
      <c r="A294" s="58">
        <v>42944</v>
      </c>
      <c r="B294" s="37">
        <v>8.4</v>
      </c>
      <c r="C294" s="380">
        <v>20</v>
      </c>
      <c r="D294" s="54" t="e">
        <v>#N/A</v>
      </c>
      <c r="E294" s="54" t="e">
        <v>#N/A</v>
      </c>
      <c r="F294" s="54" t="e">
        <v>#N/A</v>
      </c>
      <c r="G294" s="54" t="e">
        <v>#N/A</v>
      </c>
      <c r="H294" s="54" t="e">
        <v>#N/A</v>
      </c>
      <c r="I294" s="54">
        <v>88.540283583558093</v>
      </c>
      <c r="J294" s="54" t="e">
        <v>#N/A</v>
      </c>
      <c r="K294" s="54" t="e">
        <v>#N/A</v>
      </c>
      <c r="L294" s="54" t="e">
        <v>#N/A</v>
      </c>
      <c r="M294" s="59" t="e">
        <v>#N/A</v>
      </c>
      <c r="N294" s="32"/>
      <c r="O294" s="40" t="e">
        <v>#N/A</v>
      </c>
      <c r="P294" s="33" t="e">
        <v>#N/A</v>
      </c>
      <c r="Q294" s="33" t="e">
        <v>#N/A</v>
      </c>
      <c r="R294" s="33">
        <v>88.540283583558093</v>
      </c>
      <c r="S294" s="114" t="e">
        <v>#N/A</v>
      </c>
      <c r="T294" s="174"/>
      <c r="AA294" s="55"/>
    </row>
    <row r="295" spans="1:27" x14ac:dyDescent="0.2">
      <c r="A295" s="58">
        <v>42944</v>
      </c>
      <c r="B295" s="37">
        <v>8.4</v>
      </c>
      <c r="C295" s="380">
        <v>20</v>
      </c>
      <c r="D295" s="54" t="e">
        <v>#N/A</v>
      </c>
      <c r="E295" s="54" t="e">
        <v>#N/A</v>
      </c>
      <c r="F295" s="54" t="e">
        <v>#N/A</v>
      </c>
      <c r="G295" s="54" t="e">
        <v>#N/A</v>
      </c>
      <c r="H295" s="54" t="e">
        <v>#N/A</v>
      </c>
      <c r="I295" s="54">
        <v>88.113048857869387</v>
      </c>
      <c r="J295" s="54" t="e">
        <v>#N/A</v>
      </c>
      <c r="K295" s="54" t="e">
        <v>#N/A</v>
      </c>
      <c r="L295" s="54" t="e">
        <v>#N/A</v>
      </c>
      <c r="M295" s="59" t="e">
        <v>#N/A</v>
      </c>
      <c r="N295" s="32"/>
      <c r="O295" s="40" t="e">
        <v>#N/A</v>
      </c>
      <c r="P295" s="33" t="e">
        <v>#N/A</v>
      </c>
      <c r="Q295" s="33" t="e">
        <v>#N/A</v>
      </c>
      <c r="R295" s="33">
        <v>88.113048857869387</v>
      </c>
      <c r="S295" s="114" t="e">
        <v>#N/A</v>
      </c>
      <c r="T295" s="174"/>
      <c r="AA295" s="55"/>
    </row>
    <row r="296" spans="1:27" x14ac:dyDescent="0.2">
      <c r="A296" s="58">
        <v>42955</v>
      </c>
      <c r="B296" s="37">
        <v>252.32</v>
      </c>
      <c r="C296" s="380">
        <v>20</v>
      </c>
      <c r="D296" s="54">
        <v>51.388469438942138</v>
      </c>
      <c r="E296" s="54" t="e">
        <v>#N/A</v>
      </c>
      <c r="F296" s="54" t="e">
        <v>#N/A</v>
      </c>
      <c r="G296" s="54" t="e">
        <v>#N/A</v>
      </c>
      <c r="H296" s="54" t="e">
        <v>#N/A</v>
      </c>
      <c r="I296" s="54" t="e">
        <v>#N/A</v>
      </c>
      <c r="J296" s="54" t="e">
        <v>#N/A</v>
      </c>
      <c r="K296" s="54" t="e">
        <v>#N/A</v>
      </c>
      <c r="L296" s="54" t="e">
        <v>#N/A</v>
      </c>
      <c r="M296" s="59" t="e">
        <v>#N/A</v>
      </c>
      <c r="N296" s="32"/>
      <c r="O296" s="40" t="e">
        <v>#N/A</v>
      </c>
      <c r="P296" s="33">
        <v>51.388469438942138</v>
      </c>
      <c r="Q296" s="33" t="e">
        <v>#N/A</v>
      </c>
      <c r="R296" s="33" t="e">
        <v>#N/A</v>
      </c>
      <c r="S296" s="114" t="e">
        <v>#N/A</v>
      </c>
      <c r="T296" s="174"/>
      <c r="AA296" s="55"/>
    </row>
    <row r="297" spans="1:27" x14ac:dyDescent="0.2">
      <c r="A297" s="58">
        <v>42972</v>
      </c>
      <c r="B297" s="37">
        <v>100</v>
      </c>
      <c r="C297" s="380">
        <v>15</v>
      </c>
      <c r="D297" s="54">
        <v>29.317953404785612</v>
      </c>
      <c r="E297" s="54" t="e">
        <v>#N/A</v>
      </c>
      <c r="F297" s="54" t="e">
        <v>#N/A</v>
      </c>
      <c r="G297" s="54" t="e">
        <v>#N/A</v>
      </c>
      <c r="H297" s="54" t="e">
        <v>#N/A</v>
      </c>
      <c r="I297" s="54" t="e">
        <v>#N/A</v>
      </c>
      <c r="J297" s="54" t="e">
        <v>#N/A</v>
      </c>
      <c r="K297" s="54" t="e">
        <v>#N/A</v>
      </c>
      <c r="L297" s="54" t="e">
        <v>#N/A</v>
      </c>
      <c r="M297" s="59" t="e">
        <v>#N/A</v>
      </c>
      <c r="O297" s="40" t="e">
        <v>#N/A</v>
      </c>
      <c r="P297" s="33">
        <v>29.317953404785612</v>
      </c>
      <c r="Q297" s="33" t="e">
        <v>#N/A</v>
      </c>
      <c r="R297" s="33" t="e">
        <v>#N/A</v>
      </c>
      <c r="S297" s="114" t="e">
        <v>#N/A</v>
      </c>
      <c r="T297" s="174"/>
      <c r="AA297" s="55"/>
    </row>
    <row r="298" spans="1:27" x14ac:dyDescent="0.2">
      <c r="A298" s="58">
        <v>43001</v>
      </c>
      <c r="B298" s="37">
        <v>200</v>
      </c>
      <c r="C298" s="380">
        <v>24</v>
      </c>
      <c r="D298" s="54">
        <v>31.567181949048255</v>
      </c>
      <c r="E298" s="54" t="e">
        <v>#N/A</v>
      </c>
      <c r="F298" s="54" t="e">
        <v>#N/A</v>
      </c>
      <c r="G298" s="54" t="e">
        <v>#N/A</v>
      </c>
      <c r="H298" s="54" t="e">
        <v>#N/A</v>
      </c>
      <c r="I298" s="54" t="e">
        <v>#N/A</v>
      </c>
      <c r="J298" s="54" t="e">
        <v>#N/A</v>
      </c>
      <c r="K298" s="54" t="e">
        <v>#N/A</v>
      </c>
      <c r="L298" s="54" t="e">
        <v>#N/A</v>
      </c>
      <c r="M298" s="59" t="e">
        <v>#N/A</v>
      </c>
      <c r="N298" s="32"/>
      <c r="O298" s="40" t="e">
        <v>#N/A</v>
      </c>
      <c r="P298" s="33">
        <v>31.567181949048255</v>
      </c>
      <c r="Q298" s="33" t="e">
        <v>#N/A</v>
      </c>
      <c r="R298" s="33" t="e">
        <v>#N/A</v>
      </c>
      <c r="S298" s="114" t="e">
        <v>#N/A</v>
      </c>
      <c r="T298" s="174"/>
      <c r="AA298" s="55"/>
    </row>
    <row r="299" spans="1:27" x14ac:dyDescent="0.2">
      <c r="A299" s="58">
        <v>43004</v>
      </c>
      <c r="B299" s="37">
        <v>62.5</v>
      </c>
      <c r="C299" s="380">
        <v>20</v>
      </c>
      <c r="D299" s="54">
        <v>30.230312768516566</v>
      </c>
      <c r="E299" s="54" t="e">
        <v>#N/A</v>
      </c>
      <c r="F299" s="54" t="e">
        <v>#N/A</v>
      </c>
      <c r="G299" s="54" t="e">
        <v>#N/A</v>
      </c>
      <c r="H299" s="54" t="e">
        <v>#N/A</v>
      </c>
      <c r="I299" s="54" t="e">
        <v>#N/A</v>
      </c>
      <c r="J299" s="54" t="e">
        <v>#N/A</v>
      </c>
      <c r="K299" s="54" t="e">
        <v>#N/A</v>
      </c>
      <c r="L299" s="54" t="e">
        <v>#N/A</v>
      </c>
      <c r="M299" s="59" t="e">
        <v>#N/A</v>
      </c>
      <c r="N299" s="32"/>
      <c r="O299" s="40" t="e">
        <v>#N/A</v>
      </c>
      <c r="P299" s="33">
        <v>30.230312768516566</v>
      </c>
      <c r="Q299" s="33" t="e">
        <v>#N/A</v>
      </c>
      <c r="R299" s="33" t="e">
        <v>#N/A</v>
      </c>
      <c r="S299" s="114" t="e">
        <v>#N/A</v>
      </c>
      <c r="T299" s="174"/>
      <c r="AA299" s="55"/>
    </row>
    <row r="300" spans="1:27" x14ac:dyDescent="0.2">
      <c r="A300" s="58">
        <v>43004</v>
      </c>
      <c r="B300" s="37">
        <v>50</v>
      </c>
      <c r="C300" s="380">
        <v>20</v>
      </c>
      <c r="D300" s="54">
        <v>29.682598159618841</v>
      </c>
      <c r="E300" s="54" t="e">
        <v>#N/A</v>
      </c>
      <c r="F300" s="54" t="e">
        <v>#N/A</v>
      </c>
      <c r="G300" s="54" t="e">
        <v>#N/A</v>
      </c>
      <c r="H300" s="54" t="e">
        <v>#N/A</v>
      </c>
      <c r="I300" s="54" t="e">
        <v>#N/A</v>
      </c>
      <c r="J300" s="54" t="e">
        <v>#N/A</v>
      </c>
      <c r="K300" s="54" t="e">
        <v>#N/A</v>
      </c>
      <c r="L300" s="54" t="e">
        <v>#N/A</v>
      </c>
      <c r="M300" s="59" t="e">
        <v>#N/A</v>
      </c>
      <c r="N300" s="32"/>
      <c r="O300" s="40" t="e">
        <v>#N/A</v>
      </c>
      <c r="P300" s="33">
        <v>29.682598159618841</v>
      </c>
      <c r="Q300" s="33" t="e">
        <v>#N/A</v>
      </c>
      <c r="R300" s="33" t="e">
        <v>#N/A</v>
      </c>
      <c r="S300" s="114" t="e">
        <v>#N/A</v>
      </c>
      <c r="T300" s="174"/>
      <c r="AA300" s="55"/>
    </row>
    <row r="301" spans="1:27" x14ac:dyDescent="0.2">
      <c r="A301" s="58">
        <v>43014</v>
      </c>
      <c r="B301" s="37">
        <v>25</v>
      </c>
      <c r="C301" s="380">
        <v>25</v>
      </c>
      <c r="D301" s="54" t="e">
        <v>#N/A</v>
      </c>
      <c r="E301" s="54">
        <v>29.135365271931587</v>
      </c>
      <c r="F301" s="54" t="e">
        <v>#N/A</v>
      </c>
      <c r="G301" s="54" t="e">
        <v>#N/A</v>
      </c>
      <c r="H301" s="54" t="e">
        <v>#N/A</v>
      </c>
      <c r="I301" s="54" t="e">
        <v>#N/A</v>
      </c>
      <c r="J301" s="54" t="e">
        <v>#N/A</v>
      </c>
      <c r="K301" s="54" t="e">
        <v>#N/A</v>
      </c>
      <c r="L301" s="54" t="e">
        <v>#N/A</v>
      </c>
      <c r="M301" s="59" t="e">
        <v>#N/A</v>
      </c>
      <c r="N301" s="32"/>
      <c r="O301" s="40" t="e">
        <v>#N/A</v>
      </c>
      <c r="P301" s="33">
        <v>29.135365271931587</v>
      </c>
      <c r="Q301" s="33" t="e">
        <v>#N/A</v>
      </c>
      <c r="R301" s="33" t="e">
        <v>#N/A</v>
      </c>
      <c r="S301" s="114" t="e">
        <v>#N/A</v>
      </c>
      <c r="T301" s="174"/>
      <c r="AA301" s="55"/>
    </row>
    <row r="302" spans="1:27" x14ac:dyDescent="0.2">
      <c r="A302" s="58">
        <v>43014</v>
      </c>
      <c r="B302" s="37">
        <v>25</v>
      </c>
      <c r="C302" s="380">
        <v>25</v>
      </c>
      <c r="D302" s="54" t="e">
        <v>#N/A</v>
      </c>
      <c r="E302" s="54">
        <v>29.135365271931587</v>
      </c>
      <c r="F302" s="54" t="e">
        <v>#N/A</v>
      </c>
      <c r="G302" s="54" t="e">
        <v>#N/A</v>
      </c>
      <c r="H302" s="54" t="e">
        <v>#N/A</v>
      </c>
      <c r="I302" s="54" t="e">
        <v>#N/A</v>
      </c>
      <c r="J302" s="54" t="e">
        <v>#N/A</v>
      </c>
      <c r="K302" s="54" t="e">
        <v>#N/A</v>
      </c>
      <c r="L302" s="54" t="e">
        <v>#N/A</v>
      </c>
      <c r="M302" s="59" t="e">
        <v>#N/A</v>
      </c>
      <c r="N302" s="32"/>
      <c r="O302" s="40" t="e">
        <v>#N/A</v>
      </c>
      <c r="P302" s="33">
        <v>29.135365271931587</v>
      </c>
      <c r="Q302" s="33" t="e">
        <v>#N/A</v>
      </c>
      <c r="R302" s="33" t="e">
        <v>#N/A</v>
      </c>
      <c r="S302" s="114" t="e">
        <v>#N/A</v>
      </c>
      <c r="T302" s="174"/>
      <c r="AA302" s="55"/>
    </row>
    <row r="303" spans="1:27" x14ac:dyDescent="0.2">
      <c r="A303" s="58">
        <v>43038</v>
      </c>
      <c r="B303" s="37">
        <v>50</v>
      </c>
      <c r="C303" s="380">
        <v>25</v>
      </c>
      <c r="D303" s="54" t="e">
        <v>#N/A</v>
      </c>
      <c r="E303" s="54">
        <v>31.765059173783715</v>
      </c>
      <c r="F303" s="54" t="e">
        <v>#N/A</v>
      </c>
      <c r="G303" s="54" t="e">
        <v>#N/A</v>
      </c>
      <c r="H303" s="54" t="e">
        <v>#N/A</v>
      </c>
      <c r="I303" s="54" t="e">
        <v>#N/A</v>
      </c>
      <c r="J303" s="54" t="e">
        <v>#N/A</v>
      </c>
      <c r="K303" s="54" t="e">
        <v>#N/A</v>
      </c>
      <c r="L303" s="54" t="e">
        <v>#N/A</v>
      </c>
      <c r="M303" s="59" t="e">
        <v>#N/A</v>
      </c>
      <c r="N303" s="32"/>
      <c r="O303" s="40" t="e">
        <v>#N/A</v>
      </c>
      <c r="P303" s="33">
        <v>31.765059173783715</v>
      </c>
      <c r="Q303" s="33" t="e">
        <v>#N/A</v>
      </c>
      <c r="R303" s="33" t="e">
        <v>#N/A</v>
      </c>
      <c r="S303" s="114" t="e">
        <v>#N/A</v>
      </c>
      <c r="T303" s="174"/>
      <c r="AA303" s="55"/>
    </row>
    <row r="304" spans="1:27" x14ac:dyDescent="0.2">
      <c r="A304" s="58">
        <v>43047</v>
      </c>
      <c r="B304" s="37">
        <v>5</v>
      </c>
      <c r="C304" s="380">
        <v>20</v>
      </c>
      <c r="D304" s="54">
        <v>31.700235658042136</v>
      </c>
      <c r="E304" s="54" t="e">
        <v>#N/A</v>
      </c>
      <c r="F304" s="54" t="e">
        <v>#N/A</v>
      </c>
      <c r="G304" s="54" t="e">
        <v>#N/A</v>
      </c>
      <c r="H304" s="54" t="e">
        <v>#N/A</v>
      </c>
      <c r="I304" s="54" t="e">
        <v>#N/A</v>
      </c>
      <c r="J304" s="54" t="e">
        <v>#N/A</v>
      </c>
      <c r="K304" s="54" t="e">
        <v>#N/A</v>
      </c>
      <c r="L304" s="54" t="e">
        <v>#N/A</v>
      </c>
      <c r="M304" s="59" t="e">
        <v>#N/A</v>
      </c>
      <c r="N304" s="32"/>
      <c r="O304" s="40" t="e">
        <v>#N/A</v>
      </c>
      <c r="P304" s="33">
        <v>31.700235658042136</v>
      </c>
      <c r="Q304" s="33" t="e">
        <v>#N/A</v>
      </c>
      <c r="R304" s="33" t="e">
        <v>#N/A</v>
      </c>
      <c r="S304" s="114" t="e">
        <v>#N/A</v>
      </c>
      <c r="T304" s="174"/>
      <c r="AA304" s="55"/>
    </row>
    <row r="305" spans="1:27" x14ac:dyDescent="0.2">
      <c r="A305" s="58">
        <v>43052</v>
      </c>
      <c r="B305" s="37">
        <v>150</v>
      </c>
      <c r="C305" s="380">
        <v>30</v>
      </c>
      <c r="D305" s="54" t="e">
        <v>#N/A</v>
      </c>
      <c r="E305" s="54" t="e">
        <v>#N/A</v>
      </c>
      <c r="F305" s="54" t="e">
        <v>#N/A</v>
      </c>
      <c r="G305" s="54" t="e">
        <v>#N/A</v>
      </c>
      <c r="H305" s="54" t="e">
        <v>#N/A</v>
      </c>
      <c r="I305" s="54" t="e">
        <v>#N/A</v>
      </c>
      <c r="J305" s="54" t="e">
        <v>#N/A</v>
      </c>
      <c r="K305" s="54" t="e">
        <v>#N/A</v>
      </c>
      <c r="L305" s="54">
        <v>27.861400590749103</v>
      </c>
      <c r="M305" s="59" t="e">
        <v>#N/A</v>
      </c>
      <c r="N305" s="32"/>
      <c r="O305" s="40" t="e">
        <v>#N/A</v>
      </c>
      <c r="P305" s="33" t="e">
        <v>#N/A</v>
      </c>
      <c r="Q305" s="33" t="e">
        <v>#N/A</v>
      </c>
      <c r="R305" s="33" t="e">
        <v>#N/A</v>
      </c>
      <c r="S305" s="114">
        <v>27.861400590749103</v>
      </c>
      <c r="T305" s="174"/>
      <c r="AA305" s="55"/>
    </row>
    <row r="306" spans="1:27" x14ac:dyDescent="0.2">
      <c r="A306" s="58">
        <v>43052</v>
      </c>
      <c r="B306" s="37">
        <v>200</v>
      </c>
      <c r="C306" s="380">
        <v>30</v>
      </c>
      <c r="D306" s="54" t="e">
        <v>#N/A</v>
      </c>
      <c r="E306" s="54" t="e">
        <v>#N/A</v>
      </c>
      <c r="F306" s="54" t="e">
        <v>#N/A</v>
      </c>
      <c r="G306" s="54" t="e">
        <v>#N/A</v>
      </c>
      <c r="H306" s="54" t="e">
        <v>#N/A</v>
      </c>
      <c r="I306" s="54" t="e">
        <v>#N/A</v>
      </c>
      <c r="J306" s="54" t="e">
        <v>#N/A</v>
      </c>
      <c r="K306" s="54" t="e">
        <v>#N/A</v>
      </c>
      <c r="L306" s="54">
        <v>26.368058862313379</v>
      </c>
      <c r="M306" s="59" t="e">
        <v>#N/A</v>
      </c>
      <c r="N306" s="32"/>
      <c r="O306" s="40" t="e">
        <v>#N/A</v>
      </c>
      <c r="P306" s="33" t="e">
        <v>#N/A</v>
      </c>
      <c r="Q306" s="33" t="e">
        <v>#N/A</v>
      </c>
      <c r="R306" s="33" t="e">
        <v>#N/A</v>
      </c>
      <c r="S306" s="114">
        <v>26.368058862313379</v>
      </c>
      <c r="T306" s="174"/>
      <c r="AA306" s="55"/>
    </row>
    <row r="307" spans="1:27" x14ac:dyDescent="0.2">
      <c r="A307" s="58">
        <v>43053</v>
      </c>
      <c r="B307" s="37">
        <v>15</v>
      </c>
      <c r="C307" s="380">
        <v>20</v>
      </c>
      <c r="D307" s="54">
        <v>31.700235658042136</v>
      </c>
      <c r="E307" s="54" t="e">
        <v>#N/A</v>
      </c>
      <c r="F307" s="54" t="e">
        <v>#N/A</v>
      </c>
      <c r="G307" s="54" t="e">
        <v>#N/A</v>
      </c>
      <c r="H307" s="54" t="e">
        <v>#N/A</v>
      </c>
      <c r="I307" s="54" t="e">
        <v>#N/A</v>
      </c>
      <c r="J307" s="54" t="e">
        <v>#N/A</v>
      </c>
      <c r="K307" s="54" t="e">
        <v>#N/A</v>
      </c>
      <c r="L307" s="54" t="e">
        <v>#N/A</v>
      </c>
      <c r="M307" s="59" t="e">
        <v>#N/A</v>
      </c>
      <c r="N307" s="32"/>
      <c r="O307" s="40" t="e">
        <v>#N/A</v>
      </c>
      <c r="P307" s="33">
        <v>31.700235658042136</v>
      </c>
      <c r="Q307" s="33" t="e">
        <v>#N/A</v>
      </c>
      <c r="R307" s="33" t="e">
        <v>#N/A</v>
      </c>
      <c r="S307" s="114" t="e">
        <v>#N/A</v>
      </c>
      <c r="T307" s="174"/>
      <c r="AA307" s="55"/>
    </row>
    <row r="308" spans="1:27" x14ac:dyDescent="0.2">
      <c r="A308" s="58">
        <v>43077</v>
      </c>
      <c r="B308" s="37">
        <v>45</v>
      </c>
      <c r="C308" s="380">
        <v>20</v>
      </c>
      <c r="D308" s="54">
        <v>20.486293194094078</v>
      </c>
      <c r="E308" s="54" t="e">
        <v>#N/A</v>
      </c>
      <c r="F308" s="54" t="e">
        <v>#N/A</v>
      </c>
      <c r="G308" s="54" t="e">
        <v>#N/A</v>
      </c>
      <c r="H308" s="54" t="e">
        <v>#N/A</v>
      </c>
      <c r="I308" s="54" t="e">
        <v>#N/A</v>
      </c>
      <c r="J308" s="54" t="e">
        <v>#N/A</v>
      </c>
      <c r="K308" s="54" t="e">
        <v>#N/A</v>
      </c>
      <c r="L308" s="54" t="e">
        <v>#N/A</v>
      </c>
      <c r="M308" s="59" t="e">
        <v>#N/A</v>
      </c>
      <c r="N308" s="32"/>
      <c r="O308" s="40" t="e">
        <v>#N/A</v>
      </c>
      <c r="P308" s="33">
        <v>20.486293194094078</v>
      </c>
      <c r="Q308" s="33" t="e">
        <v>#N/A</v>
      </c>
      <c r="R308" s="33" t="e">
        <v>#N/A</v>
      </c>
      <c r="S308" s="114" t="e">
        <v>#N/A</v>
      </c>
      <c r="T308" s="174"/>
      <c r="AA308" s="55"/>
    </row>
    <row r="309" spans="1:27" x14ac:dyDescent="0.2">
      <c r="A309" s="58">
        <v>43083</v>
      </c>
      <c r="B309" s="37">
        <v>150</v>
      </c>
      <c r="C309" s="380">
        <v>15</v>
      </c>
      <c r="D309" s="54" t="e">
        <v>#N/A</v>
      </c>
      <c r="E309" s="54" t="e">
        <v>#N/A</v>
      </c>
      <c r="F309" s="54" t="e">
        <v>#N/A</v>
      </c>
      <c r="G309" s="54" t="e">
        <v>#N/A</v>
      </c>
      <c r="H309" s="54">
        <v>21.171520512090087</v>
      </c>
      <c r="I309" s="54" t="e">
        <v>#N/A</v>
      </c>
      <c r="J309" s="54" t="e">
        <v>#N/A</v>
      </c>
      <c r="K309" s="54" t="e">
        <v>#N/A</v>
      </c>
      <c r="L309" s="54" t="e">
        <v>#N/A</v>
      </c>
      <c r="M309" s="59" t="e">
        <v>#N/A</v>
      </c>
      <c r="N309" s="32"/>
      <c r="O309" s="40" t="e">
        <v>#N/A</v>
      </c>
      <c r="P309" s="33" t="e">
        <v>#N/A</v>
      </c>
      <c r="Q309" s="33">
        <v>21.171520512090087</v>
      </c>
      <c r="R309" s="33" t="e">
        <v>#N/A</v>
      </c>
      <c r="S309" s="114" t="e">
        <v>#N/A</v>
      </c>
      <c r="T309" s="174"/>
      <c r="AA309" s="55"/>
    </row>
    <row r="310" spans="1:27" x14ac:dyDescent="0.2">
      <c r="A310" s="58">
        <v>43084</v>
      </c>
      <c r="B310" s="37">
        <v>50</v>
      </c>
      <c r="C310" s="380">
        <v>17</v>
      </c>
      <c r="D310" s="54" t="e">
        <v>#N/A</v>
      </c>
      <c r="E310" s="54" t="e">
        <v>#N/A</v>
      </c>
      <c r="F310" s="54" t="e">
        <v>#N/A</v>
      </c>
      <c r="G310" s="54" t="e">
        <v>#N/A</v>
      </c>
      <c r="H310" s="54" t="e">
        <v>#N/A</v>
      </c>
      <c r="I310" s="54" t="e">
        <v>#N/A</v>
      </c>
      <c r="J310" s="54" t="e">
        <v>#N/A</v>
      </c>
      <c r="K310" s="54" t="e">
        <v>#N/A</v>
      </c>
      <c r="L310" s="54">
        <v>37.166841461538084</v>
      </c>
      <c r="M310" s="59" t="e">
        <v>#N/A</v>
      </c>
      <c r="N310" s="32"/>
      <c r="O310" s="40" t="e">
        <v>#N/A</v>
      </c>
      <c r="P310" s="33" t="e">
        <v>#N/A</v>
      </c>
      <c r="Q310" s="33" t="e">
        <v>#N/A</v>
      </c>
      <c r="R310" s="33" t="e">
        <v>#N/A</v>
      </c>
      <c r="S310" s="114">
        <v>37.166841461538084</v>
      </c>
      <c r="T310" s="174"/>
      <c r="AA310" s="55"/>
    </row>
    <row r="311" spans="1:27" x14ac:dyDescent="0.2">
      <c r="A311" s="58">
        <v>43090</v>
      </c>
      <c r="B311" s="37">
        <v>99</v>
      </c>
      <c r="C311" s="380">
        <v>27</v>
      </c>
      <c r="D311" s="54" t="e">
        <v>#N/A</v>
      </c>
      <c r="E311" s="54" t="e">
        <v>#N/A</v>
      </c>
      <c r="F311" s="54">
        <v>30.812225691385382</v>
      </c>
      <c r="G311" s="54" t="e">
        <v>#N/A</v>
      </c>
      <c r="H311" s="54" t="e">
        <v>#N/A</v>
      </c>
      <c r="I311" s="54" t="e">
        <v>#N/A</v>
      </c>
      <c r="J311" s="54" t="e">
        <v>#N/A</v>
      </c>
      <c r="K311" s="54" t="e">
        <v>#N/A</v>
      </c>
      <c r="L311" s="54" t="e">
        <v>#N/A</v>
      </c>
      <c r="M311" s="59" t="e">
        <v>#N/A</v>
      </c>
      <c r="O311" s="40" t="e">
        <v>#N/A</v>
      </c>
      <c r="P311" s="33" t="e">
        <v>#N/A</v>
      </c>
      <c r="Q311" s="33">
        <v>30.812225691385382</v>
      </c>
      <c r="R311" s="33" t="e">
        <v>#N/A</v>
      </c>
      <c r="S311" s="114" t="e">
        <v>#N/A</v>
      </c>
      <c r="T311" s="174"/>
      <c r="AA311" s="55"/>
    </row>
    <row r="312" spans="1:27" x14ac:dyDescent="0.2">
      <c r="A312" s="58">
        <v>43105</v>
      </c>
      <c r="B312" s="37">
        <v>50</v>
      </c>
      <c r="C312" s="380">
        <v>25</v>
      </c>
      <c r="D312" s="54" t="e">
        <v>#N/A</v>
      </c>
      <c r="E312" s="54">
        <v>24.861638434020094</v>
      </c>
      <c r="F312" s="54" t="e">
        <v>#N/A</v>
      </c>
      <c r="G312" s="54" t="e">
        <v>#N/A</v>
      </c>
      <c r="H312" s="54" t="e">
        <v>#N/A</v>
      </c>
      <c r="I312" s="54" t="e">
        <v>#N/A</v>
      </c>
      <c r="J312" s="54" t="e">
        <v>#N/A</v>
      </c>
      <c r="K312" s="54" t="e">
        <v>#N/A</v>
      </c>
      <c r="L312" s="54" t="e">
        <v>#N/A</v>
      </c>
      <c r="M312" s="59" t="e">
        <v>#N/A</v>
      </c>
      <c r="N312" s="32"/>
      <c r="O312" s="40" t="e">
        <v>#N/A</v>
      </c>
      <c r="P312" s="33">
        <v>24.861638434020094</v>
      </c>
      <c r="Q312" s="33" t="e">
        <v>#N/A</v>
      </c>
      <c r="R312" s="33" t="e">
        <v>#N/A</v>
      </c>
      <c r="S312" s="114" t="e">
        <v>#N/A</v>
      </c>
      <c r="T312" s="174"/>
      <c r="AA312" s="55"/>
    </row>
    <row r="313" spans="1:27" x14ac:dyDescent="0.2">
      <c r="A313" s="58">
        <v>43109</v>
      </c>
      <c r="B313" s="37">
        <v>30</v>
      </c>
      <c r="C313" s="380">
        <v>23</v>
      </c>
      <c r="D313" s="54" t="e">
        <v>#N/A</v>
      </c>
      <c r="E313" s="54">
        <v>29.673607507490466</v>
      </c>
      <c r="F313" s="54" t="e">
        <v>#N/A</v>
      </c>
      <c r="G313" s="54" t="e">
        <v>#N/A</v>
      </c>
      <c r="H313" s="54" t="e">
        <v>#N/A</v>
      </c>
      <c r="I313" s="54" t="e">
        <v>#N/A</v>
      </c>
      <c r="J313" s="54" t="e">
        <v>#N/A</v>
      </c>
      <c r="K313" s="54" t="e">
        <v>#N/A</v>
      </c>
      <c r="L313" s="54" t="e">
        <v>#N/A</v>
      </c>
      <c r="M313" s="59" t="e">
        <v>#N/A</v>
      </c>
      <c r="N313" s="32"/>
      <c r="O313" s="40" t="e">
        <v>#N/A</v>
      </c>
      <c r="P313" s="33">
        <v>29.673607507490466</v>
      </c>
      <c r="Q313" s="33" t="e">
        <v>#N/A</v>
      </c>
      <c r="R313" s="33" t="e">
        <v>#N/A</v>
      </c>
      <c r="S313" s="114" t="e">
        <v>#N/A</v>
      </c>
      <c r="T313" s="174"/>
      <c r="AA313" s="55"/>
    </row>
    <row r="314" spans="1:27" x14ac:dyDescent="0.2">
      <c r="A314" s="58">
        <v>43126</v>
      </c>
      <c r="B314" s="37">
        <v>100</v>
      </c>
      <c r="C314" s="380">
        <v>20</v>
      </c>
      <c r="D314" s="54" t="e">
        <v>#N/A</v>
      </c>
      <c r="E314" s="54">
        <v>25.616960327254894</v>
      </c>
      <c r="F314" s="54" t="e">
        <v>#N/A</v>
      </c>
      <c r="G314" s="54" t="e">
        <v>#N/A</v>
      </c>
      <c r="H314" s="54" t="e">
        <v>#N/A</v>
      </c>
      <c r="I314" s="54" t="e">
        <v>#N/A</v>
      </c>
      <c r="J314" s="54" t="e">
        <v>#N/A</v>
      </c>
      <c r="K314" s="54" t="e">
        <v>#N/A</v>
      </c>
      <c r="L314" s="54" t="e">
        <v>#N/A</v>
      </c>
      <c r="M314" s="59" t="e">
        <v>#N/A</v>
      </c>
      <c r="N314" s="32"/>
      <c r="O314" s="40" t="e">
        <v>#N/A</v>
      </c>
      <c r="P314" s="33">
        <v>25.616960327254894</v>
      </c>
      <c r="Q314" s="33" t="e">
        <v>#N/A</v>
      </c>
      <c r="R314" s="33" t="e">
        <v>#N/A</v>
      </c>
      <c r="S314" s="114" t="e">
        <v>#N/A</v>
      </c>
      <c r="T314" s="174"/>
      <c r="AA314" s="55"/>
    </row>
    <row r="315" spans="1:27" x14ac:dyDescent="0.2">
      <c r="A315" s="58">
        <v>43129</v>
      </c>
      <c r="B315" s="37">
        <v>57.5</v>
      </c>
      <c r="C315" s="380">
        <v>30</v>
      </c>
      <c r="D315" s="54" t="e">
        <v>#N/A</v>
      </c>
      <c r="E315" s="54" t="e">
        <v>#N/A</v>
      </c>
      <c r="F315" s="54" t="e">
        <v>#N/A</v>
      </c>
      <c r="G315" s="54" t="e">
        <v>#N/A</v>
      </c>
      <c r="H315" s="54" t="e">
        <v>#N/A</v>
      </c>
      <c r="I315" s="54" t="e">
        <v>#N/A</v>
      </c>
      <c r="J315" s="54" t="e">
        <v>#N/A</v>
      </c>
      <c r="K315" s="54" t="e">
        <v>#N/A</v>
      </c>
      <c r="L315" s="54">
        <v>25.134171924595311</v>
      </c>
      <c r="M315" s="59" t="e">
        <v>#N/A</v>
      </c>
      <c r="N315" s="32"/>
      <c r="O315" s="40" t="e">
        <v>#N/A</v>
      </c>
      <c r="P315" s="33" t="e">
        <v>#N/A</v>
      </c>
      <c r="Q315" s="33" t="e">
        <v>#N/A</v>
      </c>
      <c r="R315" s="33" t="e">
        <v>#N/A</v>
      </c>
      <c r="S315" s="114">
        <v>25.134171924595311</v>
      </c>
      <c r="T315" s="174"/>
      <c r="AA315" s="55"/>
    </row>
    <row r="316" spans="1:27" x14ac:dyDescent="0.2">
      <c r="A316" s="58">
        <v>43129</v>
      </c>
      <c r="B316" s="37">
        <v>120</v>
      </c>
      <c r="C316" s="380">
        <v>30</v>
      </c>
      <c r="D316" s="54" t="e">
        <v>#N/A</v>
      </c>
      <c r="E316" s="54" t="e">
        <v>#N/A</v>
      </c>
      <c r="F316" s="54" t="e">
        <v>#N/A</v>
      </c>
      <c r="G316" s="54" t="e">
        <v>#N/A</v>
      </c>
      <c r="H316" s="54" t="e">
        <v>#N/A</v>
      </c>
      <c r="I316" s="54" t="e">
        <v>#N/A</v>
      </c>
      <c r="J316" s="54" t="e">
        <v>#N/A</v>
      </c>
      <c r="K316" s="54" t="e">
        <v>#N/A</v>
      </c>
      <c r="L316" s="54">
        <v>27.721868936134314</v>
      </c>
      <c r="M316" s="59" t="e">
        <v>#N/A</v>
      </c>
      <c r="N316" s="32"/>
      <c r="O316" s="40" t="e">
        <v>#N/A</v>
      </c>
      <c r="P316" s="33" t="e">
        <v>#N/A</v>
      </c>
      <c r="Q316" s="33" t="e">
        <v>#N/A</v>
      </c>
      <c r="R316" s="33" t="e">
        <v>#N/A</v>
      </c>
      <c r="S316" s="114">
        <v>27.721868936134314</v>
      </c>
      <c r="T316" s="174"/>
      <c r="AA316" s="55"/>
    </row>
    <row r="317" spans="1:27" x14ac:dyDescent="0.2">
      <c r="A317" s="58">
        <v>43132</v>
      </c>
      <c r="B317" s="37">
        <v>10</v>
      </c>
      <c r="C317" s="380">
        <v>30</v>
      </c>
      <c r="D317" s="54" t="e">
        <v>#N/A</v>
      </c>
      <c r="E317" s="54" t="e">
        <v>#N/A</v>
      </c>
      <c r="F317" s="54">
        <v>36.958170710674452</v>
      </c>
      <c r="G317" s="54" t="e">
        <v>#N/A</v>
      </c>
      <c r="H317" s="54" t="e">
        <v>#N/A</v>
      </c>
      <c r="I317" s="54" t="e">
        <v>#N/A</v>
      </c>
      <c r="J317" s="54" t="e">
        <v>#N/A</v>
      </c>
      <c r="K317" s="54" t="e">
        <v>#N/A</v>
      </c>
      <c r="L317" s="54" t="e">
        <v>#N/A</v>
      </c>
      <c r="M317" s="59" t="e">
        <v>#N/A</v>
      </c>
      <c r="N317" s="32"/>
      <c r="O317" s="40" t="e">
        <v>#N/A</v>
      </c>
      <c r="P317" s="33" t="e">
        <v>#N/A</v>
      </c>
      <c r="Q317" s="33">
        <v>36.958170710674452</v>
      </c>
      <c r="R317" s="33" t="e">
        <v>#N/A</v>
      </c>
      <c r="S317" s="114" t="e">
        <v>#N/A</v>
      </c>
      <c r="T317" s="174"/>
      <c r="AA317" s="55"/>
    </row>
    <row r="318" spans="1:27" x14ac:dyDescent="0.2">
      <c r="A318" s="58">
        <v>43136</v>
      </c>
      <c r="B318" s="37">
        <v>50</v>
      </c>
      <c r="C318" s="380">
        <v>25</v>
      </c>
      <c r="D318" s="54" t="e">
        <v>#N/A</v>
      </c>
      <c r="E318" s="54" t="e">
        <v>#N/A</v>
      </c>
      <c r="F318" s="54">
        <v>38.291436562428906</v>
      </c>
      <c r="G318" s="54" t="e">
        <v>#N/A</v>
      </c>
      <c r="H318" s="54" t="e">
        <v>#N/A</v>
      </c>
      <c r="I318" s="54" t="e">
        <v>#N/A</v>
      </c>
      <c r="J318" s="54" t="e">
        <v>#N/A</v>
      </c>
      <c r="K318" s="54" t="e">
        <v>#N/A</v>
      </c>
      <c r="L318" s="54" t="e">
        <v>#N/A</v>
      </c>
      <c r="M318" s="59" t="e">
        <v>#N/A</v>
      </c>
      <c r="O318" s="40" t="e">
        <v>#N/A</v>
      </c>
      <c r="P318" s="33" t="e">
        <v>#N/A</v>
      </c>
      <c r="Q318" s="33">
        <v>38.291436562428906</v>
      </c>
      <c r="R318" s="33" t="e">
        <v>#N/A</v>
      </c>
      <c r="S318" s="114" t="e">
        <v>#N/A</v>
      </c>
      <c r="T318" s="174"/>
      <c r="AA318" s="55"/>
    </row>
    <row r="319" spans="1:27" x14ac:dyDescent="0.2">
      <c r="A319" s="58">
        <v>43152</v>
      </c>
      <c r="B319" s="37">
        <v>106.688</v>
      </c>
      <c r="C319" s="380">
        <v>20</v>
      </c>
      <c r="D319" s="54">
        <v>48.665437347581985</v>
      </c>
      <c r="E319" s="54" t="e">
        <v>#N/A</v>
      </c>
      <c r="F319" s="54" t="e">
        <v>#N/A</v>
      </c>
      <c r="G319" s="54" t="e">
        <v>#N/A</v>
      </c>
      <c r="H319" s="54" t="e">
        <v>#N/A</v>
      </c>
      <c r="I319" s="54" t="e">
        <v>#N/A</v>
      </c>
      <c r="J319" s="54" t="e">
        <v>#N/A</v>
      </c>
      <c r="K319" s="54" t="e">
        <v>#N/A</v>
      </c>
      <c r="L319" s="54" t="e">
        <v>#N/A</v>
      </c>
      <c r="M319" s="59" t="e">
        <v>#N/A</v>
      </c>
      <c r="N319" s="32"/>
      <c r="O319" s="40" t="e">
        <v>#N/A</v>
      </c>
      <c r="P319" s="33">
        <v>48.665437347581985</v>
      </c>
      <c r="Q319" s="33" t="e">
        <v>#N/A</v>
      </c>
      <c r="R319" s="33" t="e">
        <v>#N/A</v>
      </c>
      <c r="S319" s="114" t="e">
        <v>#N/A</v>
      </c>
      <c r="T319" s="174"/>
      <c r="AA319" s="55"/>
    </row>
    <row r="320" spans="1:27" x14ac:dyDescent="0.2">
      <c r="A320" s="58">
        <v>43154</v>
      </c>
      <c r="B320" s="37">
        <v>99</v>
      </c>
      <c r="C320" s="380">
        <v>27</v>
      </c>
      <c r="D320" s="54" t="e">
        <v>#N/A</v>
      </c>
      <c r="E320" s="54" t="e">
        <v>#N/A</v>
      </c>
      <c r="F320" s="54">
        <v>30.604170876129029</v>
      </c>
      <c r="G320" s="54" t="e">
        <v>#N/A</v>
      </c>
      <c r="H320" s="54" t="e">
        <v>#N/A</v>
      </c>
      <c r="I320" s="54" t="e">
        <v>#N/A</v>
      </c>
      <c r="J320" s="54" t="e">
        <v>#N/A</v>
      </c>
      <c r="K320" s="54" t="e">
        <v>#N/A</v>
      </c>
      <c r="L320" s="54" t="e">
        <v>#N/A</v>
      </c>
      <c r="M320" s="59" t="e">
        <v>#N/A</v>
      </c>
      <c r="O320" s="40" t="e">
        <v>#N/A</v>
      </c>
      <c r="P320" s="33" t="e">
        <v>#N/A</v>
      </c>
      <c r="Q320" s="33">
        <v>30.604170876129029</v>
      </c>
      <c r="R320" s="33" t="e">
        <v>#N/A</v>
      </c>
      <c r="S320" s="114" t="e">
        <v>#N/A</v>
      </c>
      <c r="T320" s="174"/>
      <c r="AA320" s="55"/>
    </row>
    <row r="321" spans="1:27" x14ac:dyDescent="0.2">
      <c r="A321" s="58">
        <v>43206</v>
      </c>
      <c r="B321" s="37">
        <v>6.3</v>
      </c>
      <c r="C321" s="380">
        <v>20</v>
      </c>
      <c r="D321" s="54" t="e">
        <v>#N/A</v>
      </c>
      <c r="E321" s="54" t="e">
        <v>#N/A</v>
      </c>
      <c r="F321" s="54" t="e">
        <v>#N/A</v>
      </c>
      <c r="G321" s="54" t="e">
        <v>#N/A</v>
      </c>
      <c r="H321" s="54" t="e">
        <v>#N/A</v>
      </c>
      <c r="I321" s="54" t="e">
        <v>#N/A</v>
      </c>
      <c r="J321" s="54">
        <v>168.88736511400134</v>
      </c>
      <c r="K321" s="54" t="e">
        <v>#N/A</v>
      </c>
      <c r="L321" s="54" t="e">
        <v>#N/A</v>
      </c>
      <c r="M321" s="59" t="e">
        <v>#N/A</v>
      </c>
      <c r="N321" s="32"/>
      <c r="O321" s="40" t="e">
        <v>#N/A</v>
      </c>
      <c r="P321" s="33" t="e">
        <v>#N/A</v>
      </c>
      <c r="Q321" s="33" t="e">
        <v>#N/A</v>
      </c>
      <c r="R321" s="33">
        <v>168.88736511400134</v>
      </c>
      <c r="S321" s="114" t="e">
        <v>#N/A</v>
      </c>
      <c r="T321" s="174"/>
      <c r="AA321" s="55"/>
    </row>
    <row r="322" spans="1:27" x14ac:dyDescent="0.2">
      <c r="A322" s="58">
        <v>43227</v>
      </c>
      <c r="B322" s="37">
        <v>100</v>
      </c>
      <c r="C322" s="380">
        <v>20</v>
      </c>
      <c r="D322" s="54">
        <v>32.263086116480892</v>
      </c>
      <c r="E322" s="54" t="e">
        <v>#N/A</v>
      </c>
      <c r="F322" s="54" t="e">
        <v>#N/A</v>
      </c>
      <c r="G322" s="54" t="e">
        <v>#N/A</v>
      </c>
      <c r="H322" s="54" t="e">
        <v>#N/A</v>
      </c>
      <c r="I322" s="54" t="e">
        <v>#N/A</v>
      </c>
      <c r="J322" s="54" t="e">
        <v>#N/A</v>
      </c>
      <c r="K322" s="54" t="e">
        <v>#N/A</v>
      </c>
      <c r="L322" s="54" t="e">
        <v>#N/A</v>
      </c>
      <c r="M322" s="59" t="e">
        <v>#N/A</v>
      </c>
      <c r="O322" s="40" t="e">
        <v>#N/A</v>
      </c>
      <c r="P322" s="33">
        <v>32.263086116480892</v>
      </c>
      <c r="Q322" s="33" t="e">
        <v>#N/A</v>
      </c>
      <c r="R322" s="33" t="e">
        <v>#N/A</v>
      </c>
      <c r="S322" s="114" t="e">
        <v>#N/A</v>
      </c>
      <c r="T322" s="174"/>
      <c r="AA322" s="55"/>
    </row>
    <row r="323" spans="1:27" x14ac:dyDescent="0.2">
      <c r="A323" s="58">
        <v>43236</v>
      </c>
      <c r="B323" s="37">
        <v>74.5</v>
      </c>
      <c r="C323" s="380">
        <v>20</v>
      </c>
      <c r="D323" s="54" t="e">
        <v>#N/A</v>
      </c>
      <c r="E323" s="54" t="e">
        <v>#N/A</v>
      </c>
      <c r="F323" s="54" t="e">
        <v>#N/A</v>
      </c>
      <c r="G323" s="54" t="e">
        <v>#N/A</v>
      </c>
      <c r="H323" s="54" t="e">
        <v>#N/A</v>
      </c>
      <c r="I323" s="54" t="e">
        <v>#N/A</v>
      </c>
      <c r="J323" s="54" t="e">
        <v>#N/A</v>
      </c>
      <c r="K323" s="54" t="e">
        <v>#N/A</v>
      </c>
      <c r="L323" s="54">
        <v>31.479418457160293</v>
      </c>
      <c r="M323" s="59" t="e">
        <v>#N/A</v>
      </c>
      <c r="N323" s="32"/>
      <c r="O323" s="40" t="e">
        <v>#N/A</v>
      </c>
      <c r="P323" s="33" t="e">
        <v>#N/A</v>
      </c>
      <c r="Q323" s="33" t="e">
        <v>#N/A</v>
      </c>
      <c r="R323" s="33" t="e">
        <v>#N/A</v>
      </c>
      <c r="S323" s="114">
        <v>31.479418457160293</v>
      </c>
      <c r="T323" s="174"/>
      <c r="AA323" s="55"/>
    </row>
    <row r="324" spans="1:27" x14ac:dyDescent="0.2">
      <c r="A324" s="58">
        <v>43236</v>
      </c>
      <c r="B324" s="37">
        <v>74.5</v>
      </c>
      <c r="C324" s="380">
        <v>20</v>
      </c>
      <c r="D324" s="54" t="e">
        <v>#N/A</v>
      </c>
      <c r="E324" s="54" t="e">
        <v>#N/A</v>
      </c>
      <c r="F324" s="54" t="e">
        <v>#N/A</v>
      </c>
      <c r="G324" s="54" t="e">
        <v>#N/A</v>
      </c>
      <c r="H324" s="54" t="e">
        <v>#N/A</v>
      </c>
      <c r="I324" s="54" t="e">
        <v>#N/A</v>
      </c>
      <c r="J324" s="54" t="e">
        <v>#N/A</v>
      </c>
      <c r="K324" s="54" t="e">
        <v>#N/A</v>
      </c>
      <c r="L324" s="54">
        <v>31.479418457160293</v>
      </c>
      <c r="M324" s="59" t="e">
        <v>#N/A</v>
      </c>
      <c r="N324" s="32"/>
      <c r="O324" s="40" t="e">
        <v>#N/A</v>
      </c>
      <c r="P324" s="33" t="e">
        <v>#N/A</v>
      </c>
      <c r="Q324" s="33" t="e">
        <v>#N/A</v>
      </c>
      <c r="R324" s="33" t="e">
        <v>#N/A</v>
      </c>
      <c r="S324" s="114">
        <v>31.479418457160293</v>
      </c>
      <c r="T324" s="174"/>
      <c r="AA324" s="55"/>
    </row>
    <row r="325" spans="1:27" x14ac:dyDescent="0.2">
      <c r="A325" s="58">
        <v>43250</v>
      </c>
      <c r="B325" s="37">
        <v>300</v>
      </c>
      <c r="C325" s="380">
        <v>25</v>
      </c>
      <c r="D325" s="54" t="e">
        <v>#N/A</v>
      </c>
      <c r="E325" s="54">
        <v>19.247702380289724</v>
      </c>
      <c r="F325" s="54" t="e">
        <v>#N/A</v>
      </c>
      <c r="G325" s="54" t="e">
        <v>#N/A</v>
      </c>
      <c r="H325" s="54" t="e">
        <v>#N/A</v>
      </c>
      <c r="I325" s="54" t="e">
        <v>#N/A</v>
      </c>
      <c r="J325" s="54" t="e">
        <v>#N/A</v>
      </c>
      <c r="K325" s="54" t="e">
        <v>#N/A</v>
      </c>
      <c r="L325" s="54" t="e">
        <v>#N/A</v>
      </c>
      <c r="M325" s="59" t="e">
        <v>#N/A</v>
      </c>
      <c r="N325" s="32"/>
      <c r="O325" s="40" t="e">
        <v>#N/A</v>
      </c>
      <c r="P325" s="33">
        <v>19.247702380289724</v>
      </c>
      <c r="Q325" s="33" t="e">
        <v>#N/A</v>
      </c>
      <c r="R325" s="33" t="e">
        <v>#N/A</v>
      </c>
      <c r="S325" s="114" t="e">
        <v>#N/A</v>
      </c>
      <c r="T325" s="174"/>
      <c r="AA325" s="55"/>
    </row>
    <row r="326" spans="1:27" x14ac:dyDescent="0.2">
      <c r="A326" s="58">
        <v>43250</v>
      </c>
      <c r="B326" s="37">
        <v>250</v>
      </c>
      <c r="C326" s="380">
        <v>25</v>
      </c>
      <c r="D326" s="54" t="e">
        <v>#N/A</v>
      </c>
      <c r="E326" s="54">
        <v>22.593898362081077</v>
      </c>
      <c r="F326" s="54" t="e">
        <v>#N/A</v>
      </c>
      <c r="G326" s="54" t="e">
        <v>#N/A</v>
      </c>
      <c r="H326" s="54" t="e">
        <v>#N/A</v>
      </c>
      <c r="I326" s="54" t="e">
        <v>#N/A</v>
      </c>
      <c r="J326" s="54" t="e">
        <v>#N/A</v>
      </c>
      <c r="K326" s="54" t="e">
        <v>#N/A</v>
      </c>
      <c r="L326" s="54" t="e">
        <v>#N/A</v>
      </c>
      <c r="M326" s="59" t="e">
        <v>#N/A</v>
      </c>
      <c r="N326" s="32"/>
      <c r="O326" s="40" t="e">
        <v>#N/A</v>
      </c>
      <c r="P326" s="33">
        <v>22.593898362081077</v>
      </c>
      <c r="Q326" s="33" t="e">
        <v>#N/A</v>
      </c>
      <c r="R326" s="33" t="e">
        <v>#N/A</v>
      </c>
      <c r="S326" s="114" t="e">
        <v>#N/A</v>
      </c>
      <c r="T326" s="174"/>
      <c r="AA326" s="55"/>
    </row>
    <row r="327" spans="1:27" x14ac:dyDescent="0.2">
      <c r="A327" s="58">
        <v>43250</v>
      </c>
      <c r="B327" s="37">
        <v>50</v>
      </c>
      <c r="C327" s="380">
        <v>25</v>
      </c>
      <c r="D327" s="54" t="e">
        <v>#N/A</v>
      </c>
      <c r="E327" s="54">
        <v>25.463627718655996</v>
      </c>
      <c r="F327" s="54" t="e">
        <v>#N/A</v>
      </c>
      <c r="G327" s="54" t="e">
        <v>#N/A</v>
      </c>
      <c r="H327" s="54" t="e">
        <v>#N/A</v>
      </c>
      <c r="I327" s="54" t="e">
        <v>#N/A</v>
      </c>
      <c r="J327" s="54" t="e">
        <v>#N/A</v>
      </c>
      <c r="K327" s="54" t="e">
        <v>#N/A</v>
      </c>
      <c r="L327" s="54" t="e">
        <v>#N/A</v>
      </c>
      <c r="M327" s="59" t="e">
        <v>#N/A</v>
      </c>
      <c r="N327" s="32"/>
      <c r="O327" s="40" t="e">
        <v>#N/A</v>
      </c>
      <c r="P327" s="33">
        <v>25.463627718655996</v>
      </c>
      <c r="Q327" s="33" t="e">
        <v>#N/A</v>
      </c>
      <c r="R327" s="33" t="e">
        <v>#N/A</v>
      </c>
      <c r="S327" s="114" t="e">
        <v>#N/A</v>
      </c>
      <c r="T327" s="174"/>
      <c r="AA327" s="55"/>
    </row>
    <row r="328" spans="1:27" x14ac:dyDescent="0.2">
      <c r="A328" s="58">
        <v>43250</v>
      </c>
      <c r="B328" s="37">
        <v>101</v>
      </c>
      <c r="C328" s="380">
        <v>25</v>
      </c>
      <c r="D328" s="54" t="e">
        <v>#N/A</v>
      </c>
      <c r="E328" s="54">
        <v>21.975764459690883</v>
      </c>
      <c r="F328" s="54" t="e">
        <v>#N/A</v>
      </c>
      <c r="G328" s="54" t="e">
        <v>#N/A</v>
      </c>
      <c r="H328" s="54" t="e">
        <v>#N/A</v>
      </c>
      <c r="I328" s="54" t="e">
        <v>#N/A</v>
      </c>
      <c r="J328" s="54" t="e">
        <v>#N/A</v>
      </c>
      <c r="K328" s="54" t="e">
        <v>#N/A</v>
      </c>
      <c r="L328" s="54" t="e">
        <v>#N/A</v>
      </c>
      <c r="M328" s="59" t="e">
        <v>#N/A</v>
      </c>
      <c r="N328" s="32"/>
      <c r="O328" s="40" t="e">
        <v>#N/A</v>
      </c>
      <c r="P328" s="33">
        <v>21.975764459690883</v>
      </c>
      <c r="Q328" s="33" t="e">
        <v>#N/A</v>
      </c>
      <c r="R328" s="33" t="e">
        <v>#N/A</v>
      </c>
      <c r="S328" s="114" t="e">
        <v>#N/A</v>
      </c>
      <c r="T328" s="174"/>
      <c r="AA328" s="55"/>
    </row>
    <row r="329" spans="1:27" x14ac:dyDescent="0.2">
      <c r="A329" s="58">
        <v>43250</v>
      </c>
      <c r="B329" s="37">
        <v>200</v>
      </c>
      <c r="C329" s="380">
        <v>25</v>
      </c>
      <c r="D329" s="54" t="e">
        <v>#N/A</v>
      </c>
      <c r="E329" s="54">
        <v>21.984057200996428</v>
      </c>
      <c r="F329" s="54" t="e">
        <v>#N/A</v>
      </c>
      <c r="G329" s="54" t="e">
        <v>#N/A</v>
      </c>
      <c r="H329" s="54" t="e">
        <v>#N/A</v>
      </c>
      <c r="I329" s="54" t="e">
        <v>#N/A</v>
      </c>
      <c r="J329" s="54" t="e">
        <v>#N/A</v>
      </c>
      <c r="K329" s="54" t="e">
        <v>#N/A</v>
      </c>
      <c r="L329" s="54" t="e">
        <v>#N/A</v>
      </c>
      <c r="M329" s="59" t="e">
        <v>#N/A</v>
      </c>
      <c r="N329" s="32"/>
      <c r="O329" s="40" t="e">
        <v>#N/A</v>
      </c>
      <c r="P329" s="33">
        <v>21.984057200996428</v>
      </c>
      <c r="Q329" s="33" t="e">
        <v>#N/A</v>
      </c>
      <c r="R329" s="33" t="e">
        <v>#N/A</v>
      </c>
      <c r="S329" s="114" t="e">
        <v>#N/A</v>
      </c>
      <c r="T329" s="174"/>
      <c r="AA329" s="55"/>
    </row>
    <row r="330" spans="1:27" x14ac:dyDescent="0.2">
      <c r="A330" s="58">
        <v>43250</v>
      </c>
      <c r="B330" s="37">
        <v>100</v>
      </c>
      <c r="C330" s="380">
        <v>25</v>
      </c>
      <c r="D330" s="54" t="e">
        <v>#N/A</v>
      </c>
      <c r="E330" s="54">
        <v>24.845052951409006</v>
      </c>
      <c r="F330" s="54" t="e">
        <v>#N/A</v>
      </c>
      <c r="G330" s="54" t="e">
        <v>#N/A</v>
      </c>
      <c r="H330" s="54" t="e">
        <v>#N/A</v>
      </c>
      <c r="I330" s="54" t="e">
        <v>#N/A</v>
      </c>
      <c r="J330" s="54" t="e">
        <v>#N/A</v>
      </c>
      <c r="K330" s="54" t="e">
        <v>#N/A</v>
      </c>
      <c r="L330" s="54" t="e">
        <v>#N/A</v>
      </c>
      <c r="M330" s="59" t="e">
        <v>#N/A</v>
      </c>
      <c r="N330" s="32"/>
      <c r="O330" s="40" t="e">
        <v>#N/A</v>
      </c>
      <c r="P330" s="33">
        <v>24.845052951409006</v>
      </c>
      <c r="Q330" s="33" t="e">
        <v>#N/A</v>
      </c>
      <c r="R330" s="33" t="e">
        <v>#N/A</v>
      </c>
      <c r="S330" s="114" t="e">
        <v>#N/A</v>
      </c>
      <c r="T330" s="174"/>
      <c r="AA330" s="55"/>
    </row>
    <row r="331" spans="1:27" x14ac:dyDescent="0.2">
      <c r="A331" s="58">
        <v>43251</v>
      </c>
      <c r="B331" s="37">
        <v>80</v>
      </c>
      <c r="C331" s="380">
        <v>20</v>
      </c>
      <c r="D331" s="54" t="e">
        <v>#N/A</v>
      </c>
      <c r="E331" s="54" t="e">
        <v>#N/A</v>
      </c>
      <c r="F331" s="54" t="e">
        <v>#N/A</v>
      </c>
      <c r="G331" s="54" t="e">
        <v>#N/A</v>
      </c>
      <c r="H331" s="54" t="e">
        <v>#N/A</v>
      </c>
      <c r="I331" s="54">
        <v>32.116465890440026</v>
      </c>
      <c r="J331" s="54" t="e">
        <v>#N/A</v>
      </c>
      <c r="K331" s="54" t="e">
        <v>#N/A</v>
      </c>
      <c r="L331" s="54" t="e">
        <v>#N/A</v>
      </c>
      <c r="M331" s="59" t="e">
        <v>#N/A</v>
      </c>
      <c r="O331" s="40" t="e">
        <v>#N/A</v>
      </c>
      <c r="P331" s="33" t="e">
        <v>#N/A</v>
      </c>
      <c r="Q331" s="33" t="e">
        <v>#N/A</v>
      </c>
      <c r="R331" s="33">
        <v>32.116465890440026</v>
      </c>
      <c r="S331" s="114" t="e">
        <v>#N/A</v>
      </c>
      <c r="T331" s="174"/>
      <c r="AA331" s="55"/>
    </row>
    <row r="332" spans="1:27" x14ac:dyDescent="0.2">
      <c r="A332" s="58">
        <v>43252</v>
      </c>
      <c r="B332" s="37">
        <v>5.6814814814814811</v>
      </c>
      <c r="C332" s="380">
        <v>15</v>
      </c>
      <c r="D332" s="54" t="e">
        <v>#N/A</v>
      </c>
      <c r="E332" s="54" t="e">
        <v>#N/A</v>
      </c>
      <c r="F332" s="54" t="e">
        <v>#N/A</v>
      </c>
      <c r="G332" s="54">
        <v>63.46367356963021</v>
      </c>
      <c r="H332" s="54" t="e">
        <v>#N/A</v>
      </c>
      <c r="I332" s="54" t="e">
        <v>#N/A</v>
      </c>
      <c r="J332" s="54" t="e">
        <v>#N/A</v>
      </c>
      <c r="K332" s="54" t="e">
        <v>#N/A</v>
      </c>
      <c r="L332" s="54" t="e">
        <v>#N/A</v>
      </c>
      <c r="M332" s="59" t="e">
        <v>#N/A</v>
      </c>
      <c r="N332" s="32"/>
      <c r="O332" s="40" t="e">
        <v>#N/A</v>
      </c>
      <c r="P332" s="33" t="e">
        <v>#N/A</v>
      </c>
      <c r="Q332" s="33">
        <v>63.46367356963021</v>
      </c>
      <c r="R332" s="33" t="e">
        <v>#N/A</v>
      </c>
      <c r="S332" s="114" t="e">
        <v>#N/A</v>
      </c>
      <c r="T332" s="174"/>
      <c r="AA332" s="55"/>
    </row>
    <row r="333" spans="1:27" x14ac:dyDescent="0.2">
      <c r="A333" s="58">
        <v>43255</v>
      </c>
      <c r="B333" s="37">
        <v>80</v>
      </c>
      <c r="C333" s="380">
        <v>10</v>
      </c>
      <c r="D333" s="54" t="e">
        <v>#N/A</v>
      </c>
      <c r="E333" s="54">
        <v>22.224235575036293</v>
      </c>
      <c r="F333" s="54" t="e">
        <v>#N/A</v>
      </c>
      <c r="G333" s="54" t="e">
        <v>#N/A</v>
      </c>
      <c r="H333" s="54" t="e">
        <v>#N/A</v>
      </c>
      <c r="I333" s="54" t="e">
        <v>#N/A</v>
      </c>
      <c r="J333" s="54" t="e">
        <v>#N/A</v>
      </c>
      <c r="K333" s="54" t="e">
        <v>#N/A</v>
      </c>
      <c r="L333" s="54" t="e">
        <v>#N/A</v>
      </c>
      <c r="M333" s="59" t="e">
        <v>#N/A</v>
      </c>
      <c r="N333" s="32"/>
      <c r="O333" s="40" t="e">
        <v>#N/A</v>
      </c>
      <c r="P333" s="33">
        <v>22.224235575036293</v>
      </c>
      <c r="Q333" s="33" t="e">
        <v>#N/A</v>
      </c>
      <c r="R333" s="33" t="e">
        <v>#N/A</v>
      </c>
      <c r="S333" s="114" t="e">
        <v>#N/A</v>
      </c>
      <c r="T333" s="174"/>
      <c r="AA333" s="55"/>
    </row>
    <row r="334" spans="1:27" x14ac:dyDescent="0.2">
      <c r="A334" s="58">
        <v>43257</v>
      </c>
      <c r="B334" s="37">
        <v>60</v>
      </c>
      <c r="C334" s="380">
        <v>21</v>
      </c>
      <c r="D334" s="54" t="e">
        <v>#N/A</v>
      </c>
      <c r="E334" s="54">
        <v>26.034145816830851</v>
      </c>
      <c r="F334" s="54" t="e">
        <v>#N/A</v>
      </c>
      <c r="G334" s="54" t="e">
        <v>#N/A</v>
      </c>
      <c r="H334" s="54" t="e">
        <v>#N/A</v>
      </c>
      <c r="I334" s="54" t="e">
        <v>#N/A</v>
      </c>
      <c r="J334" s="54" t="e">
        <v>#N/A</v>
      </c>
      <c r="K334" s="54" t="e">
        <v>#N/A</v>
      </c>
      <c r="L334" s="54" t="e">
        <v>#N/A</v>
      </c>
      <c r="M334" s="59" t="e">
        <v>#N/A</v>
      </c>
      <c r="N334" s="32"/>
      <c r="O334" s="40" t="e">
        <v>#N/A</v>
      </c>
      <c r="P334" s="33">
        <v>26.034145816830851</v>
      </c>
      <c r="Q334" s="33" t="e">
        <v>#N/A</v>
      </c>
      <c r="R334" s="33" t="e">
        <v>#N/A</v>
      </c>
      <c r="S334" s="114" t="e">
        <v>#N/A</v>
      </c>
      <c r="T334" s="174"/>
      <c r="AA334" s="55"/>
    </row>
    <row r="335" spans="1:27" x14ac:dyDescent="0.2">
      <c r="A335" s="58">
        <v>43259</v>
      </c>
      <c r="B335" s="37">
        <v>30</v>
      </c>
      <c r="C335" s="380">
        <v>20</v>
      </c>
      <c r="D335" s="54" t="e">
        <v>#N/A</v>
      </c>
      <c r="E335" s="54">
        <v>22.726856461516931</v>
      </c>
      <c r="F335" s="54" t="e">
        <v>#N/A</v>
      </c>
      <c r="G335" s="54" t="e">
        <v>#N/A</v>
      </c>
      <c r="H335" s="54" t="e">
        <v>#N/A</v>
      </c>
      <c r="I335" s="54" t="e">
        <v>#N/A</v>
      </c>
      <c r="J335" s="54" t="e">
        <v>#N/A</v>
      </c>
      <c r="K335" s="54" t="e">
        <v>#N/A</v>
      </c>
      <c r="L335" s="54" t="e">
        <v>#N/A</v>
      </c>
      <c r="M335" s="59" t="e">
        <v>#N/A</v>
      </c>
      <c r="N335" s="32"/>
      <c r="O335" s="40" t="e">
        <v>#N/A</v>
      </c>
      <c r="P335" s="33">
        <v>22.726856461516931</v>
      </c>
      <c r="Q335" s="33" t="e">
        <v>#N/A</v>
      </c>
      <c r="R335" s="33" t="e">
        <v>#N/A</v>
      </c>
      <c r="S335" s="114" t="e">
        <v>#N/A</v>
      </c>
      <c r="T335" s="174"/>
      <c r="AA335" s="55"/>
    </row>
    <row r="336" spans="1:27" x14ac:dyDescent="0.2">
      <c r="A336" s="58">
        <v>43264</v>
      </c>
      <c r="B336" s="37">
        <v>58</v>
      </c>
      <c r="C336" s="380">
        <v>25</v>
      </c>
      <c r="D336" s="54" t="e">
        <v>#N/A</v>
      </c>
      <c r="E336" s="54">
        <v>20.573657056056955</v>
      </c>
      <c r="F336" s="54" t="e">
        <v>#N/A</v>
      </c>
      <c r="G336" s="54" t="e">
        <v>#N/A</v>
      </c>
      <c r="H336" s="54" t="e">
        <v>#N/A</v>
      </c>
      <c r="I336" s="54" t="e">
        <v>#N/A</v>
      </c>
      <c r="J336" s="54" t="e">
        <v>#N/A</v>
      </c>
      <c r="K336" s="54" t="e">
        <v>#N/A</v>
      </c>
      <c r="L336" s="54" t="e">
        <v>#N/A</v>
      </c>
      <c r="M336" s="59" t="e">
        <v>#N/A</v>
      </c>
      <c r="N336" s="32"/>
      <c r="O336" s="40" t="e">
        <v>#N/A</v>
      </c>
      <c r="P336" s="33">
        <v>20.573657056056955</v>
      </c>
      <c r="Q336" s="33" t="e">
        <v>#N/A</v>
      </c>
      <c r="R336" s="33" t="e">
        <v>#N/A</v>
      </c>
      <c r="S336" s="114" t="e">
        <v>#N/A</v>
      </c>
      <c r="T336" s="174"/>
      <c r="AA336" s="55"/>
    </row>
    <row r="337" spans="1:27" x14ac:dyDescent="0.2">
      <c r="A337" s="58">
        <v>43264</v>
      </c>
      <c r="B337" s="37">
        <v>122</v>
      </c>
      <c r="C337" s="380">
        <v>25</v>
      </c>
      <c r="D337" s="54" t="e">
        <v>#N/A</v>
      </c>
      <c r="E337" s="54">
        <v>24.313547510553441</v>
      </c>
      <c r="F337" s="54" t="e">
        <v>#N/A</v>
      </c>
      <c r="G337" s="54" t="e">
        <v>#N/A</v>
      </c>
      <c r="H337" s="54" t="e">
        <v>#N/A</v>
      </c>
      <c r="I337" s="54" t="e">
        <v>#N/A</v>
      </c>
      <c r="J337" s="54" t="e">
        <v>#N/A</v>
      </c>
      <c r="K337" s="54" t="e">
        <v>#N/A</v>
      </c>
      <c r="L337" s="54" t="e">
        <v>#N/A</v>
      </c>
      <c r="M337" s="59" t="e">
        <v>#N/A</v>
      </c>
      <c r="N337" s="32"/>
      <c r="O337" s="40" t="e">
        <v>#N/A</v>
      </c>
      <c r="P337" s="33">
        <v>24.313547510553441</v>
      </c>
      <c r="Q337" s="33" t="e">
        <v>#N/A</v>
      </c>
      <c r="R337" s="33" t="e">
        <v>#N/A</v>
      </c>
      <c r="S337" s="114" t="e">
        <v>#N/A</v>
      </c>
      <c r="T337" s="174"/>
      <c r="AA337" s="55"/>
    </row>
    <row r="338" spans="1:27" x14ac:dyDescent="0.2">
      <c r="A338" s="58">
        <v>43264</v>
      </c>
      <c r="B338" s="37">
        <v>99</v>
      </c>
      <c r="C338" s="380">
        <v>25</v>
      </c>
      <c r="D338" s="54" t="e">
        <v>#N/A</v>
      </c>
      <c r="E338" s="54">
        <v>22.20932668535837</v>
      </c>
      <c r="F338" s="54" t="e">
        <v>#N/A</v>
      </c>
      <c r="G338" s="54" t="e">
        <v>#N/A</v>
      </c>
      <c r="H338" s="54" t="e">
        <v>#N/A</v>
      </c>
      <c r="I338" s="54" t="e">
        <v>#N/A</v>
      </c>
      <c r="J338" s="54" t="e">
        <v>#N/A</v>
      </c>
      <c r="K338" s="54" t="e">
        <v>#N/A</v>
      </c>
      <c r="L338" s="54" t="e">
        <v>#N/A</v>
      </c>
      <c r="M338" s="59" t="e">
        <v>#N/A</v>
      </c>
      <c r="N338" s="32"/>
      <c r="O338" s="40" t="e">
        <v>#N/A</v>
      </c>
      <c r="P338" s="33">
        <v>22.20932668535837</v>
      </c>
      <c r="Q338" s="33" t="e">
        <v>#N/A</v>
      </c>
      <c r="R338" s="33" t="e">
        <v>#N/A</v>
      </c>
      <c r="S338" s="114" t="e">
        <v>#N/A</v>
      </c>
      <c r="T338" s="174"/>
      <c r="AA338" s="55"/>
    </row>
    <row r="339" spans="1:27" x14ac:dyDescent="0.2">
      <c r="A339" s="58">
        <v>43264</v>
      </c>
      <c r="B339" s="37">
        <v>80</v>
      </c>
      <c r="C339" s="380">
        <v>25</v>
      </c>
      <c r="D339" s="54" t="e">
        <v>#N/A</v>
      </c>
      <c r="E339" s="54">
        <v>23.020298876417701</v>
      </c>
      <c r="F339" s="54" t="e">
        <v>#N/A</v>
      </c>
      <c r="G339" s="54" t="e">
        <v>#N/A</v>
      </c>
      <c r="H339" s="54" t="e">
        <v>#N/A</v>
      </c>
      <c r="I339" s="54" t="e">
        <v>#N/A</v>
      </c>
      <c r="J339" s="54" t="e">
        <v>#N/A</v>
      </c>
      <c r="K339" s="54" t="e">
        <v>#N/A</v>
      </c>
      <c r="L339" s="54" t="e">
        <v>#N/A</v>
      </c>
      <c r="M339" s="59" t="e">
        <v>#N/A</v>
      </c>
      <c r="O339" s="40" t="e">
        <v>#N/A</v>
      </c>
      <c r="P339" s="33">
        <v>23.020298876417701</v>
      </c>
      <c r="Q339" s="33" t="e">
        <v>#N/A</v>
      </c>
      <c r="R339" s="33" t="e">
        <v>#N/A</v>
      </c>
      <c r="S339" s="114" t="e">
        <v>#N/A</v>
      </c>
      <c r="T339" s="174"/>
      <c r="AA339" s="55"/>
    </row>
    <row r="340" spans="1:27" x14ac:dyDescent="0.2">
      <c r="A340" s="58">
        <v>43266</v>
      </c>
      <c r="B340" s="37">
        <v>20</v>
      </c>
      <c r="C340" s="380">
        <v>20</v>
      </c>
      <c r="D340" s="54" t="e">
        <v>#N/A</v>
      </c>
      <c r="E340" s="54" t="e">
        <v>#N/A</v>
      </c>
      <c r="F340" s="54">
        <v>46.609657496034437</v>
      </c>
      <c r="G340" s="54" t="e">
        <v>#N/A</v>
      </c>
      <c r="H340" s="54" t="e">
        <v>#N/A</v>
      </c>
      <c r="I340" s="54" t="e">
        <v>#N/A</v>
      </c>
      <c r="J340" s="54" t="e">
        <v>#N/A</v>
      </c>
      <c r="K340" s="54" t="e">
        <v>#N/A</v>
      </c>
      <c r="L340" s="54" t="e">
        <v>#N/A</v>
      </c>
      <c r="M340" s="59" t="e">
        <v>#N/A</v>
      </c>
      <c r="N340" s="32"/>
      <c r="O340" s="40" t="e">
        <v>#N/A</v>
      </c>
      <c r="P340" s="33" t="e">
        <v>#N/A</v>
      </c>
      <c r="Q340" s="33">
        <v>46.609657496034437</v>
      </c>
      <c r="R340" s="33" t="e">
        <v>#N/A</v>
      </c>
      <c r="S340" s="114" t="e">
        <v>#N/A</v>
      </c>
      <c r="T340" s="174"/>
      <c r="AA340" s="55"/>
    </row>
    <row r="341" spans="1:27" x14ac:dyDescent="0.2">
      <c r="A341" s="58">
        <v>43277</v>
      </c>
      <c r="B341" s="37">
        <v>100</v>
      </c>
      <c r="C341" s="380">
        <v>27</v>
      </c>
      <c r="D341" s="54">
        <v>23.717754907149033</v>
      </c>
      <c r="E341" s="54" t="e">
        <v>#N/A</v>
      </c>
      <c r="F341" s="54" t="e">
        <v>#N/A</v>
      </c>
      <c r="G341" s="54" t="e">
        <v>#N/A</v>
      </c>
      <c r="H341" s="54" t="e">
        <v>#N/A</v>
      </c>
      <c r="I341" s="54" t="e">
        <v>#N/A</v>
      </c>
      <c r="J341" s="54" t="e">
        <v>#N/A</v>
      </c>
      <c r="K341" s="54" t="e">
        <v>#N/A</v>
      </c>
      <c r="L341" s="54" t="e">
        <v>#N/A</v>
      </c>
      <c r="M341" s="59" t="e">
        <v>#N/A</v>
      </c>
      <c r="N341" s="32"/>
      <c r="O341" s="40" t="e">
        <v>#N/A</v>
      </c>
      <c r="P341" s="33">
        <v>23.717754907149033</v>
      </c>
      <c r="Q341" s="33" t="e">
        <v>#N/A</v>
      </c>
      <c r="R341" s="33" t="e">
        <v>#N/A</v>
      </c>
      <c r="S341" s="114" t="e">
        <v>#N/A</v>
      </c>
      <c r="T341" s="174"/>
      <c r="AA341" s="55"/>
    </row>
    <row r="342" spans="1:27" x14ac:dyDescent="0.2">
      <c r="A342" s="58">
        <v>43278</v>
      </c>
      <c r="B342" s="37">
        <v>42</v>
      </c>
      <c r="C342" s="380">
        <v>20</v>
      </c>
      <c r="D342" s="54" t="e">
        <v>#N/A</v>
      </c>
      <c r="E342" s="54" t="e">
        <v>#N/A</v>
      </c>
      <c r="F342" s="54" t="e">
        <v>#N/A</v>
      </c>
      <c r="G342" s="54" t="e">
        <v>#N/A</v>
      </c>
      <c r="H342" s="54" t="e">
        <v>#N/A</v>
      </c>
      <c r="I342" s="54" t="e">
        <v>#N/A</v>
      </c>
      <c r="J342" s="54" t="e">
        <v>#N/A</v>
      </c>
      <c r="K342" s="54" t="e">
        <v>#N/A</v>
      </c>
      <c r="L342" s="54">
        <v>42.642156614876377</v>
      </c>
      <c r="M342" s="59" t="e">
        <v>#N/A</v>
      </c>
      <c r="N342" s="32"/>
      <c r="O342" s="40" t="e">
        <v>#N/A</v>
      </c>
      <c r="P342" s="33" t="e">
        <v>#N/A</v>
      </c>
      <c r="Q342" s="33" t="e">
        <v>#N/A</v>
      </c>
      <c r="R342" s="33" t="e">
        <v>#N/A</v>
      </c>
      <c r="S342" s="114">
        <v>42.642156614876377</v>
      </c>
      <c r="T342" s="174"/>
      <c r="AA342" s="55"/>
    </row>
    <row r="343" spans="1:27" x14ac:dyDescent="0.2">
      <c r="A343" s="58">
        <v>43281</v>
      </c>
      <c r="B343" s="37">
        <v>68</v>
      </c>
      <c r="C343" s="380">
        <v>15</v>
      </c>
      <c r="D343" s="54" t="e">
        <v>#N/A</v>
      </c>
      <c r="E343" s="54" t="e">
        <v>#N/A</v>
      </c>
      <c r="F343" s="54" t="e">
        <v>#N/A</v>
      </c>
      <c r="G343" s="54" t="e">
        <v>#N/A</v>
      </c>
      <c r="H343" s="54" t="e">
        <v>#N/A</v>
      </c>
      <c r="I343" s="54" t="e">
        <v>#N/A</v>
      </c>
      <c r="J343" s="54" t="e">
        <v>#N/A</v>
      </c>
      <c r="K343" s="54" t="e">
        <v>#N/A</v>
      </c>
      <c r="L343" s="54">
        <v>26.351900612716165</v>
      </c>
      <c r="M343" s="59" t="e">
        <v>#N/A</v>
      </c>
      <c r="O343" s="40" t="e">
        <v>#N/A</v>
      </c>
      <c r="P343" s="33" t="e">
        <v>#N/A</v>
      </c>
      <c r="Q343" s="33" t="e">
        <v>#N/A</v>
      </c>
      <c r="R343" s="33" t="e">
        <v>#N/A</v>
      </c>
      <c r="S343" s="114">
        <v>26.351900612716165</v>
      </c>
      <c r="T343" s="174"/>
      <c r="AA343" s="55"/>
    </row>
    <row r="344" spans="1:27" x14ac:dyDescent="0.2">
      <c r="A344" s="58">
        <v>43281</v>
      </c>
      <c r="B344" s="37">
        <v>20</v>
      </c>
      <c r="C344" s="380">
        <v>30</v>
      </c>
      <c r="D344" s="54" t="e">
        <v>#N/A</v>
      </c>
      <c r="E344" s="54" t="e">
        <v>#N/A</v>
      </c>
      <c r="F344" s="54" t="e">
        <v>#N/A</v>
      </c>
      <c r="G344" s="54" t="e">
        <v>#N/A</v>
      </c>
      <c r="H344" s="54" t="e">
        <v>#N/A</v>
      </c>
      <c r="I344" s="54" t="e">
        <v>#N/A</v>
      </c>
      <c r="J344" s="54" t="e">
        <v>#N/A</v>
      </c>
      <c r="K344" s="54" t="e">
        <v>#N/A</v>
      </c>
      <c r="L344" s="54">
        <v>23.649068708165277</v>
      </c>
      <c r="M344" s="59" t="e">
        <v>#N/A</v>
      </c>
      <c r="N344" s="32"/>
      <c r="O344" s="40" t="e">
        <v>#N/A</v>
      </c>
      <c r="P344" s="33" t="e">
        <v>#N/A</v>
      </c>
      <c r="Q344" s="33" t="e">
        <v>#N/A</v>
      </c>
      <c r="R344" s="33" t="e">
        <v>#N/A</v>
      </c>
      <c r="S344" s="114">
        <v>23.649068708165277</v>
      </c>
      <c r="T344" s="174"/>
      <c r="AA344" s="55"/>
    </row>
    <row r="345" spans="1:27" x14ac:dyDescent="0.2">
      <c r="A345" s="58">
        <v>43281</v>
      </c>
      <c r="B345" s="37">
        <v>200</v>
      </c>
      <c r="C345" s="380">
        <v>20</v>
      </c>
      <c r="D345" s="54" t="e">
        <v>#N/A</v>
      </c>
      <c r="E345" s="54">
        <v>20.486931434790332</v>
      </c>
      <c r="F345" s="54" t="e">
        <v>#N/A</v>
      </c>
      <c r="G345" s="54" t="e">
        <v>#N/A</v>
      </c>
      <c r="H345" s="54" t="e">
        <v>#N/A</v>
      </c>
      <c r="I345" s="54" t="e">
        <v>#N/A</v>
      </c>
      <c r="J345" s="54" t="e">
        <v>#N/A</v>
      </c>
      <c r="K345" s="54" t="e">
        <v>#N/A</v>
      </c>
      <c r="L345" s="54" t="e">
        <v>#N/A</v>
      </c>
      <c r="M345" s="59" t="e">
        <v>#N/A</v>
      </c>
      <c r="N345" s="32"/>
      <c r="O345" s="40" t="e">
        <v>#N/A</v>
      </c>
      <c r="P345" s="33">
        <v>20.486931434790332</v>
      </c>
      <c r="Q345" s="33" t="e">
        <v>#N/A</v>
      </c>
      <c r="R345" s="33" t="e">
        <v>#N/A</v>
      </c>
      <c r="S345" s="114" t="e">
        <v>#N/A</v>
      </c>
      <c r="T345" s="174"/>
      <c r="AA345" s="55"/>
    </row>
    <row r="346" spans="1:27" x14ac:dyDescent="0.2">
      <c r="A346" s="58">
        <v>43291</v>
      </c>
      <c r="B346" s="37">
        <v>35</v>
      </c>
      <c r="C346" s="380">
        <v>25</v>
      </c>
      <c r="D346" s="54" t="e">
        <v>#N/A</v>
      </c>
      <c r="E346" s="54">
        <v>29.35258009635481</v>
      </c>
      <c r="F346" s="54" t="e">
        <v>#N/A</v>
      </c>
      <c r="G346" s="54" t="e">
        <v>#N/A</v>
      </c>
      <c r="H346" s="54" t="e">
        <v>#N/A</v>
      </c>
      <c r="I346" s="54" t="e">
        <v>#N/A</v>
      </c>
      <c r="J346" s="54" t="e">
        <v>#N/A</v>
      </c>
      <c r="K346" s="54" t="e">
        <v>#N/A</v>
      </c>
      <c r="L346" s="54" t="e">
        <v>#N/A</v>
      </c>
      <c r="M346" s="59" t="e">
        <v>#N/A</v>
      </c>
      <c r="N346" s="32"/>
      <c r="O346" s="40" t="e">
        <v>#N/A</v>
      </c>
      <c r="P346" s="33">
        <v>29.35258009635481</v>
      </c>
      <c r="Q346" s="33" t="e">
        <v>#N/A</v>
      </c>
      <c r="R346" s="33" t="e">
        <v>#N/A</v>
      </c>
      <c r="S346" s="114" t="e">
        <v>#N/A</v>
      </c>
      <c r="T346" s="174"/>
      <c r="AA346" s="55"/>
    </row>
    <row r="347" spans="1:27" x14ac:dyDescent="0.2">
      <c r="A347" s="58">
        <v>43322</v>
      </c>
      <c r="B347" s="37">
        <v>40</v>
      </c>
      <c r="C347" s="380">
        <v>25</v>
      </c>
      <c r="D347" s="54" t="e">
        <v>#N/A</v>
      </c>
      <c r="E347" s="54" t="e">
        <v>#N/A</v>
      </c>
      <c r="F347" s="54">
        <v>44.861969126467272</v>
      </c>
      <c r="G347" s="54" t="e">
        <v>#N/A</v>
      </c>
      <c r="H347" s="54" t="e">
        <v>#N/A</v>
      </c>
      <c r="I347" s="54" t="e">
        <v>#N/A</v>
      </c>
      <c r="J347" s="54" t="e">
        <v>#N/A</v>
      </c>
      <c r="K347" s="54" t="e">
        <v>#N/A</v>
      </c>
      <c r="L347" s="54" t="e">
        <v>#N/A</v>
      </c>
      <c r="M347" s="59" t="e">
        <v>#N/A</v>
      </c>
      <c r="N347" s="32"/>
      <c r="O347" s="40" t="e">
        <v>#N/A</v>
      </c>
      <c r="P347" s="33" t="e">
        <v>#N/A</v>
      </c>
      <c r="Q347" s="33">
        <v>44.861969126467272</v>
      </c>
      <c r="R347" s="33" t="e">
        <v>#N/A</v>
      </c>
      <c r="S347" s="114" t="e">
        <v>#N/A</v>
      </c>
      <c r="T347" s="174"/>
      <c r="AA347" s="55"/>
    </row>
    <row r="348" spans="1:27" x14ac:dyDescent="0.2">
      <c r="A348" s="58">
        <v>43322</v>
      </c>
      <c r="B348" s="37">
        <v>10</v>
      </c>
      <c r="C348" s="380">
        <v>25</v>
      </c>
      <c r="D348" s="54" t="e">
        <v>#N/A</v>
      </c>
      <c r="E348" s="54" t="e">
        <v>#N/A</v>
      </c>
      <c r="F348" s="54">
        <v>44.861969126467272</v>
      </c>
      <c r="G348" s="54" t="e">
        <v>#N/A</v>
      </c>
      <c r="H348" s="54" t="e">
        <v>#N/A</v>
      </c>
      <c r="I348" s="54" t="e">
        <v>#N/A</v>
      </c>
      <c r="J348" s="54" t="e">
        <v>#N/A</v>
      </c>
      <c r="K348" s="54" t="e">
        <v>#N/A</v>
      </c>
      <c r="L348" s="54" t="e">
        <v>#N/A</v>
      </c>
      <c r="M348" s="59" t="e">
        <v>#N/A</v>
      </c>
      <c r="N348" s="32"/>
      <c r="O348" s="40" t="e">
        <v>#N/A</v>
      </c>
      <c r="P348" s="33" t="e">
        <v>#N/A</v>
      </c>
      <c r="Q348" s="33">
        <v>44.861969126467272</v>
      </c>
      <c r="R348" s="33" t="e">
        <v>#N/A</v>
      </c>
      <c r="S348" s="114" t="e">
        <v>#N/A</v>
      </c>
      <c r="AA348" s="55"/>
    </row>
    <row r="349" spans="1:27" x14ac:dyDescent="0.2">
      <c r="A349" s="58">
        <v>43334</v>
      </c>
      <c r="B349" s="37">
        <v>50</v>
      </c>
      <c r="C349" s="380">
        <v>25</v>
      </c>
      <c r="D349" s="54" t="e">
        <v>#N/A</v>
      </c>
      <c r="E349" s="54">
        <v>26.512856014175373</v>
      </c>
      <c r="F349" s="54" t="e">
        <v>#N/A</v>
      </c>
      <c r="G349" s="54" t="e">
        <v>#N/A</v>
      </c>
      <c r="H349" s="54" t="e">
        <v>#N/A</v>
      </c>
      <c r="I349" s="54" t="e">
        <v>#N/A</v>
      </c>
      <c r="J349" s="54" t="e">
        <v>#N/A</v>
      </c>
      <c r="K349" s="54" t="e">
        <v>#N/A</v>
      </c>
      <c r="L349" s="54" t="e">
        <v>#N/A</v>
      </c>
      <c r="M349" s="59" t="e">
        <v>#N/A</v>
      </c>
      <c r="O349" s="40" t="e">
        <v>#N/A</v>
      </c>
      <c r="P349" s="33">
        <v>26.512856014175373</v>
      </c>
      <c r="Q349" s="33" t="e">
        <v>#N/A</v>
      </c>
      <c r="R349" s="33" t="e">
        <v>#N/A</v>
      </c>
      <c r="S349" s="114" t="e">
        <v>#N/A</v>
      </c>
      <c r="AA349" s="55"/>
    </row>
    <row r="350" spans="1:27" x14ac:dyDescent="0.2">
      <c r="A350" s="58">
        <v>43334</v>
      </c>
      <c r="B350" s="37">
        <v>50</v>
      </c>
      <c r="C350" s="380">
        <v>25</v>
      </c>
      <c r="D350" s="54" t="e">
        <v>#N/A</v>
      </c>
      <c r="E350" s="54">
        <v>26.512856014175373</v>
      </c>
      <c r="F350" s="54" t="e">
        <v>#N/A</v>
      </c>
      <c r="G350" s="54" t="e">
        <v>#N/A</v>
      </c>
      <c r="H350" s="54" t="e">
        <v>#N/A</v>
      </c>
      <c r="I350" s="54" t="e">
        <v>#N/A</v>
      </c>
      <c r="J350" s="54" t="e">
        <v>#N/A</v>
      </c>
      <c r="K350" s="54" t="e">
        <v>#N/A</v>
      </c>
      <c r="L350" s="54" t="e">
        <v>#N/A</v>
      </c>
      <c r="M350" s="59" t="e">
        <v>#N/A</v>
      </c>
      <c r="N350" s="32"/>
      <c r="O350" s="40" t="e">
        <v>#N/A</v>
      </c>
      <c r="P350" s="33">
        <v>26.512856014175373</v>
      </c>
      <c r="Q350" s="33" t="e">
        <v>#N/A</v>
      </c>
      <c r="R350" s="33" t="e">
        <v>#N/A</v>
      </c>
      <c r="S350" s="114" t="e">
        <v>#N/A</v>
      </c>
      <c r="AA350" s="55"/>
    </row>
    <row r="351" spans="1:27" x14ac:dyDescent="0.2">
      <c r="A351" s="58">
        <v>43335</v>
      </c>
      <c r="B351" s="37">
        <v>86</v>
      </c>
      <c r="C351" s="380">
        <v>20</v>
      </c>
      <c r="D351" s="54" t="e">
        <v>#N/A</v>
      </c>
      <c r="E351" s="54" t="e">
        <v>#N/A</v>
      </c>
      <c r="F351" s="54" t="e">
        <v>#N/A</v>
      </c>
      <c r="G351" s="54" t="e">
        <v>#N/A</v>
      </c>
      <c r="H351" s="54" t="e">
        <v>#N/A</v>
      </c>
      <c r="I351" s="54">
        <v>29.345103654602685</v>
      </c>
      <c r="J351" s="54" t="e">
        <v>#N/A</v>
      </c>
      <c r="K351" s="54" t="e">
        <v>#N/A</v>
      </c>
      <c r="L351" s="54" t="e">
        <v>#N/A</v>
      </c>
      <c r="M351" s="59" t="e">
        <v>#N/A</v>
      </c>
      <c r="N351" s="32"/>
      <c r="O351" s="40" t="e">
        <v>#N/A</v>
      </c>
      <c r="P351" s="33" t="e">
        <v>#N/A</v>
      </c>
      <c r="Q351" s="33" t="e">
        <v>#N/A</v>
      </c>
      <c r="R351" s="33">
        <v>29.345103654602685</v>
      </c>
      <c r="S351" s="114" t="e">
        <v>#N/A</v>
      </c>
      <c r="AA351" s="55"/>
    </row>
    <row r="352" spans="1:27" x14ac:dyDescent="0.2">
      <c r="A352" s="58">
        <v>43343</v>
      </c>
      <c r="B352" s="37">
        <v>102.5</v>
      </c>
      <c r="C352" s="380">
        <v>16</v>
      </c>
      <c r="D352" s="54" t="e">
        <v>#N/A</v>
      </c>
      <c r="E352" s="54" t="e">
        <v>#N/A</v>
      </c>
      <c r="F352" s="54" t="e">
        <v>#N/A</v>
      </c>
      <c r="G352" s="54" t="e">
        <v>#N/A</v>
      </c>
      <c r="H352" s="54" t="e">
        <v>#N/A</v>
      </c>
      <c r="I352" s="54" t="e">
        <v>#N/A</v>
      </c>
      <c r="J352" s="54" t="e">
        <v>#N/A</v>
      </c>
      <c r="K352" s="54" t="e">
        <v>#N/A</v>
      </c>
      <c r="L352" s="54">
        <v>23.977628005532829</v>
      </c>
      <c r="M352" s="59" t="e">
        <v>#N/A</v>
      </c>
      <c r="N352" s="32"/>
      <c r="O352" s="40" t="e">
        <v>#N/A</v>
      </c>
      <c r="P352" s="33" t="e">
        <v>#N/A</v>
      </c>
      <c r="Q352" s="33" t="e">
        <v>#N/A</v>
      </c>
      <c r="R352" s="33" t="e">
        <v>#N/A</v>
      </c>
      <c r="S352" s="114">
        <v>23.977628005532829</v>
      </c>
      <c r="AA352" s="55"/>
    </row>
    <row r="353" spans="1:27" x14ac:dyDescent="0.2">
      <c r="A353" s="58">
        <v>43352</v>
      </c>
      <c r="B353" s="37">
        <v>100</v>
      </c>
      <c r="C353" s="380">
        <v>15</v>
      </c>
      <c r="D353" s="54">
        <v>28.765652869687621</v>
      </c>
      <c r="E353" s="54" t="e">
        <v>#N/A</v>
      </c>
      <c r="F353" s="54" t="e">
        <v>#N/A</v>
      </c>
      <c r="G353" s="54" t="e">
        <v>#N/A</v>
      </c>
      <c r="H353" s="54" t="e">
        <v>#N/A</v>
      </c>
      <c r="I353" s="54" t="e">
        <v>#N/A</v>
      </c>
      <c r="J353" s="54" t="e">
        <v>#N/A</v>
      </c>
      <c r="K353" s="54" t="e">
        <v>#N/A</v>
      </c>
      <c r="L353" s="54" t="e">
        <v>#N/A</v>
      </c>
      <c r="M353" s="59" t="e">
        <v>#N/A</v>
      </c>
      <c r="O353" s="40" t="e">
        <v>#N/A</v>
      </c>
      <c r="P353" s="33">
        <v>28.765652869687621</v>
      </c>
      <c r="Q353" s="33" t="e">
        <v>#N/A</v>
      </c>
      <c r="R353" s="33" t="e">
        <v>#N/A</v>
      </c>
      <c r="S353" s="114" t="e">
        <v>#N/A</v>
      </c>
      <c r="AA353" s="55"/>
    </row>
    <row r="354" spans="1:27" x14ac:dyDescent="0.2">
      <c r="A354" s="58">
        <v>43354</v>
      </c>
      <c r="B354" s="37">
        <v>100</v>
      </c>
      <c r="C354" s="380">
        <v>25</v>
      </c>
      <c r="D354" s="54" t="e">
        <v>#N/A</v>
      </c>
      <c r="E354" s="54">
        <v>20.863306886245752</v>
      </c>
      <c r="F354" s="54" t="e">
        <v>#N/A</v>
      </c>
      <c r="G354" s="54" t="e">
        <v>#N/A</v>
      </c>
      <c r="H354" s="54" t="e">
        <v>#N/A</v>
      </c>
      <c r="I354" s="54" t="e">
        <v>#N/A</v>
      </c>
      <c r="J354" s="54" t="e">
        <v>#N/A</v>
      </c>
      <c r="K354" s="54" t="e">
        <v>#N/A</v>
      </c>
      <c r="L354" s="54" t="e">
        <v>#N/A</v>
      </c>
      <c r="M354" s="59" t="e">
        <v>#N/A</v>
      </c>
      <c r="N354" s="32"/>
      <c r="O354" s="40" t="e">
        <v>#N/A</v>
      </c>
      <c r="P354" s="33">
        <v>20.863306886245752</v>
      </c>
      <c r="Q354" s="33" t="e">
        <v>#N/A</v>
      </c>
      <c r="R354" s="33" t="e">
        <v>#N/A</v>
      </c>
      <c r="S354" s="114" t="e">
        <v>#N/A</v>
      </c>
      <c r="AA354" s="55"/>
    </row>
    <row r="355" spans="1:27" x14ac:dyDescent="0.2">
      <c r="A355" s="58">
        <v>43362</v>
      </c>
      <c r="B355" s="37">
        <v>100</v>
      </c>
      <c r="C355" s="380">
        <v>10</v>
      </c>
      <c r="D355" s="54" t="e">
        <v>#N/A</v>
      </c>
      <c r="E355" s="54" t="e">
        <v>#N/A</v>
      </c>
      <c r="F355" s="54">
        <v>34.377889152831038</v>
      </c>
      <c r="G355" s="54" t="e">
        <v>#N/A</v>
      </c>
      <c r="H355" s="54" t="e">
        <v>#N/A</v>
      </c>
      <c r="I355" s="54" t="e">
        <v>#N/A</v>
      </c>
      <c r="J355" s="54" t="e">
        <v>#N/A</v>
      </c>
      <c r="K355" s="54" t="e">
        <v>#N/A</v>
      </c>
      <c r="L355" s="54" t="e">
        <v>#N/A</v>
      </c>
      <c r="M355" s="59" t="e">
        <v>#N/A</v>
      </c>
      <c r="O355" s="40" t="e">
        <v>#N/A</v>
      </c>
      <c r="P355" s="33" t="e">
        <v>#N/A</v>
      </c>
      <c r="Q355" s="33">
        <v>34.377889152831038</v>
      </c>
      <c r="R355" s="33" t="e">
        <v>#N/A</v>
      </c>
      <c r="S355" s="114" t="e">
        <v>#N/A</v>
      </c>
      <c r="AA355" s="55"/>
    </row>
    <row r="356" spans="1:27" x14ac:dyDescent="0.2">
      <c r="A356" s="58">
        <v>43363</v>
      </c>
      <c r="B356" s="37">
        <v>100</v>
      </c>
      <c r="C356" s="380">
        <v>25</v>
      </c>
      <c r="D356" s="54" t="e">
        <v>#N/A</v>
      </c>
      <c r="E356" s="54">
        <v>22.558610304115447</v>
      </c>
      <c r="F356" s="54" t="e">
        <v>#N/A</v>
      </c>
      <c r="G356" s="54" t="e">
        <v>#N/A</v>
      </c>
      <c r="H356" s="54" t="e">
        <v>#N/A</v>
      </c>
      <c r="I356" s="54" t="e">
        <v>#N/A</v>
      </c>
      <c r="J356" s="54" t="e">
        <v>#N/A</v>
      </c>
      <c r="K356" s="54" t="e">
        <v>#N/A</v>
      </c>
      <c r="L356" s="54" t="e">
        <v>#N/A</v>
      </c>
      <c r="M356" s="59" t="e">
        <v>#N/A</v>
      </c>
      <c r="O356" s="40" t="e">
        <v>#N/A</v>
      </c>
      <c r="P356" s="33">
        <v>22.558610304115447</v>
      </c>
      <c r="Q356" s="33" t="e">
        <v>#N/A</v>
      </c>
      <c r="R356" s="33" t="e">
        <v>#N/A</v>
      </c>
      <c r="S356" s="114" t="e">
        <v>#N/A</v>
      </c>
      <c r="AA356" s="55"/>
    </row>
    <row r="357" spans="1:27" x14ac:dyDescent="0.2">
      <c r="A357" s="58">
        <v>43368</v>
      </c>
      <c r="B357" s="37">
        <v>60</v>
      </c>
      <c r="C357" s="380">
        <v>25</v>
      </c>
      <c r="D357" s="54" t="e">
        <v>#N/A</v>
      </c>
      <c r="E357" s="54" t="e">
        <v>#N/A</v>
      </c>
      <c r="F357" s="54">
        <v>38.485290960918249</v>
      </c>
      <c r="G357" s="54" t="e">
        <v>#N/A</v>
      </c>
      <c r="H357" s="54" t="e">
        <v>#N/A</v>
      </c>
      <c r="I357" s="54" t="e">
        <v>#N/A</v>
      </c>
      <c r="J357" s="54" t="e">
        <v>#N/A</v>
      </c>
      <c r="K357" s="54" t="e">
        <v>#N/A</v>
      </c>
      <c r="L357" s="54" t="e">
        <v>#N/A</v>
      </c>
      <c r="M357" s="59" t="e">
        <v>#N/A</v>
      </c>
      <c r="O357" s="40" t="e">
        <v>#N/A</v>
      </c>
      <c r="P357" s="33" t="e">
        <v>#N/A</v>
      </c>
      <c r="Q357" s="33">
        <v>38.485290960918249</v>
      </c>
      <c r="R357" s="33" t="e">
        <v>#N/A</v>
      </c>
      <c r="S357" s="114" t="e">
        <v>#N/A</v>
      </c>
      <c r="AA357" s="55"/>
    </row>
    <row r="358" spans="1:27" x14ac:dyDescent="0.2">
      <c r="A358" s="58">
        <v>43374</v>
      </c>
      <c r="B358" s="37">
        <v>10.5</v>
      </c>
      <c r="C358" s="380">
        <v>25</v>
      </c>
      <c r="D358" s="54" t="e">
        <v>#N/A</v>
      </c>
      <c r="E358" s="54" t="e">
        <v>#N/A</v>
      </c>
      <c r="F358" s="54">
        <v>44.844186474767255</v>
      </c>
      <c r="G358" s="54" t="e">
        <v>#N/A</v>
      </c>
      <c r="H358" s="54" t="e">
        <v>#N/A</v>
      </c>
      <c r="I358" s="54" t="e">
        <v>#N/A</v>
      </c>
      <c r="J358" s="54" t="e">
        <v>#N/A</v>
      </c>
      <c r="K358" s="54" t="e">
        <v>#N/A</v>
      </c>
      <c r="L358" s="54" t="e">
        <v>#N/A</v>
      </c>
      <c r="M358" s="59" t="e">
        <v>#N/A</v>
      </c>
      <c r="N358" s="32"/>
      <c r="O358" s="40" t="e">
        <v>#N/A</v>
      </c>
      <c r="P358" s="33" t="e">
        <v>#N/A</v>
      </c>
      <c r="Q358" s="33">
        <v>44.844186474767255</v>
      </c>
      <c r="R358" s="33" t="e">
        <v>#N/A</v>
      </c>
      <c r="S358" s="114" t="e">
        <v>#N/A</v>
      </c>
      <c r="AA358" s="55"/>
    </row>
    <row r="359" spans="1:27" x14ac:dyDescent="0.2">
      <c r="A359" s="58">
        <v>43374</v>
      </c>
      <c r="B359" s="37">
        <v>20</v>
      </c>
      <c r="C359" s="380">
        <v>15</v>
      </c>
      <c r="D359" s="54" t="e">
        <v>#N/A</v>
      </c>
      <c r="E359" s="54" t="e">
        <v>#N/A</v>
      </c>
      <c r="F359" s="54" t="e">
        <v>#N/A</v>
      </c>
      <c r="G359" s="54" t="e">
        <v>#N/A</v>
      </c>
      <c r="H359" s="54" t="e">
        <v>#N/A</v>
      </c>
      <c r="I359" s="54" t="e">
        <v>#N/A</v>
      </c>
      <c r="J359" s="54" t="e">
        <v>#N/A</v>
      </c>
      <c r="K359" s="54" t="e">
        <v>#N/A</v>
      </c>
      <c r="L359" s="54">
        <v>22.552271849835083</v>
      </c>
      <c r="M359" s="59" t="e">
        <v>#N/A</v>
      </c>
      <c r="N359" s="32"/>
      <c r="O359" s="40" t="e">
        <v>#N/A</v>
      </c>
      <c r="P359" s="33" t="e">
        <v>#N/A</v>
      </c>
      <c r="Q359" s="33" t="e">
        <v>#N/A</v>
      </c>
      <c r="R359" s="33" t="e">
        <v>#N/A</v>
      </c>
      <c r="S359" s="114">
        <v>22.552271849835083</v>
      </c>
      <c r="AA359" s="55"/>
    </row>
    <row r="360" spans="1:27" x14ac:dyDescent="0.2">
      <c r="A360" s="58">
        <v>43391</v>
      </c>
      <c r="B360" s="37">
        <v>144</v>
      </c>
      <c r="C360" s="380">
        <v>15</v>
      </c>
      <c r="D360" s="54" t="e">
        <v>#N/A</v>
      </c>
      <c r="E360" s="54" t="e">
        <v>#N/A</v>
      </c>
      <c r="F360" s="54" t="e">
        <v>#N/A</v>
      </c>
      <c r="G360" s="54" t="e">
        <v>#N/A</v>
      </c>
      <c r="H360" s="54">
        <v>32.21753121405014</v>
      </c>
      <c r="I360" s="54" t="e">
        <v>#N/A</v>
      </c>
      <c r="J360" s="54" t="e">
        <v>#N/A</v>
      </c>
      <c r="K360" s="54" t="e">
        <v>#N/A</v>
      </c>
      <c r="L360" s="54" t="e">
        <v>#N/A</v>
      </c>
      <c r="M360" s="59" t="e">
        <v>#N/A</v>
      </c>
      <c r="N360" s="32"/>
      <c r="O360" s="40" t="e">
        <v>#N/A</v>
      </c>
      <c r="P360" s="33" t="e">
        <v>#N/A</v>
      </c>
      <c r="Q360" s="33">
        <v>32.21753121405014</v>
      </c>
      <c r="R360" s="33" t="e">
        <v>#N/A</v>
      </c>
      <c r="S360" s="114" t="e">
        <v>#N/A</v>
      </c>
      <c r="AA360" s="55"/>
    </row>
    <row r="361" spans="1:27" x14ac:dyDescent="0.2">
      <c r="A361" s="58">
        <v>43391</v>
      </c>
      <c r="B361" s="37">
        <v>13</v>
      </c>
      <c r="C361" s="380">
        <v>25</v>
      </c>
      <c r="D361" s="54" t="e">
        <v>#N/A</v>
      </c>
      <c r="E361" s="54">
        <v>38.336006936752099</v>
      </c>
      <c r="F361" s="54" t="e">
        <v>#N/A</v>
      </c>
      <c r="G361" s="54" t="e">
        <v>#N/A</v>
      </c>
      <c r="H361" s="54" t="e">
        <v>#N/A</v>
      </c>
      <c r="I361" s="54" t="e">
        <v>#N/A</v>
      </c>
      <c r="J361" s="54" t="e">
        <v>#N/A</v>
      </c>
      <c r="K361" s="54" t="e">
        <v>#N/A</v>
      </c>
      <c r="L361" s="54" t="e">
        <v>#N/A</v>
      </c>
      <c r="M361" s="59" t="e">
        <v>#N/A</v>
      </c>
      <c r="N361" s="32"/>
      <c r="O361" s="40" t="e">
        <v>#N/A</v>
      </c>
      <c r="P361" s="33">
        <v>38.336006936752099</v>
      </c>
      <c r="Q361" s="33" t="e">
        <v>#N/A</v>
      </c>
      <c r="R361" s="33" t="e">
        <v>#N/A</v>
      </c>
      <c r="S361" s="114" t="e">
        <v>#N/A</v>
      </c>
      <c r="AA361" s="55"/>
    </row>
    <row r="362" spans="1:27" x14ac:dyDescent="0.2">
      <c r="A362" s="58">
        <v>43398</v>
      </c>
      <c r="B362" s="37">
        <v>128</v>
      </c>
      <c r="C362" s="380">
        <v>20</v>
      </c>
      <c r="D362" s="54">
        <v>25.399208756644402</v>
      </c>
      <c r="E362" s="54" t="e">
        <v>#N/A</v>
      </c>
      <c r="F362" s="54" t="e">
        <v>#N/A</v>
      </c>
      <c r="G362" s="54" t="e">
        <v>#N/A</v>
      </c>
      <c r="H362" s="54" t="e">
        <v>#N/A</v>
      </c>
      <c r="I362" s="54" t="e">
        <v>#N/A</v>
      </c>
      <c r="J362" s="54" t="e">
        <v>#N/A</v>
      </c>
      <c r="K362" s="54" t="e">
        <v>#N/A</v>
      </c>
      <c r="L362" s="54" t="e">
        <v>#N/A</v>
      </c>
      <c r="M362" s="59" t="e">
        <v>#N/A</v>
      </c>
      <c r="N362" s="32"/>
      <c r="O362" s="40" t="e">
        <v>#N/A</v>
      </c>
      <c r="P362" s="33">
        <v>25.399208756644402</v>
      </c>
      <c r="Q362" s="33" t="e">
        <v>#N/A</v>
      </c>
      <c r="R362" s="33" t="e">
        <v>#N/A</v>
      </c>
      <c r="S362" s="114" t="e">
        <v>#N/A</v>
      </c>
      <c r="AA362" s="55"/>
    </row>
    <row r="363" spans="1:27" x14ac:dyDescent="0.2">
      <c r="A363" s="58">
        <v>43405</v>
      </c>
      <c r="B363" s="37">
        <v>70</v>
      </c>
      <c r="C363" s="380">
        <v>20</v>
      </c>
      <c r="D363" s="54" t="e">
        <v>#N/A</v>
      </c>
      <c r="E363" s="54" t="e">
        <v>#N/A</v>
      </c>
      <c r="F363" s="54" t="e">
        <v>#N/A</v>
      </c>
      <c r="G363" s="54" t="e">
        <v>#N/A</v>
      </c>
      <c r="H363" s="54" t="e">
        <v>#N/A</v>
      </c>
      <c r="I363" s="54">
        <v>39.311774348304709</v>
      </c>
      <c r="J363" s="54" t="e">
        <v>#N/A</v>
      </c>
      <c r="K363" s="54" t="e">
        <v>#N/A</v>
      </c>
      <c r="L363" s="54" t="e">
        <v>#N/A</v>
      </c>
      <c r="M363" s="59" t="e">
        <v>#N/A</v>
      </c>
      <c r="O363" s="40" t="e">
        <v>#N/A</v>
      </c>
      <c r="P363" s="33" t="e">
        <v>#N/A</v>
      </c>
      <c r="Q363" s="33" t="e">
        <v>#N/A</v>
      </c>
      <c r="R363" s="33">
        <v>39.311774348304709</v>
      </c>
      <c r="S363" s="114" t="e">
        <v>#N/A</v>
      </c>
      <c r="AA363" s="55"/>
    </row>
    <row r="364" spans="1:27" x14ac:dyDescent="0.2">
      <c r="A364" s="58">
        <v>43445</v>
      </c>
      <c r="B364" s="37">
        <v>250</v>
      </c>
      <c r="C364" s="380">
        <v>25</v>
      </c>
      <c r="D364" s="54" t="e">
        <v>#N/A</v>
      </c>
      <c r="E364" s="54" t="e">
        <v>#N/A</v>
      </c>
      <c r="F364" s="54" t="e">
        <v>#N/A</v>
      </c>
      <c r="G364" s="54" t="e">
        <v>#N/A</v>
      </c>
      <c r="H364" s="54" t="e">
        <v>#N/A</v>
      </c>
      <c r="I364" s="54" t="e">
        <v>#N/A</v>
      </c>
      <c r="J364" s="54" t="e">
        <v>#N/A</v>
      </c>
      <c r="K364" s="54" t="e">
        <v>#N/A</v>
      </c>
      <c r="L364" s="54">
        <v>26.951409243017121</v>
      </c>
      <c r="M364" s="59" t="e">
        <v>#N/A</v>
      </c>
      <c r="O364" s="40" t="e">
        <v>#N/A</v>
      </c>
      <c r="P364" s="33" t="e">
        <v>#N/A</v>
      </c>
      <c r="Q364" s="33" t="e">
        <v>#N/A</v>
      </c>
      <c r="R364" s="33" t="e">
        <v>#N/A</v>
      </c>
      <c r="S364" s="114">
        <v>26.951409243017121</v>
      </c>
      <c r="AA364" s="55"/>
    </row>
    <row r="365" spans="1:27" x14ac:dyDescent="0.2">
      <c r="A365" s="58">
        <v>43497</v>
      </c>
      <c r="B365" s="37">
        <v>4.5999999999999996</v>
      </c>
      <c r="C365" s="380">
        <v>25</v>
      </c>
      <c r="D365" s="54" t="e">
        <v>#N/A</v>
      </c>
      <c r="E365" s="54" t="e">
        <v>#N/A</v>
      </c>
      <c r="F365" s="54" t="e">
        <v>#N/A</v>
      </c>
      <c r="G365" s="54">
        <v>45.488172797874448</v>
      </c>
      <c r="H365" s="54" t="e">
        <v>#N/A</v>
      </c>
      <c r="I365" s="54" t="e">
        <v>#N/A</v>
      </c>
      <c r="J365" s="54" t="e">
        <v>#N/A</v>
      </c>
      <c r="K365" s="54" t="e">
        <v>#N/A</v>
      </c>
      <c r="L365" s="54" t="e">
        <v>#N/A</v>
      </c>
      <c r="M365" s="59" t="e">
        <v>#N/A</v>
      </c>
      <c r="N365" s="32"/>
      <c r="O365" s="40" t="e">
        <v>#N/A</v>
      </c>
      <c r="P365" s="33" t="e">
        <v>#N/A</v>
      </c>
      <c r="Q365" s="33">
        <v>45.488172797874448</v>
      </c>
      <c r="R365" s="33" t="e">
        <v>#N/A</v>
      </c>
      <c r="S365" s="114" t="e">
        <v>#N/A</v>
      </c>
      <c r="AA365" s="55"/>
    </row>
    <row r="366" spans="1:27" x14ac:dyDescent="0.2">
      <c r="A366" s="58">
        <v>43507</v>
      </c>
      <c r="B366" s="37">
        <v>50</v>
      </c>
      <c r="C366" s="380">
        <v>30</v>
      </c>
      <c r="D366" s="54" t="e">
        <v>#N/A</v>
      </c>
      <c r="E366" s="54">
        <v>31.959279803735932</v>
      </c>
      <c r="F366" s="54" t="e">
        <v>#N/A</v>
      </c>
      <c r="G366" s="54" t="e">
        <v>#N/A</v>
      </c>
      <c r="H366" s="54" t="e">
        <v>#N/A</v>
      </c>
      <c r="I366" s="54" t="e">
        <v>#N/A</v>
      </c>
      <c r="J366" s="54" t="e">
        <v>#N/A</v>
      </c>
      <c r="K366" s="54" t="e">
        <v>#N/A</v>
      </c>
      <c r="L366" s="54" t="e">
        <v>#N/A</v>
      </c>
      <c r="M366" s="59" t="e">
        <v>#N/A</v>
      </c>
      <c r="N366" s="32"/>
      <c r="O366" s="40" t="e">
        <v>#N/A</v>
      </c>
      <c r="P366" s="33">
        <v>31.959279803735932</v>
      </c>
      <c r="Q366" s="33" t="e">
        <v>#N/A</v>
      </c>
      <c r="R366" s="33" t="e">
        <v>#N/A</v>
      </c>
      <c r="S366" s="114" t="e">
        <v>#N/A</v>
      </c>
      <c r="AA366" s="55"/>
    </row>
    <row r="367" spans="1:27" x14ac:dyDescent="0.2">
      <c r="A367" s="58">
        <v>43510</v>
      </c>
      <c r="B367" s="37">
        <v>22</v>
      </c>
      <c r="C367" s="380">
        <v>20</v>
      </c>
      <c r="D367" s="54" t="e">
        <v>#N/A</v>
      </c>
      <c r="E367" s="54">
        <v>26.23729658752022</v>
      </c>
      <c r="F367" s="54" t="e">
        <v>#N/A</v>
      </c>
      <c r="G367" s="54" t="e">
        <v>#N/A</v>
      </c>
      <c r="H367" s="54" t="e">
        <v>#N/A</v>
      </c>
      <c r="I367" s="54" t="e">
        <v>#N/A</v>
      </c>
      <c r="J367" s="54" t="e">
        <v>#N/A</v>
      </c>
      <c r="K367" s="54" t="e">
        <v>#N/A</v>
      </c>
      <c r="L367" s="54" t="e">
        <v>#N/A</v>
      </c>
      <c r="M367" s="59" t="e">
        <v>#N/A</v>
      </c>
      <c r="N367" s="32"/>
      <c r="O367" s="40" t="e">
        <v>#N/A</v>
      </c>
      <c r="P367" s="33">
        <v>26.23729658752022</v>
      </c>
      <c r="Q367" s="33" t="e">
        <v>#N/A</v>
      </c>
      <c r="R367" s="33" t="e">
        <v>#N/A</v>
      </c>
      <c r="S367" s="114" t="e">
        <v>#N/A</v>
      </c>
      <c r="AA367" s="55"/>
    </row>
    <row r="368" spans="1:27" x14ac:dyDescent="0.2">
      <c r="A368" s="58">
        <v>43524</v>
      </c>
      <c r="B368" s="37">
        <v>50</v>
      </c>
      <c r="C368" s="380">
        <v>20</v>
      </c>
      <c r="D368" s="54" t="e">
        <v>#N/A</v>
      </c>
      <c r="E368" s="54" t="e">
        <v>#N/A</v>
      </c>
      <c r="F368" s="54">
        <v>46.398515219721695</v>
      </c>
      <c r="G368" s="54" t="e">
        <v>#N/A</v>
      </c>
      <c r="H368" s="54" t="e">
        <v>#N/A</v>
      </c>
      <c r="I368" s="54" t="e">
        <v>#N/A</v>
      </c>
      <c r="J368" s="54" t="e">
        <v>#N/A</v>
      </c>
      <c r="K368" s="54" t="e">
        <v>#N/A</v>
      </c>
      <c r="L368" s="54" t="e">
        <v>#N/A</v>
      </c>
      <c r="M368" s="59" t="e">
        <v>#N/A</v>
      </c>
      <c r="O368" s="40" t="e">
        <v>#N/A</v>
      </c>
      <c r="P368" s="33" t="e">
        <v>#N/A</v>
      </c>
      <c r="Q368" s="33">
        <v>46.398515219721695</v>
      </c>
      <c r="R368" s="33" t="e">
        <v>#N/A</v>
      </c>
      <c r="S368" s="114" t="e">
        <v>#N/A</v>
      </c>
      <c r="AA368" s="55"/>
    </row>
    <row r="369" spans="1:27" x14ac:dyDescent="0.2">
      <c r="A369" s="58">
        <v>43545</v>
      </c>
      <c r="B369" s="37">
        <v>160</v>
      </c>
      <c r="C369" s="380">
        <v>30</v>
      </c>
      <c r="D369" s="54" t="e">
        <v>#N/A</v>
      </c>
      <c r="E369" s="54">
        <v>28.124829753046157</v>
      </c>
      <c r="F369" s="54" t="e">
        <v>#N/A</v>
      </c>
      <c r="G369" s="54" t="e">
        <v>#N/A</v>
      </c>
      <c r="H369" s="54" t="e">
        <v>#N/A</v>
      </c>
      <c r="I369" s="54" t="e">
        <v>#N/A</v>
      </c>
      <c r="J369" s="54" t="e">
        <v>#N/A</v>
      </c>
      <c r="K369" s="54" t="e">
        <v>#N/A</v>
      </c>
      <c r="L369" s="54" t="e">
        <v>#N/A</v>
      </c>
      <c r="M369" s="59" t="e">
        <v>#N/A</v>
      </c>
      <c r="N369" s="32"/>
      <c r="O369" s="40" t="e">
        <v>#N/A</v>
      </c>
      <c r="P369" s="33">
        <v>28.124829753046157</v>
      </c>
      <c r="Q369" s="33" t="e">
        <v>#N/A</v>
      </c>
      <c r="R369" s="33" t="e">
        <v>#N/A</v>
      </c>
      <c r="S369" s="114" t="e">
        <v>#N/A</v>
      </c>
      <c r="AA369" s="55"/>
    </row>
    <row r="370" spans="1:27" x14ac:dyDescent="0.2">
      <c r="A370" s="58">
        <v>43546</v>
      </c>
      <c r="B370" s="37">
        <v>120</v>
      </c>
      <c r="C370" s="380">
        <v>20</v>
      </c>
      <c r="D370" s="54" t="e">
        <v>#N/A</v>
      </c>
      <c r="E370" s="54">
        <v>20.496720425660154</v>
      </c>
      <c r="F370" s="54" t="e">
        <v>#N/A</v>
      </c>
      <c r="G370" s="54" t="e">
        <v>#N/A</v>
      </c>
      <c r="H370" s="54" t="e">
        <v>#N/A</v>
      </c>
      <c r="I370" s="54" t="e">
        <v>#N/A</v>
      </c>
      <c r="J370" s="54" t="e">
        <v>#N/A</v>
      </c>
      <c r="K370" s="54" t="e">
        <v>#N/A</v>
      </c>
      <c r="L370" s="54" t="e">
        <v>#N/A</v>
      </c>
      <c r="M370" s="59" t="e">
        <v>#N/A</v>
      </c>
      <c r="N370" s="32"/>
      <c r="O370" s="40" t="e">
        <v>#N/A</v>
      </c>
      <c r="P370" s="33">
        <v>20.496720425660154</v>
      </c>
      <c r="Q370" s="33" t="e">
        <v>#N/A</v>
      </c>
      <c r="R370" s="33" t="e">
        <v>#N/A</v>
      </c>
      <c r="S370" s="114" t="e">
        <v>#N/A</v>
      </c>
      <c r="AA370" s="55"/>
    </row>
    <row r="371" spans="1:27" x14ac:dyDescent="0.2">
      <c r="A371" s="58">
        <v>43577</v>
      </c>
      <c r="B371" s="37">
        <v>100</v>
      </c>
      <c r="C371" s="380">
        <v>20</v>
      </c>
      <c r="D371" s="54" t="e">
        <v>#N/A</v>
      </c>
      <c r="E371" s="54" t="e">
        <v>#N/A</v>
      </c>
      <c r="F371" s="54" t="e">
        <v>#N/A</v>
      </c>
      <c r="G371" s="54" t="e">
        <v>#N/A</v>
      </c>
      <c r="H371" s="54" t="e">
        <v>#N/A</v>
      </c>
      <c r="I371" s="54" t="e">
        <v>#N/A</v>
      </c>
      <c r="J371" s="54" t="e">
        <v>#N/A</v>
      </c>
      <c r="K371" s="54" t="e">
        <v>#N/A</v>
      </c>
      <c r="L371" s="54">
        <v>21.410590649280916</v>
      </c>
      <c r="M371" s="59" t="e">
        <v>#N/A</v>
      </c>
      <c r="N371" s="32"/>
      <c r="O371" s="40" t="e">
        <v>#N/A</v>
      </c>
      <c r="P371" s="33" t="e">
        <v>#N/A</v>
      </c>
      <c r="Q371" s="33" t="e">
        <v>#N/A</v>
      </c>
      <c r="R371" s="33" t="e">
        <v>#N/A</v>
      </c>
      <c r="S371" s="114">
        <v>21.410590649280916</v>
      </c>
      <c r="AA371" s="55"/>
    </row>
    <row r="372" spans="1:27" x14ac:dyDescent="0.2">
      <c r="A372" s="58">
        <v>43585</v>
      </c>
      <c r="B372" s="37">
        <v>75</v>
      </c>
      <c r="C372" s="380">
        <v>5</v>
      </c>
      <c r="D372" s="54" t="e">
        <v>#N/A</v>
      </c>
      <c r="E372" s="54" t="e">
        <v>#N/A</v>
      </c>
      <c r="F372" s="54" t="e">
        <v>#N/A</v>
      </c>
      <c r="G372" s="54" t="e">
        <v>#N/A</v>
      </c>
      <c r="H372" s="54" t="e">
        <v>#N/A</v>
      </c>
      <c r="I372" s="54" t="e">
        <v>#N/A</v>
      </c>
      <c r="J372" s="54" t="e">
        <v>#N/A</v>
      </c>
      <c r="K372" s="54" t="e">
        <v>#N/A</v>
      </c>
      <c r="L372" s="54">
        <v>27.547980708582177</v>
      </c>
      <c r="M372" s="59" t="e">
        <v>#N/A</v>
      </c>
      <c r="N372" s="32"/>
      <c r="O372" s="40" t="e">
        <v>#N/A</v>
      </c>
      <c r="P372" s="33" t="e">
        <v>#N/A</v>
      </c>
      <c r="Q372" s="33" t="e">
        <v>#N/A</v>
      </c>
      <c r="R372" s="33" t="e">
        <v>#N/A</v>
      </c>
      <c r="S372" s="114">
        <v>27.547980708582177</v>
      </c>
      <c r="AA372" s="55"/>
    </row>
    <row r="373" spans="1:27" x14ac:dyDescent="0.2">
      <c r="A373" s="58">
        <v>43613</v>
      </c>
      <c r="B373" s="37">
        <v>26</v>
      </c>
      <c r="C373" s="380">
        <v>25</v>
      </c>
      <c r="D373" s="54">
        <v>27.55921022632393</v>
      </c>
      <c r="E373" s="54" t="e">
        <v>#N/A</v>
      </c>
      <c r="F373" s="54" t="e">
        <v>#N/A</v>
      </c>
      <c r="G373" s="54" t="e">
        <v>#N/A</v>
      </c>
      <c r="H373" s="54" t="e">
        <v>#N/A</v>
      </c>
      <c r="I373" s="54" t="e">
        <v>#N/A</v>
      </c>
      <c r="J373" s="54" t="e">
        <v>#N/A</v>
      </c>
      <c r="K373" s="54" t="e">
        <v>#N/A</v>
      </c>
      <c r="L373" s="54" t="e">
        <v>#N/A</v>
      </c>
      <c r="M373" s="59" t="e">
        <v>#N/A</v>
      </c>
      <c r="N373" s="32"/>
      <c r="O373" s="40" t="e">
        <v>#N/A</v>
      </c>
      <c r="P373" s="33">
        <v>27.55921022632393</v>
      </c>
      <c r="Q373" s="33" t="e">
        <v>#N/A</v>
      </c>
      <c r="R373" s="33" t="e">
        <v>#N/A</v>
      </c>
      <c r="S373" s="114" t="e">
        <v>#N/A</v>
      </c>
      <c r="AA373" s="55"/>
    </row>
    <row r="374" spans="1:27" x14ac:dyDescent="0.2">
      <c r="A374" s="58">
        <v>43615</v>
      </c>
      <c r="B374" s="37">
        <v>50</v>
      </c>
      <c r="C374" s="380">
        <v>15</v>
      </c>
      <c r="D374" s="54" t="e">
        <v>#N/A</v>
      </c>
      <c r="E374" s="54">
        <v>20.002484379465983</v>
      </c>
      <c r="F374" s="54" t="e">
        <v>#N/A</v>
      </c>
      <c r="G374" s="54" t="e">
        <v>#N/A</v>
      </c>
      <c r="H374" s="54" t="e">
        <v>#N/A</v>
      </c>
      <c r="I374" s="54" t="e">
        <v>#N/A</v>
      </c>
      <c r="J374" s="54" t="e">
        <v>#N/A</v>
      </c>
      <c r="K374" s="54" t="e">
        <v>#N/A</v>
      </c>
      <c r="L374" s="54" t="e">
        <v>#N/A</v>
      </c>
      <c r="M374" s="59" t="e">
        <v>#N/A</v>
      </c>
      <c r="N374" s="32"/>
      <c r="O374" s="40" t="e">
        <v>#N/A</v>
      </c>
      <c r="P374" s="33">
        <v>20.002484379465983</v>
      </c>
      <c r="Q374" s="33" t="e">
        <v>#N/A</v>
      </c>
      <c r="R374" s="33" t="e">
        <v>#N/A</v>
      </c>
      <c r="S374" s="114" t="e">
        <v>#N/A</v>
      </c>
      <c r="AA374" s="55"/>
    </row>
    <row r="375" spans="1:27" x14ac:dyDescent="0.2">
      <c r="A375" s="58">
        <v>43627</v>
      </c>
      <c r="B375" s="37">
        <v>55.83</v>
      </c>
      <c r="C375" s="380">
        <v>15</v>
      </c>
      <c r="D375" s="54">
        <v>21.98127526072015</v>
      </c>
      <c r="E375" s="54" t="e">
        <v>#N/A</v>
      </c>
      <c r="F375" s="54" t="e">
        <v>#N/A</v>
      </c>
      <c r="G375" s="54" t="e">
        <v>#N/A</v>
      </c>
      <c r="H375" s="54" t="e">
        <v>#N/A</v>
      </c>
      <c r="I375" s="54" t="e">
        <v>#N/A</v>
      </c>
      <c r="J375" s="54" t="e">
        <v>#N/A</v>
      </c>
      <c r="K375" s="54" t="e">
        <v>#N/A</v>
      </c>
      <c r="L375" s="54" t="e">
        <v>#N/A</v>
      </c>
      <c r="M375" s="59" t="e">
        <v>#N/A</v>
      </c>
      <c r="N375" s="32"/>
      <c r="O375" s="40" t="e">
        <v>#N/A</v>
      </c>
      <c r="P375" s="33">
        <v>21.98127526072015</v>
      </c>
      <c r="Q375" s="33" t="e">
        <v>#N/A</v>
      </c>
      <c r="R375" s="33" t="e">
        <v>#N/A</v>
      </c>
      <c r="S375" s="114" t="e">
        <v>#N/A</v>
      </c>
      <c r="AA375" s="55"/>
    </row>
    <row r="376" spans="1:27" x14ac:dyDescent="0.2">
      <c r="A376" s="58">
        <v>43634</v>
      </c>
      <c r="B376" s="37">
        <v>88</v>
      </c>
      <c r="C376" s="380">
        <v>25</v>
      </c>
      <c r="D376" s="54" t="e">
        <v>#N/A</v>
      </c>
      <c r="E376" s="54" t="e">
        <v>#N/A</v>
      </c>
      <c r="F376" s="54">
        <v>36.894993794635951</v>
      </c>
      <c r="G376" s="54" t="e">
        <v>#N/A</v>
      </c>
      <c r="H376" s="54" t="e">
        <v>#N/A</v>
      </c>
      <c r="I376" s="54" t="e">
        <v>#N/A</v>
      </c>
      <c r="J376" s="54" t="e">
        <v>#N/A</v>
      </c>
      <c r="K376" s="54" t="e">
        <v>#N/A</v>
      </c>
      <c r="L376" s="54" t="e">
        <v>#N/A</v>
      </c>
      <c r="M376" s="59" t="e">
        <v>#N/A</v>
      </c>
      <c r="N376" s="32"/>
      <c r="O376" s="40" t="e">
        <v>#N/A</v>
      </c>
      <c r="P376" s="33" t="e">
        <v>#N/A</v>
      </c>
      <c r="Q376" s="33">
        <v>36.894993794635951</v>
      </c>
      <c r="R376" s="33" t="e">
        <v>#N/A</v>
      </c>
      <c r="S376" s="114" t="e">
        <v>#N/A</v>
      </c>
      <c r="AA376" s="55"/>
    </row>
    <row r="377" spans="1:27" x14ac:dyDescent="0.2">
      <c r="A377" s="58">
        <v>43634</v>
      </c>
      <c r="B377" s="37">
        <v>22</v>
      </c>
      <c r="C377" s="380">
        <v>25</v>
      </c>
      <c r="D377" s="54" t="e">
        <v>#N/A</v>
      </c>
      <c r="E377" s="54" t="e">
        <v>#N/A</v>
      </c>
      <c r="F377" s="54">
        <v>36.894993794635951</v>
      </c>
      <c r="G377" s="54" t="e">
        <v>#N/A</v>
      </c>
      <c r="H377" s="54" t="e">
        <v>#N/A</v>
      </c>
      <c r="I377" s="54" t="e">
        <v>#N/A</v>
      </c>
      <c r="J377" s="54" t="e">
        <v>#N/A</v>
      </c>
      <c r="K377" s="54" t="e">
        <v>#N/A</v>
      </c>
      <c r="L377" s="54" t="e">
        <v>#N/A</v>
      </c>
      <c r="M377" s="59" t="e">
        <v>#N/A</v>
      </c>
      <c r="N377" s="32"/>
      <c r="O377" s="40" t="e">
        <v>#N/A</v>
      </c>
      <c r="P377" s="33" t="e">
        <v>#N/A</v>
      </c>
      <c r="Q377" s="33">
        <v>36.894993794635951</v>
      </c>
      <c r="R377" s="33" t="e">
        <v>#N/A</v>
      </c>
      <c r="S377" s="114" t="e">
        <v>#N/A</v>
      </c>
      <c r="AA377" s="55"/>
    </row>
    <row r="378" spans="1:27" x14ac:dyDescent="0.2">
      <c r="A378" s="58">
        <v>43637</v>
      </c>
      <c r="B378" s="37">
        <v>100</v>
      </c>
      <c r="C378" s="380">
        <v>20</v>
      </c>
      <c r="D378" s="54">
        <v>19.296308165032976</v>
      </c>
      <c r="E378" s="54" t="e">
        <v>#N/A</v>
      </c>
      <c r="F378" s="54" t="e">
        <v>#N/A</v>
      </c>
      <c r="G378" s="54" t="e">
        <v>#N/A</v>
      </c>
      <c r="H378" s="54" t="e">
        <v>#N/A</v>
      </c>
      <c r="I378" s="54" t="e">
        <v>#N/A</v>
      </c>
      <c r="J378" s="54" t="e">
        <v>#N/A</v>
      </c>
      <c r="K378" s="54" t="e">
        <v>#N/A</v>
      </c>
      <c r="L378" s="54" t="e">
        <v>#N/A</v>
      </c>
      <c r="M378" s="59" t="e">
        <v>#N/A</v>
      </c>
      <c r="N378" s="32"/>
      <c r="O378" s="40" t="e">
        <v>#N/A</v>
      </c>
      <c r="P378" s="33">
        <v>19.296308165032976</v>
      </c>
      <c r="Q378" s="33" t="e">
        <v>#N/A</v>
      </c>
      <c r="R378" s="33" t="e">
        <v>#N/A</v>
      </c>
      <c r="S378" s="114" t="e">
        <v>#N/A</v>
      </c>
      <c r="AA378" s="55"/>
    </row>
    <row r="379" spans="1:27" x14ac:dyDescent="0.2">
      <c r="A379" s="58">
        <v>43643</v>
      </c>
      <c r="B379" s="37">
        <v>50</v>
      </c>
      <c r="C379" s="380">
        <v>20</v>
      </c>
      <c r="D379" s="54" t="e">
        <v>#N/A</v>
      </c>
      <c r="E379" s="54">
        <v>16.958938436365813</v>
      </c>
      <c r="F379" s="54" t="e">
        <v>#N/A</v>
      </c>
      <c r="G379" s="54" t="e">
        <v>#N/A</v>
      </c>
      <c r="H379" s="54" t="e">
        <v>#N/A</v>
      </c>
      <c r="I379" s="54" t="e">
        <v>#N/A</v>
      </c>
      <c r="J379" s="54" t="e">
        <v>#N/A</v>
      </c>
      <c r="K379" s="54" t="e">
        <v>#N/A</v>
      </c>
      <c r="L379" s="54" t="e">
        <v>#N/A</v>
      </c>
      <c r="M379" s="59" t="e">
        <v>#N/A</v>
      </c>
      <c r="N379" s="32"/>
      <c r="O379" s="40" t="e">
        <v>#N/A</v>
      </c>
      <c r="P379" s="33">
        <v>16.958938436365813</v>
      </c>
      <c r="Q379" s="33" t="e">
        <v>#N/A</v>
      </c>
      <c r="R379" s="33" t="e">
        <v>#N/A</v>
      </c>
      <c r="S379" s="114" t="e">
        <v>#N/A</v>
      </c>
      <c r="AA379" s="55"/>
    </row>
    <row r="380" spans="1:27" x14ac:dyDescent="0.2">
      <c r="A380" s="58">
        <v>43643</v>
      </c>
      <c r="B380" s="37">
        <v>300</v>
      </c>
      <c r="C380" s="380">
        <v>20</v>
      </c>
      <c r="D380" s="54" t="e">
        <v>#N/A</v>
      </c>
      <c r="E380" s="54">
        <v>15.659118259179968</v>
      </c>
      <c r="F380" s="54" t="e">
        <v>#N/A</v>
      </c>
      <c r="G380" s="54" t="e">
        <v>#N/A</v>
      </c>
      <c r="H380" s="54" t="e">
        <v>#N/A</v>
      </c>
      <c r="I380" s="54" t="e">
        <v>#N/A</v>
      </c>
      <c r="J380" s="54" t="e">
        <v>#N/A</v>
      </c>
      <c r="K380" s="54" t="e">
        <v>#N/A</v>
      </c>
      <c r="L380" s="54" t="e">
        <v>#N/A</v>
      </c>
      <c r="M380" s="59" t="e">
        <v>#N/A</v>
      </c>
      <c r="N380" s="32"/>
      <c r="O380" s="40" t="e">
        <v>#N/A</v>
      </c>
      <c r="P380" s="33">
        <v>15.659118259179968</v>
      </c>
      <c r="Q380" s="33" t="e">
        <v>#N/A</v>
      </c>
      <c r="R380" s="33" t="e">
        <v>#N/A</v>
      </c>
      <c r="S380" s="114" t="e">
        <v>#N/A</v>
      </c>
      <c r="AA380" s="55"/>
    </row>
    <row r="381" spans="1:27" x14ac:dyDescent="0.2">
      <c r="A381" s="58">
        <v>43647</v>
      </c>
      <c r="B381" s="37">
        <v>40</v>
      </c>
      <c r="C381" s="380">
        <v>15</v>
      </c>
      <c r="D381" s="54">
        <v>22.736372028201089</v>
      </c>
      <c r="E381" s="54" t="e">
        <v>#N/A</v>
      </c>
      <c r="F381" s="54" t="e">
        <v>#N/A</v>
      </c>
      <c r="G381" s="54" t="e">
        <v>#N/A</v>
      </c>
      <c r="H381" s="54" t="e">
        <v>#N/A</v>
      </c>
      <c r="I381" s="54" t="e">
        <v>#N/A</v>
      </c>
      <c r="J381" s="54" t="e">
        <v>#N/A</v>
      </c>
      <c r="K381" s="54" t="e">
        <v>#N/A</v>
      </c>
      <c r="L381" s="54" t="e">
        <v>#N/A</v>
      </c>
      <c r="M381" s="59" t="e">
        <v>#N/A</v>
      </c>
      <c r="N381" s="32"/>
      <c r="O381" s="40" t="e">
        <v>#N/A</v>
      </c>
      <c r="P381" s="33">
        <v>22.736372028201089</v>
      </c>
      <c r="Q381" s="33" t="e">
        <v>#N/A</v>
      </c>
      <c r="R381" s="33" t="e">
        <v>#N/A</v>
      </c>
      <c r="S381" s="114" t="e">
        <v>#N/A</v>
      </c>
      <c r="AA381" s="55"/>
    </row>
    <row r="382" spans="1:27" x14ac:dyDescent="0.2">
      <c r="A382" s="58">
        <v>43647</v>
      </c>
      <c r="B382" s="37">
        <v>400</v>
      </c>
      <c r="C382" s="380">
        <v>25</v>
      </c>
      <c r="D382" s="54">
        <v>15.819323520146032</v>
      </c>
      <c r="E382" s="54" t="e">
        <v>#N/A</v>
      </c>
      <c r="F382" s="54" t="e">
        <v>#N/A</v>
      </c>
      <c r="G382" s="54" t="e">
        <v>#N/A</v>
      </c>
      <c r="H382" s="54" t="e">
        <v>#N/A</v>
      </c>
      <c r="I382" s="54" t="e">
        <v>#N/A</v>
      </c>
      <c r="J382" s="54" t="e">
        <v>#N/A</v>
      </c>
      <c r="K382" s="54" t="e">
        <v>#N/A</v>
      </c>
      <c r="L382" s="54" t="e">
        <v>#N/A</v>
      </c>
      <c r="M382" s="59" t="e">
        <v>#N/A</v>
      </c>
      <c r="N382" s="32"/>
      <c r="O382" s="40" t="e">
        <v>#N/A</v>
      </c>
      <c r="P382" s="33">
        <v>15.819323520146032</v>
      </c>
      <c r="Q382" s="33" t="e">
        <v>#N/A</v>
      </c>
      <c r="R382" s="33" t="e">
        <v>#N/A</v>
      </c>
      <c r="S382" s="114" t="e">
        <v>#N/A</v>
      </c>
      <c r="AA382" s="55"/>
    </row>
    <row r="383" spans="1:27" x14ac:dyDescent="0.2">
      <c r="A383" s="58">
        <v>43647</v>
      </c>
      <c r="B383" s="37">
        <v>80</v>
      </c>
      <c r="C383" s="380">
        <v>25</v>
      </c>
      <c r="D383" s="54" t="e">
        <v>#N/A</v>
      </c>
      <c r="E383" s="54">
        <v>24.174803623327342</v>
      </c>
      <c r="F383" s="54" t="e">
        <v>#N/A</v>
      </c>
      <c r="G383" s="54" t="e">
        <v>#N/A</v>
      </c>
      <c r="H383" s="54" t="e">
        <v>#N/A</v>
      </c>
      <c r="I383" s="54" t="e">
        <v>#N/A</v>
      </c>
      <c r="J383" s="54" t="e">
        <v>#N/A</v>
      </c>
      <c r="K383" s="54" t="e">
        <v>#N/A</v>
      </c>
      <c r="L383" s="54" t="e">
        <v>#N/A</v>
      </c>
      <c r="M383" s="59" t="e">
        <v>#N/A</v>
      </c>
      <c r="N383" s="32"/>
      <c r="O383" s="40" t="e">
        <v>#N/A</v>
      </c>
      <c r="P383" s="33">
        <v>24.174803623327342</v>
      </c>
      <c r="Q383" s="33" t="e">
        <v>#N/A</v>
      </c>
      <c r="R383" s="33" t="e">
        <v>#N/A</v>
      </c>
      <c r="S383" s="114" t="e">
        <v>#N/A</v>
      </c>
      <c r="AA383" s="55"/>
    </row>
    <row r="384" spans="1:27" x14ac:dyDescent="0.2">
      <c r="A384" s="58">
        <v>43655</v>
      </c>
      <c r="B384" s="37">
        <v>62.5</v>
      </c>
      <c r="C384" s="380">
        <v>20</v>
      </c>
      <c r="D384" s="54">
        <v>26.466983358993463</v>
      </c>
      <c r="E384" s="54" t="e">
        <v>#N/A</v>
      </c>
      <c r="F384" s="54" t="e">
        <v>#N/A</v>
      </c>
      <c r="G384" s="54" t="e">
        <v>#N/A</v>
      </c>
      <c r="H384" s="54" t="e">
        <v>#N/A</v>
      </c>
      <c r="I384" s="54" t="e">
        <v>#N/A</v>
      </c>
      <c r="J384" s="54" t="e">
        <v>#N/A</v>
      </c>
      <c r="K384" s="54" t="e">
        <v>#N/A</v>
      </c>
      <c r="L384" s="54" t="e">
        <v>#N/A</v>
      </c>
      <c r="M384" s="59" t="e">
        <v>#N/A</v>
      </c>
      <c r="O384" s="40" t="e">
        <v>#N/A</v>
      </c>
      <c r="P384" s="33">
        <v>26.466983358993463</v>
      </c>
      <c r="Q384" s="33" t="e">
        <v>#N/A</v>
      </c>
      <c r="R384" s="33" t="e">
        <v>#N/A</v>
      </c>
      <c r="S384" s="114" t="e">
        <v>#N/A</v>
      </c>
      <c r="AA384" s="55"/>
    </row>
    <row r="385" spans="1:27" x14ac:dyDescent="0.2">
      <c r="A385" s="58">
        <v>43671</v>
      </c>
      <c r="B385" s="37">
        <v>17.5</v>
      </c>
      <c r="C385" s="380">
        <v>20</v>
      </c>
      <c r="D385" s="54" t="e">
        <v>#N/A</v>
      </c>
      <c r="E385" s="54" t="e">
        <v>#N/A</v>
      </c>
      <c r="F385" s="54" t="e">
        <v>#N/A</v>
      </c>
      <c r="G385" s="54" t="e">
        <v>#N/A</v>
      </c>
      <c r="H385" s="54" t="e">
        <v>#N/A</v>
      </c>
      <c r="I385" s="54">
        <v>25.309715395032121</v>
      </c>
      <c r="J385" s="54" t="e">
        <v>#N/A</v>
      </c>
      <c r="K385" s="54" t="e">
        <v>#N/A</v>
      </c>
      <c r="L385" s="54" t="e">
        <v>#N/A</v>
      </c>
      <c r="M385" s="59" t="e">
        <v>#N/A</v>
      </c>
      <c r="O385" s="40" t="e">
        <v>#N/A</v>
      </c>
      <c r="P385" s="33" t="e">
        <v>#N/A</v>
      </c>
      <c r="Q385" s="33" t="e">
        <v>#N/A</v>
      </c>
      <c r="R385" s="33">
        <v>25.309715395032121</v>
      </c>
      <c r="S385" s="114" t="e">
        <v>#N/A</v>
      </c>
      <c r="AA385" s="55"/>
    </row>
    <row r="386" spans="1:27" x14ac:dyDescent="0.2">
      <c r="A386" s="58">
        <v>43672</v>
      </c>
      <c r="B386" s="37">
        <v>112</v>
      </c>
      <c r="C386" s="380">
        <v>15</v>
      </c>
      <c r="D386" s="54">
        <v>26.729604307134174</v>
      </c>
      <c r="E386" s="54" t="e">
        <v>#N/A</v>
      </c>
      <c r="F386" s="54" t="e">
        <v>#N/A</v>
      </c>
      <c r="G386" s="54" t="e">
        <v>#N/A</v>
      </c>
      <c r="H386" s="54" t="e">
        <v>#N/A</v>
      </c>
      <c r="I386" s="54" t="e">
        <v>#N/A</v>
      </c>
      <c r="J386" s="54" t="e">
        <v>#N/A</v>
      </c>
      <c r="K386" s="54" t="e">
        <v>#N/A</v>
      </c>
      <c r="L386" s="54" t="e">
        <v>#N/A</v>
      </c>
      <c r="M386" s="59" t="e">
        <v>#N/A</v>
      </c>
      <c r="N386" s="32"/>
      <c r="O386" s="40" t="e">
        <v>#N/A</v>
      </c>
      <c r="P386" s="33">
        <v>26.729604307134174</v>
      </c>
      <c r="Q386" s="33" t="e">
        <v>#N/A</v>
      </c>
      <c r="R386" s="33" t="e">
        <v>#N/A</v>
      </c>
      <c r="S386" s="114" t="e">
        <v>#N/A</v>
      </c>
      <c r="AA386" s="55"/>
    </row>
    <row r="387" spans="1:27" x14ac:dyDescent="0.2">
      <c r="A387" s="58">
        <v>43672</v>
      </c>
      <c r="B387" s="37">
        <v>100</v>
      </c>
      <c r="C387" s="380">
        <v>20</v>
      </c>
      <c r="D387" s="54" t="e">
        <v>#N/A</v>
      </c>
      <c r="E387" s="54">
        <v>20.562563333368235</v>
      </c>
      <c r="F387" s="54" t="e">
        <v>#N/A</v>
      </c>
      <c r="G387" s="54" t="e">
        <v>#N/A</v>
      </c>
      <c r="H387" s="54" t="e">
        <v>#N/A</v>
      </c>
      <c r="I387" s="54" t="e">
        <v>#N/A</v>
      </c>
      <c r="J387" s="54" t="e">
        <v>#N/A</v>
      </c>
      <c r="K387" s="54" t="e">
        <v>#N/A</v>
      </c>
      <c r="L387" s="54" t="e">
        <v>#N/A</v>
      </c>
      <c r="M387" s="59" t="e">
        <v>#N/A</v>
      </c>
      <c r="N387" s="32"/>
      <c r="O387" s="40" t="e">
        <v>#N/A</v>
      </c>
      <c r="P387" s="33">
        <v>20.562563333368235</v>
      </c>
      <c r="Q387" s="33" t="e">
        <v>#N/A</v>
      </c>
      <c r="R387" s="33" t="e">
        <v>#N/A</v>
      </c>
      <c r="S387" s="114" t="e">
        <v>#N/A</v>
      </c>
      <c r="AA387" s="55"/>
    </row>
    <row r="388" spans="1:27" x14ac:dyDescent="0.2">
      <c r="A388" s="58">
        <v>43683</v>
      </c>
      <c r="B388" s="37">
        <v>100</v>
      </c>
      <c r="C388" s="380">
        <v>20</v>
      </c>
      <c r="D388" s="54">
        <v>19.296308165032976</v>
      </c>
      <c r="E388" s="54" t="e">
        <v>#N/A</v>
      </c>
      <c r="F388" s="54" t="e">
        <v>#N/A</v>
      </c>
      <c r="G388" s="54" t="e">
        <v>#N/A</v>
      </c>
      <c r="H388" s="54" t="e">
        <v>#N/A</v>
      </c>
      <c r="I388" s="54" t="e">
        <v>#N/A</v>
      </c>
      <c r="J388" s="54" t="e">
        <v>#N/A</v>
      </c>
      <c r="K388" s="54" t="e">
        <v>#N/A</v>
      </c>
      <c r="L388" s="54" t="e">
        <v>#N/A</v>
      </c>
      <c r="M388" s="59" t="e">
        <v>#N/A</v>
      </c>
      <c r="N388" s="32"/>
      <c r="O388" s="40" t="e">
        <v>#N/A</v>
      </c>
      <c r="P388" s="33">
        <v>19.296308165032976</v>
      </c>
      <c r="Q388" s="33" t="e">
        <v>#N/A</v>
      </c>
      <c r="R388" s="33" t="e">
        <v>#N/A</v>
      </c>
      <c r="S388" s="114" t="e">
        <v>#N/A</v>
      </c>
      <c r="AA388" s="55"/>
    </row>
    <row r="389" spans="1:27" x14ac:dyDescent="0.2">
      <c r="A389" s="58">
        <v>43696</v>
      </c>
      <c r="B389" s="37">
        <v>100</v>
      </c>
      <c r="C389" s="380">
        <v>20</v>
      </c>
      <c r="D389" s="54" t="e">
        <v>#N/A</v>
      </c>
      <c r="E389" s="54" t="e">
        <v>#N/A</v>
      </c>
      <c r="F389" s="54">
        <v>39.448944701287296</v>
      </c>
      <c r="G389" s="54" t="e">
        <v>#N/A</v>
      </c>
      <c r="H389" s="54" t="e">
        <v>#N/A</v>
      </c>
      <c r="I389" s="54" t="e">
        <v>#N/A</v>
      </c>
      <c r="J389" s="54" t="e">
        <v>#N/A</v>
      </c>
      <c r="K389" s="54" t="e">
        <v>#N/A</v>
      </c>
      <c r="L389" s="54" t="e">
        <v>#N/A</v>
      </c>
      <c r="M389" s="59" t="e">
        <v>#N/A</v>
      </c>
      <c r="N389" s="32"/>
      <c r="O389" s="40" t="e">
        <v>#N/A</v>
      </c>
      <c r="P389" s="33" t="e">
        <v>#N/A</v>
      </c>
      <c r="Q389" s="33">
        <v>39.448944701287296</v>
      </c>
      <c r="R389" s="33" t="e">
        <v>#N/A</v>
      </c>
      <c r="S389" s="114" t="e">
        <v>#N/A</v>
      </c>
      <c r="AA389" s="55"/>
    </row>
    <row r="390" spans="1:27" x14ac:dyDescent="0.2">
      <c r="A390" s="58">
        <v>43707</v>
      </c>
      <c r="B390" s="37">
        <v>240</v>
      </c>
      <c r="C390" s="380">
        <v>20</v>
      </c>
      <c r="D390" s="54" t="e">
        <v>#N/A</v>
      </c>
      <c r="E390" s="54">
        <v>16.787028264684455</v>
      </c>
      <c r="F390" s="54" t="e">
        <v>#N/A</v>
      </c>
      <c r="G390" s="54" t="e">
        <v>#N/A</v>
      </c>
      <c r="H390" s="54" t="e">
        <v>#N/A</v>
      </c>
      <c r="I390" s="54" t="e">
        <v>#N/A</v>
      </c>
      <c r="J390" s="54" t="e">
        <v>#N/A</v>
      </c>
      <c r="K390" s="54" t="e">
        <v>#N/A</v>
      </c>
      <c r="L390" s="54" t="e">
        <v>#N/A</v>
      </c>
      <c r="M390" s="59" t="e">
        <v>#N/A</v>
      </c>
      <c r="N390" s="32"/>
      <c r="O390" s="40" t="e">
        <v>#N/A</v>
      </c>
      <c r="P390" s="33">
        <v>16.787028264684455</v>
      </c>
      <c r="Q390" s="33" t="e">
        <v>#N/A</v>
      </c>
      <c r="R390" s="33" t="e">
        <v>#N/A</v>
      </c>
      <c r="S390" s="114" t="e">
        <v>#N/A</v>
      </c>
      <c r="AA390" s="55"/>
    </row>
    <row r="391" spans="1:27" x14ac:dyDescent="0.2">
      <c r="A391" s="58">
        <v>43720</v>
      </c>
      <c r="B391" s="37">
        <v>65</v>
      </c>
      <c r="C391" s="380">
        <v>15</v>
      </c>
      <c r="D391" s="54" t="e">
        <v>#N/A</v>
      </c>
      <c r="E391" s="54" t="e">
        <v>#N/A</v>
      </c>
      <c r="F391" s="54" t="e">
        <v>#N/A</v>
      </c>
      <c r="G391" s="54" t="e">
        <v>#N/A</v>
      </c>
      <c r="H391" s="54" t="e">
        <v>#N/A</v>
      </c>
      <c r="I391" s="54">
        <v>26.844041371187945</v>
      </c>
      <c r="J391" s="54" t="e">
        <v>#N/A</v>
      </c>
      <c r="K391" s="54" t="e">
        <v>#N/A</v>
      </c>
      <c r="L391" s="54" t="e">
        <v>#N/A</v>
      </c>
      <c r="M391" s="59" t="e">
        <v>#N/A</v>
      </c>
      <c r="N391" s="32"/>
      <c r="O391" s="40" t="e">
        <v>#N/A</v>
      </c>
      <c r="P391" s="33" t="e">
        <v>#N/A</v>
      </c>
      <c r="Q391" s="33" t="e">
        <v>#N/A</v>
      </c>
      <c r="R391" s="33">
        <v>26.844041371187945</v>
      </c>
      <c r="S391" s="114" t="e">
        <v>#N/A</v>
      </c>
      <c r="AA391" s="55"/>
    </row>
    <row r="392" spans="1:27" x14ac:dyDescent="0.2">
      <c r="A392" s="58">
        <v>43727</v>
      </c>
      <c r="B392" s="37">
        <v>9.3076923076923066</v>
      </c>
      <c r="C392" s="380">
        <v>20</v>
      </c>
      <c r="D392" s="54" t="e">
        <v>#N/A</v>
      </c>
      <c r="E392" s="54" t="e">
        <v>#N/A</v>
      </c>
      <c r="F392" s="54">
        <v>40.628056230978281</v>
      </c>
      <c r="G392" s="54" t="e">
        <v>#N/A</v>
      </c>
      <c r="H392" s="54" t="e">
        <v>#N/A</v>
      </c>
      <c r="I392" s="54" t="e">
        <v>#N/A</v>
      </c>
      <c r="J392" s="54" t="e">
        <v>#N/A</v>
      </c>
      <c r="K392" s="54" t="e">
        <v>#N/A</v>
      </c>
      <c r="L392" s="54" t="e">
        <v>#N/A</v>
      </c>
      <c r="M392" s="59" t="e">
        <v>#N/A</v>
      </c>
      <c r="N392" s="32"/>
      <c r="O392" s="40" t="e">
        <v>#N/A</v>
      </c>
      <c r="P392" s="33" t="e">
        <v>#N/A</v>
      </c>
      <c r="Q392" s="33">
        <v>40.628056230978281</v>
      </c>
      <c r="R392" s="33" t="e">
        <v>#N/A</v>
      </c>
      <c r="S392" s="114" t="e">
        <v>#N/A</v>
      </c>
      <c r="AA392" s="55"/>
    </row>
    <row r="393" spans="1:27" x14ac:dyDescent="0.2">
      <c r="A393" s="58">
        <v>43730</v>
      </c>
      <c r="B393" s="37">
        <v>88</v>
      </c>
      <c r="C393" s="380">
        <v>20</v>
      </c>
      <c r="D393" s="54" t="e">
        <v>#N/A</v>
      </c>
      <c r="E393" s="54" t="e">
        <v>#N/A</v>
      </c>
      <c r="F393" s="54" t="e">
        <v>#N/A</v>
      </c>
      <c r="G393" s="54" t="e">
        <v>#N/A</v>
      </c>
      <c r="H393" s="54" t="e">
        <v>#N/A</v>
      </c>
      <c r="I393" s="54">
        <v>33.824655566889959</v>
      </c>
      <c r="J393" s="54" t="e">
        <v>#N/A</v>
      </c>
      <c r="K393" s="54" t="e">
        <v>#N/A</v>
      </c>
      <c r="L393" s="54" t="e">
        <v>#N/A</v>
      </c>
      <c r="M393" s="59" t="e">
        <v>#N/A</v>
      </c>
      <c r="O393" s="40" t="e">
        <v>#N/A</v>
      </c>
      <c r="P393" s="33" t="e">
        <v>#N/A</v>
      </c>
      <c r="Q393" s="33" t="e">
        <v>#N/A</v>
      </c>
      <c r="R393" s="33">
        <v>33.824655566889959</v>
      </c>
      <c r="S393" s="114" t="e">
        <v>#N/A</v>
      </c>
      <c r="AA393" s="55"/>
    </row>
    <row r="394" spans="1:27" x14ac:dyDescent="0.2">
      <c r="A394" s="58">
        <v>43730</v>
      </c>
      <c r="B394" s="37">
        <v>90</v>
      </c>
      <c r="C394" s="380">
        <v>20</v>
      </c>
      <c r="D394" s="54" t="e">
        <v>#N/A</v>
      </c>
      <c r="E394" s="54" t="e">
        <v>#N/A</v>
      </c>
      <c r="F394" s="54" t="e">
        <v>#N/A</v>
      </c>
      <c r="G394" s="54" t="e">
        <v>#N/A</v>
      </c>
      <c r="H394" s="54" t="e">
        <v>#N/A</v>
      </c>
      <c r="I394" s="54">
        <v>32.929694743795139</v>
      </c>
      <c r="J394" s="54" t="e">
        <v>#N/A</v>
      </c>
      <c r="K394" s="54" t="e">
        <v>#N/A</v>
      </c>
      <c r="L394" s="54" t="e">
        <v>#N/A</v>
      </c>
      <c r="M394" s="59" t="e">
        <v>#N/A</v>
      </c>
      <c r="N394" s="32"/>
      <c r="O394" s="40" t="e">
        <v>#N/A</v>
      </c>
      <c r="P394" s="33" t="e">
        <v>#N/A</v>
      </c>
      <c r="Q394" s="33" t="e">
        <v>#N/A</v>
      </c>
      <c r="R394" s="33">
        <v>32.929694743795139</v>
      </c>
      <c r="S394" s="114" t="e">
        <v>#N/A</v>
      </c>
      <c r="AA394" s="55"/>
    </row>
    <row r="395" spans="1:27" x14ac:dyDescent="0.2">
      <c r="A395" s="58">
        <v>43730</v>
      </c>
      <c r="B395" s="37">
        <v>70</v>
      </c>
      <c r="C395" s="380">
        <v>20</v>
      </c>
      <c r="D395" s="54" t="e">
        <v>#N/A</v>
      </c>
      <c r="E395" s="54" t="e">
        <v>#N/A</v>
      </c>
      <c r="F395" s="54" t="e">
        <v>#N/A</v>
      </c>
      <c r="G395" s="54" t="e">
        <v>#N/A</v>
      </c>
      <c r="H395" s="54" t="e">
        <v>#N/A</v>
      </c>
      <c r="I395" s="54">
        <v>32.929694743795139</v>
      </c>
      <c r="J395" s="54" t="e">
        <v>#N/A</v>
      </c>
      <c r="K395" s="54" t="e">
        <v>#N/A</v>
      </c>
      <c r="L395" s="54" t="e">
        <v>#N/A</v>
      </c>
      <c r="M395" s="59" t="e">
        <v>#N/A</v>
      </c>
      <c r="O395" s="40" t="e">
        <v>#N/A</v>
      </c>
      <c r="P395" s="33" t="e">
        <v>#N/A</v>
      </c>
      <c r="Q395" s="33" t="e">
        <v>#N/A</v>
      </c>
      <c r="R395" s="33">
        <v>32.929694743795139</v>
      </c>
      <c r="S395" s="114" t="e">
        <v>#N/A</v>
      </c>
      <c r="AA395" s="55"/>
    </row>
    <row r="396" spans="1:27" x14ac:dyDescent="0.2">
      <c r="A396" s="58">
        <v>43739</v>
      </c>
      <c r="B396" s="37">
        <v>150</v>
      </c>
      <c r="C396" s="380">
        <v>30</v>
      </c>
      <c r="D396" s="54" t="e">
        <v>#N/A</v>
      </c>
      <c r="E396" s="54" t="e">
        <v>#N/A</v>
      </c>
      <c r="F396" s="54" t="e">
        <v>#N/A</v>
      </c>
      <c r="G396" s="54" t="e">
        <v>#N/A</v>
      </c>
      <c r="H396" s="54" t="e">
        <v>#N/A</v>
      </c>
      <c r="I396" s="54" t="e">
        <v>#N/A</v>
      </c>
      <c r="J396" s="54" t="e">
        <v>#N/A</v>
      </c>
      <c r="K396" s="54" t="e">
        <v>#N/A</v>
      </c>
      <c r="L396" s="54">
        <v>21.581418838198768</v>
      </c>
      <c r="M396" s="59" t="e">
        <v>#N/A</v>
      </c>
      <c r="O396" s="40" t="e">
        <v>#N/A</v>
      </c>
      <c r="P396" s="33" t="e">
        <v>#N/A</v>
      </c>
      <c r="Q396" s="33" t="e">
        <v>#N/A</v>
      </c>
      <c r="R396" s="33" t="e">
        <v>#N/A</v>
      </c>
      <c r="S396" s="114">
        <v>21.581418838198768</v>
      </c>
      <c r="AA396" s="55"/>
    </row>
    <row r="397" spans="1:27" x14ac:dyDescent="0.2">
      <c r="A397" s="58">
        <v>43755</v>
      </c>
      <c r="B397" s="37">
        <v>100</v>
      </c>
      <c r="C397" s="380">
        <v>20</v>
      </c>
      <c r="D397" s="54" t="e">
        <v>#N/A</v>
      </c>
      <c r="E397" s="54">
        <v>12.586068777753765</v>
      </c>
      <c r="F397" s="54" t="e">
        <v>#N/A</v>
      </c>
      <c r="G397" s="54" t="e">
        <v>#N/A</v>
      </c>
      <c r="H397" s="54" t="e">
        <v>#N/A</v>
      </c>
      <c r="I397" s="54" t="e">
        <v>#N/A</v>
      </c>
      <c r="J397" s="54" t="e">
        <v>#N/A</v>
      </c>
      <c r="K397" s="54" t="e">
        <v>#N/A</v>
      </c>
      <c r="L397" s="54" t="e">
        <v>#N/A</v>
      </c>
      <c r="M397" s="59" t="e">
        <v>#N/A</v>
      </c>
      <c r="N397" s="32"/>
      <c r="O397" s="40" t="e">
        <v>#N/A</v>
      </c>
      <c r="P397" s="33">
        <v>12.586068777753765</v>
      </c>
      <c r="Q397" s="33" t="e">
        <v>#N/A</v>
      </c>
      <c r="R397" s="33" t="e">
        <v>#N/A</v>
      </c>
      <c r="S397" s="114" t="e">
        <v>#N/A</v>
      </c>
      <c r="AA397" s="55"/>
    </row>
    <row r="398" spans="1:27" x14ac:dyDescent="0.2">
      <c r="A398" s="58">
        <v>43755</v>
      </c>
      <c r="B398" s="37">
        <v>100</v>
      </c>
      <c r="C398" s="380">
        <v>20</v>
      </c>
      <c r="D398" s="54" t="e">
        <v>#N/A</v>
      </c>
      <c r="E398" s="54">
        <v>17.623854812878687</v>
      </c>
      <c r="F398" s="54" t="e">
        <v>#N/A</v>
      </c>
      <c r="G398" s="54" t="e">
        <v>#N/A</v>
      </c>
      <c r="H398" s="54" t="e">
        <v>#N/A</v>
      </c>
      <c r="I398" s="54" t="e">
        <v>#N/A</v>
      </c>
      <c r="J398" s="54" t="e">
        <v>#N/A</v>
      </c>
      <c r="K398" s="54" t="e">
        <v>#N/A</v>
      </c>
      <c r="L398" s="54" t="e">
        <v>#N/A</v>
      </c>
      <c r="M398" s="59" t="e">
        <v>#N/A</v>
      </c>
      <c r="O398" s="40" t="e">
        <v>#N/A</v>
      </c>
      <c r="P398" s="33">
        <v>17.623854812878687</v>
      </c>
      <c r="Q398" s="33" t="e">
        <v>#N/A</v>
      </c>
      <c r="R398" s="33" t="e">
        <v>#N/A</v>
      </c>
      <c r="S398" s="114" t="e">
        <v>#N/A</v>
      </c>
    </row>
    <row r="399" spans="1:27" x14ac:dyDescent="0.2">
      <c r="A399" s="58">
        <v>43756</v>
      </c>
      <c r="B399" s="37">
        <v>35</v>
      </c>
      <c r="C399" s="380">
        <v>20</v>
      </c>
      <c r="D399" s="54" t="e">
        <v>#N/A</v>
      </c>
      <c r="E399" s="54" t="e">
        <v>#N/A</v>
      </c>
      <c r="F399" s="54" t="e">
        <v>#N/A</v>
      </c>
      <c r="G399" s="54" t="e">
        <v>#N/A</v>
      </c>
      <c r="H399" s="54" t="e">
        <v>#N/A</v>
      </c>
      <c r="I399" s="54">
        <v>31.679277850877224</v>
      </c>
      <c r="J399" s="54" t="e">
        <v>#N/A</v>
      </c>
      <c r="K399" s="54" t="e">
        <v>#N/A</v>
      </c>
      <c r="L399" s="54" t="e">
        <v>#N/A</v>
      </c>
      <c r="M399" s="59" t="e">
        <v>#N/A</v>
      </c>
      <c r="O399" s="40" t="e">
        <v>#N/A</v>
      </c>
      <c r="P399" s="33" t="e">
        <v>#N/A</v>
      </c>
      <c r="Q399" s="33" t="e">
        <v>#N/A</v>
      </c>
      <c r="R399" s="33">
        <v>31.679277850877224</v>
      </c>
      <c r="S399" s="114" t="e">
        <v>#N/A</v>
      </c>
    </row>
    <row r="400" spans="1:27" x14ac:dyDescent="0.2">
      <c r="A400" s="58">
        <v>43761</v>
      </c>
      <c r="B400" s="37">
        <v>107</v>
      </c>
      <c r="C400" s="380">
        <v>15</v>
      </c>
      <c r="D400" s="54" t="e">
        <v>#N/A</v>
      </c>
      <c r="E400" s="54" t="e">
        <v>#N/A</v>
      </c>
      <c r="F400" s="54" t="e">
        <v>#N/A</v>
      </c>
      <c r="G400" s="54" t="e">
        <v>#N/A</v>
      </c>
      <c r="H400" s="54" t="e">
        <v>#N/A</v>
      </c>
      <c r="I400" s="54" t="e">
        <v>#N/A</v>
      </c>
      <c r="J400" s="54" t="e">
        <v>#N/A</v>
      </c>
      <c r="K400" s="54" t="e">
        <v>#N/A</v>
      </c>
      <c r="L400" s="54">
        <v>21.475233096950355</v>
      </c>
      <c r="M400" s="59" t="e">
        <v>#N/A</v>
      </c>
      <c r="N400" s="32"/>
      <c r="O400" s="40" t="e">
        <v>#N/A</v>
      </c>
      <c r="P400" s="33" t="e">
        <v>#N/A</v>
      </c>
      <c r="Q400" s="33" t="e">
        <v>#N/A</v>
      </c>
      <c r="R400" s="33" t="e">
        <v>#N/A</v>
      </c>
      <c r="S400" s="114">
        <v>21.475233096950355</v>
      </c>
    </row>
    <row r="401" spans="1:19" x14ac:dyDescent="0.2">
      <c r="A401" s="58">
        <v>43774</v>
      </c>
      <c r="B401" s="37">
        <v>132</v>
      </c>
      <c r="C401" s="380">
        <v>15</v>
      </c>
      <c r="D401" s="54">
        <v>23.622756406645394</v>
      </c>
      <c r="E401" s="54" t="e">
        <v>#N/A</v>
      </c>
      <c r="F401" s="54" t="e">
        <v>#N/A</v>
      </c>
      <c r="G401" s="54" t="e">
        <v>#N/A</v>
      </c>
      <c r="H401" s="54" t="e">
        <v>#N/A</v>
      </c>
      <c r="I401" s="54" t="e">
        <v>#N/A</v>
      </c>
      <c r="J401" s="54" t="e">
        <v>#N/A</v>
      </c>
      <c r="K401" s="54" t="e">
        <v>#N/A</v>
      </c>
      <c r="L401" s="54" t="e">
        <v>#N/A</v>
      </c>
      <c r="M401" s="59" t="e">
        <v>#N/A</v>
      </c>
      <c r="N401" s="32"/>
      <c r="O401" s="40" t="e">
        <v>#N/A</v>
      </c>
      <c r="P401" s="33">
        <v>23.622756406645394</v>
      </c>
      <c r="Q401" s="33" t="e">
        <v>#N/A</v>
      </c>
      <c r="R401" s="33" t="e">
        <v>#N/A</v>
      </c>
      <c r="S401" s="114" t="e">
        <v>#N/A</v>
      </c>
    </row>
    <row r="402" spans="1:19" x14ac:dyDescent="0.2">
      <c r="A402" s="58">
        <v>43783</v>
      </c>
      <c r="B402" s="37">
        <v>250</v>
      </c>
      <c r="C402" s="380">
        <v>20</v>
      </c>
      <c r="D402" s="54" t="e">
        <v>#N/A</v>
      </c>
      <c r="E402" s="54">
        <v>18.064628920456403</v>
      </c>
      <c r="F402" s="54" t="e">
        <v>#N/A</v>
      </c>
      <c r="G402" s="54" t="e">
        <v>#N/A</v>
      </c>
      <c r="H402" s="54" t="e">
        <v>#N/A</v>
      </c>
      <c r="I402" s="54" t="e">
        <v>#N/A</v>
      </c>
      <c r="J402" s="54" t="e">
        <v>#N/A</v>
      </c>
      <c r="K402" s="54" t="e">
        <v>#N/A</v>
      </c>
      <c r="L402" s="54" t="e">
        <v>#N/A</v>
      </c>
      <c r="M402" s="59" t="e">
        <v>#N/A</v>
      </c>
      <c r="N402" s="32"/>
      <c r="O402" s="40" t="e">
        <v>#N/A</v>
      </c>
      <c r="P402" s="33">
        <v>18.064628920456403</v>
      </c>
      <c r="Q402" s="33" t="e">
        <v>#N/A</v>
      </c>
      <c r="R402" s="33" t="e">
        <v>#N/A</v>
      </c>
      <c r="S402" s="114" t="e">
        <v>#N/A</v>
      </c>
    </row>
    <row r="403" spans="1:19" x14ac:dyDescent="0.2">
      <c r="A403" s="58">
        <v>43783</v>
      </c>
      <c r="B403" s="37">
        <v>88</v>
      </c>
      <c r="C403" s="380">
        <v>20</v>
      </c>
      <c r="D403" s="54" t="e">
        <v>#N/A</v>
      </c>
      <c r="E403" s="54">
        <v>18.0646289204564</v>
      </c>
      <c r="F403" s="54" t="e">
        <v>#N/A</v>
      </c>
      <c r="G403" s="54" t="e">
        <v>#N/A</v>
      </c>
      <c r="H403" s="54" t="e">
        <v>#N/A</v>
      </c>
      <c r="I403" s="54" t="e">
        <v>#N/A</v>
      </c>
      <c r="J403" s="54" t="e">
        <v>#N/A</v>
      </c>
      <c r="K403" s="54" t="e">
        <v>#N/A</v>
      </c>
      <c r="L403" s="54" t="e">
        <v>#N/A</v>
      </c>
      <c r="M403" s="59" t="e">
        <v>#N/A</v>
      </c>
      <c r="N403" s="32"/>
      <c r="O403" s="40" t="e">
        <v>#N/A</v>
      </c>
      <c r="P403" s="33">
        <v>18.0646289204564</v>
      </c>
      <c r="Q403" s="33" t="e">
        <v>#N/A</v>
      </c>
      <c r="R403" s="33" t="e">
        <v>#N/A</v>
      </c>
      <c r="S403" s="114" t="e">
        <v>#N/A</v>
      </c>
    </row>
    <row r="404" spans="1:19" x14ac:dyDescent="0.2">
      <c r="A404" s="58">
        <v>43788</v>
      </c>
      <c r="B404" s="37">
        <v>25</v>
      </c>
      <c r="C404" s="380">
        <v>15</v>
      </c>
      <c r="D404" s="54" t="e">
        <v>#N/A</v>
      </c>
      <c r="E404" s="54" t="e">
        <v>#N/A</v>
      </c>
      <c r="F404" s="54" t="e">
        <v>#N/A</v>
      </c>
      <c r="G404" s="54" t="e">
        <v>#N/A</v>
      </c>
      <c r="H404" s="54" t="e">
        <v>#N/A</v>
      </c>
      <c r="I404" s="54" t="e">
        <v>#N/A</v>
      </c>
      <c r="J404" s="54" t="e">
        <v>#N/A</v>
      </c>
      <c r="K404" s="54" t="e">
        <v>#N/A</v>
      </c>
      <c r="L404" s="54">
        <v>22.552271849835094</v>
      </c>
      <c r="M404" s="59" t="e">
        <v>#N/A</v>
      </c>
      <c r="N404" s="32"/>
      <c r="O404" s="40" t="e">
        <v>#N/A</v>
      </c>
      <c r="P404" s="33" t="e">
        <v>#N/A</v>
      </c>
      <c r="Q404" s="33" t="e">
        <v>#N/A</v>
      </c>
      <c r="R404" s="33" t="e">
        <v>#N/A</v>
      </c>
      <c r="S404" s="114">
        <v>22.552271849835094</v>
      </c>
    </row>
    <row r="405" spans="1:19" x14ac:dyDescent="0.2">
      <c r="A405" s="58">
        <v>43790</v>
      </c>
      <c r="B405" s="37">
        <v>100</v>
      </c>
      <c r="C405" s="380">
        <v>20</v>
      </c>
      <c r="D405" s="54" t="e">
        <v>#N/A</v>
      </c>
      <c r="E405" s="54" t="e">
        <v>#N/A</v>
      </c>
      <c r="F405" s="54" t="e">
        <v>#N/A</v>
      </c>
      <c r="G405" s="54" t="e">
        <v>#N/A</v>
      </c>
      <c r="H405" s="54" t="e">
        <v>#N/A</v>
      </c>
      <c r="I405" s="54" t="e">
        <v>#N/A</v>
      </c>
      <c r="J405" s="54" t="e">
        <v>#N/A</v>
      </c>
      <c r="K405" s="54" t="e">
        <v>#N/A</v>
      </c>
      <c r="L405" s="54">
        <v>23.912704880876678</v>
      </c>
      <c r="M405" s="59" t="e">
        <v>#N/A</v>
      </c>
      <c r="N405" s="32"/>
      <c r="O405" s="40" t="e">
        <v>#N/A</v>
      </c>
      <c r="P405" s="33" t="e">
        <v>#N/A</v>
      </c>
      <c r="Q405" s="33" t="e">
        <v>#N/A</v>
      </c>
      <c r="R405" s="33" t="e">
        <v>#N/A</v>
      </c>
      <c r="S405" s="114">
        <v>23.912704880876678</v>
      </c>
    </row>
    <row r="406" spans="1:19" x14ac:dyDescent="0.2">
      <c r="A406" s="58">
        <v>43795</v>
      </c>
      <c r="B406" s="37">
        <v>44</v>
      </c>
      <c r="C406" s="380">
        <v>15</v>
      </c>
      <c r="D406" s="54">
        <v>24.555516156065213</v>
      </c>
      <c r="E406" s="54" t="e">
        <v>#N/A</v>
      </c>
      <c r="F406" s="54" t="e">
        <v>#N/A</v>
      </c>
      <c r="G406" s="54" t="e">
        <v>#N/A</v>
      </c>
      <c r="H406" s="54" t="e">
        <v>#N/A</v>
      </c>
      <c r="I406" s="54" t="e">
        <v>#N/A</v>
      </c>
      <c r="J406" s="54" t="e">
        <v>#N/A</v>
      </c>
      <c r="K406" s="54" t="e">
        <v>#N/A</v>
      </c>
      <c r="L406" s="54" t="e">
        <v>#N/A</v>
      </c>
      <c r="M406" s="59" t="e">
        <v>#N/A</v>
      </c>
      <c r="N406" s="32"/>
      <c r="O406" s="40" t="e">
        <v>#N/A</v>
      </c>
      <c r="P406" s="33">
        <v>24.555516156065213</v>
      </c>
      <c r="Q406" s="33" t="e">
        <v>#N/A</v>
      </c>
      <c r="R406" s="33" t="e">
        <v>#N/A</v>
      </c>
      <c r="S406" s="114" t="e">
        <v>#N/A</v>
      </c>
    </row>
    <row r="407" spans="1:19" x14ac:dyDescent="0.2">
      <c r="A407" s="58">
        <v>43795</v>
      </c>
      <c r="B407" s="37">
        <v>100</v>
      </c>
      <c r="C407" s="380">
        <v>25</v>
      </c>
      <c r="D407" s="54" t="e">
        <v>#N/A</v>
      </c>
      <c r="E407" s="54">
        <v>21.4707190471666</v>
      </c>
      <c r="F407" s="54" t="e">
        <v>#N/A</v>
      </c>
      <c r="G407" s="54" t="e">
        <v>#N/A</v>
      </c>
      <c r="H407" s="54" t="e">
        <v>#N/A</v>
      </c>
      <c r="I407" s="54" t="e">
        <v>#N/A</v>
      </c>
      <c r="J407" s="54" t="e">
        <v>#N/A</v>
      </c>
      <c r="K407" s="54" t="e">
        <v>#N/A</v>
      </c>
      <c r="L407" s="54" t="e">
        <v>#N/A</v>
      </c>
      <c r="M407" s="59" t="e">
        <v>#N/A</v>
      </c>
      <c r="O407" s="40" t="e">
        <v>#N/A</v>
      </c>
      <c r="P407" s="33">
        <v>21.4707190471666</v>
      </c>
      <c r="Q407" s="33" t="e">
        <v>#N/A</v>
      </c>
      <c r="R407" s="33" t="e">
        <v>#N/A</v>
      </c>
      <c r="S407" s="114" t="e">
        <v>#N/A</v>
      </c>
    </row>
    <row r="408" spans="1:19" x14ac:dyDescent="0.2">
      <c r="A408" s="58">
        <v>43795</v>
      </c>
      <c r="B408" s="37">
        <v>162</v>
      </c>
      <c r="C408" s="380">
        <v>15</v>
      </c>
      <c r="D408" s="54" t="e">
        <v>#N/A</v>
      </c>
      <c r="E408" s="54">
        <v>37.722785450680057</v>
      </c>
      <c r="F408" s="54" t="e">
        <v>#N/A</v>
      </c>
      <c r="G408" s="54" t="e">
        <v>#N/A</v>
      </c>
      <c r="H408" s="54" t="e">
        <v>#N/A</v>
      </c>
      <c r="I408" s="54" t="e">
        <v>#N/A</v>
      </c>
      <c r="J408" s="54" t="e">
        <v>#N/A</v>
      </c>
      <c r="K408" s="54" t="e">
        <v>#N/A</v>
      </c>
      <c r="L408" s="54" t="e">
        <v>#N/A</v>
      </c>
      <c r="M408" s="59" t="e">
        <v>#N/A</v>
      </c>
      <c r="O408" s="40" t="e">
        <v>#N/A</v>
      </c>
      <c r="P408" s="33">
        <v>37.722785450680057</v>
      </c>
      <c r="Q408" s="33" t="e">
        <v>#N/A</v>
      </c>
      <c r="R408" s="33" t="e">
        <v>#N/A</v>
      </c>
      <c r="S408" s="114" t="e">
        <v>#N/A</v>
      </c>
    </row>
    <row r="409" spans="1:19" x14ac:dyDescent="0.2">
      <c r="A409" s="58">
        <v>43804</v>
      </c>
      <c r="B409" s="37">
        <v>100</v>
      </c>
      <c r="C409" s="380">
        <v>20</v>
      </c>
      <c r="D409" s="54">
        <v>23.76658123494753</v>
      </c>
      <c r="E409" s="54" t="e">
        <v>#N/A</v>
      </c>
      <c r="F409" s="54" t="e">
        <v>#N/A</v>
      </c>
      <c r="G409" s="54" t="e">
        <v>#N/A</v>
      </c>
      <c r="H409" s="54" t="e">
        <v>#N/A</v>
      </c>
      <c r="I409" s="54" t="e">
        <v>#N/A</v>
      </c>
      <c r="J409" s="54" t="e">
        <v>#N/A</v>
      </c>
      <c r="K409" s="54" t="e">
        <v>#N/A</v>
      </c>
      <c r="L409" s="54" t="e">
        <v>#N/A</v>
      </c>
      <c r="M409" s="59" t="e">
        <v>#N/A</v>
      </c>
      <c r="N409" s="32"/>
      <c r="O409" s="40" t="e">
        <v>#N/A</v>
      </c>
      <c r="P409" s="33">
        <v>23.76658123494753</v>
      </c>
      <c r="Q409" s="33" t="e">
        <v>#N/A</v>
      </c>
      <c r="R409" s="33" t="e">
        <v>#N/A</v>
      </c>
      <c r="S409" s="114" t="e">
        <v>#N/A</v>
      </c>
    </row>
    <row r="410" spans="1:19" x14ac:dyDescent="0.2">
      <c r="A410" s="58">
        <v>43809</v>
      </c>
      <c r="B410" s="37">
        <v>200</v>
      </c>
      <c r="C410" s="380">
        <v>17</v>
      </c>
      <c r="D410" s="54" t="e">
        <v>#N/A</v>
      </c>
      <c r="E410" s="54">
        <v>23.037259735314542</v>
      </c>
      <c r="F410" s="54" t="e">
        <v>#N/A</v>
      </c>
      <c r="G410" s="54" t="e">
        <v>#N/A</v>
      </c>
      <c r="H410" s="54" t="e">
        <v>#N/A</v>
      </c>
      <c r="I410" s="54" t="e">
        <v>#N/A</v>
      </c>
      <c r="J410" s="54" t="e">
        <v>#N/A</v>
      </c>
      <c r="K410" s="54" t="e">
        <v>#N/A</v>
      </c>
      <c r="L410" s="54" t="e">
        <v>#N/A</v>
      </c>
      <c r="M410" s="59" t="e">
        <v>#N/A</v>
      </c>
      <c r="N410" s="32"/>
      <c r="O410" s="40" t="e">
        <v>#N/A</v>
      </c>
      <c r="P410" s="33">
        <v>23.037259735314542</v>
      </c>
      <c r="Q410" s="33" t="e">
        <v>#N/A</v>
      </c>
      <c r="R410" s="33" t="e">
        <v>#N/A</v>
      </c>
      <c r="S410" s="114" t="e">
        <v>#N/A</v>
      </c>
    </row>
    <row r="411" spans="1:19" x14ac:dyDescent="0.2">
      <c r="A411" s="58">
        <v>43816</v>
      </c>
      <c r="B411" s="37">
        <v>100</v>
      </c>
      <c r="C411" s="380">
        <v>15</v>
      </c>
      <c r="D411" s="54" t="e">
        <v>#N/A</v>
      </c>
      <c r="E411" s="54" t="e">
        <v>#N/A</v>
      </c>
      <c r="F411" s="54" t="e">
        <v>#N/A</v>
      </c>
      <c r="G411" s="54" t="e">
        <v>#N/A</v>
      </c>
      <c r="H411" s="54" t="e">
        <v>#N/A</v>
      </c>
      <c r="I411" s="54" t="e">
        <v>#N/A</v>
      </c>
      <c r="J411" s="54" t="e">
        <v>#N/A</v>
      </c>
      <c r="K411" s="54" t="e">
        <v>#N/A</v>
      </c>
      <c r="L411" s="54">
        <v>21.475233096950355</v>
      </c>
      <c r="M411" s="59" t="e">
        <v>#N/A</v>
      </c>
      <c r="N411" s="32"/>
      <c r="O411" s="40" t="e">
        <v>#N/A</v>
      </c>
      <c r="P411" s="33" t="e">
        <v>#N/A</v>
      </c>
      <c r="Q411" s="33" t="e">
        <v>#N/A</v>
      </c>
      <c r="R411" s="33" t="e">
        <v>#N/A</v>
      </c>
      <c r="S411" s="114">
        <v>21.475233096950355</v>
      </c>
    </row>
    <row r="412" spans="1:19" x14ac:dyDescent="0.2">
      <c r="A412" s="58">
        <v>43819</v>
      </c>
      <c r="B412" s="37">
        <v>50</v>
      </c>
      <c r="C412" s="380">
        <v>20</v>
      </c>
      <c r="D412" s="54" t="e">
        <v>#N/A</v>
      </c>
      <c r="E412" s="54" t="e">
        <v>#N/A</v>
      </c>
      <c r="F412" s="54" t="e">
        <v>#N/A</v>
      </c>
      <c r="G412" s="54" t="e">
        <v>#N/A</v>
      </c>
      <c r="H412" s="54" t="e">
        <v>#N/A</v>
      </c>
      <c r="I412" s="54" t="e">
        <v>#N/A</v>
      </c>
      <c r="J412" s="54" t="e">
        <v>#N/A</v>
      </c>
      <c r="K412" s="54">
        <v>44.458461759977453</v>
      </c>
      <c r="L412" s="54" t="e">
        <v>#N/A</v>
      </c>
      <c r="M412" s="59" t="e">
        <v>#N/A</v>
      </c>
      <c r="N412" s="32"/>
      <c r="O412" s="40" t="e">
        <v>#N/A</v>
      </c>
      <c r="P412" s="33" t="e">
        <v>#N/A</v>
      </c>
      <c r="Q412" s="33" t="e">
        <v>#N/A</v>
      </c>
      <c r="R412" s="33">
        <v>44.458461759977453</v>
      </c>
      <c r="S412" s="114" t="e">
        <v>#N/A</v>
      </c>
    </row>
    <row r="413" spans="1:19" x14ac:dyDescent="0.2">
      <c r="A413" s="58">
        <v>43822</v>
      </c>
      <c r="B413" s="37">
        <v>80</v>
      </c>
      <c r="C413" s="380">
        <v>15</v>
      </c>
      <c r="D413" s="54" t="e">
        <v>#N/A</v>
      </c>
      <c r="E413" s="54">
        <v>24.424005954058018</v>
      </c>
      <c r="F413" s="54" t="e">
        <v>#N/A</v>
      </c>
      <c r="G413" s="54" t="e">
        <v>#N/A</v>
      </c>
      <c r="H413" s="54" t="e">
        <v>#N/A</v>
      </c>
      <c r="I413" s="54" t="e">
        <v>#N/A</v>
      </c>
      <c r="J413" s="54" t="e">
        <v>#N/A</v>
      </c>
      <c r="K413" s="54" t="e">
        <v>#N/A</v>
      </c>
      <c r="L413" s="54" t="e">
        <v>#N/A</v>
      </c>
      <c r="M413" s="59" t="e">
        <v>#N/A</v>
      </c>
      <c r="N413" s="32"/>
      <c r="O413" s="40" t="e">
        <v>#N/A</v>
      </c>
      <c r="P413" s="33">
        <v>24.424005954058018</v>
      </c>
      <c r="Q413" s="33" t="e">
        <v>#N/A</v>
      </c>
      <c r="R413" s="33" t="e">
        <v>#N/A</v>
      </c>
      <c r="S413" s="114" t="e">
        <v>#N/A</v>
      </c>
    </row>
    <row r="414" spans="1:19" x14ac:dyDescent="0.2">
      <c r="A414" s="58">
        <v>43836</v>
      </c>
      <c r="B414" s="37">
        <v>50.5</v>
      </c>
      <c r="C414" s="380">
        <v>20</v>
      </c>
      <c r="D414" s="54">
        <v>26.577312541937705</v>
      </c>
      <c r="E414" s="54" t="e">
        <v>#N/A</v>
      </c>
      <c r="F414" s="54" t="e">
        <v>#N/A</v>
      </c>
      <c r="G414" s="54" t="e">
        <v>#N/A</v>
      </c>
      <c r="H414" s="54" t="e">
        <v>#N/A</v>
      </c>
      <c r="I414" s="54" t="e">
        <v>#N/A</v>
      </c>
      <c r="J414" s="54" t="e">
        <v>#N/A</v>
      </c>
      <c r="K414" s="54" t="e">
        <v>#N/A</v>
      </c>
      <c r="L414" s="54" t="e">
        <v>#N/A</v>
      </c>
      <c r="M414" s="59" t="e">
        <v>#N/A</v>
      </c>
      <c r="O414" s="40" t="e">
        <v>#N/A</v>
      </c>
      <c r="P414" s="33">
        <v>26.577312541937705</v>
      </c>
      <c r="Q414" s="33" t="e">
        <v>#N/A</v>
      </c>
      <c r="R414" s="33" t="e">
        <v>#N/A</v>
      </c>
      <c r="S414" s="114" t="e">
        <v>#N/A</v>
      </c>
    </row>
    <row r="415" spans="1:19" x14ac:dyDescent="0.2">
      <c r="A415" s="58">
        <v>43875</v>
      </c>
      <c r="B415" s="37">
        <v>50</v>
      </c>
      <c r="C415" s="380">
        <v>15</v>
      </c>
      <c r="D415" s="54">
        <v>31.309100252595545</v>
      </c>
      <c r="E415" s="54" t="e">
        <v>#N/A</v>
      </c>
      <c r="F415" s="54" t="e">
        <v>#N/A</v>
      </c>
      <c r="G415" s="54" t="e">
        <v>#N/A</v>
      </c>
      <c r="H415" s="54" t="e">
        <v>#N/A</v>
      </c>
      <c r="I415" s="54" t="e">
        <v>#N/A</v>
      </c>
      <c r="J415" s="54" t="e">
        <v>#N/A</v>
      </c>
      <c r="K415" s="54" t="e">
        <v>#N/A</v>
      </c>
      <c r="L415" s="54" t="e">
        <v>#N/A</v>
      </c>
      <c r="M415" s="59" t="e">
        <v>#N/A</v>
      </c>
      <c r="N415" s="32"/>
      <c r="O415" s="40" t="e">
        <v>#N/A</v>
      </c>
      <c r="P415" s="33">
        <v>31.309100252595545</v>
      </c>
      <c r="Q415" s="33" t="e">
        <v>#N/A</v>
      </c>
      <c r="R415" s="33" t="e">
        <v>#N/A</v>
      </c>
      <c r="S415" s="114" t="e">
        <v>#N/A</v>
      </c>
    </row>
    <row r="416" spans="1:19" x14ac:dyDescent="0.2">
      <c r="A416" s="58">
        <v>43875</v>
      </c>
      <c r="B416" s="37">
        <v>160.5</v>
      </c>
      <c r="C416" s="380">
        <v>17</v>
      </c>
      <c r="D416" s="54">
        <v>24.209168859188559</v>
      </c>
      <c r="E416" s="54" t="e">
        <v>#N/A</v>
      </c>
      <c r="F416" s="54" t="e">
        <v>#N/A</v>
      </c>
      <c r="G416" s="54" t="e">
        <v>#N/A</v>
      </c>
      <c r="H416" s="54" t="e">
        <v>#N/A</v>
      </c>
      <c r="I416" s="54" t="e">
        <v>#N/A</v>
      </c>
      <c r="J416" s="54" t="e">
        <v>#N/A</v>
      </c>
      <c r="K416" s="54" t="e">
        <v>#N/A</v>
      </c>
      <c r="L416" s="54" t="e">
        <v>#N/A</v>
      </c>
      <c r="M416" s="59" t="e">
        <v>#N/A</v>
      </c>
      <c r="N416" s="32"/>
      <c r="O416" s="40" t="e">
        <v>#N/A</v>
      </c>
      <c r="P416" s="33">
        <v>24.209168859188559</v>
      </c>
      <c r="Q416" s="33" t="e">
        <v>#N/A</v>
      </c>
      <c r="R416" s="33" t="e">
        <v>#N/A</v>
      </c>
      <c r="S416" s="114" t="e">
        <v>#N/A</v>
      </c>
    </row>
    <row r="417" spans="1:19" x14ac:dyDescent="0.2">
      <c r="A417" s="58">
        <v>43880</v>
      </c>
      <c r="B417" s="37">
        <v>75</v>
      </c>
      <c r="C417" s="380">
        <v>25</v>
      </c>
      <c r="D417" s="54" t="e">
        <v>#N/A</v>
      </c>
      <c r="E417" s="54">
        <v>25.372705676027909</v>
      </c>
      <c r="F417" s="54" t="e">
        <v>#N/A</v>
      </c>
      <c r="G417" s="54" t="e">
        <v>#N/A</v>
      </c>
      <c r="H417" s="54" t="e">
        <v>#N/A</v>
      </c>
      <c r="I417" s="54" t="e">
        <v>#N/A</v>
      </c>
      <c r="J417" s="54" t="e">
        <v>#N/A</v>
      </c>
      <c r="K417" s="54" t="e">
        <v>#N/A</v>
      </c>
      <c r="L417" s="54" t="e">
        <v>#N/A</v>
      </c>
      <c r="M417" s="59" t="e">
        <v>#N/A</v>
      </c>
      <c r="N417" s="32"/>
      <c r="O417" s="40" t="e">
        <v>#N/A</v>
      </c>
      <c r="P417" s="33">
        <v>25.372705676027909</v>
      </c>
      <c r="Q417" s="33" t="e">
        <v>#N/A</v>
      </c>
      <c r="R417" s="33" t="e">
        <v>#N/A</v>
      </c>
      <c r="S417" s="114" t="e">
        <v>#N/A</v>
      </c>
    </row>
    <row r="418" spans="1:19" x14ac:dyDescent="0.2">
      <c r="A418" s="58">
        <v>43887</v>
      </c>
      <c r="B418" s="37">
        <v>80</v>
      </c>
      <c r="C418" s="380">
        <v>20</v>
      </c>
      <c r="D418" s="54" t="e">
        <v>#N/A</v>
      </c>
      <c r="E418" s="54" t="e">
        <v>#N/A</v>
      </c>
      <c r="F418" s="54" t="e">
        <v>#N/A</v>
      </c>
      <c r="G418" s="54" t="e">
        <v>#N/A</v>
      </c>
      <c r="H418" s="54" t="e">
        <v>#N/A</v>
      </c>
      <c r="I418" s="54" t="e">
        <v>#N/A</v>
      </c>
      <c r="J418" s="54" t="e">
        <v>#N/A</v>
      </c>
      <c r="K418" s="54" t="e">
        <v>#N/A</v>
      </c>
      <c r="L418" s="54">
        <v>19.9496326990947</v>
      </c>
      <c r="M418" s="59" t="e">
        <v>#N/A</v>
      </c>
      <c r="O418" s="40" t="e">
        <v>#N/A</v>
      </c>
      <c r="P418" s="33" t="e">
        <v>#N/A</v>
      </c>
      <c r="Q418" s="33" t="e">
        <v>#N/A</v>
      </c>
      <c r="R418" s="33" t="e">
        <v>#N/A</v>
      </c>
      <c r="S418" s="114">
        <v>19.9496326990947</v>
      </c>
    </row>
    <row r="419" spans="1:19" x14ac:dyDescent="0.2">
      <c r="A419" s="58">
        <v>43903</v>
      </c>
      <c r="B419" s="37">
        <v>22.9</v>
      </c>
      <c r="C419" s="380">
        <v>30</v>
      </c>
      <c r="D419" s="54" t="e">
        <v>#N/A</v>
      </c>
      <c r="E419" s="54" t="e">
        <v>#N/A</v>
      </c>
      <c r="F419" s="54" t="e">
        <v>#N/A</v>
      </c>
      <c r="G419" s="54" t="e">
        <v>#N/A</v>
      </c>
      <c r="H419" s="54" t="e">
        <v>#N/A</v>
      </c>
      <c r="I419" s="54" t="e">
        <v>#N/A</v>
      </c>
      <c r="J419" s="54">
        <v>122.95627978629315</v>
      </c>
      <c r="K419" s="54" t="e">
        <v>#N/A</v>
      </c>
      <c r="L419" s="54" t="e">
        <v>#N/A</v>
      </c>
      <c r="M419" s="59" t="e">
        <v>#N/A</v>
      </c>
      <c r="N419" s="32"/>
      <c r="O419" s="40" t="e">
        <v>#N/A</v>
      </c>
      <c r="P419" s="33" t="e">
        <v>#N/A</v>
      </c>
      <c r="Q419" s="33" t="e">
        <v>#N/A</v>
      </c>
      <c r="R419" s="33">
        <v>122.95627978629315</v>
      </c>
      <c r="S419" s="114" t="e">
        <v>#N/A</v>
      </c>
    </row>
    <row r="420" spans="1:19" x14ac:dyDescent="0.2">
      <c r="A420" s="58">
        <v>43915</v>
      </c>
      <c r="B420" s="37">
        <v>200</v>
      </c>
      <c r="C420" s="380">
        <v>22</v>
      </c>
      <c r="D420" s="54" t="e">
        <v>#N/A</v>
      </c>
      <c r="E420" s="54">
        <v>18.891257778017838</v>
      </c>
      <c r="F420" s="54" t="e">
        <v>#N/A</v>
      </c>
      <c r="G420" s="54" t="e">
        <v>#N/A</v>
      </c>
      <c r="H420" s="54" t="e">
        <v>#N/A</v>
      </c>
      <c r="I420" s="54" t="e">
        <v>#N/A</v>
      </c>
      <c r="J420" s="54" t="e">
        <v>#N/A</v>
      </c>
      <c r="K420" s="54" t="e">
        <v>#N/A</v>
      </c>
      <c r="L420" s="54" t="e">
        <v>#N/A</v>
      </c>
      <c r="M420" s="59" t="e">
        <v>#N/A</v>
      </c>
      <c r="N420" s="32"/>
      <c r="O420" s="40" t="e">
        <v>#N/A</v>
      </c>
      <c r="P420" s="33">
        <v>18.891257778017838</v>
      </c>
      <c r="Q420" s="33" t="e">
        <v>#N/A</v>
      </c>
      <c r="R420" s="33" t="e">
        <v>#N/A</v>
      </c>
      <c r="S420" s="114" t="e">
        <v>#N/A</v>
      </c>
    </row>
    <row r="421" spans="1:19" x14ac:dyDescent="0.2">
      <c r="A421" s="58">
        <v>43929</v>
      </c>
      <c r="B421" s="37">
        <v>127.86</v>
      </c>
      <c r="C421" s="380">
        <v>12</v>
      </c>
      <c r="D421" s="54" t="e">
        <v>#N/A</v>
      </c>
      <c r="E421" s="54">
        <v>19.695678954134411</v>
      </c>
      <c r="F421" s="54" t="e">
        <v>#N/A</v>
      </c>
      <c r="G421" s="54" t="e">
        <v>#N/A</v>
      </c>
      <c r="H421" s="54" t="e">
        <v>#N/A</v>
      </c>
      <c r="I421" s="54" t="e">
        <v>#N/A</v>
      </c>
      <c r="J421" s="54" t="e">
        <v>#N/A</v>
      </c>
      <c r="K421" s="54" t="e">
        <v>#N/A</v>
      </c>
      <c r="L421" s="54" t="e">
        <v>#N/A</v>
      </c>
      <c r="M421" s="59" t="e">
        <v>#N/A</v>
      </c>
      <c r="N421" s="32"/>
      <c r="O421" s="40" t="e">
        <v>#N/A</v>
      </c>
      <c r="P421" s="33">
        <v>19.695678954134411</v>
      </c>
      <c r="Q421" s="33" t="e">
        <v>#N/A</v>
      </c>
      <c r="R421" s="33" t="e">
        <v>#N/A</v>
      </c>
      <c r="S421" s="114" t="e">
        <v>#N/A</v>
      </c>
    </row>
    <row r="422" spans="1:19" x14ac:dyDescent="0.2">
      <c r="A422" s="58">
        <v>43929</v>
      </c>
      <c r="B422" s="37">
        <v>100</v>
      </c>
      <c r="C422" s="380">
        <v>15</v>
      </c>
      <c r="D422" s="54">
        <v>23.052067158069786</v>
      </c>
      <c r="E422" s="54" t="e">
        <v>#N/A</v>
      </c>
      <c r="F422" s="54" t="e">
        <v>#N/A</v>
      </c>
      <c r="G422" s="54" t="e">
        <v>#N/A</v>
      </c>
      <c r="H422" s="54" t="e">
        <v>#N/A</v>
      </c>
      <c r="I422" s="54" t="e">
        <v>#N/A</v>
      </c>
      <c r="J422" s="54" t="e">
        <v>#N/A</v>
      </c>
      <c r="K422" s="54" t="e">
        <v>#N/A</v>
      </c>
      <c r="L422" s="54" t="e">
        <v>#N/A</v>
      </c>
      <c r="M422" s="59" t="e">
        <v>#N/A</v>
      </c>
      <c r="N422" s="32"/>
      <c r="O422" s="40" t="e">
        <v>#N/A</v>
      </c>
      <c r="P422" s="33">
        <v>23.052067158069786</v>
      </c>
      <c r="Q422" s="33" t="e">
        <v>#N/A</v>
      </c>
      <c r="R422" s="33" t="e">
        <v>#N/A</v>
      </c>
      <c r="S422" s="114" t="e">
        <v>#N/A</v>
      </c>
    </row>
    <row r="423" spans="1:19" x14ac:dyDescent="0.2">
      <c r="A423" s="58">
        <v>43953</v>
      </c>
      <c r="B423" s="37">
        <v>100</v>
      </c>
      <c r="C423" s="380">
        <v>15</v>
      </c>
      <c r="D423" s="54">
        <v>21.922633786470154</v>
      </c>
      <c r="E423" s="54" t="e">
        <v>#N/A</v>
      </c>
      <c r="F423" s="54" t="e">
        <v>#N/A</v>
      </c>
      <c r="G423" s="54" t="e">
        <v>#N/A</v>
      </c>
      <c r="H423" s="54" t="e">
        <v>#N/A</v>
      </c>
      <c r="I423" s="54" t="e">
        <v>#N/A</v>
      </c>
      <c r="J423" s="54" t="e">
        <v>#N/A</v>
      </c>
      <c r="K423" s="54" t="e">
        <v>#N/A</v>
      </c>
      <c r="L423" s="54" t="e">
        <v>#N/A</v>
      </c>
      <c r="M423" s="59" t="e">
        <v>#N/A</v>
      </c>
      <c r="N423" s="32"/>
      <c r="O423" s="40" t="e">
        <v>#N/A</v>
      </c>
      <c r="P423" s="33">
        <v>21.922633786470154</v>
      </c>
      <c r="Q423" s="33" t="e">
        <v>#N/A</v>
      </c>
      <c r="R423" s="33" t="e">
        <v>#N/A</v>
      </c>
      <c r="S423" s="114" t="e">
        <v>#N/A</v>
      </c>
    </row>
    <row r="424" spans="1:19" x14ac:dyDescent="0.2">
      <c r="A424" s="58">
        <v>43957</v>
      </c>
      <c r="B424" s="37">
        <v>79</v>
      </c>
      <c r="C424" s="380">
        <v>25</v>
      </c>
      <c r="D424" s="54" t="e">
        <v>#N/A</v>
      </c>
      <c r="E424" s="54" t="e">
        <v>#N/A</v>
      </c>
      <c r="F424" s="54">
        <v>33.129501515647206</v>
      </c>
      <c r="G424" s="54" t="e">
        <v>#N/A</v>
      </c>
      <c r="H424" s="54" t="e">
        <v>#N/A</v>
      </c>
      <c r="I424" s="54" t="e">
        <v>#N/A</v>
      </c>
      <c r="J424" s="54" t="e">
        <v>#N/A</v>
      </c>
      <c r="K424" s="54" t="e">
        <v>#N/A</v>
      </c>
      <c r="L424" s="54" t="e">
        <v>#N/A</v>
      </c>
      <c r="M424" s="59" t="e">
        <v>#N/A</v>
      </c>
      <c r="N424" s="32"/>
      <c r="O424" s="40" t="e">
        <v>#N/A</v>
      </c>
      <c r="P424" s="33" t="e">
        <v>#N/A</v>
      </c>
      <c r="Q424" s="33">
        <v>33.129501515647206</v>
      </c>
      <c r="R424" s="33" t="e">
        <v>#N/A</v>
      </c>
      <c r="S424" s="114" t="e">
        <v>#N/A</v>
      </c>
    </row>
    <row r="425" spans="1:19" x14ac:dyDescent="0.2">
      <c r="A425" s="58">
        <v>43970</v>
      </c>
      <c r="B425" s="37">
        <v>75</v>
      </c>
      <c r="C425" s="380">
        <v>5</v>
      </c>
      <c r="D425" s="54" t="e">
        <v>#N/A</v>
      </c>
      <c r="E425" s="54" t="e">
        <v>#N/A</v>
      </c>
      <c r="F425" s="54" t="e">
        <v>#N/A</v>
      </c>
      <c r="G425" s="54" t="e">
        <v>#N/A</v>
      </c>
      <c r="H425" s="54" t="e">
        <v>#N/A</v>
      </c>
      <c r="I425" s="54" t="e">
        <v>#N/A</v>
      </c>
      <c r="J425" s="54" t="e">
        <v>#N/A</v>
      </c>
      <c r="K425" s="54" t="e">
        <v>#N/A</v>
      </c>
      <c r="L425" s="54">
        <v>30.011121736184037</v>
      </c>
      <c r="M425" s="59" t="e">
        <v>#N/A</v>
      </c>
      <c r="N425" s="32"/>
      <c r="O425" s="40" t="e">
        <v>#N/A</v>
      </c>
      <c r="P425" s="33" t="e">
        <v>#N/A</v>
      </c>
      <c r="Q425" s="33" t="e">
        <v>#N/A</v>
      </c>
      <c r="R425" s="33" t="e">
        <v>#N/A</v>
      </c>
      <c r="S425" s="114">
        <v>30.011121736184037</v>
      </c>
    </row>
    <row r="426" spans="1:19" x14ac:dyDescent="0.2">
      <c r="A426" s="58">
        <v>43977</v>
      </c>
      <c r="B426" s="37">
        <v>160</v>
      </c>
      <c r="C426" s="380">
        <v>20</v>
      </c>
      <c r="D426" s="54" t="e">
        <v>#N/A</v>
      </c>
      <c r="E426" s="54" t="e">
        <v>#N/A</v>
      </c>
      <c r="F426" s="54">
        <v>23.772910531264426</v>
      </c>
      <c r="G426" s="54" t="e">
        <v>#N/A</v>
      </c>
      <c r="H426" s="54" t="e">
        <v>#N/A</v>
      </c>
      <c r="I426" s="54" t="e">
        <v>#N/A</v>
      </c>
      <c r="J426" s="54" t="e">
        <v>#N/A</v>
      </c>
      <c r="K426" s="54" t="e">
        <v>#N/A</v>
      </c>
      <c r="L426" s="54" t="e">
        <v>#N/A</v>
      </c>
      <c r="M426" s="59" t="e">
        <v>#N/A</v>
      </c>
      <c r="O426" s="40" t="e">
        <v>#N/A</v>
      </c>
      <c r="P426" s="33" t="e">
        <v>#N/A</v>
      </c>
      <c r="Q426" s="33">
        <v>23.772910531264426</v>
      </c>
      <c r="R426" s="33" t="e">
        <v>#N/A</v>
      </c>
      <c r="S426" s="114" t="e">
        <v>#N/A</v>
      </c>
    </row>
    <row r="427" spans="1:19" x14ac:dyDescent="0.2">
      <c r="A427" s="58">
        <v>43983</v>
      </c>
      <c r="B427" s="37">
        <v>150</v>
      </c>
      <c r="C427" s="380">
        <v>15</v>
      </c>
      <c r="D427" s="54" t="e">
        <v>#N/A</v>
      </c>
      <c r="E427" s="54">
        <v>25.209554635172367</v>
      </c>
      <c r="F427" s="54" t="e">
        <v>#N/A</v>
      </c>
      <c r="G427" s="54" t="e">
        <v>#N/A</v>
      </c>
      <c r="H427" s="54" t="e">
        <v>#N/A</v>
      </c>
      <c r="I427" s="54" t="e">
        <v>#N/A</v>
      </c>
      <c r="J427" s="54" t="e">
        <v>#N/A</v>
      </c>
      <c r="K427" s="54" t="e">
        <v>#N/A</v>
      </c>
      <c r="L427" s="54" t="e">
        <v>#N/A</v>
      </c>
      <c r="M427" s="59" t="e">
        <v>#N/A</v>
      </c>
      <c r="O427" s="40" t="e">
        <v>#N/A</v>
      </c>
      <c r="P427" s="33">
        <v>25.209554635172367</v>
      </c>
      <c r="Q427" s="33" t="e">
        <v>#N/A</v>
      </c>
      <c r="R427" s="33" t="e">
        <v>#N/A</v>
      </c>
      <c r="S427" s="114" t="e">
        <v>#N/A</v>
      </c>
    </row>
    <row r="428" spans="1:19" x14ac:dyDescent="0.2">
      <c r="A428" s="58">
        <v>44022</v>
      </c>
      <c r="B428" s="37">
        <v>20</v>
      </c>
      <c r="C428" s="380">
        <v>20</v>
      </c>
      <c r="D428" s="54" t="e">
        <v>#N/A</v>
      </c>
      <c r="E428" s="54" t="e">
        <v>#N/A</v>
      </c>
      <c r="F428" s="54" t="e">
        <v>#N/A</v>
      </c>
      <c r="G428" s="54" t="e">
        <v>#N/A</v>
      </c>
      <c r="H428" s="54" t="e">
        <v>#N/A</v>
      </c>
      <c r="I428" s="54">
        <v>32.363407846459744</v>
      </c>
      <c r="J428" s="54" t="e">
        <v>#N/A</v>
      </c>
      <c r="K428" s="54" t="e">
        <v>#N/A</v>
      </c>
      <c r="L428" s="54" t="e">
        <v>#N/A</v>
      </c>
      <c r="M428" s="59" t="e">
        <v>#N/A</v>
      </c>
      <c r="O428" s="40" t="e">
        <v>#N/A</v>
      </c>
      <c r="P428" s="33" t="e">
        <v>#N/A</v>
      </c>
      <c r="Q428" s="33" t="e">
        <v>#N/A</v>
      </c>
      <c r="R428" s="33">
        <v>32.363407846459744</v>
      </c>
      <c r="S428" s="114" t="e">
        <v>#N/A</v>
      </c>
    </row>
    <row r="429" spans="1:19" x14ac:dyDescent="0.2">
      <c r="A429" s="58">
        <v>44022</v>
      </c>
      <c r="B429" s="37">
        <v>20</v>
      </c>
      <c r="C429" s="380">
        <v>20</v>
      </c>
      <c r="D429" s="54" t="e">
        <v>#N/A</v>
      </c>
      <c r="E429" s="54" t="e">
        <v>#N/A</v>
      </c>
      <c r="F429" s="54" t="e">
        <v>#N/A</v>
      </c>
      <c r="G429" s="54" t="e">
        <v>#N/A</v>
      </c>
      <c r="H429" s="54" t="e">
        <v>#N/A</v>
      </c>
      <c r="I429" s="54">
        <v>32.904189526445251</v>
      </c>
      <c r="J429" s="54" t="e">
        <v>#N/A</v>
      </c>
      <c r="K429" s="54" t="e">
        <v>#N/A</v>
      </c>
      <c r="L429" s="54" t="e">
        <v>#N/A</v>
      </c>
      <c r="M429" s="59" t="e">
        <v>#N/A</v>
      </c>
      <c r="N429" s="32"/>
      <c r="O429" s="40" t="e">
        <v>#N/A</v>
      </c>
      <c r="P429" s="33" t="e">
        <v>#N/A</v>
      </c>
      <c r="Q429" s="33" t="e">
        <v>#N/A</v>
      </c>
      <c r="R429" s="33">
        <v>32.904189526445251</v>
      </c>
      <c r="S429" s="114" t="e">
        <v>#N/A</v>
      </c>
    </row>
    <row r="430" spans="1:19" x14ac:dyDescent="0.2">
      <c r="A430" s="58">
        <v>44036</v>
      </c>
      <c r="B430" s="37">
        <v>196</v>
      </c>
      <c r="C430" s="380">
        <v>15</v>
      </c>
      <c r="D430" s="54" t="e">
        <v>#N/A</v>
      </c>
      <c r="E430" s="54" t="e">
        <v>#N/A</v>
      </c>
      <c r="F430" s="54" t="e">
        <v>#N/A</v>
      </c>
      <c r="G430" s="54" t="e">
        <v>#N/A</v>
      </c>
      <c r="H430" s="54" t="e">
        <v>#N/A</v>
      </c>
      <c r="I430" s="54">
        <v>29.978005986503277</v>
      </c>
      <c r="J430" s="54" t="e">
        <v>#N/A</v>
      </c>
      <c r="K430" s="54" t="e">
        <v>#N/A</v>
      </c>
      <c r="L430" s="54" t="e">
        <v>#N/A</v>
      </c>
      <c r="M430" s="59" t="e">
        <v>#N/A</v>
      </c>
      <c r="N430" s="32"/>
      <c r="O430" s="40" t="e">
        <v>#N/A</v>
      </c>
      <c r="P430" s="33" t="e">
        <v>#N/A</v>
      </c>
      <c r="Q430" s="33" t="e">
        <v>#N/A</v>
      </c>
      <c r="R430" s="33">
        <v>29.978005986503277</v>
      </c>
      <c r="S430" s="114" t="e">
        <v>#N/A</v>
      </c>
    </row>
    <row r="431" spans="1:19" x14ac:dyDescent="0.2">
      <c r="A431" s="58">
        <v>44067</v>
      </c>
      <c r="B431" s="37">
        <v>50</v>
      </c>
      <c r="C431" s="380">
        <v>20</v>
      </c>
      <c r="D431" s="54" t="e">
        <v>#N/A</v>
      </c>
      <c r="E431" s="54" t="e">
        <v>#N/A</v>
      </c>
      <c r="F431" s="54" t="e">
        <v>#N/A</v>
      </c>
      <c r="G431" s="54" t="e">
        <v>#N/A</v>
      </c>
      <c r="H431" s="54" t="e">
        <v>#N/A</v>
      </c>
      <c r="I431" s="54" t="e">
        <v>#N/A</v>
      </c>
      <c r="J431" s="54" t="e">
        <v>#N/A</v>
      </c>
      <c r="K431" s="54">
        <v>44.053060981022071</v>
      </c>
      <c r="L431" s="54" t="e">
        <v>#N/A</v>
      </c>
      <c r="M431" s="59" t="e">
        <v>#N/A</v>
      </c>
      <c r="N431" s="32"/>
      <c r="O431" s="40" t="e">
        <v>#N/A</v>
      </c>
      <c r="P431" s="33" t="e">
        <v>#N/A</v>
      </c>
      <c r="Q431" s="33" t="e">
        <v>#N/A</v>
      </c>
      <c r="R431" s="33">
        <v>44.053060981022071</v>
      </c>
      <c r="S431" s="114" t="e">
        <v>#N/A</v>
      </c>
    </row>
    <row r="432" spans="1:19" x14ac:dyDescent="0.2">
      <c r="A432" s="58">
        <v>44074</v>
      </c>
      <c r="B432" s="37">
        <v>132</v>
      </c>
      <c r="C432" s="380">
        <v>20</v>
      </c>
      <c r="D432" s="54" t="e">
        <v>#N/A</v>
      </c>
      <c r="E432" s="54" t="e">
        <v>#N/A</v>
      </c>
      <c r="F432" s="54" t="e">
        <v>#N/A</v>
      </c>
      <c r="G432" s="54" t="e">
        <v>#N/A</v>
      </c>
      <c r="H432" s="54" t="e">
        <v>#N/A</v>
      </c>
      <c r="I432" s="54">
        <v>32.177752370332563</v>
      </c>
      <c r="J432" s="54" t="e">
        <v>#N/A</v>
      </c>
      <c r="K432" s="54" t="e">
        <v>#N/A</v>
      </c>
      <c r="L432" s="54" t="e">
        <v>#N/A</v>
      </c>
      <c r="M432" s="59" t="e">
        <v>#N/A</v>
      </c>
      <c r="N432" s="32"/>
      <c r="O432" s="40" t="e">
        <v>#N/A</v>
      </c>
      <c r="P432" s="33" t="e">
        <v>#N/A</v>
      </c>
      <c r="Q432" s="33" t="e">
        <v>#N/A</v>
      </c>
      <c r="R432" s="33">
        <v>32.177752370332563</v>
      </c>
      <c r="S432" s="114" t="e">
        <v>#N/A</v>
      </c>
    </row>
    <row r="433" spans="1:19" x14ac:dyDescent="0.2">
      <c r="A433" s="58">
        <v>44088</v>
      </c>
      <c r="B433" s="37">
        <v>175</v>
      </c>
      <c r="C433" s="380">
        <v>17</v>
      </c>
      <c r="D433" s="54" t="e">
        <v>#N/A</v>
      </c>
      <c r="E433" s="54">
        <v>18.927365143378466</v>
      </c>
      <c r="F433" s="54" t="e">
        <v>#N/A</v>
      </c>
      <c r="G433" s="54" t="e">
        <v>#N/A</v>
      </c>
      <c r="H433" s="54" t="e">
        <v>#N/A</v>
      </c>
      <c r="I433" s="54" t="e">
        <v>#N/A</v>
      </c>
      <c r="J433" s="54" t="e">
        <v>#N/A</v>
      </c>
      <c r="K433" s="54" t="e">
        <v>#N/A</v>
      </c>
      <c r="L433" s="54" t="e">
        <v>#N/A</v>
      </c>
      <c r="M433" s="59" t="e">
        <v>#N/A</v>
      </c>
      <c r="N433" s="32"/>
      <c r="O433" s="40" t="e">
        <v>#N/A</v>
      </c>
      <c r="P433" s="33">
        <v>18.927365143378466</v>
      </c>
      <c r="Q433" s="33" t="e">
        <v>#N/A</v>
      </c>
      <c r="R433" s="33" t="e">
        <v>#N/A</v>
      </c>
      <c r="S433" s="114" t="e">
        <v>#N/A</v>
      </c>
    </row>
    <row r="434" spans="1:19" x14ac:dyDescent="0.2">
      <c r="A434" s="58">
        <v>44097</v>
      </c>
      <c r="B434" s="37">
        <v>100</v>
      </c>
      <c r="C434" s="380">
        <v>20</v>
      </c>
      <c r="D434" s="54" t="e">
        <v>#N/A</v>
      </c>
      <c r="E434" s="54">
        <v>22.963908010111112</v>
      </c>
      <c r="F434" s="54" t="e">
        <v>#N/A</v>
      </c>
      <c r="G434" s="54" t="e">
        <v>#N/A</v>
      </c>
      <c r="H434" s="54" t="e">
        <v>#N/A</v>
      </c>
      <c r="I434" s="54" t="e">
        <v>#N/A</v>
      </c>
      <c r="J434" s="54" t="e">
        <v>#N/A</v>
      </c>
      <c r="K434" s="54" t="e">
        <v>#N/A</v>
      </c>
      <c r="L434" s="54" t="e">
        <v>#N/A</v>
      </c>
      <c r="M434" s="59" t="e">
        <v>#N/A</v>
      </c>
      <c r="O434" s="40" t="e">
        <v>#N/A</v>
      </c>
      <c r="P434" s="33">
        <v>22.963908010111112</v>
      </c>
      <c r="Q434" s="33" t="e">
        <v>#N/A</v>
      </c>
      <c r="R434" s="33" t="e">
        <v>#N/A</v>
      </c>
      <c r="S434" s="114" t="e">
        <v>#N/A</v>
      </c>
    </row>
    <row r="435" spans="1:19" x14ac:dyDescent="0.2">
      <c r="A435" s="58">
        <v>44099</v>
      </c>
      <c r="B435" s="37">
        <v>200</v>
      </c>
      <c r="C435" s="380">
        <v>20</v>
      </c>
      <c r="D435" s="54" t="e">
        <v>#N/A</v>
      </c>
      <c r="E435" s="54">
        <v>22.090691764022775</v>
      </c>
      <c r="F435" s="54" t="e">
        <v>#N/A</v>
      </c>
      <c r="G435" s="54" t="e">
        <v>#N/A</v>
      </c>
      <c r="H435" s="54" t="e">
        <v>#N/A</v>
      </c>
      <c r="I435" s="54" t="e">
        <v>#N/A</v>
      </c>
      <c r="J435" s="54" t="e">
        <v>#N/A</v>
      </c>
      <c r="K435" s="54" t="e">
        <v>#N/A</v>
      </c>
      <c r="L435" s="54" t="e">
        <v>#N/A</v>
      </c>
      <c r="M435" s="59" t="e">
        <v>#N/A</v>
      </c>
      <c r="N435" s="32"/>
      <c r="O435" s="40" t="e">
        <v>#N/A</v>
      </c>
      <c r="P435" s="33">
        <v>22.090691764022775</v>
      </c>
      <c r="Q435" s="33" t="e">
        <v>#N/A</v>
      </c>
      <c r="R435" s="33" t="e">
        <v>#N/A</v>
      </c>
      <c r="S435" s="114" t="e">
        <v>#N/A</v>
      </c>
    </row>
    <row r="436" spans="1:19" x14ac:dyDescent="0.2">
      <c r="A436" s="58">
        <v>44104</v>
      </c>
      <c r="B436" s="37">
        <v>152.5</v>
      </c>
      <c r="C436" s="380">
        <v>15</v>
      </c>
      <c r="D436" s="54" t="e">
        <v>#N/A</v>
      </c>
      <c r="E436" s="54" t="e">
        <v>#N/A</v>
      </c>
      <c r="F436" s="54" t="e">
        <v>#N/A</v>
      </c>
      <c r="G436" s="54" t="e">
        <v>#N/A</v>
      </c>
      <c r="H436" s="54" t="e">
        <v>#N/A</v>
      </c>
      <c r="I436" s="54">
        <v>30.584622840501989</v>
      </c>
      <c r="J436" s="54" t="e">
        <v>#N/A</v>
      </c>
      <c r="K436" s="54" t="e">
        <v>#N/A</v>
      </c>
      <c r="L436" s="54" t="e">
        <v>#N/A</v>
      </c>
      <c r="M436" s="59" t="e">
        <v>#N/A</v>
      </c>
      <c r="N436" s="32"/>
      <c r="O436" s="40" t="e">
        <v>#N/A</v>
      </c>
      <c r="P436" s="33" t="e">
        <v>#N/A</v>
      </c>
      <c r="Q436" s="33" t="e">
        <v>#N/A</v>
      </c>
      <c r="R436" s="33">
        <v>30.584622840501989</v>
      </c>
      <c r="S436" s="114" t="e">
        <v>#N/A</v>
      </c>
    </row>
    <row r="437" spans="1:19" x14ac:dyDescent="0.2">
      <c r="A437" s="58">
        <v>44106</v>
      </c>
      <c r="B437" s="37">
        <v>233</v>
      </c>
      <c r="C437" s="380">
        <v>15</v>
      </c>
      <c r="D437" s="54">
        <v>22.126427873128016</v>
      </c>
      <c r="E437" s="54" t="e">
        <v>#N/A</v>
      </c>
      <c r="F437" s="54" t="e">
        <v>#N/A</v>
      </c>
      <c r="G437" s="54" t="e">
        <v>#N/A</v>
      </c>
      <c r="H437" s="54" t="e">
        <v>#N/A</v>
      </c>
      <c r="I437" s="54" t="e">
        <v>#N/A</v>
      </c>
      <c r="J437" s="54" t="e">
        <v>#N/A</v>
      </c>
      <c r="K437" s="54" t="e">
        <v>#N/A</v>
      </c>
      <c r="L437" s="54" t="e">
        <v>#N/A</v>
      </c>
      <c r="M437" s="59" t="e">
        <v>#N/A</v>
      </c>
      <c r="N437" s="32"/>
      <c r="O437" s="40" t="e">
        <v>#N/A</v>
      </c>
      <c r="P437" s="33">
        <v>22.126427873128016</v>
      </c>
      <c r="Q437" s="33" t="e">
        <v>#N/A</v>
      </c>
      <c r="R437" s="33" t="e">
        <v>#N/A</v>
      </c>
      <c r="S437" s="114" t="e">
        <v>#N/A</v>
      </c>
    </row>
    <row r="438" spans="1:19" x14ac:dyDescent="0.2">
      <c r="A438" s="58">
        <v>44137</v>
      </c>
      <c r="B438" s="37">
        <v>63</v>
      </c>
      <c r="C438" s="380">
        <v>25</v>
      </c>
      <c r="D438" s="54">
        <v>18.227445389585117</v>
      </c>
      <c r="E438" s="54" t="e">
        <v>#N/A</v>
      </c>
      <c r="F438" s="54" t="e">
        <v>#N/A</v>
      </c>
      <c r="G438" s="54" t="e">
        <v>#N/A</v>
      </c>
      <c r="H438" s="54" t="e">
        <v>#N/A</v>
      </c>
      <c r="I438" s="54" t="e">
        <v>#N/A</v>
      </c>
      <c r="J438" s="54" t="e">
        <v>#N/A</v>
      </c>
      <c r="K438" s="54" t="e">
        <v>#N/A</v>
      </c>
      <c r="L438" s="54" t="e">
        <v>#N/A</v>
      </c>
      <c r="M438" s="59" t="e">
        <v>#N/A</v>
      </c>
      <c r="N438" s="32"/>
      <c r="O438" s="40" t="e">
        <v>#N/A</v>
      </c>
      <c r="P438" s="33">
        <v>18.227445389585117</v>
      </c>
      <c r="Q438" s="33" t="e">
        <v>#N/A</v>
      </c>
      <c r="R438" s="33" t="e">
        <v>#N/A</v>
      </c>
      <c r="S438" s="114" t="e">
        <v>#N/A</v>
      </c>
    </row>
    <row r="439" spans="1:19" x14ac:dyDescent="0.2">
      <c r="A439" s="58">
        <v>44140</v>
      </c>
      <c r="B439" s="37">
        <v>26</v>
      </c>
      <c r="C439" s="380">
        <v>20</v>
      </c>
      <c r="D439" s="54">
        <v>23.044558513885836</v>
      </c>
      <c r="E439" s="54" t="e">
        <v>#N/A</v>
      </c>
      <c r="F439" s="54" t="e">
        <v>#N/A</v>
      </c>
      <c r="G439" s="54" t="e">
        <v>#N/A</v>
      </c>
      <c r="H439" s="54" t="e">
        <v>#N/A</v>
      </c>
      <c r="I439" s="54" t="e">
        <v>#N/A</v>
      </c>
      <c r="J439" s="54" t="e">
        <v>#N/A</v>
      </c>
      <c r="K439" s="54" t="e">
        <v>#N/A</v>
      </c>
      <c r="L439" s="54" t="e">
        <v>#N/A</v>
      </c>
      <c r="M439" s="59" t="e">
        <v>#N/A</v>
      </c>
      <c r="N439" s="32"/>
      <c r="O439" s="40" t="e">
        <v>#N/A</v>
      </c>
      <c r="P439" s="33">
        <v>23.044558513885836</v>
      </c>
      <c r="Q439" s="33" t="e">
        <v>#N/A</v>
      </c>
      <c r="R439" s="33" t="e">
        <v>#N/A</v>
      </c>
      <c r="S439" s="114" t="e">
        <v>#N/A</v>
      </c>
    </row>
    <row r="440" spans="1:19" x14ac:dyDescent="0.2">
      <c r="A440" s="58">
        <v>44141</v>
      </c>
      <c r="B440" s="37">
        <v>56</v>
      </c>
      <c r="C440" s="380">
        <v>15</v>
      </c>
      <c r="D440" s="54">
        <v>26.918676983319653</v>
      </c>
      <c r="E440" s="54" t="e">
        <v>#N/A</v>
      </c>
      <c r="F440" s="54" t="e">
        <v>#N/A</v>
      </c>
      <c r="G440" s="54" t="e">
        <v>#N/A</v>
      </c>
      <c r="H440" s="54" t="e">
        <v>#N/A</v>
      </c>
      <c r="I440" s="54" t="e">
        <v>#N/A</v>
      </c>
      <c r="J440" s="54" t="e">
        <v>#N/A</v>
      </c>
      <c r="K440" s="54" t="e">
        <v>#N/A</v>
      </c>
      <c r="L440" s="54" t="e">
        <v>#N/A</v>
      </c>
      <c r="M440" s="59" t="e">
        <v>#N/A</v>
      </c>
      <c r="N440" s="32"/>
      <c r="O440" s="40" t="e">
        <v>#N/A</v>
      </c>
      <c r="P440" s="33">
        <v>26.918676983319653</v>
      </c>
      <c r="Q440" s="33" t="e">
        <v>#N/A</v>
      </c>
      <c r="R440" s="33" t="e">
        <v>#N/A</v>
      </c>
      <c r="S440" s="114" t="e">
        <v>#N/A</v>
      </c>
    </row>
    <row r="441" spans="1:19" x14ac:dyDescent="0.2">
      <c r="A441" s="58">
        <v>44166</v>
      </c>
      <c r="B441" s="37">
        <v>50</v>
      </c>
      <c r="C441" s="380">
        <v>30</v>
      </c>
      <c r="D441" s="54" t="e">
        <v>#N/A</v>
      </c>
      <c r="E441" s="54">
        <v>26.428979039506185</v>
      </c>
      <c r="F441" s="54" t="e">
        <v>#N/A</v>
      </c>
      <c r="G441" s="54" t="e">
        <v>#N/A</v>
      </c>
      <c r="H441" s="54" t="e">
        <v>#N/A</v>
      </c>
      <c r="I441" s="54" t="e">
        <v>#N/A</v>
      </c>
      <c r="J441" s="54" t="e">
        <v>#N/A</v>
      </c>
      <c r="K441" s="54" t="e">
        <v>#N/A</v>
      </c>
      <c r="L441" s="54" t="e">
        <v>#N/A</v>
      </c>
      <c r="M441" s="59" t="e">
        <v>#N/A</v>
      </c>
      <c r="O441" s="40" t="e">
        <v>#N/A</v>
      </c>
      <c r="P441" s="33">
        <v>26.428979039506185</v>
      </c>
      <c r="Q441" s="33" t="e">
        <v>#N/A</v>
      </c>
      <c r="R441" s="33" t="e">
        <v>#N/A</v>
      </c>
      <c r="S441" s="114" t="e">
        <v>#N/A</v>
      </c>
    </row>
    <row r="442" spans="1:19" x14ac:dyDescent="0.2">
      <c r="A442" s="58">
        <v>44187</v>
      </c>
      <c r="B442" s="37">
        <v>200</v>
      </c>
      <c r="C442" s="380">
        <v>15</v>
      </c>
      <c r="D442" s="54" t="e">
        <v>#N/A</v>
      </c>
      <c r="E442" s="54">
        <v>17.651901438672716</v>
      </c>
      <c r="F442" s="54" t="e">
        <v>#N/A</v>
      </c>
      <c r="G442" s="54" t="e">
        <v>#N/A</v>
      </c>
      <c r="H442" s="54" t="e">
        <v>#N/A</v>
      </c>
      <c r="I442" s="54" t="e">
        <v>#N/A</v>
      </c>
      <c r="J442" s="54" t="e">
        <v>#N/A</v>
      </c>
      <c r="K442" s="54" t="e">
        <v>#N/A</v>
      </c>
      <c r="L442" s="54" t="e">
        <v>#N/A</v>
      </c>
      <c r="M442" s="59" t="e">
        <v>#N/A</v>
      </c>
      <c r="N442" s="32"/>
      <c r="O442" s="40" t="e">
        <v>#N/A</v>
      </c>
      <c r="P442" s="33">
        <v>17.651901438672716</v>
      </c>
      <c r="Q442" s="33" t="e">
        <v>#N/A</v>
      </c>
      <c r="R442" s="33" t="e">
        <v>#N/A</v>
      </c>
      <c r="S442" s="114" t="e">
        <v>#N/A</v>
      </c>
    </row>
    <row r="443" spans="1:19" x14ac:dyDescent="0.2">
      <c r="A443" s="58">
        <v>44195</v>
      </c>
      <c r="B443" s="37">
        <v>7.5</v>
      </c>
      <c r="C443" s="380">
        <v>25</v>
      </c>
      <c r="D443" s="54" t="e">
        <v>#N/A</v>
      </c>
      <c r="E443" s="54" t="e">
        <v>#N/A</v>
      </c>
      <c r="F443" s="54" t="e">
        <v>#N/A</v>
      </c>
      <c r="G443" s="54" t="e">
        <v>#N/A</v>
      </c>
      <c r="H443" s="54" t="e">
        <v>#N/A</v>
      </c>
      <c r="I443" s="54" t="e">
        <v>#N/A</v>
      </c>
      <c r="J443" s="54" t="e">
        <v>#N/A</v>
      </c>
      <c r="K443" s="54" t="e">
        <v>#N/A</v>
      </c>
      <c r="L443" s="54">
        <v>38.146610005501145</v>
      </c>
      <c r="M443" s="59" t="e">
        <v>#N/A</v>
      </c>
      <c r="N443" s="32"/>
      <c r="O443" s="40" t="e">
        <v>#N/A</v>
      </c>
      <c r="P443" s="33" t="e">
        <v>#N/A</v>
      </c>
      <c r="Q443" s="33" t="e">
        <v>#N/A</v>
      </c>
      <c r="R443" s="33" t="e">
        <v>#N/A</v>
      </c>
      <c r="S443" s="114">
        <v>38.146610005501145</v>
      </c>
    </row>
    <row r="444" spans="1:19" x14ac:dyDescent="0.2">
      <c r="A444" s="58">
        <v>44211</v>
      </c>
      <c r="B444" s="37">
        <v>90</v>
      </c>
      <c r="C444" s="380">
        <v>20</v>
      </c>
      <c r="D444" s="54" t="e">
        <v>#N/A</v>
      </c>
      <c r="E444" s="54" t="e">
        <v>#N/A</v>
      </c>
      <c r="F444" s="54" t="e">
        <v>#N/A</v>
      </c>
      <c r="G444" s="54" t="e">
        <v>#N/A</v>
      </c>
      <c r="H444" s="54" t="e">
        <v>#N/A</v>
      </c>
      <c r="I444" s="54" t="e">
        <v>#N/A</v>
      </c>
      <c r="J444" s="54">
        <v>49.234325003207545</v>
      </c>
      <c r="K444" s="54" t="e">
        <v>#N/A</v>
      </c>
      <c r="L444" s="54" t="e">
        <v>#N/A</v>
      </c>
      <c r="M444" s="59" t="e">
        <v>#N/A</v>
      </c>
      <c r="O444" s="40" t="e">
        <v>#N/A</v>
      </c>
      <c r="P444" s="33" t="e">
        <v>#N/A</v>
      </c>
      <c r="Q444" s="33" t="e">
        <v>#N/A</v>
      </c>
      <c r="R444" s="33">
        <v>49.234325003207545</v>
      </c>
      <c r="S444" s="114" t="e">
        <v>#N/A</v>
      </c>
    </row>
    <row r="445" spans="1:19" x14ac:dyDescent="0.2">
      <c r="A445" s="58">
        <v>44211</v>
      </c>
      <c r="B445" s="37">
        <v>500</v>
      </c>
      <c r="C445" s="380">
        <v>20</v>
      </c>
      <c r="D445" s="54" t="e">
        <v>#N/A</v>
      </c>
      <c r="E445" s="54" t="e">
        <v>#N/A</v>
      </c>
      <c r="F445" s="54" t="e">
        <v>#N/A</v>
      </c>
      <c r="G445" s="54" t="e">
        <v>#N/A</v>
      </c>
      <c r="H445" s="54" t="e">
        <v>#N/A</v>
      </c>
      <c r="I445" s="54" t="e">
        <v>#N/A</v>
      </c>
      <c r="J445" s="54">
        <v>41.15964875138296</v>
      </c>
      <c r="K445" s="54" t="e">
        <v>#N/A</v>
      </c>
      <c r="L445" s="54" t="e">
        <v>#N/A</v>
      </c>
      <c r="M445" s="59" t="e">
        <v>#N/A</v>
      </c>
      <c r="N445" s="32"/>
      <c r="O445" s="40" t="e">
        <v>#N/A</v>
      </c>
      <c r="P445" s="33" t="e">
        <v>#N/A</v>
      </c>
      <c r="Q445" s="33" t="e">
        <v>#N/A</v>
      </c>
      <c r="R445" s="33">
        <v>41.15964875138296</v>
      </c>
      <c r="S445" s="114" t="e">
        <v>#N/A</v>
      </c>
    </row>
    <row r="446" spans="1:19" x14ac:dyDescent="0.2">
      <c r="A446" s="58">
        <v>44217</v>
      </c>
      <c r="B446" s="37">
        <v>90</v>
      </c>
      <c r="C446" s="380">
        <v>20</v>
      </c>
      <c r="D446" s="54">
        <v>26.720424037643685</v>
      </c>
      <c r="E446" s="54" t="e">
        <v>#N/A</v>
      </c>
      <c r="F446" s="54" t="e">
        <v>#N/A</v>
      </c>
      <c r="G446" s="54" t="e">
        <v>#N/A</v>
      </c>
      <c r="H446" s="54" t="e">
        <v>#N/A</v>
      </c>
      <c r="I446" s="54" t="e">
        <v>#N/A</v>
      </c>
      <c r="J446" s="54" t="e">
        <v>#N/A</v>
      </c>
      <c r="K446" s="54" t="e">
        <v>#N/A</v>
      </c>
      <c r="L446" s="54" t="e">
        <v>#N/A</v>
      </c>
      <c r="M446" s="59" t="e">
        <v>#N/A</v>
      </c>
      <c r="N446" s="32"/>
      <c r="O446" s="40" t="e">
        <v>#N/A</v>
      </c>
      <c r="P446" s="33">
        <v>26.720424037643685</v>
      </c>
      <c r="Q446" s="33" t="e">
        <v>#N/A</v>
      </c>
      <c r="R446" s="33" t="e">
        <v>#N/A</v>
      </c>
      <c r="S446" s="114" t="e">
        <v>#N/A</v>
      </c>
    </row>
    <row r="447" spans="1:19" x14ac:dyDescent="0.2">
      <c r="A447" s="58">
        <v>44224</v>
      </c>
      <c r="B447" s="37">
        <v>96</v>
      </c>
      <c r="C447" s="380">
        <v>15</v>
      </c>
      <c r="D447" s="54" t="e">
        <v>#N/A</v>
      </c>
      <c r="E447" s="54" t="e">
        <v>#N/A</v>
      </c>
      <c r="F447" s="54" t="e">
        <v>#N/A</v>
      </c>
      <c r="G447" s="54" t="e">
        <v>#N/A</v>
      </c>
      <c r="H447" s="54" t="e">
        <v>#N/A</v>
      </c>
      <c r="I447" s="54">
        <v>41.894870355266519</v>
      </c>
      <c r="J447" s="54" t="e">
        <v>#N/A</v>
      </c>
      <c r="K447" s="54" t="e">
        <v>#N/A</v>
      </c>
      <c r="L447" s="54" t="e">
        <v>#N/A</v>
      </c>
      <c r="M447" s="59" t="e">
        <v>#N/A</v>
      </c>
      <c r="O447" s="40" t="e">
        <v>#N/A</v>
      </c>
      <c r="P447" s="33" t="e">
        <v>#N/A</v>
      </c>
      <c r="Q447" s="33" t="e">
        <v>#N/A</v>
      </c>
      <c r="R447" s="33">
        <v>41.894870355266519</v>
      </c>
      <c r="S447" s="114" t="e">
        <v>#N/A</v>
      </c>
    </row>
    <row r="448" spans="1:19" x14ac:dyDescent="0.2">
      <c r="A448" s="58">
        <v>44228</v>
      </c>
      <c r="B448" s="14">
        <v>190</v>
      </c>
      <c r="C448" s="380">
        <v>20</v>
      </c>
      <c r="D448" s="54" t="e">
        <v>#N/A</v>
      </c>
      <c r="E448" s="54">
        <v>16.94790640537364</v>
      </c>
      <c r="F448" s="54" t="e">
        <v>#N/A</v>
      </c>
      <c r="G448" s="54" t="e">
        <v>#N/A</v>
      </c>
      <c r="H448" s="54" t="e">
        <v>#N/A</v>
      </c>
      <c r="I448" s="54" t="e">
        <v>#N/A</v>
      </c>
      <c r="J448" s="54" t="e">
        <v>#N/A</v>
      </c>
      <c r="K448" s="54" t="e">
        <v>#N/A</v>
      </c>
      <c r="L448" s="54" t="e">
        <v>#N/A</v>
      </c>
      <c r="M448" s="59" t="e">
        <v>#N/A</v>
      </c>
      <c r="O448" s="40" t="e">
        <v>#N/A</v>
      </c>
      <c r="P448" s="33">
        <v>16.94790640537364</v>
      </c>
      <c r="Q448" s="33" t="e">
        <v>#N/A</v>
      </c>
      <c r="R448" s="33" t="e">
        <v>#N/A</v>
      </c>
      <c r="S448" s="114" t="e">
        <v>#N/A</v>
      </c>
    </row>
    <row r="449" spans="1:19" x14ac:dyDescent="0.2">
      <c r="A449" s="58">
        <v>44228</v>
      </c>
      <c r="B449" s="14">
        <v>190</v>
      </c>
      <c r="C449" s="380">
        <v>20</v>
      </c>
      <c r="D449" s="54" t="e">
        <v>#N/A</v>
      </c>
      <c r="E449" s="54">
        <v>16.466062152396862</v>
      </c>
      <c r="F449" s="54" t="e">
        <v>#N/A</v>
      </c>
      <c r="G449" s="54" t="e">
        <v>#N/A</v>
      </c>
      <c r="H449" s="54" t="e">
        <v>#N/A</v>
      </c>
      <c r="I449" s="54" t="e">
        <v>#N/A</v>
      </c>
      <c r="J449" s="54" t="e">
        <v>#N/A</v>
      </c>
      <c r="K449" s="54" t="e">
        <v>#N/A</v>
      </c>
      <c r="L449" s="54" t="e">
        <v>#N/A</v>
      </c>
      <c r="M449" s="59" t="e">
        <v>#N/A</v>
      </c>
      <c r="O449" s="40" t="e">
        <v>#N/A</v>
      </c>
      <c r="P449" s="33">
        <v>16.466062152396862</v>
      </c>
      <c r="Q449" s="33" t="e">
        <v>#N/A</v>
      </c>
      <c r="R449" s="33" t="e">
        <v>#N/A</v>
      </c>
      <c r="S449" s="114" t="e">
        <v>#N/A</v>
      </c>
    </row>
    <row r="450" spans="1:19" x14ac:dyDescent="0.2">
      <c r="A450" s="58">
        <v>44231</v>
      </c>
      <c r="B450" s="14">
        <v>50</v>
      </c>
      <c r="C450" s="380">
        <v>20</v>
      </c>
      <c r="D450" s="54" t="e">
        <v>#N/A</v>
      </c>
      <c r="E450" s="54">
        <v>17.036101536639016</v>
      </c>
      <c r="F450" s="54" t="e">
        <v>#N/A</v>
      </c>
      <c r="G450" s="54" t="e">
        <v>#N/A</v>
      </c>
      <c r="H450" s="54" t="e">
        <v>#N/A</v>
      </c>
      <c r="I450" s="54" t="e">
        <v>#N/A</v>
      </c>
      <c r="J450" s="54" t="e">
        <v>#N/A</v>
      </c>
      <c r="K450" s="54" t="e">
        <v>#N/A</v>
      </c>
      <c r="L450" s="54" t="e">
        <v>#N/A</v>
      </c>
      <c r="M450" s="59" t="e">
        <v>#N/A</v>
      </c>
      <c r="O450" s="40" t="e">
        <v>#N/A</v>
      </c>
      <c r="P450" s="33">
        <v>17.036101536639016</v>
      </c>
      <c r="Q450" s="33" t="e">
        <v>#N/A</v>
      </c>
      <c r="R450" s="33" t="e">
        <v>#N/A</v>
      </c>
      <c r="S450" s="114" t="e">
        <v>#N/A</v>
      </c>
    </row>
    <row r="451" spans="1:19" x14ac:dyDescent="0.2">
      <c r="A451" s="58">
        <v>44250</v>
      </c>
      <c r="B451" s="14">
        <v>50</v>
      </c>
      <c r="C451" s="380">
        <v>20</v>
      </c>
      <c r="D451" s="54">
        <v>21.349106905993921</v>
      </c>
      <c r="E451" s="54" t="e">
        <v>#N/A</v>
      </c>
      <c r="F451" s="54" t="e">
        <v>#N/A</v>
      </c>
      <c r="G451" s="54" t="e">
        <v>#N/A</v>
      </c>
      <c r="H451" s="54" t="e">
        <v>#N/A</v>
      </c>
      <c r="I451" s="54" t="e">
        <v>#N/A</v>
      </c>
      <c r="J451" s="54" t="e">
        <v>#N/A</v>
      </c>
      <c r="K451" s="54" t="e">
        <v>#N/A</v>
      </c>
      <c r="L451" s="54" t="e">
        <v>#N/A</v>
      </c>
      <c r="M451" s="59" t="e">
        <v>#N/A</v>
      </c>
      <c r="O451" s="40" t="e">
        <v>#N/A</v>
      </c>
      <c r="P451" s="33">
        <v>21.349106905993921</v>
      </c>
      <c r="Q451" s="33" t="e">
        <v>#N/A</v>
      </c>
      <c r="R451" s="33" t="e">
        <v>#N/A</v>
      </c>
      <c r="S451" s="114" t="e">
        <v>#N/A</v>
      </c>
    </row>
    <row r="452" spans="1:19" x14ac:dyDescent="0.2">
      <c r="A452" s="58">
        <v>44263</v>
      </c>
      <c r="B452" s="14">
        <v>74.5</v>
      </c>
      <c r="C452" s="380">
        <v>20</v>
      </c>
      <c r="D452" s="54" t="e">
        <v>#N/A</v>
      </c>
      <c r="E452" s="54" t="e">
        <v>#N/A</v>
      </c>
      <c r="F452" s="54" t="e">
        <v>#N/A</v>
      </c>
      <c r="G452" s="54" t="e">
        <v>#N/A</v>
      </c>
      <c r="H452" s="54" t="e">
        <v>#N/A</v>
      </c>
      <c r="I452" s="54" t="e">
        <v>#N/A</v>
      </c>
      <c r="J452" s="54" t="e">
        <v>#N/A</v>
      </c>
      <c r="K452" s="54" t="e">
        <v>#N/A</v>
      </c>
      <c r="L452" s="54">
        <v>27.885218097213603</v>
      </c>
      <c r="M452" s="59" t="e">
        <v>#N/A</v>
      </c>
      <c r="O452" s="40" t="e">
        <v>#N/A</v>
      </c>
      <c r="P452" s="33" t="e">
        <v>#N/A</v>
      </c>
      <c r="Q452" s="33" t="e">
        <v>#N/A</v>
      </c>
      <c r="R452" s="33" t="e">
        <v>#N/A</v>
      </c>
      <c r="S452" s="114">
        <v>27.885218097213603</v>
      </c>
    </row>
    <row r="453" spans="1:19" x14ac:dyDescent="0.2">
      <c r="A453" s="58">
        <v>44280</v>
      </c>
      <c r="B453" s="14">
        <v>130</v>
      </c>
      <c r="C453" s="380">
        <v>25</v>
      </c>
      <c r="D453" s="54" t="e">
        <v>#N/A</v>
      </c>
      <c r="E453" s="54">
        <v>19.555536004216926</v>
      </c>
      <c r="F453" s="54" t="e">
        <v>#N/A</v>
      </c>
      <c r="G453" s="54" t="e">
        <v>#N/A</v>
      </c>
      <c r="H453" s="54" t="e">
        <v>#N/A</v>
      </c>
      <c r="I453" s="54" t="e">
        <v>#N/A</v>
      </c>
      <c r="J453" s="54" t="e">
        <v>#N/A</v>
      </c>
      <c r="K453" s="54" t="e">
        <v>#N/A</v>
      </c>
      <c r="L453" s="54" t="e">
        <v>#N/A</v>
      </c>
      <c r="M453" s="59" t="e">
        <v>#N/A</v>
      </c>
      <c r="O453" s="40" t="e">
        <v>#N/A</v>
      </c>
      <c r="P453" s="33">
        <v>19.555536004216926</v>
      </c>
      <c r="Q453" s="33" t="e">
        <v>#N/A</v>
      </c>
      <c r="R453" s="33" t="e">
        <v>#N/A</v>
      </c>
      <c r="S453" s="114" t="e">
        <v>#N/A</v>
      </c>
    </row>
    <row r="454" spans="1:19" x14ac:dyDescent="0.2">
      <c r="A454" s="58">
        <v>44287</v>
      </c>
      <c r="B454" s="14">
        <v>150</v>
      </c>
      <c r="C454" s="380">
        <v>20</v>
      </c>
      <c r="D454" s="54" t="e">
        <v>#N/A</v>
      </c>
      <c r="E454" s="54">
        <v>12.226469301163446</v>
      </c>
      <c r="F454" s="54" t="e">
        <v>#N/A</v>
      </c>
      <c r="G454" s="54" t="e">
        <v>#N/A</v>
      </c>
      <c r="H454" s="54" t="e">
        <v>#N/A</v>
      </c>
      <c r="I454" s="54" t="e">
        <v>#N/A</v>
      </c>
      <c r="J454" s="54" t="e">
        <v>#N/A</v>
      </c>
      <c r="K454" s="54" t="e">
        <v>#N/A</v>
      </c>
      <c r="L454" s="54" t="e">
        <v>#N/A</v>
      </c>
      <c r="M454" s="59" t="e">
        <v>#N/A</v>
      </c>
      <c r="O454" s="40" t="e">
        <v>#N/A</v>
      </c>
      <c r="P454" s="33">
        <v>12.226469301163446</v>
      </c>
      <c r="Q454" s="33" t="e">
        <v>#N/A</v>
      </c>
      <c r="R454" s="33" t="e">
        <v>#N/A</v>
      </c>
      <c r="S454" s="114" t="e">
        <v>#N/A</v>
      </c>
    </row>
    <row r="455" spans="1:19" x14ac:dyDescent="0.2">
      <c r="A455" s="58">
        <v>44287</v>
      </c>
      <c r="B455" s="14">
        <v>300</v>
      </c>
      <c r="C455" s="380">
        <v>20</v>
      </c>
      <c r="D455" s="54" t="e">
        <v>#N/A</v>
      </c>
      <c r="E455" s="54">
        <v>15.708015965833225</v>
      </c>
      <c r="F455" s="54" t="e">
        <v>#N/A</v>
      </c>
      <c r="G455" s="54" t="e">
        <v>#N/A</v>
      </c>
      <c r="H455" s="54" t="e">
        <v>#N/A</v>
      </c>
      <c r="I455" s="54" t="e">
        <v>#N/A</v>
      </c>
      <c r="J455" s="54" t="e">
        <v>#N/A</v>
      </c>
      <c r="K455" s="54" t="e">
        <v>#N/A</v>
      </c>
      <c r="L455" s="54" t="e">
        <v>#N/A</v>
      </c>
      <c r="M455" s="59" t="e">
        <v>#N/A</v>
      </c>
      <c r="O455" s="40" t="e">
        <v>#N/A</v>
      </c>
      <c r="P455" s="33">
        <v>15.708015965833225</v>
      </c>
      <c r="Q455" s="33" t="e">
        <v>#N/A</v>
      </c>
      <c r="R455" s="33" t="e">
        <v>#N/A</v>
      </c>
      <c r="S455" s="114" t="e">
        <v>#N/A</v>
      </c>
    </row>
    <row r="456" spans="1:19" x14ac:dyDescent="0.2">
      <c r="A456" s="58">
        <v>44294</v>
      </c>
      <c r="B456" s="14">
        <v>50</v>
      </c>
      <c r="C456" s="380">
        <v>15</v>
      </c>
      <c r="D456" s="54">
        <v>29.081044818786946</v>
      </c>
      <c r="E456" s="54" t="e">
        <v>#N/A</v>
      </c>
      <c r="F456" s="54" t="e">
        <v>#N/A</v>
      </c>
      <c r="G456" s="54" t="e">
        <v>#N/A</v>
      </c>
      <c r="H456" s="54" t="e">
        <v>#N/A</v>
      </c>
      <c r="I456" s="54" t="e">
        <v>#N/A</v>
      </c>
      <c r="J456" s="54" t="e">
        <v>#N/A</v>
      </c>
      <c r="K456" s="54" t="e">
        <v>#N/A</v>
      </c>
      <c r="L456" s="54" t="e">
        <v>#N/A</v>
      </c>
      <c r="M456" s="59" t="e">
        <v>#N/A</v>
      </c>
      <c r="O456" s="40" t="e">
        <v>#N/A</v>
      </c>
      <c r="P456" s="33">
        <v>29.081044818786946</v>
      </c>
      <c r="Q456" s="33" t="e">
        <v>#N/A</v>
      </c>
      <c r="R456" s="33" t="e">
        <v>#N/A</v>
      </c>
      <c r="S456" s="114" t="e">
        <v>#N/A</v>
      </c>
    </row>
    <row r="457" spans="1:19" x14ac:dyDescent="0.2">
      <c r="A457" s="58">
        <v>44323</v>
      </c>
      <c r="B457" s="14">
        <v>30</v>
      </c>
      <c r="C457" s="380">
        <v>20</v>
      </c>
      <c r="D457" s="54" t="e">
        <v>#N/A</v>
      </c>
      <c r="E457" s="54" t="e">
        <v>#N/A</v>
      </c>
      <c r="F457" s="54">
        <v>32.990736047951053</v>
      </c>
      <c r="G457" s="54" t="e">
        <v>#N/A</v>
      </c>
      <c r="H457" s="54" t="e">
        <v>#N/A</v>
      </c>
      <c r="I457" s="54" t="e">
        <v>#N/A</v>
      </c>
      <c r="J457" s="54" t="e">
        <v>#N/A</v>
      </c>
      <c r="K457" s="54" t="e">
        <v>#N/A</v>
      </c>
      <c r="L457" s="54" t="e">
        <v>#N/A</v>
      </c>
      <c r="M457" s="59" t="e">
        <v>#N/A</v>
      </c>
      <c r="O457" s="40" t="e">
        <v>#N/A</v>
      </c>
      <c r="P457" s="33" t="e">
        <v>#N/A</v>
      </c>
      <c r="Q457" s="33">
        <v>32.990736047951053</v>
      </c>
      <c r="R457" s="33" t="e">
        <v>#N/A</v>
      </c>
      <c r="S457" s="114" t="e">
        <v>#N/A</v>
      </c>
    </row>
    <row r="458" spans="1:19" x14ac:dyDescent="0.2">
      <c r="A458" s="58">
        <v>44328</v>
      </c>
      <c r="B458" s="14">
        <v>100</v>
      </c>
      <c r="C458" s="380">
        <v>15</v>
      </c>
      <c r="D458" s="54">
        <v>22.030587067618431</v>
      </c>
      <c r="E458" s="54" t="e">
        <v>#N/A</v>
      </c>
      <c r="F458" s="54" t="e">
        <v>#N/A</v>
      </c>
      <c r="G458" s="54" t="e">
        <v>#N/A</v>
      </c>
      <c r="H458" s="54" t="e">
        <v>#N/A</v>
      </c>
      <c r="I458" s="54" t="e">
        <v>#N/A</v>
      </c>
      <c r="J458" s="54" t="e">
        <v>#N/A</v>
      </c>
      <c r="K458" s="54" t="e">
        <v>#N/A</v>
      </c>
      <c r="L458" s="54" t="e">
        <v>#N/A</v>
      </c>
      <c r="M458" s="59" t="e">
        <v>#N/A</v>
      </c>
      <c r="O458" s="40" t="e">
        <v>#N/A</v>
      </c>
      <c r="P458" s="33">
        <v>22.030587067618431</v>
      </c>
      <c r="Q458" s="33" t="e">
        <v>#N/A</v>
      </c>
      <c r="R458" s="33" t="e">
        <v>#N/A</v>
      </c>
      <c r="S458" s="114" t="e">
        <v>#N/A</v>
      </c>
    </row>
    <row r="459" spans="1:19" x14ac:dyDescent="0.2">
      <c r="A459" s="58">
        <v>44348</v>
      </c>
      <c r="B459" s="14">
        <v>350</v>
      </c>
      <c r="C459" s="380">
        <v>25</v>
      </c>
      <c r="D459" s="54" t="e">
        <v>#N/A</v>
      </c>
      <c r="E459" s="54">
        <v>19.3600103037415</v>
      </c>
      <c r="F459" s="54" t="e">
        <v>#N/A</v>
      </c>
      <c r="G459" s="54" t="e">
        <v>#N/A</v>
      </c>
      <c r="H459" s="54" t="e">
        <v>#N/A</v>
      </c>
      <c r="I459" s="54" t="e">
        <v>#N/A</v>
      </c>
      <c r="J459" s="54" t="e">
        <v>#N/A</v>
      </c>
      <c r="K459" s="54" t="e">
        <v>#N/A</v>
      </c>
      <c r="L459" s="54" t="e">
        <v>#N/A</v>
      </c>
      <c r="M459" s="59" t="e">
        <v>#N/A</v>
      </c>
      <c r="O459" s="40" t="e">
        <v>#N/A</v>
      </c>
      <c r="P459" s="33">
        <v>19.3600103037415</v>
      </c>
      <c r="Q459" s="33" t="e">
        <v>#N/A</v>
      </c>
      <c r="R459" s="33" t="e">
        <v>#N/A</v>
      </c>
      <c r="S459" s="114" t="e">
        <v>#N/A</v>
      </c>
    </row>
    <row r="460" spans="1:19" x14ac:dyDescent="0.2">
      <c r="A460" s="58">
        <v>44348</v>
      </c>
      <c r="B460" s="14">
        <v>250</v>
      </c>
      <c r="C460" s="380">
        <v>25</v>
      </c>
      <c r="D460" s="54" t="e">
        <v>#N/A</v>
      </c>
      <c r="E460" s="54">
        <v>20.485112981020354</v>
      </c>
      <c r="F460" s="54" t="e">
        <v>#N/A</v>
      </c>
      <c r="G460" s="54" t="e">
        <v>#N/A</v>
      </c>
      <c r="H460" s="54" t="e">
        <v>#N/A</v>
      </c>
      <c r="I460" s="54" t="e">
        <v>#N/A</v>
      </c>
      <c r="J460" s="54" t="e">
        <v>#N/A</v>
      </c>
      <c r="K460" s="54" t="e">
        <v>#N/A</v>
      </c>
      <c r="L460" s="54" t="e">
        <v>#N/A</v>
      </c>
      <c r="M460" s="59" t="e">
        <v>#N/A</v>
      </c>
      <c r="O460" s="40" t="e">
        <v>#N/A</v>
      </c>
      <c r="P460" s="33">
        <v>20.485112981020354</v>
      </c>
      <c r="Q460" s="33" t="e">
        <v>#N/A</v>
      </c>
      <c r="R460" s="33" t="e">
        <v>#N/A</v>
      </c>
      <c r="S460" s="114" t="e">
        <v>#N/A</v>
      </c>
    </row>
    <row r="461" spans="1:19" x14ac:dyDescent="0.2">
      <c r="A461" s="58">
        <v>44348</v>
      </c>
      <c r="B461" s="14">
        <v>90</v>
      </c>
      <c r="C461" s="380">
        <v>20</v>
      </c>
      <c r="D461" s="54">
        <v>18.0646289204564</v>
      </c>
      <c r="E461" s="54" t="e">
        <v>#N/A</v>
      </c>
      <c r="F461" s="54" t="e">
        <v>#N/A</v>
      </c>
      <c r="G461" s="54" t="e">
        <v>#N/A</v>
      </c>
      <c r="H461" s="54" t="e">
        <v>#N/A</v>
      </c>
      <c r="I461" s="54" t="e">
        <v>#N/A</v>
      </c>
      <c r="J461" s="54" t="e">
        <v>#N/A</v>
      </c>
      <c r="K461" s="54" t="e">
        <v>#N/A</v>
      </c>
      <c r="L461" s="54" t="e">
        <v>#N/A</v>
      </c>
      <c r="M461" s="59" t="e">
        <v>#N/A</v>
      </c>
      <c r="O461" s="40" t="e">
        <v>#N/A</v>
      </c>
      <c r="P461" s="33">
        <v>18.0646289204564</v>
      </c>
      <c r="Q461" s="33" t="e">
        <v>#N/A</v>
      </c>
      <c r="R461" s="33" t="e">
        <v>#N/A</v>
      </c>
      <c r="S461" s="114" t="e">
        <v>#N/A</v>
      </c>
    </row>
    <row r="462" spans="1:19" x14ac:dyDescent="0.2">
      <c r="A462" s="58">
        <v>44351</v>
      </c>
      <c r="B462" s="14">
        <v>93.5</v>
      </c>
      <c r="C462" s="380">
        <v>15</v>
      </c>
      <c r="D462" s="54">
        <v>17.732144362028016</v>
      </c>
      <c r="E462" s="54" t="e">
        <v>#N/A</v>
      </c>
      <c r="F462" s="54" t="e">
        <v>#N/A</v>
      </c>
      <c r="G462" s="54" t="e">
        <v>#N/A</v>
      </c>
      <c r="H462" s="54" t="e">
        <v>#N/A</v>
      </c>
      <c r="I462" s="54" t="e">
        <v>#N/A</v>
      </c>
      <c r="J462" s="54" t="e">
        <v>#N/A</v>
      </c>
      <c r="K462" s="54" t="e">
        <v>#N/A</v>
      </c>
      <c r="L462" s="54" t="e">
        <v>#N/A</v>
      </c>
      <c r="M462" s="59" t="e">
        <v>#N/A</v>
      </c>
      <c r="O462" s="40" t="e">
        <v>#N/A</v>
      </c>
      <c r="P462" s="33">
        <v>17.732144362028016</v>
      </c>
      <c r="Q462" s="33" t="e">
        <v>#N/A</v>
      </c>
      <c r="R462" s="33" t="e">
        <v>#N/A</v>
      </c>
      <c r="S462" s="114" t="e">
        <v>#N/A</v>
      </c>
    </row>
    <row r="463" spans="1:19" x14ac:dyDescent="0.2">
      <c r="A463" s="58">
        <v>44364</v>
      </c>
      <c r="B463" s="14">
        <v>200</v>
      </c>
      <c r="C463" s="380">
        <v>30</v>
      </c>
      <c r="D463" s="54" t="e">
        <v>#N/A</v>
      </c>
      <c r="E463" s="54">
        <v>25.462626352629286</v>
      </c>
      <c r="F463" s="54" t="e">
        <v>#N/A</v>
      </c>
      <c r="G463" s="54" t="e">
        <v>#N/A</v>
      </c>
      <c r="H463" s="54" t="e">
        <v>#N/A</v>
      </c>
      <c r="I463" s="54" t="e">
        <v>#N/A</v>
      </c>
      <c r="J463" s="54" t="e">
        <v>#N/A</v>
      </c>
      <c r="K463" s="54" t="e">
        <v>#N/A</v>
      </c>
      <c r="L463" s="54" t="e">
        <v>#N/A</v>
      </c>
      <c r="M463" s="59" t="e">
        <v>#N/A</v>
      </c>
      <c r="O463" s="40" t="e">
        <v>#N/A</v>
      </c>
      <c r="P463" s="33">
        <v>25.462626352629286</v>
      </c>
      <c r="Q463" s="33" t="e">
        <v>#N/A</v>
      </c>
      <c r="R463" s="33" t="e">
        <v>#N/A</v>
      </c>
      <c r="S463" s="114" t="e">
        <v>#N/A</v>
      </c>
    </row>
    <row r="464" spans="1:19" x14ac:dyDescent="0.2">
      <c r="A464" s="58">
        <v>44420</v>
      </c>
      <c r="B464" s="14">
        <v>100</v>
      </c>
      <c r="C464" s="380">
        <v>25</v>
      </c>
      <c r="D464" s="54" t="e">
        <v>#N/A</v>
      </c>
      <c r="E464" s="54">
        <v>19.644645737459001</v>
      </c>
      <c r="F464" s="54" t="e">
        <v>#N/A</v>
      </c>
      <c r="G464" s="54" t="e">
        <v>#N/A</v>
      </c>
      <c r="H464" s="54" t="e">
        <v>#N/A</v>
      </c>
      <c r="I464" s="54" t="e">
        <v>#N/A</v>
      </c>
      <c r="J464" s="54" t="e">
        <v>#N/A</v>
      </c>
      <c r="K464" s="54" t="e">
        <v>#N/A</v>
      </c>
      <c r="L464" s="54" t="e">
        <v>#N/A</v>
      </c>
      <c r="M464" s="59" t="e">
        <v>#N/A</v>
      </c>
      <c r="O464" s="40" t="e">
        <v>#N/A</v>
      </c>
      <c r="P464" s="33">
        <v>19.644645737459001</v>
      </c>
      <c r="Q464" s="33" t="e">
        <v>#N/A</v>
      </c>
      <c r="R464" s="33" t="e">
        <v>#N/A</v>
      </c>
      <c r="S464" s="114" t="e">
        <v>#N/A</v>
      </c>
    </row>
    <row r="465" spans="1:19" x14ac:dyDescent="0.2">
      <c r="A465" s="58">
        <v>44477</v>
      </c>
      <c r="B465" s="14">
        <v>100</v>
      </c>
      <c r="C465" s="380">
        <v>25</v>
      </c>
      <c r="D465" s="54" t="e">
        <v>#N/A</v>
      </c>
      <c r="E465" s="54" t="e">
        <v>#N/A</v>
      </c>
      <c r="F465" s="54">
        <v>38.29899416531255</v>
      </c>
      <c r="G465" s="54" t="e">
        <v>#N/A</v>
      </c>
      <c r="H465" s="54" t="e">
        <v>#N/A</v>
      </c>
      <c r="I465" s="54" t="e">
        <v>#N/A</v>
      </c>
      <c r="J465" s="54" t="e">
        <v>#N/A</v>
      </c>
      <c r="K465" s="54" t="e">
        <v>#N/A</v>
      </c>
      <c r="L465" s="54" t="e">
        <v>#N/A</v>
      </c>
      <c r="M465" s="59" t="e">
        <v>#N/A</v>
      </c>
      <c r="O465" s="40" t="e">
        <v>#N/A</v>
      </c>
      <c r="P465" s="33" t="e">
        <v>#N/A</v>
      </c>
      <c r="Q465" s="33">
        <v>38.29899416531255</v>
      </c>
      <c r="R465" s="33" t="e">
        <v>#N/A</v>
      </c>
      <c r="S465" s="114" t="e">
        <v>#N/A</v>
      </c>
    </row>
    <row r="466" spans="1:19" x14ac:dyDescent="0.2">
      <c r="A466" s="58">
        <v>44483</v>
      </c>
      <c r="B466" s="14">
        <v>30</v>
      </c>
      <c r="C466" s="380">
        <v>30</v>
      </c>
      <c r="D466" s="54" t="e">
        <v>#N/A</v>
      </c>
      <c r="E466" s="54" t="e">
        <v>#N/A</v>
      </c>
      <c r="F466" s="54" t="e">
        <v>#N/A</v>
      </c>
      <c r="G466" s="54">
        <v>25.493327547397303</v>
      </c>
      <c r="H466" s="54" t="e">
        <v>#N/A</v>
      </c>
      <c r="I466" s="54" t="e">
        <v>#N/A</v>
      </c>
      <c r="J466" s="54" t="e">
        <v>#N/A</v>
      </c>
      <c r="K466" s="54" t="e">
        <v>#N/A</v>
      </c>
      <c r="L466" s="54" t="e">
        <v>#N/A</v>
      </c>
      <c r="M466" s="59" t="e">
        <v>#N/A</v>
      </c>
      <c r="O466" s="40" t="e">
        <v>#N/A</v>
      </c>
      <c r="P466" s="33" t="e">
        <v>#N/A</v>
      </c>
      <c r="Q466" s="33">
        <v>25.493327547397303</v>
      </c>
      <c r="R466" s="33" t="e">
        <v>#N/A</v>
      </c>
      <c r="S466" s="114" t="e">
        <v>#N/A</v>
      </c>
    </row>
    <row r="467" spans="1:19" x14ac:dyDescent="0.2">
      <c r="A467" s="58">
        <v>44484</v>
      </c>
      <c r="B467" s="14">
        <v>125</v>
      </c>
      <c r="C467" s="380">
        <v>20</v>
      </c>
      <c r="D467" s="54" t="e">
        <v>#N/A</v>
      </c>
      <c r="E467" s="54" t="e">
        <v>#N/A</v>
      </c>
      <c r="F467" s="54">
        <v>39.524704002243972</v>
      </c>
      <c r="G467" s="54" t="e">
        <v>#N/A</v>
      </c>
      <c r="H467" s="54" t="e">
        <v>#N/A</v>
      </c>
      <c r="I467" s="54" t="e">
        <v>#N/A</v>
      </c>
      <c r="J467" s="54" t="e">
        <v>#N/A</v>
      </c>
      <c r="K467" s="54" t="e">
        <v>#N/A</v>
      </c>
      <c r="L467" s="54" t="e">
        <v>#N/A</v>
      </c>
      <c r="M467" s="59" t="e">
        <v>#N/A</v>
      </c>
      <c r="O467" s="40" t="e">
        <v>#N/A</v>
      </c>
      <c r="P467" s="33" t="e">
        <v>#N/A</v>
      </c>
      <c r="Q467" s="33">
        <v>39.524704002243972</v>
      </c>
      <c r="R467" s="33" t="e">
        <v>#N/A</v>
      </c>
      <c r="S467" s="114" t="e">
        <v>#N/A</v>
      </c>
    </row>
    <row r="468" spans="1:19" x14ac:dyDescent="0.2">
      <c r="A468" s="58">
        <v>44484</v>
      </c>
      <c r="B468" s="14">
        <v>102</v>
      </c>
      <c r="C468" s="380">
        <v>15</v>
      </c>
      <c r="D468" s="54">
        <v>23.961895321024855</v>
      </c>
      <c r="E468" s="54" t="e">
        <v>#N/A</v>
      </c>
      <c r="F468" s="54" t="e">
        <v>#N/A</v>
      </c>
      <c r="G468" s="54" t="e">
        <v>#N/A</v>
      </c>
      <c r="H468" s="54" t="e">
        <v>#N/A</v>
      </c>
      <c r="I468" s="54" t="e">
        <v>#N/A</v>
      </c>
      <c r="J468" s="54" t="e">
        <v>#N/A</v>
      </c>
      <c r="K468" s="54" t="e">
        <v>#N/A</v>
      </c>
      <c r="L468" s="54" t="e">
        <v>#N/A</v>
      </c>
      <c r="M468" s="59" t="e">
        <v>#N/A</v>
      </c>
      <c r="O468" s="40" t="e">
        <v>#N/A</v>
      </c>
      <c r="P468" s="33">
        <v>23.961895321024855</v>
      </c>
      <c r="Q468" s="33" t="e">
        <v>#N/A</v>
      </c>
      <c r="R468" s="33" t="e">
        <v>#N/A</v>
      </c>
      <c r="S468" s="114" t="e">
        <v>#N/A</v>
      </c>
    </row>
    <row r="469" spans="1:19" x14ac:dyDescent="0.2">
      <c r="A469" s="58">
        <v>44547</v>
      </c>
      <c r="B469" s="14">
        <v>150</v>
      </c>
      <c r="C469" s="380">
        <v>20</v>
      </c>
      <c r="D469" s="54" t="e">
        <v>#N/A</v>
      </c>
      <c r="E469" s="54">
        <v>35.43137210938832</v>
      </c>
      <c r="F469" s="54" t="e">
        <v>#N/A</v>
      </c>
      <c r="G469" s="54" t="e">
        <v>#N/A</v>
      </c>
      <c r="H469" s="54" t="e">
        <v>#N/A</v>
      </c>
      <c r="I469" s="54" t="e">
        <v>#N/A</v>
      </c>
      <c r="J469" s="54" t="e">
        <v>#N/A</v>
      </c>
      <c r="K469" s="54" t="e">
        <v>#N/A</v>
      </c>
      <c r="L469" s="54" t="e">
        <v>#N/A</v>
      </c>
      <c r="M469" s="59" t="e">
        <v>#N/A</v>
      </c>
      <c r="O469" s="40" t="e">
        <v>#N/A</v>
      </c>
      <c r="P469" s="33">
        <v>35.43137210938832</v>
      </c>
      <c r="Q469" s="33" t="e">
        <v>#N/A</v>
      </c>
      <c r="R469" s="33" t="e">
        <v>#N/A</v>
      </c>
      <c r="S469" s="114" t="e">
        <v>#N/A</v>
      </c>
    </row>
    <row r="470" spans="1:19" x14ac:dyDescent="0.2">
      <c r="A470" s="58">
        <v>44582</v>
      </c>
      <c r="B470" s="14">
        <v>70</v>
      </c>
      <c r="C470" s="380">
        <v>20</v>
      </c>
      <c r="D470" s="54">
        <v>26.850607531769288</v>
      </c>
      <c r="E470" s="54" t="e">
        <v>#N/A</v>
      </c>
      <c r="F470" s="54" t="e">
        <v>#N/A</v>
      </c>
      <c r="G470" s="54" t="e">
        <v>#N/A</v>
      </c>
      <c r="H470" s="54" t="e">
        <v>#N/A</v>
      </c>
      <c r="I470" s="54" t="e">
        <v>#N/A</v>
      </c>
      <c r="J470" s="54" t="e">
        <v>#N/A</v>
      </c>
      <c r="K470" s="54" t="e">
        <v>#N/A</v>
      </c>
      <c r="L470" s="54" t="e">
        <v>#N/A</v>
      </c>
      <c r="M470" s="59" t="e">
        <v>#N/A</v>
      </c>
      <c r="O470" s="40" t="e">
        <v>#N/A</v>
      </c>
      <c r="P470" s="33">
        <v>26.850607531769288</v>
      </c>
      <c r="Q470" s="33" t="e">
        <v>#N/A</v>
      </c>
      <c r="R470" s="33" t="e">
        <v>#N/A</v>
      </c>
      <c r="S470" s="114" t="e">
        <v>#N/A</v>
      </c>
    </row>
    <row r="471" spans="1:19" x14ac:dyDescent="0.2">
      <c r="A471" s="58">
        <v>44608</v>
      </c>
      <c r="B471" s="14">
        <v>40</v>
      </c>
      <c r="C471" s="380">
        <v>20</v>
      </c>
      <c r="D471" s="54" t="e">
        <v>#N/A</v>
      </c>
      <c r="E471" s="54">
        <v>31.560653666886157</v>
      </c>
      <c r="F471" s="54" t="e">
        <v>#N/A</v>
      </c>
      <c r="G471" s="54" t="e">
        <v>#N/A</v>
      </c>
      <c r="H471" s="54" t="e">
        <v>#N/A</v>
      </c>
      <c r="I471" s="54" t="e">
        <v>#N/A</v>
      </c>
      <c r="J471" s="54" t="e">
        <v>#N/A</v>
      </c>
      <c r="K471" s="54" t="e">
        <v>#N/A</v>
      </c>
      <c r="L471" s="54" t="e">
        <v>#N/A</v>
      </c>
      <c r="M471" s="59" t="e">
        <v>#N/A</v>
      </c>
      <c r="O471" s="40" t="e">
        <v>#N/A</v>
      </c>
      <c r="P471" s="33">
        <v>31.560653666886157</v>
      </c>
      <c r="Q471" s="33" t="e">
        <v>#N/A</v>
      </c>
      <c r="R471" s="33" t="e">
        <v>#N/A</v>
      </c>
      <c r="S471" s="114" t="e">
        <v>#N/A</v>
      </c>
    </row>
    <row r="472" spans="1:19" x14ac:dyDescent="0.2">
      <c r="A472" s="58">
        <v>44613</v>
      </c>
      <c r="B472" s="14">
        <v>150</v>
      </c>
      <c r="C472" s="380">
        <v>20</v>
      </c>
      <c r="D472" s="54" t="e">
        <v>#N/A</v>
      </c>
      <c r="E472" s="54">
        <v>32.70518954098992</v>
      </c>
      <c r="F472" s="54" t="e">
        <v>#N/A</v>
      </c>
      <c r="G472" s="54" t="e">
        <v>#N/A</v>
      </c>
      <c r="H472" s="54" t="e">
        <v>#N/A</v>
      </c>
      <c r="I472" s="54" t="e">
        <v>#N/A</v>
      </c>
      <c r="J472" s="54" t="e">
        <v>#N/A</v>
      </c>
      <c r="K472" s="54" t="e">
        <v>#N/A</v>
      </c>
      <c r="L472" s="54" t="e">
        <v>#N/A</v>
      </c>
      <c r="M472" s="59" t="e">
        <v>#N/A</v>
      </c>
      <c r="O472" s="40" t="e">
        <v>#N/A</v>
      </c>
      <c r="P472" s="33">
        <v>32.70518954098992</v>
      </c>
      <c r="Q472" s="33" t="e">
        <v>#N/A</v>
      </c>
      <c r="R472" s="33" t="e">
        <v>#N/A</v>
      </c>
      <c r="S472" s="114" t="e">
        <v>#N/A</v>
      </c>
    </row>
    <row r="473" spans="1:19" x14ac:dyDescent="0.2">
      <c r="A473" s="58">
        <v>44669</v>
      </c>
      <c r="B473" s="14">
        <v>60</v>
      </c>
      <c r="C473" s="380">
        <v>20</v>
      </c>
      <c r="D473" s="54" t="e">
        <v>#N/A</v>
      </c>
      <c r="E473" s="54">
        <v>32.205868658908891</v>
      </c>
      <c r="F473" s="54" t="e">
        <v>#N/A</v>
      </c>
      <c r="G473" s="54" t="e">
        <v>#N/A</v>
      </c>
      <c r="H473" s="54" t="e">
        <v>#N/A</v>
      </c>
      <c r="I473" s="54" t="e">
        <v>#N/A</v>
      </c>
      <c r="J473" s="54" t="e">
        <v>#N/A</v>
      </c>
      <c r="K473" s="54" t="e">
        <v>#N/A</v>
      </c>
      <c r="L473" s="54" t="e">
        <v>#N/A</v>
      </c>
      <c r="M473" s="59" t="e">
        <v>#N/A</v>
      </c>
      <c r="O473" s="40" t="e">
        <v>#N/A</v>
      </c>
      <c r="P473" s="33">
        <v>32.205868658908891</v>
      </c>
      <c r="Q473" s="33" t="e">
        <v>#N/A</v>
      </c>
      <c r="R473" s="33" t="e">
        <v>#N/A</v>
      </c>
      <c r="S473" s="114" t="e">
        <v>#N/A</v>
      </c>
    </row>
    <row r="474" spans="1:19" x14ac:dyDescent="0.2">
      <c r="A474" s="58">
        <v>44671</v>
      </c>
      <c r="B474" s="14">
        <v>190</v>
      </c>
      <c r="C474" s="380">
        <v>15</v>
      </c>
      <c r="D474" s="54">
        <v>37.139228625240385</v>
      </c>
      <c r="E474" s="54" t="e">
        <v>#N/A</v>
      </c>
      <c r="F474" s="54" t="e">
        <v>#N/A</v>
      </c>
      <c r="G474" s="54" t="e">
        <v>#N/A</v>
      </c>
      <c r="H474" s="54" t="e">
        <v>#N/A</v>
      </c>
      <c r="I474" s="54" t="e">
        <v>#N/A</v>
      </c>
      <c r="J474" s="54" t="e">
        <v>#N/A</v>
      </c>
      <c r="K474" s="54" t="e">
        <v>#N/A</v>
      </c>
      <c r="L474" s="54" t="e">
        <v>#N/A</v>
      </c>
      <c r="M474" s="59" t="e">
        <v>#N/A</v>
      </c>
      <c r="O474" s="40" t="e">
        <v>#N/A</v>
      </c>
      <c r="P474" s="33">
        <v>37.139228625240385</v>
      </c>
      <c r="Q474" s="33" t="e">
        <v>#N/A</v>
      </c>
      <c r="R474" s="33" t="e">
        <v>#N/A</v>
      </c>
      <c r="S474" s="114" t="e">
        <v>#N/A</v>
      </c>
    </row>
    <row r="475" spans="1:19" x14ac:dyDescent="0.2">
      <c r="A475" s="58">
        <v>44679</v>
      </c>
      <c r="B475" s="14">
        <v>20</v>
      </c>
      <c r="C475" s="380">
        <v>20</v>
      </c>
      <c r="D475" s="54" t="e">
        <v>#N/A</v>
      </c>
      <c r="E475" s="54">
        <v>23.442961621774103</v>
      </c>
      <c r="F475" s="54" t="e">
        <v>#N/A</v>
      </c>
      <c r="G475" s="54" t="e">
        <v>#N/A</v>
      </c>
      <c r="H475" s="54" t="e">
        <v>#N/A</v>
      </c>
      <c r="I475" s="54" t="e">
        <v>#N/A</v>
      </c>
      <c r="J475" s="54" t="e">
        <v>#N/A</v>
      </c>
      <c r="K475" s="54" t="e">
        <v>#N/A</v>
      </c>
      <c r="L475" s="54" t="e">
        <v>#N/A</v>
      </c>
      <c r="M475" s="59" t="e">
        <v>#N/A</v>
      </c>
      <c r="O475" s="40" t="e">
        <v>#N/A</v>
      </c>
      <c r="P475" s="33">
        <v>23.442961621774103</v>
      </c>
      <c r="Q475" s="33" t="e">
        <v>#N/A</v>
      </c>
      <c r="R475" s="33" t="e">
        <v>#N/A</v>
      </c>
      <c r="S475" s="114" t="e">
        <v>#N/A</v>
      </c>
    </row>
    <row r="476" spans="1:19" x14ac:dyDescent="0.2">
      <c r="A476" s="58">
        <v>44694</v>
      </c>
      <c r="B476" s="14">
        <v>130</v>
      </c>
      <c r="C476" s="380">
        <v>20</v>
      </c>
      <c r="D476" s="54" t="e">
        <v>#N/A</v>
      </c>
      <c r="E476" s="54">
        <v>23.533264820447215</v>
      </c>
      <c r="F476" s="54" t="e">
        <v>#N/A</v>
      </c>
      <c r="G476" s="54" t="e">
        <v>#N/A</v>
      </c>
      <c r="H476" s="54" t="e">
        <v>#N/A</v>
      </c>
      <c r="I476" s="54" t="e">
        <v>#N/A</v>
      </c>
      <c r="J476" s="54" t="e">
        <v>#N/A</v>
      </c>
      <c r="K476" s="54" t="e">
        <v>#N/A</v>
      </c>
      <c r="L476" s="54" t="e">
        <v>#N/A</v>
      </c>
      <c r="M476" s="59" t="e">
        <v>#N/A</v>
      </c>
      <c r="O476" s="40" t="e">
        <v>#N/A</v>
      </c>
      <c r="P476" s="33">
        <v>23.533264820447215</v>
      </c>
      <c r="Q476" s="33" t="e">
        <v>#N/A</v>
      </c>
      <c r="R476" s="33" t="e">
        <v>#N/A</v>
      </c>
      <c r="S476" s="114" t="e">
        <v>#N/A</v>
      </c>
    </row>
    <row r="477" spans="1:19" x14ac:dyDescent="0.2">
      <c r="A477" s="58">
        <v>44706</v>
      </c>
      <c r="B477" s="14">
        <v>80</v>
      </c>
      <c r="C477" s="380">
        <v>10</v>
      </c>
      <c r="D477" s="54" t="e">
        <v>#N/A</v>
      </c>
      <c r="E477" s="54" t="e">
        <v>#N/A</v>
      </c>
      <c r="F477" s="54" t="e">
        <v>#N/A</v>
      </c>
      <c r="G477" s="54">
        <v>28.596112630376737</v>
      </c>
      <c r="H477" s="54" t="e">
        <v>#N/A</v>
      </c>
      <c r="I477" s="54" t="e">
        <v>#N/A</v>
      </c>
      <c r="J477" s="54" t="e">
        <v>#N/A</v>
      </c>
      <c r="K477" s="54" t="e">
        <v>#N/A</v>
      </c>
      <c r="L477" s="54" t="e">
        <v>#N/A</v>
      </c>
      <c r="M477" s="59" t="e">
        <v>#N/A</v>
      </c>
      <c r="O477" s="40" t="e">
        <v>#N/A</v>
      </c>
      <c r="P477" s="33" t="e">
        <v>#N/A</v>
      </c>
      <c r="Q477" s="33">
        <v>28.596112630376737</v>
      </c>
      <c r="R477" s="33" t="e">
        <v>#N/A</v>
      </c>
      <c r="S477" s="114" t="e">
        <v>#N/A</v>
      </c>
    </row>
    <row r="478" spans="1:19" x14ac:dyDescent="0.2">
      <c r="A478" s="58">
        <v>44735</v>
      </c>
      <c r="B478" s="14">
        <v>80</v>
      </c>
      <c r="C478" s="380">
        <v>25</v>
      </c>
      <c r="D478" s="54" t="e">
        <v>#N/A</v>
      </c>
      <c r="E478" s="54">
        <v>27.456071768065176</v>
      </c>
      <c r="F478" s="54" t="e">
        <v>#N/A</v>
      </c>
      <c r="G478" s="54" t="e">
        <v>#N/A</v>
      </c>
      <c r="H478" s="54" t="e">
        <v>#N/A</v>
      </c>
      <c r="I478" s="54" t="e">
        <v>#N/A</v>
      </c>
      <c r="J478" s="54" t="e">
        <v>#N/A</v>
      </c>
      <c r="K478" s="54" t="e">
        <v>#N/A</v>
      </c>
      <c r="L478" s="54" t="e">
        <v>#N/A</v>
      </c>
      <c r="M478" s="59" t="e">
        <v>#N/A</v>
      </c>
      <c r="O478" s="40" t="e">
        <v>#N/A</v>
      </c>
      <c r="P478" s="33">
        <v>27.456071768065176</v>
      </c>
      <c r="Q478" s="33" t="e">
        <v>#N/A</v>
      </c>
      <c r="R478" s="33" t="e">
        <v>#N/A</v>
      </c>
      <c r="S478" s="114" t="e">
        <v>#N/A</v>
      </c>
    </row>
    <row r="479" spans="1:19" x14ac:dyDescent="0.2">
      <c r="A479" s="58">
        <v>44769</v>
      </c>
      <c r="B479" s="14">
        <v>66</v>
      </c>
      <c r="C479" s="380">
        <v>25</v>
      </c>
      <c r="D479" s="54" t="e">
        <v>#N/A</v>
      </c>
      <c r="E479" s="54">
        <v>29.973273908700321</v>
      </c>
      <c r="F479" s="54" t="e">
        <v>#N/A</v>
      </c>
      <c r="G479" s="54" t="e">
        <v>#N/A</v>
      </c>
      <c r="H479" s="54" t="e">
        <v>#N/A</v>
      </c>
      <c r="I479" s="54" t="e">
        <v>#N/A</v>
      </c>
      <c r="J479" s="54" t="e">
        <v>#N/A</v>
      </c>
      <c r="K479" s="54" t="e">
        <v>#N/A</v>
      </c>
      <c r="L479" s="54" t="e">
        <v>#N/A</v>
      </c>
      <c r="M479" s="59" t="e">
        <v>#N/A</v>
      </c>
      <c r="O479" s="40" t="e">
        <v>#N/A</v>
      </c>
      <c r="P479" s="33">
        <v>29.973273908700321</v>
      </c>
      <c r="Q479" s="33" t="e">
        <v>#N/A</v>
      </c>
      <c r="R479" s="33" t="e">
        <v>#N/A</v>
      </c>
      <c r="S479" s="114" t="e">
        <v>#N/A</v>
      </c>
    </row>
    <row r="480" spans="1:19" x14ac:dyDescent="0.2">
      <c r="A480" s="58">
        <v>44831</v>
      </c>
      <c r="B480" s="14">
        <v>107</v>
      </c>
      <c r="C480" s="380">
        <v>20</v>
      </c>
      <c r="D480" s="54" t="e">
        <v>#N/A</v>
      </c>
      <c r="E480" s="54" t="e">
        <v>#N/A</v>
      </c>
      <c r="F480" s="54" t="e">
        <v>#N/A</v>
      </c>
      <c r="G480" s="54" t="e">
        <v>#N/A</v>
      </c>
      <c r="H480" s="54" t="e">
        <v>#N/A</v>
      </c>
      <c r="I480" s="54">
        <v>36.868265387658738</v>
      </c>
      <c r="J480" s="54" t="e">
        <v>#N/A</v>
      </c>
      <c r="K480" s="54" t="e">
        <v>#N/A</v>
      </c>
      <c r="L480" s="54" t="e">
        <v>#N/A</v>
      </c>
      <c r="M480" s="59" t="e">
        <v>#N/A</v>
      </c>
      <c r="O480" s="40" t="e">
        <v>#N/A</v>
      </c>
      <c r="P480" s="33" t="e">
        <v>#N/A</v>
      </c>
      <c r="Q480" s="33" t="e">
        <v>#N/A</v>
      </c>
      <c r="R480" s="33">
        <v>36.868265387658738</v>
      </c>
      <c r="S480" s="114" t="e">
        <v>#N/A</v>
      </c>
    </row>
    <row r="481" spans="1:19" x14ac:dyDescent="0.2">
      <c r="A481" s="58">
        <v>44833</v>
      </c>
      <c r="B481" s="14">
        <v>100</v>
      </c>
      <c r="C481" s="380">
        <v>17</v>
      </c>
      <c r="D481" s="54">
        <v>21.014422076718574</v>
      </c>
      <c r="E481" s="54" t="e">
        <v>#N/A</v>
      </c>
      <c r="F481" s="54" t="e">
        <v>#N/A</v>
      </c>
      <c r="G481" s="54" t="e">
        <v>#N/A</v>
      </c>
      <c r="H481" s="54" t="e">
        <v>#N/A</v>
      </c>
      <c r="I481" s="54" t="e">
        <v>#N/A</v>
      </c>
      <c r="J481" s="54" t="e">
        <v>#N/A</v>
      </c>
      <c r="K481" s="54" t="e">
        <v>#N/A</v>
      </c>
      <c r="L481" s="54" t="e">
        <v>#N/A</v>
      </c>
      <c r="M481" s="59" t="e">
        <v>#N/A</v>
      </c>
      <c r="O481" s="40" t="e">
        <v>#N/A</v>
      </c>
      <c r="P481" s="33">
        <v>21.014422076718574</v>
      </c>
      <c r="Q481" s="33" t="e">
        <v>#N/A</v>
      </c>
      <c r="R481" s="33" t="e">
        <v>#N/A</v>
      </c>
      <c r="S481" s="114" t="e">
        <v>#N/A</v>
      </c>
    </row>
    <row r="482" spans="1:19" x14ac:dyDescent="0.2">
      <c r="A482" s="58">
        <v>44854</v>
      </c>
      <c r="B482" s="14">
        <v>125</v>
      </c>
      <c r="C482" s="380">
        <v>20</v>
      </c>
      <c r="D482" s="54" t="e">
        <v>#N/A</v>
      </c>
      <c r="E482" s="54">
        <v>19.403053699562943</v>
      </c>
      <c r="F482" s="54" t="e">
        <v>#N/A</v>
      </c>
      <c r="G482" s="54" t="e">
        <v>#N/A</v>
      </c>
      <c r="H482" s="54" t="e">
        <v>#N/A</v>
      </c>
      <c r="I482" s="54" t="e">
        <v>#N/A</v>
      </c>
      <c r="J482" s="54" t="e">
        <v>#N/A</v>
      </c>
      <c r="K482" s="54" t="e">
        <v>#N/A</v>
      </c>
      <c r="L482" s="54" t="e">
        <v>#N/A</v>
      </c>
      <c r="M482" s="59" t="e">
        <v>#N/A</v>
      </c>
      <c r="O482" s="40" t="e">
        <v>#N/A</v>
      </c>
      <c r="P482" s="33">
        <v>19.403053699562943</v>
      </c>
      <c r="Q482" s="33" t="e">
        <v>#N/A</v>
      </c>
      <c r="R482" s="33" t="e">
        <v>#N/A</v>
      </c>
      <c r="S482" s="114" t="e">
        <v>#N/A</v>
      </c>
    </row>
    <row r="483" spans="1:19" x14ac:dyDescent="0.2">
      <c r="A483" s="58">
        <v>44859</v>
      </c>
      <c r="B483" s="14">
        <v>30</v>
      </c>
      <c r="C483" s="380">
        <v>20</v>
      </c>
      <c r="D483" s="54" t="e">
        <v>#N/A</v>
      </c>
      <c r="E483" s="54" t="e">
        <v>#N/A</v>
      </c>
      <c r="F483" s="54">
        <v>48.85661003487072</v>
      </c>
      <c r="G483" s="54" t="e">
        <v>#N/A</v>
      </c>
      <c r="H483" s="54" t="e">
        <v>#N/A</v>
      </c>
      <c r="I483" s="54" t="e">
        <v>#N/A</v>
      </c>
      <c r="J483" s="54" t="e">
        <v>#N/A</v>
      </c>
      <c r="K483" s="54" t="e">
        <v>#N/A</v>
      </c>
      <c r="L483" s="54" t="e">
        <v>#N/A</v>
      </c>
      <c r="M483" s="59" t="e">
        <v>#N/A</v>
      </c>
      <c r="O483" s="40" t="e">
        <v>#N/A</v>
      </c>
      <c r="P483" s="33" t="e">
        <v>#N/A</v>
      </c>
      <c r="Q483" s="33">
        <v>48.85661003487072</v>
      </c>
      <c r="R483" s="33" t="e">
        <v>#N/A</v>
      </c>
      <c r="S483" s="114" t="e">
        <v>#N/A</v>
      </c>
    </row>
    <row r="484" spans="1:19" x14ac:dyDescent="0.2">
      <c r="A484" s="58">
        <v>44862</v>
      </c>
      <c r="B484" s="14">
        <v>100</v>
      </c>
      <c r="C484" s="380">
        <v>15</v>
      </c>
      <c r="D484" s="54">
        <v>22.030587067618431</v>
      </c>
      <c r="E484" s="54" t="e">
        <v>#N/A</v>
      </c>
      <c r="F484" s="54" t="e">
        <v>#N/A</v>
      </c>
      <c r="G484" s="54" t="e">
        <v>#N/A</v>
      </c>
      <c r="H484" s="54" t="e">
        <v>#N/A</v>
      </c>
      <c r="I484" s="54" t="e">
        <v>#N/A</v>
      </c>
      <c r="J484" s="54" t="e">
        <v>#N/A</v>
      </c>
      <c r="K484" s="54" t="e">
        <v>#N/A</v>
      </c>
      <c r="L484" s="54" t="e">
        <v>#N/A</v>
      </c>
      <c r="M484" s="59" t="e">
        <v>#N/A</v>
      </c>
      <c r="O484" s="40" t="e">
        <v>#N/A</v>
      </c>
      <c r="P484" s="33">
        <v>22.030587067618431</v>
      </c>
      <c r="Q484" s="33" t="e">
        <v>#N/A</v>
      </c>
      <c r="R484" s="33" t="e">
        <v>#N/A</v>
      </c>
      <c r="S484" s="114" t="e">
        <v>#N/A</v>
      </c>
    </row>
    <row r="485" spans="1:19" x14ac:dyDescent="0.2">
      <c r="A485" s="58">
        <v>44916</v>
      </c>
      <c r="B485" s="14">
        <v>150</v>
      </c>
      <c r="C485" s="380">
        <v>15</v>
      </c>
      <c r="D485" s="54" t="e">
        <v>#N/A</v>
      </c>
      <c r="E485" s="54" t="e">
        <v>#N/A</v>
      </c>
      <c r="F485" s="54" t="e">
        <v>#N/A</v>
      </c>
      <c r="G485" s="54" t="e">
        <v>#N/A</v>
      </c>
      <c r="H485" s="54" t="e">
        <v>#N/A</v>
      </c>
      <c r="I485" s="54">
        <v>48.726617552448126</v>
      </c>
      <c r="J485" s="54" t="e">
        <v>#N/A</v>
      </c>
      <c r="K485" s="54" t="e">
        <v>#N/A</v>
      </c>
      <c r="L485" s="54" t="e">
        <v>#N/A</v>
      </c>
      <c r="M485" s="59" t="e">
        <v>#N/A</v>
      </c>
      <c r="O485" s="40" t="e">
        <v>#N/A</v>
      </c>
      <c r="P485" s="33" t="e">
        <v>#N/A</v>
      </c>
      <c r="Q485" s="33" t="e">
        <v>#N/A</v>
      </c>
      <c r="R485" s="33">
        <v>48.726617552448126</v>
      </c>
      <c r="S485" s="114" t="e">
        <v>#N/A</v>
      </c>
    </row>
    <row r="486" spans="1:19" x14ac:dyDescent="0.2">
      <c r="A486" s="58">
        <v>44946</v>
      </c>
      <c r="B486" s="14">
        <v>100</v>
      </c>
      <c r="C486" s="380">
        <v>25</v>
      </c>
      <c r="D486" s="54" t="e">
        <v>#N/A</v>
      </c>
      <c r="E486" s="54">
        <v>27.902484336423459</v>
      </c>
      <c r="F486" s="54" t="e">
        <v>#N/A</v>
      </c>
      <c r="G486" s="54" t="e">
        <v>#N/A</v>
      </c>
      <c r="H486" s="54" t="e">
        <v>#N/A</v>
      </c>
      <c r="I486" s="54" t="e">
        <v>#N/A</v>
      </c>
      <c r="J486" s="54" t="e">
        <v>#N/A</v>
      </c>
      <c r="K486" s="54" t="e">
        <v>#N/A</v>
      </c>
      <c r="L486" s="54" t="e">
        <v>#N/A</v>
      </c>
      <c r="M486" s="59" t="e">
        <v>#N/A</v>
      </c>
      <c r="O486" s="40" t="e">
        <v>#N/A</v>
      </c>
      <c r="P486" s="33">
        <v>27.902484336423459</v>
      </c>
      <c r="Q486" s="33" t="e">
        <v>#N/A</v>
      </c>
      <c r="R486" s="33" t="e">
        <v>#N/A</v>
      </c>
      <c r="S486" s="114" t="e">
        <v>#N/A</v>
      </c>
    </row>
    <row r="487" spans="1:19" x14ac:dyDescent="0.2">
      <c r="A487" s="58">
        <v>44950</v>
      </c>
      <c r="B487" s="14">
        <v>65</v>
      </c>
      <c r="C487" s="380">
        <v>20</v>
      </c>
      <c r="D487" s="54" t="e">
        <v>#N/A</v>
      </c>
      <c r="E487" s="54">
        <v>35.595114687352684</v>
      </c>
      <c r="F487" s="54" t="e">
        <v>#N/A</v>
      </c>
      <c r="G487" s="54" t="e">
        <v>#N/A</v>
      </c>
      <c r="H487" s="54" t="e">
        <v>#N/A</v>
      </c>
      <c r="I487" s="54" t="e">
        <v>#N/A</v>
      </c>
      <c r="J487" s="54" t="e">
        <v>#N/A</v>
      </c>
      <c r="K487" s="54" t="e">
        <v>#N/A</v>
      </c>
      <c r="L487" s="54" t="e">
        <v>#N/A</v>
      </c>
      <c r="M487" s="59" t="e">
        <v>#N/A</v>
      </c>
      <c r="O487" s="40" t="e">
        <v>#N/A</v>
      </c>
      <c r="P487" s="33">
        <v>35.595114687352684</v>
      </c>
      <c r="Q487" s="33" t="e">
        <v>#N/A</v>
      </c>
      <c r="R487" s="33" t="e">
        <v>#N/A</v>
      </c>
      <c r="S487" s="114" t="e">
        <v>#N/A</v>
      </c>
    </row>
    <row r="488" spans="1:19" x14ac:dyDescent="0.2">
      <c r="A488" s="58">
        <v>45107</v>
      </c>
      <c r="B488" s="14">
        <v>138.80000000000001</v>
      </c>
      <c r="C488" s="380">
        <v>20</v>
      </c>
      <c r="D488" s="54" t="e">
        <v>#N/A</v>
      </c>
      <c r="E488" s="54" t="e">
        <v>#N/A</v>
      </c>
      <c r="F488" s="54" t="e">
        <v>#N/A</v>
      </c>
      <c r="G488" s="54" t="e">
        <v>#N/A</v>
      </c>
      <c r="H488" s="54" t="e">
        <v>#N/A</v>
      </c>
      <c r="I488" s="54" t="e">
        <v>#N/A</v>
      </c>
      <c r="J488" s="54" t="e">
        <v>#N/A</v>
      </c>
      <c r="K488" s="54" t="e">
        <v>#N/A</v>
      </c>
      <c r="L488" s="54">
        <v>45.212050614188165</v>
      </c>
      <c r="M488" s="59" t="e">
        <v>#N/A</v>
      </c>
      <c r="O488" s="40" t="e">
        <v>#N/A</v>
      </c>
      <c r="P488" s="33" t="e">
        <v>#N/A</v>
      </c>
      <c r="Q488" s="33" t="e">
        <v>#N/A</v>
      </c>
      <c r="R488" s="33" t="e">
        <v>#N/A</v>
      </c>
      <c r="S488" s="114">
        <v>45.212050614188165</v>
      </c>
    </row>
    <row r="489" spans="1:19" x14ac:dyDescent="0.2">
      <c r="A489" s="58">
        <v>45128</v>
      </c>
      <c r="B489" s="14">
        <v>140</v>
      </c>
      <c r="C489" s="380">
        <v>20</v>
      </c>
      <c r="D489" s="54" t="e">
        <v>#N/A</v>
      </c>
      <c r="E489" s="54">
        <v>26.102013252232897</v>
      </c>
      <c r="F489" s="54" t="e">
        <v>#N/A</v>
      </c>
      <c r="G489" s="54" t="e">
        <v>#N/A</v>
      </c>
      <c r="H489" s="54" t="e">
        <v>#N/A</v>
      </c>
      <c r="I489" s="54" t="e">
        <v>#N/A</v>
      </c>
      <c r="J489" s="54" t="e">
        <v>#N/A</v>
      </c>
      <c r="K489" s="54" t="e">
        <v>#N/A</v>
      </c>
      <c r="L489" s="54" t="e">
        <v>#N/A</v>
      </c>
      <c r="M489" s="59" t="e">
        <v>#N/A</v>
      </c>
      <c r="O489" s="40" t="e">
        <v>#N/A</v>
      </c>
      <c r="P489" s="33">
        <v>26.102013252232897</v>
      </c>
      <c r="Q489" s="33" t="e">
        <v>#N/A</v>
      </c>
      <c r="R489" s="33" t="e">
        <v>#N/A</v>
      </c>
      <c r="S489" s="114" t="e">
        <v>#N/A</v>
      </c>
    </row>
    <row r="490" spans="1:19" x14ac:dyDescent="0.2">
      <c r="A490" s="58">
        <v>45223</v>
      </c>
      <c r="B490" s="14">
        <v>100</v>
      </c>
      <c r="C490" s="380">
        <v>20</v>
      </c>
      <c r="D490" s="54" t="e">
        <v>#N/A</v>
      </c>
      <c r="E490" s="54">
        <v>23.439006082848614</v>
      </c>
      <c r="F490" s="54" t="e">
        <v>#N/A</v>
      </c>
      <c r="G490" s="54" t="e">
        <v>#N/A</v>
      </c>
      <c r="H490" s="54" t="e">
        <v>#N/A</v>
      </c>
      <c r="I490" s="54" t="e">
        <v>#N/A</v>
      </c>
      <c r="J490" s="54" t="e">
        <v>#N/A</v>
      </c>
      <c r="K490" s="54" t="e">
        <v>#N/A</v>
      </c>
      <c r="L490" s="54" t="e">
        <v>#N/A</v>
      </c>
      <c r="M490" s="59" t="e">
        <v>#N/A</v>
      </c>
      <c r="O490" s="40" t="e">
        <v>#N/A</v>
      </c>
      <c r="P490" s="33">
        <v>23.439006082848614</v>
      </c>
      <c r="Q490" s="33" t="e">
        <v>#N/A</v>
      </c>
      <c r="R490" s="33" t="e">
        <v>#N/A</v>
      </c>
      <c r="S490" s="114" t="e">
        <v>#N/A</v>
      </c>
    </row>
    <row r="491" spans="1:19" x14ac:dyDescent="0.2">
      <c r="A491" s="58">
        <v>45245</v>
      </c>
      <c r="B491" s="14">
        <v>25</v>
      </c>
      <c r="C491" s="380">
        <v>25</v>
      </c>
      <c r="D491" s="54" t="e">
        <v>#N/A</v>
      </c>
      <c r="E491" s="54">
        <v>26.288147162518989</v>
      </c>
      <c r="F491" s="54" t="e">
        <v>#N/A</v>
      </c>
      <c r="G491" s="54" t="e">
        <v>#N/A</v>
      </c>
      <c r="H491" s="54" t="e">
        <v>#N/A</v>
      </c>
      <c r="I491" s="54" t="e">
        <v>#N/A</v>
      </c>
      <c r="J491" s="54" t="e">
        <v>#N/A</v>
      </c>
      <c r="K491" s="54" t="e">
        <v>#N/A</v>
      </c>
      <c r="L491" s="54" t="e">
        <v>#N/A</v>
      </c>
      <c r="M491" s="59" t="e">
        <v>#N/A</v>
      </c>
      <c r="O491" s="40" t="e">
        <v>#N/A</v>
      </c>
      <c r="P491" s="33">
        <v>26.288147162518989</v>
      </c>
      <c r="Q491" s="33" t="e">
        <v>#N/A</v>
      </c>
      <c r="R491" s="33" t="e">
        <v>#N/A</v>
      </c>
      <c r="S491" s="114" t="e">
        <v>#N/A</v>
      </c>
    </row>
    <row r="492" spans="1:19" x14ac:dyDescent="0.2">
      <c r="A492" s="58">
        <v>45247</v>
      </c>
      <c r="B492" s="14">
        <v>300</v>
      </c>
      <c r="C492" s="380">
        <v>20</v>
      </c>
      <c r="D492" s="54" t="e">
        <v>#N/A</v>
      </c>
      <c r="E492" s="54" t="e">
        <v>#N/A</v>
      </c>
      <c r="F492" s="54">
        <v>46.010904379712386</v>
      </c>
      <c r="G492" s="54" t="e">
        <v>#N/A</v>
      </c>
      <c r="H492" s="54" t="e">
        <v>#N/A</v>
      </c>
      <c r="I492" s="54" t="e">
        <v>#N/A</v>
      </c>
      <c r="J492" s="54" t="e">
        <v>#N/A</v>
      </c>
      <c r="K492" s="54" t="e">
        <v>#N/A</v>
      </c>
      <c r="L492" s="54" t="e">
        <v>#N/A</v>
      </c>
      <c r="M492" s="59" t="e">
        <v>#N/A</v>
      </c>
      <c r="O492" s="40" t="e">
        <v>#N/A</v>
      </c>
      <c r="P492" s="33" t="e">
        <v>#N/A</v>
      </c>
      <c r="Q492" s="33">
        <v>46.010904379712386</v>
      </c>
      <c r="R492" s="33" t="e">
        <v>#N/A</v>
      </c>
      <c r="S492" s="114" t="e">
        <v>#N/A</v>
      </c>
    </row>
    <row r="493" spans="1:19" x14ac:dyDescent="0.2">
      <c r="A493" s="58">
        <v>45322</v>
      </c>
      <c r="B493" s="14">
        <v>200</v>
      </c>
      <c r="C493" s="380">
        <v>25</v>
      </c>
      <c r="D493" s="54" t="e">
        <v>#N/A</v>
      </c>
      <c r="E493" s="54">
        <v>28.251770669212391</v>
      </c>
      <c r="F493" s="54" t="e">
        <v>#N/A</v>
      </c>
      <c r="G493" s="54" t="e">
        <v>#N/A</v>
      </c>
      <c r="H493" s="54" t="e">
        <v>#N/A</v>
      </c>
      <c r="I493" s="54" t="e">
        <v>#N/A</v>
      </c>
      <c r="J493" s="54" t="e">
        <v>#N/A</v>
      </c>
      <c r="K493" s="54" t="e">
        <v>#N/A</v>
      </c>
      <c r="L493" s="54" t="e">
        <v>#N/A</v>
      </c>
      <c r="M493" s="59" t="e">
        <v>#N/A</v>
      </c>
      <c r="O493" s="40" t="e">
        <v>#N/A</v>
      </c>
      <c r="P493" s="33">
        <v>28.251770669212391</v>
      </c>
      <c r="Q493" s="33" t="e">
        <v>#N/A</v>
      </c>
      <c r="R493" s="33" t="e">
        <v>#N/A</v>
      </c>
      <c r="S493" s="114" t="e">
        <v>#N/A</v>
      </c>
    </row>
    <row r="494" spans="1:19" x14ac:dyDescent="0.2">
      <c r="A494" s="58">
        <v>45337</v>
      </c>
      <c r="B494" s="14">
        <v>125</v>
      </c>
      <c r="C494" s="380">
        <v>20</v>
      </c>
      <c r="D494" s="54">
        <v>35.069312574602655</v>
      </c>
      <c r="E494" s="54" t="e">
        <v>#N/A</v>
      </c>
      <c r="F494" s="54" t="e">
        <v>#N/A</v>
      </c>
      <c r="G494" s="54" t="e">
        <v>#N/A</v>
      </c>
      <c r="H494" s="54" t="e">
        <v>#N/A</v>
      </c>
      <c r="I494" s="54" t="e">
        <v>#N/A</v>
      </c>
      <c r="J494" s="54" t="e">
        <v>#N/A</v>
      </c>
      <c r="K494" s="54" t="e">
        <v>#N/A</v>
      </c>
      <c r="L494" s="54" t="e">
        <v>#N/A</v>
      </c>
      <c r="M494" s="59" t="e">
        <v>#N/A</v>
      </c>
      <c r="O494" s="40" t="e">
        <v>#N/A</v>
      </c>
      <c r="P494" s="33">
        <v>35.069312574602655</v>
      </c>
      <c r="Q494" s="33" t="e">
        <v>#N/A</v>
      </c>
      <c r="R494" s="33" t="e">
        <v>#N/A</v>
      </c>
      <c r="S494" s="114" t="e">
        <v>#N/A</v>
      </c>
    </row>
    <row r="495" spans="1:19" x14ac:dyDescent="0.2">
      <c r="A495" s="58">
        <v>45372</v>
      </c>
      <c r="B495" s="14">
        <v>35</v>
      </c>
      <c r="C495" s="380">
        <v>12</v>
      </c>
      <c r="D495" s="54" t="e">
        <v>#N/A</v>
      </c>
      <c r="E495" s="54" t="e">
        <v>#N/A</v>
      </c>
      <c r="F495" s="54">
        <v>47.374907061169623</v>
      </c>
      <c r="G495" s="54" t="e">
        <v>#N/A</v>
      </c>
      <c r="H495" s="54" t="e">
        <v>#N/A</v>
      </c>
      <c r="I495" s="54" t="e">
        <v>#N/A</v>
      </c>
      <c r="J495" s="54" t="e">
        <v>#N/A</v>
      </c>
      <c r="K495" s="54" t="e">
        <v>#N/A</v>
      </c>
      <c r="L495" s="54" t="e">
        <v>#N/A</v>
      </c>
      <c r="M495" s="59" t="e">
        <v>#N/A</v>
      </c>
      <c r="O495" s="40" t="e">
        <v>#N/A</v>
      </c>
      <c r="P495" s="33" t="e">
        <v>#N/A</v>
      </c>
      <c r="Q495" s="33">
        <v>47.374907061169623</v>
      </c>
      <c r="R495" s="33" t="e">
        <v>#N/A</v>
      </c>
      <c r="S495" s="114" t="e">
        <v>#N/A</v>
      </c>
    </row>
    <row r="496" spans="1:19" x14ac:dyDescent="0.2">
      <c r="A496" s="58">
        <v>45415</v>
      </c>
      <c r="B496" s="14">
        <v>127.85</v>
      </c>
      <c r="C496" s="380">
        <v>25</v>
      </c>
      <c r="D496" s="54" t="e">
        <v>#N/A</v>
      </c>
      <c r="E496" s="54">
        <v>25.055891705414471</v>
      </c>
      <c r="F496" s="54" t="e">
        <v>#N/A</v>
      </c>
      <c r="G496" s="54" t="e">
        <v>#N/A</v>
      </c>
      <c r="H496" s="54" t="e">
        <v>#N/A</v>
      </c>
      <c r="I496" s="54" t="e">
        <v>#N/A</v>
      </c>
      <c r="J496" s="54" t="e">
        <v>#N/A</v>
      </c>
      <c r="K496" s="54" t="e">
        <v>#N/A</v>
      </c>
      <c r="L496" s="54" t="e">
        <v>#N/A</v>
      </c>
      <c r="M496" s="59" t="e">
        <v>#N/A</v>
      </c>
      <c r="O496" s="40" t="e">
        <v>#N/A</v>
      </c>
      <c r="P496" s="33">
        <v>25.055891705414471</v>
      </c>
      <c r="Q496" s="33" t="e">
        <v>#N/A</v>
      </c>
      <c r="R496" s="33" t="e">
        <v>#N/A</v>
      </c>
      <c r="S496" s="114" t="e">
        <v>#N/A</v>
      </c>
    </row>
    <row r="497" spans="1:19" x14ac:dyDescent="0.2">
      <c r="A497" s="167">
        <v>45415</v>
      </c>
      <c r="B497" s="60">
        <v>700</v>
      </c>
      <c r="C497" s="1031">
        <v>25</v>
      </c>
      <c r="D497" s="61" t="e">
        <v>#N/A</v>
      </c>
      <c r="E497" s="61">
        <v>25.323830431744046</v>
      </c>
      <c r="F497" s="61" t="e">
        <v>#N/A</v>
      </c>
      <c r="G497" s="61" t="e">
        <v>#N/A</v>
      </c>
      <c r="H497" s="61" t="e">
        <v>#N/A</v>
      </c>
      <c r="I497" s="61" t="e">
        <v>#N/A</v>
      </c>
      <c r="J497" s="61" t="e">
        <v>#N/A</v>
      </c>
      <c r="K497" s="61" t="e">
        <v>#N/A</v>
      </c>
      <c r="L497" s="61" t="e">
        <v>#N/A</v>
      </c>
      <c r="M497" s="951" t="e">
        <v>#N/A</v>
      </c>
      <c r="N497" s="470"/>
      <c r="O497" s="952" t="e">
        <v>#N/A</v>
      </c>
      <c r="P497" s="953">
        <v>25.323830431744046</v>
      </c>
      <c r="Q497" s="953" t="e">
        <v>#N/A</v>
      </c>
      <c r="R497" s="953" t="e">
        <v>#N/A</v>
      </c>
      <c r="S497" s="954" t="e">
        <v>#N/A</v>
      </c>
    </row>
    <row r="498" spans="1:19" x14ac:dyDescent="0.2">
      <c r="A498" s="126"/>
      <c r="I498" s="54"/>
      <c r="J498" s="54"/>
      <c r="K498" s="54"/>
      <c r="L498" s="54"/>
      <c r="M498" s="54"/>
      <c r="O498" s="33"/>
      <c r="P498" s="33"/>
      <c r="Q498" s="33"/>
      <c r="R498" s="33"/>
      <c r="S498" s="33"/>
    </row>
    <row r="499" spans="1:19" x14ac:dyDescent="0.2">
      <c r="A499" s="126"/>
      <c r="I499" s="54"/>
      <c r="J499" s="54"/>
      <c r="K499" s="54"/>
      <c r="L499" s="54"/>
      <c r="M499" s="54"/>
      <c r="O499" s="33"/>
      <c r="P499" s="33"/>
      <c r="Q499" s="33"/>
      <c r="R499" s="33"/>
      <c r="S499" s="33"/>
    </row>
    <row r="500" spans="1:19" x14ac:dyDescent="0.2">
      <c r="A500" s="126"/>
      <c r="I500" s="54"/>
      <c r="J500" s="54"/>
      <c r="K500" s="54"/>
      <c r="L500" s="54"/>
      <c r="M500" s="54"/>
      <c r="O500" s="33"/>
      <c r="P500" s="33"/>
      <c r="Q500" s="33"/>
      <c r="R500" s="33"/>
      <c r="S500" s="33"/>
    </row>
    <row r="501" spans="1:19" x14ac:dyDescent="0.2">
      <c r="A501" s="126"/>
    </row>
  </sheetData>
  <sortState xmlns:xlrd2="http://schemas.microsoft.com/office/spreadsheetml/2017/richdata2" ref="A26:S447">
    <sortCondition ref="A26:A447"/>
  </sortState>
  <pageMargins left="0.75" right="0.75" top="1" bottom="1" header="0.5" footer="0.5"/>
  <headerFooter alignWithMargins="0"/>
  <drawing r:id="rId1"/>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Sheet59">
    <tabColor theme="5" tint="0.39997558519241921"/>
  </sheetPr>
  <dimension ref="A1:H508"/>
  <sheetViews>
    <sheetView zoomScaleNormal="100" workbookViewId="0">
      <selection activeCell="P15" sqref="P15"/>
    </sheetView>
  </sheetViews>
  <sheetFormatPr defaultColWidth="8.7109375" defaultRowHeight="12.75" x14ac:dyDescent="0.2"/>
  <cols>
    <col min="1" max="1" width="17.42578125" style="14" customWidth="1"/>
    <col min="2" max="2" width="13.42578125" style="14" bestFit="1" customWidth="1"/>
    <col min="3" max="3" width="11.7109375" style="54" bestFit="1" customWidth="1"/>
    <col min="4" max="4" width="14.140625" style="54" bestFit="1" customWidth="1"/>
    <col min="5" max="5" width="17.85546875" style="54" bestFit="1" customWidth="1"/>
    <col min="6" max="6" width="13.42578125" style="54" bestFit="1" customWidth="1"/>
    <col min="7" max="7" width="11.7109375" style="54" bestFit="1" customWidth="1"/>
    <col min="8" max="8" width="8.7109375" style="1" customWidth="1"/>
    <col min="9" max="13" width="8.7109375" style="1"/>
    <col min="14" max="14" width="10.28515625" style="1" bestFit="1" customWidth="1"/>
    <col min="15" max="16384" width="8.7109375" style="1"/>
  </cols>
  <sheetData>
    <row r="1" spans="1:1" ht="15" x14ac:dyDescent="0.2">
      <c r="A1" s="53" t="s">
        <v>351</v>
      </c>
    </row>
    <row r="22" spans="1:8" x14ac:dyDescent="0.2">
      <c r="A22" s="25" t="s">
        <v>123</v>
      </c>
    </row>
    <row r="23" spans="1:8" x14ac:dyDescent="0.2">
      <c r="A23" s="25"/>
    </row>
    <row r="24" spans="1:8" x14ac:dyDescent="0.2">
      <c r="A24" s="170" t="s">
        <v>237</v>
      </c>
      <c r="E24" s="169" t="s">
        <v>238</v>
      </c>
    </row>
    <row r="25" spans="1:8" x14ac:dyDescent="0.2">
      <c r="A25" s="113" t="s">
        <v>77</v>
      </c>
      <c r="B25" s="34" t="s">
        <v>71</v>
      </c>
      <c r="C25" s="63" t="s">
        <v>2414</v>
      </c>
      <c r="E25" s="113" t="s">
        <v>77</v>
      </c>
      <c r="F25" s="34" t="s">
        <v>71</v>
      </c>
      <c r="G25" s="63" t="s">
        <v>2414</v>
      </c>
      <c r="H25" s="54"/>
    </row>
    <row r="26" spans="1:8" x14ac:dyDescent="0.2">
      <c r="A26" s="58">
        <v>39258</v>
      </c>
      <c r="B26" s="120">
        <v>5</v>
      </c>
      <c r="C26" s="59">
        <v>247.55519322607671</v>
      </c>
      <c r="E26" s="166">
        <v>39931</v>
      </c>
      <c r="F26" s="70">
        <v>377</v>
      </c>
      <c r="G26" s="855">
        <v>174.04645268365726</v>
      </c>
      <c r="H26" s="165" t="s">
        <v>233</v>
      </c>
    </row>
    <row r="27" spans="1:8" x14ac:dyDescent="0.2">
      <c r="A27" s="58">
        <v>39630</v>
      </c>
      <c r="B27" s="120">
        <v>550</v>
      </c>
      <c r="C27" s="59">
        <v>167.82681218499144</v>
      </c>
      <c r="E27" s="58"/>
      <c r="G27" s="59"/>
      <c r="H27" s="165"/>
    </row>
    <row r="28" spans="1:8" x14ac:dyDescent="0.2">
      <c r="A28" s="58">
        <v>39652</v>
      </c>
      <c r="B28" s="120">
        <v>210</v>
      </c>
      <c r="C28" s="59">
        <v>145.05181849746117</v>
      </c>
      <c r="E28" s="58">
        <v>40121</v>
      </c>
      <c r="F28" s="54">
        <v>110</v>
      </c>
      <c r="G28" s="59">
        <v>150.7707629988476</v>
      </c>
      <c r="H28" s="165" t="s">
        <v>234</v>
      </c>
    </row>
    <row r="29" spans="1:8" x14ac:dyDescent="0.2">
      <c r="A29" s="58">
        <v>39801</v>
      </c>
      <c r="B29" s="120">
        <v>10</v>
      </c>
      <c r="C29" s="59">
        <v>192.26487125862249</v>
      </c>
      <c r="E29" s="58"/>
      <c r="G29" s="59"/>
      <c r="H29" s="165"/>
    </row>
    <row r="30" spans="1:8" x14ac:dyDescent="0.2">
      <c r="A30" s="58">
        <v>39941</v>
      </c>
      <c r="B30" s="120">
        <v>230</v>
      </c>
      <c r="C30" s="59">
        <v>161.88769618038208</v>
      </c>
      <c r="E30" s="58">
        <v>40084</v>
      </c>
      <c r="F30" s="54">
        <v>250</v>
      </c>
      <c r="G30" s="59">
        <v>217.04739322297232</v>
      </c>
      <c r="H30" s="165" t="s">
        <v>235</v>
      </c>
    </row>
    <row r="31" spans="1:8" x14ac:dyDescent="0.2">
      <c r="A31" s="58">
        <v>39965</v>
      </c>
      <c r="B31" s="120">
        <v>20</v>
      </c>
      <c r="C31" s="59">
        <v>143.56460204039954</v>
      </c>
      <c r="E31" s="58">
        <v>40739</v>
      </c>
      <c r="F31" s="54">
        <v>250</v>
      </c>
      <c r="G31" s="59">
        <v>223.72889821929411</v>
      </c>
      <c r="H31" s="165" t="s">
        <v>235</v>
      </c>
    </row>
    <row r="32" spans="1:8" x14ac:dyDescent="0.2">
      <c r="A32" s="58">
        <v>39986</v>
      </c>
      <c r="B32" s="120">
        <v>48</v>
      </c>
      <c r="C32" s="59">
        <v>189.78435494230879</v>
      </c>
      <c r="E32" s="168"/>
      <c r="G32" s="59"/>
      <c r="H32" s="54"/>
    </row>
    <row r="33" spans="1:8" x14ac:dyDescent="0.2">
      <c r="A33" s="58">
        <v>40042</v>
      </c>
      <c r="B33" s="120">
        <v>250</v>
      </c>
      <c r="C33" s="59">
        <v>160.34442766598573</v>
      </c>
      <c r="E33" s="167">
        <v>40527</v>
      </c>
      <c r="F33" s="61">
        <v>250</v>
      </c>
      <c r="G33" s="951">
        <v>148.85275318591854</v>
      </c>
      <c r="H33" s="165" t="s">
        <v>236</v>
      </c>
    </row>
    <row r="34" spans="1:8" x14ac:dyDescent="0.2">
      <c r="A34" s="58">
        <v>40064</v>
      </c>
      <c r="B34" s="120">
        <v>250</v>
      </c>
      <c r="C34" s="59">
        <v>228.32696567073825</v>
      </c>
      <c r="H34" s="54"/>
    </row>
    <row r="35" spans="1:8" x14ac:dyDescent="0.2">
      <c r="A35" s="58">
        <v>40137</v>
      </c>
      <c r="B35" s="120">
        <v>21</v>
      </c>
      <c r="C35" s="59">
        <v>133.3653403527571</v>
      </c>
      <c r="E35" s="126"/>
      <c r="H35" s="54"/>
    </row>
    <row r="36" spans="1:8" x14ac:dyDescent="0.2">
      <c r="A36" s="58">
        <v>40171</v>
      </c>
      <c r="B36" s="120">
        <v>6</v>
      </c>
      <c r="C36" s="59">
        <v>281.7783709606249</v>
      </c>
      <c r="H36" s="54"/>
    </row>
    <row r="37" spans="1:8" x14ac:dyDescent="0.2">
      <c r="A37" s="58">
        <v>40171</v>
      </c>
      <c r="B37" s="120">
        <v>19</v>
      </c>
      <c r="C37" s="59">
        <v>281.7783709606249</v>
      </c>
      <c r="H37" s="54"/>
    </row>
    <row r="38" spans="1:8" x14ac:dyDescent="0.2">
      <c r="A38" s="58">
        <v>40171</v>
      </c>
      <c r="B38" s="120">
        <v>20</v>
      </c>
      <c r="C38" s="59">
        <v>281.77837096062495</v>
      </c>
      <c r="H38" s="54"/>
    </row>
    <row r="39" spans="1:8" x14ac:dyDescent="0.2">
      <c r="A39" s="58">
        <v>40204</v>
      </c>
      <c r="B39" s="120">
        <v>50</v>
      </c>
      <c r="C39" s="59">
        <v>182.10645627573138</v>
      </c>
      <c r="H39" s="54"/>
    </row>
    <row r="40" spans="1:8" x14ac:dyDescent="0.2">
      <c r="A40" s="58">
        <v>40204</v>
      </c>
      <c r="B40" s="120">
        <v>20</v>
      </c>
      <c r="C40" s="59">
        <v>182.10645627573132</v>
      </c>
      <c r="H40" s="54"/>
    </row>
    <row r="41" spans="1:8" x14ac:dyDescent="0.2">
      <c r="A41" s="58">
        <v>40204</v>
      </c>
      <c r="B41" s="120">
        <v>20</v>
      </c>
      <c r="C41" s="59">
        <v>185.86043369220735</v>
      </c>
      <c r="H41" s="54"/>
    </row>
    <row r="42" spans="1:8" x14ac:dyDescent="0.2">
      <c r="A42" s="58">
        <v>40211</v>
      </c>
      <c r="B42" s="120">
        <v>50</v>
      </c>
      <c r="C42" s="59">
        <v>153.18876121795753</v>
      </c>
      <c r="H42" s="54"/>
    </row>
    <row r="43" spans="1:8" x14ac:dyDescent="0.2">
      <c r="A43" s="58">
        <v>40233</v>
      </c>
      <c r="B43" s="120">
        <v>300</v>
      </c>
      <c r="C43" s="59">
        <v>157.13783721601916</v>
      </c>
      <c r="H43" s="54"/>
    </row>
    <row r="44" spans="1:8" x14ac:dyDescent="0.2">
      <c r="A44" s="58">
        <v>40243</v>
      </c>
      <c r="B44" s="120">
        <v>40</v>
      </c>
      <c r="C44" s="59">
        <v>149.82266754096614</v>
      </c>
      <c r="H44" s="54"/>
    </row>
    <row r="45" spans="1:8" x14ac:dyDescent="0.2">
      <c r="A45" s="58">
        <v>40287</v>
      </c>
      <c r="B45" s="120">
        <v>29</v>
      </c>
      <c r="C45" s="59">
        <v>116.85600760339685</v>
      </c>
      <c r="H45" s="54"/>
    </row>
    <row r="46" spans="1:8" x14ac:dyDescent="0.2">
      <c r="A46" s="58">
        <v>40289</v>
      </c>
      <c r="B46" s="120">
        <v>66</v>
      </c>
      <c r="C46" s="59">
        <v>156.60698030688846</v>
      </c>
      <c r="H46" s="54"/>
    </row>
    <row r="47" spans="1:8" x14ac:dyDescent="0.2">
      <c r="A47" s="58">
        <v>40297</v>
      </c>
      <c r="B47" s="120">
        <v>25</v>
      </c>
      <c r="C47" s="59">
        <v>146.73224646665821</v>
      </c>
      <c r="H47" s="54"/>
    </row>
    <row r="48" spans="1:8" x14ac:dyDescent="0.2">
      <c r="A48" s="58">
        <v>40308</v>
      </c>
      <c r="B48" s="120">
        <v>125</v>
      </c>
      <c r="C48" s="59">
        <v>148.01621041992661</v>
      </c>
      <c r="H48" s="54"/>
    </row>
    <row r="49" spans="1:8" x14ac:dyDescent="0.2">
      <c r="A49" s="58">
        <v>40318</v>
      </c>
      <c r="B49" s="120">
        <v>25.8</v>
      </c>
      <c r="C49" s="59">
        <v>176.93543700181155</v>
      </c>
      <c r="H49" s="54"/>
    </row>
    <row r="50" spans="1:8" x14ac:dyDescent="0.2">
      <c r="A50" s="58">
        <v>40330</v>
      </c>
      <c r="B50" s="120">
        <v>20</v>
      </c>
      <c r="C50" s="59">
        <v>146.73224646665827</v>
      </c>
      <c r="H50" s="54"/>
    </row>
    <row r="51" spans="1:8" x14ac:dyDescent="0.2">
      <c r="A51" s="58">
        <v>40385</v>
      </c>
      <c r="B51" s="120">
        <v>20</v>
      </c>
      <c r="C51" s="59">
        <v>147.99422142872723</v>
      </c>
      <c r="H51" s="54"/>
    </row>
    <row r="52" spans="1:8" x14ac:dyDescent="0.2">
      <c r="A52" s="58">
        <v>40388</v>
      </c>
      <c r="B52" s="120">
        <v>150</v>
      </c>
      <c r="C52" s="59">
        <v>175.12509618571127</v>
      </c>
      <c r="H52" s="54"/>
    </row>
    <row r="53" spans="1:8" x14ac:dyDescent="0.2">
      <c r="A53" s="58">
        <v>40388</v>
      </c>
      <c r="B53" s="120">
        <v>45</v>
      </c>
      <c r="C53" s="59">
        <v>143.25933007200575</v>
      </c>
      <c r="H53" s="54"/>
    </row>
    <row r="54" spans="1:8" x14ac:dyDescent="0.2">
      <c r="A54" s="58">
        <v>40414</v>
      </c>
      <c r="B54" s="120">
        <v>23</v>
      </c>
      <c r="C54" s="59">
        <v>125.38814262041379</v>
      </c>
      <c r="H54" s="54"/>
    </row>
    <row r="55" spans="1:8" x14ac:dyDescent="0.2">
      <c r="A55" s="58">
        <v>40441</v>
      </c>
      <c r="B55" s="120">
        <v>62.5</v>
      </c>
      <c r="C55" s="59">
        <v>142.89465983366449</v>
      </c>
      <c r="H55" s="54"/>
    </row>
    <row r="56" spans="1:8" x14ac:dyDescent="0.2">
      <c r="A56" s="58">
        <v>40492</v>
      </c>
      <c r="B56" s="120">
        <v>130</v>
      </c>
      <c r="C56" s="59">
        <v>144.92977722360675</v>
      </c>
      <c r="H56" s="54"/>
    </row>
    <row r="57" spans="1:8" x14ac:dyDescent="0.2">
      <c r="A57" s="58">
        <v>40497</v>
      </c>
      <c r="B57" s="120">
        <v>14</v>
      </c>
      <c r="C57" s="59">
        <v>88.684356277787998</v>
      </c>
      <c r="H57" s="54"/>
    </row>
    <row r="58" spans="1:8" x14ac:dyDescent="0.2">
      <c r="A58" s="58">
        <v>40497</v>
      </c>
      <c r="B58" s="120">
        <v>20</v>
      </c>
      <c r="C58" s="59">
        <v>85.914585392517381</v>
      </c>
      <c r="H58" s="54"/>
    </row>
    <row r="59" spans="1:8" x14ac:dyDescent="0.2">
      <c r="A59" s="58">
        <v>40513</v>
      </c>
      <c r="B59" s="37">
        <v>9</v>
      </c>
      <c r="C59" s="59">
        <v>153.66307698214544</v>
      </c>
      <c r="H59" s="54"/>
    </row>
    <row r="60" spans="1:8" x14ac:dyDescent="0.2">
      <c r="A60" s="58">
        <v>40533</v>
      </c>
      <c r="B60" s="120">
        <v>60</v>
      </c>
      <c r="C60" s="59">
        <v>147.26293885990756</v>
      </c>
      <c r="H60" s="54"/>
    </row>
    <row r="61" spans="1:8" x14ac:dyDescent="0.2">
      <c r="A61" s="58">
        <v>40542</v>
      </c>
      <c r="B61" s="120">
        <v>309</v>
      </c>
      <c r="C61" s="59">
        <v>125.3954676355618</v>
      </c>
      <c r="H61" s="54"/>
    </row>
    <row r="62" spans="1:8" x14ac:dyDescent="0.2">
      <c r="A62" s="58">
        <v>40542</v>
      </c>
      <c r="B62" s="120">
        <v>20</v>
      </c>
      <c r="C62" s="59">
        <v>165.01729454405353</v>
      </c>
      <c r="H62" s="54"/>
    </row>
    <row r="63" spans="1:8" x14ac:dyDescent="0.2">
      <c r="A63" s="58">
        <v>40548</v>
      </c>
      <c r="B63" s="120">
        <v>270</v>
      </c>
      <c r="C63" s="59">
        <v>125.64870234866511</v>
      </c>
      <c r="H63" s="54"/>
    </row>
    <row r="64" spans="1:8" x14ac:dyDescent="0.2">
      <c r="A64" s="58">
        <v>40550</v>
      </c>
      <c r="B64" s="120">
        <v>110</v>
      </c>
      <c r="C64" s="59">
        <v>141.60115774985525</v>
      </c>
      <c r="H64" s="54"/>
    </row>
    <row r="65" spans="1:8" x14ac:dyDescent="0.2">
      <c r="A65" s="58">
        <v>40568</v>
      </c>
      <c r="B65" s="120">
        <v>26</v>
      </c>
      <c r="C65" s="59">
        <v>149.30907238313944</v>
      </c>
      <c r="H65" s="54"/>
    </row>
    <row r="66" spans="1:8" x14ac:dyDescent="0.2">
      <c r="A66" s="58">
        <v>40581</v>
      </c>
      <c r="B66" s="120">
        <v>250</v>
      </c>
      <c r="C66" s="59">
        <v>131.68893421687895</v>
      </c>
      <c r="H66" s="54"/>
    </row>
    <row r="67" spans="1:8" x14ac:dyDescent="0.2">
      <c r="A67" s="58">
        <v>40585</v>
      </c>
      <c r="B67" s="120">
        <v>30</v>
      </c>
      <c r="C67" s="59">
        <v>125.69975442645813</v>
      </c>
      <c r="H67" s="54"/>
    </row>
    <row r="68" spans="1:8" x14ac:dyDescent="0.2">
      <c r="A68" s="58">
        <v>40585</v>
      </c>
      <c r="B68" s="120">
        <v>20</v>
      </c>
      <c r="C68" s="59">
        <v>128.9795427228824</v>
      </c>
      <c r="H68" s="54"/>
    </row>
    <row r="69" spans="1:8" x14ac:dyDescent="0.2">
      <c r="A69" s="58">
        <v>40610</v>
      </c>
      <c r="B69" s="120">
        <v>150</v>
      </c>
      <c r="C69" s="59">
        <v>103.71565132882648</v>
      </c>
      <c r="H69" s="54"/>
    </row>
    <row r="70" spans="1:8" x14ac:dyDescent="0.2">
      <c r="A70" s="58">
        <v>40697</v>
      </c>
      <c r="B70" s="120">
        <v>110</v>
      </c>
      <c r="C70" s="59">
        <v>131.69227715048649</v>
      </c>
      <c r="H70" s="54"/>
    </row>
    <row r="71" spans="1:8" x14ac:dyDescent="0.2">
      <c r="A71" s="58">
        <v>40697</v>
      </c>
      <c r="B71" s="120">
        <v>127</v>
      </c>
      <c r="C71" s="59">
        <v>122.35431115438432</v>
      </c>
      <c r="H71" s="54"/>
    </row>
    <row r="72" spans="1:8" x14ac:dyDescent="0.2">
      <c r="A72" s="58">
        <v>40715</v>
      </c>
      <c r="B72" s="120">
        <v>150</v>
      </c>
      <c r="C72" s="59">
        <v>118.07300048072948</v>
      </c>
      <c r="H72" s="54"/>
    </row>
    <row r="73" spans="1:8" x14ac:dyDescent="0.2">
      <c r="A73" s="58">
        <v>40732</v>
      </c>
      <c r="B73" s="120">
        <v>24</v>
      </c>
      <c r="C73" s="59">
        <v>137.19914385396703</v>
      </c>
      <c r="H73" s="54"/>
    </row>
    <row r="74" spans="1:8" x14ac:dyDescent="0.2">
      <c r="A74" s="58">
        <v>40738</v>
      </c>
      <c r="B74" s="120">
        <v>20</v>
      </c>
      <c r="C74" s="59">
        <v>110.7434710878664</v>
      </c>
      <c r="H74" s="54"/>
    </row>
    <row r="75" spans="1:8" x14ac:dyDescent="0.2">
      <c r="A75" s="58">
        <v>40745</v>
      </c>
      <c r="B75" s="120">
        <v>150</v>
      </c>
      <c r="C75" s="59">
        <v>130.29367773276073</v>
      </c>
      <c r="H75" s="54"/>
    </row>
    <row r="76" spans="1:8" x14ac:dyDescent="0.2">
      <c r="A76" s="58">
        <v>40815</v>
      </c>
      <c r="B76" s="120">
        <v>250</v>
      </c>
      <c r="C76" s="59">
        <v>94.102451832150678</v>
      </c>
      <c r="H76" s="54"/>
    </row>
    <row r="77" spans="1:8" x14ac:dyDescent="0.2">
      <c r="A77" s="58">
        <v>40817</v>
      </c>
      <c r="B77" s="120">
        <v>9</v>
      </c>
      <c r="C77" s="59">
        <v>152.46023860650482</v>
      </c>
      <c r="H77" s="54"/>
    </row>
    <row r="78" spans="1:8" x14ac:dyDescent="0.2">
      <c r="A78" s="58">
        <v>40885</v>
      </c>
      <c r="B78" s="120">
        <v>19</v>
      </c>
      <c r="C78" s="59">
        <v>119.06553063646714</v>
      </c>
      <c r="H78" s="54"/>
    </row>
    <row r="79" spans="1:8" x14ac:dyDescent="0.2">
      <c r="A79" s="58">
        <v>40897</v>
      </c>
      <c r="B79" s="120">
        <v>20</v>
      </c>
      <c r="C79" s="59">
        <v>93.128520919647983</v>
      </c>
      <c r="H79" s="54"/>
    </row>
    <row r="80" spans="1:8" x14ac:dyDescent="0.2">
      <c r="A80" s="58">
        <v>40897</v>
      </c>
      <c r="B80" s="120">
        <v>20</v>
      </c>
      <c r="C80" s="59">
        <v>91.477031043722633</v>
      </c>
      <c r="H80" s="54"/>
    </row>
    <row r="81" spans="1:8" x14ac:dyDescent="0.2">
      <c r="A81" s="58">
        <v>40909</v>
      </c>
      <c r="B81" s="120">
        <v>15</v>
      </c>
      <c r="C81" s="59">
        <v>94.239287234460846</v>
      </c>
      <c r="H81" s="54"/>
    </row>
    <row r="82" spans="1:8" x14ac:dyDescent="0.2">
      <c r="A82" s="58">
        <v>40909</v>
      </c>
      <c r="B82" s="120">
        <v>15</v>
      </c>
      <c r="C82" s="59">
        <v>84.549659231420691</v>
      </c>
      <c r="H82" s="54"/>
    </row>
    <row r="83" spans="1:8" x14ac:dyDescent="0.2">
      <c r="A83" s="58">
        <v>40942</v>
      </c>
      <c r="B83" s="120">
        <v>200</v>
      </c>
      <c r="C83" s="59">
        <v>97.32506282514187</v>
      </c>
      <c r="H83" s="54"/>
    </row>
    <row r="84" spans="1:8" x14ac:dyDescent="0.2">
      <c r="A84" s="58">
        <v>40966</v>
      </c>
      <c r="B84" s="120">
        <v>20</v>
      </c>
      <c r="C84" s="59">
        <v>88.733290634490118</v>
      </c>
      <c r="H84" s="54"/>
    </row>
    <row r="85" spans="1:8" x14ac:dyDescent="0.2">
      <c r="A85" s="58">
        <v>41093</v>
      </c>
      <c r="B85" s="120">
        <v>20</v>
      </c>
      <c r="C85" s="59">
        <v>100.25591101370608</v>
      </c>
      <c r="H85" s="54"/>
    </row>
    <row r="86" spans="1:8" x14ac:dyDescent="0.2">
      <c r="A86" s="58">
        <v>41093</v>
      </c>
      <c r="B86" s="37">
        <v>20</v>
      </c>
      <c r="C86" s="59">
        <v>106.50888927454555</v>
      </c>
      <c r="H86" s="54"/>
    </row>
    <row r="87" spans="1:8" x14ac:dyDescent="0.2">
      <c r="A87" s="58">
        <v>41124</v>
      </c>
      <c r="B87" s="120">
        <v>20</v>
      </c>
      <c r="C87" s="59">
        <v>101.90050315212549</v>
      </c>
      <c r="H87" s="54"/>
    </row>
    <row r="88" spans="1:8" x14ac:dyDescent="0.2">
      <c r="A88" s="58">
        <v>41134</v>
      </c>
      <c r="B88" s="120">
        <v>20</v>
      </c>
      <c r="C88" s="59">
        <v>103.95718652534538</v>
      </c>
      <c r="H88" s="54"/>
    </row>
    <row r="89" spans="1:8" x14ac:dyDescent="0.2">
      <c r="A89" s="58">
        <v>41137</v>
      </c>
      <c r="B89" s="120">
        <v>102</v>
      </c>
      <c r="C89" s="59">
        <v>101.64102313594458</v>
      </c>
      <c r="H89" s="54"/>
    </row>
    <row r="90" spans="1:8" x14ac:dyDescent="0.2">
      <c r="A90" s="58">
        <v>41150</v>
      </c>
      <c r="B90" s="120">
        <v>20</v>
      </c>
      <c r="C90" s="59">
        <v>97.788096335445942</v>
      </c>
      <c r="H90" s="54"/>
    </row>
    <row r="91" spans="1:8" x14ac:dyDescent="0.2">
      <c r="A91" s="58">
        <v>41152</v>
      </c>
      <c r="B91" s="120">
        <v>250</v>
      </c>
      <c r="C91" s="59">
        <v>100.85515993644231</v>
      </c>
      <c r="H91" s="54"/>
    </row>
    <row r="92" spans="1:8" x14ac:dyDescent="0.2">
      <c r="A92" s="58">
        <v>41169</v>
      </c>
      <c r="B92" s="120">
        <v>20</v>
      </c>
      <c r="C92" s="59">
        <v>95.906262965795435</v>
      </c>
      <c r="H92" s="54"/>
    </row>
    <row r="93" spans="1:8" x14ac:dyDescent="0.2">
      <c r="A93" s="58">
        <v>41169</v>
      </c>
      <c r="B93" s="120">
        <v>20.8</v>
      </c>
      <c r="C93" s="59">
        <v>114.36421281643311</v>
      </c>
      <c r="H93" s="54"/>
    </row>
    <row r="94" spans="1:8" x14ac:dyDescent="0.2">
      <c r="A94" s="58">
        <v>41199</v>
      </c>
      <c r="B94" s="120">
        <v>10</v>
      </c>
      <c r="C94" s="59">
        <v>98.299172773523722</v>
      </c>
      <c r="H94" s="54"/>
    </row>
    <row r="95" spans="1:8" x14ac:dyDescent="0.2">
      <c r="A95" s="58">
        <v>41214</v>
      </c>
      <c r="B95" s="120">
        <v>20</v>
      </c>
      <c r="C95" s="59">
        <v>78.08268065343897</v>
      </c>
      <c r="H95" s="54"/>
    </row>
    <row r="96" spans="1:8" x14ac:dyDescent="0.2">
      <c r="A96" s="58">
        <v>41228</v>
      </c>
      <c r="B96" s="120">
        <v>20</v>
      </c>
      <c r="C96" s="59">
        <v>89.299656439279403</v>
      </c>
      <c r="H96" s="54"/>
    </row>
    <row r="97" spans="1:8" x14ac:dyDescent="0.2">
      <c r="A97" s="58">
        <v>41255</v>
      </c>
      <c r="B97" s="120">
        <v>250</v>
      </c>
      <c r="C97" s="59">
        <v>87.050696592395724</v>
      </c>
      <c r="H97" s="54"/>
    </row>
    <row r="98" spans="1:8" x14ac:dyDescent="0.2">
      <c r="A98" s="58">
        <v>41256</v>
      </c>
      <c r="B98" s="120">
        <v>20</v>
      </c>
      <c r="C98" s="59">
        <v>93.594308765025659</v>
      </c>
      <c r="H98" s="54"/>
    </row>
    <row r="99" spans="1:8" x14ac:dyDescent="0.2">
      <c r="A99" s="58">
        <v>41333</v>
      </c>
      <c r="B99" s="120">
        <v>45</v>
      </c>
      <c r="C99" s="59">
        <v>88.160904492971255</v>
      </c>
      <c r="H99" s="54"/>
    </row>
    <row r="100" spans="1:8" x14ac:dyDescent="0.2">
      <c r="A100" s="58">
        <v>41355</v>
      </c>
      <c r="B100" s="37">
        <v>20</v>
      </c>
      <c r="C100" s="59">
        <v>99.382356866034868</v>
      </c>
      <c r="H100" s="54"/>
    </row>
    <row r="101" spans="1:8" x14ac:dyDescent="0.2">
      <c r="A101" s="58">
        <v>41355</v>
      </c>
      <c r="B101" s="37">
        <v>20</v>
      </c>
      <c r="C101" s="59">
        <v>97.855806287942926</v>
      </c>
      <c r="H101" s="54"/>
    </row>
    <row r="102" spans="1:8" x14ac:dyDescent="0.2">
      <c r="A102" s="58">
        <v>41358</v>
      </c>
      <c r="B102" s="120">
        <v>20</v>
      </c>
      <c r="C102" s="59">
        <v>83.459571885893553</v>
      </c>
      <c r="H102" s="54"/>
    </row>
    <row r="103" spans="1:8" x14ac:dyDescent="0.2">
      <c r="A103" s="58">
        <v>41374</v>
      </c>
      <c r="B103" s="120">
        <v>20</v>
      </c>
      <c r="C103" s="59">
        <v>95.839352635882591</v>
      </c>
      <c r="H103" s="54"/>
    </row>
    <row r="104" spans="1:8" x14ac:dyDescent="0.2">
      <c r="A104" s="58">
        <v>41380</v>
      </c>
      <c r="B104" s="120">
        <v>20</v>
      </c>
      <c r="C104" s="59">
        <v>70.264544348335235</v>
      </c>
      <c r="H104" s="54"/>
    </row>
    <row r="105" spans="1:8" x14ac:dyDescent="0.2">
      <c r="A105" s="58">
        <v>41426</v>
      </c>
      <c r="B105" s="120">
        <v>20</v>
      </c>
      <c r="C105" s="59">
        <v>63.35876825060965</v>
      </c>
      <c r="H105" s="54"/>
    </row>
    <row r="106" spans="1:8" x14ac:dyDescent="0.2">
      <c r="A106" s="58">
        <v>41428</v>
      </c>
      <c r="B106" s="120">
        <v>48</v>
      </c>
      <c r="C106" s="59">
        <v>71.942532068020498</v>
      </c>
      <c r="H106" s="54"/>
    </row>
    <row r="107" spans="1:8" x14ac:dyDescent="0.2">
      <c r="A107" s="58">
        <v>41428</v>
      </c>
      <c r="B107" s="120">
        <v>40</v>
      </c>
      <c r="C107" s="59">
        <v>72.906830832539114</v>
      </c>
      <c r="H107" s="54"/>
    </row>
    <row r="108" spans="1:8" x14ac:dyDescent="0.2">
      <c r="A108" s="58">
        <v>41458</v>
      </c>
      <c r="B108" s="120">
        <v>50</v>
      </c>
      <c r="C108" s="59">
        <v>61.682667222248348</v>
      </c>
      <c r="H108" s="54"/>
    </row>
    <row r="109" spans="1:8" x14ac:dyDescent="0.2">
      <c r="A109" s="58">
        <v>41465</v>
      </c>
      <c r="B109" s="120">
        <v>40</v>
      </c>
      <c r="C109" s="59">
        <v>63.147572356440961</v>
      </c>
      <c r="H109" s="54"/>
    </row>
    <row r="110" spans="1:8" x14ac:dyDescent="0.2">
      <c r="A110" s="58">
        <v>41465</v>
      </c>
      <c r="B110" s="120">
        <v>20</v>
      </c>
      <c r="C110" s="59">
        <v>67.738787447064823</v>
      </c>
      <c r="H110" s="54"/>
    </row>
    <row r="111" spans="1:8" x14ac:dyDescent="0.2">
      <c r="A111" s="58">
        <v>41472</v>
      </c>
      <c r="B111" s="120">
        <v>20</v>
      </c>
      <c r="C111" s="59">
        <v>92.185373397384168</v>
      </c>
      <c r="H111" s="54"/>
    </row>
    <row r="112" spans="1:8" x14ac:dyDescent="0.2">
      <c r="A112" s="58">
        <v>41472</v>
      </c>
      <c r="B112" s="120">
        <v>12</v>
      </c>
      <c r="C112" s="59">
        <v>92.185373397384154</v>
      </c>
      <c r="H112" s="54"/>
    </row>
    <row r="113" spans="1:8" x14ac:dyDescent="0.2">
      <c r="A113" s="58">
        <v>41523</v>
      </c>
      <c r="B113" s="120">
        <v>15</v>
      </c>
      <c r="C113" s="59">
        <v>72.625074707688384</v>
      </c>
      <c r="H113" s="54"/>
    </row>
    <row r="114" spans="1:8" x14ac:dyDescent="0.2">
      <c r="A114" s="58">
        <v>41544</v>
      </c>
      <c r="B114" s="120">
        <v>20</v>
      </c>
      <c r="C114" s="59">
        <v>69.358208632443109</v>
      </c>
      <c r="H114" s="54"/>
    </row>
    <row r="115" spans="1:8" x14ac:dyDescent="0.2">
      <c r="A115" s="58">
        <v>41556</v>
      </c>
      <c r="B115" s="120">
        <v>20</v>
      </c>
      <c r="C115" s="59">
        <v>72.252368348375242</v>
      </c>
      <c r="H115" s="54"/>
    </row>
    <row r="116" spans="1:8" x14ac:dyDescent="0.2">
      <c r="A116" s="58">
        <v>41569</v>
      </c>
      <c r="B116" s="120">
        <v>20</v>
      </c>
      <c r="C116" s="59">
        <v>69.611340780736711</v>
      </c>
      <c r="H116" s="54"/>
    </row>
    <row r="117" spans="1:8" x14ac:dyDescent="0.2">
      <c r="A117" s="58">
        <v>41609</v>
      </c>
      <c r="B117" s="120">
        <v>7.3140000000000001</v>
      </c>
      <c r="C117" s="59">
        <v>88.575538916697766</v>
      </c>
      <c r="H117" s="54"/>
    </row>
    <row r="118" spans="1:8" x14ac:dyDescent="0.2">
      <c r="A118" s="58">
        <v>41627</v>
      </c>
      <c r="B118" s="37">
        <v>150</v>
      </c>
      <c r="C118" s="59">
        <v>59.997580628519636</v>
      </c>
      <c r="H118" s="54"/>
    </row>
    <row r="119" spans="1:8" x14ac:dyDescent="0.2">
      <c r="A119" s="58">
        <v>41669</v>
      </c>
      <c r="B119" s="120">
        <v>7</v>
      </c>
      <c r="C119" s="59">
        <v>75.128885904510383</v>
      </c>
      <c r="H119" s="54"/>
    </row>
    <row r="120" spans="1:8" x14ac:dyDescent="0.2">
      <c r="A120" s="58">
        <v>41715</v>
      </c>
      <c r="B120" s="120">
        <v>20</v>
      </c>
      <c r="C120" s="59">
        <v>68.881630496966125</v>
      </c>
      <c r="H120" s="54"/>
    </row>
    <row r="121" spans="1:8" x14ac:dyDescent="0.2">
      <c r="A121" s="58">
        <v>41724</v>
      </c>
      <c r="B121" s="120">
        <v>25</v>
      </c>
      <c r="C121" s="59">
        <v>64.366386019041272</v>
      </c>
      <c r="H121" s="54"/>
    </row>
    <row r="122" spans="1:8" x14ac:dyDescent="0.2">
      <c r="A122" s="58">
        <v>41786</v>
      </c>
      <c r="B122" s="120">
        <v>30</v>
      </c>
      <c r="C122" s="59">
        <v>67.987933094338374</v>
      </c>
      <c r="H122" s="54"/>
    </row>
    <row r="123" spans="1:8" x14ac:dyDescent="0.2">
      <c r="A123" s="58">
        <v>41802</v>
      </c>
      <c r="B123" s="120">
        <v>30</v>
      </c>
      <c r="C123" s="59">
        <v>61.999024489743164</v>
      </c>
      <c r="H123" s="54"/>
    </row>
    <row r="124" spans="1:8" x14ac:dyDescent="0.2">
      <c r="A124" s="58">
        <v>41838</v>
      </c>
      <c r="B124" s="37">
        <v>93.6</v>
      </c>
      <c r="C124" s="59">
        <v>60.768335014005501</v>
      </c>
      <c r="H124" s="54"/>
    </row>
    <row r="125" spans="1:8" x14ac:dyDescent="0.2">
      <c r="A125" s="58">
        <v>41843</v>
      </c>
      <c r="B125" s="120">
        <v>45</v>
      </c>
      <c r="C125" s="59">
        <v>62.151924974754429</v>
      </c>
      <c r="H125" s="54"/>
    </row>
    <row r="126" spans="1:8" x14ac:dyDescent="0.2">
      <c r="A126" s="58">
        <v>41844</v>
      </c>
      <c r="B126" s="120">
        <v>56</v>
      </c>
      <c r="C126" s="59">
        <v>61.682667222248327</v>
      </c>
      <c r="H126" s="54"/>
    </row>
    <row r="127" spans="1:8" x14ac:dyDescent="0.2">
      <c r="A127" s="58">
        <v>41844</v>
      </c>
      <c r="B127" s="120">
        <v>56</v>
      </c>
      <c r="C127" s="59">
        <v>62.290284692191982</v>
      </c>
      <c r="H127" s="54"/>
    </row>
    <row r="128" spans="1:8" x14ac:dyDescent="0.2">
      <c r="A128" s="58">
        <v>41851</v>
      </c>
      <c r="B128" s="120">
        <v>200</v>
      </c>
      <c r="C128" s="59">
        <v>48.761158590014297</v>
      </c>
      <c r="H128" s="54"/>
    </row>
    <row r="129" spans="1:8" x14ac:dyDescent="0.2">
      <c r="A129" s="58">
        <v>41870</v>
      </c>
      <c r="B129" s="120">
        <v>100</v>
      </c>
      <c r="C129" s="59">
        <v>65.12899755958496</v>
      </c>
      <c r="H129" s="54"/>
    </row>
    <row r="130" spans="1:8" x14ac:dyDescent="0.2">
      <c r="A130" s="58">
        <v>41876</v>
      </c>
      <c r="B130" s="37">
        <v>60</v>
      </c>
      <c r="C130" s="59">
        <v>66.07803045839411</v>
      </c>
      <c r="H130" s="54"/>
    </row>
    <row r="131" spans="1:8" x14ac:dyDescent="0.2">
      <c r="A131" s="58">
        <v>41885</v>
      </c>
      <c r="B131" s="120">
        <v>60</v>
      </c>
      <c r="C131" s="59">
        <v>54.213510364264934</v>
      </c>
      <c r="H131" s="54"/>
    </row>
    <row r="132" spans="1:8" x14ac:dyDescent="0.2">
      <c r="A132" s="58">
        <v>41915</v>
      </c>
      <c r="B132" s="120">
        <v>30</v>
      </c>
      <c r="C132" s="59">
        <v>64.794971388899882</v>
      </c>
      <c r="H132" s="54"/>
    </row>
    <row r="133" spans="1:8" x14ac:dyDescent="0.2">
      <c r="A133" s="58">
        <v>41932</v>
      </c>
      <c r="B133" s="120">
        <v>40</v>
      </c>
      <c r="C133" s="59">
        <v>61.597476403669724</v>
      </c>
      <c r="H133" s="54"/>
    </row>
    <row r="134" spans="1:8" x14ac:dyDescent="0.2">
      <c r="A134" s="58">
        <v>41933</v>
      </c>
      <c r="B134" s="120">
        <v>11.4</v>
      </c>
      <c r="C134" s="59">
        <v>66.857811295412233</v>
      </c>
      <c r="H134" s="54"/>
    </row>
    <row r="135" spans="1:8" x14ac:dyDescent="0.2">
      <c r="A135" s="58">
        <v>41933</v>
      </c>
      <c r="B135" s="120">
        <v>20</v>
      </c>
      <c r="C135" s="59">
        <v>69.657587541132273</v>
      </c>
      <c r="H135" s="54"/>
    </row>
    <row r="136" spans="1:8" x14ac:dyDescent="0.2">
      <c r="A136" s="58">
        <v>41934</v>
      </c>
      <c r="B136" s="120">
        <v>20</v>
      </c>
      <c r="C136" s="59">
        <v>60.964967023098374</v>
      </c>
      <c r="H136" s="54"/>
    </row>
    <row r="137" spans="1:8" x14ac:dyDescent="0.2">
      <c r="A137" s="58">
        <v>41934</v>
      </c>
      <c r="B137" s="120">
        <v>20</v>
      </c>
      <c r="C137" s="59">
        <v>60.964967023098374</v>
      </c>
      <c r="H137" s="54"/>
    </row>
    <row r="138" spans="1:8" x14ac:dyDescent="0.2">
      <c r="A138" s="58">
        <v>41934</v>
      </c>
      <c r="B138" s="37">
        <v>15</v>
      </c>
      <c r="C138" s="59">
        <v>60.964967023098374</v>
      </c>
      <c r="H138" s="54"/>
    </row>
    <row r="139" spans="1:8" x14ac:dyDescent="0.2">
      <c r="A139" s="58">
        <v>41934</v>
      </c>
      <c r="B139" s="37">
        <v>20</v>
      </c>
      <c r="C139" s="59">
        <v>60.964967023098374</v>
      </c>
      <c r="H139" s="54"/>
    </row>
    <row r="140" spans="1:8" x14ac:dyDescent="0.2">
      <c r="A140" s="58">
        <v>41934</v>
      </c>
      <c r="B140" s="120">
        <v>20</v>
      </c>
      <c r="C140" s="59">
        <v>53.559607487833695</v>
      </c>
      <c r="H140" s="54"/>
    </row>
    <row r="141" spans="1:8" x14ac:dyDescent="0.2">
      <c r="A141" s="58">
        <v>41934</v>
      </c>
      <c r="B141" s="37">
        <v>14.7</v>
      </c>
      <c r="C141" s="59">
        <v>74.636677519547007</v>
      </c>
      <c r="H141" s="54"/>
    </row>
    <row r="142" spans="1:8" x14ac:dyDescent="0.2">
      <c r="A142" s="58">
        <v>41934</v>
      </c>
      <c r="B142" s="120">
        <v>19.5</v>
      </c>
      <c r="C142" s="59">
        <v>72.383698845327402</v>
      </c>
      <c r="H142" s="54"/>
    </row>
    <row r="143" spans="1:8" x14ac:dyDescent="0.2">
      <c r="A143" s="58">
        <v>41934</v>
      </c>
      <c r="B143" s="120">
        <v>19.5</v>
      </c>
      <c r="C143" s="59">
        <v>72.401722674721157</v>
      </c>
      <c r="H143" s="54"/>
    </row>
    <row r="144" spans="1:8" x14ac:dyDescent="0.2">
      <c r="A144" s="58">
        <v>41956</v>
      </c>
      <c r="B144" s="37">
        <v>30</v>
      </c>
      <c r="C144" s="59">
        <v>66.353726522440141</v>
      </c>
      <c r="H144" s="54"/>
    </row>
    <row r="145" spans="1:8" x14ac:dyDescent="0.2">
      <c r="A145" s="58">
        <v>41961</v>
      </c>
      <c r="B145" s="120">
        <v>45</v>
      </c>
      <c r="C145" s="59">
        <v>53.123592149082036</v>
      </c>
      <c r="H145" s="54"/>
    </row>
    <row r="146" spans="1:8" x14ac:dyDescent="0.2">
      <c r="A146" s="58">
        <v>41982</v>
      </c>
      <c r="B146" s="120">
        <v>130</v>
      </c>
      <c r="C146" s="59">
        <v>66.041571721512298</v>
      </c>
      <c r="H146" s="54"/>
    </row>
    <row r="147" spans="1:8" x14ac:dyDescent="0.2">
      <c r="A147" s="58">
        <v>42068</v>
      </c>
      <c r="B147" s="120">
        <v>10.5</v>
      </c>
      <c r="C147" s="59">
        <v>90.761541232974707</v>
      </c>
      <c r="H147" s="54"/>
    </row>
    <row r="148" spans="1:8" x14ac:dyDescent="0.2">
      <c r="A148" s="58">
        <v>42086</v>
      </c>
      <c r="B148" s="37">
        <v>20</v>
      </c>
      <c r="C148" s="59">
        <v>73.648253296219011</v>
      </c>
      <c r="H148" s="54"/>
    </row>
    <row r="149" spans="1:8" x14ac:dyDescent="0.2">
      <c r="A149" s="58">
        <v>42097</v>
      </c>
      <c r="B149" s="120">
        <v>54</v>
      </c>
      <c r="C149" s="59">
        <v>48.846748169688738</v>
      </c>
      <c r="H149" s="54"/>
    </row>
    <row r="150" spans="1:8" x14ac:dyDescent="0.2">
      <c r="A150" s="58">
        <v>42108</v>
      </c>
      <c r="B150" s="120">
        <v>6.8</v>
      </c>
      <c r="C150" s="59">
        <v>67.97462959882759</v>
      </c>
      <c r="H150" s="54"/>
    </row>
    <row r="151" spans="1:8" x14ac:dyDescent="0.2">
      <c r="A151" s="58">
        <v>42111</v>
      </c>
      <c r="B151" s="120">
        <v>20</v>
      </c>
      <c r="C151" s="59">
        <v>57.475803535344902</v>
      </c>
      <c r="H151" s="54"/>
    </row>
    <row r="152" spans="1:8" x14ac:dyDescent="0.2">
      <c r="A152" s="58">
        <v>42160</v>
      </c>
      <c r="B152" s="37">
        <v>100</v>
      </c>
      <c r="C152" s="59">
        <v>45.380770616487354</v>
      </c>
      <c r="H152" s="54"/>
    </row>
    <row r="153" spans="1:8" x14ac:dyDescent="0.2">
      <c r="A153" s="58">
        <v>42174</v>
      </c>
      <c r="B153" s="120">
        <v>100</v>
      </c>
      <c r="C153" s="59">
        <v>47.312136982400737</v>
      </c>
      <c r="H153" s="54"/>
    </row>
    <row r="154" spans="1:8" x14ac:dyDescent="0.2">
      <c r="A154" s="58">
        <v>42178</v>
      </c>
      <c r="B154" s="120">
        <v>46</v>
      </c>
      <c r="C154" s="59">
        <v>52.195850461992585</v>
      </c>
      <c r="H154" s="54"/>
    </row>
    <row r="155" spans="1:8" x14ac:dyDescent="0.2">
      <c r="A155" s="58">
        <v>42180</v>
      </c>
      <c r="B155" s="120">
        <v>100.815</v>
      </c>
      <c r="C155" s="59">
        <v>59.371368540055265</v>
      </c>
      <c r="H155" s="54"/>
    </row>
    <row r="156" spans="1:8" x14ac:dyDescent="0.2">
      <c r="A156" s="58">
        <v>42200</v>
      </c>
      <c r="B156" s="120">
        <v>125</v>
      </c>
      <c r="C156" s="59">
        <v>56.42059624559716</v>
      </c>
      <c r="H156" s="54"/>
    </row>
    <row r="157" spans="1:8" x14ac:dyDescent="0.2">
      <c r="A157" s="58">
        <v>42201</v>
      </c>
      <c r="B157" s="120">
        <v>150</v>
      </c>
      <c r="C157" s="59">
        <v>52.6918274716759</v>
      </c>
      <c r="H157" s="54"/>
    </row>
    <row r="158" spans="1:8" x14ac:dyDescent="0.2">
      <c r="A158" s="58">
        <v>42201</v>
      </c>
      <c r="B158" s="120">
        <v>180</v>
      </c>
      <c r="C158" s="59">
        <v>53.119417528349295</v>
      </c>
      <c r="H158" s="54"/>
    </row>
    <row r="159" spans="1:8" x14ac:dyDescent="0.2">
      <c r="A159" s="58">
        <v>42221</v>
      </c>
      <c r="B159" s="120">
        <v>30</v>
      </c>
      <c r="C159" s="59">
        <v>48.9225934992985</v>
      </c>
      <c r="H159" s="54"/>
    </row>
    <row r="160" spans="1:8" x14ac:dyDescent="0.2">
      <c r="A160" s="58">
        <v>42228</v>
      </c>
      <c r="B160" s="120">
        <v>10</v>
      </c>
      <c r="C160" s="59">
        <v>54.249751656535643</v>
      </c>
      <c r="H160" s="54"/>
    </row>
    <row r="161" spans="1:8" x14ac:dyDescent="0.2">
      <c r="A161" s="58">
        <v>42244</v>
      </c>
      <c r="B161" s="120">
        <v>150</v>
      </c>
      <c r="C161" s="59">
        <v>54.914902807335906</v>
      </c>
      <c r="H161" s="54"/>
    </row>
    <row r="162" spans="1:8" x14ac:dyDescent="0.2">
      <c r="A162" s="58">
        <v>42250</v>
      </c>
      <c r="B162" s="37">
        <v>10.88</v>
      </c>
      <c r="C162" s="59">
        <v>80.079018311453709</v>
      </c>
      <c r="H162" s="54"/>
    </row>
    <row r="163" spans="1:8" x14ac:dyDescent="0.2">
      <c r="A163" s="58">
        <v>42285</v>
      </c>
      <c r="B163" s="120">
        <v>50</v>
      </c>
      <c r="C163" s="59">
        <v>53.026443926873803</v>
      </c>
      <c r="H163" s="54"/>
    </row>
    <row r="164" spans="1:8" x14ac:dyDescent="0.2">
      <c r="A164" s="58">
        <v>42286</v>
      </c>
      <c r="B164" s="120">
        <v>154.27199999999999</v>
      </c>
      <c r="C164" s="59">
        <v>45.260694727455622</v>
      </c>
      <c r="H164" s="54"/>
    </row>
    <row r="165" spans="1:8" x14ac:dyDescent="0.2">
      <c r="A165" s="58">
        <v>42286</v>
      </c>
      <c r="B165" s="120">
        <v>103.5</v>
      </c>
      <c r="C165" s="59">
        <v>41.136293982748505</v>
      </c>
      <c r="H165" s="54"/>
    </row>
    <row r="166" spans="1:8" x14ac:dyDescent="0.2">
      <c r="A166" s="58">
        <v>42292</v>
      </c>
      <c r="B166" s="120">
        <v>125</v>
      </c>
      <c r="C166" s="59">
        <v>46.451944666734853</v>
      </c>
      <c r="H166" s="54"/>
    </row>
    <row r="167" spans="1:8" x14ac:dyDescent="0.2">
      <c r="A167" s="58">
        <v>42313</v>
      </c>
      <c r="B167" s="120">
        <v>85</v>
      </c>
      <c r="C167" s="59">
        <v>55.729559394029813</v>
      </c>
      <c r="H167" s="54"/>
    </row>
    <row r="168" spans="1:8" x14ac:dyDescent="0.2">
      <c r="A168" s="58">
        <v>42314</v>
      </c>
      <c r="B168" s="37">
        <v>54</v>
      </c>
      <c r="C168" s="59">
        <v>48.241732242309375</v>
      </c>
      <c r="H168" s="54"/>
    </row>
    <row r="169" spans="1:8" x14ac:dyDescent="0.2">
      <c r="A169" s="58">
        <v>42328</v>
      </c>
      <c r="B169" s="37">
        <v>86</v>
      </c>
      <c r="C169" s="59">
        <v>47.088897708062959</v>
      </c>
      <c r="H169" s="54"/>
    </row>
    <row r="170" spans="1:8" x14ac:dyDescent="0.2">
      <c r="A170" s="58">
        <v>42338</v>
      </c>
      <c r="B170" s="37">
        <v>50</v>
      </c>
      <c r="C170" s="59">
        <v>49.604624485842606</v>
      </c>
      <c r="H170" s="54"/>
    </row>
    <row r="171" spans="1:8" x14ac:dyDescent="0.2">
      <c r="A171" s="58">
        <v>42355</v>
      </c>
      <c r="B171" s="37">
        <v>90</v>
      </c>
      <c r="C171" s="59">
        <v>44.084472322687063</v>
      </c>
      <c r="H171" s="54"/>
    </row>
    <row r="172" spans="1:8" x14ac:dyDescent="0.2">
      <c r="A172" s="58">
        <v>42355</v>
      </c>
      <c r="B172" s="120">
        <v>20</v>
      </c>
      <c r="C172" s="59">
        <v>71.890402410604267</v>
      </c>
      <c r="H172" s="54"/>
    </row>
    <row r="173" spans="1:8" x14ac:dyDescent="0.2">
      <c r="A173" s="58">
        <v>42356</v>
      </c>
      <c r="B173" s="120">
        <v>20</v>
      </c>
      <c r="C173" s="59">
        <v>56.639377379171357</v>
      </c>
      <c r="H173" s="54"/>
    </row>
    <row r="174" spans="1:8" x14ac:dyDescent="0.2">
      <c r="A174" s="58">
        <v>42356</v>
      </c>
      <c r="B174" s="37">
        <v>20</v>
      </c>
      <c r="C174" s="59">
        <v>56.622575860575942</v>
      </c>
      <c r="H174" s="54"/>
    </row>
    <row r="175" spans="1:8" x14ac:dyDescent="0.2">
      <c r="A175" s="58">
        <v>42356</v>
      </c>
      <c r="B175" s="120">
        <v>20</v>
      </c>
      <c r="C175" s="59">
        <v>56.714151526044844</v>
      </c>
      <c r="H175" s="54"/>
    </row>
    <row r="176" spans="1:8" x14ac:dyDescent="0.2">
      <c r="A176" s="58">
        <v>42356</v>
      </c>
      <c r="B176" s="37">
        <v>20</v>
      </c>
      <c r="C176" s="59">
        <v>54.762389740969333</v>
      </c>
      <c r="H176" s="54"/>
    </row>
    <row r="177" spans="1:8" x14ac:dyDescent="0.2">
      <c r="A177" s="58">
        <v>42375</v>
      </c>
      <c r="B177" s="120">
        <v>26</v>
      </c>
      <c r="C177" s="59">
        <v>30.484117039178741</v>
      </c>
      <c r="H177" s="54"/>
    </row>
    <row r="178" spans="1:8" x14ac:dyDescent="0.2">
      <c r="A178" s="58">
        <v>42509</v>
      </c>
      <c r="B178" s="120">
        <v>100</v>
      </c>
      <c r="C178" s="59">
        <v>36.776416943442555</v>
      </c>
      <c r="H178" s="54"/>
    </row>
    <row r="179" spans="1:8" x14ac:dyDescent="0.2">
      <c r="A179" s="58">
        <v>42584</v>
      </c>
      <c r="B179" s="120">
        <v>128</v>
      </c>
      <c r="C179" s="59">
        <v>33.149425683139199</v>
      </c>
      <c r="H179" s="54"/>
    </row>
    <row r="180" spans="1:8" x14ac:dyDescent="0.2">
      <c r="A180" s="58">
        <v>42586</v>
      </c>
      <c r="B180" s="37">
        <v>20</v>
      </c>
      <c r="C180" s="59">
        <v>43.924190988155132</v>
      </c>
      <c r="H180" s="54"/>
    </row>
    <row r="181" spans="1:8" x14ac:dyDescent="0.2">
      <c r="A181" s="58">
        <v>42628</v>
      </c>
      <c r="B181" s="37">
        <v>100</v>
      </c>
      <c r="C181" s="59">
        <v>44.844408108509462</v>
      </c>
      <c r="H181" s="54"/>
    </row>
    <row r="182" spans="1:8" x14ac:dyDescent="0.2">
      <c r="A182" s="58">
        <v>42636</v>
      </c>
      <c r="B182" s="37">
        <v>40</v>
      </c>
      <c r="C182" s="59">
        <v>38.605045820694727</v>
      </c>
      <c r="H182" s="54"/>
    </row>
    <row r="183" spans="1:8" x14ac:dyDescent="0.2">
      <c r="A183" s="58">
        <v>42636</v>
      </c>
      <c r="B183" s="37">
        <v>20</v>
      </c>
      <c r="C183" s="59">
        <v>38.605045820694727</v>
      </c>
      <c r="H183" s="54"/>
    </row>
    <row r="184" spans="1:8" x14ac:dyDescent="0.2">
      <c r="A184" s="58">
        <v>42636</v>
      </c>
      <c r="B184" s="37">
        <v>50</v>
      </c>
      <c r="C184" s="59">
        <v>38.605045820694727</v>
      </c>
      <c r="H184" s="54"/>
    </row>
    <row r="185" spans="1:8" x14ac:dyDescent="0.2">
      <c r="A185" s="58">
        <v>42636</v>
      </c>
      <c r="B185" s="37">
        <v>50</v>
      </c>
      <c r="C185" s="59">
        <v>38.605045820694727</v>
      </c>
      <c r="H185" s="54"/>
    </row>
    <row r="186" spans="1:8" x14ac:dyDescent="0.2">
      <c r="A186" s="58">
        <v>42689</v>
      </c>
      <c r="B186" s="37">
        <v>105</v>
      </c>
      <c r="C186" s="59">
        <v>41.366413154898268</v>
      </c>
      <c r="H186" s="54"/>
    </row>
    <row r="187" spans="1:8" x14ac:dyDescent="0.2">
      <c r="A187" s="58">
        <v>42692</v>
      </c>
      <c r="B187" s="37">
        <v>80</v>
      </c>
      <c r="C187" s="59">
        <v>36.175666507035459</v>
      </c>
      <c r="H187" s="54"/>
    </row>
    <row r="188" spans="1:8" x14ac:dyDescent="0.2">
      <c r="A188" s="58">
        <v>42692</v>
      </c>
      <c r="B188" s="37">
        <v>125</v>
      </c>
      <c r="C188" s="59">
        <v>30.313749329442391</v>
      </c>
      <c r="H188" s="54"/>
    </row>
    <row r="189" spans="1:8" x14ac:dyDescent="0.2">
      <c r="A189" s="58">
        <v>42719</v>
      </c>
      <c r="B189" s="37">
        <v>200</v>
      </c>
      <c r="C189" s="59">
        <v>33.703600699859827</v>
      </c>
      <c r="H189" s="54"/>
    </row>
    <row r="190" spans="1:8" x14ac:dyDescent="0.2">
      <c r="A190" s="58">
        <v>42752</v>
      </c>
      <c r="B190" s="37">
        <v>60</v>
      </c>
      <c r="C190" s="59">
        <v>42.101726737165954</v>
      </c>
      <c r="H190" s="54"/>
    </row>
    <row r="191" spans="1:8" x14ac:dyDescent="0.2">
      <c r="A191" s="58">
        <v>42817</v>
      </c>
      <c r="B191" s="37">
        <v>17</v>
      </c>
      <c r="C191" s="59">
        <v>34.45301572098613</v>
      </c>
      <c r="H191" s="54"/>
    </row>
    <row r="192" spans="1:8" x14ac:dyDescent="0.2">
      <c r="A192" s="58">
        <v>42877</v>
      </c>
      <c r="B192" s="37">
        <v>100</v>
      </c>
      <c r="C192" s="59">
        <v>22.685985736280124</v>
      </c>
      <c r="H192" s="54"/>
    </row>
    <row r="193" spans="1:8" x14ac:dyDescent="0.2">
      <c r="A193" s="58">
        <v>42933</v>
      </c>
      <c r="B193" s="37">
        <v>40</v>
      </c>
      <c r="C193" s="59">
        <v>28.493207315716489</v>
      </c>
      <c r="H193" s="54"/>
    </row>
    <row r="194" spans="1:8" x14ac:dyDescent="0.2">
      <c r="A194" s="58">
        <v>42955</v>
      </c>
      <c r="B194" s="14">
        <v>252.32</v>
      </c>
      <c r="C194" s="59">
        <v>51.388469438942138</v>
      </c>
      <c r="H194" s="54"/>
    </row>
    <row r="195" spans="1:8" x14ac:dyDescent="0.2">
      <c r="A195" s="58">
        <v>42972</v>
      </c>
      <c r="B195" s="37">
        <v>100</v>
      </c>
      <c r="C195" s="59">
        <v>29.317953404785612</v>
      </c>
      <c r="H195" s="54"/>
    </row>
    <row r="196" spans="1:8" x14ac:dyDescent="0.2">
      <c r="A196" s="58">
        <v>43001</v>
      </c>
      <c r="B196" s="14">
        <v>200</v>
      </c>
      <c r="C196" s="59">
        <v>31.567181949048255</v>
      </c>
      <c r="H196" s="54"/>
    </row>
    <row r="197" spans="1:8" x14ac:dyDescent="0.2">
      <c r="A197" s="58">
        <v>43004</v>
      </c>
      <c r="B197" s="37">
        <v>62.5</v>
      </c>
      <c r="C197" s="59">
        <v>30.230312768516566</v>
      </c>
      <c r="H197" s="54"/>
    </row>
    <row r="198" spans="1:8" x14ac:dyDescent="0.2">
      <c r="A198" s="58">
        <v>43004</v>
      </c>
      <c r="B198" s="37">
        <v>50</v>
      </c>
      <c r="C198" s="59">
        <v>29.682598159618841</v>
      </c>
      <c r="H198" s="54"/>
    </row>
    <row r="199" spans="1:8" x14ac:dyDescent="0.2">
      <c r="A199" s="58">
        <v>43014</v>
      </c>
      <c r="B199" s="37">
        <v>25</v>
      </c>
      <c r="C199" s="59">
        <v>29.135365271931587</v>
      </c>
      <c r="H199" s="54"/>
    </row>
    <row r="200" spans="1:8" x14ac:dyDescent="0.2">
      <c r="A200" s="58">
        <v>43014</v>
      </c>
      <c r="B200" s="37">
        <v>25</v>
      </c>
      <c r="C200" s="59">
        <v>29.135365271931587</v>
      </c>
      <c r="H200" s="54"/>
    </row>
    <row r="201" spans="1:8" x14ac:dyDescent="0.2">
      <c r="A201" s="58">
        <v>43038</v>
      </c>
      <c r="B201" s="37">
        <v>50</v>
      </c>
      <c r="C201" s="59">
        <v>31.765059173783715</v>
      </c>
      <c r="H201" s="54"/>
    </row>
    <row r="202" spans="1:8" x14ac:dyDescent="0.2">
      <c r="A202" s="58">
        <v>43047</v>
      </c>
      <c r="B202" s="37">
        <v>5</v>
      </c>
      <c r="C202" s="59">
        <v>31.700235658042136</v>
      </c>
      <c r="H202" s="54"/>
    </row>
    <row r="203" spans="1:8" x14ac:dyDescent="0.2">
      <c r="A203" s="58">
        <v>43053</v>
      </c>
      <c r="B203" s="37">
        <v>15</v>
      </c>
      <c r="C203" s="59">
        <v>31.700235658042136</v>
      </c>
      <c r="H203" s="54"/>
    </row>
    <row r="204" spans="1:8" x14ac:dyDescent="0.2">
      <c r="A204" s="58">
        <v>43077</v>
      </c>
      <c r="B204" s="14">
        <v>45</v>
      </c>
      <c r="C204" s="59">
        <v>20.486293194094078</v>
      </c>
      <c r="H204" s="54"/>
    </row>
    <row r="205" spans="1:8" x14ac:dyDescent="0.2">
      <c r="A205" s="58">
        <v>43109</v>
      </c>
      <c r="B205" s="14">
        <v>30</v>
      </c>
      <c r="C205" s="59">
        <v>29.673607507490466</v>
      </c>
      <c r="H205" s="54"/>
    </row>
    <row r="206" spans="1:8" x14ac:dyDescent="0.2">
      <c r="A206" s="58">
        <v>43126</v>
      </c>
      <c r="B206" s="14">
        <v>100</v>
      </c>
      <c r="C206" s="59">
        <v>25.616960327254894</v>
      </c>
      <c r="H206" s="54"/>
    </row>
    <row r="207" spans="1:8" x14ac:dyDescent="0.2">
      <c r="A207" s="58">
        <v>43152</v>
      </c>
      <c r="B207" s="14">
        <v>106.688</v>
      </c>
      <c r="C207" s="59">
        <v>48.665437347581985</v>
      </c>
      <c r="H207" s="54"/>
    </row>
    <row r="208" spans="1:8" x14ac:dyDescent="0.2">
      <c r="A208" s="58">
        <v>43227</v>
      </c>
      <c r="B208" s="14">
        <v>100</v>
      </c>
      <c r="C208" s="59">
        <v>32.263086116480892</v>
      </c>
      <c r="H208" s="54"/>
    </row>
    <row r="209" spans="1:8" x14ac:dyDescent="0.2">
      <c r="A209" s="58">
        <v>43250</v>
      </c>
      <c r="B209" s="14">
        <v>300</v>
      </c>
      <c r="C209" s="59">
        <v>19.247702380289724</v>
      </c>
      <c r="H209" s="54"/>
    </row>
    <row r="210" spans="1:8" x14ac:dyDescent="0.2">
      <c r="A210" s="58">
        <v>43250</v>
      </c>
      <c r="B210" s="14">
        <v>250</v>
      </c>
      <c r="C210" s="59">
        <v>22.593898362081077</v>
      </c>
      <c r="H210" s="54"/>
    </row>
    <row r="211" spans="1:8" x14ac:dyDescent="0.2">
      <c r="A211" s="58">
        <v>43250</v>
      </c>
      <c r="B211" s="14">
        <v>50</v>
      </c>
      <c r="C211" s="59">
        <v>25.463627718655996</v>
      </c>
      <c r="H211" s="54"/>
    </row>
    <row r="212" spans="1:8" x14ac:dyDescent="0.2">
      <c r="A212" s="58">
        <v>43250</v>
      </c>
      <c r="B212" s="14">
        <v>101</v>
      </c>
      <c r="C212" s="59">
        <v>21.975764459690883</v>
      </c>
      <c r="H212" s="54"/>
    </row>
    <row r="213" spans="1:8" x14ac:dyDescent="0.2">
      <c r="A213" s="58">
        <v>43250</v>
      </c>
      <c r="B213" s="14">
        <v>200</v>
      </c>
      <c r="C213" s="59">
        <v>21.984057200996428</v>
      </c>
      <c r="H213" s="54"/>
    </row>
    <row r="214" spans="1:8" x14ac:dyDescent="0.2">
      <c r="A214" s="58">
        <v>43250</v>
      </c>
      <c r="B214" s="14">
        <v>100</v>
      </c>
      <c r="C214" s="59">
        <v>24.845052951409006</v>
      </c>
      <c r="H214" s="54"/>
    </row>
    <row r="215" spans="1:8" x14ac:dyDescent="0.2">
      <c r="A215" s="58">
        <v>43259</v>
      </c>
      <c r="B215" s="14">
        <v>30</v>
      </c>
      <c r="C215" s="59">
        <v>22.726856461516931</v>
      </c>
      <c r="H215" s="54"/>
    </row>
    <row r="216" spans="1:8" x14ac:dyDescent="0.2">
      <c r="A216" s="58">
        <v>43277</v>
      </c>
      <c r="B216" s="14">
        <v>100</v>
      </c>
      <c r="C216" s="59">
        <v>23.717754907149033</v>
      </c>
      <c r="H216" s="54"/>
    </row>
    <row r="217" spans="1:8" x14ac:dyDescent="0.2">
      <c r="A217" s="58">
        <v>43352</v>
      </c>
      <c r="B217" s="14">
        <v>100</v>
      </c>
      <c r="C217" s="59">
        <v>28.765652869687621</v>
      </c>
      <c r="H217" s="54"/>
    </row>
    <row r="218" spans="1:8" x14ac:dyDescent="0.2">
      <c r="A218" s="58">
        <v>43354</v>
      </c>
      <c r="B218" s="14">
        <v>100</v>
      </c>
      <c r="C218" s="59">
        <v>20.863306886245752</v>
      </c>
      <c r="H218" s="54"/>
    </row>
    <row r="219" spans="1:8" x14ac:dyDescent="0.2">
      <c r="A219" s="58">
        <v>43363</v>
      </c>
      <c r="B219" s="14">
        <v>100</v>
      </c>
      <c r="C219" s="59">
        <v>22.558610304115447</v>
      </c>
      <c r="H219" s="54"/>
    </row>
    <row r="220" spans="1:8" x14ac:dyDescent="0.2">
      <c r="A220" s="58">
        <v>43391</v>
      </c>
      <c r="B220" s="14">
        <v>13</v>
      </c>
      <c r="C220" s="59">
        <v>38.336006936752099</v>
      </c>
      <c r="H220" s="54"/>
    </row>
    <row r="221" spans="1:8" x14ac:dyDescent="0.2">
      <c r="A221" s="58">
        <v>43398</v>
      </c>
      <c r="B221" s="14">
        <v>128</v>
      </c>
      <c r="C221" s="59">
        <v>25.399208756644402</v>
      </c>
      <c r="H221" s="54"/>
    </row>
    <row r="222" spans="1:8" x14ac:dyDescent="0.2">
      <c r="A222" s="58">
        <v>43545</v>
      </c>
      <c r="B222" s="14">
        <v>160</v>
      </c>
      <c r="C222" s="59">
        <v>28.124829753046157</v>
      </c>
      <c r="H222" s="54"/>
    </row>
    <row r="223" spans="1:8" x14ac:dyDescent="0.2">
      <c r="A223" s="58">
        <v>43613</v>
      </c>
      <c r="B223" s="14">
        <v>26</v>
      </c>
      <c r="C223" s="59">
        <v>27.55921022632393</v>
      </c>
      <c r="H223" s="54"/>
    </row>
    <row r="224" spans="1:8" x14ac:dyDescent="0.2">
      <c r="A224" s="58">
        <v>43627</v>
      </c>
      <c r="B224" s="14">
        <v>55.83</v>
      </c>
      <c r="C224" s="59">
        <v>21.98127526072015</v>
      </c>
      <c r="H224" s="54"/>
    </row>
    <row r="225" spans="1:8" x14ac:dyDescent="0.2">
      <c r="A225" s="58">
        <v>43637</v>
      </c>
      <c r="B225" s="14">
        <v>100</v>
      </c>
      <c r="C225" s="59">
        <v>19.296308165032976</v>
      </c>
      <c r="H225" s="54"/>
    </row>
    <row r="226" spans="1:8" x14ac:dyDescent="0.2">
      <c r="A226" s="58">
        <v>43647</v>
      </c>
      <c r="B226" s="14">
        <v>40</v>
      </c>
      <c r="C226" s="59">
        <v>22.736372028201089</v>
      </c>
      <c r="H226" s="54"/>
    </row>
    <row r="227" spans="1:8" x14ac:dyDescent="0.2">
      <c r="A227" s="58">
        <v>43647</v>
      </c>
      <c r="B227" s="14">
        <v>400</v>
      </c>
      <c r="C227" s="59">
        <v>15.819323520146032</v>
      </c>
      <c r="H227" s="54"/>
    </row>
    <row r="228" spans="1:8" x14ac:dyDescent="0.2">
      <c r="A228" s="58">
        <v>43655</v>
      </c>
      <c r="B228" s="14">
        <v>62.5</v>
      </c>
      <c r="C228" s="59">
        <v>26.466983358993463</v>
      </c>
      <c r="H228" s="54"/>
    </row>
    <row r="229" spans="1:8" x14ac:dyDescent="0.2">
      <c r="A229" s="58">
        <v>43672</v>
      </c>
      <c r="B229" s="14">
        <v>112</v>
      </c>
      <c r="C229" s="59">
        <v>26.729604307134174</v>
      </c>
      <c r="H229" s="54"/>
    </row>
    <row r="230" spans="1:8" x14ac:dyDescent="0.2">
      <c r="A230" s="58">
        <v>43672</v>
      </c>
      <c r="B230" s="14">
        <v>100</v>
      </c>
      <c r="C230" s="59">
        <v>20.562563333368235</v>
      </c>
      <c r="H230" s="54"/>
    </row>
    <row r="231" spans="1:8" x14ac:dyDescent="0.2">
      <c r="A231" s="58">
        <v>43683</v>
      </c>
      <c r="B231" s="14">
        <v>100</v>
      </c>
      <c r="C231" s="59">
        <v>19.296308165032976</v>
      </c>
      <c r="H231" s="54"/>
    </row>
    <row r="232" spans="1:8" x14ac:dyDescent="0.2">
      <c r="A232" s="58">
        <v>43774</v>
      </c>
      <c r="B232" s="14">
        <v>132</v>
      </c>
      <c r="C232" s="59">
        <v>23.622756406645394</v>
      </c>
      <c r="H232" s="54"/>
    </row>
    <row r="233" spans="1:8" x14ac:dyDescent="0.2">
      <c r="A233" s="58">
        <v>43783</v>
      </c>
      <c r="B233" s="14">
        <v>250</v>
      </c>
      <c r="C233" s="59">
        <v>18.064628920456403</v>
      </c>
      <c r="H233" s="54"/>
    </row>
    <row r="234" spans="1:8" x14ac:dyDescent="0.2">
      <c r="A234" s="58">
        <v>43783</v>
      </c>
      <c r="B234" s="14">
        <v>88</v>
      </c>
      <c r="C234" s="59">
        <v>18.0646289204564</v>
      </c>
      <c r="H234" s="54"/>
    </row>
    <row r="235" spans="1:8" x14ac:dyDescent="0.2">
      <c r="A235" s="58">
        <v>43795</v>
      </c>
      <c r="B235" s="14">
        <v>44</v>
      </c>
      <c r="C235" s="59">
        <v>24.555516156065213</v>
      </c>
      <c r="H235" s="54"/>
    </row>
    <row r="236" spans="1:8" x14ac:dyDescent="0.2">
      <c r="A236" s="58">
        <v>43804</v>
      </c>
      <c r="B236" s="14">
        <v>100</v>
      </c>
      <c r="C236" s="59">
        <v>23.76658123494753</v>
      </c>
      <c r="H236" s="54"/>
    </row>
    <row r="237" spans="1:8" x14ac:dyDescent="0.2">
      <c r="A237" s="58">
        <v>43836</v>
      </c>
      <c r="B237" s="14">
        <v>50.5</v>
      </c>
      <c r="C237" s="59">
        <v>26.577312541937705</v>
      </c>
      <c r="H237" s="54"/>
    </row>
    <row r="238" spans="1:8" x14ac:dyDescent="0.2">
      <c r="A238" s="58">
        <v>43875</v>
      </c>
      <c r="B238" s="14">
        <v>50</v>
      </c>
      <c r="C238" s="59">
        <v>31.309100252595545</v>
      </c>
      <c r="H238" s="54"/>
    </row>
    <row r="239" spans="1:8" x14ac:dyDescent="0.2">
      <c r="A239" s="58">
        <v>43875</v>
      </c>
      <c r="B239" s="14">
        <v>160.5</v>
      </c>
      <c r="C239" s="59">
        <v>24.209168859188559</v>
      </c>
      <c r="H239" s="54"/>
    </row>
    <row r="240" spans="1:8" x14ac:dyDescent="0.2">
      <c r="A240" s="58">
        <v>43915</v>
      </c>
      <c r="B240" s="14">
        <v>200</v>
      </c>
      <c r="C240" s="59">
        <v>18.891257778017838</v>
      </c>
      <c r="H240" s="54"/>
    </row>
    <row r="241" spans="1:8" x14ac:dyDescent="0.2">
      <c r="A241" s="58">
        <v>43929</v>
      </c>
      <c r="B241" s="14">
        <v>127.86</v>
      </c>
      <c r="C241" s="59">
        <v>19.695678954134411</v>
      </c>
      <c r="H241" s="54"/>
    </row>
    <row r="242" spans="1:8" x14ac:dyDescent="0.2">
      <c r="A242" s="58">
        <v>43929</v>
      </c>
      <c r="B242" s="14">
        <v>100</v>
      </c>
      <c r="C242" s="59">
        <v>23.052067158069786</v>
      </c>
      <c r="H242" s="54"/>
    </row>
    <row r="243" spans="1:8" x14ac:dyDescent="0.2">
      <c r="A243" s="58">
        <v>43953</v>
      </c>
      <c r="B243" s="14">
        <v>100</v>
      </c>
      <c r="C243" s="59">
        <v>21.922633786470154</v>
      </c>
      <c r="H243" s="54"/>
    </row>
    <row r="244" spans="1:8" x14ac:dyDescent="0.2">
      <c r="A244" s="58">
        <v>44106</v>
      </c>
      <c r="B244" s="14">
        <v>233</v>
      </c>
      <c r="C244" s="59">
        <v>22.126427873128016</v>
      </c>
      <c r="H244" s="54"/>
    </row>
    <row r="245" spans="1:8" x14ac:dyDescent="0.2">
      <c r="A245" s="58">
        <v>44137</v>
      </c>
      <c r="B245" s="14">
        <v>63</v>
      </c>
      <c r="C245" s="59">
        <v>18.227445389585117</v>
      </c>
      <c r="H245" s="54"/>
    </row>
    <row r="246" spans="1:8" x14ac:dyDescent="0.2">
      <c r="A246" s="58">
        <v>44140</v>
      </c>
      <c r="B246" s="14">
        <v>26</v>
      </c>
      <c r="C246" s="59">
        <v>23.044558513885836</v>
      </c>
      <c r="H246" s="54"/>
    </row>
    <row r="247" spans="1:8" x14ac:dyDescent="0.2">
      <c r="A247" s="58">
        <v>44141</v>
      </c>
      <c r="B247" s="14">
        <v>56</v>
      </c>
      <c r="C247" s="59">
        <v>26.918676983319653</v>
      </c>
      <c r="H247" s="54"/>
    </row>
    <row r="248" spans="1:8" x14ac:dyDescent="0.2">
      <c r="A248" s="58">
        <v>44166</v>
      </c>
      <c r="B248" s="14">
        <v>50</v>
      </c>
      <c r="C248" s="59">
        <v>26.428979039506185</v>
      </c>
      <c r="H248" s="54"/>
    </row>
    <row r="249" spans="1:8" x14ac:dyDescent="0.2">
      <c r="A249" s="58">
        <v>44217</v>
      </c>
      <c r="B249" s="14">
        <v>90</v>
      </c>
      <c r="C249" s="59">
        <v>26.720424037643685</v>
      </c>
      <c r="H249" s="54"/>
    </row>
    <row r="250" spans="1:8" x14ac:dyDescent="0.2">
      <c r="A250" s="58">
        <v>44250</v>
      </c>
      <c r="B250" s="14">
        <v>50</v>
      </c>
      <c r="C250" s="59">
        <v>21.349106905993921</v>
      </c>
      <c r="H250" s="54"/>
    </row>
    <row r="251" spans="1:8" x14ac:dyDescent="0.2">
      <c r="A251" s="58">
        <v>44280</v>
      </c>
      <c r="B251" s="14">
        <v>130</v>
      </c>
      <c r="C251" s="59">
        <v>19.555536004216926</v>
      </c>
      <c r="H251" s="54"/>
    </row>
    <row r="252" spans="1:8" x14ac:dyDescent="0.2">
      <c r="A252" s="58">
        <v>44294</v>
      </c>
      <c r="B252" s="14">
        <v>50</v>
      </c>
      <c r="C252" s="59">
        <v>29.081044818786946</v>
      </c>
      <c r="H252" s="54"/>
    </row>
    <row r="253" spans="1:8" x14ac:dyDescent="0.2">
      <c r="A253" s="58">
        <v>44328</v>
      </c>
      <c r="B253" s="14">
        <v>100</v>
      </c>
      <c r="C253" s="59">
        <v>22.030587067618431</v>
      </c>
      <c r="H253" s="54"/>
    </row>
    <row r="254" spans="1:8" x14ac:dyDescent="0.2">
      <c r="A254" s="58">
        <v>44348</v>
      </c>
      <c r="B254" s="14">
        <v>350</v>
      </c>
      <c r="C254" s="59">
        <v>19.3600103037415</v>
      </c>
      <c r="H254" s="54"/>
    </row>
    <row r="255" spans="1:8" x14ac:dyDescent="0.2">
      <c r="A255" s="58">
        <v>44348</v>
      </c>
      <c r="B255" s="14">
        <v>250</v>
      </c>
      <c r="C255" s="59">
        <v>20.485112981020354</v>
      </c>
      <c r="H255" s="54"/>
    </row>
    <row r="256" spans="1:8" x14ac:dyDescent="0.2">
      <c r="A256" s="58">
        <v>44348</v>
      </c>
      <c r="B256" s="14">
        <v>90</v>
      </c>
      <c r="C256" s="59">
        <v>18.0646289204564</v>
      </c>
      <c r="H256" s="54"/>
    </row>
    <row r="257" spans="1:8" x14ac:dyDescent="0.2">
      <c r="A257" s="58">
        <v>44351</v>
      </c>
      <c r="B257" s="14">
        <v>93.5</v>
      </c>
      <c r="C257" s="59">
        <v>17.732144362028016</v>
      </c>
      <c r="H257" s="54"/>
    </row>
    <row r="258" spans="1:8" x14ac:dyDescent="0.2">
      <c r="A258" s="58">
        <v>44364</v>
      </c>
      <c r="B258" s="14">
        <v>200</v>
      </c>
      <c r="C258" s="59">
        <v>25.462626352629286</v>
      </c>
      <c r="H258" s="54"/>
    </row>
    <row r="259" spans="1:8" x14ac:dyDescent="0.2">
      <c r="A259" s="58">
        <v>44420</v>
      </c>
      <c r="B259" s="14">
        <v>100</v>
      </c>
      <c r="C259" s="59">
        <v>19.644645737459001</v>
      </c>
      <c r="H259" s="54"/>
    </row>
    <row r="260" spans="1:8" x14ac:dyDescent="0.2">
      <c r="A260" s="58">
        <v>44484</v>
      </c>
      <c r="B260" s="14">
        <v>102</v>
      </c>
      <c r="C260" s="59">
        <v>23.961895321024855</v>
      </c>
      <c r="H260" s="54"/>
    </row>
    <row r="261" spans="1:8" x14ac:dyDescent="0.2">
      <c r="A261" s="58">
        <v>44582</v>
      </c>
      <c r="B261" s="14">
        <v>70</v>
      </c>
      <c r="C261" s="59">
        <v>26.850607531769288</v>
      </c>
      <c r="H261" s="54"/>
    </row>
    <row r="262" spans="1:8" x14ac:dyDescent="0.2">
      <c r="A262" s="58">
        <v>44669</v>
      </c>
      <c r="B262" s="14">
        <v>60</v>
      </c>
      <c r="C262" s="59">
        <v>32.205868658908891</v>
      </c>
      <c r="H262" s="54"/>
    </row>
    <row r="263" spans="1:8" x14ac:dyDescent="0.2">
      <c r="A263" s="58">
        <v>44671</v>
      </c>
      <c r="B263" s="14">
        <v>190</v>
      </c>
      <c r="C263" s="59">
        <v>37.139228625240385</v>
      </c>
      <c r="H263" s="54"/>
    </row>
    <row r="264" spans="1:8" x14ac:dyDescent="0.2">
      <c r="A264" s="58">
        <v>44679</v>
      </c>
      <c r="B264" s="14">
        <v>20</v>
      </c>
      <c r="C264" s="59">
        <v>23.442961621774103</v>
      </c>
      <c r="H264" s="54"/>
    </row>
    <row r="265" spans="1:8" x14ac:dyDescent="0.2">
      <c r="A265" s="58">
        <v>44833</v>
      </c>
      <c r="B265" s="14">
        <v>100</v>
      </c>
      <c r="C265" s="59">
        <v>21.014422076718574</v>
      </c>
      <c r="H265" s="54"/>
    </row>
    <row r="266" spans="1:8" x14ac:dyDescent="0.2">
      <c r="A266" s="58">
        <v>44854</v>
      </c>
      <c r="B266" s="14">
        <v>125</v>
      </c>
      <c r="C266" s="59">
        <v>19.403053699562943</v>
      </c>
      <c r="H266" s="54"/>
    </row>
    <row r="267" spans="1:8" x14ac:dyDescent="0.2">
      <c r="A267" s="58">
        <v>44862</v>
      </c>
      <c r="B267" s="14">
        <v>100</v>
      </c>
      <c r="C267" s="59">
        <v>22.030587067618431</v>
      </c>
      <c r="H267" s="54"/>
    </row>
    <row r="268" spans="1:8" x14ac:dyDescent="0.2">
      <c r="A268" s="58">
        <v>44950</v>
      </c>
      <c r="B268" s="14">
        <v>65</v>
      </c>
      <c r="C268" s="59">
        <v>35.595114687352684</v>
      </c>
      <c r="H268" s="54"/>
    </row>
    <row r="269" spans="1:8" x14ac:dyDescent="0.2">
      <c r="A269" s="58">
        <v>45245</v>
      </c>
      <c r="B269" s="14">
        <v>25</v>
      </c>
      <c r="C269" s="59">
        <v>26.288147162518989</v>
      </c>
      <c r="H269" s="54"/>
    </row>
    <row r="270" spans="1:8" x14ac:dyDescent="0.2">
      <c r="A270" s="58">
        <v>45322</v>
      </c>
      <c r="B270" s="14">
        <v>200</v>
      </c>
      <c r="C270" s="59">
        <v>28.251770669212391</v>
      </c>
      <c r="H270" s="54"/>
    </row>
    <row r="271" spans="1:8" x14ac:dyDescent="0.2">
      <c r="A271" s="58">
        <v>45337</v>
      </c>
      <c r="B271" s="14">
        <v>125</v>
      </c>
      <c r="C271" s="59">
        <v>35.069312574602655</v>
      </c>
      <c r="H271" s="54"/>
    </row>
    <row r="272" spans="1:8" x14ac:dyDescent="0.2">
      <c r="A272" s="58">
        <v>45415</v>
      </c>
      <c r="B272" s="14">
        <v>127.85</v>
      </c>
      <c r="C272" s="59">
        <v>25.055891705414471</v>
      </c>
      <c r="H272" s="54"/>
    </row>
    <row r="273" spans="1:8" x14ac:dyDescent="0.2">
      <c r="A273" s="58">
        <v>45415</v>
      </c>
      <c r="B273" s="14">
        <v>700</v>
      </c>
      <c r="C273" s="59">
        <v>25.323830431744046</v>
      </c>
      <c r="H273" s="54"/>
    </row>
    <row r="274" spans="1:8" x14ac:dyDescent="0.2">
      <c r="A274" s="167"/>
      <c r="B274" s="60"/>
      <c r="C274" s="951"/>
      <c r="H274" s="54"/>
    </row>
    <row r="275" spans="1:8" x14ac:dyDescent="0.2">
      <c r="A275" s="126"/>
      <c r="B275" s="120"/>
      <c r="H275" s="54"/>
    </row>
    <row r="276" spans="1:8" x14ac:dyDescent="0.2">
      <c r="A276" s="126"/>
      <c r="B276" s="120"/>
      <c r="H276" s="54"/>
    </row>
    <row r="277" spans="1:8" x14ac:dyDescent="0.2">
      <c r="A277" s="126"/>
      <c r="B277" s="120"/>
      <c r="H277" s="54"/>
    </row>
    <row r="278" spans="1:8" x14ac:dyDescent="0.2">
      <c r="A278" s="126"/>
      <c r="B278" s="120"/>
      <c r="H278" s="54"/>
    </row>
    <row r="279" spans="1:8" x14ac:dyDescent="0.2">
      <c r="A279" s="126"/>
      <c r="B279" s="120"/>
      <c r="H279" s="54"/>
    </row>
    <row r="280" spans="1:8" x14ac:dyDescent="0.2">
      <c r="A280" s="126"/>
      <c r="B280" s="120"/>
      <c r="H280" s="54"/>
    </row>
    <row r="281" spans="1:8" x14ac:dyDescent="0.2">
      <c r="A281" s="126"/>
      <c r="B281" s="120"/>
      <c r="H281" s="54"/>
    </row>
    <row r="282" spans="1:8" x14ac:dyDescent="0.2">
      <c r="A282" s="126"/>
      <c r="B282" s="37"/>
      <c r="H282" s="54"/>
    </row>
    <row r="283" spans="1:8" x14ac:dyDescent="0.2">
      <c r="A283" s="126"/>
      <c r="B283" s="37"/>
      <c r="H283" s="54"/>
    </row>
    <row r="284" spans="1:8" x14ac:dyDescent="0.2">
      <c r="A284" s="126"/>
      <c r="B284" s="37"/>
      <c r="H284" s="54"/>
    </row>
    <row r="285" spans="1:8" x14ac:dyDescent="0.2">
      <c r="A285" s="126"/>
      <c r="B285" s="37"/>
      <c r="H285" s="54"/>
    </row>
    <row r="286" spans="1:8" x14ac:dyDescent="0.2">
      <c r="A286" s="126"/>
      <c r="B286" s="37"/>
      <c r="H286" s="54"/>
    </row>
    <row r="287" spans="1:8" x14ac:dyDescent="0.2">
      <c r="A287" s="126"/>
      <c r="B287" s="37"/>
      <c r="H287" s="54"/>
    </row>
    <row r="288" spans="1:8" x14ac:dyDescent="0.2">
      <c r="A288" s="126"/>
      <c r="B288" s="37"/>
      <c r="H288" s="54"/>
    </row>
    <row r="289" spans="1:8" x14ac:dyDescent="0.2">
      <c r="A289" s="126"/>
      <c r="B289" s="37"/>
      <c r="H289" s="54"/>
    </row>
    <row r="290" spans="1:8" x14ac:dyDescent="0.2">
      <c r="A290" s="126"/>
      <c r="B290" s="37"/>
      <c r="H290" s="54"/>
    </row>
    <row r="291" spans="1:8" x14ac:dyDescent="0.2">
      <c r="A291" s="126"/>
      <c r="B291" s="37"/>
      <c r="H291" s="54"/>
    </row>
    <row r="292" spans="1:8" x14ac:dyDescent="0.2">
      <c r="A292" s="126"/>
      <c r="B292" s="37"/>
      <c r="H292" s="54"/>
    </row>
    <row r="293" spans="1:8" x14ac:dyDescent="0.2">
      <c r="A293" s="126"/>
      <c r="B293" s="37"/>
      <c r="H293" s="54"/>
    </row>
    <row r="294" spans="1:8" x14ac:dyDescent="0.2">
      <c r="A294" s="126"/>
      <c r="B294" s="37"/>
      <c r="H294" s="54"/>
    </row>
    <row r="295" spans="1:8" x14ac:dyDescent="0.2">
      <c r="A295" s="126"/>
      <c r="B295" s="37"/>
      <c r="H295" s="54"/>
    </row>
    <row r="296" spans="1:8" x14ac:dyDescent="0.2">
      <c r="A296" s="126"/>
      <c r="B296" s="37"/>
      <c r="H296" s="54"/>
    </row>
    <row r="297" spans="1:8" x14ac:dyDescent="0.2">
      <c r="A297" s="126"/>
      <c r="B297" s="37"/>
      <c r="H297" s="54"/>
    </row>
    <row r="298" spans="1:8" x14ac:dyDescent="0.2">
      <c r="A298" s="126"/>
      <c r="B298" s="37"/>
      <c r="H298" s="54"/>
    </row>
    <row r="299" spans="1:8" x14ac:dyDescent="0.2">
      <c r="A299" s="126"/>
      <c r="B299" s="37"/>
      <c r="H299" s="54"/>
    </row>
    <row r="300" spans="1:8" x14ac:dyDescent="0.2">
      <c r="A300" s="126"/>
      <c r="B300" s="37"/>
      <c r="H300" s="54"/>
    </row>
    <row r="301" spans="1:8" x14ac:dyDescent="0.2">
      <c r="A301" s="126"/>
      <c r="B301" s="37"/>
      <c r="H301" s="54"/>
    </row>
    <row r="302" spans="1:8" x14ac:dyDescent="0.2">
      <c r="A302" s="126"/>
      <c r="B302" s="37"/>
      <c r="H302" s="54"/>
    </row>
    <row r="303" spans="1:8" x14ac:dyDescent="0.2">
      <c r="A303" s="126"/>
      <c r="B303" s="37"/>
      <c r="H303" s="54"/>
    </row>
    <row r="304" spans="1:8" x14ac:dyDescent="0.2">
      <c r="A304" s="126"/>
      <c r="B304" s="37"/>
      <c r="H304" s="54"/>
    </row>
    <row r="305" spans="1:8" x14ac:dyDescent="0.2">
      <c r="A305" s="126"/>
      <c r="B305" s="37"/>
      <c r="H305" s="54"/>
    </row>
    <row r="306" spans="1:8" x14ac:dyDescent="0.2">
      <c r="A306" s="126"/>
      <c r="B306" s="37"/>
      <c r="H306" s="54"/>
    </row>
    <row r="307" spans="1:8" x14ac:dyDescent="0.2">
      <c r="A307" s="126"/>
      <c r="B307" s="37"/>
      <c r="H307" s="54"/>
    </row>
    <row r="308" spans="1:8" x14ac:dyDescent="0.2">
      <c r="A308" s="126"/>
      <c r="B308" s="37"/>
      <c r="H308" s="54"/>
    </row>
    <row r="309" spans="1:8" x14ac:dyDescent="0.2">
      <c r="A309" s="126"/>
      <c r="B309" s="37"/>
      <c r="H309" s="54"/>
    </row>
    <row r="310" spans="1:8" x14ac:dyDescent="0.2">
      <c r="A310" s="126"/>
      <c r="B310" s="37"/>
      <c r="H310" s="54"/>
    </row>
    <row r="311" spans="1:8" x14ac:dyDescent="0.2">
      <c r="A311" s="126"/>
      <c r="B311" s="37"/>
      <c r="H311" s="54"/>
    </row>
    <row r="312" spans="1:8" x14ac:dyDescent="0.2">
      <c r="A312" s="126"/>
      <c r="B312" s="37"/>
      <c r="H312" s="54"/>
    </row>
    <row r="313" spans="1:8" x14ac:dyDescent="0.2">
      <c r="A313" s="126"/>
      <c r="B313" s="37"/>
      <c r="H313" s="54"/>
    </row>
    <row r="314" spans="1:8" x14ac:dyDescent="0.2">
      <c r="A314" s="126"/>
      <c r="B314" s="37"/>
      <c r="H314" s="54"/>
    </row>
    <row r="315" spans="1:8" x14ac:dyDescent="0.2">
      <c r="A315" s="126"/>
      <c r="B315" s="37"/>
      <c r="H315" s="54"/>
    </row>
    <row r="316" spans="1:8" x14ac:dyDescent="0.2">
      <c r="A316" s="126"/>
      <c r="B316" s="37"/>
      <c r="H316" s="54"/>
    </row>
    <row r="317" spans="1:8" x14ac:dyDescent="0.2">
      <c r="A317" s="126"/>
      <c r="B317" s="37"/>
      <c r="H317" s="54"/>
    </row>
    <row r="318" spans="1:8" x14ac:dyDescent="0.2">
      <c r="A318" s="126"/>
      <c r="B318" s="37"/>
      <c r="H318" s="54"/>
    </row>
    <row r="319" spans="1:8" x14ac:dyDescent="0.2">
      <c r="A319" s="126"/>
      <c r="B319" s="37"/>
      <c r="H319" s="54"/>
    </row>
    <row r="320" spans="1:8" x14ac:dyDescent="0.2">
      <c r="A320" s="126"/>
      <c r="B320" s="37"/>
      <c r="H320" s="54"/>
    </row>
    <row r="321" spans="1:8" x14ac:dyDescent="0.2">
      <c r="A321" s="126"/>
      <c r="B321" s="37"/>
      <c r="H321" s="54"/>
    </row>
    <row r="322" spans="1:8" x14ac:dyDescent="0.2">
      <c r="A322" s="126"/>
      <c r="B322" s="37"/>
      <c r="H322" s="54"/>
    </row>
    <row r="323" spans="1:8" x14ac:dyDescent="0.2">
      <c r="A323" s="126"/>
      <c r="B323" s="37"/>
      <c r="H323" s="54"/>
    </row>
    <row r="324" spans="1:8" x14ac:dyDescent="0.2">
      <c r="A324" s="126"/>
      <c r="B324" s="37"/>
      <c r="H324" s="54"/>
    </row>
    <row r="325" spans="1:8" x14ac:dyDescent="0.2">
      <c r="A325" s="126"/>
      <c r="B325" s="37"/>
      <c r="H325" s="54"/>
    </row>
    <row r="326" spans="1:8" x14ac:dyDescent="0.2">
      <c r="A326" s="126"/>
      <c r="B326" s="37"/>
      <c r="H326" s="54"/>
    </row>
    <row r="327" spans="1:8" x14ac:dyDescent="0.2">
      <c r="A327" s="126"/>
      <c r="B327" s="37"/>
      <c r="H327" s="54"/>
    </row>
    <row r="328" spans="1:8" x14ac:dyDescent="0.2">
      <c r="A328" s="126"/>
      <c r="B328" s="37"/>
      <c r="H328" s="54"/>
    </row>
    <row r="329" spans="1:8" x14ac:dyDescent="0.2">
      <c r="A329" s="126"/>
      <c r="B329" s="37"/>
      <c r="H329" s="54"/>
    </row>
    <row r="330" spans="1:8" x14ac:dyDescent="0.2">
      <c r="A330" s="126"/>
      <c r="B330" s="37"/>
      <c r="H330" s="54"/>
    </row>
    <row r="331" spans="1:8" x14ac:dyDescent="0.2">
      <c r="A331" s="126"/>
      <c r="B331" s="37"/>
      <c r="H331" s="54"/>
    </row>
    <row r="332" spans="1:8" x14ac:dyDescent="0.2">
      <c r="A332" s="126"/>
      <c r="B332" s="37"/>
      <c r="H332" s="54"/>
    </row>
    <row r="333" spans="1:8" x14ac:dyDescent="0.2">
      <c r="A333" s="126"/>
      <c r="B333" s="37"/>
      <c r="H333" s="54"/>
    </row>
    <row r="334" spans="1:8" x14ac:dyDescent="0.2">
      <c r="A334" s="126"/>
      <c r="B334" s="37"/>
      <c r="H334" s="54"/>
    </row>
    <row r="335" spans="1:8" x14ac:dyDescent="0.2">
      <c r="A335" s="126"/>
      <c r="B335" s="37"/>
      <c r="H335" s="54"/>
    </row>
    <row r="336" spans="1:8" x14ac:dyDescent="0.2">
      <c r="A336" s="126"/>
      <c r="B336" s="37"/>
      <c r="H336" s="54"/>
    </row>
    <row r="337" spans="1:8" x14ac:dyDescent="0.2">
      <c r="A337" s="126"/>
      <c r="B337" s="37"/>
      <c r="H337" s="54"/>
    </row>
    <row r="338" spans="1:8" x14ac:dyDescent="0.2">
      <c r="A338" s="126"/>
      <c r="B338" s="37"/>
      <c r="H338" s="54"/>
    </row>
    <row r="339" spans="1:8" x14ac:dyDescent="0.2">
      <c r="A339" s="126"/>
      <c r="B339" s="37"/>
      <c r="H339" s="54"/>
    </row>
    <row r="340" spans="1:8" x14ac:dyDescent="0.2">
      <c r="A340" s="126"/>
      <c r="B340" s="37"/>
      <c r="H340" s="54"/>
    </row>
    <row r="341" spans="1:8" x14ac:dyDescent="0.2">
      <c r="A341" s="126"/>
      <c r="B341" s="37"/>
      <c r="H341" s="54"/>
    </row>
    <row r="342" spans="1:8" x14ac:dyDescent="0.2">
      <c r="A342" s="126"/>
      <c r="B342" s="37"/>
      <c r="H342" s="54"/>
    </row>
    <row r="343" spans="1:8" x14ac:dyDescent="0.2">
      <c r="A343" s="126"/>
      <c r="B343" s="37"/>
      <c r="H343" s="54"/>
    </row>
    <row r="344" spans="1:8" x14ac:dyDescent="0.2">
      <c r="A344" s="126"/>
      <c r="B344" s="37"/>
      <c r="H344" s="54"/>
    </row>
    <row r="345" spans="1:8" x14ac:dyDescent="0.2">
      <c r="A345" s="126"/>
      <c r="B345" s="37"/>
      <c r="H345" s="54"/>
    </row>
    <row r="346" spans="1:8" x14ac:dyDescent="0.2">
      <c r="A346" s="126"/>
      <c r="B346" s="37"/>
      <c r="H346" s="54"/>
    </row>
    <row r="347" spans="1:8" x14ac:dyDescent="0.2">
      <c r="A347" s="126"/>
      <c r="B347" s="37"/>
      <c r="H347" s="54"/>
    </row>
    <row r="348" spans="1:8" x14ac:dyDescent="0.2">
      <c r="A348" s="126"/>
      <c r="B348" s="37"/>
      <c r="H348" s="54"/>
    </row>
    <row r="349" spans="1:8" x14ac:dyDescent="0.2">
      <c r="A349" s="126"/>
      <c r="B349" s="37"/>
      <c r="H349" s="54"/>
    </row>
    <row r="350" spans="1:8" x14ac:dyDescent="0.2">
      <c r="A350" s="126"/>
      <c r="B350" s="37"/>
      <c r="H350" s="54"/>
    </row>
    <row r="351" spans="1:8" x14ac:dyDescent="0.2">
      <c r="A351" s="126"/>
      <c r="B351" s="37"/>
      <c r="H351" s="54"/>
    </row>
    <row r="352" spans="1:8" x14ac:dyDescent="0.2">
      <c r="A352" s="126"/>
      <c r="B352" s="37"/>
      <c r="H352" s="54"/>
    </row>
    <row r="353" spans="1:8" x14ac:dyDescent="0.2">
      <c r="A353" s="126"/>
      <c r="B353" s="37"/>
      <c r="H353" s="54"/>
    </row>
    <row r="354" spans="1:8" x14ac:dyDescent="0.2">
      <c r="A354" s="126"/>
      <c r="B354" s="37"/>
      <c r="H354" s="54"/>
    </row>
    <row r="355" spans="1:8" x14ac:dyDescent="0.2">
      <c r="A355" s="126"/>
      <c r="B355" s="37"/>
      <c r="H355" s="54"/>
    </row>
    <row r="356" spans="1:8" x14ac:dyDescent="0.2">
      <c r="A356" s="126"/>
      <c r="B356" s="37"/>
      <c r="H356" s="54"/>
    </row>
    <row r="357" spans="1:8" x14ac:dyDescent="0.2">
      <c r="A357" s="126"/>
      <c r="B357" s="37"/>
      <c r="H357" s="54"/>
    </row>
    <row r="358" spans="1:8" x14ac:dyDescent="0.2">
      <c r="A358" s="126"/>
      <c r="B358" s="37"/>
      <c r="H358" s="54"/>
    </row>
    <row r="359" spans="1:8" x14ac:dyDescent="0.2">
      <c r="A359" s="126"/>
      <c r="B359" s="37"/>
      <c r="H359" s="54"/>
    </row>
    <row r="360" spans="1:8" x14ac:dyDescent="0.2">
      <c r="A360" s="126"/>
      <c r="B360" s="37"/>
      <c r="H360" s="54"/>
    </row>
    <row r="361" spans="1:8" x14ac:dyDescent="0.2">
      <c r="A361" s="126"/>
      <c r="B361" s="37"/>
      <c r="H361" s="54"/>
    </row>
    <row r="362" spans="1:8" x14ac:dyDescent="0.2">
      <c r="A362" s="126"/>
      <c r="B362" s="37"/>
      <c r="H362" s="54"/>
    </row>
    <row r="363" spans="1:8" x14ac:dyDescent="0.2">
      <c r="A363" s="126"/>
      <c r="B363" s="37"/>
      <c r="H363" s="54"/>
    </row>
    <row r="364" spans="1:8" x14ac:dyDescent="0.2">
      <c r="A364" s="126"/>
      <c r="B364" s="37"/>
      <c r="H364" s="54"/>
    </row>
    <row r="365" spans="1:8" x14ac:dyDescent="0.2">
      <c r="A365" s="126"/>
      <c r="B365" s="37"/>
      <c r="H365" s="54"/>
    </row>
    <row r="366" spans="1:8" x14ac:dyDescent="0.2">
      <c r="A366" s="126"/>
      <c r="B366" s="37"/>
      <c r="H366" s="54"/>
    </row>
    <row r="367" spans="1:8" x14ac:dyDescent="0.2">
      <c r="A367" s="126"/>
      <c r="B367" s="37"/>
      <c r="H367" s="54"/>
    </row>
    <row r="368" spans="1:8" x14ac:dyDescent="0.2">
      <c r="A368" s="126"/>
      <c r="B368" s="37"/>
      <c r="H368" s="54"/>
    </row>
    <row r="369" spans="1:8" x14ac:dyDescent="0.2">
      <c r="A369" s="126"/>
      <c r="B369" s="37"/>
      <c r="H369" s="54"/>
    </row>
    <row r="370" spans="1:8" x14ac:dyDescent="0.2">
      <c r="A370" s="126"/>
      <c r="B370" s="37"/>
      <c r="H370" s="54"/>
    </row>
    <row r="371" spans="1:8" x14ac:dyDescent="0.2">
      <c r="A371" s="126"/>
      <c r="B371" s="37"/>
      <c r="H371" s="54"/>
    </row>
    <row r="372" spans="1:8" x14ac:dyDescent="0.2">
      <c r="A372" s="126"/>
      <c r="B372" s="37"/>
      <c r="H372" s="54"/>
    </row>
    <row r="373" spans="1:8" x14ac:dyDescent="0.2">
      <c r="A373" s="126"/>
      <c r="B373" s="37"/>
      <c r="H373" s="54"/>
    </row>
    <row r="374" spans="1:8" x14ac:dyDescent="0.2">
      <c r="A374" s="126"/>
      <c r="B374" s="37"/>
      <c r="H374" s="54"/>
    </row>
    <row r="375" spans="1:8" x14ac:dyDescent="0.2">
      <c r="A375" s="126"/>
      <c r="B375" s="37"/>
      <c r="H375" s="54"/>
    </row>
    <row r="376" spans="1:8" x14ac:dyDescent="0.2">
      <c r="A376" s="126"/>
      <c r="B376" s="37"/>
      <c r="H376" s="54"/>
    </row>
    <row r="377" spans="1:8" x14ac:dyDescent="0.2">
      <c r="A377" s="126"/>
      <c r="B377" s="37"/>
      <c r="H377" s="54"/>
    </row>
    <row r="378" spans="1:8" x14ac:dyDescent="0.2">
      <c r="A378" s="126"/>
      <c r="B378" s="37"/>
      <c r="H378" s="54"/>
    </row>
    <row r="379" spans="1:8" x14ac:dyDescent="0.2">
      <c r="A379" s="126"/>
      <c r="H379" s="54"/>
    </row>
    <row r="380" spans="1:8" x14ac:dyDescent="0.2">
      <c r="A380" s="126"/>
      <c r="H380" s="54"/>
    </row>
    <row r="381" spans="1:8" x14ac:dyDescent="0.2">
      <c r="A381" s="126"/>
      <c r="H381" s="54"/>
    </row>
    <row r="382" spans="1:8" x14ac:dyDescent="0.2">
      <c r="A382" s="126"/>
      <c r="H382" s="54"/>
    </row>
    <row r="383" spans="1:8" x14ac:dyDescent="0.2">
      <c r="A383" s="126"/>
      <c r="H383" s="54"/>
    </row>
    <row r="384" spans="1:8" x14ac:dyDescent="0.2">
      <c r="A384" s="126"/>
      <c r="H384" s="54"/>
    </row>
    <row r="385" spans="1:8" x14ac:dyDescent="0.2">
      <c r="A385" s="126"/>
      <c r="H385" s="54"/>
    </row>
    <row r="386" spans="1:8" x14ac:dyDescent="0.2">
      <c r="A386" s="126"/>
      <c r="H386" s="54"/>
    </row>
    <row r="387" spans="1:8" x14ac:dyDescent="0.2">
      <c r="A387" s="126"/>
      <c r="H387" s="54"/>
    </row>
    <row r="388" spans="1:8" x14ac:dyDescent="0.2">
      <c r="A388" s="126"/>
      <c r="H388" s="54"/>
    </row>
    <row r="389" spans="1:8" x14ac:dyDescent="0.2">
      <c r="A389" s="126"/>
      <c r="H389" s="54"/>
    </row>
    <row r="390" spans="1:8" x14ac:dyDescent="0.2">
      <c r="A390" s="126"/>
      <c r="H390" s="54"/>
    </row>
    <row r="391" spans="1:8" x14ac:dyDescent="0.2">
      <c r="A391" s="126"/>
      <c r="H391" s="54"/>
    </row>
    <row r="392" spans="1:8" x14ac:dyDescent="0.2">
      <c r="A392" s="126"/>
      <c r="H392" s="54"/>
    </row>
    <row r="393" spans="1:8" x14ac:dyDescent="0.2">
      <c r="A393" s="126"/>
      <c r="H393" s="54"/>
    </row>
    <row r="394" spans="1:8" x14ac:dyDescent="0.2">
      <c r="A394" s="126"/>
      <c r="H394" s="54"/>
    </row>
    <row r="395" spans="1:8" x14ac:dyDescent="0.2">
      <c r="A395" s="126"/>
      <c r="H395" s="54"/>
    </row>
    <row r="396" spans="1:8" x14ac:dyDescent="0.2">
      <c r="A396" s="126"/>
      <c r="H396" s="54"/>
    </row>
    <row r="397" spans="1:8" x14ac:dyDescent="0.2">
      <c r="A397" s="126"/>
      <c r="H397" s="54"/>
    </row>
    <row r="398" spans="1:8" x14ac:dyDescent="0.2">
      <c r="A398" s="126"/>
      <c r="H398" s="54"/>
    </row>
    <row r="399" spans="1:8" x14ac:dyDescent="0.2">
      <c r="A399" s="126"/>
      <c r="H399" s="54"/>
    </row>
    <row r="400" spans="1:8" x14ac:dyDescent="0.2">
      <c r="A400" s="126"/>
      <c r="H400" s="54"/>
    </row>
    <row r="401" spans="1:8" x14ac:dyDescent="0.2">
      <c r="A401" s="126"/>
      <c r="H401" s="54"/>
    </row>
    <row r="402" spans="1:8" x14ac:dyDescent="0.2">
      <c r="A402" s="126"/>
      <c r="H402" s="54"/>
    </row>
    <row r="403" spans="1:8" x14ac:dyDescent="0.2">
      <c r="A403" s="126"/>
      <c r="H403" s="54"/>
    </row>
    <row r="404" spans="1:8" x14ac:dyDescent="0.2">
      <c r="A404" s="126"/>
      <c r="H404" s="54"/>
    </row>
    <row r="405" spans="1:8" x14ac:dyDescent="0.2">
      <c r="A405" s="126"/>
      <c r="H405" s="54"/>
    </row>
    <row r="406" spans="1:8" x14ac:dyDescent="0.2">
      <c r="A406" s="126"/>
      <c r="H406" s="54"/>
    </row>
    <row r="407" spans="1:8" x14ac:dyDescent="0.2">
      <c r="A407" s="126"/>
      <c r="H407" s="54"/>
    </row>
    <row r="408" spans="1:8" x14ac:dyDescent="0.2">
      <c r="A408" s="126"/>
      <c r="H408" s="54"/>
    </row>
    <row r="409" spans="1:8" x14ac:dyDescent="0.2">
      <c r="A409" s="126"/>
      <c r="H409" s="54"/>
    </row>
    <row r="410" spans="1:8" x14ac:dyDescent="0.2">
      <c r="A410" s="126"/>
      <c r="H410" s="54"/>
    </row>
    <row r="411" spans="1:8" x14ac:dyDescent="0.2">
      <c r="A411" s="126"/>
      <c r="H411" s="54"/>
    </row>
    <row r="412" spans="1:8" x14ac:dyDescent="0.2">
      <c r="A412" s="126"/>
      <c r="H412" s="54"/>
    </row>
    <row r="413" spans="1:8" x14ac:dyDescent="0.2">
      <c r="A413" s="126"/>
      <c r="H413" s="54"/>
    </row>
    <row r="414" spans="1:8" x14ac:dyDescent="0.2">
      <c r="A414" s="126"/>
      <c r="H414" s="54"/>
    </row>
    <row r="415" spans="1:8" x14ac:dyDescent="0.2">
      <c r="A415" s="126"/>
      <c r="H415" s="54"/>
    </row>
    <row r="416" spans="1:8" x14ac:dyDescent="0.2">
      <c r="A416" s="126"/>
      <c r="H416" s="54"/>
    </row>
    <row r="417" spans="1:8" x14ac:dyDescent="0.2">
      <c r="A417" s="126"/>
      <c r="H417" s="54"/>
    </row>
    <row r="418" spans="1:8" x14ac:dyDescent="0.2">
      <c r="A418" s="126"/>
      <c r="H418" s="54"/>
    </row>
    <row r="419" spans="1:8" x14ac:dyDescent="0.2">
      <c r="A419" s="126"/>
      <c r="H419" s="54"/>
    </row>
    <row r="420" spans="1:8" x14ac:dyDescent="0.2">
      <c r="A420" s="126"/>
      <c r="H420" s="54"/>
    </row>
    <row r="421" spans="1:8" x14ac:dyDescent="0.2">
      <c r="A421" s="126"/>
      <c r="H421" s="54"/>
    </row>
    <row r="422" spans="1:8" x14ac:dyDescent="0.2">
      <c r="A422" s="126"/>
      <c r="H422" s="54"/>
    </row>
    <row r="423" spans="1:8" x14ac:dyDescent="0.2">
      <c r="A423" s="126"/>
      <c r="H423" s="54"/>
    </row>
    <row r="424" spans="1:8" x14ac:dyDescent="0.2">
      <c r="A424" s="126"/>
      <c r="H424" s="54"/>
    </row>
    <row r="425" spans="1:8" x14ac:dyDescent="0.2">
      <c r="A425" s="126"/>
      <c r="H425" s="54"/>
    </row>
    <row r="426" spans="1:8" x14ac:dyDescent="0.2">
      <c r="A426" s="126"/>
      <c r="H426" s="54"/>
    </row>
    <row r="427" spans="1:8" x14ac:dyDescent="0.2">
      <c r="A427" s="126"/>
      <c r="H427" s="54"/>
    </row>
    <row r="428" spans="1:8" x14ac:dyDescent="0.2">
      <c r="A428" s="126"/>
      <c r="H428" s="54"/>
    </row>
    <row r="429" spans="1:8" x14ac:dyDescent="0.2">
      <c r="A429" s="126"/>
      <c r="H429" s="54"/>
    </row>
    <row r="430" spans="1:8" x14ac:dyDescent="0.2">
      <c r="A430" s="126"/>
      <c r="H430" s="54"/>
    </row>
    <row r="431" spans="1:8" x14ac:dyDescent="0.2">
      <c r="A431" s="126"/>
      <c r="H431" s="54"/>
    </row>
    <row r="432" spans="1:8" x14ac:dyDescent="0.2">
      <c r="A432" s="126"/>
      <c r="H432" s="54"/>
    </row>
    <row r="433" spans="1:8" x14ac:dyDescent="0.2">
      <c r="A433" s="126"/>
      <c r="H433" s="54"/>
    </row>
    <row r="434" spans="1:8" x14ac:dyDescent="0.2">
      <c r="A434" s="126"/>
      <c r="H434" s="54"/>
    </row>
    <row r="435" spans="1:8" x14ac:dyDescent="0.2">
      <c r="A435" s="126"/>
      <c r="H435" s="54"/>
    </row>
    <row r="436" spans="1:8" x14ac:dyDescent="0.2">
      <c r="A436" s="126"/>
      <c r="H436" s="54"/>
    </row>
    <row r="437" spans="1:8" x14ac:dyDescent="0.2">
      <c r="A437" s="126"/>
      <c r="H437" s="54"/>
    </row>
    <row r="438" spans="1:8" x14ac:dyDescent="0.2">
      <c r="A438" s="126"/>
      <c r="H438" s="54"/>
    </row>
    <row r="439" spans="1:8" x14ac:dyDescent="0.2">
      <c r="A439" s="126"/>
      <c r="H439" s="54"/>
    </row>
    <row r="440" spans="1:8" x14ac:dyDescent="0.2">
      <c r="A440" s="126"/>
      <c r="H440" s="54"/>
    </row>
    <row r="441" spans="1:8" x14ac:dyDescent="0.2">
      <c r="A441" s="126"/>
      <c r="H441" s="54"/>
    </row>
    <row r="442" spans="1:8" x14ac:dyDescent="0.2">
      <c r="A442" s="126"/>
      <c r="H442" s="54"/>
    </row>
    <row r="443" spans="1:8" x14ac:dyDescent="0.2">
      <c r="A443" s="126"/>
      <c r="H443" s="54"/>
    </row>
    <row r="444" spans="1:8" x14ac:dyDescent="0.2">
      <c r="A444" s="126"/>
      <c r="H444" s="54"/>
    </row>
    <row r="445" spans="1:8" x14ac:dyDescent="0.2">
      <c r="A445" s="126"/>
      <c r="H445" s="54"/>
    </row>
    <row r="446" spans="1:8" x14ac:dyDescent="0.2">
      <c r="A446" s="126"/>
      <c r="H446" s="54"/>
    </row>
    <row r="447" spans="1:8" x14ac:dyDescent="0.2">
      <c r="A447" s="126"/>
      <c r="H447" s="54"/>
    </row>
    <row r="448" spans="1:8" x14ac:dyDescent="0.2">
      <c r="A448" s="126"/>
      <c r="H448" s="54"/>
    </row>
    <row r="449" spans="1:8" x14ac:dyDescent="0.2">
      <c r="A449" s="126"/>
      <c r="H449" s="54"/>
    </row>
    <row r="450" spans="1:8" x14ac:dyDescent="0.2">
      <c r="A450" s="126"/>
      <c r="H450" s="54"/>
    </row>
    <row r="451" spans="1:8" x14ac:dyDescent="0.2">
      <c r="A451" s="126"/>
      <c r="H451" s="54"/>
    </row>
    <row r="452" spans="1:8" x14ac:dyDescent="0.2">
      <c r="A452" s="126"/>
      <c r="H452" s="54"/>
    </row>
    <row r="453" spans="1:8" x14ac:dyDescent="0.2">
      <c r="A453" s="126"/>
      <c r="H453" s="54"/>
    </row>
    <row r="454" spans="1:8" x14ac:dyDescent="0.2">
      <c r="A454" s="126"/>
      <c r="H454" s="54"/>
    </row>
    <row r="455" spans="1:8" x14ac:dyDescent="0.2">
      <c r="A455" s="126"/>
      <c r="H455" s="54"/>
    </row>
    <row r="456" spans="1:8" x14ac:dyDescent="0.2">
      <c r="A456" s="126"/>
      <c r="H456" s="54"/>
    </row>
    <row r="457" spans="1:8" x14ac:dyDescent="0.2">
      <c r="A457" s="126"/>
      <c r="H457" s="54"/>
    </row>
    <row r="458" spans="1:8" x14ac:dyDescent="0.2">
      <c r="A458" s="126"/>
      <c r="H458" s="54"/>
    </row>
    <row r="459" spans="1:8" x14ac:dyDescent="0.2">
      <c r="A459" s="126"/>
      <c r="H459" s="54"/>
    </row>
    <row r="460" spans="1:8" x14ac:dyDescent="0.2">
      <c r="A460" s="126"/>
      <c r="H460" s="54"/>
    </row>
    <row r="461" spans="1:8" x14ac:dyDescent="0.2">
      <c r="A461" s="126"/>
      <c r="H461" s="54"/>
    </row>
    <row r="462" spans="1:8" x14ac:dyDescent="0.2">
      <c r="A462" s="126"/>
      <c r="H462" s="54"/>
    </row>
    <row r="463" spans="1:8" x14ac:dyDescent="0.2">
      <c r="A463" s="126"/>
      <c r="H463" s="54"/>
    </row>
    <row r="464" spans="1:8" x14ac:dyDescent="0.2">
      <c r="A464" s="126"/>
      <c r="H464" s="54"/>
    </row>
    <row r="465" spans="1:8" x14ac:dyDescent="0.2">
      <c r="A465" s="126"/>
      <c r="H465" s="54"/>
    </row>
    <row r="466" spans="1:8" x14ac:dyDescent="0.2">
      <c r="A466" s="126"/>
      <c r="H466" s="54"/>
    </row>
    <row r="467" spans="1:8" x14ac:dyDescent="0.2">
      <c r="A467" s="126"/>
      <c r="H467" s="54"/>
    </row>
    <row r="468" spans="1:8" x14ac:dyDescent="0.2">
      <c r="A468" s="126"/>
      <c r="H468" s="54"/>
    </row>
    <row r="469" spans="1:8" x14ac:dyDescent="0.2">
      <c r="A469" s="126"/>
      <c r="H469" s="54"/>
    </row>
    <row r="470" spans="1:8" x14ac:dyDescent="0.2">
      <c r="A470" s="126"/>
      <c r="H470" s="54"/>
    </row>
    <row r="471" spans="1:8" x14ac:dyDescent="0.2">
      <c r="A471" s="126"/>
      <c r="H471" s="54"/>
    </row>
    <row r="472" spans="1:8" x14ac:dyDescent="0.2">
      <c r="A472" s="126"/>
      <c r="H472" s="54"/>
    </row>
    <row r="473" spans="1:8" x14ac:dyDescent="0.2">
      <c r="A473" s="126"/>
      <c r="H473" s="54"/>
    </row>
    <row r="474" spans="1:8" x14ac:dyDescent="0.2">
      <c r="A474" s="126"/>
      <c r="H474" s="54"/>
    </row>
    <row r="475" spans="1:8" x14ac:dyDescent="0.2">
      <c r="A475" s="126"/>
      <c r="H475" s="54"/>
    </row>
    <row r="476" spans="1:8" x14ac:dyDescent="0.2">
      <c r="A476" s="126"/>
      <c r="H476" s="54"/>
    </row>
    <row r="477" spans="1:8" x14ac:dyDescent="0.2">
      <c r="A477" s="126"/>
      <c r="H477" s="54"/>
    </row>
    <row r="478" spans="1:8" x14ac:dyDescent="0.2">
      <c r="A478" s="126"/>
      <c r="H478" s="54"/>
    </row>
    <row r="479" spans="1:8" x14ac:dyDescent="0.2">
      <c r="A479" s="126"/>
      <c r="H479" s="54"/>
    </row>
    <row r="480" spans="1:8" x14ac:dyDescent="0.2">
      <c r="A480" s="126"/>
      <c r="H480" s="54"/>
    </row>
    <row r="481" spans="1:8" x14ac:dyDescent="0.2">
      <c r="A481" s="126"/>
      <c r="H481" s="54"/>
    </row>
    <row r="482" spans="1:8" x14ac:dyDescent="0.2">
      <c r="A482" s="126"/>
      <c r="H482" s="54"/>
    </row>
    <row r="483" spans="1:8" x14ac:dyDescent="0.2">
      <c r="A483" s="126"/>
      <c r="H483" s="54"/>
    </row>
    <row r="484" spans="1:8" x14ac:dyDescent="0.2">
      <c r="A484" s="126"/>
      <c r="H484" s="54"/>
    </row>
    <row r="485" spans="1:8" x14ac:dyDescent="0.2">
      <c r="A485" s="126"/>
      <c r="H485" s="54"/>
    </row>
    <row r="486" spans="1:8" x14ac:dyDescent="0.2">
      <c r="A486" s="126"/>
      <c r="H486" s="54"/>
    </row>
    <row r="487" spans="1:8" x14ac:dyDescent="0.2">
      <c r="A487" s="126"/>
      <c r="H487" s="54"/>
    </row>
    <row r="488" spans="1:8" x14ac:dyDescent="0.2">
      <c r="A488" s="126"/>
      <c r="H488" s="54"/>
    </row>
    <row r="489" spans="1:8" x14ac:dyDescent="0.2">
      <c r="A489" s="126"/>
      <c r="H489" s="54"/>
    </row>
    <row r="490" spans="1:8" x14ac:dyDescent="0.2">
      <c r="A490" s="126"/>
      <c r="H490" s="54"/>
    </row>
    <row r="491" spans="1:8" x14ac:dyDescent="0.2">
      <c r="A491" s="126"/>
      <c r="H491" s="54"/>
    </row>
    <row r="492" spans="1:8" x14ac:dyDescent="0.2">
      <c r="A492" s="126"/>
      <c r="H492" s="54"/>
    </row>
    <row r="493" spans="1:8" x14ac:dyDescent="0.2">
      <c r="A493" s="126"/>
      <c r="H493" s="54"/>
    </row>
    <row r="494" spans="1:8" x14ac:dyDescent="0.2">
      <c r="A494" s="126"/>
      <c r="H494" s="54"/>
    </row>
    <row r="495" spans="1:8" x14ac:dyDescent="0.2">
      <c r="A495" s="126"/>
      <c r="H495" s="54"/>
    </row>
    <row r="496" spans="1:8" x14ac:dyDescent="0.2">
      <c r="A496" s="126"/>
      <c r="H496" s="54"/>
    </row>
    <row r="497" spans="1:8" x14ac:dyDescent="0.2">
      <c r="A497" s="126"/>
      <c r="H497" s="54"/>
    </row>
    <row r="498" spans="1:8" x14ac:dyDescent="0.2">
      <c r="A498" s="126"/>
      <c r="H498" s="54"/>
    </row>
    <row r="499" spans="1:8" x14ac:dyDescent="0.2">
      <c r="A499" s="126"/>
      <c r="H499" s="54"/>
    </row>
    <row r="500" spans="1:8" x14ac:dyDescent="0.2">
      <c r="A500" s="126"/>
      <c r="H500" s="54"/>
    </row>
    <row r="501" spans="1:8" x14ac:dyDescent="0.2">
      <c r="A501" s="126"/>
      <c r="H501" s="54"/>
    </row>
    <row r="502" spans="1:8" x14ac:dyDescent="0.2">
      <c r="A502" s="126"/>
      <c r="H502" s="54"/>
    </row>
    <row r="503" spans="1:8" x14ac:dyDescent="0.2">
      <c r="A503" s="126"/>
      <c r="H503" s="54"/>
    </row>
    <row r="504" spans="1:8" x14ac:dyDescent="0.2">
      <c r="A504" s="126"/>
      <c r="H504" s="54"/>
    </row>
    <row r="505" spans="1:8" x14ac:dyDescent="0.2">
      <c r="A505" s="126"/>
      <c r="H505" s="54"/>
    </row>
    <row r="506" spans="1:8" x14ac:dyDescent="0.2">
      <c r="A506" s="126"/>
      <c r="H506" s="54"/>
    </row>
    <row r="507" spans="1:8" x14ac:dyDescent="0.2">
      <c r="A507" s="126"/>
      <c r="H507" s="54"/>
    </row>
    <row r="508" spans="1:8" x14ac:dyDescent="0.2">
      <c r="A508" s="126"/>
      <c r="H508" s="54"/>
    </row>
  </sheetData>
  <sortState xmlns:xlrd2="http://schemas.microsoft.com/office/spreadsheetml/2017/richdata2" ref="A26:C210">
    <sortCondition ref="A26:A210"/>
    <sortCondition descending="1" ref="B26:B210"/>
  </sortState>
  <pageMargins left="0.75" right="0.75" top="1" bottom="1" header="0.5" footer="0.5"/>
  <headerFooter alignWithMargins="0"/>
  <drawing r:id="rId1"/>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4A7CB74-494C-4D97-8AEE-C6EE64374C86}">
  <sheetPr>
    <tabColor theme="5" tint="0.39997558519241921"/>
  </sheetPr>
  <dimension ref="A1:AJ74"/>
  <sheetViews>
    <sheetView topLeftCell="L1" zoomScale="80" zoomScaleNormal="80" workbookViewId="0">
      <selection activeCell="AT57" sqref="AT57"/>
    </sheetView>
  </sheetViews>
  <sheetFormatPr defaultColWidth="8.7109375" defaultRowHeight="12.75" x14ac:dyDescent="0.2"/>
  <cols>
    <col min="1" max="1" width="8.7109375" style="1"/>
    <col min="2" max="4" width="11.85546875" style="3" bestFit="1" customWidth="1"/>
    <col min="5" max="5" width="13.85546875" style="3" bestFit="1" customWidth="1"/>
    <col min="6" max="11" width="11.85546875" style="3" bestFit="1" customWidth="1"/>
    <col min="12" max="12" width="17.85546875" style="3" bestFit="1" customWidth="1"/>
    <col min="13" max="13" width="11.85546875" style="3" customWidth="1"/>
    <col min="14" max="14" width="9" style="3" bestFit="1" customWidth="1"/>
    <col min="15" max="15" width="6" style="3" bestFit="1" customWidth="1"/>
    <col min="16" max="16" width="8.85546875" style="3" bestFit="1" customWidth="1"/>
    <col min="17" max="17" width="4.28515625" style="3" bestFit="1" customWidth="1"/>
    <col min="18" max="18" width="7.42578125" style="3" bestFit="1" customWidth="1"/>
    <col min="19" max="19" width="6" style="3" bestFit="1" customWidth="1"/>
    <col min="20" max="20" width="7.42578125" style="3" bestFit="1" customWidth="1"/>
    <col min="21" max="21" width="6.28515625" style="3" customWidth="1"/>
    <col min="22" max="22" width="7.42578125" style="3" bestFit="1" customWidth="1"/>
    <col min="23" max="23" width="4.28515625" style="3" bestFit="1" customWidth="1"/>
    <col min="24" max="24" width="7.42578125" style="1" bestFit="1" customWidth="1"/>
    <col min="25" max="25" width="4.28515625" style="1" bestFit="1" customWidth="1"/>
    <col min="26" max="26" width="7.42578125" style="1" bestFit="1" customWidth="1"/>
    <col min="27" max="27" width="4.28515625" style="1" bestFit="1" customWidth="1"/>
    <col min="28" max="28" width="7.42578125" style="1" bestFit="1" customWidth="1"/>
    <col min="29" max="29" width="4.28515625" style="1" bestFit="1" customWidth="1"/>
    <col min="30" max="30" width="7.42578125" style="1" bestFit="1" customWidth="1"/>
    <col min="31" max="31" width="4.28515625" style="1" bestFit="1" customWidth="1"/>
    <col min="32" max="32" width="7.42578125" style="1" bestFit="1" customWidth="1"/>
    <col min="33" max="33" width="4.28515625" style="1" bestFit="1" customWidth="1"/>
    <col min="34" max="34" width="7.42578125" style="1" bestFit="1" customWidth="1"/>
    <col min="35" max="35" width="8.7109375" style="1" customWidth="1"/>
    <col min="36" max="36" width="9.28515625" style="1" customWidth="1"/>
    <col min="37" max="16384" width="8.7109375" style="1"/>
  </cols>
  <sheetData>
    <row r="1" spans="1:10" ht="15" x14ac:dyDescent="0.25">
      <c r="A1" s="12" t="s">
        <v>78</v>
      </c>
      <c r="J1" s="12" t="s">
        <v>429</v>
      </c>
    </row>
    <row r="2" spans="1:10" x14ac:dyDescent="0.2">
      <c r="A2" s="11"/>
    </row>
    <row r="3" spans="1:10" x14ac:dyDescent="0.2">
      <c r="A3" s="11"/>
    </row>
    <row r="4" spans="1:10" x14ac:dyDescent="0.2">
      <c r="A4" s="11"/>
    </row>
    <row r="5" spans="1:10" x14ac:dyDescent="0.2">
      <c r="A5" s="11"/>
    </row>
    <row r="6" spans="1:10" x14ac:dyDescent="0.2">
      <c r="A6" s="11"/>
    </row>
    <row r="7" spans="1:10" x14ac:dyDescent="0.2">
      <c r="A7" s="11"/>
    </row>
    <row r="8" spans="1:10" x14ac:dyDescent="0.2">
      <c r="A8" s="11"/>
    </row>
    <row r="9" spans="1:10" x14ac:dyDescent="0.2">
      <c r="A9" s="11"/>
    </row>
    <row r="10" spans="1:10" x14ac:dyDescent="0.2">
      <c r="A10" s="11"/>
    </row>
    <row r="11" spans="1:10" x14ac:dyDescent="0.2">
      <c r="A11" s="11"/>
    </row>
    <row r="12" spans="1:10" x14ac:dyDescent="0.2">
      <c r="A12" s="11"/>
    </row>
    <row r="13" spans="1:10" x14ac:dyDescent="0.2">
      <c r="A13" s="11"/>
    </row>
    <row r="14" spans="1:10" x14ac:dyDescent="0.2">
      <c r="A14" s="11"/>
    </row>
    <row r="15" spans="1:10" x14ac:dyDescent="0.2">
      <c r="A15" s="11"/>
    </row>
    <row r="16" spans="1:10" x14ac:dyDescent="0.2">
      <c r="A16" s="11"/>
    </row>
    <row r="17" spans="1:36" x14ac:dyDescent="0.2">
      <c r="A17" s="11"/>
    </row>
    <row r="18" spans="1:36" x14ac:dyDescent="0.2">
      <c r="A18" s="11"/>
    </row>
    <row r="19" spans="1:36" x14ac:dyDescent="0.2">
      <c r="A19" s="11"/>
    </row>
    <row r="20" spans="1:36" x14ac:dyDescent="0.2">
      <c r="A20" s="11"/>
    </row>
    <row r="21" spans="1:36" x14ac:dyDescent="0.2">
      <c r="A21" s="11"/>
    </row>
    <row r="22" spans="1:36" x14ac:dyDescent="0.2">
      <c r="A22" s="25" t="s">
        <v>123</v>
      </c>
    </row>
    <row r="23" spans="1:36" x14ac:dyDescent="0.2">
      <c r="A23" s="25" t="s">
        <v>243</v>
      </c>
    </row>
    <row r="25" spans="1:36" x14ac:dyDescent="0.2">
      <c r="A25" s="244" t="s">
        <v>79</v>
      </c>
      <c r="B25" s="172" t="s">
        <v>1926</v>
      </c>
      <c r="C25" s="244" t="s">
        <v>51</v>
      </c>
      <c r="D25" s="244" t="s">
        <v>7</v>
      </c>
      <c r="E25" s="244" t="s">
        <v>72</v>
      </c>
      <c r="F25" s="244" t="s">
        <v>4</v>
      </c>
      <c r="G25" s="244" t="s">
        <v>3</v>
      </c>
      <c r="H25" s="244" t="s">
        <v>2</v>
      </c>
      <c r="I25" s="244" t="s">
        <v>1</v>
      </c>
      <c r="J25" s="244" t="s">
        <v>5</v>
      </c>
      <c r="K25" s="244" t="s">
        <v>6</v>
      </c>
      <c r="L25" s="244" t="s">
        <v>73</v>
      </c>
      <c r="N25" s="244" t="s">
        <v>79</v>
      </c>
      <c r="O25" s="1323" t="s">
        <v>80</v>
      </c>
      <c r="P25" s="1323"/>
      <c r="Q25" s="1323" t="s">
        <v>51</v>
      </c>
      <c r="R25" s="1323"/>
      <c r="S25" s="1323" t="s">
        <v>7</v>
      </c>
      <c r="T25" s="1323"/>
      <c r="U25" s="1323" t="s">
        <v>72</v>
      </c>
      <c r="V25" s="1323"/>
      <c r="W25" s="1323" t="s">
        <v>4</v>
      </c>
      <c r="X25" s="1323"/>
      <c r="Y25" s="1323" t="s">
        <v>3</v>
      </c>
      <c r="Z25" s="1323"/>
      <c r="AA25" s="1323" t="s">
        <v>2</v>
      </c>
      <c r="AB25" s="1323"/>
      <c r="AC25" s="1323" t="s">
        <v>1</v>
      </c>
      <c r="AD25" s="1323"/>
      <c r="AE25" s="1323" t="s">
        <v>5</v>
      </c>
      <c r="AF25" s="1323"/>
      <c r="AG25" s="1323" t="s">
        <v>6</v>
      </c>
      <c r="AH25" s="1323"/>
      <c r="AI25" s="1323" t="s">
        <v>73</v>
      </c>
      <c r="AJ25" s="1323"/>
    </row>
    <row r="26" spans="1:36" x14ac:dyDescent="0.2">
      <c r="A26" s="27" t="s">
        <v>81</v>
      </c>
      <c r="B26" s="3" t="s">
        <v>82</v>
      </c>
      <c r="C26" s="27" t="s">
        <v>82</v>
      </c>
      <c r="D26" s="27" t="s">
        <v>82</v>
      </c>
      <c r="E26" s="27" t="s">
        <v>82</v>
      </c>
      <c r="F26" s="27" t="s">
        <v>82</v>
      </c>
      <c r="G26" s="27" t="s">
        <v>82</v>
      </c>
      <c r="H26" s="27" t="s">
        <v>82</v>
      </c>
      <c r="I26" s="27" t="s">
        <v>82</v>
      </c>
      <c r="J26" s="27" t="s">
        <v>82</v>
      </c>
      <c r="K26" s="27" t="s">
        <v>82</v>
      </c>
      <c r="L26" s="27" t="s">
        <v>82</v>
      </c>
      <c r="N26" s="27" t="s">
        <v>81</v>
      </c>
      <c r="O26" s="1322" t="s">
        <v>58</v>
      </c>
      <c r="P26" s="1322"/>
      <c r="Q26" s="1322" t="s">
        <v>58</v>
      </c>
      <c r="R26" s="1322"/>
      <c r="S26" s="1322" t="s">
        <v>58</v>
      </c>
      <c r="T26" s="1322"/>
      <c r="U26" s="1322" t="s">
        <v>58</v>
      </c>
      <c r="V26" s="1322"/>
      <c r="W26" s="1322" t="s">
        <v>58</v>
      </c>
      <c r="X26" s="1322"/>
      <c r="Y26" s="1322" t="s">
        <v>58</v>
      </c>
      <c r="Z26" s="1322"/>
      <c r="AA26" s="1322" t="s">
        <v>58</v>
      </c>
      <c r="AB26" s="1322"/>
      <c r="AC26" s="1322" t="s">
        <v>58</v>
      </c>
      <c r="AD26" s="1322"/>
      <c r="AE26" s="1322" t="s">
        <v>58</v>
      </c>
      <c r="AF26" s="1322"/>
      <c r="AG26" s="1322" t="s">
        <v>58</v>
      </c>
      <c r="AH26" s="1322"/>
      <c r="AI26" s="1322" t="s">
        <v>58</v>
      </c>
      <c r="AJ26" s="1322"/>
    </row>
    <row r="27" spans="1:36" x14ac:dyDescent="0.2">
      <c r="A27" s="203" t="s">
        <v>61</v>
      </c>
      <c r="B27" s="111" t="s">
        <v>2414</v>
      </c>
      <c r="C27" s="203" t="s">
        <v>2414</v>
      </c>
      <c r="D27" s="203" t="s">
        <v>2414</v>
      </c>
      <c r="E27" s="203" t="s">
        <v>2414</v>
      </c>
      <c r="F27" s="203" t="s">
        <v>2414</v>
      </c>
      <c r="G27" s="203" t="s">
        <v>2414</v>
      </c>
      <c r="H27" s="203" t="s">
        <v>2414</v>
      </c>
      <c r="I27" s="203" t="s">
        <v>2414</v>
      </c>
      <c r="J27" s="203" t="s">
        <v>2414</v>
      </c>
      <c r="K27" s="203" t="s">
        <v>2414</v>
      </c>
      <c r="L27" s="203" t="s">
        <v>2414</v>
      </c>
      <c r="N27" s="203" t="s">
        <v>61</v>
      </c>
      <c r="O27" s="274" t="s">
        <v>75</v>
      </c>
      <c r="P27" s="274" t="s">
        <v>1522</v>
      </c>
      <c r="Q27" s="274" t="s">
        <v>75</v>
      </c>
      <c r="R27" s="274" t="s">
        <v>1522</v>
      </c>
      <c r="S27" s="274" t="s">
        <v>75</v>
      </c>
      <c r="T27" s="274" t="s">
        <v>1522</v>
      </c>
      <c r="U27" s="274" t="s">
        <v>75</v>
      </c>
      <c r="V27" s="274" t="s">
        <v>1522</v>
      </c>
      <c r="W27" s="274" t="s">
        <v>75</v>
      </c>
      <c r="X27" s="274" t="s">
        <v>1522</v>
      </c>
      <c r="Y27" s="274" t="s">
        <v>75</v>
      </c>
      <c r="Z27" s="274" t="s">
        <v>1522</v>
      </c>
      <c r="AA27" s="274" t="s">
        <v>75</v>
      </c>
      <c r="AB27" s="274" t="s">
        <v>1522</v>
      </c>
      <c r="AC27" s="274" t="s">
        <v>75</v>
      </c>
      <c r="AD27" s="274" t="s">
        <v>1522</v>
      </c>
      <c r="AE27" s="274" t="s">
        <v>75</v>
      </c>
      <c r="AF27" s="274" t="s">
        <v>1522</v>
      </c>
      <c r="AG27" s="274" t="s">
        <v>75</v>
      </c>
      <c r="AH27" s="274" t="s">
        <v>1522</v>
      </c>
      <c r="AI27" s="274" t="s">
        <v>75</v>
      </c>
      <c r="AJ27" s="274" t="s">
        <v>1522</v>
      </c>
    </row>
    <row r="28" spans="1:36" x14ac:dyDescent="0.2">
      <c r="A28" s="27">
        <v>2006</v>
      </c>
      <c r="B28" s="75"/>
      <c r="C28" s="74"/>
      <c r="D28" s="74"/>
      <c r="E28" s="74"/>
      <c r="F28" s="74"/>
      <c r="G28" s="74"/>
      <c r="H28" s="74"/>
      <c r="I28" s="74"/>
      <c r="J28" s="74"/>
      <c r="K28" s="74"/>
      <c r="L28" s="74"/>
      <c r="M28" s="75"/>
      <c r="N28" s="27">
        <v>2006</v>
      </c>
      <c r="O28" s="127">
        <f>SUM(AI28,AG28,AE28,AC28,AA28,Y28,W28,U28,S28,Q28)</f>
        <v>7</v>
      </c>
      <c r="P28" s="127">
        <f>SUM(AJ28,AH28,AF28,AD28,AB28,Z28,X28,V28,T28,R28)</f>
        <v>1</v>
      </c>
      <c r="Q28" s="127">
        <v>0</v>
      </c>
      <c r="R28" s="127">
        <v>0</v>
      </c>
      <c r="S28" s="127">
        <v>0</v>
      </c>
      <c r="T28" s="127">
        <v>0</v>
      </c>
      <c r="U28" s="127">
        <v>7</v>
      </c>
      <c r="V28" s="127">
        <v>1</v>
      </c>
      <c r="W28" s="127">
        <v>0</v>
      </c>
      <c r="X28" s="127">
        <v>0</v>
      </c>
      <c r="Y28" s="127">
        <v>0</v>
      </c>
      <c r="Z28" s="127">
        <v>0</v>
      </c>
      <c r="AA28" s="127">
        <v>0</v>
      </c>
      <c r="AB28" s="127">
        <v>0</v>
      </c>
      <c r="AC28" s="127">
        <v>0</v>
      </c>
      <c r="AD28" s="127">
        <v>0</v>
      </c>
      <c r="AE28" s="127">
        <v>0</v>
      </c>
      <c r="AF28" s="127">
        <v>0</v>
      </c>
      <c r="AG28" s="127">
        <v>0</v>
      </c>
      <c r="AH28" s="127">
        <v>0</v>
      </c>
      <c r="AI28" s="127">
        <v>0</v>
      </c>
      <c r="AJ28" s="127">
        <v>0</v>
      </c>
    </row>
    <row r="29" spans="1:36" x14ac:dyDescent="0.2">
      <c r="A29" s="27">
        <v>2007</v>
      </c>
      <c r="B29" s="75"/>
      <c r="C29" s="74"/>
      <c r="D29" s="74"/>
      <c r="E29" s="74"/>
      <c r="F29" s="74"/>
      <c r="G29" s="74"/>
      <c r="H29" s="74"/>
      <c r="I29" s="74"/>
      <c r="J29" s="74"/>
      <c r="K29" s="74"/>
      <c r="L29" s="74"/>
      <c r="M29" s="75"/>
      <c r="N29" s="27">
        <v>2007</v>
      </c>
      <c r="O29" s="96">
        <f t="shared" ref="O29:O46" si="0">SUM(AI29,AG29,AE29,AC29,AA29,Y29,W29,U29,S29,Q29)</f>
        <v>5</v>
      </c>
      <c r="P29" s="96">
        <f t="shared" ref="P29:P46" si="1">SUM(AJ29,AH29,AF29,AD29,AB29,Z29,X29,V29,T29,R29)</f>
        <v>1</v>
      </c>
      <c r="Q29" s="96">
        <v>0</v>
      </c>
      <c r="R29" s="96">
        <v>0</v>
      </c>
      <c r="S29" s="96">
        <v>5</v>
      </c>
      <c r="T29" s="96">
        <v>1</v>
      </c>
      <c r="U29" s="96">
        <v>0</v>
      </c>
      <c r="V29" s="96">
        <v>0</v>
      </c>
      <c r="W29" s="96">
        <v>0</v>
      </c>
      <c r="X29" s="96">
        <v>0</v>
      </c>
      <c r="Y29" s="96">
        <v>0</v>
      </c>
      <c r="Z29" s="96">
        <v>0</v>
      </c>
      <c r="AA29" s="96">
        <v>0</v>
      </c>
      <c r="AB29" s="96">
        <v>0</v>
      </c>
      <c r="AC29" s="96">
        <v>0</v>
      </c>
      <c r="AD29" s="96">
        <v>0</v>
      </c>
      <c r="AE29" s="96">
        <v>0</v>
      </c>
      <c r="AF29" s="96">
        <v>0</v>
      </c>
      <c r="AG29" s="96">
        <v>0</v>
      </c>
      <c r="AH29" s="96">
        <v>0</v>
      </c>
      <c r="AI29" s="96">
        <v>0</v>
      </c>
      <c r="AJ29" s="96">
        <v>0</v>
      </c>
    </row>
    <row r="30" spans="1:36" x14ac:dyDescent="0.2">
      <c r="A30" s="27">
        <v>2008</v>
      </c>
      <c r="B30" s="75">
        <v>161.33412397990506</v>
      </c>
      <c r="C30" s="74"/>
      <c r="D30" s="74">
        <v>161.33412397990506</v>
      </c>
      <c r="E30" s="74"/>
      <c r="F30" s="74"/>
      <c r="G30" s="74"/>
      <c r="H30" s="74"/>
      <c r="I30" s="74"/>
      <c r="J30" s="74"/>
      <c r="K30" s="74"/>
      <c r="L30" s="74"/>
      <c r="M30" s="75"/>
      <c r="N30" s="27">
        <v>2008</v>
      </c>
      <c r="O30" s="96">
        <f t="shared" si="0"/>
        <v>770</v>
      </c>
      <c r="P30" s="96">
        <f t="shared" si="1"/>
        <v>3</v>
      </c>
      <c r="Q30" s="96">
        <v>0</v>
      </c>
      <c r="R30" s="96">
        <v>0</v>
      </c>
      <c r="S30" s="96">
        <v>770</v>
      </c>
      <c r="T30" s="96">
        <v>3</v>
      </c>
      <c r="U30" s="96">
        <v>0</v>
      </c>
      <c r="V30" s="96">
        <v>0</v>
      </c>
      <c r="W30" s="96">
        <v>0</v>
      </c>
      <c r="X30" s="96">
        <v>0</v>
      </c>
      <c r="Y30" s="96">
        <v>0</v>
      </c>
      <c r="Z30" s="96">
        <v>0</v>
      </c>
      <c r="AA30" s="96">
        <v>0</v>
      </c>
      <c r="AB30" s="96">
        <v>0</v>
      </c>
      <c r="AC30" s="96">
        <v>0</v>
      </c>
      <c r="AD30" s="96">
        <v>0</v>
      </c>
      <c r="AE30" s="96">
        <v>0</v>
      </c>
      <c r="AF30" s="96">
        <v>0</v>
      </c>
      <c r="AG30" s="96">
        <v>0</v>
      </c>
      <c r="AH30" s="96">
        <v>0</v>
      </c>
      <c r="AI30" s="96">
        <v>0</v>
      </c>
      <c r="AJ30" s="96">
        <v>0</v>
      </c>
    </row>
    <row r="31" spans="1:36" x14ac:dyDescent="0.2">
      <c r="A31" s="27">
        <v>2009</v>
      </c>
      <c r="B31" s="75">
        <v>182.56885883227807</v>
      </c>
      <c r="C31" s="74"/>
      <c r="D31" s="74">
        <v>185.42060190637201</v>
      </c>
      <c r="E31" s="74">
        <v>153.15082782428524</v>
      </c>
      <c r="F31" s="74"/>
      <c r="G31" s="74"/>
      <c r="H31" s="74">
        <v>189.48795414053882</v>
      </c>
      <c r="I31" s="74"/>
      <c r="J31" s="74"/>
      <c r="K31" s="74"/>
      <c r="L31" s="74"/>
      <c r="M31" s="75"/>
      <c r="N31" s="27">
        <v>2009</v>
      </c>
      <c r="O31" s="96">
        <f t="shared" si="0"/>
        <v>1029.68</v>
      </c>
      <c r="P31" s="96">
        <f t="shared" si="1"/>
        <v>16</v>
      </c>
      <c r="Q31" s="96">
        <v>0</v>
      </c>
      <c r="R31" s="96">
        <v>0</v>
      </c>
      <c r="S31" s="96">
        <v>844</v>
      </c>
      <c r="T31" s="96">
        <v>8</v>
      </c>
      <c r="U31" s="96">
        <v>69</v>
      </c>
      <c r="V31" s="96">
        <v>3</v>
      </c>
      <c r="W31" s="96">
        <v>0</v>
      </c>
      <c r="X31" s="96">
        <v>0</v>
      </c>
      <c r="Y31" s="96">
        <v>50</v>
      </c>
      <c r="Z31" s="96">
        <v>1</v>
      </c>
      <c r="AA31" s="96">
        <v>44</v>
      </c>
      <c r="AB31" s="96">
        <v>2</v>
      </c>
      <c r="AC31" s="96">
        <v>10.08</v>
      </c>
      <c r="AD31" s="96">
        <v>1</v>
      </c>
      <c r="AE31" s="96">
        <v>0</v>
      </c>
      <c r="AF31" s="96">
        <v>0</v>
      </c>
      <c r="AG31" s="96">
        <v>0</v>
      </c>
      <c r="AH31" s="96">
        <v>0</v>
      </c>
      <c r="AI31" s="96">
        <v>12.6</v>
      </c>
      <c r="AJ31" s="96">
        <v>1</v>
      </c>
    </row>
    <row r="32" spans="1:36" x14ac:dyDescent="0.2">
      <c r="A32" s="27">
        <v>2010</v>
      </c>
      <c r="B32" s="75">
        <v>149.69336954285399</v>
      </c>
      <c r="C32" s="74"/>
      <c r="D32" s="74">
        <v>148.21033266883933</v>
      </c>
      <c r="E32" s="74">
        <v>139.49702634643816</v>
      </c>
      <c r="F32" s="74"/>
      <c r="G32" s="74"/>
      <c r="H32" s="74" t="e">
        <f>NA()</f>
        <v>#N/A</v>
      </c>
      <c r="I32" s="74"/>
      <c r="J32" s="74"/>
      <c r="K32" s="74"/>
      <c r="L32" s="74">
        <v>184.79338978638654</v>
      </c>
      <c r="M32" s="75"/>
      <c r="N32" s="27">
        <v>2010</v>
      </c>
      <c r="O32" s="96">
        <f t="shared" si="0"/>
        <v>1753.4499999999998</v>
      </c>
      <c r="P32" s="96">
        <f t="shared" si="1"/>
        <v>31</v>
      </c>
      <c r="Q32" s="96">
        <v>0</v>
      </c>
      <c r="R32" s="96">
        <v>0</v>
      </c>
      <c r="S32" s="96">
        <v>1457.3</v>
      </c>
      <c r="T32" s="96">
        <v>17</v>
      </c>
      <c r="U32" s="96">
        <v>251</v>
      </c>
      <c r="V32" s="96">
        <v>11</v>
      </c>
      <c r="W32" s="96">
        <v>0</v>
      </c>
      <c r="X32" s="96">
        <v>0</v>
      </c>
      <c r="Y32" s="96">
        <v>0</v>
      </c>
      <c r="Z32" s="96">
        <v>0</v>
      </c>
      <c r="AA32" s="96">
        <v>0</v>
      </c>
      <c r="AB32" s="96">
        <v>0</v>
      </c>
      <c r="AC32" s="96">
        <v>0</v>
      </c>
      <c r="AD32" s="96">
        <v>0</v>
      </c>
      <c r="AE32" s="96">
        <v>32</v>
      </c>
      <c r="AF32" s="96">
        <v>1</v>
      </c>
      <c r="AG32" s="96">
        <v>0</v>
      </c>
      <c r="AH32" s="96">
        <v>0</v>
      </c>
      <c r="AI32" s="96">
        <v>13.15</v>
      </c>
      <c r="AJ32" s="96">
        <v>2</v>
      </c>
    </row>
    <row r="33" spans="1:36" x14ac:dyDescent="0.2">
      <c r="A33" s="27">
        <v>2011</v>
      </c>
      <c r="B33" s="75">
        <v>121.39383567194464</v>
      </c>
      <c r="C33" s="74"/>
      <c r="D33" s="74">
        <v>118.0885758798882</v>
      </c>
      <c r="E33" s="74">
        <v>125.90842083810413</v>
      </c>
      <c r="F33" s="74"/>
      <c r="G33" s="74"/>
      <c r="H33" s="74" t="e">
        <f>NA()</f>
        <v>#N/A</v>
      </c>
      <c r="I33" s="74"/>
      <c r="J33" s="74"/>
      <c r="K33" s="74"/>
      <c r="L33" s="74" t="e">
        <f>NA()</f>
        <v>#N/A</v>
      </c>
      <c r="M33" s="75"/>
      <c r="N33" s="27">
        <v>2011</v>
      </c>
      <c r="O33" s="96">
        <f t="shared" si="0"/>
        <v>1810</v>
      </c>
      <c r="P33" s="96">
        <f t="shared" si="1"/>
        <v>21</v>
      </c>
      <c r="Q33" s="96">
        <v>6</v>
      </c>
      <c r="R33" s="96">
        <v>1</v>
      </c>
      <c r="S33" s="96">
        <v>1259</v>
      </c>
      <c r="T33" s="96">
        <v>10</v>
      </c>
      <c r="U33" s="96">
        <v>495</v>
      </c>
      <c r="V33" s="96">
        <v>8</v>
      </c>
      <c r="W33" s="96">
        <v>0</v>
      </c>
      <c r="X33" s="96">
        <v>0</v>
      </c>
      <c r="Y33" s="96">
        <v>0</v>
      </c>
      <c r="Z33" s="96">
        <v>0</v>
      </c>
      <c r="AA33" s="96">
        <v>0</v>
      </c>
      <c r="AB33" s="96">
        <v>0</v>
      </c>
      <c r="AC33" s="96">
        <v>20</v>
      </c>
      <c r="AD33" s="96">
        <v>1</v>
      </c>
      <c r="AE33" s="96">
        <v>0</v>
      </c>
      <c r="AF33" s="96">
        <v>0</v>
      </c>
      <c r="AG33" s="96">
        <v>0</v>
      </c>
      <c r="AH33" s="96">
        <v>0</v>
      </c>
      <c r="AI33" s="96">
        <v>30</v>
      </c>
      <c r="AJ33" s="96">
        <v>1</v>
      </c>
    </row>
    <row r="34" spans="1:36" x14ac:dyDescent="0.2">
      <c r="A34" s="27">
        <v>2012</v>
      </c>
      <c r="B34" s="75">
        <v>94.240026234075756</v>
      </c>
      <c r="C34" s="74"/>
      <c r="D34" s="74">
        <v>98.315466821621428</v>
      </c>
      <c r="E34" s="74">
        <v>90.602764562217573</v>
      </c>
      <c r="F34" s="74"/>
      <c r="G34" s="74"/>
      <c r="H34" s="74" t="e">
        <f>NA()</f>
        <v>#N/A</v>
      </c>
      <c r="I34" s="74"/>
      <c r="J34" s="74"/>
      <c r="K34" s="74"/>
      <c r="L34" s="74" t="e">
        <f>NA()</f>
        <v>#N/A</v>
      </c>
      <c r="M34" s="75"/>
      <c r="N34" s="27">
        <v>2012</v>
      </c>
      <c r="O34" s="96">
        <f t="shared" si="0"/>
        <v>1112.8</v>
      </c>
      <c r="P34" s="96">
        <f t="shared" si="1"/>
        <v>19</v>
      </c>
      <c r="Q34" s="96">
        <v>0</v>
      </c>
      <c r="R34" s="96">
        <v>0</v>
      </c>
      <c r="S34" s="96">
        <v>512.79999999999995</v>
      </c>
      <c r="T34" s="96">
        <v>13</v>
      </c>
      <c r="U34" s="96">
        <v>600</v>
      </c>
      <c r="V34" s="96">
        <v>6</v>
      </c>
      <c r="W34" s="96">
        <v>0</v>
      </c>
      <c r="X34" s="96">
        <v>0</v>
      </c>
      <c r="Y34" s="96">
        <v>0</v>
      </c>
      <c r="Z34" s="96">
        <v>0</v>
      </c>
      <c r="AA34" s="96">
        <v>0</v>
      </c>
      <c r="AB34" s="96">
        <v>0</v>
      </c>
      <c r="AC34" s="96">
        <v>0</v>
      </c>
      <c r="AD34" s="96">
        <v>0</v>
      </c>
      <c r="AE34" s="96">
        <v>0</v>
      </c>
      <c r="AF34" s="96">
        <v>0</v>
      </c>
      <c r="AG34" s="96">
        <v>0</v>
      </c>
      <c r="AH34" s="96">
        <v>0</v>
      </c>
      <c r="AI34" s="96">
        <v>0</v>
      </c>
      <c r="AJ34" s="96">
        <v>0</v>
      </c>
    </row>
    <row r="35" spans="1:36" x14ac:dyDescent="0.2">
      <c r="A35" s="27">
        <v>2013</v>
      </c>
      <c r="B35" s="75">
        <v>74.31117771118717</v>
      </c>
      <c r="C35" s="74"/>
      <c r="D35" s="74">
        <v>73.445885290824577</v>
      </c>
      <c r="E35" s="74">
        <v>68.504696620862077</v>
      </c>
      <c r="F35" s="74"/>
      <c r="G35" s="74"/>
      <c r="H35" s="74" t="e">
        <f>NA()</f>
        <v>#N/A</v>
      </c>
      <c r="I35" s="74"/>
      <c r="J35" s="74"/>
      <c r="K35" s="74"/>
      <c r="L35" s="74" t="e">
        <f>NA()</f>
        <v>#N/A</v>
      </c>
      <c r="M35" s="75"/>
      <c r="N35" s="27">
        <v>2013</v>
      </c>
      <c r="O35" s="96">
        <f t="shared" si="0"/>
        <v>708.11400000000003</v>
      </c>
      <c r="P35" s="96">
        <f t="shared" si="1"/>
        <v>24</v>
      </c>
      <c r="Q35" s="96">
        <v>12</v>
      </c>
      <c r="R35" s="96">
        <v>1</v>
      </c>
      <c r="S35" s="96">
        <v>489.31400000000002</v>
      </c>
      <c r="T35" s="96">
        <v>17</v>
      </c>
      <c r="U35" s="96">
        <v>138</v>
      </c>
      <c r="V35" s="96">
        <v>3</v>
      </c>
      <c r="W35" s="96">
        <v>28.8</v>
      </c>
      <c r="X35" s="96">
        <v>1</v>
      </c>
      <c r="Y35" s="96">
        <v>0</v>
      </c>
      <c r="Z35" s="96">
        <v>0</v>
      </c>
      <c r="AA35" s="96">
        <v>0</v>
      </c>
      <c r="AB35" s="96">
        <v>0</v>
      </c>
      <c r="AC35" s="96">
        <v>0</v>
      </c>
      <c r="AD35" s="96">
        <v>0</v>
      </c>
      <c r="AE35" s="96">
        <v>0</v>
      </c>
      <c r="AF35" s="96">
        <v>0</v>
      </c>
      <c r="AG35" s="96">
        <v>20</v>
      </c>
      <c r="AH35" s="96">
        <v>1</v>
      </c>
      <c r="AI35" s="96">
        <v>20</v>
      </c>
      <c r="AJ35" s="96">
        <v>1</v>
      </c>
    </row>
    <row r="36" spans="1:36" x14ac:dyDescent="0.2">
      <c r="A36" s="27">
        <v>2014</v>
      </c>
      <c r="B36" s="75">
        <v>60.418513724402395</v>
      </c>
      <c r="C36" s="74"/>
      <c r="D36" s="74">
        <v>60.20471050475556</v>
      </c>
      <c r="E36" s="74">
        <v>61.205955384743973</v>
      </c>
      <c r="F36" s="74"/>
      <c r="G36" s="74"/>
      <c r="H36" s="74" t="e">
        <f>NA()</f>
        <v>#N/A</v>
      </c>
      <c r="I36" s="74"/>
      <c r="J36" s="74"/>
      <c r="K36" s="74"/>
      <c r="L36" s="74">
        <v>62.377674274622059</v>
      </c>
      <c r="M36" s="75"/>
      <c r="N36" s="27">
        <v>2014</v>
      </c>
      <c r="O36" s="96">
        <f t="shared" si="0"/>
        <v>2276.3760000000002</v>
      </c>
      <c r="P36" s="96">
        <f t="shared" si="1"/>
        <v>43</v>
      </c>
      <c r="Q36" s="96">
        <v>0</v>
      </c>
      <c r="R36" s="96">
        <v>0</v>
      </c>
      <c r="S36" s="96">
        <v>892.36</v>
      </c>
      <c r="T36" s="96">
        <v>21</v>
      </c>
      <c r="U36" s="96">
        <v>564.41600000000005</v>
      </c>
      <c r="V36" s="96">
        <v>10</v>
      </c>
      <c r="W36" s="96">
        <v>100</v>
      </c>
      <c r="X36" s="96">
        <v>1</v>
      </c>
      <c r="Y36" s="96">
        <v>0</v>
      </c>
      <c r="Z36" s="96">
        <v>0</v>
      </c>
      <c r="AA36" s="96">
        <v>157.5</v>
      </c>
      <c r="AB36" s="96">
        <v>1</v>
      </c>
      <c r="AC36" s="96">
        <v>10.3</v>
      </c>
      <c r="AD36" s="96">
        <v>1</v>
      </c>
      <c r="AE36" s="96">
        <v>0</v>
      </c>
      <c r="AF36" s="96">
        <v>0</v>
      </c>
      <c r="AG36" s="96">
        <v>0</v>
      </c>
      <c r="AH36" s="96">
        <v>0</v>
      </c>
      <c r="AI36" s="96">
        <v>551.79999999999995</v>
      </c>
      <c r="AJ36" s="96">
        <v>9</v>
      </c>
    </row>
    <row r="37" spans="1:36" x14ac:dyDescent="0.2">
      <c r="A37" s="27">
        <v>2015</v>
      </c>
      <c r="B37" s="75">
        <v>49.47272925726319</v>
      </c>
      <c r="C37" s="74"/>
      <c r="D37" s="74">
        <v>52.604483513798222</v>
      </c>
      <c r="E37" s="74">
        <v>45.970738306193304</v>
      </c>
      <c r="F37" s="74">
        <v>55.908340305219973</v>
      </c>
      <c r="G37" s="74">
        <v>41.867702678797663</v>
      </c>
      <c r="H37" s="74">
        <v>38.268914188930744</v>
      </c>
      <c r="I37" s="74"/>
      <c r="J37" s="74"/>
      <c r="K37" s="74"/>
      <c r="L37" s="74">
        <v>52.225744001716812</v>
      </c>
      <c r="M37" s="75"/>
      <c r="N37" s="27">
        <v>2015</v>
      </c>
      <c r="O37" s="96">
        <f t="shared" si="0"/>
        <v>3612.877</v>
      </c>
      <c r="P37" s="96">
        <f t="shared" si="1"/>
        <v>60</v>
      </c>
      <c r="Q37" s="96">
        <v>27.6</v>
      </c>
      <c r="R37" s="96">
        <v>1</v>
      </c>
      <c r="S37" s="96">
        <v>1353.8869999999999</v>
      </c>
      <c r="T37" s="96">
        <v>21</v>
      </c>
      <c r="U37" s="96">
        <v>865.48</v>
      </c>
      <c r="V37" s="96">
        <v>14</v>
      </c>
      <c r="W37" s="96">
        <v>215.25</v>
      </c>
      <c r="X37" s="96">
        <v>4</v>
      </c>
      <c r="Y37" s="96">
        <v>168.6</v>
      </c>
      <c r="Z37" s="96">
        <v>4</v>
      </c>
      <c r="AA37" s="96">
        <v>318.5</v>
      </c>
      <c r="AB37" s="96">
        <v>3</v>
      </c>
      <c r="AC37" s="96">
        <v>80</v>
      </c>
      <c r="AD37" s="96">
        <v>1</v>
      </c>
      <c r="AE37" s="96">
        <v>0</v>
      </c>
      <c r="AF37" s="96">
        <v>0</v>
      </c>
      <c r="AG37" s="96">
        <v>0</v>
      </c>
      <c r="AH37" s="96">
        <v>0</v>
      </c>
      <c r="AI37" s="96">
        <v>583.55999999999995</v>
      </c>
      <c r="AJ37" s="96">
        <v>12</v>
      </c>
    </row>
    <row r="38" spans="1:36" x14ac:dyDescent="0.2">
      <c r="A38" s="27">
        <v>2016</v>
      </c>
      <c r="B38" s="75">
        <v>40.118586852573202</v>
      </c>
      <c r="C38" s="74"/>
      <c r="D38" s="74">
        <v>37.502431103688131</v>
      </c>
      <c r="E38" s="74">
        <v>35.461134202365869</v>
      </c>
      <c r="F38" s="74" t="e">
        <f>NA()</f>
        <v>#N/A</v>
      </c>
      <c r="G38" s="74"/>
      <c r="H38" s="74" t="e">
        <f>NA()</f>
        <v>#N/A</v>
      </c>
      <c r="I38" s="74">
        <v>48.381911330726638</v>
      </c>
      <c r="J38" s="74"/>
      <c r="K38" s="74"/>
      <c r="L38" s="74">
        <v>50.042838056116281</v>
      </c>
      <c r="M38" s="75"/>
      <c r="N38" s="27">
        <v>2016</v>
      </c>
      <c r="O38" s="96">
        <f t="shared" si="0"/>
        <v>1451.26</v>
      </c>
      <c r="P38" s="96">
        <f t="shared" si="1"/>
        <v>22</v>
      </c>
      <c r="Q38" s="96">
        <v>0</v>
      </c>
      <c r="R38" s="96">
        <v>0</v>
      </c>
      <c r="S38" s="96">
        <v>744</v>
      </c>
      <c r="T38" s="96">
        <v>11</v>
      </c>
      <c r="U38" s="96">
        <v>323.8</v>
      </c>
      <c r="V38" s="96">
        <v>4</v>
      </c>
      <c r="W38" s="96">
        <v>0</v>
      </c>
      <c r="X38" s="96">
        <v>0</v>
      </c>
      <c r="Y38" s="96">
        <v>0</v>
      </c>
      <c r="Z38" s="96">
        <v>0</v>
      </c>
      <c r="AA38" s="96">
        <v>150</v>
      </c>
      <c r="AB38" s="96">
        <v>1</v>
      </c>
      <c r="AC38" s="96">
        <v>180</v>
      </c>
      <c r="AD38" s="96">
        <v>3</v>
      </c>
      <c r="AE38" s="96">
        <v>24.9</v>
      </c>
      <c r="AF38" s="96">
        <v>1</v>
      </c>
      <c r="AG38" s="96">
        <v>0</v>
      </c>
      <c r="AH38" s="96">
        <v>0</v>
      </c>
      <c r="AI38" s="96">
        <v>28.56</v>
      </c>
      <c r="AJ38" s="96">
        <v>2</v>
      </c>
    </row>
    <row r="39" spans="1:36" x14ac:dyDescent="0.2">
      <c r="A39" s="27">
        <v>2017</v>
      </c>
      <c r="B39" s="75">
        <v>35.870646790159419</v>
      </c>
      <c r="C39" s="74">
        <v>99.558043621662648</v>
      </c>
      <c r="D39" s="74">
        <v>36.679522480880919</v>
      </c>
      <c r="E39" s="74">
        <v>31.107478099515063</v>
      </c>
      <c r="F39" s="74">
        <v>33.001376610436765</v>
      </c>
      <c r="G39" s="74"/>
      <c r="H39" s="74">
        <v>23.251703722365349</v>
      </c>
      <c r="I39" s="74">
        <v>88.326666220713733</v>
      </c>
      <c r="J39" s="74"/>
      <c r="K39" s="74">
        <v>79.392521485610189</v>
      </c>
      <c r="L39" s="74">
        <v>30.1041660234897</v>
      </c>
      <c r="M39" s="75"/>
      <c r="N39" s="27">
        <v>2017</v>
      </c>
      <c r="O39" s="96">
        <f t="shared" si="0"/>
        <v>2773.2899999999995</v>
      </c>
      <c r="P39" s="96">
        <f t="shared" si="1"/>
        <v>45</v>
      </c>
      <c r="Q39" s="96">
        <v>109.6</v>
      </c>
      <c r="R39" s="96">
        <v>3</v>
      </c>
      <c r="S39" s="96">
        <v>846.81999999999994</v>
      </c>
      <c r="T39" s="96">
        <v>11</v>
      </c>
      <c r="U39" s="96">
        <v>336</v>
      </c>
      <c r="V39" s="96">
        <v>6</v>
      </c>
      <c r="W39" s="96">
        <v>299</v>
      </c>
      <c r="X39" s="96">
        <v>3</v>
      </c>
      <c r="Y39" s="96">
        <v>0</v>
      </c>
      <c r="Z39" s="96">
        <v>0</v>
      </c>
      <c r="AA39" s="96">
        <v>170</v>
      </c>
      <c r="AB39" s="96">
        <v>2</v>
      </c>
      <c r="AC39" s="96">
        <v>16.8</v>
      </c>
      <c r="AD39" s="96">
        <v>2</v>
      </c>
      <c r="AE39" s="96">
        <v>0</v>
      </c>
      <c r="AF39" s="96">
        <v>0</v>
      </c>
      <c r="AG39" s="96">
        <v>255.47</v>
      </c>
      <c r="AH39" s="96">
        <v>8</v>
      </c>
      <c r="AI39" s="96">
        <v>739.6</v>
      </c>
      <c r="AJ39" s="96">
        <v>10</v>
      </c>
    </row>
    <row r="40" spans="1:36" x14ac:dyDescent="0.2">
      <c r="A40" s="27">
        <v>2018</v>
      </c>
      <c r="B40" s="75">
        <v>26.847710973611246</v>
      </c>
      <c r="C40" s="74"/>
      <c r="D40" s="74">
        <v>31.979587948019731</v>
      </c>
      <c r="E40" s="74">
        <v>22.674775482248108</v>
      </c>
      <c r="F40" s="74">
        <v>36.700039682844313</v>
      </c>
      <c r="G40" s="74"/>
      <c r="H40" s="74"/>
      <c r="I40" s="74">
        <v>33.273048337592016</v>
      </c>
      <c r="J40" s="74"/>
      <c r="K40" s="74"/>
      <c r="L40" s="74">
        <v>27.864257555252109</v>
      </c>
      <c r="M40" s="75"/>
      <c r="N40" s="27">
        <v>2018</v>
      </c>
      <c r="O40" s="96">
        <f t="shared" si="0"/>
        <v>4413.1694814814819</v>
      </c>
      <c r="P40" s="96">
        <f t="shared" si="1"/>
        <v>53</v>
      </c>
      <c r="Q40" s="96">
        <v>0</v>
      </c>
      <c r="R40" s="96">
        <v>0</v>
      </c>
      <c r="S40" s="96">
        <v>534.68799999999999</v>
      </c>
      <c r="T40" s="96">
        <v>5</v>
      </c>
      <c r="U40" s="96">
        <v>2258</v>
      </c>
      <c r="V40" s="96">
        <v>23</v>
      </c>
      <c r="W40" s="96">
        <v>399.5</v>
      </c>
      <c r="X40" s="96">
        <v>9</v>
      </c>
      <c r="Y40" s="96">
        <v>5.6814814814814811</v>
      </c>
      <c r="Z40" s="96">
        <v>1</v>
      </c>
      <c r="AA40" s="96">
        <v>144</v>
      </c>
      <c r="AB40" s="96">
        <v>1</v>
      </c>
      <c r="AC40" s="96">
        <v>236</v>
      </c>
      <c r="AD40" s="96">
        <v>3</v>
      </c>
      <c r="AE40" s="96">
        <v>6.3</v>
      </c>
      <c r="AF40" s="96">
        <v>1</v>
      </c>
      <c r="AG40" s="96">
        <v>0</v>
      </c>
      <c r="AH40" s="96">
        <v>0</v>
      </c>
      <c r="AI40" s="96">
        <v>829</v>
      </c>
      <c r="AJ40" s="96">
        <v>10</v>
      </c>
    </row>
    <row r="41" spans="1:36" x14ac:dyDescent="0.2">
      <c r="A41" s="27">
        <v>2019</v>
      </c>
      <c r="B41" s="75">
        <v>22.753008526347312</v>
      </c>
      <c r="C41" s="74"/>
      <c r="D41" s="74">
        <v>20.616557990359663</v>
      </c>
      <c r="E41" s="74">
        <v>20.784234794395374</v>
      </c>
      <c r="F41" s="74">
        <v>39.910710767688954</v>
      </c>
      <c r="G41" s="74"/>
      <c r="H41" s="74"/>
      <c r="I41" s="74">
        <v>31.661522928588433</v>
      </c>
      <c r="J41" s="74"/>
      <c r="K41" s="74"/>
      <c r="L41" s="74">
        <v>22.573513370763354</v>
      </c>
      <c r="M41" s="1100"/>
      <c r="N41" s="27">
        <v>2019</v>
      </c>
      <c r="O41" s="96">
        <f t="shared" si="0"/>
        <v>4770.7376923076918</v>
      </c>
      <c r="P41" s="96">
        <f t="shared" si="1"/>
        <v>49</v>
      </c>
      <c r="Q41" s="96">
        <v>0</v>
      </c>
      <c r="R41" s="96">
        <v>0</v>
      </c>
      <c r="S41" s="96">
        <v>1172.33</v>
      </c>
      <c r="T41" s="96">
        <v>11</v>
      </c>
      <c r="U41" s="96">
        <v>2252</v>
      </c>
      <c r="V41" s="96">
        <v>18</v>
      </c>
      <c r="W41" s="96">
        <v>269.30769230769232</v>
      </c>
      <c r="X41" s="96">
        <v>5</v>
      </c>
      <c r="Y41" s="96">
        <v>4.5999999999999996</v>
      </c>
      <c r="Z41" s="96">
        <v>1</v>
      </c>
      <c r="AA41" s="96">
        <v>0</v>
      </c>
      <c r="AB41" s="96">
        <v>0</v>
      </c>
      <c r="AC41" s="96">
        <v>365.5</v>
      </c>
      <c r="AD41" s="96">
        <v>6</v>
      </c>
      <c r="AE41" s="96">
        <v>0</v>
      </c>
      <c r="AF41" s="96">
        <v>0</v>
      </c>
      <c r="AG41" s="96">
        <v>50</v>
      </c>
      <c r="AH41" s="96">
        <v>1</v>
      </c>
      <c r="AI41" s="96">
        <v>657</v>
      </c>
      <c r="AJ41" s="96">
        <v>7</v>
      </c>
    </row>
    <row r="42" spans="1:36" x14ac:dyDescent="0.2">
      <c r="A42" s="27">
        <v>2020</v>
      </c>
      <c r="B42" s="75">
        <v>24.54302308746357</v>
      </c>
      <c r="C42" s="74"/>
      <c r="D42" s="74">
        <v>23.462936374813367</v>
      </c>
      <c r="E42" s="74">
        <v>20.992705388069751</v>
      </c>
      <c r="F42" s="74">
        <v>27.014586911717924</v>
      </c>
      <c r="G42" s="74"/>
      <c r="H42" s="74"/>
      <c r="I42" s="74">
        <v>30.910510585073695</v>
      </c>
      <c r="J42" s="74"/>
      <c r="K42" s="74"/>
      <c r="L42" s="74">
        <v>25.355932362488588</v>
      </c>
      <c r="M42" s="75"/>
      <c r="N42" s="27">
        <v>2020</v>
      </c>
      <c r="O42" s="96">
        <f t="shared" si="0"/>
        <v>3111.76</v>
      </c>
      <c r="P42" s="96">
        <f t="shared" si="1"/>
        <v>30</v>
      </c>
      <c r="Q42" s="96">
        <v>0</v>
      </c>
      <c r="R42" s="96">
        <v>0</v>
      </c>
      <c r="S42" s="96">
        <v>839</v>
      </c>
      <c r="T42" s="96">
        <v>9</v>
      </c>
      <c r="U42" s="96">
        <v>1277.8600000000001</v>
      </c>
      <c r="V42" s="96">
        <v>9</v>
      </c>
      <c r="W42" s="96">
        <v>239</v>
      </c>
      <c r="X42" s="96">
        <v>2</v>
      </c>
      <c r="Y42" s="96">
        <v>0</v>
      </c>
      <c r="Z42" s="96">
        <v>0</v>
      </c>
      <c r="AA42" s="96">
        <v>0</v>
      </c>
      <c r="AB42" s="96">
        <v>0</v>
      </c>
      <c r="AC42" s="96">
        <v>520.5</v>
      </c>
      <c r="AD42" s="96">
        <v>5</v>
      </c>
      <c r="AE42" s="96">
        <v>22.9</v>
      </c>
      <c r="AF42" s="96">
        <v>1</v>
      </c>
      <c r="AG42" s="96">
        <v>50</v>
      </c>
      <c r="AH42" s="96">
        <v>1</v>
      </c>
      <c r="AI42" s="96">
        <v>162.5</v>
      </c>
      <c r="AJ42" s="96">
        <v>3</v>
      </c>
    </row>
    <row r="43" spans="1:36" x14ac:dyDescent="0.2">
      <c r="A43" s="27">
        <v>2021</v>
      </c>
      <c r="B43" s="75">
        <v>24.435778879234292</v>
      </c>
      <c r="C43" s="74"/>
      <c r="D43" s="74">
        <v>22.234038364892726</v>
      </c>
      <c r="E43" s="74">
        <v>19.379703024500117</v>
      </c>
      <c r="F43" s="74">
        <v>38.273251228935521</v>
      </c>
      <c r="G43" s="74"/>
      <c r="H43" s="74"/>
      <c r="I43" s="74" t="e">
        <f>NA()</f>
        <v>#N/A</v>
      </c>
      <c r="J43" s="74">
        <v>42.400327303697452</v>
      </c>
      <c r="K43" s="74"/>
      <c r="L43" s="74"/>
      <c r="M43" s="75"/>
      <c r="N43" s="27">
        <v>2021</v>
      </c>
      <c r="O43" s="96">
        <f t="shared" si="0"/>
        <v>3681</v>
      </c>
      <c r="P43" s="96">
        <f t="shared" si="1"/>
        <v>26</v>
      </c>
      <c r="Q43" s="96">
        <v>0</v>
      </c>
      <c r="R43" s="96">
        <v>0</v>
      </c>
      <c r="S43" s="96">
        <v>575.5</v>
      </c>
      <c r="T43" s="96">
        <v>7</v>
      </c>
      <c r="U43" s="96">
        <v>2060</v>
      </c>
      <c r="V43" s="96">
        <v>11</v>
      </c>
      <c r="W43" s="96">
        <v>255</v>
      </c>
      <c r="X43" s="96">
        <v>3</v>
      </c>
      <c r="Y43" s="96">
        <v>30</v>
      </c>
      <c r="Z43" s="96">
        <v>1</v>
      </c>
      <c r="AA43" s="96">
        <v>0</v>
      </c>
      <c r="AB43" s="96">
        <v>0</v>
      </c>
      <c r="AC43" s="96">
        <v>96</v>
      </c>
      <c r="AD43" s="96">
        <v>1</v>
      </c>
      <c r="AE43" s="96">
        <v>590</v>
      </c>
      <c r="AF43" s="96">
        <v>2</v>
      </c>
      <c r="AG43" s="96">
        <v>0</v>
      </c>
      <c r="AH43" s="96">
        <v>0</v>
      </c>
      <c r="AI43" s="96">
        <v>74.5</v>
      </c>
      <c r="AJ43" s="96">
        <v>1</v>
      </c>
    </row>
    <row r="44" spans="1:36" x14ac:dyDescent="0.2">
      <c r="A44" s="27">
        <v>2022</v>
      </c>
      <c r="B44" s="75">
        <v>29.819481190301794</v>
      </c>
      <c r="C44" s="74"/>
      <c r="D44" s="74">
        <v>27.010735701499566</v>
      </c>
      <c r="E44" s="74">
        <v>26.775180124975066</v>
      </c>
      <c r="F44" s="74"/>
      <c r="G44" s="74"/>
      <c r="H44" s="74"/>
      <c r="I44" s="74">
        <v>43.825027878025985</v>
      </c>
      <c r="J44" s="74"/>
      <c r="K44" s="74"/>
      <c r="L44" s="74"/>
      <c r="M44" s="75"/>
      <c r="N44" s="27">
        <v>2022</v>
      </c>
      <c r="O44" s="96">
        <f t="shared" si="0"/>
        <v>1428</v>
      </c>
      <c r="P44" s="96">
        <f t="shared" si="1"/>
        <v>16</v>
      </c>
      <c r="Q44" s="96">
        <v>0</v>
      </c>
      <c r="R44" s="96">
        <v>0</v>
      </c>
      <c r="S44" s="96">
        <v>390</v>
      </c>
      <c r="T44" s="96">
        <v>4</v>
      </c>
      <c r="U44" s="96">
        <v>671</v>
      </c>
      <c r="V44" s="96">
        <v>8</v>
      </c>
      <c r="W44" s="96">
        <v>30</v>
      </c>
      <c r="X44" s="96">
        <v>1</v>
      </c>
      <c r="Y44" s="96">
        <v>80</v>
      </c>
      <c r="Z44" s="96">
        <v>1</v>
      </c>
      <c r="AA44" s="96">
        <v>0</v>
      </c>
      <c r="AB44" s="96">
        <v>0</v>
      </c>
      <c r="AC44" s="96">
        <v>257</v>
      </c>
      <c r="AD44" s="96">
        <v>2</v>
      </c>
      <c r="AE44" s="96">
        <v>0</v>
      </c>
      <c r="AF44" s="96">
        <v>0</v>
      </c>
      <c r="AG44" s="96">
        <v>0</v>
      </c>
      <c r="AH44" s="96">
        <v>0</v>
      </c>
      <c r="AI44" s="96">
        <v>0</v>
      </c>
      <c r="AJ44" s="96">
        <v>0</v>
      </c>
    </row>
    <row r="45" spans="1:36" x14ac:dyDescent="0.2">
      <c r="A45" s="27">
        <v>2023</v>
      </c>
      <c r="B45" s="75">
        <v>35.483077947602581</v>
      </c>
      <c r="C45" s="74"/>
      <c r="D45" s="74"/>
      <c r="E45" s="74">
        <v>27.495226287815019</v>
      </c>
      <c r="F45" s="74"/>
      <c r="G45" s="74"/>
      <c r="H45" s="74"/>
      <c r="I45" s="74"/>
      <c r="J45" s="74"/>
      <c r="K45" s="74"/>
      <c r="L45" s="74"/>
      <c r="M45" s="75"/>
      <c r="N45" s="27">
        <v>2023</v>
      </c>
      <c r="O45" s="96">
        <f t="shared" si="0"/>
        <v>868.8</v>
      </c>
      <c r="P45" s="96">
        <f t="shared" si="1"/>
        <v>7</v>
      </c>
      <c r="Q45" s="96">
        <v>0</v>
      </c>
      <c r="R45" s="96">
        <v>0</v>
      </c>
      <c r="S45" s="96">
        <v>0</v>
      </c>
      <c r="T45" s="96">
        <v>0</v>
      </c>
      <c r="U45" s="96">
        <v>430</v>
      </c>
      <c r="V45" s="96">
        <v>5</v>
      </c>
      <c r="W45" s="96">
        <v>300</v>
      </c>
      <c r="X45" s="96">
        <v>1</v>
      </c>
      <c r="Y45" s="96">
        <v>0</v>
      </c>
      <c r="Z45" s="96">
        <v>0</v>
      </c>
      <c r="AA45" s="96">
        <v>0</v>
      </c>
      <c r="AB45" s="96">
        <v>0</v>
      </c>
      <c r="AC45" s="96">
        <v>0</v>
      </c>
      <c r="AD45" s="96">
        <v>0</v>
      </c>
      <c r="AE45" s="96">
        <v>0</v>
      </c>
      <c r="AF45" s="96">
        <v>0</v>
      </c>
      <c r="AG45" s="96">
        <v>0</v>
      </c>
      <c r="AH45" s="96">
        <v>0</v>
      </c>
      <c r="AI45" s="96">
        <v>138.80000000000001</v>
      </c>
      <c r="AJ45" s="96">
        <v>1</v>
      </c>
    </row>
    <row r="46" spans="1:36" x14ac:dyDescent="0.2">
      <c r="A46" s="203">
        <v>2024</v>
      </c>
      <c r="B46" s="77">
        <v>27.323879389928539</v>
      </c>
      <c r="C46" s="77"/>
      <c r="D46" s="77"/>
      <c r="E46" s="77">
        <v>25.851327056688689</v>
      </c>
      <c r="F46" s="77"/>
      <c r="G46" s="77"/>
      <c r="H46" s="77"/>
      <c r="I46" s="77"/>
      <c r="J46" s="77"/>
      <c r="K46" s="77"/>
      <c r="L46" s="77"/>
      <c r="M46" s="75"/>
      <c r="N46" s="203">
        <v>2024</v>
      </c>
      <c r="O46" s="128">
        <f t="shared" si="0"/>
        <v>1187.8499999999999</v>
      </c>
      <c r="P46" s="128">
        <f t="shared" si="1"/>
        <v>5</v>
      </c>
      <c r="Q46" s="128">
        <v>0</v>
      </c>
      <c r="R46" s="128">
        <v>0</v>
      </c>
      <c r="S46" s="128">
        <v>125</v>
      </c>
      <c r="T46" s="128">
        <v>1</v>
      </c>
      <c r="U46" s="128">
        <v>1027.8499999999999</v>
      </c>
      <c r="V46" s="128">
        <v>3</v>
      </c>
      <c r="W46" s="128">
        <v>35</v>
      </c>
      <c r="X46" s="128">
        <v>1</v>
      </c>
      <c r="Y46" s="128">
        <v>0</v>
      </c>
      <c r="Z46" s="128">
        <v>0</v>
      </c>
      <c r="AA46" s="128">
        <v>0</v>
      </c>
      <c r="AB46" s="128">
        <v>0</v>
      </c>
      <c r="AC46" s="128">
        <v>0</v>
      </c>
      <c r="AD46" s="128">
        <v>0</v>
      </c>
      <c r="AE46" s="128">
        <v>0</v>
      </c>
      <c r="AF46" s="128">
        <v>0</v>
      </c>
      <c r="AG46" s="128">
        <v>0</v>
      </c>
      <c r="AH46" s="128">
        <v>0</v>
      </c>
      <c r="AI46" s="128">
        <v>0</v>
      </c>
      <c r="AJ46" s="128">
        <v>0</v>
      </c>
    </row>
    <row r="47" spans="1:36" x14ac:dyDescent="0.2">
      <c r="A47" s="8"/>
      <c r="N47" s="8"/>
      <c r="X47" s="3"/>
    </row>
    <row r="48" spans="1:36" x14ac:dyDescent="0.2">
      <c r="A48" s="244" t="s">
        <v>79</v>
      </c>
      <c r="B48" s="172" t="s">
        <v>1926</v>
      </c>
      <c r="C48" s="244" t="s">
        <v>51</v>
      </c>
      <c r="D48" s="244" t="s">
        <v>21</v>
      </c>
      <c r="E48" s="244" t="s">
        <v>122</v>
      </c>
      <c r="F48" s="244" t="s">
        <v>139</v>
      </c>
      <c r="G48" s="244" t="s">
        <v>140</v>
      </c>
      <c r="H48" s="244" t="s">
        <v>1571</v>
      </c>
      <c r="I48" s="244" t="s">
        <v>2842</v>
      </c>
      <c r="N48" s="244" t="s">
        <v>79</v>
      </c>
      <c r="O48" s="1323" t="s">
        <v>80</v>
      </c>
      <c r="P48" s="1323"/>
      <c r="Q48" s="1323" t="s">
        <v>51</v>
      </c>
      <c r="R48" s="1323"/>
      <c r="S48" s="1323" t="s">
        <v>21</v>
      </c>
      <c r="T48" s="1323"/>
      <c r="U48" s="1323" t="s">
        <v>122</v>
      </c>
      <c r="V48" s="1323"/>
      <c r="W48" s="1323" t="s">
        <v>139</v>
      </c>
      <c r="X48" s="1323"/>
      <c r="Y48" s="1323" t="s">
        <v>140</v>
      </c>
      <c r="Z48" s="1323"/>
    </row>
    <row r="49" spans="1:26" x14ac:dyDescent="0.2">
      <c r="A49" s="27" t="s">
        <v>81</v>
      </c>
      <c r="B49" s="3" t="s">
        <v>82</v>
      </c>
      <c r="C49" s="27" t="s">
        <v>82</v>
      </c>
      <c r="D49" s="27" t="s">
        <v>82</v>
      </c>
      <c r="E49" s="27" t="s">
        <v>82</v>
      </c>
      <c r="F49" s="27" t="s">
        <v>82</v>
      </c>
      <c r="G49" s="27" t="s">
        <v>82</v>
      </c>
      <c r="H49" s="27" t="s">
        <v>1929</v>
      </c>
      <c r="I49" s="27" t="s">
        <v>1929</v>
      </c>
      <c r="N49" s="27" t="s">
        <v>81</v>
      </c>
      <c r="O49" s="1322" t="s">
        <v>58</v>
      </c>
      <c r="P49" s="1322"/>
      <c r="Q49" s="1322" t="s">
        <v>58</v>
      </c>
      <c r="R49" s="1322"/>
      <c r="S49" s="1322" t="s">
        <v>58</v>
      </c>
      <c r="T49" s="1322"/>
      <c r="U49" s="1322" t="s">
        <v>58</v>
      </c>
      <c r="V49" s="1322"/>
      <c r="W49" s="1322" t="s">
        <v>58</v>
      </c>
      <c r="X49" s="1322"/>
      <c r="Y49" s="1322" t="s">
        <v>58</v>
      </c>
      <c r="Z49" s="1322"/>
    </row>
    <row r="50" spans="1:26" x14ac:dyDescent="0.2">
      <c r="A50" s="203" t="s">
        <v>61</v>
      </c>
      <c r="B50" s="111" t="s">
        <v>2414</v>
      </c>
      <c r="C50" s="203" t="s">
        <v>2414</v>
      </c>
      <c r="D50" s="203" t="s">
        <v>2414</v>
      </c>
      <c r="E50" s="203" t="s">
        <v>2414</v>
      </c>
      <c r="F50" s="203" t="s">
        <v>2414</v>
      </c>
      <c r="G50" s="203" t="s">
        <v>2414</v>
      </c>
      <c r="H50" s="203" t="s">
        <v>2414</v>
      </c>
      <c r="I50" s="203" t="s">
        <v>2414</v>
      </c>
      <c r="N50" s="203" t="s">
        <v>61</v>
      </c>
      <c r="O50" s="274" t="s">
        <v>75</v>
      </c>
      <c r="P50" s="274" t="s">
        <v>1522</v>
      </c>
      <c r="Q50" s="274" t="s">
        <v>75</v>
      </c>
      <c r="R50" s="274" t="s">
        <v>1522</v>
      </c>
      <c r="S50" s="274" t="s">
        <v>75</v>
      </c>
      <c r="T50" s="274" t="s">
        <v>1522</v>
      </c>
      <c r="U50" s="274" t="s">
        <v>75</v>
      </c>
      <c r="V50" s="274" t="s">
        <v>1522</v>
      </c>
      <c r="W50" s="274" t="s">
        <v>75</v>
      </c>
      <c r="X50" s="274" t="s">
        <v>1522</v>
      </c>
      <c r="Y50" s="274" t="s">
        <v>75</v>
      </c>
      <c r="Z50" s="274" t="s">
        <v>1522</v>
      </c>
    </row>
    <row r="51" spans="1:26" x14ac:dyDescent="0.2">
      <c r="A51" s="244">
        <v>2006</v>
      </c>
      <c r="B51" s="75"/>
      <c r="C51" s="74"/>
      <c r="D51" s="74"/>
      <c r="E51" s="74"/>
      <c r="F51" s="74"/>
      <c r="G51" s="74"/>
      <c r="H51" s="74"/>
      <c r="I51" s="244"/>
      <c r="N51" s="244">
        <v>2006</v>
      </c>
      <c r="O51" s="127">
        <f>Q51+S51+U51+W51+Y51</f>
        <v>7</v>
      </c>
      <c r="P51" s="127">
        <f>R51+T51+V51+X51+Z51</f>
        <v>1</v>
      </c>
      <c r="Q51" s="127">
        <f t="shared" ref="Q51:R66" si="2">Q28</f>
        <v>0</v>
      </c>
      <c r="R51" s="127">
        <f t="shared" si="2"/>
        <v>0</v>
      </c>
      <c r="S51" s="127">
        <f t="shared" ref="S51:T66" si="3">S28+U28</f>
        <v>7</v>
      </c>
      <c r="T51" s="127">
        <f t="shared" si="3"/>
        <v>1</v>
      </c>
      <c r="U51" s="127">
        <f t="shared" ref="U51:V69" si="4">W28+Y28+AA28</f>
        <v>0</v>
      </c>
      <c r="V51" s="127">
        <f t="shared" si="4"/>
        <v>0</v>
      </c>
      <c r="W51" s="127">
        <f t="shared" ref="W51:X69" si="5">AC28+AE28+AG28</f>
        <v>0</v>
      </c>
      <c r="X51" s="127">
        <f t="shared" si="5"/>
        <v>0</v>
      </c>
      <c r="Y51" s="127">
        <f t="shared" ref="Y51:Z69" si="6">AI28</f>
        <v>0</v>
      </c>
      <c r="Z51" s="127">
        <f t="shared" si="6"/>
        <v>0</v>
      </c>
    </row>
    <row r="52" spans="1:26" x14ac:dyDescent="0.2">
      <c r="A52" s="27">
        <v>2007</v>
      </c>
      <c r="B52" s="75"/>
      <c r="C52" s="74"/>
      <c r="D52" s="74"/>
      <c r="E52" s="74"/>
      <c r="F52" s="74"/>
      <c r="G52" s="74"/>
      <c r="H52" s="74"/>
      <c r="I52" s="27"/>
      <c r="J52" s="279"/>
      <c r="K52" s="279"/>
      <c r="N52" s="27">
        <v>2007</v>
      </c>
      <c r="O52" s="96">
        <f t="shared" ref="O52:P67" si="7">Q52+S52+U52+W52+Y52</f>
        <v>5</v>
      </c>
      <c r="P52" s="96">
        <f t="shared" si="7"/>
        <v>1</v>
      </c>
      <c r="Q52" s="96">
        <f t="shared" si="2"/>
        <v>0</v>
      </c>
      <c r="R52" s="96">
        <f t="shared" si="2"/>
        <v>0</v>
      </c>
      <c r="S52" s="96">
        <f t="shared" si="3"/>
        <v>5</v>
      </c>
      <c r="T52" s="96">
        <f t="shared" si="3"/>
        <v>1</v>
      </c>
      <c r="U52" s="96">
        <f t="shared" si="4"/>
        <v>0</v>
      </c>
      <c r="V52" s="96">
        <f t="shared" si="4"/>
        <v>0</v>
      </c>
      <c r="W52" s="96">
        <f t="shared" si="5"/>
        <v>0</v>
      </c>
      <c r="X52" s="96">
        <f t="shared" si="5"/>
        <v>0</v>
      </c>
      <c r="Y52" s="96">
        <f t="shared" si="6"/>
        <v>0</v>
      </c>
      <c r="Z52" s="96">
        <f t="shared" si="6"/>
        <v>0</v>
      </c>
    </row>
    <row r="53" spans="1:26" x14ac:dyDescent="0.2">
      <c r="A53" s="27">
        <v>2008</v>
      </c>
      <c r="B53" s="75">
        <v>161.33412397990506</v>
      </c>
      <c r="C53" s="74"/>
      <c r="D53" s="74">
        <v>161.33412397990506</v>
      </c>
      <c r="E53" s="74"/>
      <c r="F53" s="74"/>
      <c r="G53" s="74"/>
      <c r="H53" s="74"/>
      <c r="I53" s="27"/>
      <c r="J53" s="379"/>
      <c r="K53" s="279"/>
      <c r="N53" s="27">
        <v>2008</v>
      </c>
      <c r="O53" s="96">
        <f t="shared" si="7"/>
        <v>770</v>
      </c>
      <c r="P53" s="96">
        <f t="shared" si="7"/>
        <v>3</v>
      </c>
      <c r="Q53" s="96">
        <f t="shared" si="2"/>
        <v>0</v>
      </c>
      <c r="R53" s="96">
        <f t="shared" si="2"/>
        <v>0</v>
      </c>
      <c r="S53" s="96">
        <f t="shared" si="3"/>
        <v>770</v>
      </c>
      <c r="T53" s="96">
        <f t="shared" si="3"/>
        <v>3</v>
      </c>
      <c r="U53" s="96">
        <f t="shared" si="4"/>
        <v>0</v>
      </c>
      <c r="V53" s="96">
        <f t="shared" si="4"/>
        <v>0</v>
      </c>
      <c r="W53" s="96">
        <f t="shared" si="5"/>
        <v>0</v>
      </c>
      <c r="X53" s="96">
        <f t="shared" si="5"/>
        <v>0</v>
      </c>
      <c r="Y53" s="96">
        <f t="shared" si="6"/>
        <v>0</v>
      </c>
      <c r="Z53" s="96">
        <f t="shared" si="6"/>
        <v>0</v>
      </c>
    </row>
    <row r="54" spans="1:26" x14ac:dyDescent="0.2">
      <c r="A54" s="27">
        <v>2009</v>
      </c>
      <c r="B54" s="75">
        <v>182.56885883227807</v>
      </c>
      <c r="C54" s="74"/>
      <c r="D54" s="74">
        <v>183.0538116394269</v>
      </c>
      <c r="E54" s="74">
        <v>165.92202148087654</v>
      </c>
      <c r="F54" s="74"/>
      <c r="G54" s="74"/>
      <c r="H54" s="74"/>
      <c r="I54" s="27"/>
      <c r="J54" s="379"/>
      <c r="K54" s="381"/>
      <c r="M54" s="381"/>
      <c r="N54" s="27">
        <v>2009</v>
      </c>
      <c r="O54" s="96">
        <f t="shared" si="7"/>
        <v>1029.68</v>
      </c>
      <c r="P54" s="96">
        <f t="shared" si="7"/>
        <v>16</v>
      </c>
      <c r="Q54" s="96">
        <f t="shared" si="2"/>
        <v>0</v>
      </c>
      <c r="R54" s="96">
        <f t="shared" si="2"/>
        <v>0</v>
      </c>
      <c r="S54" s="96">
        <f t="shared" si="3"/>
        <v>913</v>
      </c>
      <c r="T54" s="96">
        <f t="shared" si="3"/>
        <v>11</v>
      </c>
      <c r="U54" s="96">
        <f t="shared" si="4"/>
        <v>94</v>
      </c>
      <c r="V54" s="96">
        <f t="shared" si="4"/>
        <v>3</v>
      </c>
      <c r="W54" s="96">
        <f t="shared" si="5"/>
        <v>10.08</v>
      </c>
      <c r="X54" s="96">
        <f t="shared" si="5"/>
        <v>1</v>
      </c>
      <c r="Y54" s="96">
        <f t="shared" si="6"/>
        <v>12.6</v>
      </c>
      <c r="Z54" s="96">
        <f t="shared" si="6"/>
        <v>1</v>
      </c>
    </row>
    <row r="55" spans="1:26" x14ac:dyDescent="0.2">
      <c r="A55" s="27">
        <v>2010</v>
      </c>
      <c r="B55" s="75">
        <v>149.69336954285399</v>
      </c>
      <c r="C55" s="74"/>
      <c r="D55" s="74">
        <v>146.9526086992629</v>
      </c>
      <c r="E55" s="74" t="e">
        <f>NA()</f>
        <v>#N/A</v>
      </c>
      <c r="F55" s="74"/>
      <c r="G55" s="74">
        <v>184.79338978638654</v>
      </c>
      <c r="H55" s="74"/>
      <c r="I55" s="27"/>
      <c r="J55" s="379"/>
      <c r="K55" s="381"/>
      <c r="M55" s="616"/>
      <c r="N55" s="27">
        <v>2010</v>
      </c>
      <c r="O55" s="96">
        <f t="shared" si="7"/>
        <v>1753.45</v>
      </c>
      <c r="P55" s="96">
        <f t="shared" si="7"/>
        <v>31</v>
      </c>
      <c r="Q55" s="96">
        <f t="shared" si="2"/>
        <v>0</v>
      </c>
      <c r="R55" s="96">
        <f t="shared" si="2"/>
        <v>0</v>
      </c>
      <c r="S55" s="96">
        <f t="shared" si="3"/>
        <v>1708.3</v>
      </c>
      <c r="T55" s="96">
        <f t="shared" si="3"/>
        <v>28</v>
      </c>
      <c r="U55" s="96">
        <f t="shared" si="4"/>
        <v>0</v>
      </c>
      <c r="V55" s="96">
        <f t="shared" si="4"/>
        <v>0</v>
      </c>
      <c r="W55" s="96">
        <f t="shared" si="5"/>
        <v>32</v>
      </c>
      <c r="X55" s="96">
        <f t="shared" si="5"/>
        <v>1</v>
      </c>
      <c r="Y55" s="96">
        <f t="shared" si="6"/>
        <v>13.15</v>
      </c>
      <c r="Z55" s="96">
        <f t="shared" si="6"/>
        <v>2</v>
      </c>
    </row>
    <row r="56" spans="1:26" x14ac:dyDescent="0.2">
      <c r="A56" s="27">
        <v>2011</v>
      </c>
      <c r="B56" s="75">
        <v>121.39383567194464</v>
      </c>
      <c r="C56" s="74"/>
      <c r="D56" s="74">
        <v>120.31349120834112</v>
      </c>
      <c r="E56" s="74" t="e">
        <f>NA()</f>
        <v>#N/A</v>
      </c>
      <c r="F56" s="74"/>
      <c r="G56" s="74" t="e">
        <f>NA()</f>
        <v>#N/A</v>
      </c>
      <c r="H56" s="74"/>
      <c r="I56" s="27"/>
      <c r="J56" s="379"/>
      <c r="K56" s="381"/>
      <c r="N56" s="27">
        <v>2011</v>
      </c>
      <c r="O56" s="96">
        <f t="shared" si="7"/>
        <v>1810</v>
      </c>
      <c r="P56" s="96">
        <f t="shared" si="7"/>
        <v>21</v>
      </c>
      <c r="Q56" s="96">
        <f t="shared" si="2"/>
        <v>6</v>
      </c>
      <c r="R56" s="96">
        <f t="shared" si="2"/>
        <v>1</v>
      </c>
      <c r="S56" s="96">
        <f t="shared" si="3"/>
        <v>1754</v>
      </c>
      <c r="T56" s="96">
        <f t="shared" si="3"/>
        <v>18</v>
      </c>
      <c r="U56" s="96">
        <f t="shared" si="4"/>
        <v>0</v>
      </c>
      <c r="V56" s="96">
        <f t="shared" si="4"/>
        <v>0</v>
      </c>
      <c r="W56" s="96">
        <f t="shared" si="5"/>
        <v>20</v>
      </c>
      <c r="X56" s="96">
        <f t="shared" si="5"/>
        <v>1</v>
      </c>
      <c r="Y56" s="96">
        <f t="shared" si="6"/>
        <v>30</v>
      </c>
      <c r="Z56" s="96">
        <f t="shared" si="6"/>
        <v>1</v>
      </c>
    </row>
    <row r="57" spans="1:26" x14ac:dyDescent="0.2">
      <c r="A57" s="27">
        <v>2012</v>
      </c>
      <c r="B57" s="75">
        <v>94.240026234075756</v>
      </c>
      <c r="C57" s="74"/>
      <c r="D57" s="74">
        <v>94.240026234075756</v>
      </c>
      <c r="E57" s="74" t="e">
        <f>NA()</f>
        <v>#N/A</v>
      </c>
      <c r="F57" s="74"/>
      <c r="G57" s="74" t="e">
        <f>NA()</f>
        <v>#N/A</v>
      </c>
      <c r="H57" s="74"/>
      <c r="I57" s="27"/>
      <c r="J57" s="379"/>
      <c r="K57" s="279"/>
      <c r="N57" s="27">
        <v>2012</v>
      </c>
      <c r="O57" s="96">
        <f t="shared" si="7"/>
        <v>1112.8</v>
      </c>
      <c r="P57" s="96">
        <f t="shared" si="7"/>
        <v>19</v>
      </c>
      <c r="Q57" s="96">
        <f t="shared" si="2"/>
        <v>0</v>
      </c>
      <c r="R57" s="96">
        <f t="shared" si="2"/>
        <v>0</v>
      </c>
      <c r="S57" s="96">
        <f t="shared" si="3"/>
        <v>1112.8</v>
      </c>
      <c r="T57" s="96">
        <f t="shared" si="3"/>
        <v>19</v>
      </c>
      <c r="U57" s="96">
        <f t="shared" si="4"/>
        <v>0</v>
      </c>
      <c r="V57" s="96">
        <f t="shared" si="4"/>
        <v>0</v>
      </c>
      <c r="W57" s="96">
        <f t="shared" si="5"/>
        <v>0</v>
      </c>
      <c r="X57" s="96">
        <f t="shared" si="5"/>
        <v>0</v>
      </c>
      <c r="Y57" s="96">
        <f t="shared" si="6"/>
        <v>0</v>
      </c>
      <c r="Z57" s="96">
        <f t="shared" si="6"/>
        <v>0</v>
      </c>
    </row>
    <row r="58" spans="1:26" x14ac:dyDescent="0.2">
      <c r="A58" s="27">
        <v>2013</v>
      </c>
      <c r="B58" s="75">
        <v>74.31117771118717</v>
      </c>
      <c r="C58" s="74"/>
      <c r="D58" s="74">
        <v>72.479759838392084</v>
      </c>
      <c r="E58" s="74" t="e">
        <f>NA()</f>
        <v>#N/A</v>
      </c>
      <c r="F58" s="74"/>
      <c r="G58" s="74" t="e">
        <f>NA()</f>
        <v>#N/A</v>
      </c>
      <c r="H58" s="74"/>
      <c r="I58" s="27"/>
      <c r="J58" s="379"/>
      <c r="K58" s="279"/>
      <c r="N58" s="27">
        <v>2013</v>
      </c>
      <c r="O58" s="96">
        <f t="shared" si="7"/>
        <v>708.11400000000003</v>
      </c>
      <c r="P58" s="96">
        <f t="shared" si="7"/>
        <v>24</v>
      </c>
      <c r="Q58" s="96">
        <f t="shared" si="2"/>
        <v>12</v>
      </c>
      <c r="R58" s="96">
        <f t="shared" si="2"/>
        <v>1</v>
      </c>
      <c r="S58" s="96">
        <f t="shared" si="3"/>
        <v>627.31400000000008</v>
      </c>
      <c r="T58" s="96">
        <f t="shared" si="3"/>
        <v>20</v>
      </c>
      <c r="U58" s="96">
        <f t="shared" si="4"/>
        <v>28.8</v>
      </c>
      <c r="V58" s="96">
        <f t="shared" si="4"/>
        <v>1</v>
      </c>
      <c r="W58" s="96">
        <f t="shared" si="5"/>
        <v>20</v>
      </c>
      <c r="X58" s="96">
        <f t="shared" si="5"/>
        <v>1</v>
      </c>
      <c r="Y58" s="96">
        <f t="shared" si="6"/>
        <v>20</v>
      </c>
      <c r="Z58" s="96">
        <f t="shared" si="6"/>
        <v>1</v>
      </c>
    </row>
    <row r="59" spans="1:26" x14ac:dyDescent="0.2">
      <c r="A59" s="27">
        <v>2014</v>
      </c>
      <c r="B59" s="75">
        <v>60.418513724402395</v>
      </c>
      <c r="C59" s="74"/>
      <c r="D59" s="74">
        <v>60.598811177317366</v>
      </c>
      <c r="E59" s="74">
        <v>55.437893012307008</v>
      </c>
      <c r="F59" s="74"/>
      <c r="G59" s="74">
        <v>62.377674274622059</v>
      </c>
      <c r="H59" s="74"/>
      <c r="I59" s="27"/>
      <c r="J59" s="379"/>
      <c r="K59" s="279"/>
      <c r="N59" s="27">
        <v>2014</v>
      </c>
      <c r="O59" s="96">
        <f t="shared" si="7"/>
        <v>2276.3760000000002</v>
      </c>
      <c r="P59" s="96">
        <f t="shared" si="7"/>
        <v>43</v>
      </c>
      <c r="Q59" s="96">
        <f t="shared" si="2"/>
        <v>0</v>
      </c>
      <c r="R59" s="96">
        <f t="shared" si="2"/>
        <v>0</v>
      </c>
      <c r="S59" s="96">
        <f t="shared" si="3"/>
        <v>1456.7760000000001</v>
      </c>
      <c r="T59" s="96">
        <f t="shared" si="3"/>
        <v>31</v>
      </c>
      <c r="U59" s="96">
        <f t="shared" si="4"/>
        <v>257.5</v>
      </c>
      <c r="V59" s="96">
        <f t="shared" si="4"/>
        <v>2</v>
      </c>
      <c r="W59" s="96">
        <f t="shared" si="5"/>
        <v>10.3</v>
      </c>
      <c r="X59" s="96">
        <f t="shared" si="5"/>
        <v>1</v>
      </c>
      <c r="Y59" s="96">
        <f t="shared" si="6"/>
        <v>551.79999999999995</v>
      </c>
      <c r="Z59" s="96">
        <f t="shared" si="6"/>
        <v>9</v>
      </c>
    </row>
    <row r="60" spans="1:26" x14ac:dyDescent="0.2">
      <c r="A60" s="27">
        <v>2015</v>
      </c>
      <c r="B60" s="75">
        <v>49.47272925726319</v>
      </c>
      <c r="C60" s="74"/>
      <c r="D60" s="74">
        <v>49.976382268976742</v>
      </c>
      <c r="E60" s="74">
        <v>43.773143565079984</v>
      </c>
      <c r="F60" s="74"/>
      <c r="G60" s="74">
        <v>52.225744001716812</v>
      </c>
      <c r="H60" s="74"/>
      <c r="I60" s="27"/>
      <c r="J60" s="379"/>
      <c r="K60" s="279"/>
      <c r="N60" s="27">
        <v>2015</v>
      </c>
      <c r="O60" s="96">
        <f t="shared" si="7"/>
        <v>3612.877</v>
      </c>
      <c r="P60" s="96">
        <f t="shared" si="7"/>
        <v>60</v>
      </c>
      <c r="Q60" s="96">
        <f t="shared" si="2"/>
        <v>27.6</v>
      </c>
      <c r="R60" s="96">
        <f t="shared" si="2"/>
        <v>1</v>
      </c>
      <c r="S60" s="96">
        <f t="shared" si="3"/>
        <v>2219.3670000000002</v>
      </c>
      <c r="T60" s="96">
        <f t="shared" si="3"/>
        <v>35</v>
      </c>
      <c r="U60" s="96">
        <f t="shared" si="4"/>
        <v>702.35</v>
      </c>
      <c r="V60" s="96">
        <f t="shared" si="4"/>
        <v>11</v>
      </c>
      <c r="W60" s="96">
        <f t="shared" si="5"/>
        <v>80</v>
      </c>
      <c r="X60" s="96">
        <f t="shared" si="5"/>
        <v>1</v>
      </c>
      <c r="Y60" s="96">
        <f t="shared" si="6"/>
        <v>583.55999999999995</v>
      </c>
      <c r="Z60" s="96">
        <f t="shared" si="6"/>
        <v>12</v>
      </c>
    </row>
    <row r="61" spans="1:26" x14ac:dyDescent="0.2">
      <c r="A61" s="27">
        <v>2016</v>
      </c>
      <c r="B61" s="75">
        <v>40.118586852573202</v>
      </c>
      <c r="C61" s="74"/>
      <c r="D61" s="74">
        <v>36.819433978508044</v>
      </c>
      <c r="E61" s="74" t="e">
        <f>NA()</f>
        <v>#N/A</v>
      </c>
      <c r="F61" s="74">
        <v>60.859199602024987</v>
      </c>
      <c r="G61" s="74">
        <v>50.042838056116281</v>
      </c>
      <c r="H61" s="74"/>
      <c r="I61" s="27"/>
      <c r="J61" s="379"/>
      <c r="K61" s="279"/>
      <c r="N61" s="27">
        <v>2016</v>
      </c>
      <c r="O61" s="96">
        <f t="shared" si="7"/>
        <v>1451.26</v>
      </c>
      <c r="P61" s="96">
        <f t="shared" si="7"/>
        <v>22</v>
      </c>
      <c r="Q61" s="96">
        <f t="shared" si="2"/>
        <v>0</v>
      </c>
      <c r="R61" s="96">
        <f t="shared" si="2"/>
        <v>0</v>
      </c>
      <c r="S61" s="96">
        <f t="shared" si="3"/>
        <v>1067.8</v>
      </c>
      <c r="T61" s="96">
        <f t="shared" si="3"/>
        <v>15</v>
      </c>
      <c r="U61" s="96">
        <f t="shared" si="4"/>
        <v>150</v>
      </c>
      <c r="V61" s="96">
        <f t="shared" si="4"/>
        <v>1</v>
      </c>
      <c r="W61" s="96">
        <f t="shared" si="5"/>
        <v>204.9</v>
      </c>
      <c r="X61" s="96">
        <f t="shared" si="5"/>
        <v>4</v>
      </c>
      <c r="Y61" s="96">
        <f t="shared" si="6"/>
        <v>28.56</v>
      </c>
      <c r="Z61" s="96">
        <f t="shared" si="6"/>
        <v>2</v>
      </c>
    </row>
    <row r="62" spans="1:26" x14ac:dyDescent="0.2">
      <c r="A62" s="27">
        <v>2017</v>
      </c>
      <c r="B62" s="75">
        <v>35.870646790159419</v>
      </c>
      <c r="C62" s="74">
        <v>99.558043621662648</v>
      </c>
      <c r="D62" s="74">
        <v>35.150894186303226</v>
      </c>
      <c r="E62" s="74">
        <v>28.897994153961939</v>
      </c>
      <c r="F62" s="74">
        <v>80.000151621724669</v>
      </c>
      <c r="G62" s="74">
        <v>30.1041660234897</v>
      </c>
      <c r="H62" s="74"/>
      <c r="I62" s="27"/>
      <c r="J62" s="379"/>
      <c r="K62" s="279"/>
      <c r="N62" s="27">
        <v>2017</v>
      </c>
      <c r="O62" s="96">
        <f t="shared" si="7"/>
        <v>2773.29</v>
      </c>
      <c r="P62" s="96">
        <f t="shared" si="7"/>
        <v>45</v>
      </c>
      <c r="Q62" s="96">
        <f t="shared" si="2"/>
        <v>109.6</v>
      </c>
      <c r="R62" s="96">
        <f t="shared" si="2"/>
        <v>3</v>
      </c>
      <c r="S62" s="96">
        <f t="shared" si="3"/>
        <v>1182.82</v>
      </c>
      <c r="T62" s="96">
        <f t="shared" si="3"/>
        <v>17</v>
      </c>
      <c r="U62" s="96">
        <f t="shared" si="4"/>
        <v>469</v>
      </c>
      <c r="V62" s="96">
        <f t="shared" si="4"/>
        <v>5</v>
      </c>
      <c r="W62" s="96">
        <f t="shared" si="5"/>
        <v>272.27</v>
      </c>
      <c r="X62" s="96">
        <f t="shared" si="5"/>
        <v>10</v>
      </c>
      <c r="Y62" s="96">
        <f t="shared" si="6"/>
        <v>739.6</v>
      </c>
      <c r="Z62" s="96">
        <f t="shared" si="6"/>
        <v>10</v>
      </c>
    </row>
    <row r="63" spans="1:26" x14ac:dyDescent="0.2">
      <c r="A63" s="27">
        <v>2018</v>
      </c>
      <c r="B63" s="75">
        <v>26.847710973611246</v>
      </c>
      <c r="C63" s="74"/>
      <c r="D63" s="74">
        <v>24.464509076346463</v>
      </c>
      <c r="E63" s="74">
        <v>35.841511684945218</v>
      </c>
      <c r="F63" s="74">
        <v>36.369539870450865</v>
      </c>
      <c r="G63" s="74">
        <v>27.864257555252109</v>
      </c>
      <c r="H63" s="605">
        <f>AVERAGE('LevelTen Solar PPA Prices'!B46:C46)</f>
        <v>29.147428513823186</v>
      </c>
      <c r="I63" s="27"/>
      <c r="J63" s="379"/>
      <c r="N63" s="27">
        <v>2018</v>
      </c>
      <c r="O63" s="96">
        <f t="shared" si="7"/>
        <v>4413.1694814814819</v>
      </c>
      <c r="P63" s="96">
        <f t="shared" si="7"/>
        <v>53</v>
      </c>
      <c r="Q63" s="96">
        <f t="shared" si="2"/>
        <v>0</v>
      </c>
      <c r="R63" s="96">
        <f t="shared" si="2"/>
        <v>0</v>
      </c>
      <c r="S63" s="96">
        <f t="shared" si="3"/>
        <v>2792.6880000000001</v>
      </c>
      <c r="T63" s="96">
        <f t="shared" si="3"/>
        <v>28</v>
      </c>
      <c r="U63" s="96">
        <f t="shared" si="4"/>
        <v>549.18148148148146</v>
      </c>
      <c r="V63" s="96">
        <f t="shared" si="4"/>
        <v>11</v>
      </c>
      <c r="W63" s="96">
        <f t="shared" si="5"/>
        <v>242.3</v>
      </c>
      <c r="X63" s="96">
        <f t="shared" si="5"/>
        <v>4</v>
      </c>
      <c r="Y63" s="96">
        <f t="shared" si="6"/>
        <v>829</v>
      </c>
      <c r="Z63" s="96">
        <f t="shared" si="6"/>
        <v>10</v>
      </c>
    </row>
    <row r="64" spans="1:26" x14ac:dyDescent="0.2">
      <c r="A64" s="27">
        <v>2019</v>
      </c>
      <c r="B64" s="75">
        <v>22.753008526347312</v>
      </c>
      <c r="C64" s="74"/>
      <c r="D64" s="74">
        <v>20.724531191476103</v>
      </c>
      <c r="E64" s="74">
        <v>40.02934558319064</v>
      </c>
      <c r="F64" s="74">
        <v>33.058141767907138</v>
      </c>
      <c r="G64" s="74">
        <v>22.573513370763354</v>
      </c>
      <c r="H64" s="74">
        <f>'LevelTen Solar PPA Prices'!AE$46</f>
        <v>27.006441744573856</v>
      </c>
      <c r="I64" s="27"/>
      <c r="J64" s="379"/>
      <c r="N64" s="27">
        <v>2019</v>
      </c>
      <c r="O64" s="96">
        <f t="shared" si="7"/>
        <v>4770.7376923076918</v>
      </c>
      <c r="P64" s="96">
        <f t="shared" si="7"/>
        <v>49</v>
      </c>
      <c r="Q64" s="96">
        <f t="shared" si="2"/>
        <v>0</v>
      </c>
      <c r="R64" s="96">
        <f t="shared" si="2"/>
        <v>0</v>
      </c>
      <c r="S64" s="96">
        <f t="shared" si="3"/>
        <v>3424.33</v>
      </c>
      <c r="T64" s="96">
        <f t="shared" si="3"/>
        <v>29</v>
      </c>
      <c r="U64" s="96">
        <f t="shared" si="4"/>
        <v>273.90769230769234</v>
      </c>
      <c r="V64" s="96">
        <f t="shared" si="4"/>
        <v>6</v>
      </c>
      <c r="W64" s="96">
        <f t="shared" si="5"/>
        <v>415.5</v>
      </c>
      <c r="X64" s="96">
        <f t="shared" si="5"/>
        <v>7</v>
      </c>
      <c r="Y64" s="96">
        <f t="shared" si="6"/>
        <v>657</v>
      </c>
      <c r="Z64" s="96">
        <f t="shared" si="6"/>
        <v>7</v>
      </c>
    </row>
    <row r="65" spans="1:26" x14ac:dyDescent="0.2">
      <c r="A65" s="27">
        <v>2020</v>
      </c>
      <c r="B65" s="75">
        <v>24.54302308746357</v>
      </c>
      <c r="C65" s="74"/>
      <c r="D65" s="74">
        <v>21.965416830736892</v>
      </c>
      <c r="E65" s="74">
        <v>27.014586911717924</v>
      </c>
      <c r="F65" s="74">
        <v>35.319383968170165</v>
      </c>
      <c r="G65" s="74">
        <v>25.355932362488588</v>
      </c>
      <c r="H65" s="74">
        <f>'LevelTen Solar PPA Prices'!AF$46</f>
        <v>27.357638895069634</v>
      </c>
      <c r="I65" s="27"/>
      <c r="J65" s="379"/>
      <c r="N65" s="27">
        <v>2020</v>
      </c>
      <c r="O65" s="96">
        <f t="shared" si="7"/>
        <v>3111.76</v>
      </c>
      <c r="P65" s="96">
        <f t="shared" si="7"/>
        <v>30</v>
      </c>
      <c r="Q65" s="96">
        <f t="shared" si="2"/>
        <v>0</v>
      </c>
      <c r="R65" s="96">
        <f t="shared" si="2"/>
        <v>0</v>
      </c>
      <c r="S65" s="96">
        <f t="shared" si="3"/>
        <v>2116.86</v>
      </c>
      <c r="T65" s="96">
        <f t="shared" si="3"/>
        <v>18</v>
      </c>
      <c r="U65" s="96">
        <f t="shared" si="4"/>
        <v>239</v>
      </c>
      <c r="V65" s="96">
        <f t="shared" si="4"/>
        <v>2</v>
      </c>
      <c r="W65" s="96">
        <f t="shared" si="5"/>
        <v>593.4</v>
      </c>
      <c r="X65" s="96">
        <f t="shared" si="5"/>
        <v>7</v>
      </c>
      <c r="Y65" s="96">
        <f t="shared" si="6"/>
        <v>162.5</v>
      </c>
      <c r="Z65" s="96">
        <f t="shared" si="6"/>
        <v>3</v>
      </c>
    </row>
    <row r="66" spans="1:26" x14ac:dyDescent="0.2">
      <c r="A66" s="27">
        <v>2021</v>
      </c>
      <c r="B66" s="75">
        <v>24.435778879234292</v>
      </c>
      <c r="C66" s="74"/>
      <c r="D66" s="74">
        <v>20.028674093601193</v>
      </c>
      <c r="E66" s="74">
        <v>36.342564247432925</v>
      </c>
      <c r="F66" s="74">
        <v>42.324490145981343</v>
      </c>
      <c r="G66" s="74"/>
      <c r="H66" s="74">
        <f>'LevelTen Solar PPA Prices'!AG$46</f>
        <v>29.675304479183126</v>
      </c>
      <c r="I66" s="74">
        <f>'Trio Solar PPA Prices'!$U$40</f>
        <v>31.25311887671786</v>
      </c>
      <c r="J66" s="379"/>
      <c r="N66" s="27">
        <v>2021</v>
      </c>
      <c r="O66" s="96">
        <f t="shared" si="7"/>
        <v>3681</v>
      </c>
      <c r="P66" s="96">
        <f t="shared" si="7"/>
        <v>26</v>
      </c>
      <c r="Q66" s="96">
        <f t="shared" si="2"/>
        <v>0</v>
      </c>
      <c r="R66" s="96">
        <f t="shared" si="2"/>
        <v>0</v>
      </c>
      <c r="S66" s="96">
        <f t="shared" si="3"/>
        <v>2635.5</v>
      </c>
      <c r="T66" s="96">
        <f t="shared" si="3"/>
        <v>18</v>
      </c>
      <c r="U66" s="96">
        <f t="shared" si="4"/>
        <v>285</v>
      </c>
      <c r="V66" s="96">
        <f t="shared" si="4"/>
        <v>4</v>
      </c>
      <c r="W66" s="96">
        <f t="shared" si="5"/>
        <v>686</v>
      </c>
      <c r="X66" s="96">
        <f t="shared" si="5"/>
        <v>3</v>
      </c>
      <c r="Y66" s="96">
        <f t="shared" si="6"/>
        <v>74.5</v>
      </c>
      <c r="Z66" s="96">
        <f t="shared" si="6"/>
        <v>1</v>
      </c>
    </row>
    <row r="67" spans="1:26" x14ac:dyDescent="0.2">
      <c r="A67" s="27">
        <v>2022</v>
      </c>
      <c r="B67" s="75">
        <v>29.819481190301794</v>
      </c>
      <c r="C67" s="74"/>
      <c r="D67" s="74">
        <v>26.859990301961638</v>
      </c>
      <c r="E67" s="74">
        <v>33.868403711287861</v>
      </c>
      <c r="F67" s="74">
        <v>43.825027878025985</v>
      </c>
      <c r="G67" s="74"/>
      <c r="H67" s="74">
        <f>'LevelTen Solar PPA Prices'!AH$46</f>
        <v>36.656030250284232</v>
      </c>
      <c r="I67" s="74">
        <f>'Trio Solar PPA Prices'!$V$40</f>
        <v>41.543573444288185</v>
      </c>
      <c r="J67" s="379"/>
      <c r="N67" s="27">
        <v>2022</v>
      </c>
      <c r="O67" s="96">
        <f t="shared" si="7"/>
        <v>1428</v>
      </c>
      <c r="P67" s="96">
        <f t="shared" si="7"/>
        <v>16</v>
      </c>
      <c r="Q67" s="96">
        <f t="shared" ref="Q67:R69" si="8">Q44</f>
        <v>0</v>
      </c>
      <c r="R67" s="96">
        <f t="shared" si="8"/>
        <v>0</v>
      </c>
      <c r="S67" s="96">
        <f t="shared" ref="S67:T69" si="9">S44+U44</f>
        <v>1061</v>
      </c>
      <c r="T67" s="96">
        <f t="shared" si="9"/>
        <v>12</v>
      </c>
      <c r="U67" s="96">
        <f t="shared" si="4"/>
        <v>110</v>
      </c>
      <c r="V67" s="96">
        <f t="shared" si="4"/>
        <v>2</v>
      </c>
      <c r="W67" s="96">
        <f t="shared" si="5"/>
        <v>257</v>
      </c>
      <c r="X67" s="96">
        <f t="shared" si="5"/>
        <v>2</v>
      </c>
      <c r="Y67" s="96">
        <f t="shared" si="6"/>
        <v>0</v>
      </c>
      <c r="Z67" s="96">
        <f t="shared" si="6"/>
        <v>0</v>
      </c>
    </row>
    <row r="68" spans="1:26" x14ac:dyDescent="0.2">
      <c r="A68" s="27">
        <v>2023</v>
      </c>
      <c r="B68" s="75">
        <v>35.483077947602581</v>
      </c>
      <c r="C68" s="74"/>
      <c r="D68" s="74">
        <v>27.495226287815019</v>
      </c>
      <c r="E68" s="74"/>
      <c r="F68" s="74"/>
      <c r="G68" s="74"/>
      <c r="H68" s="74">
        <f>'LevelTen Solar PPA Prices'!AI$46</f>
        <v>44.420555218049472</v>
      </c>
      <c r="I68" s="74">
        <f>'Trio Solar PPA Prices'!$W$40</f>
        <v>47.905008954537458</v>
      </c>
      <c r="J68" s="379"/>
      <c r="N68" s="27">
        <v>2023</v>
      </c>
      <c r="O68" s="96">
        <f t="shared" ref="O68:P69" si="10">Q68+S68+U68+W68+Y68</f>
        <v>868.8</v>
      </c>
      <c r="P68" s="96">
        <f t="shared" si="10"/>
        <v>7</v>
      </c>
      <c r="Q68" s="96">
        <f t="shared" si="8"/>
        <v>0</v>
      </c>
      <c r="R68" s="96">
        <f t="shared" si="8"/>
        <v>0</v>
      </c>
      <c r="S68" s="96">
        <f t="shared" si="9"/>
        <v>430</v>
      </c>
      <c r="T68" s="96">
        <f t="shared" si="9"/>
        <v>5</v>
      </c>
      <c r="U68" s="96">
        <f t="shared" si="4"/>
        <v>300</v>
      </c>
      <c r="V68" s="96">
        <f t="shared" si="4"/>
        <v>1</v>
      </c>
      <c r="W68" s="96">
        <f t="shared" si="5"/>
        <v>0</v>
      </c>
      <c r="X68" s="96">
        <f t="shared" si="5"/>
        <v>0</v>
      </c>
      <c r="Y68" s="96">
        <f t="shared" si="6"/>
        <v>138.80000000000001</v>
      </c>
      <c r="Z68" s="96">
        <f t="shared" si="6"/>
        <v>1</v>
      </c>
    </row>
    <row r="69" spans="1:26" x14ac:dyDescent="0.2">
      <c r="A69" s="203">
        <v>2024</v>
      </c>
      <c r="B69" s="78">
        <v>27.323879389928539</v>
      </c>
      <c r="C69" s="77"/>
      <c r="D69" s="77">
        <v>26.852636859320668</v>
      </c>
      <c r="E69" s="77"/>
      <c r="F69" s="77"/>
      <c r="G69" s="77"/>
      <c r="H69" s="606">
        <f>AVERAGE('LevelTen Solar PPA Prices'!X46:Y46)</f>
        <v>45.312760342790526</v>
      </c>
      <c r="I69" s="77">
        <f>'Trio Solar PPA Prices'!$X$40</f>
        <v>51.725024364407837</v>
      </c>
      <c r="J69" s="379"/>
      <c r="N69" s="203">
        <v>2024</v>
      </c>
      <c r="O69" s="128">
        <f t="shared" si="10"/>
        <v>1187.8499999999999</v>
      </c>
      <c r="P69" s="128">
        <f t="shared" si="10"/>
        <v>5</v>
      </c>
      <c r="Q69" s="128">
        <f t="shared" si="8"/>
        <v>0</v>
      </c>
      <c r="R69" s="128">
        <f t="shared" si="8"/>
        <v>0</v>
      </c>
      <c r="S69" s="128">
        <f t="shared" si="9"/>
        <v>1152.8499999999999</v>
      </c>
      <c r="T69" s="128">
        <f t="shared" si="9"/>
        <v>4</v>
      </c>
      <c r="U69" s="128">
        <f t="shared" si="4"/>
        <v>35</v>
      </c>
      <c r="V69" s="128">
        <f t="shared" si="4"/>
        <v>1</v>
      </c>
      <c r="W69" s="128">
        <f t="shared" si="5"/>
        <v>0</v>
      </c>
      <c r="X69" s="128">
        <f t="shared" si="5"/>
        <v>0</v>
      </c>
      <c r="Y69" s="128">
        <f t="shared" si="6"/>
        <v>0</v>
      </c>
      <c r="Z69" s="128">
        <f t="shared" si="6"/>
        <v>0</v>
      </c>
    </row>
    <row r="71" spans="1:26" x14ac:dyDescent="0.2">
      <c r="A71" s="25" t="s">
        <v>242</v>
      </c>
    </row>
    <row r="74" spans="1:26" x14ac:dyDescent="0.2">
      <c r="B74" s="617"/>
    </row>
  </sheetData>
  <mergeCells count="34">
    <mergeCell ref="Y25:Z25"/>
    <mergeCell ref="O25:P25"/>
    <mergeCell ref="Q25:R25"/>
    <mergeCell ref="S25:T25"/>
    <mergeCell ref="U25:V25"/>
    <mergeCell ref="W25:X25"/>
    <mergeCell ref="O26:P26"/>
    <mergeCell ref="Q26:R26"/>
    <mergeCell ref="S26:T26"/>
    <mergeCell ref="U26:V26"/>
    <mergeCell ref="W26:X26"/>
    <mergeCell ref="AI26:AJ26"/>
    <mergeCell ref="AA25:AB25"/>
    <mergeCell ref="AC25:AD25"/>
    <mergeCell ref="AE25:AF25"/>
    <mergeCell ref="AG25:AH25"/>
    <mergeCell ref="AI25:AJ25"/>
    <mergeCell ref="Y26:Z26"/>
    <mergeCell ref="AA26:AB26"/>
    <mergeCell ref="AC26:AD26"/>
    <mergeCell ref="AE26:AF26"/>
    <mergeCell ref="AG26:AH26"/>
    <mergeCell ref="Y49:Z49"/>
    <mergeCell ref="O48:P48"/>
    <mergeCell ref="Q48:R48"/>
    <mergeCell ref="S48:T48"/>
    <mergeCell ref="U48:V48"/>
    <mergeCell ref="W48:X48"/>
    <mergeCell ref="Y48:Z48"/>
    <mergeCell ref="O49:P49"/>
    <mergeCell ref="Q49:R49"/>
    <mergeCell ref="S49:T49"/>
    <mergeCell ref="U49:V49"/>
    <mergeCell ref="W49:X49"/>
  </mergeCells>
  <pageMargins left="0.75" right="0.75" top="1" bottom="1" header="0.5" footer="0.5"/>
  <pageSetup orientation="portrait" horizontalDpi="1200" verticalDpi="1200" r:id="rId1"/>
  <headerFooter alignWithMargins="0"/>
  <drawing r:id="rId2"/>
  <legacyDrawing r:id="rId3"/>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1A80C40-3743-4E9D-98B0-862D25BE0079}">
  <sheetPr>
    <tabColor theme="5" tint="0.39997558519241921"/>
  </sheetPr>
  <dimension ref="A1:AJ52"/>
  <sheetViews>
    <sheetView zoomScale="80" zoomScaleNormal="80" zoomScalePageLayoutView="75" workbookViewId="0">
      <selection activeCell="T16" sqref="T16"/>
    </sheetView>
  </sheetViews>
  <sheetFormatPr defaultColWidth="8.7109375" defaultRowHeight="12.75" x14ac:dyDescent="0.2"/>
  <cols>
    <col min="1" max="1" width="25.42578125" style="24" customWidth="1"/>
    <col min="2" max="3" width="11.7109375" style="24" customWidth="1"/>
    <col min="4" max="4" width="11.42578125" style="131" customWidth="1"/>
    <col min="5" max="6" width="8.7109375" style="131"/>
    <col min="7" max="10" width="10.28515625" style="131" customWidth="1"/>
    <col min="11" max="27" width="9.7109375" style="131" customWidth="1"/>
    <col min="28" max="28" width="4.42578125" style="131" customWidth="1"/>
    <col min="29" max="29" width="12.28515625" style="131" customWidth="1"/>
    <col min="30" max="30" width="4.42578125" style="131" customWidth="1"/>
    <col min="31" max="35" width="11.42578125" style="131" customWidth="1"/>
    <col min="36" max="36" width="11.42578125" style="24" customWidth="1"/>
    <col min="37" max="16384" width="8.7109375" style="24"/>
  </cols>
  <sheetData>
    <row r="1" spans="1:3" ht="15" x14ac:dyDescent="0.25">
      <c r="A1" s="2" t="s">
        <v>190</v>
      </c>
      <c r="B1" s="2"/>
      <c r="C1" s="2"/>
    </row>
    <row r="2" spans="1:3" ht="15" x14ac:dyDescent="0.25">
      <c r="A2" s="2"/>
      <c r="B2" s="2"/>
      <c r="C2" s="2"/>
    </row>
    <row r="3" spans="1:3" ht="15" x14ac:dyDescent="0.25">
      <c r="A3" s="2"/>
      <c r="B3" s="2"/>
      <c r="C3" s="2"/>
    </row>
    <row r="4" spans="1:3" ht="15" x14ac:dyDescent="0.25">
      <c r="A4" s="2"/>
      <c r="B4" s="2"/>
      <c r="C4" s="2"/>
    </row>
    <row r="5" spans="1:3" ht="15" x14ac:dyDescent="0.25">
      <c r="A5" s="2"/>
      <c r="B5" s="2"/>
      <c r="C5" s="2"/>
    </row>
    <row r="6" spans="1:3" ht="15" x14ac:dyDescent="0.25">
      <c r="A6" s="2"/>
      <c r="B6" s="2"/>
      <c r="C6" s="2"/>
    </row>
    <row r="7" spans="1:3" ht="15" x14ac:dyDescent="0.25">
      <c r="A7" s="2"/>
      <c r="B7" s="2"/>
      <c r="C7" s="2"/>
    </row>
    <row r="8" spans="1:3" ht="15" x14ac:dyDescent="0.25">
      <c r="A8" s="2"/>
      <c r="B8" s="2"/>
      <c r="C8" s="2"/>
    </row>
    <row r="9" spans="1:3" ht="15" x14ac:dyDescent="0.25">
      <c r="A9" s="2"/>
      <c r="B9" s="2"/>
      <c r="C9" s="2"/>
    </row>
    <row r="10" spans="1:3" ht="15" x14ac:dyDescent="0.25">
      <c r="A10" s="2"/>
      <c r="B10" s="2"/>
      <c r="C10" s="2"/>
    </row>
    <row r="11" spans="1:3" ht="15" x14ac:dyDescent="0.25">
      <c r="A11" s="2"/>
      <c r="B11" s="2"/>
      <c r="C11" s="2"/>
    </row>
    <row r="12" spans="1:3" ht="15" x14ac:dyDescent="0.25">
      <c r="A12" s="2"/>
      <c r="B12" s="2"/>
      <c r="C12" s="2"/>
    </row>
    <row r="13" spans="1:3" ht="15" x14ac:dyDescent="0.25">
      <c r="A13" s="2"/>
      <c r="B13" s="2"/>
      <c r="C13" s="2"/>
    </row>
    <row r="14" spans="1:3" ht="15" x14ac:dyDescent="0.25">
      <c r="A14" s="2"/>
      <c r="B14" s="2"/>
      <c r="C14" s="2"/>
    </row>
    <row r="15" spans="1:3" ht="15" x14ac:dyDescent="0.25">
      <c r="A15" s="2"/>
      <c r="B15" s="2"/>
      <c r="C15" s="2"/>
    </row>
    <row r="16" spans="1:3" ht="15" x14ac:dyDescent="0.25">
      <c r="A16" s="2"/>
      <c r="B16" s="2"/>
      <c r="C16" s="2"/>
    </row>
    <row r="17" spans="1:36" ht="15" x14ac:dyDescent="0.25">
      <c r="A17" s="2"/>
      <c r="B17" s="2"/>
      <c r="C17" s="2"/>
    </row>
    <row r="18" spans="1:36" ht="15" x14ac:dyDescent="0.25">
      <c r="A18" s="2"/>
      <c r="B18" s="2"/>
      <c r="C18" s="2"/>
    </row>
    <row r="19" spans="1:36" ht="15" x14ac:dyDescent="0.25">
      <c r="A19" s="2"/>
      <c r="B19" s="2"/>
      <c r="C19" s="2"/>
    </row>
    <row r="20" spans="1:36" ht="15" x14ac:dyDescent="0.25">
      <c r="A20" s="2"/>
      <c r="B20" s="2"/>
      <c r="C20" s="2"/>
    </row>
    <row r="21" spans="1:36" x14ac:dyDescent="0.2">
      <c r="A21" s="809" t="s">
        <v>191</v>
      </c>
      <c r="B21" s="23"/>
      <c r="C21" s="23"/>
    </row>
    <row r="22" spans="1:36" x14ac:dyDescent="0.2">
      <c r="B22" s="310"/>
      <c r="C22" s="310"/>
    </row>
    <row r="23" spans="1:36" x14ac:dyDescent="0.2">
      <c r="A23" s="259"/>
      <c r="B23" s="1324" t="s">
        <v>395</v>
      </c>
      <c r="C23" s="1325"/>
      <c r="D23" s="1325"/>
      <c r="E23" s="1325"/>
      <c r="F23" s="1325"/>
      <c r="G23" s="1325"/>
      <c r="H23" s="1325"/>
      <c r="I23" s="1325"/>
      <c r="J23" s="1325"/>
      <c r="K23" s="1325"/>
      <c r="L23" s="1325"/>
      <c r="M23" s="1325"/>
      <c r="N23" s="1325"/>
      <c r="O23" s="1325"/>
      <c r="P23" s="1325"/>
      <c r="Q23" s="1325"/>
      <c r="R23" s="1325"/>
      <c r="S23" s="1325"/>
      <c r="T23" s="1325"/>
      <c r="U23" s="1325"/>
      <c r="V23" s="1325"/>
      <c r="W23" s="1325"/>
      <c r="X23" s="1325"/>
      <c r="Y23" s="1325"/>
      <c r="Z23" s="1325"/>
      <c r="AA23" s="1326"/>
      <c r="AB23" s="810"/>
      <c r="AC23" s="811" t="s">
        <v>0</v>
      </c>
      <c r="AD23" s="812"/>
      <c r="AE23" s="813" t="s">
        <v>0</v>
      </c>
      <c r="AF23" s="813" t="s">
        <v>0</v>
      </c>
      <c r="AG23" s="813" t="s">
        <v>0</v>
      </c>
      <c r="AH23" s="813" t="s">
        <v>0</v>
      </c>
      <c r="AI23" s="813" t="s">
        <v>0</v>
      </c>
      <c r="AJ23" s="813" t="s">
        <v>0</v>
      </c>
    </row>
    <row r="24" spans="1:36" x14ac:dyDescent="0.2">
      <c r="A24" s="30"/>
      <c r="B24" s="1327" t="s">
        <v>189</v>
      </c>
      <c r="C24" s="1328"/>
      <c r="D24" s="1328"/>
      <c r="E24" s="1328"/>
      <c r="F24" s="1328"/>
      <c r="G24" s="1328"/>
      <c r="H24" s="1328"/>
      <c r="I24" s="1328"/>
      <c r="J24" s="1328"/>
      <c r="K24" s="1328"/>
      <c r="L24" s="1328"/>
      <c r="M24" s="1328"/>
      <c r="N24" s="1328"/>
      <c r="O24" s="1328"/>
      <c r="P24" s="1328"/>
      <c r="Q24" s="1328"/>
      <c r="R24" s="1328"/>
      <c r="S24" s="1328"/>
      <c r="T24" s="1328"/>
      <c r="U24" s="1328"/>
      <c r="V24" s="1328"/>
      <c r="W24" s="1328"/>
      <c r="X24" s="1328"/>
      <c r="Y24" s="1328"/>
      <c r="Z24" s="1328"/>
      <c r="AA24" s="1329"/>
      <c r="AB24" s="815"/>
      <c r="AC24" s="816" t="s">
        <v>40</v>
      </c>
      <c r="AD24" s="817"/>
      <c r="AE24" s="818" t="s">
        <v>110</v>
      </c>
      <c r="AF24" s="818" t="s">
        <v>110</v>
      </c>
      <c r="AG24" s="818" t="s">
        <v>110</v>
      </c>
      <c r="AH24" s="818" t="s">
        <v>110</v>
      </c>
      <c r="AI24" s="818" t="s">
        <v>110</v>
      </c>
      <c r="AJ24" s="818" t="s">
        <v>110</v>
      </c>
    </row>
    <row r="25" spans="1:36" x14ac:dyDescent="0.2">
      <c r="A25" s="819" t="s">
        <v>9</v>
      </c>
      <c r="B25" s="820" t="s">
        <v>1506</v>
      </c>
      <c r="C25" s="821" t="s">
        <v>1507</v>
      </c>
      <c r="D25" s="822" t="s">
        <v>1508</v>
      </c>
      <c r="E25" s="823" t="s">
        <v>1509</v>
      </c>
      <c r="F25" s="823" t="s">
        <v>1510</v>
      </c>
      <c r="G25" s="824" t="s">
        <v>1511</v>
      </c>
      <c r="H25" s="822" t="s">
        <v>1512</v>
      </c>
      <c r="I25" s="823" t="s">
        <v>1513</v>
      </c>
      <c r="J25" s="823" t="s">
        <v>1514</v>
      </c>
      <c r="K25" s="824" t="s">
        <v>1515</v>
      </c>
      <c r="L25" s="822" t="s">
        <v>1516</v>
      </c>
      <c r="M25" s="823" t="s">
        <v>1517</v>
      </c>
      <c r="N25" s="823" t="s">
        <v>1518</v>
      </c>
      <c r="O25" s="824" t="s">
        <v>1519</v>
      </c>
      <c r="P25" s="822" t="s">
        <v>1556</v>
      </c>
      <c r="Q25" s="823" t="s">
        <v>1557</v>
      </c>
      <c r="R25" s="823" t="s">
        <v>1558</v>
      </c>
      <c r="S25" s="824" t="s">
        <v>1559</v>
      </c>
      <c r="T25" s="822" t="s">
        <v>2011</v>
      </c>
      <c r="U25" s="823" t="s">
        <v>2012</v>
      </c>
      <c r="V25" s="823" t="s">
        <v>2013</v>
      </c>
      <c r="W25" s="824" t="s">
        <v>2014</v>
      </c>
      <c r="X25" s="949" t="s">
        <v>2530</v>
      </c>
      <c r="Y25" s="162" t="s">
        <v>2531</v>
      </c>
      <c r="Z25" s="162"/>
      <c r="AA25" s="950"/>
      <c r="AB25" s="814"/>
      <c r="AC25" s="825" t="s">
        <v>41</v>
      </c>
      <c r="AD25" s="826"/>
      <c r="AE25" s="827" t="s">
        <v>1560</v>
      </c>
      <c r="AF25" s="827" t="s">
        <v>1561</v>
      </c>
      <c r="AG25" s="827" t="s">
        <v>1505</v>
      </c>
      <c r="AH25" s="827" t="s">
        <v>2015</v>
      </c>
      <c r="AI25" s="827" t="s">
        <v>2382</v>
      </c>
      <c r="AJ25" s="827" t="s">
        <v>2532</v>
      </c>
    </row>
    <row r="26" spans="1:36" x14ac:dyDescent="0.2">
      <c r="A26" s="30" t="s">
        <v>7</v>
      </c>
      <c r="B26" s="828">
        <v>26.4</v>
      </c>
      <c r="C26" s="829">
        <v>26.4</v>
      </c>
      <c r="D26" s="830">
        <v>23</v>
      </c>
      <c r="E26" s="831">
        <v>24.3</v>
      </c>
      <c r="F26" s="831">
        <v>24.2</v>
      </c>
      <c r="G26" s="832">
        <v>23.9</v>
      </c>
      <c r="H26" s="833">
        <v>22</v>
      </c>
      <c r="I26" s="834">
        <v>25.9</v>
      </c>
      <c r="J26" s="831">
        <v>25.1</v>
      </c>
      <c r="K26" s="832">
        <v>25.1</v>
      </c>
      <c r="L26" s="830">
        <v>28.8</v>
      </c>
      <c r="M26" s="834">
        <v>27.5</v>
      </c>
      <c r="N26" s="834">
        <v>29.5</v>
      </c>
      <c r="O26" s="835">
        <v>28.3</v>
      </c>
      <c r="P26" s="830">
        <v>30.2</v>
      </c>
      <c r="Q26" s="834">
        <v>34</v>
      </c>
      <c r="R26" s="834">
        <v>34</v>
      </c>
      <c r="S26" s="835">
        <v>40.299999999999997</v>
      </c>
      <c r="T26" s="830">
        <v>42.75</v>
      </c>
      <c r="U26" s="834">
        <v>42.63</v>
      </c>
      <c r="V26" s="834">
        <v>42.75</v>
      </c>
      <c r="W26" s="835">
        <v>49</v>
      </c>
      <c r="X26" s="834">
        <v>42.94</v>
      </c>
      <c r="Y26" s="834">
        <v>53.19</v>
      </c>
      <c r="Z26" s="834"/>
      <c r="AA26" s="835"/>
      <c r="AB26" s="835"/>
      <c r="AC26" s="836">
        <f t="shared" ref="AC26:AC34" si="0">AVERAGEIF(V26:Y26, "&lt;&gt;#N/A")</f>
        <v>46.97</v>
      </c>
      <c r="AD26" s="833"/>
      <c r="AE26" s="833">
        <f t="shared" ref="AE26:AE34" si="1">AVERAGEIF(D26:G26, "&lt;&gt;#N/A")</f>
        <v>23.85</v>
      </c>
      <c r="AF26" s="833">
        <f t="shared" ref="AF26:AF34" si="2">AVERAGEIF(H26:K26,"&lt;&gt;#N/A")</f>
        <v>24.524999999999999</v>
      </c>
      <c r="AG26" s="837">
        <f t="shared" ref="AG26:AG34" si="3">AVERAGEIF(L26:O26,  "&lt;&gt;#n/a")</f>
        <v>28.524999999999999</v>
      </c>
      <c r="AH26" s="837">
        <f t="shared" ref="AH26:AH34" si="4">AVERAGEIF(P26:S26,  "&lt;&gt;#n/a")</f>
        <v>34.625</v>
      </c>
      <c r="AI26" s="837">
        <f t="shared" ref="AI26:AI34" si="5">AVERAGEIF(T26:W26, "&lt;&gt;#n/a")</f>
        <v>44.282499999999999</v>
      </c>
      <c r="AJ26" s="837">
        <f t="shared" ref="AJ26:AJ34" si="6">AVERAGEIF(X26:AA26, "&lt;&gt;#n/a")</f>
        <v>48.064999999999998</v>
      </c>
    </row>
    <row r="27" spans="1:36" x14ac:dyDescent="0.2">
      <c r="A27" s="30" t="s">
        <v>2</v>
      </c>
      <c r="B27" s="828">
        <v>25</v>
      </c>
      <c r="C27" s="838">
        <v>25.5</v>
      </c>
      <c r="D27" s="833">
        <v>24.1</v>
      </c>
      <c r="E27" s="831">
        <v>24.4</v>
      </c>
      <c r="F27" s="831">
        <v>24.4</v>
      </c>
      <c r="G27" s="832">
        <v>24.2</v>
      </c>
      <c r="H27" s="833">
        <v>24.2</v>
      </c>
      <c r="I27" s="831">
        <v>24.7</v>
      </c>
      <c r="J27" s="831">
        <v>26</v>
      </c>
      <c r="K27" s="832">
        <v>26.7</v>
      </c>
      <c r="L27" s="833">
        <v>26.5</v>
      </c>
      <c r="M27" s="831">
        <v>27.2</v>
      </c>
      <c r="N27" s="831">
        <v>28</v>
      </c>
      <c r="O27" s="832">
        <v>28.3</v>
      </c>
      <c r="P27" s="833">
        <v>32</v>
      </c>
      <c r="Q27" s="831">
        <v>33</v>
      </c>
      <c r="R27" s="831">
        <v>40</v>
      </c>
      <c r="S27" s="832">
        <v>40</v>
      </c>
      <c r="T27" s="833">
        <v>42.75</v>
      </c>
      <c r="U27" s="831">
        <v>48.67</v>
      </c>
      <c r="V27" s="831">
        <v>46</v>
      </c>
      <c r="W27" s="832">
        <v>45</v>
      </c>
      <c r="X27" s="831">
        <v>44.22</v>
      </c>
      <c r="Y27" s="831">
        <v>44.67</v>
      </c>
      <c r="Z27" s="831"/>
      <c r="AA27" s="832"/>
      <c r="AB27" s="832"/>
      <c r="AC27" s="839">
        <f t="shared" si="0"/>
        <v>44.972499999999997</v>
      </c>
      <c r="AD27" s="833"/>
      <c r="AE27" s="833">
        <f t="shared" si="1"/>
        <v>24.275000000000002</v>
      </c>
      <c r="AF27" s="833">
        <f t="shared" si="2"/>
        <v>25.400000000000002</v>
      </c>
      <c r="AG27" s="837">
        <f t="shared" si="3"/>
        <v>27.5</v>
      </c>
      <c r="AH27" s="837">
        <f t="shared" si="4"/>
        <v>36.25</v>
      </c>
      <c r="AI27" s="837">
        <f t="shared" si="5"/>
        <v>45.605000000000004</v>
      </c>
      <c r="AJ27" s="837">
        <f t="shared" si="6"/>
        <v>44.445</v>
      </c>
    </row>
    <row r="28" spans="1:36" x14ac:dyDescent="0.2">
      <c r="A28" s="30" t="s">
        <v>3</v>
      </c>
      <c r="B28" s="828">
        <v>28.9</v>
      </c>
      <c r="C28" s="838">
        <v>24.9</v>
      </c>
      <c r="D28" s="833">
        <v>24.5</v>
      </c>
      <c r="E28" s="831">
        <v>24.9</v>
      </c>
      <c r="F28" s="831">
        <v>24.7</v>
      </c>
      <c r="G28" s="832">
        <v>24.5</v>
      </c>
      <c r="H28" s="833">
        <v>24.7</v>
      </c>
      <c r="I28" s="831">
        <v>27.2</v>
      </c>
      <c r="J28" s="831">
        <v>28.1</v>
      </c>
      <c r="K28" s="832">
        <v>30.5</v>
      </c>
      <c r="L28" s="833">
        <v>30.9</v>
      </c>
      <c r="M28" s="831">
        <v>31.5</v>
      </c>
      <c r="N28" s="831">
        <v>31.9</v>
      </c>
      <c r="O28" s="832">
        <v>36.700000000000003</v>
      </c>
      <c r="P28" s="833">
        <v>44</v>
      </c>
      <c r="Q28" s="831">
        <v>44.5</v>
      </c>
      <c r="R28" s="831">
        <v>44</v>
      </c>
      <c r="S28" s="832" t="e">
        <v>#N/A</v>
      </c>
      <c r="T28" s="833">
        <v>47.2</v>
      </c>
      <c r="U28" s="831">
        <v>40.880000000000003</v>
      </c>
      <c r="V28" s="831">
        <v>52</v>
      </c>
      <c r="W28" s="832">
        <v>50.5</v>
      </c>
      <c r="X28" s="831">
        <v>49.29</v>
      </c>
      <c r="Y28" s="831">
        <v>52.15</v>
      </c>
      <c r="Z28" s="831"/>
      <c r="AA28" s="832"/>
      <c r="AB28" s="832"/>
      <c r="AC28" s="839">
        <f t="shared" si="0"/>
        <v>50.984999999999999</v>
      </c>
      <c r="AD28" s="833"/>
      <c r="AE28" s="833">
        <f t="shared" si="1"/>
        <v>24.65</v>
      </c>
      <c r="AF28" s="833">
        <f t="shared" si="2"/>
        <v>27.625</v>
      </c>
      <c r="AG28" s="837">
        <f t="shared" si="3"/>
        <v>32.75</v>
      </c>
      <c r="AH28" s="837">
        <f t="shared" si="4"/>
        <v>44.166666666666664</v>
      </c>
      <c r="AI28" s="837">
        <f t="shared" si="5"/>
        <v>47.645000000000003</v>
      </c>
      <c r="AJ28" s="837">
        <f t="shared" si="6"/>
        <v>50.72</v>
      </c>
    </row>
    <row r="29" spans="1:36" x14ac:dyDescent="0.2">
      <c r="A29" s="30" t="s">
        <v>4</v>
      </c>
      <c r="B29" s="828">
        <v>31.7</v>
      </c>
      <c r="C29" s="838">
        <v>32.4</v>
      </c>
      <c r="D29" s="833">
        <v>33.4</v>
      </c>
      <c r="E29" s="831">
        <v>32.4</v>
      </c>
      <c r="F29" s="831">
        <v>31.3</v>
      </c>
      <c r="G29" s="832">
        <v>30</v>
      </c>
      <c r="H29" s="833">
        <v>31.6</v>
      </c>
      <c r="I29" s="831">
        <v>30.4</v>
      </c>
      <c r="J29" s="831">
        <v>31.2</v>
      </c>
      <c r="K29" s="832">
        <v>33.700000000000003</v>
      </c>
      <c r="L29" s="833">
        <v>34.6</v>
      </c>
      <c r="M29" s="831">
        <v>35.299999999999997</v>
      </c>
      <c r="N29" s="831">
        <v>35</v>
      </c>
      <c r="O29" s="832">
        <v>36.1</v>
      </c>
      <c r="P29" s="833">
        <v>39.599999999999994</v>
      </c>
      <c r="Q29" s="831">
        <v>45.8</v>
      </c>
      <c r="R29" s="831">
        <v>51.0212</v>
      </c>
      <c r="S29" s="832">
        <v>52</v>
      </c>
      <c r="T29" s="833">
        <v>58.69</v>
      </c>
      <c r="U29" s="831">
        <v>57.23</v>
      </c>
      <c r="V29" s="831">
        <v>58</v>
      </c>
      <c r="W29" s="832">
        <v>57.5</v>
      </c>
      <c r="X29" s="831">
        <v>58.13</v>
      </c>
      <c r="Y29" s="831">
        <v>62.94</v>
      </c>
      <c r="Z29" s="831"/>
      <c r="AA29" s="832"/>
      <c r="AB29" s="832"/>
      <c r="AC29" s="839">
        <f t="shared" si="0"/>
        <v>59.142499999999998</v>
      </c>
      <c r="AD29" s="833"/>
      <c r="AE29" s="833">
        <f t="shared" si="1"/>
        <v>31.774999999999999</v>
      </c>
      <c r="AF29" s="833">
        <f t="shared" si="2"/>
        <v>31.725000000000001</v>
      </c>
      <c r="AG29" s="837">
        <f t="shared" si="3"/>
        <v>35.25</v>
      </c>
      <c r="AH29" s="837">
        <f t="shared" si="4"/>
        <v>47.1053</v>
      </c>
      <c r="AI29" s="837">
        <f t="shared" si="5"/>
        <v>57.854999999999997</v>
      </c>
      <c r="AJ29" s="837">
        <f t="shared" si="6"/>
        <v>60.534999999999997</v>
      </c>
    </row>
    <row r="30" spans="1:36" x14ac:dyDescent="0.2">
      <c r="A30" s="30" t="s">
        <v>1</v>
      </c>
      <c r="B30" s="828">
        <v>33.9</v>
      </c>
      <c r="C30" s="838">
        <v>34.5</v>
      </c>
      <c r="D30" s="833">
        <v>33.5</v>
      </c>
      <c r="E30" s="831">
        <v>33.5</v>
      </c>
      <c r="F30" s="831">
        <v>34</v>
      </c>
      <c r="G30" s="832">
        <v>34.9</v>
      </c>
      <c r="H30" s="833">
        <v>34.9</v>
      </c>
      <c r="I30" s="831">
        <v>34.9</v>
      </c>
      <c r="J30" s="831">
        <v>36.799999999999997</v>
      </c>
      <c r="K30" s="832">
        <v>37.5</v>
      </c>
      <c r="L30" s="833">
        <v>36</v>
      </c>
      <c r="M30" s="831">
        <v>35.9</v>
      </c>
      <c r="N30" s="831">
        <v>37.5</v>
      </c>
      <c r="O30" s="832">
        <v>43.1</v>
      </c>
      <c r="P30" s="833">
        <v>44</v>
      </c>
      <c r="Q30" s="831">
        <v>47</v>
      </c>
      <c r="R30" s="831">
        <v>55</v>
      </c>
      <c r="S30" s="832">
        <v>63</v>
      </c>
      <c r="T30" s="833">
        <v>65.75</v>
      </c>
      <c r="U30" s="831">
        <v>64.41</v>
      </c>
      <c r="V30" s="831">
        <v>72</v>
      </c>
      <c r="W30" s="832">
        <v>75</v>
      </c>
      <c r="X30" s="831">
        <v>75.27</v>
      </c>
      <c r="Y30" s="831">
        <v>72.209999999999994</v>
      </c>
      <c r="Z30" s="831"/>
      <c r="AA30" s="832"/>
      <c r="AB30" s="832"/>
      <c r="AC30" s="839">
        <f t="shared" si="0"/>
        <v>73.61999999999999</v>
      </c>
      <c r="AD30" s="833"/>
      <c r="AE30" s="833">
        <f t="shared" si="1"/>
        <v>33.975000000000001</v>
      </c>
      <c r="AF30" s="833">
        <f t="shared" si="2"/>
        <v>36.024999999999999</v>
      </c>
      <c r="AG30" s="837">
        <f t="shared" si="3"/>
        <v>38.125</v>
      </c>
      <c r="AH30" s="837">
        <f t="shared" si="4"/>
        <v>52.25</v>
      </c>
      <c r="AI30" s="837">
        <f t="shared" si="5"/>
        <v>69.289999999999992</v>
      </c>
      <c r="AJ30" s="837">
        <f t="shared" si="6"/>
        <v>73.739999999999995</v>
      </c>
    </row>
    <row r="31" spans="1:36" x14ac:dyDescent="0.2">
      <c r="A31" s="30" t="s">
        <v>5</v>
      </c>
      <c r="B31" s="828" t="e">
        <f>NA()</f>
        <v>#N/A</v>
      </c>
      <c r="C31" s="838" t="e">
        <f>NA()</f>
        <v>#N/A</v>
      </c>
      <c r="D31" s="833" t="e">
        <f>NA()</f>
        <v>#N/A</v>
      </c>
      <c r="E31" s="831" t="e">
        <f>NA()</f>
        <v>#N/A</v>
      </c>
      <c r="F31" s="831" t="e">
        <f>NA()</f>
        <v>#N/A</v>
      </c>
      <c r="G31" s="832" t="e">
        <f>NA()</f>
        <v>#N/A</v>
      </c>
      <c r="H31" s="833" t="e">
        <f>NA()</f>
        <v>#N/A</v>
      </c>
      <c r="I31" s="831" t="e">
        <f>NA()</f>
        <v>#N/A</v>
      </c>
      <c r="J31" s="831" t="e">
        <f>NA()</f>
        <v>#N/A</v>
      </c>
      <c r="K31" s="832" t="e">
        <f>NA()</f>
        <v>#N/A</v>
      </c>
      <c r="L31" s="833" t="e">
        <f>NA()</f>
        <v>#N/A</v>
      </c>
      <c r="M31" s="831" t="e">
        <f>NA()</f>
        <v>#N/A</v>
      </c>
      <c r="N31" s="831" t="e">
        <f>NA()</f>
        <v>#N/A</v>
      </c>
      <c r="O31" s="832">
        <v>76</v>
      </c>
      <c r="P31" s="833">
        <v>66</v>
      </c>
      <c r="Q31" s="831">
        <v>73</v>
      </c>
      <c r="R31" s="831">
        <v>70</v>
      </c>
      <c r="S31" s="832">
        <v>75</v>
      </c>
      <c r="T31" s="833">
        <v>83</v>
      </c>
      <c r="U31" s="831" t="e">
        <f>NA()</f>
        <v>#N/A</v>
      </c>
      <c r="V31" s="831" t="e">
        <f>NA()</f>
        <v>#N/A</v>
      </c>
      <c r="W31" s="832" t="e">
        <v>#N/A</v>
      </c>
      <c r="X31" s="831" t="e">
        <v>#N/A</v>
      </c>
      <c r="Y31" s="831" t="e">
        <v>#N/A</v>
      </c>
      <c r="Z31" s="831"/>
      <c r="AA31" s="832"/>
      <c r="AB31" s="832"/>
      <c r="AC31" s="839" t="e">
        <f t="shared" si="0"/>
        <v>#DIV/0!</v>
      </c>
      <c r="AD31" s="833"/>
      <c r="AE31" s="833" t="e">
        <f t="shared" si="1"/>
        <v>#DIV/0!</v>
      </c>
      <c r="AF31" s="833" t="e">
        <f t="shared" si="2"/>
        <v>#DIV/0!</v>
      </c>
      <c r="AG31" s="837">
        <f t="shared" si="3"/>
        <v>76</v>
      </c>
      <c r="AH31" s="837">
        <f t="shared" si="4"/>
        <v>71</v>
      </c>
      <c r="AI31" s="837">
        <f t="shared" si="5"/>
        <v>83</v>
      </c>
      <c r="AJ31" s="837" t="e">
        <f t="shared" si="6"/>
        <v>#DIV/0!</v>
      </c>
    </row>
    <row r="32" spans="1:36" x14ac:dyDescent="0.2">
      <c r="A32" s="30" t="s">
        <v>6</v>
      </c>
      <c r="B32" s="828" t="e">
        <f>NA()</f>
        <v>#N/A</v>
      </c>
      <c r="C32" s="838" t="e">
        <f>NA()</f>
        <v>#N/A</v>
      </c>
      <c r="D32" s="833" t="e">
        <f>NA()</f>
        <v>#N/A</v>
      </c>
      <c r="E32" s="831" t="e">
        <f>NA()</f>
        <v>#N/A</v>
      </c>
      <c r="F32" s="831" t="e">
        <f>NA()</f>
        <v>#N/A</v>
      </c>
      <c r="G32" s="832" t="e">
        <f>NA()</f>
        <v>#N/A</v>
      </c>
      <c r="H32" s="833" t="e">
        <f>NA()</f>
        <v>#N/A</v>
      </c>
      <c r="I32" s="831" t="e">
        <f>NA()</f>
        <v>#N/A</v>
      </c>
      <c r="J32" s="831" t="e">
        <f>NA()</f>
        <v>#N/A</v>
      </c>
      <c r="K32" s="832" t="e">
        <f>NA()</f>
        <v>#N/A</v>
      </c>
      <c r="L32" s="833" t="e">
        <f>NA()</f>
        <v>#N/A</v>
      </c>
      <c r="M32" s="831" t="e">
        <f>NA()</f>
        <v>#N/A</v>
      </c>
      <c r="N32" s="831" t="e">
        <f>NA()</f>
        <v>#N/A</v>
      </c>
      <c r="O32" s="832" t="e">
        <f>NA()</f>
        <v>#N/A</v>
      </c>
      <c r="P32" s="833" t="e">
        <f>NA()</f>
        <v>#N/A</v>
      </c>
      <c r="Q32" s="831" t="e">
        <f>NA()</f>
        <v>#N/A</v>
      </c>
      <c r="R32" s="831" t="e">
        <f>NA()</f>
        <v>#N/A</v>
      </c>
      <c r="S32" s="832" t="e">
        <f>NA()</f>
        <v>#N/A</v>
      </c>
      <c r="T32" s="833" t="e">
        <f>NA()</f>
        <v>#N/A</v>
      </c>
      <c r="U32" s="831" t="e">
        <f>NA()</f>
        <v>#N/A</v>
      </c>
      <c r="V32" s="831">
        <v>89.2</v>
      </c>
      <c r="W32" s="832" t="e">
        <v>#N/A</v>
      </c>
      <c r="X32" s="831" t="e">
        <v>#N/A</v>
      </c>
      <c r="Y32" s="831" t="e">
        <v>#N/A</v>
      </c>
      <c r="Z32" s="831"/>
      <c r="AA32" s="832"/>
      <c r="AB32" s="832"/>
      <c r="AC32" s="839">
        <f t="shared" si="0"/>
        <v>89.2</v>
      </c>
      <c r="AD32" s="833"/>
      <c r="AE32" s="833" t="e">
        <f t="shared" si="1"/>
        <v>#DIV/0!</v>
      </c>
      <c r="AF32" s="833" t="e">
        <f t="shared" si="2"/>
        <v>#DIV/0!</v>
      </c>
      <c r="AG32" s="837" t="e">
        <f t="shared" si="3"/>
        <v>#DIV/0!</v>
      </c>
      <c r="AH32" s="837" t="e">
        <f t="shared" si="4"/>
        <v>#DIV/0!</v>
      </c>
      <c r="AI32" s="837">
        <f t="shared" si="5"/>
        <v>89.2</v>
      </c>
      <c r="AJ32" s="837" t="e">
        <f t="shared" si="6"/>
        <v>#DIV/0!</v>
      </c>
    </row>
    <row r="33" spans="1:36" x14ac:dyDescent="0.2">
      <c r="A33" s="30" t="s">
        <v>2415</v>
      </c>
      <c r="B33" s="828">
        <v>29.2</v>
      </c>
      <c r="C33" s="838">
        <v>28.8</v>
      </c>
      <c r="D33" s="833">
        <v>27.7</v>
      </c>
      <c r="E33" s="831">
        <v>27.8</v>
      </c>
      <c r="F33" s="831">
        <v>27.7</v>
      </c>
      <c r="G33" s="832">
        <v>27.5</v>
      </c>
      <c r="H33" s="833">
        <v>27.2</v>
      </c>
      <c r="I33" s="831">
        <v>28.6</v>
      </c>
      <c r="J33" s="831">
        <v>29.3</v>
      </c>
      <c r="K33" s="832">
        <v>30.6</v>
      </c>
      <c r="L33" s="833">
        <v>31.4</v>
      </c>
      <c r="M33" s="831">
        <v>31.4</v>
      </c>
      <c r="N33" s="831">
        <v>32.4</v>
      </c>
      <c r="O33" s="832">
        <v>34</v>
      </c>
      <c r="P33" s="833">
        <v>36.31</v>
      </c>
      <c r="Q33" s="831">
        <v>39.26</v>
      </c>
      <c r="R33" s="831">
        <v>42.21</v>
      </c>
      <c r="S33" s="832">
        <v>45.66</v>
      </c>
      <c r="T33" s="833">
        <v>49.52</v>
      </c>
      <c r="U33" s="831">
        <v>49.09</v>
      </c>
      <c r="V33" s="831">
        <v>51.23</v>
      </c>
      <c r="W33" s="832">
        <v>52.69</v>
      </c>
      <c r="X33" s="831">
        <v>51.93</v>
      </c>
      <c r="Y33" s="831">
        <v>53.68</v>
      </c>
      <c r="Z33" s="831"/>
      <c r="AA33" s="832"/>
      <c r="AB33" s="832"/>
      <c r="AC33" s="839">
        <f t="shared" si="0"/>
        <v>52.3825</v>
      </c>
      <c r="AD33" s="833"/>
      <c r="AE33" s="833">
        <f t="shared" si="1"/>
        <v>27.675000000000001</v>
      </c>
      <c r="AF33" s="833">
        <f t="shared" si="2"/>
        <v>28.924999999999997</v>
      </c>
      <c r="AG33" s="837">
        <f t="shared" si="3"/>
        <v>32.299999999999997</v>
      </c>
      <c r="AH33" s="837">
        <f t="shared" si="4"/>
        <v>40.86</v>
      </c>
      <c r="AI33" s="837">
        <f t="shared" si="5"/>
        <v>50.6325</v>
      </c>
      <c r="AJ33" s="837">
        <f t="shared" si="6"/>
        <v>52.805</v>
      </c>
    </row>
    <row r="34" spans="1:36" x14ac:dyDescent="0.2">
      <c r="A34" s="31" t="s">
        <v>2416</v>
      </c>
      <c r="B34" s="840" t="e">
        <f>NA()</f>
        <v>#N/A</v>
      </c>
      <c r="C34" s="841" t="e">
        <f>NA()</f>
        <v>#N/A</v>
      </c>
      <c r="D34" s="842" t="e">
        <f>NA()</f>
        <v>#N/A</v>
      </c>
      <c r="E34" s="843" t="e">
        <f>NA()</f>
        <v>#N/A</v>
      </c>
      <c r="F34" s="843" t="e">
        <f>NA()</f>
        <v>#N/A</v>
      </c>
      <c r="G34" s="844" t="e">
        <f>NA()</f>
        <v>#N/A</v>
      </c>
      <c r="H34" s="842" t="e">
        <f>NA()</f>
        <v>#N/A</v>
      </c>
      <c r="I34" s="843" t="e">
        <f>NA()</f>
        <v>#N/A</v>
      </c>
      <c r="J34" s="843">
        <v>29</v>
      </c>
      <c r="K34" s="844">
        <v>29.9</v>
      </c>
      <c r="L34" s="842">
        <v>32</v>
      </c>
      <c r="M34" s="843">
        <v>32</v>
      </c>
      <c r="N34" s="843">
        <v>33.240223463687151</v>
      </c>
      <c r="O34" s="844">
        <v>29.75</v>
      </c>
      <c r="P34" s="842">
        <v>34.870000000000005</v>
      </c>
      <c r="Q34" s="843">
        <v>36.33</v>
      </c>
      <c r="R34" s="843">
        <v>43.6</v>
      </c>
      <c r="S34" s="844">
        <v>41.870000000000005</v>
      </c>
      <c r="T34" s="842">
        <v>47.49</v>
      </c>
      <c r="U34" s="843">
        <v>53</v>
      </c>
      <c r="V34" s="843">
        <v>50.13</v>
      </c>
      <c r="W34" s="844">
        <v>51.5</v>
      </c>
      <c r="X34" s="843">
        <v>50</v>
      </c>
      <c r="Y34" s="843">
        <v>51.25</v>
      </c>
      <c r="Z34" s="843"/>
      <c r="AA34" s="844"/>
      <c r="AB34" s="844"/>
      <c r="AC34" s="845">
        <f t="shared" si="0"/>
        <v>50.72</v>
      </c>
      <c r="AD34" s="842"/>
      <c r="AE34" s="842" t="e">
        <f t="shared" si="1"/>
        <v>#DIV/0!</v>
      </c>
      <c r="AF34" s="842">
        <f t="shared" si="2"/>
        <v>29.45</v>
      </c>
      <c r="AG34" s="846">
        <f t="shared" si="3"/>
        <v>31.74755586592179</v>
      </c>
      <c r="AH34" s="846">
        <f t="shared" si="4"/>
        <v>39.167500000000004</v>
      </c>
      <c r="AI34" s="846">
        <f t="shared" si="5"/>
        <v>50.53</v>
      </c>
      <c r="AJ34" s="846">
        <f t="shared" si="6"/>
        <v>50.625</v>
      </c>
    </row>
    <row r="35" spans="1:36" x14ac:dyDescent="0.2">
      <c r="A35" s="30"/>
      <c r="B35" s="847"/>
      <c r="C35" s="847"/>
      <c r="D35" s="831"/>
      <c r="E35" s="831"/>
      <c r="F35" s="831"/>
      <c r="G35" s="831"/>
      <c r="H35" s="831"/>
      <c r="I35" s="831"/>
      <c r="J35" s="831"/>
      <c r="K35" s="831"/>
      <c r="L35" s="831"/>
      <c r="M35" s="831"/>
      <c r="N35" s="831"/>
      <c r="O35" s="831"/>
      <c r="P35" s="847"/>
      <c r="Q35" s="831"/>
      <c r="R35" s="831"/>
      <c r="S35" s="831"/>
      <c r="T35" s="831"/>
      <c r="U35" s="831"/>
      <c r="V35" s="831"/>
      <c r="W35" s="831"/>
      <c r="X35" s="831"/>
      <c r="Y35" s="831"/>
      <c r="Z35" s="831"/>
      <c r="AA35" s="831"/>
      <c r="AB35" s="831"/>
      <c r="AC35" s="831"/>
      <c r="AD35" s="831"/>
      <c r="AE35" s="831"/>
      <c r="AF35" s="831"/>
      <c r="AG35" s="831"/>
      <c r="AH35" s="831"/>
      <c r="AI35" s="831"/>
      <c r="AJ35" s="831"/>
    </row>
    <row r="36" spans="1:36" x14ac:dyDescent="0.2">
      <c r="A36" s="30"/>
      <c r="B36" s="131"/>
      <c r="C36" s="131"/>
      <c r="AC36" s="831"/>
      <c r="AD36" s="831"/>
      <c r="AE36" s="831"/>
      <c r="AF36" s="831"/>
      <c r="AG36" s="831"/>
      <c r="AH36" s="831"/>
      <c r="AI36" s="831"/>
      <c r="AJ36" s="831"/>
    </row>
    <row r="37" spans="1:36" x14ac:dyDescent="0.2">
      <c r="A37" s="30"/>
      <c r="B37" s="131"/>
      <c r="C37" s="131"/>
      <c r="AC37" s="831"/>
      <c r="AD37" s="831"/>
      <c r="AE37" s="831"/>
      <c r="AF37" s="831"/>
      <c r="AG37" s="831"/>
      <c r="AH37" s="831"/>
      <c r="AI37" s="831"/>
      <c r="AJ37" s="831"/>
    </row>
    <row r="38" spans="1:36" x14ac:dyDescent="0.2">
      <c r="A38" s="347"/>
      <c r="B38" s="1328" t="s">
        <v>2417</v>
      </c>
      <c r="C38" s="1328"/>
      <c r="D38" s="1328"/>
      <c r="E38" s="1328"/>
      <c r="F38" s="1328"/>
      <c r="G38" s="1328"/>
      <c r="H38" s="1328"/>
      <c r="I38" s="1328"/>
      <c r="J38" s="1328"/>
      <c r="K38" s="1328"/>
      <c r="L38" s="1328"/>
      <c r="M38" s="1328"/>
      <c r="N38" s="1328"/>
      <c r="O38" s="1328"/>
      <c r="P38" s="1328"/>
      <c r="Q38" s="1328"/>
      <c r="R38" s="1328"/>
      <c r="S38" s="1328"/>
      <c r="T38" s="1328"/>
      <c r="U38" s="1328"/>
      <c r="V38" s="1328"/>
      <c r="W38" s="1328"/>
      <c r="X38" s="1328"/>
      <c r="Y38" s="1328"/>
      <c r="Z38" s="1328"/>
      <c r="AA38" s="1328"/>
      <c r="AB38" s="373"/>
      <c r="AC38" s="373"/>
      <c r="AD38" s="373"/>
      <c r="AE38" s="373"/>
      <c r="AF38" s="373"/>
      <c r="AG38" s="373"/>
      <c r="AH38" s="373"/>
      <c r="AI38" s="373"/>
      <c r="AJ38" s="373"/>
    </row>
    <row r="39" spans="1:36" x14ac:dyDescent="0.2">
      <c r="A39" s="259" t="s">
        <v>7</v>
      </c>
      <c r="B39" s="848">
        <v>26.534210784997658</v>
      </c>
      <c r="C39" s="829">
        <v>26.534210784997658</v>
      </c>
      <c r="D39" s="830">
        <v>22.444377962970147</v>
      </c>
      <c r="E39" s="834">
        <v>23.712973239138023</v>
      </c>
      <c r="F39" s="834">
        <v>23.615388987125101</v>
      </c>
      <c r="G39" s="835">
        <v>23.322636231086364</v>
      </c>
      <c r="H39" s="830">
        <v>20.807884380001106</v>
      </c>
      <c r="I39" s="834">
        <v>24.496554792819484</v>
      </c>
      <c r="J39" s="834">
        <v>23.739904451728535</v>
      </c>
      <c r="K39" s="835">
        <v>23.739904451728535</v>
      </c>
      <c r="L39" s="834">
        <v>26.459714210540987</v>
      </c>
      <c r="M39" s="834">
        <v>25.265352110759629</v>
      </c>
      <c r="N39" s="834">
        <v>27.102832264269413</v>
      </c>
      <c r="O39" s="834">
        <v>26.000344172163548</v>
      </c>
      <c r="P39" s="830">
        <v>27.092807478183644</v>
      </c>
      <c r="Q39" s="834">
        <v>30.501836233716688</v>
      </c>
      <c r="R39" s="834">
        <v>30.501836233716688</v>
      </c>
      <c r="S39" s="834">
        <v>36.153647065258312</v>
      </c>
      <c r="T39" s="830">
        <v>37.505134756759283</v>
      </c>
      <c r="U39" s="834">
        <v>37.399857185512246</v>
      </c>
      <c r="V39" s="834">
        <v>37.505134756759283</v>
      </c>
      <c r="W39" s="834">
        <v>42.98834159254281</v>
      </c>
      <c r="X39" s="830">
        <v>36.847556065619671</v>
      </c>
      <c r="Y39" s="834">
        <v>45.639848203805045</v>
      </c>
      <c r="Z39" s="834"/>
      <c r="AA39" s="835"/>
      <c r="AB39" s="835"/>
      <c r="AC39" s="836">
        <f t="shared" ref="AC39:AC47" si="7">AVERAGEIF(V39:Y39, "&lt;&gt;#N/A")</f>
        <v>40.745220154681704</v>
      </c>
      <c r="AD39" s="830"/>
      <c r="AE39" s="830">
        <f t="shared" ref="AE39:AE47" si="8">AVERAGEIF(D39:G39, "&lt;&gt;#N/A")</f>
        <v>23.27384410507991</v>
      </c>
      <c r="AF39" s="830">
        <f t="shared" ref="AF39:AF47" si="9">AVERAGEIF(H39:K39,"&lt;&gt;#N/A")</f>
        <v>23.196062019069416</v>
      </c>
      <c r="AG39" s="849">
        <f t="shared" ref="AG39:AG47" si="10">AVERAGEIF(L39:O39,  "&lt;&gt;#n/a")</f>
        <v>26.207060689433394</v>
      </c>
      <c r="AH39" s="849">
        <f t="shared" ref="AH39:AH47" si="11">AVERAGEIF(P39:S39,  "&lt;&gt;#n/a")</f>
        <v>31.062531752718833</v>
      </c>
      <c r="AI39" s="849">
        <f t="shared" ref="AI39:AI47" si="12">AVERAGEIF(T39:W39, "&lt;&gt;#n/a")</f>
        <v>38.849617072893402</v>
      </c>
      <c r="AJ39" s="837">
        <f t="shared" ref="AJ39:AJ47" si="13">AVERAGEIF(X39:AA39, "&lt;&gt;#n/a")</f>
        <v>41.243702134712358</v>
      </c>
    </row>
    <row r="40" spans="1:36" x14ac:dyDescent="0.2">
      <c r="A40" s="30" t="s">
        <v>2</v>
      </c>
      <c r="B40" s="828">
        <v>25.127093546399305</v>
      </c>
      <c r="C40" s="838">
        <v>25.62963541732729</v>
      </c>
      <c r="D40" s="833">
        <v>23.51780473511219</v>
      </c>
      <c r="E40" s="831">
        <v>23.810557491150931</v>
      </c>
      <c r="F40" s="831">
        <v>23.810557491150931</v>
      </c>
      <c r="G40" s="832">
        <v>23.615388987125101</v>
      </c>
      <c r="H40" s="833">
        <v>22.888672818001211</v>
      </c>
      <c r="I40" s="831">
        <v>23.361579281183058</v>
      </c>
      <c r="J40" s="831">
        <v>24.591136085455854</v>
      </c>
      <c r="K40" s="832">
        <v>25.253205133910434</v>
      </c>
      <c r="L40" s="831">
        <v>24.346612034004735</v>
      </c>
      <c r="M40" s="831">
        <v>24.989730087733161</v>
      </c>
      <c r="N40" s="831">
        <v>25.724722149137079</v>
      </c>
      <c r="O40" s="831">
        <v>26.000344172163548</v>
      </c>
      <c r="P40" s="833">
        <v>28.707610572909825</v>
      </c>
      <c r="Q40" s="831">
        <v>29.604723403313255</v>
      </c>
      <c r="R40" s="831">
        <v>35.884513216137279</v>
      </c>
      <c r="S40" s="831">
        <v>35.884513216137279</v>
      </c>
      <c r="T40" s="833">
        <v>37.505134756759283</v>
      </c>
      <c r="U40" s="831">
        <v>42.698828271613451</v>
      </c>
      <c r="V40" s="831">
        <v>40.356402311366722</v>
      </c>
      <c r="W40" s="831">
        <v>39.479089217641359</v>
      </c>
      <c r="X40" s="833">
        <v>37.947132826233911</v>
      </c>
      <c r="Y40" s="831">
        <v>38.33368952879286</v>
      </c>
      <c r="Z40" s="831"/>
      <c r="AA40" s="832"/>
      <c r="AB40" s="832"/>
      <c r="AC40" s="832">
        <f t="shared" si="7"/>
        <v>39.029078471008717</v>
      </c>
      <c r="AD40" s="833"/>
      <c r="AE40" s="833">
        <f t="shared" si="8"/>
        <v>23.688577176134789</v>
      </c>
      <c r="AF40" s="833">
        <f t="shared" si="9"/>
        <v>24.023648329637638</v>
      </c>
      <c r="AG40" s="837">
        <f t="shared" si="10"/>
        <v>25.265352110759633</v>
      </c>
      <c r="AH40" s="837">
        <f t="shared" si="11"/>
        <v>32.520340102124408</v>
      </c>
      <c r="AI40" s="837">
        <f t="shared" si="12"/>
        <v>40.009863639345198</v>
      </c>
      <c r="AJ40" s="837">
        <f t="shared" si="13"/>
        <v>38.140411177513386</v>
      </c>
    </row>
    <row r="41" spans="1:36" x14ac:dyDescent="0.2">
      <c r="A41" s="30" t="s">
        <v>3</v>
      </c>
      <c r="B41" s="828">
        <v>29.046920139637592</v>
      </c>
      <c r="C41" s="838">
        <v>25.026585172213704</v>
      </c>
      <c r="D41" s="833">
        <v>23.908141743163846</v>
      </c>
      <c r="E41" s="831">
        <v>24.298478751215494</v>
      </c>
      <c r="F41" s="831">
        <v>24.103310247189672</v>
      </c>
      <c r="G41" s="832">
        <v>23.908141743163846</v>
      </c>
      <c r="H41" s="833">
        <v>23.361579281183058</v>
      </c>
      <c r="I41" s="831">
        <v>25.726111597092274</v>
      </c>
      <c r="J41" s="831">
        <v>26.57734323081959</v>
      </c>
      <c r="K41" s="832">
        <v>28.847294254092439</v>
      </c>
      <c r="L41" s="831">
        <v>28.389068371726271</v>
      </c>
      <c r="M41" s="831">
        <v>28.940312417779207</v>
      </c>
      <c r="N41" s="831">
        <v>29.307808448481168</v>
      </c>
      <c r="O41" s="831">
        <v>33.717760816904672</v>
      </c>
      <c r="P41" s="833">
        <v>39.472964537751011</v>
      </c>
      <c r="Q41" s="831">
        <v>39.921520952952726</v>
      </c>
      <c r="R41" s="831">
        <v>39.472964537751011</v>
      </c>
      <c r="S41" s="831" t="e">
        <v>#N/A</v>
      </c>
      <c r="T41" s="833">
        <v>41.409178023837164</v>
      </c>
      <c r="U41" s="831">
        <v>35.864559271492858</v>
      </c>
      <c r="V41" s="831">
        <v>45.620280873718897</v>
      </c>
      <c r="W41" s="831">
        <v>44.304311233130861</v>
      </c>
      <c r="X41" s="833">
        <v>42.293062698931124</v>
      </c>
      <c r="Y41" s="831">
        <v>44.749885503066118</v>
      </c>
      <c r="Z41" s="831"/>
      <c r="AA41" s="832"/>
      <c r="AB41" s="832"/>
      <c r="AC41" s="832">
        <f t="shared" si="7"/>
        <v>44.241885077211748</v>
      </c>
      <c r="AD41" s="833"/>
      <c r="AE41" s="833">
        <f t="shared" si="8"/>
        <v>24.054518121183214</v>
      </c>
      <c r="AF41" s="833">
        <f t="shared" si="9"/>
        <v>26.128082090796838</v>
      </c>
      <c r="AG41" s="837">
        <f t="shared" si="10"/>
        <v>30.08873751372283</v>
      </c>
      <c r="AH41" s="837">
        <f t="shared" si="11"/>
        <v>39.622483342818249</v>
      </c>
      <c r="AI41" s="837">
        <f t="shared" si="12"/>
        <v>41.799582350544945</v>
      </c>
      <c r="AJ41" s="837">
        <f t="shared" si="13"/>
        <v>43.521474100998617</v>
      </c>
    </row>
    <row r="42" spans="1:36" x14ac:dyDescent="0.2">
      <c r="A42" s="30" t="s">
        <v>4</v>
      </c>
      <c r="B42" s="828">
        <v>31.861154616834305</v>
      </c>
      <c r="C42" s="838">
        <v>32.564713236133493</v>
      </c>
      <c r="D42" s="833">
        <v>32.593140172313163</v>
      </c>
      <c r="E42" s="831">
        <v>31.617297652184025</v>
      </c>
      <c r="F42" s="831">
        <v>30.543870880041972</v>
      </c>
      <c r="G42" s="832">
        <v>29.275275603874096</v>
      </c>
      <c r="H42" s="833">
        <v>29.887688473092499</v>
      </c>
      <c r="I42" s="831">
        <v>28.752712961456069</v>
      </c>
      <c r="J42" s="831">
        <v>29.509363302547023</v>
      </c>
      <c r="K42" s="832">
        <v>31.873895618456242</v>
      </c>
      <c r="L42" s="831">
        <v>31.788406655719392</v>
      </c>
      <c r="M42" s="831">
        <v>32.431524709447807</v>
      </c>
      <c r="N42" s="831">
        <v>32.155902686421349</v>
      </c>
      <c r="O42" s="831">
        <v>33.166516770851729</v>
      </c>
      <c r="P42" s="833">
        <v>35.525668083975901</v>
      </c>
      <c r="Q42" s="831">
        <v>41.087767632477188</v>
      </c>
      <c r="R42" s="831">
        <v>45.77177314257959</v>
      </c>
      <c r="S42" s="831">
        <v>46.649867180978475</v>
      </c>
      <c r="T42" s="833">
        <v>51.489505470741577</v>
      </c>
      <c r="U42" s="831">
        <v>50.208628353902554</v>
      </c>
      <c r="V42" s="831">
        <v>50.88415943607108</v>
      </c>
      <c r="W42" s="831">
        <v>50.445502889208399</v>
      </c>
      <c r="X42" s="833">
        <v>49.87857475663121</v>
      </c>
      <c r="Y42" s="831">
        <v>54.00931725299538</v>
      </c>
      <c r="Z42" s="831"/>
      <c r="AA42" s="832"/>
      <c r="AB42" s="832"/>
      <c r="AC42" s="832">
        <f t="shared" si="7"/>
        <v>51.304388583726514</v>
      </c>
      <c r="AD42" s="833"/>
      <c r="AE42" s="833">
        <f t="shared" si="8"/>
        <v>31.007396077103316</v>
      </c>
      <c r="AF42" s="833">
        <f t="shared" si="9"/>
        <v>30.005915088887956</v>
      </c>
      <c r="AG42" s="837">
        <f t="shared" si="10"/>
        <v>32.385587705610071</v>
      </c>
      <c r="AH42" s="837">
        <f t="shared" si="11"/>
        <v>42.258769010002794</v>
      </c>
      <c r="AI42" s="837">
        <f t="shared" si="12"/>
        <v>50.756949037480901</v>
      </c>
      <c r="AJ42" s="837">
        <f t="shared" si="13"/>
        <v>51.943946004813299</v>
      </c>
    </row>
    <row r="43" spans="1:36" x14ac:dyDescent="0.2">
      <c r="A43" s="30" t="s">
        <v>1</v>
      </c>
      <c r="B43" s="828">
        <v>34.072338848917447</v>
      </c>
      <c r="C43" s="838">
        <v>34.675389094031033</v>
      </c>
      <c r="D43" s="833">
        <v>32.690724424326071</v>
      </c>
      <c r="E43" s="831">
        <v>32.690724424326071</v>
      </c>
      <c r="F43" s="831">
        <v>33.178645684390638</v>
      </c>
      <c r="G43" s="832">
        <v>34.056903952506858</v>
      </c>
      <c r="H43" s="833">
        <v>33.008871130092665</v>
      </c>
      <c r="I43" s="831">
        <v>33.008871130092665</v>
      </c>
      <c r="J43" s="831">
        <v>34.805915690183667</v>
      </c>
      <c r="K43" s="832">
        <v>35.467984738638251</v>
      </c>
      <c r="L43" s="831">
        <v>33.074642763176243</v>
      </c>
      <c r="M43" s="831">
        <v>32.98276875550075</v>
      </c>
      <c r="N43" s="831">
        <v>34.45275287830858</v>
      </c>
      <c r="O43" s="831">
        <v>39.597697308135999</v>
      </c>
      <c r="P43" s="833">
        <v>39.472964537751011</v>
      </c>
      <c r="Q43" s="831">
        <v>42.164303028961307</v>
      </c>
      <c r="R43" s="831">
        <v>49.341205672188771</v>
      </c>
      <c r="S43" s="831">
        <v>56.518108315416228</v>
      </c>
      <c r="T43" s="833">
        <v>57.683335912442658</v>
      </c>
      <c r="U43" s="831">
        <v>56.507736366850644</v>
      </c>
      <c r="V43" s="831">
        <v>63.166542748226178</v>
      </c>
      <c r="W43" s="831">
        <v>65.798482029402265</v>
      </c>
      <c r="X43" s="833">
        <v>64.588002558632951</v>
      </c>
      <c r="Y43" s="831">
        <v>61.966470929274976</v>
      </c>
      <c r="Z43" s="831"/>
      <c r="AA43" s="832"/>
      <c r="AB43" s="832"/>
      <c r="AC43" s="839">
        <f t="shared" si="7"/>
        <v>63.879874566384096</v>
      </c>
      <c r="AD43" s="833"/>
      <c r="AE43" s="833">
        <f t="shared" si="8"/>
        <v>33.154249621387407</v>
      </c>
      <c r="AF43" s="833">
        <f t="shared" si="9"/>
        <v>34.072910672251808</v>
      </c>
      <c r="AG43" s="837">
        <f t="shared" si="10"/>
        <v>35.026965426280391</v>
      </c>
      <c r="AH43" s="837">
        <f t="shared" si="11"/>
        <v>46.874145388579336</v>
      </c>
      <c r="AI43" s="837">
        <f t="shared" si="12"/>
        <v>60.789024264230441</v>
      </c>
      <c r="AJ43" s="837">
        <f t="shared" si="13"/>
        <v>63.277236743953964</v>
      </c>
    </row>
    <row r="44" spans="1:36" x14ac:dyDescent="0.2">
      <c r="A44" s="30" t="s">
        <v>5</v>
      </c>
      <c r="B44" s="828" t="e">
        <f>NA()</f>
        <v>#N/A</v>
      </c>
      <c r="C44" s="838" t="e">
        <f>NA()</f>
        <v>#N/A</v>
      </c>
      <c r="D44" s="833" t="e">
        <f>NA()</f>
        <v>#N/A</v>
      </c>
      <c r="E44" s="831" t="e">
        <f>NA()</f>
        <v>#N/A</v>
      </c>
      <c r="F44" s="831" t="e">
        <f>NA()</f>
        <v>#N/A</v>
      </c>
      <c r="G44" s="832" t="e">
        <f>NA()</f>
        <v>#N/A</v>
      </c>
      <c r="H44" s="833" t="e">
        <f>NA()</f>
        <v>#N/A</v>
      </c>
      <c r="I44" s="831" t="e">
        <f>NA()</f>
        <v>#N/A</v>
      </c>
      <c r="J44" s="831" t="e">
        <f>NA()</f>
        <v>#N/A</v>
      </c>
      <c r="K44" s="832" t="e">
        <f>NA()</f>
        <v>#N/A</v>
      </c>
      <c r="L44" s="831" t="e">
        <f>NA()</f>
        <v>#N/A</v>
      </c>
      <c r="M44" s="831" t="e">
        <f>NA()</f>
        <v>#N/A</v>
      </c>
      <c r="N44" s="831" t="e">
        <f>NA()</f>
        <v>#N/A</v>
      </c>
      <c r="O44" s="831">
        <v>69.824245833372061</v>
      </c>
      <c r="P44" s="833">
        <v>59.209446806626509</v>
      </c>
      <c r="Q44" s="831">
        <v>65.489236619450537</v>
      </c>
      <c r="R44" s="831">
        <v>62.797898128240242</v>
      </c>
      <c r="S44" s="831">
        <v>67.283462280257424</v>
      </c>
      <c r="T44" s="833">
        <v>72.81698677920518</v>
      </c>
      <c r="U44" s="831" t="e">
        <v>#N/A</v>
      </c>
      <c r="V44" s="831" t="e">
        <v>#N/A</v>
      </c>
      <c r="W44" s="831" t="e">
        <v>#N/A</v>
      </c>
      <c r="X44" s="833" t="e">
        <v>#N/A</v>
      </c>
      <c r="Y44" s="831" t="e">
        <v>#N/A</v>
      </c>
      <c r="Z44" s="831"/>
      <c r="AA44" s="832"/>
      <c r="AB44" s="832"/>
      <c r="AC44" s="839" t="e">
        <f t="shared" si="7"/>
        <v>#DIV/0!</v>
      </c>
      <c r="AD44" s="833"/>
      <c r="AE44" s="833" t="e">
        <f t="shared" si="8"/>
        <v>#DIV/0!</v>
      </c>
      <c r="AF44" s="833" t="e">
        <f t="shared" si="9"/>
        <v>#DIV/0!</v>
      </c>
      <c r="AG44" s="837">
        <f t="shared" si="10"/>
        <v>69.824245833372061</v>
      </c>
      <c r="AH44" s="837">
        <f t="shared" si="11"/>
        <v>63.695010958643678</v>
      </c>
      <c r="AI44" s="837">
        <f t="shared" si="12"/>
        <v>72.81698677920518</v>
      </c>
      <c r="AJ44" s="837" t="e">
        <f t="shared" si="13"/>
        <v>#DIV/0!</v>
      </c>
    </row>
    <row r="45" spans="1:36" x14ac:dyDescent="0.2">
      <c r="A45" s="30" t="s">
        <v>6</v>
      </c>
      <c r="B45" s="828" t="e">
        <f>NA()</f>
        <v>#N/A</v>
      </c>
      <c r="C45" s="838" t="e">
        <f>NA()</f>
        <v>#N/A</v>
      </c>
      <c r="D45" s="833" t="e">
        <f>NA()</f>
        <v>#N/A</v>
      </c>
      <c r="E45" s="831" t="e">
        <f>NA()</f>
        <v>#N/A</v>
      </c>
      <c r="F45" s="831" t="e">
        <f>NA()</f>
        <v>#N/A</v>
      </c>
      <c r="G45" s="832" t="e">
        <f>NA()</f>
        <v>#N/A</v>
      </c>
      <c r="H45" s="833" t="e">
        <f>NA()</f>
        <v>#N/A</v>
      </c>
      <c r="I45" s="831" t="e">
        <f>NA()</f>
        <v>#N/A</v>
      </c>
      <c r="J45" s="831" t="e">
        <f>NA()</f>
        <v>#N/A</v>
      </c>
      <c r="K45" s="832" t="e">
        <f>NA()</f>
        <v>#N/A</v>
      </c>
      <c r="L45" s="831" t="e">
        <f>NA()</f>
        <v>#N/A</v>
      </c>
      <c r="M45" s="831" t="e">
        <f>NA()</f>
        <v>#N/A</v>
      </c>
      <c r="N45" s="831" t="e">
        <f>NA()</f>
        <v>#N/A</v>
      </c>
      <c r="O45" s="831" t="e">
        <f>NA()</f>
        <v>#N/A</v>
      </c>
      <c r="P45" s="833" t="e">
        <f>NA()</f>
        <v>#N/A</v>
      </c>
      <c r="Q45" s="831" t="e">
        <f>NA()</f>
        <v>#N/A</v>
      </c>
      <c r="R45" s="831" t="e">
        <f>NA()</f>
        <v>#N/A</v>
      </c>
      <c r="S45" s="831" t="e">
        <f>NA()</f>
        <v>#N/A</v>
      </c>
      <c r="T45" s="833" t="e">
        <f>NA()</f>
        <v>#N/A</v>
      </c>
      <c r="U45" s="831" t="e">
        <f>NA()</f>
        <v>#N/A</v>
      </c>
      <c r="V45" s="831">
        <v>78.256327960302443</v>
      </c>
      <c r="W45" s="831" t="e">
        <v>#N/A</v>
      </c>
      <c r="X45" s="833" t="e">
        <v>#N/A</v>
      </c>
      <c r="Y45" s="831" t="e">
        <v>#N/A</v>
      </c>
      <c r="Z45" s="831"/>
      <c r="AA45" s="832"/>
      <c r="AB45" s="832"/>
      <c r="AC45" s="839">
        <f t="shared" si="7"/>
        <v>78.256327960302443</v>
      </c>
      <c r="AD45" s="833"/>
      <c r="AE45" s="833" t="e">
        <f t="shared" si="8"/>
        <v>#DIV/0!</v>
      </c>
      <c r="AF45" s="833" t="e">
        <f t="shared" si="9"/>
        <v>#DIV/0!</v>
      </c>
      <c r="AG45" s="837" t="e">
        <f t="shared" si="10"/>
        <v>#DIV/0!</v>
      </c>
      <c r="AH45" s="837" t="e">
        <f t="shared" si="11"/>
        <v>#DIV/0!</v>
      </c>
      <c r="AI45" s="837">
        <f t="shared" si="12"/>
        <v>78.256327960302443</v>
      </c>
      <c r="AJ45" s="837" t="e">
        <f t="shared" si="13"/>
        <v>#DIV/0!</v>
      </c>
    </row>
    <row r="46" spans="1:36" x14ac:dyDescent="0.2">
      <c r="A46" s="30" t="s">
        <v>2415</v>
      </c>
      <c r="B46" s="828">
        <v>29.348445262194382</v>
      </c>
      <c r="C46" s="838">
        <v>28.946411765451991</v>
      </c>
      <c r="D46" s="833">
        <v>27.030837807577083</v>
      </c>
      <c r="E46" s="831">
        <v>27.128422059590005</v>
      </c>
      <c r="F46" s="831">
        <v>27.030837807577083</v>
      </c>
      <c r="G46" s="832">
        <v>26.835669303551253</v>
      </c>
      <c r="H46" s="833">
        <v>25.726111597092274</v>
      </c>
      <c r="I46" s="831">
        <v>27.050249694001437</v>
      </c>
      <c r="J46" s="831">
        <v>27.712318742456024</v>
      </c>
      <c r="K46" s="832">
        <v>28.941875546728813</v>
      </c>
      <c r="L46" s="831">
        <v>28.848438410103721</v>
      </c>
      <c r="M46" s="831">
        <v>28.848438410103721</v>
      </c>
      <c r="N46" s="831">
        <v>29.767178486858622</v>
      </c>
      <c r="O46" s="831">
        <v>31.237162609666445</v>
      </c>
      <c r="P46" s="833">
        <v>32.57416687194862</v>
      </c>
      <c r="Q46" s="831">
        <v>35.220649721638736</v>
      </c>
      <c r="R46" s="831">
        <v>37.867132571328874</v>
      </c>
      <c r="S46" s="831">
        <v>40.962171836220698</v>
      </c>
      <c r="T46" s="833">
        <v>43.444544401280012</v>
      </c>
      <c r="U46" s="831">
        <v>43.06729977097811</v>
      </c>
      <c r="V46" s="831">
        <v>44.944749791550379</v>
      </c>
      <c r="W46" s="831">
        <v>46.225626908389394</v>
      </c>
      <c r="X46" s="833">
        <v>44.561909754779137</v>
      </c>
      <c r="Y46" s="831">
        <v>46.063610930801914</v>
      </c>
      <c r="Z46" s="831"/>
      <c r="AA46" s="832"/>
      <c r="AB46" s="832"/>
      <c r="AC46" s="839">
        <f t="shared" si="7"/>
        <v>45.448974346380211</v>
      </c>
      <c r="AD46" s="833"/>
      <c r="AE46" s="833">
        <f t="shared" si="8"/>
        <v>27.006441744573856</v>
      </c>
      <c r="AF46" s="833">
        <f t="shared" si="9"/>
        <v>27.357638895069634</v>
      </c>
      <c r="AG46" s="837">
        <f t="shared" si="10"/>
        <v>29.675304479183126</v>
      </c>
      <c r="AH46" s="837">
        <f t="shared" si="11"/>
        <v>36.656030250284232</v>
      </c>
      <c r="AI46" s="837">
        <f t="shared" si="12"/>
        <v>44.420555218049472</v>
      </c>
      <c r="AJ46" s="837">
        <f t="shared" si="13"/>
        <v>45.312760342790526</v>
      </c>
    </row>
    <row r="47" spans="1:36" x14ac:dyDescent="0.2">
      <c r="A47" s="31" t="s">
        <v>2416</v>
      </c>
      <c r="B47" s="840" t="e">
        <f>NA()</f>
        <v>#N/A</v>
      </c>
      <c r="C47" s="841" t="e">
        <f>NA()</f>
        <v>#N/A</v>
      </c>
      <c r="D47" s="842" t="e">
        <f>NA()</f>
        <v>#N/A</v>
      </c>
      <c r="E47" s="843" t="e">
        <f>NA()</f>
        <v>#N/A</v>
      </c>
      <c r="F47" s="843" t="e">
        <f>NA()</f>
        <v>#N/A</v>
      </c>
      <c r="G47" s="844" t="e">
        <f>NA()</f>
        <v>#N/A</v>
      </c>
      <c r="H47" s="842" t="e">
        <f>NA()</f>
        <v>#N/A</v>
      </c>
      <c r="I47" s="843" t="e">
        <f>NA()</f>
        <v>#N/A</v>
      </c>
      <c r="J47" s="843">
        <v>27.428574864546917</v>
      </c>
      <c r="K47" s="844">
        <v>28.27980649827423</v>
      </c>
      <c r="L47" s="843">
        <v>29.399682456156658</v>
      </c>
      <c r="M47" s="843">
        <v>29.399682456156658</v>
      </c>
      <c r="N47" s="843">
        <v>30.539125456377811</v>
      </c>
      <c r="O47" s="843">
        <v>27.332517283458145</v>
      </c>
      <c r="P47" s="842">
        <v>31.282324396167677</v>
      </c>
      <c r="Q47" s="843">
        <v>32.592109128556693</v>
      </c>
      <c r="R47" s="843">
        <v>39.114119405589634</v>
      </c>
      <c r="S47" s="843">
        <v>37.562114208991702</v>
      </c>
      <c r="T47" s="842">
        <v>41.663598821017516</v>
      </c>
      <c r="U47" s="843">
        <v>46.497593967444274</v>
      </c>
      <c r="V47" s="843">
        <v>43.97970538845248</v>
      </c>
      <c r="W47" s="843">
        <v>45.181624326856209</v>
      </c>
      <c r="X47" s="842">
        <v>42.905747886365418</v>
      </c>
      <c r="Y47" s="843">
        <v>43.978391583524562</v>
      </c>
      <c r="Z47" s="843"/>
      <c r="AA47" s="844"/>
      <c r="AB47" s="844"/>
      <c r="AC47" s="845">
        <f t="shared" si="7"/>
        <v>44.011367296299667</v>
      </c>
      <c r="AD47" s="842"/>
      <c r="AE47" s="842" t="e">
        <f t="shared" si="8"/>
        <v>#DIV/0!</v>
      </c>
      <c r="AF47" s="842">
        <f t="shared" si="9"/>
        <v>27.854190681410572</v>
      </c>
      <c r="AG47" s="846">
        <f t="shared" si="10"/>
        <v>29.167751913037318</v>
      </c>
      <c r="AH47" s="846">
        <f t="shared" si="11"/>
        <v>35.137666784826422</v>
      </c>
      <c r="AI47" s="846">
        <f t="shared" si="12"/>
        <v>44.330630625942618</v>
      </c>
      <c r="AJ47" s="846">
        <f t="shared" si="13"/>
        <v>43.442069734944994</v>
      </c>
    </row>
    <row r="48" spans="1:36" x14ac:dyDescent="0.2">
      <c r="B48" s="850"/>
      <c r="C48" s="850"/>
      <c r="D48" s="831"/>
      <c r="E48" s="831"/>
      <c r="F48" s="831"/>
      <c r="G48" s="831"/>
      <c r="H48" s="831"/>
      <c r="I48" s="831"/>
      <c r="J48" s="831"/>
      <c r="K48" s="831"/>
      <c r="L48" s="831"/>
      <c r="M48" s="831"/>
      <c r="N48" s="831"/>
      <c r="O48" s="831"/>
      <c r="P48" s="831"/>
      <c r="Q48" s="831"/>
      <c r="R48" s="831"/>
      <c r="S48" s="831"/>
      <c r="T48" s="831"/>
      <c r="U48" s="831"/>
      <c r="V48" s="831"/>
      <c r="W48" s="831"/>
      <c r="X48" s="831"/>
      <c r="Y48" s="831"/>
      <c r="Z48" s="831"/>
      <c r="AA48" s="831"/>
      <c r="AB48" s="831"/>
      <c r="AC48" s="831"/>
      <c r="AD48" s="831"/>
      <c r="AE48" s="831"/>
      <c r="AF48" s="831"/>
      <c r="AG48" s="831"/>
      <c r="AH48" s="831"/>
    </row>
    <row r="49" spans="1:34" x14ac:dyDescent="0.2">
      <c r="A49" s="24" t="s">
        <v>1927</v>
      </c>
      <c r="B49" s="851"/>
      <c r="C49" s="851"/>
      <c r="D49" s="851"/>
      <c r="E49" s="851"/>
      <c r="F49" s="851"/>
      <c r="G49" s="851"/>
      <c r="H49" s="851"/>
      <c r="I49" s="851"/>
      <c r="J49" s="851"/>
      <c r="K49" s="851"/>
      <c r="L49" s="851"/>
      <c r="M49" s="851"/>
      <c r="N49" s="851"/>
      <c r="O49" s="851"/>
      <c r="P49" s="831"/>
      <c r="Q49" s="851"/>
      <c r="R49" s="851"/>
      <c r="S49" s="851"/>
      <c r="T49" s="851"/>
      <c r="U49" s="851"/>
      <c r="V49" s="851"/>
      <c r="W49" s="851"/>
      <c r="X49" s="851"/>
      <c r="Y49" s="851"/>
      <c r="Z49" s="851"/>
      <c r="AA49" s="851"/>
      <c r="AB49" s="851"/>
      <c r="AE49" s="831"/>
      <c r="AF49" s="831"/>
      <c r="AG49" s="831"/>
      <c r="AH49" s="831"/>
    </row>
    <row r="50" spans="1:34" x14ac:dyDescent="0.2">
      <c r="A50" s="24" t="s">
        <v>2418</v>
      </c>
      <c r="P50" s="852"/>
      <c r="Q50" s="853"/>
      <c r="R50" s="853"/>
      <c r="S50" s="853"/>
      <c r="T50" s="853"/>
      <c r="U50" s="853"/>
      <c r="V50" s="853"/>
      <c r="W50" s="853"/>
      <c r="X50" s="853"/>
      <c r="Y50" s="853"/>
      <c r="Z50" s="853"/>
      <c r="AA50" s="853"/>
      <c r="AB50" s="853"/>
      <c r="AE50" s="852"/>
      <c r="AF50" s="852"/>
      <c r="AG50" s="852"/>
      <c r="AH50" s="852"/>
    </row>
    <row r="51" spans="1:34" x14ac:dyDescent="0.2">
      <c r="A51" s="24" t="s">
        <v>1928</v>
      </c>
    </row>
    <row r="52" spans="1:34" x14ac:dyDescent="0.2">
      <c r="A52" s="24" t="s">
        <v>2419</v>
      </c>
    </row>
  </sheetData>
  <mergeCells count="3">
    <mergeCell ref="B23:AA23"/>
    <mergeCell ref="B24:AA24"/>
    <mergeCell ref="B38:AA38"/>
  </mergeCells>
  <pageMargins left="0.7" right="0.7" top="0.75" bottom="0.75" header="0.3" footer="0.3"/>
  <pageSetup orientation="portrait" horizontalDpi="1200" verticalDpi="1200" r:id="rId1"/>
  <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BBB3505-0A53-4F08-861A-31D9E651456D}">
  <sheetPr>
    <tabColor theme="5" tint="0.39997558519241921"/>
  </sheetPr>
  <dimension ref="A1:X46"/>
  <sheetViews>
    <sheetView zoomScale="85" zoomScaleNormal="85" workbookViewId="0">
      <selection activeCell="Y14" sqref="Y14"/>
    </sheetView>
  </sheetViews>
  <sheetFormatPr defaultColWidth="8.85546875" defaultRowHeight="12.75" x14ac:dyDescent="0.2"/>
  <cols>
    <col min="18" max="18" width="4.42578125" customWidth="1"/>
    <col min="19" max="19" width="12" customWidth="1"/>
    <col min="20" max="20" width="3.42578125" customWidth="1"/>
  </cols>
  <sheetData>
    <row r="1" spans="1:15" x14ac:dyDescent="0.2">
      <c r="A1" s="81" t="s">
        <v>2845</v>
      </c>
    </row>
    <row r="2" spans="1:15" x14ac:dyDescent="0.2">
      <c r="O2" s="81"/>
    </row>
    <row r="21" spans="1:24" x14ac:dyDescent="0.2">
      <c r="A21" s="740" t="s">
        <v>2846</v>
      </c>
    </row>
    <row r="22" spans="1:24" x14ac:dyDescent="0.2">
      <c r="A22" s="1067"/>
    </row>
    <row r="23" spans="1:24" x14ac:dyDescent="0.2">
      <c r="A23" s="259"/>
      <c r="B23" s="1324" t="s">
        <v>2840</v>
      </c>
      <c r="C23" s="1325"/>
      <c r="D23" s="1325"/>
      <c r="E23" s="1325"/>
      <c r="F23" s="1325"/>
      <c r="G23" s="1325"/>
      <c r="H23" s="1325"/>
      <c r="I23" s="1325"/>
      <c r="J23" s="1325"/>
      <c r="K23" s="1325"/>
      <c r="L23" s="1325"/>
      <c r="M23" s="1325"/>
      <c r="N23" s="1325"/>
      <c r="O23" s="1325"/>
      <c r="P23" s="1325"/>
      <c r="Q23" s="1326"/>
      <c r="R23" s="810"/>
      <c r="S23" s="811" t="s">
        <v>0</v>
      </c>
      <c r="T23" s="812"/>
      <c r="U23" s="813" t="s">
        <v>0</v>
      </c>
      <c r="V23" s="813" t="s">
        <v>0</v>
      </c>
      <c r="W23" s="813" t="s">
        <v>0</v>
      </c>
      <c r="X23" s="813" t="s">
        <v>0</v>
      </c>
    </row>
    <row r="24" spans="1:24" x14ac:dyDescent="0.2">
      <c r="A24" s="30"/>
      <c r="B24" s="1327" t="s">
        <v>2844</v>
      </c>
      <c r="C24" s="1328"/>
      <c r="D24" s="1328"/>
      <c r="E24" s="1328"/>
      <c r="F24" s="1328"/>
      <c r="G24" s="1328"/>
      <c r="H24" s="1328"/>
      <c r="I24" s="1328"/>
      <c r="J24" s="1328"/>
      <c r="K24" s="1328"/>
      <c r="L24" s="1328"/>
      <c r="M24" s="1328"/>
      <c r="N24" s="1328"/>
      <c r="O24" s="1328"/>
      <c r="P24" s="1328"/>
      <c r="Q24" s="1329"/>
      <c r="R24" s="815"/>
      <c r="S24" s="816" t="s">
        <v>40</v>
      </c>
      <c r="T24" s="817"/>
      <c r="U24" s="818" t="s">
        <v>110</v>
      </c>
      <c r="V24" s="818" t="s">
        <v>110</v>
      </c>
      <c r="W24" s="818" t="s">
        <v>110</v>
      </c>
      <c r="X24" s="818" t="s">
        <v>110</v>
      </c>
    </row>
    <row r="25" spans="1:24" x14ac:dyDescent="0.2">
      <c r="A25" s="819" t="s">
        <v>9</v>
      </c>
      <c r="B25" s="822" t="s">
        <v>1516</v>
      </c>
      <c r="C25" s="823" t="s">
        <v>1517</v>
      </c>
      <c r="D25" s="823" t="s">
        <v>1518</v>
      </c>
      <c r="E25" s="824" t="s">
        <v>1519</v>
      </c>
      <c r="F25" s="822" t="s">
        <v>1556</v>
      </c>
      <c r="G25" s="823" t="s">
        <v>1557</v>
      </c>
      <c r="H25" s="823" t="s">
        <v>1558</v>
      </c>
      <c r="I25" s="824" t="s">
        <v>1559</v>
      </c>
      <c r="J25" s="822" t="s">
        <v>2011</v>
      </c>
      <c r="K25" s="823" t="s">
        <v>2012</v>
      </c>
      <c r="L25" s="823" t="s">
        <v>2013</v>
      </c>
      <c r="M25" s="824" t="s">
        <v>2014</v>
      </c>
      <c r="N25" s="949" t="s">
        <v>2530</v>
      </c>
      <c r="O25" s="162" t="s">
        <v>2531</v>
      </c>
      <c r="P25" s="162"/>
      <c r="Q25" s="950"/>
      <c r="R25" s="814"/>
      <c r="S25" s="825" t="s">
        <v>41</v>
      </c>
      <c r="T25" s="826"/>
      <c r="U25" s="827" t="s">
        <v>1505</v>
      </c>
      <c r="V25" s="827" t="s">
        <v>2015</v>
      </c>
      <c r="W25" s="827" t="s">
        <v>2382</v>
      </c>
      <c r="X25" s="827" t="s">
        <v>2532</v>
      </c>
    </row>
    <row r="26" spans="1:24" x14ac:dyDescent="0.2">
      <c r="A26" s="30" t="s">
        <v>2</v>
      </c>
      <c r="B26" s="830">
        <v>27.653061224489701</v>
      </c>
      <c r="C26" s="834">
        <v>27.3469387755102</v>
      </c>
      <c r="D26" s="834">
        <v>29.6938775510204</v>
      </c>
      <c r="E26" s="835">
        <v>32.828282828282802</v>
      </c>
      <c r="F26" s="830">
        <v>34.4444444444444</v>
      </c>
      <c r="G26" s="834">
        <v>36.767676767676697</v>
      </c>
      <c r="H26" s="834">
        <v>43.3333333333333</v>
      </c>
      <c r="I26" s="835">
        <v>44.848484848484802</v>
      </c>
      <c r="J26" s="830">
        <v>50.909090909090899</v>
      </c>
      <c r="K26" s="834">
        <v>50.808080808080803</v>
      </c>
      <c r="L26" s="834">
        <v>49.292929292929202</v>
      </c>
      <c r="M26" s="835">
        <v>48.61</v>
      </c>
      <c r="N26" s="834">
        <v>44.9</v>
      </c>
      <c r="O26" s="834">
        <v>45.9</v>
      </c>
      <c r="P26" s="834"/>
      <c r="Q26" s="835"/>
      <c r="R26" s="835"/>
      <c r="S26" s="836">
        <f>AVERAGEIF(L26:O26, "&lt;&gt;#N/A")</f>
        <v>47.175732323232303</v>
      </c>
      <c r="T26" s="833"/>
      <c r="U26" s="837">
        <f>AVERAGEIF(B26:E26, "&lt;&gt;#N/A")</f>
        <v>29.380540094825776</v>
      </c>
      <c r="V26" s="837">
        <f>AVERAGEIF(F26:I26,"&lt;&gt;#n/a")</f>
        <v>39.848484848484802</v>
      </c>
      <c r="W26" s="837">
        <f>AVERAGEIF(J26:M26,"&lt;&gt;#n/a")</f>
        <v>49.905025252525235</v>
      </c>
      <c r="X26" s="837">
        <f>AVERAGEIF(N26:Q26,"&lt;&gt;#N/A")</f>
        <v>45.4</v>
      </c>
    </row>
    <row r="27" spans="1:24" x14ac:dyDescent="0.2">
      <c r="A27" s="30" t="s">
        <v>3</v>
      </c>
      <c r="B27" s="833">
        <v>33.939393939393902</v>
      </c>
      <c r="C27" s="831">
        <v>38.383838383838302</v>
      </c>
      <c r="D27" s="831">
        <v>38.080808080807998</v>
      </c>
      <c r="E27" s="832">
        <v>37.7777777777777</v>
      </c>
      <c r="F27" s="833">
        <v>43.232323232323203</v>
      </c>
      <c r="G27" s="831">
        <v>45.656565656565597</v>
      </c>
      <c r="H27" s="831">
        <v>56.6666666666666</v>
      </c>
      <c r="I27" s="832">
        <v>53.636363636363598</v>
      </c>
      <c r="J27" s="833">
        <v>54.4444444444444</v>
      </c>
      <c r="K27" s="831">
        <v>54.848484848484802</v>
      </c>
      <c r="L27" s="831">
        <v>48.585858585858503</v>
      </c>
      <c r="M27" s="832">
        <v>50.64</v>
      </c>
      <c r="N27" s="831">
        <v>48.78</v>
      </c>
      <c r="O27" s="831">
        <v>56.54</v>
      </c>
      <c r="P27" s="831"/>
      <c r="Q27" s="832"/>
      <c r="R27" s="832"/>
      <c r="S27" s="839">
        <f t="shared" ref="S27:S30" si="0">AVERAGEIF(L27:O27, "&lt;&gt;#N/A")</f>
        <v>51.136464646464624</v>
      </c>
      <c r="T27" s="833"/>
      <c r="U27" s="837">
        <f t="shared" ref="U27:U30" si="1">AVERAGEIF(B27:E27, "&lt;&gt;#N/A")</f>
        <v>37.045454545454476</v>
      </c>
      <c r="V27" s="837">
        <f t="shared" ref="V27:V30" si="2">AVERAGEIF(F27:I27,"&lt;&gt;#n/a")</f>
        <v>49.79797979797975</v>
      </c>
      <c r="W27" s="837">
        <f>AVERAGEIF(J27:M27,"&lt;&gt;#n/a")</f>
        <v>52.129696969696923</v>
      </c>
      <c r="X27" s="837">
        <f t="shared" ref="X27:X30" si="3">AVERAGEIF(N27:Q27,"&lt;&gt;#N/A")</f>
        <v>52.66</v>
      </c>
    </row>
    <row r="28" spans="1:24" x14ac:dyDescent="0.2">
      <c r="A28" s="30" t="s">
        <v>4</v>
      </c>
      <c r="B28" s="833">
        <v>36.262626262626199</v>
      </c>
      <c r="C28" s="831">
        <v>33.838383838383798</v>
      </c>
      <c r="D28" s="831">
        <v>34.949494949494898</v>
      </c>
      <c r="E28" s="832">
        <v>41.515151515151501</v>
      </c>
      <c r="F28" s="833">
        <v>40.808080808080803</v>
      </c>
      <c r="G28" s="831">
        <v>50.303030303030297</v>
      </c>
      <c r="H28" s="831">
        <v>53.1313131313131</v>
      </c>
      <c r="I28" s="832">
        <v>54.848484848484802</v>
      </c>
      <c r="J28" s="833">
        <v>58.6868686868686</v>
      </c>
      <c r="K28" s="831">
        <v>58.484848484848399</v>
      </c>
      <c r="L28" s="831">
        <v>57.676767676767597</v>
      </c>
      <c r="M28" s="832">
        <v>60.96</v>
      </c>
      <c r="N28" s="831">
        <v>65.13</v>
      </c>
      <c r="O28" s="831">
        <v>64.489999999999995</v>
      </c>
      <c r="P28" s="831"/>
      <c r="Q28" s="832"/>
      <c r="R28" s="832"/>
      <c r="S28" s="839">
        <f t="shared" si="0"/>
        <v>62.064191919191899</v>
      </c>
      <c r="T28" s="833"/>
      <c r="U28" s="837">
        <f t="shared" si="1"/>
        <v>36.641414141414096</v>
      </c>
      <c r="V28" s="837">
        <f t="shared" si="2"/>
        <v>49.772727272727252</v>
      </c>
      <c r="W28" s="837">
        <f>AVERAGEIF(J28:M28,"&lt;&gt;#n/a")</f>
        <v>58.952121212121149</v>
      </c>
      <c r="X28" s="837">
        <f t="shared" si="3"/>
        <v>64.81</v>
      </c>
    </row>
    <row r="29" spans="1:24" x14ac:dyDescent="0.2">
      <c r="A29" s="30" t="s">
        <v>1</v>
      </c>
      <c r="B29" s="833">
        <v>37.979797979797901</v>
      </c>
      <c r="C29" s="831">
        <v>38.787878787878697</v>
      </c>
      <c r="D29" s="831">
        <v>39.292929292929202</v>
      </c>
      <c r="E29" s="832">
        <v>41.010101010101003</v>
      </c>
      <c r="F29" s="833">
        <v>46.767676767676697</v>
      </c>
      <c r="G29" s="831">
        <v>52.929292929292899</v>
      </c>
      <c r="H29" s="831">
        <v>58.8888888888888</v>
      </c>
      <c r="I29" s="832">
        <v>62.828282828282802</v>
      </c>
      <c r="J29" s="833">
        <v>65.757575757575694</v>
      </c>
      <c r="K29" s="831">
        <v>66.868686868686794</v>
      </c>
      <c r="L29" s="831">
        <v>73.775510204081598</v>
      </c>
      <c r="M29" s="832">
        <v>76.33</v>
      </c>
      <c r="N29" s="831">
        <v>79.5</v>
      </c>
      <c r="O29" s="831">
        <v>76.98</v>
      </c>
      <c r="P29" s="831"/>
      <c r="Q29" s="832"/>
      <c r="R29" s="832"/>
      <c r="S29" s="839">
        <f t="shared" si="0"/>
        <v>76.646377551020407</v>
      </c>
      <c r="T29" s="833"/>
      <c r="U29" s="837">
        <f t="shared" si="1"/>
        <v>39.267676767676697</v>
      </c>
      <c r="V29" s="837">
        <f t="shared" si="2"/>
        <v>55.3535353535353</v>
      </c>
      <c r="W29" s="837">
        <f>AVERAGEIF(J29:M29,"&lt;&gt;#n/a")</f>
        <v>70.682943207586021</v>
      </c>
      <c r="X29" s="837">
        <f t="shared" si="3"/>
        <v>78.240000000000009</v>
      </c>
    </row>
    <row r="30" spans="1:24" x14ac:dyDescent="0.2">
      <c r="A30" s="31" t="s">
        <v>7</v>
      </c>
      <c r="B30" s="842">
        <v>23.469387755102002</v>
      </c>
      <c r="C30" s="843">
        <v>26.530612244897899</v>
      </c>
      <c r="D30" s="843">
        <v>29.6938775510204</v>
      </c>
      <c r="E30" s="844">
        <v>31.313131313131301</v>
      </c>
      <c r="F30" s="842">
        <v>33.030303030303003</v>
      </c>
      <c r="G30" s="843">
        <v>36.969696969696898</v>
      </c>
      <c r="H30" s="843">
        <v>37.979797979797901</v>
      </c>
      <c r="I30" s="844">
        <v>39.090909090909001</v>
      </c>
      <c r="J30" s="842">
        <v>40.202020202020201</v>
      </c>
      <c r="K30" s="843">
        <v>41.212121212121197</v>
      </c>
      <c r="L30" s="843">
        <v>42.64</v>
      </c>
      <c r="M30" s="844" t="e">
        <v>#N/A</v>
      </c>
      <c r="N30" s="843" t="e">
        <v>#N/A</v>
      </c>
      <c r="O30" s="843" t="e">
        <v>#N/A</v>
      </c>
      <c r="P30" s="843"/>
      <c r="Q30" s="844"/>
      <c r="R30" s="844"/>
      <c r="S30" s="845">
        <f t="shared" si="0"/>
        <v>42.64</v>
      </c>
      <c r="T30" s="842"/>
      <c r="U30" s="846">
        <f t="shared" si="1"/>
        <v>27.7517522160379</v>
      </c>
      <c r="V30" s="846">
        <f t="shared" si="2"/>
        <v>36.767676767676704</v>
      </c>
      <c r="W30" s="846">
        <f>AVERAGEIF(J30:M30,"&lt;&gt;#n/a")</f>
        <v>41.351380471380466</v>
      </c>
      <c r="X30" s="846" t="e">
        <f t="shared" si="3"/>
        <v>#DIV/0!</v>
      </c>
    </row>
    <row r="31" spans="1:24" x14ac:dyDescent="0.2">
      <c r="A31" s="1082" t="s">
        <v>0</v>
      </c>
      <c r="B31" s="852">
        <f>AVERAGEIF(B26:B30,"&lt;&gt;#N/A")</f>
        <v>31.860853432281935</v>
      </c>
      <c r="C31" s="852">
        <f t="shared" ref="C31:O31" si="4">AVERAGEIF(C26:C30,"&lt;&gt;#N/A")</f>
        <v>32.977530406101778</v>
      </c>
      <c r="D31" s="852">
        <f t="shared" si="4"/>
        <v>34.342197485054569</v>
      </c>
      <c r="E31" s="852">
        <f t="shared" si="4"/>
        <v>36.888888888888864</v>
      </c>
      <c r="F31" s="852">
        <f t="shared" si="4"/>
        <v>39.656565656565625</v>
      </c>
      <c r="G31" s="852">
        <f t="shared" si="4"/>
        <v>44.525252525252469</v>
      </c>
      <c r="H31" s="852">
        <f t="shared" si="4"/>
        <v>49.999999999999936</v>
      </c>
      <c r="I31" s="852">
        <f t="shared" si="4"/>
        <v>51.050505050505002</v>
      </c>
      <c r="J31" s="852">
        <f t="shared" si="4"/>
        <v>53.999999999999957</v>
      </c>
      <c r="K31" s="852">
        <f t="shared" si="4"/>
        <v>54.4444444444444</v>
      </c>
      <c r="L31" s="852">
        <f t="shared" si="4"/>
        <v>54.394213151927389</v>
      </c>
      <c r="M31" s="852">
        <f t="shared" si="4"/>
        <v>59.135000000000005</v>
      </c>
      <c r="N31" s="852">
        <f t="shared" si="4"/>
        <v>59.577500000000001</v>
      </c>
      <c r="O31" s="852">
        <f t="shared" si="4"/>
        <v>60.977500000000006</v>
      </c>
      <c r="P31" s="831"/>
      <c r="Q31" s="831"/>
      <c r="R31" s="831"/>
      <c r="S31" s="852">
        <f t="shared" ref="S31:W31" si="5">AVERAGEIF(S26:S30,"&lt;&gt;#DIV/0!")</f>
        <v>55.93255328798184</v>
      </c>
      <c r="T31" s="831"/>
      <c r="U31" s="852">
        <f t="shared" si="5"/>
        <v>34.017367553081797</v>
      </c>
      <c r="V31" s="852">
        <f t="shared" si="5"/>
        <v>46.30808080808076</v>
      </c>
      <c r="W31" s="852">
        <f t="shared" si="5"/>
        <v>54.604233422661956</v>
      </c>
      <c r="X31" s="852">
        <f>AVERAGEIF(X26:X30,"&lt;&gt;#DIV/0!")</f>
        <v>60.277500000000003</v>
      </c>
    </row>
    <row r="32" spans="1:24" x14ac:dyDescent="0.2">
      <c r="A32" s="30"/>
      <c r="B32" s="131"/>
      <c r="C32" s="131"/>
      <c r="D32" s="131"/>
      <c r="E32" s="131"/>
      <c r="F32" s="131"/>
      <c r="G32" s="131"/>
      <c r="H32" s="131"/>
      <c r="I32" s="131"/>
      <c r="J32" s="131"/>
      <c r="K32" s="131"/>
      <c r="L32" s="131"/>
      <c r="M32" s="131"/>
      <c r="N32" s="131"/>
      <c r="O32" s="131"/>
      <c r="P32" s="131"/>
      <c r="Q32" s="131"/>
      <c r="R32" s="131"/>
      <c r="S32" s="831"/>
      <c r="T32" s="831"/>
      <c r="U32" s="831"/>
      <c r="V32" s="831"/>
      <c r="W32" s="831"/>
      <c r="X32" s="831"/>
    </row>
    <row r="33" spans="1:24" x14ac:dyDescent="0.2">
      <c r="A33" s="30"/>
      <c r="B33" s="131"/>
      <c r="C33" s="131"/>
      <c r="D33" s="131"/>
      <c r="E33" s="131"/>
      <c r="F33" s="131"/>
      <c r="G33" s="131"/>
      <c r="H33" s="131"/>
      <c r="I33" s="131"/>
      <c r="J33" s="131"/>
      <c r="K33" s="131"/>
      <c r="L33" s="131"/>
      <c r="M33" s="131"/>
      <c r="N33" s="131"/>
      <c r="O33" s="131"/>
      <c r="P33" s="131"/>
      <c r="Q33" s="131"/>
      <c r="R33" s="131"/>
      <c r="S33" s="831"/>
      <c r="T33" s="831"/>
      <c r="U33" s="831"/>
      <c r="V33" s="831"/>
      <c r="W33" s="831"/>
      <c r="X33" s="831"/>
    </row>
    <row r="34" spans="1:24" x14ac:dyDescent="0.2">
      <c r="A34" s="1081"/>
      <c r="B34" s="1328" t="s">
        <v>2841</v>
      </c>
      <c r="C34" s="1328"/>
      <c r="D34" s="1328"/>
      <c r="E34" s="1328"/>
      <c r="F34" s="1328"/>
      <c r="G34" s="1328"/>
      <c r="H34" s="1328"/>
      <c r="I34" s="1328"/>
      <c r="J34" s="1328"/>
      <c r="K34" s="1328"/>
      <c r="L34" s="1328"/>
      <c r="M34" s="1328"/>
      <c r="N34" s="1328"/>
      <c r="O34" s="1328"/>
      <c r="P34" s="1328"/>
      <c r="Q34" s="1328"/>
      <c r="R34" s="373"/>
      <c r="S34" s="373"/>
      <c r="T34" s="373"/>
      <c r="U34" s="373"/>
      <c r="V34" s="373"/>
      <c r="W34" s="373"/>
      <c r="X34" s="373"/>
    </row>
    <row r="35" spans="1:24" x14ac:dyDescent="0.2">
      <c r="A35" s="259" t="s">
        <v>2</v>
      </c>
      <c r="B35" s="834">
        <v>25.405975591895498</v>
      </c>
      <c r="C35" s="834">
        <v>25.124728629623668</v>
      </c>
      <c r="D35" s="834">
        <v>27.280955340374955</v>
      </c>
      <c r="E35" s="834">
        <v>30.160659085387966</v>
      </c>
      <c r="F35" s="830">
        <v>30.900553047229284</v>
      </c>
      <c r="G35" s="834">
        <v>32.98475457240896</v>
      </c>
      <c r="H35" s="834">
        <v>38.874889317482037</v>
      </c>
      <c r="I35" s="834">
        <v>40.234151181729644</v>
      </c>
      <c r="J35" s="830">
        <v>44.663212044200321</v>
      </c>
      <c r="K35" s="834">
        <v>44.574594559985648</v>
      </c>
      <c r="L35" s="834">
        <v>43.245332296765312</v>
      </c>
      <c r="M35" s="834">
        <v>42.646189485989915</v>
      </c>
      <c r="N35" s="830">
        <v>38.529361601956161</v>
      </c>
      <c r="O35" s="834">
        <v>39.387476559683464</v>
      </c>
      <c r="P35" s="834"/>
      <c r="Q35" s="835"/>
      <c r="R35" s="835"/>
      <c r="S35" s="836">
        <f t="shared" ref="S35:S39" si="6">AVERAGEIF(L35:O35, "&lt;&gt;#N/A")</f>
        <v>40.952089986098713</v>
      </c>
      <c r="T35" s="830"/>
      <c r="U35" s="849">
        <f t="shared" ref="U35:U39" si="7">AVERAGEIF(B35:E35, "&lt;&gt;#N/A")</f>
        <v>26.99307966182052</v>
      </c>
      <c r="V35" s="849">
        <f t="shared" ref="V35:V39" si="8">AVERAGEIF(F35:I35,"&lt;&gt;#n/a")</f>
        <v>35.748587029712482</v>
      </c>
      <c r="W35" s="849">
        <f>AVERAGEIF(J35:M35,"&lt;&gt;#n/a")</f>
        <v>43.782332096735303</v>
      </c>
      <c r="X35" s="837">
        <f t="shared" ref="X35:X39" si="9">AVERAGEIF(N35:Q35,"&lt;&gt;#N/A")</f>
        <v>38.958419080819809</v>
      </c>
    </row>
    <row r="36" spans="1:24" x14ac:dyDescent="0.2">
      <c r="A36" s="30" t="s">
        <v>3</v>
      </c>
      <c r="B36" s="831">
        <v>31.181481392893392</v>
      </c>
      <c r="C36" s="831">
        <v>35.264770622915108</v>
      </c>
      <c r="D36" s="831">
        <v>34.986364539049987</v>
      </c>
      <c r="E36" s="831">
        <v>34.70795845518488</v>
      </c>
      <c r="F36" s="833">
        <v>38.78427185986552</v>
      </c>
      <c r="G36" s="831">
        <v>40.959090842661688</v>
      </c>
      <c r="H36" s="831">
        <v>50.836393722861075</v>
      </c>
      <c r="I36" s="831">
        <v>48.117869994365876</v>
      </c>
      <c r="J36" s="833">
        <v>47.764823991714195</v>
      </c>
      <c r="K36" s="831">
        <v>48.119293928572922</v>
      </c>
      <c r="L36" s="831">
        <v>42.625009907262537</v>
      </c>
      <c r="M36" s="831">
        <v>44.427135066252411</v>
      </c>
      <c r="N36" s="833">
        <v>41.858847637938105</v>
      </c>
      <c r="O36" s="831">
        <v>48.517819709902028</v>
      </c>
      <c r="P36" s="831"/>
      <c r="Q36" s="832"/>
      <c r="R36" s="832"/>
      <c r="S36" s="832">
        <f t="shared" si="6"/>
        <v>44.35720308033877</v>
      </c>
      <c r="T36" s="833"/>
      <c r="U36" s="837">
        <f t="shared" si="7"/>
        <v>34.035143752510841</v>
      </c>
      <c r="V36" s="837">
        <f t="shared" si="8"/>
        <v>44.67440660493854</v>
      </c>
      <c r="W36" s="837">
        <f>AVERAGEIF(J36:M36,"&lt;&gt;#n/a")</f>
        <v>45.73406572345052</v>
      </c>
      <c r="X36" s="837">
        <f t="shared" si="9"/>
        <v>45.18833367392007</v>
      </c>
    </row>
    <row r="37" spans="1:24" x14ac:dyDescent="0.2">
      <c r="A37" s="30" t="s">
        <v>4</v>
      </c>
      <c r="B37" s="831">
        <v>33.315928035859287</v>
      </c>
      <c r="C37" s="831">
        <v>31.088679364938347</v>
      </c>
      <c r="D37" s="831">
        <v>32.109501672443784</v>
      </c>
      <c r="E37" s="831">
        <v>38.141633489521411</v>
      </c>
      <c r="F37" s="833">
        <v>36.609452877069351</v>
      </c>
      <c r="G37" s="831">
        <v>45.127493893021118</v>
      </c>
      <c r="H37" s="831">
        <v>47.664782706283333</v>
      </c>
      <c r="I37" s="831">
        <v>49.205279485763967</v>
      </c>
      <c r="J37" s="833">
        <v>51.486758328730858</v>
      </c>
      <c r="K37" s="831">
        <v>51.309523360301483</v>
      </c>
      <c r="L37" s="831">
        <v>50.600583486584021</v>
      </c>
      <c r="M37" s="831">
        <v>53.481006193498153</v>
      </c>
      <c r="N37" s="833">
        <v>55.889027196779587</v>
      </c>
      <c r="O37" s="831">
        <v>55.33983362383411</v>
      </c>
      <c r="P37" s="831"/>
      <c r="Q37" s="832"/>
      <c r="R37" s="832"/>
      <c r="S37" s="832">
        <f t="shared" si="6"/>
        <v>53.82761262517397</v>
      </c>
      <c r="T37" s="833"/>
      <c r="U37" s="837">
        <f t="shared" si="7"/>
        <v>33.66393564069071</v>
      </c>
      <c r="V37" s="837">
        <f t="shared" si="8"/>
        <v>44.651752240534449</v>
      </c>
      <c r="W37" s="837">
        <f>AVERAGEIF(J37:M37,"&lt;&gt;#n/a")</f>
        <v>51.719467842278632</v>
      </c>
      <c r="X37" s="837">
        <f t="shared" si="9"/>
        <v>55.614430410306852</v>
      </c>
    </row>
    <row r="38" spans="1:24" x14ac:dyDescent="0.2">
      <c r="A38" s="30" t="s">
        <v>1</v>
      </c>
      <c r="B38" s="831">
        <v>34.893562511094949</v>
      </c>
      <c r="C38" s="831">
        <v>35.635978734735254</v>
      </c>
      <c r="D38" s="831">
        <v>36.099988874510458</v>
      </c>
      <c r="E38" s="831">
        <v>37.677623349746213</v>
      </c>
      <c r="F38" s="833">
        <v>41.955882876443276</v>
      </c>
      <c r="G38" s="831">
        <v>47.483547791050327</v>
      </c>
      <c r="H38" s="831">
        <v>52.829977790424259</v>
      </c>
      <c r="I38" s="831">
        <v>56.36405863746814</v>
      </c>
      <c r="J38" s="833">
        <v>57.689982223758697</v>
      </c>
      <c r="K38" s="831">
        <v>58.664774550120185</v>
      </c>
      <c r="L38" s="831">
        <v>64.724221098309954</v>
      </c>
      <c r="M38" s="831">
        <v>66.965308444057015</v>
      </c>
      <c r="N38" s="833">
        <v>68.22013913932102</v>
      </c>
      <c r="O38" s="831">
        <v>66.057689445848197</v>
      </c>
      <c r="P38" s="831"/>
      <c r="Q38" s="832"/>
      <c r="R38" s="832"/>
      <c r="S38" s="832">
        <f t="shared" si="6"/>
        <v>66.491839531884054</v>
      </c>
      <c r="T38" s="833"/>
      <c r="U38" s="837">
        <f t="shared" si="7"/>
        <v>36.076788367521715</v>
      </c>
      <c r="V38" s="837">
        <f t="shared" si="8"/>
        <v>49.658366773846502</v>
      </c>
      <c r="W38" s="837">
        <f>AVERAGEIF(J38:M38,"&lt;&gt;#n/a")</f>
        <v>62.011071579061465</v>
      </c>
      <c r="X38" s="837">
        <f t="shared" si="9"/>
        <v>67.138914292584616</v>
      </c>
    </row>
    <row r="39" spans="1:24" x14ac:dyDescent="0.2">
      <c r="A39" s="31" t="s">
        <v>7</v>
      </c>
      <c r="B39" s="843">
        <v>21.562267107512817</v>
      </c>
      <c r="C39" s="843">
        <v>24.37473673023187</v>
      </c>
      <c r="D39" s="843">
        <v>27.280955340374955</v>
      </c>
      <c r="E39" s="843">
        <v>28.768628666062373</v>
      </c>
      <c r="F39" s="842">
        <v>29.631908640598187</v>
      </c>
      <c r="G39" s="843">
        <v>33.165989487641966</v>
      </c>
      <c r="H39" s="843">
        <v>34.072164063807051</v>
      </c>
      <c r="I39" s="843">
        <v>35.068956097588639</v>
      </c>
      <c r="J39" s="842">
        <v>35.269758717443899</v>
      </c>
      <c r="K39" s="843">
        <v>36.155933559590736</v>
      </c>
      <c r="L39" s="843">
        <v>37.408630316449504</v>
      </c>
      <c r="M39" s="843" t="e">
        <v>#N/A</v>
      </c>
      <c r="N39" s="842" t="e">
        <v>#N/A</v>
      </c>
      <c r="O39" s="843" t="e">
        <v>#N/A</v>
      </c>
      <c r="P39" s="843"/>
      <c r="Q39" s="844"/>
      <c r="R39" s="844"/>
      <c r="S39" s="845">
        <f t="shared" si="6"/>
        <v>37.408630316449504</v>
      </c>
      <c r="T39" s="842"/>
      <c r="U39" s="846">
        <f t="shared" si="7"/>
        <v>25.496646961045503</v>
      </c>
      <c r="V39" s="846">
        <f t="shared" si="8"/>
        <v>32.98475457240896</v>
      </c>
      <c r="W39" s="846">
        <f>AVERAGEIF(J39:M39,"&lt;&gt;#n/a")</f>
        <v>36.278107531161382</v>
      </c>
      <c r="X39" s="846" t="e">
        <f t="shared" si="9"/>
        <v>#DIV/0!</v>
      </c>
    </row>
    <row r="40" spans="1:24" x14ac:dyDescent="0.2">
      <c r="A40" s="1082" t="s">
        <v>0</v>
      </c>
      <c r="B40" s="852">
        <f>AVERAGEIF(B35:B39,"&lt;&gt;#N/A")</f>
        <v>29.271842927851186</v>
      </c>
      <c r="C40" s="852">
        <f t="shared" ref="C40" si="10">AVERAGEIF(C35:C39,"&lt;&gt;#N/A")</f>
        <v>30.297778816488847</v>
      </c>
      <c r="D40" s="852">
        <f t="shared" ref="D40" si="11">AVERAGEIF(D35:D39,"&lt;&gt;#N/A")</f>
        <v>31.551553153350831</v>
      </c>
      <c r="E40" s="852">
        <f t="shared" ref="E40" si="12">AVERAGEIF(E35:E39,"&lt;&gt;#N/A")</f>
        <v>33.891300609180568</v>
      </c>
      <c r="F40" s="852">
        <f t="shared" ref="F40" si="13">AVERAGEIF(F35:F39,"&lt;&gt;#N/A")</f>
        <v>35.576413860241125</v>
      </c>
      <c r="G40" s="852">
        <f t="shared" ref="G40" si="14">AVERAGEIF(G35:G39,"&lt;&gt;#N/A")</f>
        <v>39.944175317356816</v>
      </c>
      <c r="H40" s="852">
        <f t="shared" ref="H40" si="15">AVERAGEIF(H35:H39,"&lt;&gt;#N/A")</f>
        <v>44.855641520171559</v>
      </c>
      <c r="I40" s="852">
        <f t="shared" ref="I40" si="16">AVERAGEIF(I35:I39,"&lt;&gt;#N/A")</f>
        <v>45.798063079383247</v>
      </c>
      <c r="J40" s="852">
        <f t="shared" ref="J40" si="17">AVERAGEIF(J35:J39,"&lt;&gt;#N/A")</f>
        <v>47.374907061169594</v>
      </c>
      <c r="K40" s="852">
        <f t="shared" ref="K40" si="18">AVERAGEIF(K35:K39,"&lt;&gt;#N/A")</f>
        <v>47.764823991714195</v>
      </c>
      <c r="L40" s="852">
        <f t="shared" ref="L40" si="19">AVERAGEIF(L35:L39,"&lt;&gt;#N/A")</f>
        <v>47.720755421074259</v>
      </c>
      <c r="M40" s="852">
        <f t="shared" ref="M40" si="20">AVERAGEIF(M35:M39,"&lt;&gt;#N/A")</f>
        <v>51.879909797449372</v>
      </c>
      <c r="N40" s="852">
        <f t="shared" ref="N40" si="21">AVERAGEIF(N35:N39,"&lt;&gt;#N/A")</f>
        <v>51.12434389399872</v>
      </c>
      <c r="O40" s="852">
        <f t="shared" ref="O40" si="22">AVERAGEIF(O35:O39,"&lt;&gt;#N/A")</f>
        <v>52.325704834816946</v>
      </c>
      <c r="P40" s="831"/>
      <c r="Q40" s="831"/>
      <c r="R40" s="831"/>
      <c r="S40" s="852">
        <f t="shared" ref="S40" si="23">AVERAGEIF(S35:S39,"&lt;&gt;#DIV/0!")</f>
        <v>48.607475107989004</v>
      </c>
      <c r="T40" s="831"/>
      <c r="U40" s="852">
        <f t="shared" ref="U40" si="24">AVERAGEIF(U35:U39,"&lt;&gt;#DIV/0!")</f>
        <v>31.25311887671786</v>
      </c>
      <c r="V40" s="852">
        <f t="shared" ref="V40" si="25">AVERAGEIF(V35:V39,"&lt;&gt;#DIV/0!")</f>
        <v>41.543573444288185</v>
      </c>
      <c r="W40" s="852">
        <f t="shared" ref="W40" si="26">AVERAGEIF(W35:W39,"&lt;&gt;#DIV/0!")</f>
        <v>47.905008954537458</v>
      </c>
      <c r="X40" s="852">
        <f>AVERAGEIF(X35:X39,"&lt;&gt;#DIV/0!")</f>
        <v>51.725024364407837</v>
      </c>
    </row>
    <row r="43" spans="1:24" x14ac:dyDescent="0.2">
      <c r="A43" s="24" t="s">
        <v>2853</v>
      </c>
    </row>
    <row r="44" spans="1:24" x14ac:dyDescent="0.2">
      <c r="A44" s="24" t="s">
        <v>2418</v>
      </c>
    </row>
    <row r="45" spans="1:24" x14ac:dyDescent="0.2">
      <c r="A45" s="24" t="s">
        <v>2843</v>
      </c>
    </row>
    <row r="46" spans="1:24" x14ac:dyDescent="0.2">
      <c r="A46" s="24" t="s">
        <v>2419</v>
      </c>
    </row>
  </sheetData>
  <mergeCells count="3">
    <mergeCell ref="B23:Q23"/>
    <mergeCell ref="B24:Q24"/>
    <mergeCell ref="B34:Q34"/>
  </mergeCells>
  <pageMargins left="0.7" right="0.7" top="0.75" bottom="0.75" header="0.3" footer="0.3"/>
  <drawing r:id="rId1"/>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45E34B9-034D-4886-A85D-98321AC061FC}">
  <sheetPr>
    <tabColor theme="5" tint="0.39997558519241921"/>
  </sheetPr>
  <dimension ref="A1:AX128"/>
  <sheetViews>
    <sheetView zoomScale="85" zoomScaleNormal="85" workbookViewId="0">
      <selection activeCell="L142" sqref="L142"/>
    </sheetView>
  </sheetViews>
  <sheetFormatPr defaultColWidth="8.85546875" defaultRowHeight="15" x14ac:dyDescent="0.25"/>
  <cols>
    <col min="1" max="1" width="5.140625" style="1010" bestFit="1" customWidth="1"/>
    <col min="2" max="2" width="30.28515625" style="1010" bestFit="1" customWidth="1"/>
    <col min="3" max="3" width="11.7109375" style="1010" bestFit="1" customWidth="1"/>
    <col min="4" max="4" width="10.140625" style="1010" bestFit="1" customWidth="1"/>
    <col min="5" max="5" width="11.85546875" style="1010" bestFit="1" customWidth="1"/>
    <col min="6" max="6" width="10" style="1010" bestFit="1" customWidth="1"/>
    <col min="7" max="7" width="12.7109375" style="1010" bestFit="1" customWidth="1"/>
    <col min="8" max="8" width="12.42578125" style="1010" bestFit="1" customWidth="1"/>
    <col min="9" max="9" width="13.42578125" style="1010" bestFit="1" customWidth="1"/>
    <col min="10" max="10" width="10.7109375" style="1010" bestFit="1" customWidth="1"/>
    <col min="11" max="11" width="16.85546875" style="1010" customWidth="1"/>
    <col min="12" max="12" width="12.140625" style="1010" customWidth="1"/>
    <col min="13" max="13" width="19.140625" style="1011" customWidth="1"/>
    <col min="14" max="14" width="23.85546875" style="1011" customWidth="1"/>
    <col min="15" max="15" width="27.140625" style="1011" customWidth="1"/>
    <col min="16" max="16" width="26.140625" style="1012" customWidth="1"/>
    <col min="17" max="17" width="27.28515625" style="1011" customWidth="1"/>
    <col min="18" max="21" width="8.85546875" style="1010"/>
    <col min="22" max="22" width="13.42578125" style="1010" bestFit="1" customWidth="1"/>
    <col min="23" max="23" width="12.42578125" style="1010" bestFit="1" customWidth="1"/>
    <col min="24" max="24" width="13.28515625" style="1010" bestFit="1" customWidth="1"/>
    <col min="25" max="25" width="12.42578125" style="1010" bestFit="1" customWidth="1"/>
    <col min="26" max="16384" width="8.85546875" style="1010"/>
  </cols>
  <sheetData>
    <row r="1" spans="1:50" x14ac:dyDescent="0.25">
      <c r="A1" s="130" t="s">
        <v>421</v>
      </c>
      <c r="H1" s="130" t="s">
        <v>422</v>
      </c>
      <c r="N1" s="130"/>
      <c r="O1" s="130" t="s">
        <v>423</v>
      </c>
      <c r="R1" s="130"/>
      <c r="S1" s="130" t="s">
        <v>1990</v>
      </c>
      <c r="T1" s="130"/>
      <c r="Z1" s="130" t="s">
        <v>1992</v>
      </c>
      <c r="AD1" s="130"/>
      <c r="AJ1" s="130" t="s">
        <v>1991</v>
      </c>
      <c r="AN1" s="130"/>
      <c r="AT1" s="130" t="s">
        <v>1984</v>
      </c>
      <c r="AX1" s="130"/>
    </row>
    <row r="20" spans="1:25" x14ac:dyDescent="0.25">
      <c r="S20" s="1013"/>
      <c r="T20" s="1013"/>
    </row>
    <row r="21" spans="1:25" x14ac:dyDescent="0.25">
      <c r="S21" s="1330" t="s">
        <v>1989</v>
      </c>
      <c r="T21" s="1330"/>
      <c r="V21" s="1014" t="s">
        <v>1989</v>
      </c>
      <c r="W21" s="1014" t="s">
        <v>1989</v>
      </c>
      <c r="X21" s="1014" t="s">
        <v>1989</v>
      </c>
      <c r="Y21" s="1014" t="s">
        <v>1989</v>
      </c>
    </row>
    <row r="22" spans="1:25" x14ac:dyDescent="0.25">
      <c r="S22" s="1331" t="s">
        <v>1988</v>
      </c>
      <c r="T22" s="1331"/>
      <c r="V22" s="1015" t="s">
        <v>1985</v>
      </c>
      <c r="W22" s="1015" t="s">
        <v>1985</v>
      </c>
      <c r="X22" s="1015" t="s">
        <v>1986</v>
      </c>
      <c r="Y22" s="1015" t="s">
        <v>1986</v>
      </c>
    </row>
    <row r="23" spans="1:25" s="1013" customFormat="1" x14ac:dyDescent="0.2">
      <c r="A23" s="1016" t="s">
        <v>16</v>
      </c>
      <c r="B23" s="1017" t="s">
        <v>1930</v>
      </c>
      <c r="C23" s="1017" t="s">
        <v>1931</v>
      </c>
      <c r="D23" s="1017" t="s">
        <v>1932</v>
      </c>
      <c r="E23" s="1017" t="s">
        <v>1933</v>
      </c>
      <c r="F23" s="1017" t="s">
        <v>1934</v>
      </c>
      <c r="G23" s="1017" t="s">
        <v>1935</v>
      </c>
      <c r="H23" s="1017" t="s">
        <v>1936</v>
      </c>
      <c r="I23" s="1017" t="s">
        <v>1937</v>
      </c>
      <c r="J23" s="1017" t="s">
        <v>1938</v>
      </c>
      <c r="K23" s="1017" t="s">
        <v>1939</v>
      </c>
      <c r="L23" s="1017" t="s">
        <v>1940</v>
      </c>
      <c r="M23" s="1018" t="s">
        <v>1941</v>
      </c>
      <c r="N23" s="1018" t="s">
        <v>1942</v>
      </c>
      <c r="O23" s="1018" t="s">
        <v>1943</v>
      </c>
      <c r="P23" s="1019" t="s">
        <v>1944</v>
      </c>
      <c r="Q23" s="1020" t="s">
        <v>1945</v>
      </c>
      <c r="S23" s="1015" t="s">
        <v>11</v>
      </c>
      <c r="T23" s="1015" t="s">
        <v>188</v>
      </c>
      <c r="V23" s="1015" t="s">
        <v>1937</v>
      </c>
      <c r="W23" s="1015" t="s">
        <v>1936</v>
      </c>
      <c r="X23" s="1015" t="s">
        <v>1987</v>
      </c>
      <c r="Y23" s="1015" t="s">
        <v>1936</v>
      </c>
    </row>
    <row r="24" spans="1:25" x14ac:dyDescent="0.25">
      <c r="A24" t="s">
        <v>38</v>
      </c>
      <c r="B24" t="s">
        <v>1947</v>
      </c>
      <c r="C24">
        <v>65962</v>
      </c>
      <c r="D24">
        <v>52.5</v>
      </c>
      <c r="E24">
        <v>10</v>
      </c>
      <c r="F24">
        <v>40</v>
      </c>
      <c r="G24" s="220">
        <v>4</v>
      </c>
      <c r="H24" s="1021">
        <v>0.19047619047619047</v>
      </c>
      <c r="I24" s="783">
        <v>43872</v>
      </c>
      <c r="J24" s="783">
        <v>45292</v>
      </c>
      <c r="K24" s="783"/>
      <c r="L24" s="783"/>
      <c r="M24" s="220"/>
      <c r="N24" s="220"/>
      <c r="O24" s="220"/>
      <c r="P24" s="784"/>
      <c r="Q24" s="788">
        <v>20.322707535513448</v>
      </c>
      <c r="S24" s="1022" t="e">
        <f>IF($A24="HI",Q24,NA())</f>
        <v>#N/A</v>
      </c>
      <c r="T24" s="1022">
        <f>IF($A24="HI",NA(),Q24)</f>
        <v>20.322707535513448</v>
      </c>
      <c r="U24" s="1023"/>
      <c r="V24" s="1024">
        <v>43872</v>
      </c>
      <c r="W24" s="1025">
        <f>H24</f>
        <v>0.19047619047619047</v>
      </c>
      <c r="X24" s="1024"/>
      <c r="Y24" s="1013"/>
    </row>
    <row r="25" spans="1:25" x14ac:dyDescent="0.25">
      <c r="A25" t="s">
        <v>38</v>
      </c>
      <c r="B25" t="s">
        <v>1946</v>
      </c>
      <c r="C25">
        <v>61678</v>
      </c>
      <c r="D25">
        <v>20</v>
      </c>
      <c r="E25">
        <v>10</v>
      </c>
      <c r="F25">
        <v>40</v>
      </c>
      <c r="G25" s="220">
        <v>4</v>
      </c>
      <c r="H25" s="1021">
        <v>0.5</v>
      </c>
      <c r="I25" s="783">
        <v>42839</v>
      </c>
      <c r="J25" s="783">
        <v>43213</v>
      </c>
      <c r="K25" s="783"/>
      <c r="L25" s="783"/>
      <c r="M25" s="220"/>
      <c r="N25" s="220"/>
      <c r="O25" s="220"/>
      <c r="P25" s="784"/>
      <c r="Q25" s="789">
        <v>79.356764662697586</v>
      </c>
      <c r="S25" s="1022" t="e">
        <f t="shared" ref="S25:S88" si="0">IF($A25="HI",Q25,NA())</f>
        <v>#N/A</v>
      </c>
      <c r="T25" s="1022">
        <f t="shared" ref="T25:T88" si="1">IF($A25="HI",NA(),Q25)</f>
        <v>79.356764662697586</v>
      </c>
      <c r="U25" s="1023"/>
      <c r="V25" s="1024">
        <v>42839</v>
      </c>
      <c r="W25" s="1025">
        <f t="shared" ref="W25:W34" si="2">H25</f>
        <v>0.5</v>
      </c>
      <c r="X25" s="1024"/>
      <c r="Y25" s="1013"/>
    </row>
    <row r="26" spans="1:25" x14ac:dyDescent="0.25">
      <c r="A26" t="s">
        <v>38</v>
      </c>
      <c r="B26" t="s">
        <v>2797</v>
      </c>
      <c r="C26">
        <v>63476</v>
      </c>
      <c r="D26">
        <v>100</v>
      </c>
      <c r="E26">
        <v>100</v>
      </c>
      <c r="F26">
        <v>400</v>
      </c>
      <c r="G26" s="220">
        <v>4</v>
      </c>
      <c r="H26" s="1021">
        <v>1</v>
      </c>
      <c r="I26" s="783">
        <v>43363</v>
      </c>
      <c r="J26" s="783">
        <v>44180</v>
      </c>
      <c r="K26" s="783"/>
      <c r="L26" s="783"/>
      <c r="M26" s="220">
        <v>22.258475863660312</v>
      </c>
      <c r="N26" s="220">
        <v>31.890883174063834</v>
      </c>
      <c r="O26" s="220">
        <v>61.990901468196178</v>
      </c>
      <c r="P26" s="784">
        <v>7548.3804099573099</v>
      </c>
      <c r="Q26" s="789">
        <v>54.149359037724153</v>
      </c>
      <c r="S26" s="1022" t="e">
        <f t="shared" si="0"/>
        <v>#N/A</v>
      </c>
      <c r="T26" s="1022">
        <f t="shared" si="1"/>
        <v>54.149359037724153</v>
      </c>
      <c r="U26" s="1023"/>
      <c r="V26" s="1024">
        <v>43363</v>
      </c>
      <c r="W26" s="1025">
        <f t="shared" si="2"/>
        <v>1</v>
      </c>
      <c r="X26" s="1024"/>
      <c r="Y26" s="1013"/>
    </row>
    <row r="27" spans="1:25" x14ac:dyDescent="0.25">
      <c r="A27" t="s">
        <v>38</v>
      </c>
      <c r="B27" t="s">
        <v>2798</v>
      </c>
      <c r="C27">
        <v>66627</v>
      </c>
      <c r="D27">
        <v>250</v>
      </c>
      <c r="E27">
        <v>250</v>
      </c>
      <c r="F27">
        <v>1000</v>
      </c>
      <c r="G27" s="220">
        <v>4</v>
      </c>
      <c r="H27" s="1021">
        <v>1</v>
      </c>
      <c r="I27" s="783">
        <v>43783</v>
      </c>
      <c r="J27" s="783">
        <v>45261</v>
      </c>
      <c r="K27" s="783"/>
      <c r="L27" s="783"/>
      <c r="M27" s="220">
        <v>18.064628920456403</v>
      </c>
      <c r="N27" s="220">
        <v>23.351906156167065</v>
      </c>
      <c r="O27" s="220">
        <v>45.858419127775406</v>
      </c>
      <c r="P27" s="784">
        <v>5583.6125754137956</v>
      </c>
      <c r="Q27" s="789">
        <v>41.416535076623468</v>
      </c>
      <c r="S27" s="1022" t="e">
        <f t="shared" si="0"/>
        <v>#N/A</v>
      </c>
      <c r="T27" s="1022">
        <f t="shared" si="1"/>
        <v>41.416535076623468</v>
      </c>
      <c r="U27" s="1023"/>
      <c r="V27" s="1024">
        <v>43783</v>
      </c>
      <c r="W27" s="1025">
        <f t="shared" si="2"/>
        <v>1</v>
      </c>
      <c r="X27" s="1024"/>
      <c r="Y27" s="1025"/>
    </row>
    <row r="28" spans="1:25" x14ac:dyDescent="0.25">
      <c r="A28" t="s">
        <v>38</v>
      </c>
      <c r="B28" t="s">
        <v>2799</v>
      </c>
      <c r="C28">
        <v>66925</v>
      </c>
      <c r="D28">
        <v>20</v>
      </c>
      <c r="E28">
        <v>20</v>
      </c>
      <c r="F28">
        <v>80</v>
      </c>
      <c r="G28" s="220">
        <v>4</v>
      </c>
      <c r="H28" s="1021">
        <v>1</v>
      </c>
      <c r="I28" s="783">
        <v>44679</v>
      </c>
      <c r="J28" s="783">
        <v>45214</v>
      </c>
      <c r="K28" s="783"/>
      <c r="L28" s="783"/>
      <c r="M28" s="220"/>
      <c r="N28" s="220"/>
      <c r="O28" s="220"/>
      <c r="P28" s="784"/>
      <c r="Q28" s="789">
        <v>23.442961621774103</v>
      </c>
      <c r="S28" s="1022" t="e">
        <f t="shared" si="0"/>
        <v>#N/A</v>
      </c>
      <c r="T28" s="1022">
        <f t="shared" si="1"/>
        <v>23.442961621774103</v>
      </c>
      <c r="U28" s="1023"/>
      <c r="V28" s="1024">
        <v>44679</v>
      </c>
      <c r="W28" s="1025">
        <f t="shared" si="2"/>
        <v>1</v>
      </c>
      <c r="X28" s="1024"/>
      <c r="Y28" s="1025"/>
    </row>
    <row r="29" spans="1:25" x14ac:dyDescent="0.25">
      <c r="A29" t="s">
        <v>38</v>
      </c>
      <c r="B29" t="s">
        <v>2800</v>
      </c>
      <c r="C29">
        <v>65956</v>
      </c>
      <c r="D29">
        <v>88</v>
      </c>
      <c r="E29">
        <v>88</v>
      </c>
      <c r="F29">
        <v>264</v>
      </c>
      <c r="G29" s="220">
        <v>3</v>
      </c>
      <c r="H29" s="1021">
        <v>1</v>
      </c>
      <c r="I29" s="783">
        <v>43783</v>
      </c>
      <c r="J29" s="783">
        <v>45261</v>
      </c>
      <c r="K29" s="783"/>
      <c r="L29" s="783"/>
      <c r="M29" s="220">
        <v>18.0646289204564</v>
      </c>
      <c r="N29" s="220">
        <v>23.351718114888673</v>
      </c>
      <c r="O29" s="220">
        <v>61.144558837033884</v>
      </c>
      <c r="P29" s="784">
        <v>5583.6125754137956</v>
      </c>
      <c r="Q29" s="789">
        <v>41.416347035345069</v>
      </c>
      <c r="S29" s="1022" t="e">
        <f t="shared" si="0"/>
        <v>#N/A</v>
      </c>
      <c r="T29" s="1022">
        <f t="shared" si="1"/>
        <v>41.416347035345069</v>
      </c>
      <c r="U29" s="1023"/>
      <c r="V29" s="1024">
        <v>43783</v>
      </c>
      <c r="W29" s="1025">
        <f t="shared" si="2"/>
        <v>1</v>
      </c>
      <c r="X29" s="1024"/>
      <c r="Y29" s="1025"/>
    </row>
    <row r="30" spans="1:25" x14ac:dyDescent="0.25">
      <c r="A30" t="s">
        <v>38</v>
      </c>
      <c r="B30" t="s">
        <v>147</v>
      </c>
      <c r="C30">
        <v>64426</v>
      </c>
      <c r="D30">
        <v>100</v>
      </c>
      <c r="E30">
        <v>30</v>
      </c>
      <c r="F30">
        <v>120</v>
      </c>
      <c r="G30" s="220">
        <v>4</v>
      </c>
      <c r="H30" s="1021">
        <v>0.3</v>
      </c>
      <c r="I30" s="783">
        <v>42877</v>
      </c>
      <c r="J30" s="783">
        <v>44316</v>
      </c>
      <c r="K30" s="783"/>
      <c r="L30" s="783"/>
      <c r="M30" s="220">
        <v>22.685985736280113</v>
      </c>
      <c r="N30" s="220">
        <v>13.251159892686978</v>
      </c>
      <c r="O30" s="220">
        <v>84.81311914176662</v>
      </c>
      <c r="P30" s="784">
        <v>10325.303788381692</v>
      </c>
      <c r="Q30" s="789">
        <v>35.93714562896708</v>
      </c>
      <c r="S30" s="1022" t="e">
        <f t="shared" si="0"/>
        <v>#N/A</v>
      </c>
      <c r="T30" s="1022">
        <f t="shared" si="1"/>
        <v>35.93714562896708</v>
      </c>
      <c r="U30" s="1023"/>
      <c r="V30" s="1024">
        <v>42877</v>
      </c>
      <c r="W30" s="1025">
        <f t="shared" si="2"/>
        <v>0.3</v>
      </c>
      <c r="X30" s="1024"/>
      <c r="Y30" s="1025"/>
    </row>
    <row r="31" spans="1:25" x14ac:dyDescent="0.25">
      <c r="A31" t="s">
        <v>28</v>
      </c>
      <c r="B31" t="s">
        <v>2801</v>
      </c>
      <c r="C31">
        <v>65744</v>
      </c>
      <c r="D31">
        <v>93.5</v>
      </c>
      <c r="E31">
        <v>71</v>
      </c>
      <c r="F31">
        <v>284</v>
      </c>
      <c r="G31" s="220">
        <v>4</v>
      </c>
      <c r="H31" s="1021">
        <v>0.75935828877005351</v>
      </c>
      <c r="I31" s="783">
        <v>44351</v>
      </c>
      <c r="J31" s="783">
        <v>45404</v>
      </c>
      <c r="K31" s="783"/>
      <c r="L31" s="783"/>
      <c r="M31" s="220">
        <v>17.732144362028016</v>
      </c>
      <c r="N31" s="220">
        <v>26.009332757874915</v>
      </c>
      <c r="O31" s="220">
        <v>65.83199947708836</v>
      </c>
      <c r="P31" s="784">
        <v>8015.7838128107369</v>
      </c>
      <c r="Q31" s="789">
        <v>43.741477119902932</v>
      </c>
      <c r="S31" s="1022" t="e">
        <f t="shared" si="0"/>
        <v>#N/A</v>
      </c>
      <c r="T31" s="1022">
        <f t="shared" si="1"/>
        <v>43.741477119902932</v>
      </c>
      <c r="U31" s="1023"/>
      <c r="V31" s="1024">
        <v>44351</v>
      </c>
      <c r="W31" s="1025">
        <f t="shared" si="2"/>
        <v>0.75935828877005351</v>
      </c>
      <c r="X31" s="1024"/>
      <c r="Y31" s="1025"/>
    </row>
    <row r="32" spans="1:25" x14ac:dyDescent="0.25">
      <c r="A32" t="s">
        <v>28</v>
      </c>
      <c r="B32" t="s">
        <v>2801</v>
      </c>
      <c r="C32">
        <v>65744</v>
      </c>
      <c r="D32">
        <v>100</v>
      </c>
      <c r="E32">
        <v>50</v>
      </c>
      <c r="F32">
        <v>200</v>
      </c>
      <c r="G32" s="220">
        <v>4</v>
      </c>
      <c r="H32" s="1021">
        <v>0.5</v>
      </c>
      <c r="I32" s="783">
        <v>44833</v>
      </c>
      <c r="J32" s="783">
        <v>45383</v>
      </c>
      <c r="K32" s="783"/>
      <c r="L32" s="783"/>
      <c r="M32" s="220">
        <v>21.014422076718574</v>
      </c>
      <c r="N32" s="220">
        <v>15.386325338535984</v>
      </c>
      <c r="O32" s="220">
        <v>58.913870989753363</v>
      </c>
      <c r="P32" s="784">
        <v>7173.6451949971415</v>
      </c>
      <c r="Q32" s="789">
        <v>36.400747415254557</v>
      </c>
      <c r="S32" s="1022" t="e">
        <f t="shared" si="0"/>
        <v>#N/A</v>
      </c>
      <c r="T32" s="1022">
        <f t="shared" si="1"/>
        <v>36.400747415254557</v>
      </c>
      <c r="U32" s="1023"/>
      <c r="V32" s="1024">
        <v>44833</v>
      </c>
      <c r="W32" s="1025">
        <f t="shared" si="2"/>
        <v>0.5</v>
      </c>
      <c r="X32" s="1024"/>
      <c r="Y32" s="1025"/>
    </row>
    <row r="33" spans="1:25" x14ac:dyDescent="0.25">
      <c r="A33" t="s">
        <v>28</v>
      </c>
      <c r="B33" t="s">
        <v>1954</v>
      </c>
      <c r="C33">
        <v>64481</v>
      </c>
      <c r="D33">
        <v>233</v>
      </c>
      <c r="E33">
        <v>132</v>
      </c>
      <c r="F33">
        <v>528</v>
      </c>
      <c r="G33" s="220">
        <v>4</v>
      </c>
      <c r="H33" s="1021">
        <v>0.5665236051502146</v>
      </c>
      <c r="I33" s="783">
        <v>44106</v>
      </c>
      <c r="J33" s="783">
        <v>44641</v>
      </c>
      <c r="K33" s="783"/>
      <c r="L33" s="783"/>
      <c r="M33" s="220">
        <v>26.680078805973007</v>
      </c>
      <c r="N33" s="220">
        <v>14.499650800362936</v>
      </c>
      <c r="O33" s="220">
        <v>51.960791532066509</v>
      </c>
      <c r="P33" s="784">
        <v>6326.0686727787488</v>
      </c>
      <c r="Q33" s="789">
        <v>41.179729606335961</v>
      </c>
      <c r="S33" s="1022" t="e">
        <f t="shared" si="0"/>
        <v>#N/A</v>
      </c>
      <c r="T33" s="1022">
        <f t="shared" si="1"/>
        <v>41.179729606335961</v>
      </c>
      <c r="U33" s="1023"/>
      <c r="V33" s="1024">
        <v>44106</v>
      </c>
      <c r="W33" s="1025">
        <f t="shared" si="2"/>
        <v>0.5665236051502146</v>
      </c>
      <c r="X33" s="1024"/>
      <c r="Y33" s="1025"/>
    </row>
    <row r="34" spans="1:25" x14ac:dyDescent="0.25">
      <c r="A34" t="s">
        <v>28</v>
      </c>
      <c r="B34" t="s">
        <v>153</v>
      </c>
      <c r="C34">
        <v>64993</v>
      </c>
      <c r="D34">
        <v>128</v>
      </c>
      <c r="E34">
        <v>40</v>
      </c>
      <c r="F34">
        <v>160</v>
      </c>
      <c r="G34" s="220">
        <v>4</v>
      </c>
      <c r="H34" s="1021">
        <v>0.3125</v>
      </c>
      <c r="I34" s="783">
        <v>43398</v>
      </c>
      <c r="J34" s="783">
        <v>44620</v>
      </c>
      <c r="K34" s="783"/>
      <c r="L34" s="783"/>
      <c r="M34" s="220">
        <v>25.399208756644402</v>
      </c>
      <c r="N34" s="220">
        <v>6.9326834949916858</v>
      </c>
      <c r="O34" s="220">
        <v>42.360838662258629</v>
      </c>
      <c r="P34" s="784">
        <v>5157.3051504406949</v>
      </c>
      <c r="Q34" s="789">
        <v>32.331892251636091</v>
      </c>
      <c r="S34" s="1022" t="e">
        <f t="shared" si="0"/>
        <v>#N/A</v>
      </c>
      <c r="T34" s="1022">
        <f t="shared" si="1"/>
        <v>32.331892251636091</v>
      </c>
      <c r="U34" s="1023"/>
      <c r="V34" s="1024">
        <v>43398</v>
      </c>
      <c r="W34" s="1025">
        <f t="shared" si="2"/>
        <v>0.3125</v>
      </c>
      <c r="X34" s="1024"/>
      <c r="Y34" s="1025"/>
    </row>
    <row r="35" spans="1:25" x14ac:dyDescent="0.25">
      <c r="A35" t="s">
        <v>28</v>
      </c>
      <c r="B35" t="s">
        <v>1960</v>
      </c>
      <c r="C35">
        <v>60093</v>
      </c>
      <c r="D35">
        <v>110</v>
      </c>
      <c r="E35">
        <v>63</v>
      </c>
      <c r="F35">
        <v>252</v>
      </c>
      <c r="G35" s="220">
        <v>4</v>
      </c>
      <c r="H35" s="1021">
        <v>0.57272727272727275</v>
      </c>
      <c r="I35" s="783"/>
      <c r="J35" s="783"/>
      <c r="K35" s="783">
        <v>43964</v>
      </c>
      <c r="L35" s="783">
        <v>44470</v>
      </c>
      <c r="M35" s="220"/>
      <c r="N35" s="220">
        <v>18.108004070626912</v>
      </c>
      <c r="O35" s="220">
        <v>54.974182845477827</v>
      </c>
      <c r="P35" s="784">
        <v>6693.1143152161958</v>
      </c>
      <c r="Q35" s="789">
        <v>18.108004070626912</v>
      </c>
      <c r="S35" s="1022" t="e">
        <f t="shared" si="0"/>
        <v>#N/A</v>
      </c>
      <c r="T35" s="1022">
        <f t="shared" si="1"/>
        <v>18.108004070626912</v>
      </c>
      <c r="U35" s="1023"/>
      <c r="V35" s="1024"/>
      <c r="W35" s="1025"/>
      <c r="X35" s="1024">
        <v>43964</v>
      </c>
      <c r="Y35" s="1025">
        <f t="shared" ref="Y35:Y39" si="3">H35</f>
        <v>0.57272727272727275</v>
      </c>
    </row>
    <row r="36" spans="1:25" x14ac:dyDescent="0.25">
      <c r="A36" t="s">
        <v>28</v>
      </c>
      <c r="B36" t="s">
        <v>1949</v>
      </c>
      <c r="C36">
        <v>60092</v>
      </c>
      <c r="D36">
        <v>125</v>
      </c>
      <c r="E36">
        <v>115</v>
      </c>
      <c r="F36">
        <v>460</v>
      </c>
      <c r="G36" s="220">
        <v>4</v>
      </c>
      <c r="H36" s="1021">
        <v>0.92</v>
      </c>
      <c r="I36" s="783">
        <v>42200</v>
      </c>
      <c r="J36" s="783">
        <v>42675</v>
      </c>
      <c r="K36" s="783">
        <v>43930</v>
      </c>
      <c r="L36" s="783">
        <v>44286</v>
      </c>
      <c r="M36" s="220">
        <v>51.167095615737516</v>
      </c>
      <c r="N36" s="220">
        <v>36.312200131921152</v>
      </c>
      <c r="O36" s="220">
        <v>71.510534637232524</v>
      </c>
      <c r="P36" s="784">
        <v>8706.4174180552909</v>
      </c>
      <c r="Q36" s="789">
        <v>87.479295747658696</v>
      </c>
      <c r="S36" s="1022" t="e">
        <f t="shared" si="0"/>
        <v>#N/A</v>
      </c>
      <c r="T36" s="1022">
        <f t="shared" si="1"/>
        <v>87.479295747658696</v>
      </c>
      <c r="U36" s="1023"/>
      <c r="V36" s="1024"/>
      <c r="W36" s="1025"/>
      <c r="X36" s="1024">
        <v>43930</v>
      </c>
      <c r="Y36" s="1025">
        <f t="shared" si="3"/>
        <v>0.92</v>
      </c>
    </row>
    <row r="37" spans="1:25" x14ac:dyDescent="0.25">
      <c r="A37" t="s">
        <v>28</v>
      </c>
      <c r="B37" t="s">
        <v>1951</v>
      </c>
      <c r="C37">
        <v>60094</v>
      </c>
      <c r="D37">
        <v>125</v>
      </c>
      <c r="E37">
        <v>115</v>
      </c>
      <c r="F37">
        <v>460</v>
      </c>
      <c r="G37" s="220">
        <v>4</v>
      </c>
      <c r="H37" s="1021">
        <v>0.92</v>
      </c>
      <c r="I37" s="783">
        <v>42292</v>
      </c>
      <c r="J37" s="783">
        <v>43971</v>
      </c>
      <c r="K37" s="783">
        <v>43930</v>
      </c>
      <c r="L37" s="783">
        <v>44347</v>
      </c>
      <c r="M37" s="220">
        <v>47.048379327046732</v>
      </c>
      <c r="N37" s="220">
        <v>35.413427901768095</v>
      </c>
      <c r="O37" s="220">
        <v>71.510534637232524</v>
      </c>
      <c r="P37" s="784">
        <v>8706.4174180552909</v>
      </c>
      <c r="Q37" s="789">
        <v>82.461807228814834</v>
      </c>
      <c r="S37" s="1022" t="e">
        <f t="shared" si="0"/>
        <v>#N/A</v>
      </c>
      <c r="T37" s="1022">
        <f t="shared" si="1"/>
        <v>82.461807228814834</v>
      </c>
      <c r="U37" s="1023"/>
      <c r="V37" s="1024"/>
      <c r="W37" s="1025"/>
      <c r="X37" s="1024">
        <v>43930</v>
      </c>
      <c r="Y37" s="1025">
        <f t="shared" si="3"/>
        <v>0.92</v>
      </c>
    </row>
    <row r="38" spans="1:25" x14ac:dyDescent="0.25">
      <c r="A38" t="s">
        <v>28</v>
      </c>
      <c r="B38" t="s">
        <v>2385</v>
      </c>
      <c r="C38">
        <v>60095</v>
      </c>
      <c r="D38">
        <v>62.5</v>
      </c>
      <c r="E38">
        <v>47</v>
      </c>
      <c r="F38">
        <v>188</v>
      </c>
      <c r="G38" s="220">
        <v>4</v>
      </c>
      <c r="H38" s="1021">
        <v>0.752</v>
      </c>
      <c r="I38" s="783">
        <v>43819</v>
      </c>
      <c r="J38" s="783">
        <v>44085</v>
      </c>
      <c r="K38" s="783">
        <v>44519</v>
      </c>
      <c r="L38" s="783">
        <v>44835</v>
      </c>
      <c r="M38" s="220">
        <v>25.546973941291689</v>
      </c>
      <c r="N38" s="220">
        <v>22.294694229482893</v>
      </c>
      <c r="O38" s="220">
        <v>59.527187880447926</v>
      </c>
      <c r="P38" s="784">
        <v>7247.8571948670651</v>
      </c>
      <c r="Q38" s="789">
        <v>47.841668170774575</v>
      </c>
      <c r="S38" s="1022" t="e">
        <f t="shared" si="0"/>
        <v>#N/A</v>
      </c>
      <c r="T38" s="1022">
        <f t="shared" si="1"/>
        <v>47.841668170774575</v>
      </c>
      <c r="U38" s="1023"/>
      <c r="V38" s="1024"/>
      <c r="W38" s="1025"/>
      <c r="X38" s="1024">
        <v>44519</v>
      </c>
      <c r="Y38" s="1025">
        <f t="shared" si="3"/>
        <v>0.752</v>
      </c>
    </row>
    <row r="39" spans="1:25" x14ac:dyDescent="0.25">
      <c r="A39" t="s">
        <v>28</v>
      </c>
      <c r="B39" t="s">
        <v>1948</v>
      </c>
      <c r="C39">
        <v>60033</v>
      </c>
      <c r="D39">
        <v>130</v>
      </c>
      <c r="E39">
        <v>60</v>
      </c>
      <c r="F39">
        <v>240</v>
      </c>
      <c r="G39" s="220">
        <v>4</v>
      </c>
      <c r="H39" s="1021">
        <v>0.46153846153846156</v>
      </c>
      <c r="I39" s="783">
        <v>41982</v>
      </c>
      <c r="J39" s="783">
        <v>43067</v>
      </c>
      <c r="K39" s="783">
        <v>43980</v>
      </c>
      <c r="L39" s="783">
        <v>44440</v>
      </c>
      <c r="M39" s="220">
        <v>66.181356281604835</v>
      </c>
      <c r="N39" s="220">
        <v>24.534007696332903</v>
      </c>
      <c r="O39" s="220">
        <v>93.128765632466127</v>
      </c>
      <c r="P39" s="784">
        <v>11338.933778119555</v>
      </c>
      <c r="Q39" s="789">
        <v>90.715363977937727</v>
      </c>
      <c r="S39" s="1022" t="e">
        <f t="shared" si="0"/>
        <v>#N/A</v>
      </c>
      <c r="T39" s="1022">
        <f t="shared" si="1"/>
        <v>90.715363977937727</v>
      </c>
      <c r="U39" s="1023"/>
      <c r="V39" s="1024"/>
      <c r="W39" s="1025"/>
      <c r="X39" s="1024">
        <v>43980</v>
      </c>
      <c r="Y39" s="1025">
        <f t="shared" si="3"/>
        <v>0.46153846153846156</v>
      </c>
    </row>
    <row r="40" spans="1:25" x14ac:dyDescent="0.25">
      <c r="A40" t="s">
        <v>28</v>
      </c>
      <c r="B40" t="s">
        <v>155</v>
      </c>
      <c r="C40">
        <v>63508</v>
      </c>
      <c r="D40">
        <v>44</v>
      </c>
      <c r="E40">
        <v>11</v>
      </c>
      <c r="F40">
        <v>44</v>
      </c>
      <c r="G40" s="220">
        <v>4</v>
      </c>
      <c r="H40" s="1021">
        <v>0.25</v>
      </c>
      <c r="I40" s="783">
        <v>43795</v>
      </c>
      <c r="J40" s="783">
        <v>44682</v>
      </c>
      <c r="K40" s="783"/>
      <c r="L40" s="783"/>
      <c r="M40" s="220">
        <v>24.555516156065213</v>
      </c>
      <c r="N40" s="220">
        <v>5.0712619311511524</v>
      </c>
      <c r="O40" s="220">
        <v>47.177095062939507</v>
      </c>
      <c r="P40" s="784">
        <v>5744.3951152094796</v>
      </c>
      <c r="Q40" s="789">
        <v>29.626778087216366</v>
      </c>
      <c r="S40" s="1022" t="e">
        <f t="shared" si="0"/>
        <v>#N/A</v>
      </c>
      <c r="T40" s="1022">
        <f t="shared" si="1"/>
        <v>29.626778087216366</v>
      </c>
      <c r="U40" s="1023"/>
      <c r="V40" s="1024">
        <v>43795</v>
      </c>
      <c r="W40" s="1025">
        <f t="shared" ref="W40:W103" si="4">H40</f>
        <v>0.25</v>
      </c>
      <c r="X40" s="1024"/>
      <c r="Y40" s="1013"/>
    </row>
    <row r="41" spans="1:25" x14ac:dyDescent="0.25">
      <c r="A41" t="s">
        <v>28</v>
      </c>
      <c r="B41" t="s">
        <v>2802</v>
      </c>
      <c r="C41">
        <v>64851</v>
      </c>
      <c r="D41">
        <v>117</v>
      </c>
      <c r="E41">
        <v>52</v>
      </c>
      <c r="F41">
        <v>208</v>
      </c>
      <c r="G41" s="220">
        <v>4</v>
      </c>
      <c r="H41" s="1021">
        <v>0.44444444444444442</v>
      </c>
      <c r="I41" s="783">
        <v>44351</v>
      </c>
      <c r="J41" s="783">
        <v>45268</v>
      </c>
      <c r="K41" s="783"/>
      <c r="L41" s="783"/>
      <c r="M41" s="220">
        <v>23.927712874061914</v>
      </c>
      <c r="N41" s="220">
        <v>12.411313776648731</v>
      </c>
      <c r="O41" s="220">
        <v>59.515496328966883</v>
      </c>
      <c r="P41" s="784">
        <v>7246.6787561444662</v>
      </c>
      <c r="Q41" s="789">
        <v>36.339026650710636</v>
      </c>
      <c r="S41" s="1022" t="e">
        <f t="shared" si="0"/>
        <v>#N/A</v>
      </c>
      <c r="T41" s="1022">
        <f t="shared" si="1"/>
        <v>36.339026650710636</v>
      </c>
      <c r="U41" s="1023"/>
      <c r="V41" s="1024">
        <v>44351</v>
      </c>
      <c r="W41" s="1025">
        <f t="shared" si="4"/>
        <v>0.44444444444444442</v>
      </c>
      <c r="X41" s="1024"/>
      <c r="Y41" s="1013"/>
    </row>
    <row r="42" spans="1:25" x14ac:dyDescent="0.25">
      <c r="A42" t="s">
        <v>28</v>
      </c>
      <c r="B42" t="s">
        <v>2803</v>
      </c>
      <c r="C42">
        <v>64851</v>
      </c>
      <c r="D42">
        <v>65</v>
      </c>
      <c r="E42">
        <v>33</v>
      </c>
      <c r="F42">
        <v>132</v>
      </c>
      <c r="G42" s="220">
        <v>4</v>
      </c>
      <c r="H42" s="1021">
        <v>0.50769230769230766</v>
      </c>
      <c r="I42" s="783">
        <v>44566</v>
      </c>
      <c r="J42" s="783">
        <v>45272</v>
      </c>
      <c r="K42" s="783"/>
      <c r="L42" s="783"/>
      <c r="M42" s="220">
        <v>23.07345784840113</v>
      </c>
      <c r="N42" s="220">
        <v>12.878562867703966</v>
      </c>
      <c r="O42" s="220">
        <v>53.613887068502144</v>
      </c>
      <c r="P42" s="784">
        <v>6527.8999962558364</v>
      </c>
      <c r="Q42" s="789">
        <v>35.952020716105096</v>
      </c>
      <c r="S42" s="1022" t="e">
        <f t="shared" si="0"/>
        <v>#N/A</v>
      </c>
      <c r="T42" s="1022">
        <f t="shared" si="1"/>
        <v>35.952020716105096</v>
      </c>
      <c r="U42" s="1023"/>
      <c r="V42" s="1024">
        <v>44566</v>
      </c>
      <c r="W42" s="1025">
        <f t="shared" si="4"/>
        <v>0.50769230769230766</v>
      </c>
      <c r="X42" s="1024"/>
      <c r="Y42" s="1013"/>
    </row>
    <row r="43" spans="1:25" x14ac:dyDescent="0.25">
      <c r="A43" t="s">
        <v>28</v>
      </c>
      <c r="B43" t="s">
        <v>2387</v>
      </c>
      <c r="C43">
        <v>64852</v>
      </c>
      <c r="D43">
        <v>123</v>
      </c>
      <c r="E43">
        <v>61.5</v>
      </c>
      <c r="F43">
        <v>246</v>
      </c>
      <c r="G43" s="220">
        <v>4</v>
      </c>
      <c r="H43" s="1021">
        <v>0.5</v>
      </c>
      <c r="I43" s="783">
        <v>44106</v>
      </c>
      <c r="J43" s="783">
        <v>45107</v>
      </c>
      <c r="K43" s="783"/>
      <c r="L43" s="783"/>
      <c r="M43" s="220">
        <v>24.739545989431868</v>
      </c>
      <c r="N43" s="220">
        <v>13.567190970757748</v>
      </c>
      <c r="O43" s="220">
        <v>56.146694649968751</v>
      </c>
      <c r="P43" s="784">
        <v>6836.4893925891174</v>
      </c>
      <c r="Q43" s="789">
        <v>38.306736960189617</v>
      </c>
      <c r="S43" s="1022" t="e">
        <f t="shared" si="0"/>
        <v>#N/A</v>
      </c>
      <c r="T43" s="1022">
        <f t="shared" si="1"/>
        <v>38.306736960189617</v>
      </c>
      <c r="U43" s="1023"/>
      <c r="V43" s="1024">
        <v>44106</v>
      </c>
      <c r="W43" s="1025">
        <f t="shared" si="4"/>
        <v>0.5</v>
      </c>
      <c r="X43" s="1024"/>
      <c r="Y43" s="1025"/>
    </row>
    <row r="44" spans="1:25" x14ac:dyDescent="0.25">
      <c r="A44" t="s">
        <v>28</v>
      </c>
      <c r="B44" t="s">
        <v>2388</v>
      </c>
      <c r="C44">
        <v>64852</v>
      </c>
      <c r="D44">
        <v>50</v>
      </c>
      <c r="E44">
        <v>12.5</v>
      </c>
      <c r="F44">
        <v>50</v>
      </c>
      <c r="G44" s="220">
        <v>4</v>
      </c>
      <c r="H44" s="1021">
        <v>0.25</v>
      </c>
      <c r="I44" s="783">
        <v>44468</v>
      </c>
      <c r="J44" s="783">
        <v>45107</v>
      </c>
      <c r="K44" s="783"/>
      <c r="L44" s="783"/>
      <c r="M44" s="220">
        <v>21.150389058322581</v>
      </c>
      <c r="N44" s="220">
        <v>5.8158860267715351</v>
      </c>
      <c r="O44" s="220">
        <v>48.777440977160332</v>
      </c>
      <c r="P44" s="784">
        <v>5939.2001598117959</v>
      </c>
      <c r="Q44" s="789">
        <v>26.966275085094111</v>
      </c>
      <c r="S44" s="1022" t="e">
        <f t="shared" si="0"/>
        <v>#N/A</v>
      </c>
      <c r="T44" s="1022">
        <f t="shared" si="1"/>
        <v>26.966275085094111</v>
      </c>
      <c r="U44" s="1023"/>
      <c r="V44" s="1024">
        <v>44468</v>
      </c>
      <c r="W44" s="1025">
        <f t="shared" si="4"/>
        <v>0.25</v>
      </c>
      <c r="X44" s="1024"/>
      <c r="Y44" s="1013"/>
    </row>
    <row r="45" spans="1:25" x14ac:dyDescent="0.25">
      <c r="A45" t="s">
        <v>28</v>
      </c>
      <c r="B45" t="s">
        <v>2386</v>
      </c>
      <c r="C45">
        <v>64852</v>
      </c>
      <c r="D45">
        <v>110</v>
      </c>
      <c r="E45">
        <v>60</v>
      </c>
      <c r="F45">
        <v>240</v>
      </c>
      <c r="G45" s="220">
        <v>4</v>
      </c>
      <c r="H45" s="1021">
        <v>0.54545454545454541</v>
      </c>
      <c r="I45" s="783">
        <v>44099</v>
      </c>
      <c r="J45" s="783">
        <v>45107</v>
      </c>
      <c r="K45" s="783"/>
      <c r="L45" s="783"/>
      <c r="M45" s="220">
        <v>23.628616463136133</v>
      </c>
      <c r="N45" s="220">
        <v>12.931987174067867</v>
      </c>
      <c r="O45" s="220">
        <v>49.058174450410178</v>
      </c>
      <c r="P45" s="784">
        <v>5973.3826067747414</v>
      </c>
      <c r="Q45" s="789">
        <v>36.560603637204011</v>
      </c>
      <c r="S45" s="1022" t="e">
        <f t="shared" si="0"/>
        <v>#N/A</v>
      </c>
      <c r="T45" s="1022">
        <f t="shared" si="1"/>
        <v>36.560603637204011</v>
      </c>
      <c r="U45" s="1023"/>
      <c r="V45" s="1024">
        <v>44099</v>
      </c>
      <c r="W45" s="1025">
        <f t="shared" si="4"/>
        <v>0.54545454545454541</v>
      </c>
      <c r="X45" s="1024"/>
      <c r="Y45" s="1013"/>
    </row>
    <row r="46" spans="1:25" x14ac:dyDescent="0.25">
      <c r="A46" t="s">
        <v>28</v>
      </c>
      <c r="B46" t="s">
        <v>1957</v>
      </c>
      <c r="C46"/>
      <c r="D46">
        <v>50</v>
      </c>
      <c r="E46">
        <v>50</v>
      </c>
      <c r="F46">
        <v>200</v>
      </c>
      <c r="G46" s="220">
        <v>4</v>
      </c>
      <c r="H46" s="1021">
        <v>1</v>
      </c>
      <c r="I46" s="783">
        <v>44250</v>
      </c>
      <c r="J46" s="783">
        <v>45108</v>
      </c>
      <c r="K46" s="783"/>
      <c r="L46" s="783"/>
      <c r="M46" s="220">
        <v>21.349106905993921</v>
      </c>
      <c r="N46" s="220">
        <v>18.261399851812026</v>
      </c>
      <c r="O46" s="220">
        <v>47.20719616094528</v>
      </c>
      <c r="P46" s="784">
        <v>5747.83647469067</v>
      </c>
      <c r="Q46" s="789">
        <v>39.610506757805943</v>
      </c>
      <c r="S46" s="1022" t="e">
        <f t="shared" si="0"/>
        <v>#N/A</v>
      </c>
      <c r="T46" s="1022">
        <f t="shared" si="1"/>
        <v>39.610506757805943</v>
      </c>
      <c r="U46" s="1023"/>
      <c r="V46" s="1024">
        <v>44250</v>
      </c>
      <c r="W46" s="1025">
        <f t="shared" si="4"/>
        <v>1</v>
      </c>
      <c r="X46" s="1024"/>
      <c r="Y46" s="1013"/>
    </row>
    <row r="47" spans="1:25" x14ac:dyDescent="0.25">
      <c r="A47" t="s">
        <v>28</v>
      </c>
      <c r="B47" t="s">
        <v>2383</v>
      </c>
      <c r="C47">
        <v>58542</v>
      </c>
      <c r="D47">
        <v>250</v>
      </c>
      <c r="E47">
        <v>230</v>
      </c>
      <c r="F47">
        <v>920</v>
      </c>
      <c r="G47" s="220">
        <v>4</v>
      </c>
      <c r="H47" s="1021">
        <v>0.92</v>
      </c>
      <c r="I47" s="783">
        <v>40042</v>
      </c>
      <c r="J47" s="783">
        <v>41934</v>
      </c>
      <c r="K47" s="783">
        <v>44487</v>
      </c>
      <c r="L47" s="783">
        <v>44801</v>
      </c>
      <c r="M47" s="220">
        <v>144.44787597448891</v>
      </c>
      <c r="N47" s="220">
        <v>57.501103572399892</v>
      </c>
      <c r="O47" s="220">
        <v>104.24334409526313</v>
      </c>
      <c r="P47" s="784">
        <v>12694.432197391756</v>
      </c>
      <c r="Q47" s="789">
        <v>201.94897954688884</v>
      </c>
      <c r="S47" s="1022" t="e">
        <f t="shared" si="0"/>
        <v>#N/A</v>
      </c>
      <c r="T47" s="1022">
        <f t="shared" si="1"/>
        <v>201.94897954688884</v>
      </c>
      <c r="U47" s="1023"/>
      <c r="V47" s="1024"/>
      <c r="W47" s="1025"/>
      <c r="X47" s="1024">
        <v>44487</v>
      </c>
      <c r="Y47" s="1025">
        <f t="shared" ref="Y47" si="5">H47</f>
        <v>0.92</v>
      </c>
    </row>
    <row r="48" spans="1:25" x14ac:dyDescent="0.25">
      <c r="A48" t="s">
        <v>28</v>
      </c>
      <c r="B48" t="s">
        <v>154</v>
      </c>
      <c r="C48">
        <v>61168</v>
      </c>
      <c r="D48">
        <v>400</v>
      </c>
      <c r="E48">
        <v>300</v>
      </c>
      <c r="F48">
        <v>1200</v>
      </c>
      <c r="G48" s="220">
        <v>4</v>
      </c>
      <c r="H48" s="1021">
        <v>0.75</v>
      </c>
      <c r="I48" s="783">
        <v>43647</v>
      </c>
      <c r="J48" s="783">
        <v>45626</v>
      </c>
      <c r="K48" s="783"/>
      <c r="L48" s="783"/>
      <c r="M48" s="220">
        <v>15.819323520146032</v>
      </c>
      <c r="N48" s="220">
        <v>15.565834109708039</v>
      </c>
      <c r="O48" s="220">
        <v>41.08981247781599</v>
      </c>
      <c r="P48" s="784">
        <v>5003.1703995423577</v>
      </c>
      <c r="Q48" s="789">
        <v>31.385157629854067</v>
      </c>
      <c r="S48" s="1022" t="e">
        <f t="shared" si="0"/>
        <v>#N/A</v>
      </c>
      <c r="T48" s="1022">
        <f t="shared" si="1"/>
        <v>31.385157629854067</v>
      </c>
      <c r="U48" s="1023"/>
      <c r="V48" s="1024">
        <v>43647</v>
      </c>
      <c r="W48" s="1025">
        <f t="shared" si="4"/>
        <v>0.75</v>
      </c>
      <c r="X48" s="1024"/>
      <c r="Y48" s="1013"/>
    </row>
    <row r="49" spans="1:25" x14ac:dyDescent="0.25">
      <c r="A49" t="s">
        <v>28</v>
      </c>
      <c r="B49" t="s">
        <v>2390</v>
      </c>
      <c r="C49">
        <v>61446</v>
      </c>
      <c r="D49">
        <v>29</v>
      </c>
      <c r="E49">
        <v>20</v>
      </c>
      <c r="F49">
        <v>80</v>
      </c>
      <c r="G49" s="220">
        <v>4</v>
      </c>
      <c r="H49" s="1021">
        <v>0.68965517241379315</v>
      </c>
      <c r="I49" s="783">
        <v>43035</v>
      </c>
      <c r="J49" s="783">
        <v>45051</v>
      </c>
      <c r="K49" s="783"/>
      <c r="L49" s="783"/>
      <c r="M49" s="220">
        <v>22.203077666505799</v>
      </c>
      <c r="N49" s="220">
        <v>16.97739995583591</v>
      </c>
      <c r="O49" s="220">
        <v>45.495734505375822</v>
      </c>
      <c r="P49" s="784">
        <v>5540.3552150943206</v>
      </c>
      <c r="Q49" s="789">
        <v>39.180477622341712</v>
      </c>
      <c r="S49" s="1022" t="e">
        <f t="shared" si="0"/>
        <v>#N/A</v>
      </c>
      <c r="T49" s="1022">
        <f t="shared" si="1"/>
        <v>39.180477622341712</v>
      </c>
      <c r="U49" s="1023"/>
      <c r="V49" s="1024">
        <v>43035</v>
      </c>
      <c r="W49" s="1025">
        <f t="shared" si="4"/>
        <v>0.68965517241379315</v>
      </c>
      <c r="X49" s="1024"/>
      <c r="Y49" s="1013"/>
    </row>
    <row r="50" spans="1:25" x14ac:dyDescent="0.25">
      <c r="A50" t="s">
        <v>28</v>
      </c>
      <c r="B50" t="s">
        <v>1958</v>
      </c>
      <c r="C50"/>
      <c r="D50">
        <v>90</v>
      </c>
      <c r="E50">
        <v>70</v>
      </c>
      <c r="F50">
        <v>280</v>
      </c>
      <c r="G50" s="220">
        <v>4</v>
      </c>
      <c r="H50" s="1021">
        <v>0.77777777777777779</v>
      </c>
      <c r="I50" s="783">
        <v>44348</v>
      </c>
      <c r="J50" s="783">
        <v>45016</v>
      </c>
      <c r="K50" s="783"/>
      <c r="L50" s="783"/>
      <c r="M50" s="220">
        <v>18.0646289204564</v>
      </c>
      <c r="N50" s="220">
        <v>20.634509468828128</v>
      </c>
      <c r="O50" s="220">
        <v>52.265110035332263</v>
      </c>
      <c r="P50" s="784">
        <v>6363.6760969789584</v>
      </c>
      <c r="Q50" s="789">
        <v>38.699138389284521</v>
      </c>
      <c r="S50" s="1022" t="e">
        <f t="shared" si="0"/>
        <v>#N/A</v>
      </c>
      <c r="T50" s="1022">
        <f t="shared" si="1"/>
        <v>38.699138389284521</v>
      </c>
      <c r="U50" s="1023"/>
      <c r="V50" s="1024">
        <v>44348</v>
      </c>
      <c r="W50" s="1025">
        <f t="shared" si="4"/>
        <v>0.77777777777777779</v>
      </c>
      <c r="X50" s="1024"/>
      <c r="Y50" s="1013"/>
    </row>
    <row r="51" spans="1:25" x14ac:dyDescent="0.25">
      <c r="A51" t="s">
        <v>28</v>
      </c>
      <c r="B51" t="s">
        <v>1952</v>
      </c>
      <c r="C51">
        <v>64105</v>
      </c>
      <c r="D51">
        <v>100</v>
      </c>
      <c r="E51">
        <v>50</v>
      </c>
      <c r="F51">
        <v>200</v>
      </c>
      <c r="G51" s="220">
        <v>4</v>
      </c>
      <c r="H51" s="1021">
        <v>0.5</v>
      </c>
      <c r="I51" s="783">
        <v>43804</v>
      </c>
      <c r="J51" s="783">
        <v>44530</v>
      </c>
      <c r="K51" s="783"/>
      <c r="L51" s="783"/>
      <c r="M51" s="220">
        <v>23.76658123494753</v>
      </c>
      <c r="N51" s="220">
        <v>13.332936897568016</v>
      </c>
      <c r="O51" s="220">
        <v>50.83300639471036</v>
      </c>
      <c r="P51" s="784">
        <v>6188.7661805288317</v>
      </c>
      <c r="Q51" s="789">
        <v>37.099518132515534</v>
      </c>
      <c r="S51" s="1022" t="e">
        <f t="shared" si="0"/>
        <v>#N/A</v>
      </c>
      <c r="T51" s="1022">
        <f t="shared" si="1"/>
        <v>37.099518132515534</v>
      </c>
      <c r="U51" s="1023"/>
      <c r="V51" s="1024">
        <v>43804</v>
      </c>
      <c r="W51" s="1025">
        <f t="shared" si="4"/>
        <v>0.5</v>
      </c>
      <c r="X51" s="1024"/>
      <c r="Y51" s="1013"/>
    </row>
    <row r="52" spans="1:25" x14ac:dyDescent="0.25">
      <c r="A52" t="s">
        <v>28</v>
      </c>
      <c r="B52" t="s">
        <v>156</v>
      </c>
      <c r="C52">
        <v>58462</v>
      </c>
      <c r="D52">
        <v>250</v>
      </c>
      <c r="E52">
        <v>230</v>
      </c>
      <c r="F52">
        <v>920</v>
      </c>
      <c r="G52" s="220">
        <v>4</v>
      </c>
      <c r="H52" s="1021">
        <v>0.92</v>
      </c>
      <c r="I52" s="783">
        <v>40815</v>
      </c>
      <c r="J52" s="783">
        <v>42704</v>
      </c>
      <c r="K52" s="783">
        <v>43930</v>
      </c>
      <c r="L52" s="783">
        <v>44408</v>
      </c>
      <c r="M52" s="220">
        <v>85.346916894314603</v>
      </c>
      <c r="N52" s="220">
        <v>35.270516815005443</v>
      </c>
      <c r="O52" s="220">
        <v>71.510534637232524</v>
      </c>
      <c r="P52" s="784">
        <v>8706.4174180552909</v>
      </c>
      <c r="Q52" s="789">
        <v>120.61743370932007</v>
      </c>
      <c r="S52" s="1022" t="e">
        <f t="shared" si="0"/>
        <v>#N/A</v>
      </c>
      <c r="T52" s="1022">
        <f t="shared" si="1"/>
        <v>120.61743370932007</v>
      </c>
      <c r="U52" s="1023"/>
      <c r="V52" s="1024"/>
      <c r="W52" s="1025"/>
      <c r="X52" s="1024">
        <v>43930</v>
      </c>
      <c r="Y52" s="1025">
        <f t="shared" ref="Y52" si="6">H52</f>
        <v>0.92</v>
      </c>
    </row>
    <row r="53" spans="1:25" x14ac:dyDescent="0.25">
      <c r="A53" t="s">
        <v>28</v>
      </c>
      <c r="B53" t="s">
        <v>2804</v>
      </c>
      <c r="C53">
        <v>66270</v>
      </c>
      <c r="D53">
        <v>70</v>
      </c>
      <c r="E53">
        <v>32</v>
      </c>
      <c r="F53">
        <v>128</v>
      </c>
      <c r="G53" s="220">
        <v>4</v>
      </c>
      <c r="H53" s="1021">
        <v>0.45714285714285713</v>
      </c>
      <c r="I53" s="783">
        <v>44582</v>
      </c>
      <c r="J53" s="783">
        <v>45407</v>
      </c>
      <c r="K53" s="783"/>
      <c r="L53" s="783"/>
      <c r="M53" s="220">
        <v>26.850607531769288</v>
      </c>
      <c r="N53" s="220">
        <v>17.560180765916449</v>
      </c>
      <c r="O53" s="220">
        <v>67.708607065127239</v>
      </c>
      <c r="P53" s="784">
        <v>8244.0397436991916</v>
      </c>
      <c r="Q53" s="789">
        <v>44.410788297685741</v>
      </c>
      <c r="S53" s="1022" t="e">
        <f t="shared" si="0"/>
        <v>#N/A</v>
      </c>
      <c r="T53" s="1022">
        <f t="shared" si="1"/>
        <v>44.410788297685741</v>
      </c>
      <c r="U53" s="1023"/>
      <c r="V53" s="1024">
        <v>44582</v>
      </c>
      <c r="W53" s="1025">
        <f t="shared" si="4"/>
        <v>0.45714285714285713</v>
      </c>
      <c r="X53" s="1024"/>
      <c r="Y53" s="1013"/>
    </row>
    <row r="54" spans="1:25" x14ac:dyDescent="0.25">
      <c r="A54" t="s">
        <v>28</v>
      </c>
      <c r="B54" t="s">
        <v>2389</v>
      </c>
      <c r="C54">
        <v>64630</v>
      </c>
      <c r="D54">
        <v>100</v>
      </c>
      <c r="E54">
        <v>20</v>
      </c>
      <c r="F54">
        <v>50</v>
      </c>
      <c r="G54" s="220">
        <v>2.5</v>
      </c>
      <c r="H54" s="1021">
        <v>0.2</v>
      </c>
      <c r="I54" s="783">
        <v>43929</v>
      </c>
      <c r="J54" s="783">
        <v>44865</v>
      </c>
      <c r="K54" s="783"/>
      <c r="L54" s="783"/>
      <c r="M54" s="220">
        <v>23.052067158069786</v>
      </c>
      <c r="N54" s="220">
        <v>4.132035068342736</v>
      </c>
      <c r="O54" s="220">
        <v>57.76093880585622</v>
      </c>
      <c r="P54" s="784">
        <v>4395.4472253635722</v>
      </c>
      <c r="Q54" s="789">
        <v>27.184102226412524</v>
      </c>
      <c r="S54" s="1022" t="e">
        <f t="shared" si="0"/>
        <v>#N/A</v>
      </c>
      <c r="T54" s="1022">
        <f t="shared" si="1"/>
        <v>27.184102226412524</v>
      </c>
      <c r="U54" s="1023"/>
      <c r="V54" s="1024">
        <v>43929</v>
      </c>
      <c r="W54" s="1025">
        <f t="shared" si="4"/>
        <v>0.2</v>
      </c>
      <c r="X54" s="1024"/>
      <c r="Y54" s="1013"/>
    </row>
    <row r="55" spans="1:25" x14ac:dyDescent="0.25">
      <c r="A55" t="s">
        <v>28</v>
      </c>
      <c r="B55" t="s">
        <v>1950</v>
      </c>
      <c r="C55">
        <v>60233</v>
      </c>
      <c r="D55">
        <v>180</v>
      </c>
      <c r="E55">
        <v>88</v>
      </c>
      <c r="F55">
        <v>352</v>
      </c>
      <c r="G55" s="220">
        <v>4</v>
      </c>
      <c r="H55" s="1021">
        <v>0.48888888888888887</v>
      </c>
      <c r="I55" s="783">
        <v>42201</v>
      </c>
      <c r="J55" s="783">
        <v>42704</v>
      </c>
      <c r="K55" s="783">
        <v>43943</v>
      </c>
      <c r="L55" s="783">
        <v>44440</v>
      </c>
      <c r="M55" s="220">
        <v>48.07587018451494</v>
      </c>
      <c r="N55" s="220">
        <v>17.723940784438732</v>
      </c>
      <c r="O55" s="220">
        <v>64.459076164403555</v>
      </c>
      <c r="P55" s="784">
        <v>7847.69933725392</v>
      </c>
      <c r="Q55" s="789">
        <v>65.799810968953665</v>
      </c>
      <c r="S55" s="1022" t="e">
        <f t="shared" si="0"/>
        <v>#N/A</v>
      </c>
      <c r="T55" s="1022">
        <f t="shared" si="1"/>
        <v>65.799810968953665</v>
      </c>
      <c r="U55" s="1023"/>
      <c r="V55" s="1024"/>
      <c r="W55" s="1025"/>
      <c r="X55" s="1024">
        <v>43943</v>
      </c>
      <c r="Y55" s="1025">
        <f t="shared" ref="Y55" si="7">H55</f>
        <v>0.48888888888888887</v>
      </c>
    </row>
    <row r="56" spans="1:25" x14ac:dyDescent="0.25">
      <c r="A56" t="s">
        <v>28</v>
      </c>
      <c r="B56" t="s">
        <v>1956</v>
      </c>
      <c r="C56">
        <v>63727</v>
      </c>
      <c r="D56">
        <v>26</v>
      </c>
      <c r="E56">
        <v>10</v>
      </c>
      <c r="F56">
        <v>40</v>
      </c>
      <c r="G56" s="220">
        <v>4</v>
      </c>
      <c r="H56" s="1021">
        <v>0.38461538461538464</v>
      </c>
      <c r="I56" s="783">
        <v>44140</v>
      </c>
      <c r="J56" s="783">
        <v>44377</v>
      </c>
      <c r="K56" s="783"/>
      <c r="L56" s="783"/>
      <c r="M56" s="220">
        <v>23.044558513885836</v>
      </c>
      <c r="N56" s="220">
        <v>9.8421218885292721</v>
      </c>
      <c r="O56" s="220">
        <v>47.3029365061888</v>
      </c>
      <c r="P56" s="784">
        <v>5758.990751325442</v>
      </c>
      <c r="Q56" s="789">
        <v>32.886680402415102</v>
      </c>
      <c r="S56" s="1022" t="e">
        <f t="shared" si="0"/>
        <v>#N/A</v>
      </c>
      <c r="T56" s="1022">
        <f t="shared" si="1"/>
        <v>32.886680402415102</v>
      </c>
      <c r="U56" s="1023"/>
      <c r="V56" s="1024">
        <v>44140</v>
      </c>
      <c r="W56" s="1025">
        <f t="shared" si="4"/>
        <v>0.38461538461538464</v>
      </c>
      <c r="X56" s="1024"/>
      <c r="Y56" s="1013"/>
    </row>
    <row r="57" spans="1:25" x14ac:dyDescent="0.25">
      <c r="A57" t="s">
        <v>28</v>
      </c>
      <c r="B57" t="s">
        <v>1955</v>
      </c>
      <c r="C57">
        <v>63727</v>
      </c>
      <c r="D57">
        <v>63</v>
      </c>
      <c r="E57">
        <v>50</v>
      </c>
      <c r="F57">
        <v>200</v>
      </c>
      <c r="G57" s="220">
        <v>4</v>
      </c>
      <c r="H57" s="1021">
        <v>0.79365079365079361</v>
      </c>
      <c r="I57" s="783">
        <v>44137</v>
      </c>
      <c r="J57" s="783">
        <v>44377</v>
      </c>
      <c r="K57" s="783"/>
      <c r="L57" s="783"/>
      <c r="M57" s="220">
        <v>18.227445389585117</v>
      </c>
      <c r="N57" s="220">
        <v>17.969484562645693</v>
      </c>
      <c r="O57" s="220">
        <v>41.550342053134685</v>
      </c>
      <c r="P57" s="784">
        <v>5058.572196381675</v>
      </c>
      <c r="Q57" s="789">
        <v>36.196929952230803</v>
      </c>
      <c r="S57" s="1022" t="e">
        <f t="shared" si="0"/>
        <v>#N/A</v>
      </c>
      <c r="T57" s="1022">
        <f t="shared" si="1"/>
        <v>36.196929952230803</v>
      </c>
      <c r="U57" s="1023"/>
      <c r="V57" s="1024">
        <v>44137</v>
      </c>
      <c r="W57" s="1025">
        <f t="shared" si="4"/>
        <v>0.79365079365079361</v>
      </c>
      <c r="X57" s="1024"/>
      <c r="Y57" s="1013"/>
    </row>
    <row r="58" spans="1:25" x14ac:dyDescent="0.25">
      <c r="A58" t="s">
        <v>28</v>
      </c>
      <c r="B58" t="s">
        <v>1953</v>
      </c>
      <c r="C58">
        <v>63727</v>
      </c>
      <c r="D58">
        <v>160.5</v>
      </c>
      <c r="E58">
        <v>80.25</v>
      </c>
      <c r="F58">
        <v>321</v>
      </c>
      <c r="G58" s="220">
        <v>4</v>
      </c>
      <c r="H58" s="1021">
        <v>0.5</v>
      </c>
      <c r="I58" s="783">
        <v>43875</v>
      </c>
      <c r="J58" s="783">
        <v>44377</v>
      </c>
      <c r="K58" s="783"/>
      <c r="L58" s="783"/>
      <c r="M58" s="220">
        <v>24.209168859188562</v>
      </c>
      <c r="N58" s="220">
        <v>10.389526641115381</v>
      </c>
      <c r="O58" s="220">
        <v>38.5995426680078</v>
      </c>
      <c r="P58" s="784">
        <v>4699.2715997116302</v>
      </c>
      <c r="Q58" s="789">
        <v>34.598695500303947</v>
      </c>
      <c r="S58" s="1022" t="e">
        <f t="shared" si="0"/>
        <v>#N/A</v>
      </c>
      <c r="T58" s="1022">
        <f t="shared" si="1"/>
        <v>34.598695500303947</v>
      </c>
      <c r="U58" s="1023"/>
      <c r="V58" s="1024">
        <v>43875</v>
      </c>
      <c r="W58" s="1025">
        <f t="shared" si="4"/>
        <v>0.5</v>
      </c>
      <c r="X58" s="1024"/>
      <c r="Y58" s="1013"/>
    </row>
    <row r="59" spans="1:25" x14ac:dyDescent="0.25">
      <c r="A59" t="s">
        <v>28</v>
      </c>
      <c r="B59" t="s">
        <v>2384</v>
      </c>
      <c r="C59">
        <v>59939</v>
      </c>
      <c r="D59">
        <v>200</v>
      </c>
      <c r="E59">
        <v>72</v>
      </c>
      <c r="F59">
        <v>288</v>
      </c>
      <c r="G59" s="220">
        <v>4</v>
      </c>
      <c r="H59" s="1021">
        <v>0.36</v>
      </c>
      <c r="I59" s="783">
        <v>41851</v>
      </c>
      <c r="J59" s="783">
        <v>42579</v>
      </c>
      <c r="K59" s="783">
        <v>43943</v>
      </c>
      <c r="L59" s="783">
        <v>44651</v>
      </c>
      <c r="M59" s="220">
        <v>45.106061716024612</v>
      </c>
      <c r="N59" s="220">
        <v>12.189321043089025</v>
      </c>
      <c r="O59" s="220">
        <v>47.020530915107067</v>
      </c>
      <c r="P59" s="784">
        <v>5724.6087169891689</v>
      </c>
      <c r="Q59" s="789">
        <v>57.295382759113629</v>
      </c>
      <c r="S59" s="1022" t="e">
        <f t="shared" si="0"/>
        <v>#N/A</v>
      </c>
      <c r="T59" s="1022">
        <f t="shared" si="1"/>
        <v>57.295382759113629</v>
      </c>
      <c r="U59" s="1023"/>
      <c r="V59" s="1024"/>
      <c r="W59" s="1025"/>
      <c r="X59" s="1024">
        <v>43943</v>
      </c>
      <c r="Y59" s="1025">
        <f t="shared" ref="Y59" si="8">H59</f>
        <v>0.36</v>
      </c>
    </row>
    <row r="60" spans="1:25" x14ac:dyDescent="0.25">
      <c r="A60" t="s">
        <v>28</v>
      </c>
      <c r="B60" t="s">
        <v>2391</v>
      </c>
      <c r="C60">
        <v>64489</v>
      </c>
      <c r="D60">
        <v>90</v>
      </c>
      <c r="E60">
        <v>75</v>
      </c>
      <c r="F60">
        <v>300</v>
      </c>
      <c r="G60" s="220">
        <v>4</v>
      </c>
      <c r="H60" s="1021">
        <v>0.83333333333333337</v>
      </c>
      <c r="I60" s="783">
        <v>44217</v>
      </c>
      <c r="J60" s="783">
        <v>45086</v>
      </c>
      <c r="K60" s="783"/>
      <c r="L60" s="783"/>
      <c r="M60" s="220">
        <v>26.720424037643685</v>
      </c>
      <c r="N60" s="220">
        <v>20.101635576710567</v>
      </c>
      <c r="O60" s="220">
        <v>47.748249999320564</v>
      </c>
      <c r="P60" s="784">
        <v>5814.7671748528292</v>
      </c>
      <c r="Q60" s="789">
        <v>46.822059614354259</v>
      </c>
      <c r="S60" s="1022" t="e">
        <f t="shared" si="0"/>
        <v>#N/A</v>
      </c>
      <c r="T60" s="1022">
        <f t="shared" si="1"/>
        <v>46.822059614354259</v>
      </c>
      <c r="U60" s="1023"/>
      <c r="V60" s="1024">
        <v>44217</v>
      </c>
      <c r="W60" s="1025">
        <f t="shared" si="4"/>
        <v>0.83333333333333337</v>
      </c>
      <c r="X60" s="1024"/>
      <c r="Y60" s="1013"/>
    </row>
    <row r="61" spans="1:25" x14ac:dyDescent="0.25">
      <c r="A61" t="s">
        <v>28</v>
      </c>
      <c r="B61" t="s">
        <v>2805</v>
      </c>
      <c r="C61">
        <v>66620</v>
      </c>
      <c r="D61">
        <v>48</v>
      </c>
      <c r="E61">
        <v>40</v>
      </c>
      <c r="F61">
        <v>160</v>
      </c>
      <c r="G61" s="220">
        <v>4</v>
      </c>
      <c r="H61" s="1021">
        <v>0.83333333333333337</v>
      </c>
      <c r="I61" s="783">
        <v>44351</v>
      </c>
      <c r="J61" s="783">
        <v>45183</v>
      </c>
      <c r="K61" s="783"/>
      <c r="L61" s="783"/>
      <c r="M61" s="220">
        <v>21.173657904296356</v>
      </c>
      <c r="N61" s="220">
        <v>19.705043871194444</v>
      </c>
      <c r="O61" s="220">
        <v>46.71918516273665</v>
      </c>
      <c r="P61" s="784">
        <v>5688.6886902228071</v>
      </c>
      <c r="Q61" s="789">
        <v>40.878701775490804</v>
      </c>
      <c r="S61" s="1022" t="e">
        <f t="shared" si="0"/>
        <v>#N/A</v>
      </c>
      <c r="T61" s="1022">
        <f t="shared" si="1"/>
        <v>40.878701775490804</v>
      </c>
      <c r="U61" s="1023"/>
      <c r="V61" s="1024">
        <v>44351</v>
      </c>
      <c r="W61" s="1025">
        <f t="shared" si="4"/>
        <v>0.83333333333333337</v>
      </c>
      <c r="X61" s="1024"/>
      <c r="Y61" s="1013"/>
    </row>
    <row r="62" spans="1:25" x14ac:dyDescent="0.25">
      <c r="A62" t="s">
        <v>28</v>
      </c>
      <c r="B62" t="s">
        <v>1959</v>
      </c>
      <c r="C62">
        <v>65808</v>
      </c>
      <c r="D62">
        <v>200</v>
      </c>
      <c r="E62">
        <v>100</v>
      </c>
      <c r="F62">
        <v>400</v>
      </c>
      <c r="G62" s="220">
        <v>4</v>
      </c>
      <c r="H62" s="1021">
        <v>0.5</v>
      </c>
      <c r="I62" s="783">
        <v>44364</v>
      </c>
      <c r="J62" s="783">
        <v>45291</v>
      </c>
      <c r="K62" s="783"/>
      <c r="L62" s="783"/>
      <c r="M62" s="220">
        <v>25.462626352629286</v>
      </c>
      <c r="N62" s="220">
        <v>15.668564623998574</v>
      </c>
      <c r="O62" s="220">
        <v>53.414319976348771</v>
      </c>
      <c r="P62" s="784">
        <v>6503.7069719968777</v>
      </c>
      <c r="Q62" s="789">
        <v>41.131190976627856</v>
      </c>
      <c r="S62" s="1022" t="e">
        <f t="shared" si="0"/>
        <v>#N/A</v>
      </c>
      <c r="T62" s="1022">
        <f t="shared" si="1"/>
        <v>41.131190976627856</v>
      </c>
      <c r="U62" s="1023"/>
      <c r="V62" s="1024">
        <v>44364</v>
      </c>
      <c r="W62" s="1025">
        <f t="shared" si="4"/>
        <v>0.5</v>
      </c>
      <c r="X62" s="1024"/>
      <c r="Y62" s="1013"/>
    </row>
    <row r="63" spans="1:25" x14ac:dyDescent="0.25">
      <c r="A63" t="s">
        <v>28</v>
      </c>
      <c r="B63" t="s">
        <v>2806</v>
      </c>
      <c r="C63">
        <v>64908</v>
      </c>
      <c r="D63">
        <v>100</v>
      </c>
      <c r="E63">
        <v>30</v>
      </c>
      <c r="F63">
        <v>120</v>
      </c>
      <c r="G63" s="220">
        <v>4</v>
      </c>
      <c r="H63" s="1021">
        <v>0.3</v>
      </c>
      <c r="I63" s="783">
        <v>43637</v>
      </c>
      <c r="J63" s="783">
        <v>45415</v>
      </c>
      <c r="K63" s="783"/>
      <c r="L63" s="783"/>
      <c r="M63" s="220">
        <v>19.296308165032976</v>
      </c>
      <c r="N63" s="220">
        <v>6.9949010171416548</v>
      </c>
      <c r="O63" s="220">
        <v>44.442203242947066</v>
      </c>
      <c r="P63" s="784">
        <v>5411.1774811730766</v>
      </c>
      <c r="Q63" s="789">
        <v>26.291209182174629</v>
      </c>
      <c r="S63" s="1022" t="e">
        <f t="shared" si="0"/>
        <v>#N/A</v>
      </c>
      <c r="T63" s="1022">
        <f t="shared" si="1"/>
        <v>26.291209182174629</v>
      </c>
      <c r="U63" s="1023"/>
      <c r="V63" s="1024">
        <v>43637</v>
      </c>
      <c r="W63" s="1025">
        <f t="shared" si="4"/>
        <v>0.3</v>
      </c>
      <c r="X63" s="1024"/>
      <c r="Y63" s="1013"/>
    </row>
    <row r="64" spans="1:25" x14ac:dyDescent="0.25">
      <c r="A64" t="s">
        <v>28</v>
      </c>
      <c r="B64" t="s">
        <v>2806</v>
      </c>
      <c r="C64">
        <v>64908</v>
      </c>
      <c r="D64">
        <v>100</v>
      </c>
      <c r="E64">
        <v>10</v>
      </c>
      <c r="F64">
        <v>40</v>
      </c>
      <c r="G64" s="220">
        <v>4</v>
      </c>
      <c r="H64" s="1021">
        <v>0.1</v>
      </c>
      <c r="I64" s="783">
        <v>43683</v>
      </c>
      <c r="J64" s="783">
        <v>45415</v>
      </c>
      <c r="K64" s="783"/>
      <c r="L64" s="783"/>
      <c r="M64" s="220">
        <v>19.296308165032976</v>
      </c>
      <c r="N64" s="220">
        <v>2.2997904204057029</v>
      </c>
      <c r="O64" s="220">
        <v>43.83525357802062</v>
      </c>
      <c r="P64" s="784">
        <v>5337.2767264984814</v>
      </c>
      <c r="Q64" s="789">
        <v>21.596098585438678</v>
      </c>
      <c r="S64" s="1022" t="e">
        <f t="shared" si="0"/>
        <v>#N/A</v>
      </c>
      <c r="T64" s="1022">
        <f t="shared" si="1"/>
        <v>21.596098585438678</v>
      </c>
      <c r="U64" s="1023"/>
      <c r="V64" s="1024">
        <v>43683</v>
      </c>
      <c r="W64" s="1025">
        <f t="shared" si="4"/>
        <v>0.1</v>
      </c>
      <c r="X64" s="1024"/>
      <c r="Y64" s="1013"/>
    </row>
    <row r="65" spans="1:25" x14ac:dyDescent="0.25">
      <c r="A65" t="s">
        <v>28</v>
      </c>
      <c r="B65" t="s">
        <v>2807</v>
      </c>
      <c r="C65">
        <v>65743</v>
      </c>
      <c r="D65">
        <v>100</v>
      </c>
      <c r="E65">
        <v>25</v>
      </c>
      <c r="F65">
        <v>100</v>
      </c>
      <c r="G65" s="220">
        <v>4</v>
      </c>
      <c r="H65" s="1021">
        <v>0.25</v>
      </c>
      <c r="I65" s="783">
        <v>44862</v>
      </c>
      <c r="J65" s="783">
        <v>45379</v>
      </c>
      <c r="K65" s="783"/>
      <c r="L65" s="783"/>
      <c r="M65" s="220">
        <v>22.030587067618431</v>
      </c>
      <c r="N65" s="220">
        <v>7.0749169455821157</v>
      </c>
      <c r="O65" s="220">
        <v>54.392110442157211</v>
      </c>
      <c r="P65" s="784">
        <v>6622.8490990707069</v>
      </c>
      <c r="Q65" s="789">
        <v>29.105504013200541</v>
      </c>
      <c r="S65" s="1022" t="e">
        <f t="shared" si="0"/>
        <v>#N/A</v>
      </c>
      <c r="T65" s="1022">
        <f t="shared" si="1"/>
        <v>29.105504013200541</v>
      </c>
      <c r="U65" s="1023"/>
      <c r="V65" s="1024">
        <v>44862</v>
      </c>
      <c r="W65" s="1025">
        <f t="shared" si="4"/>
        <v>0.25</v>
      </c>
      <c r="X65" s="1024"/>
      <c r="Y65" s="1013"/>
    </row>
    <row r="66" spans="1:25" x14ac:dyDescent="0.25">
      <c r="A66" t="s">
        <v>28</v>
      </c>
      <c r="B66" t="s">
        <v>2807</v>
      </c>
      <c r="C66">
        <v>65743</v>
      </c>
      <c r="D66">
        <v>100</v>
      </c>
      <c r="E66">
        <v>25</v>
      </c>
      <c r="F66">
        <v>100</v>
      </c>
      <c r="G66" s="220">
        <v>4</v>
      </c>
      <c r="H66" s="1021">
        <v>0.25</v>
      </c>
      <c r="I66" s="783">
        <v>44328</v>
      </c>
      <c r="J66" s="783">
        <v>45379</v>
      </c>
      <c r="K66" s="783"/>
      <c r="L66" s="783"/>
      <c r="M66" s="220">
        <v>22.030587067618431</v>
      </c>
      <c r="N66" s="220">
        <v>7.0749169455821157</v>
      </c>
      <c r="O66" s="220">
        <v>54.392110442157211</v>
      </c>
      <c r="P66" s="784">
        <v>6622.8490990707069</v>
      </c>
      <c r="Q66" s="789">
        <v>29.105504013200541</v>
      </c>
      <c r="S66" s="1022" t="e">
        <f t="shared" si="0"/>
        <v>#N/A</v>
      </c>
      <c r="T66" s="1022">
        <f t="shared" si="1"/>
        <v>29.105504013200541</v>
      </c>
      <c r="U66" s="1023"/>
      <c r="V66" s="1024">
        <v>44328</v>
      </c>
      <c r="W66" s="1025">
        <f t="shared" si="4"/>
        <v>0.25</v>
      </c>
      <c r="X66" s="1024"/>
      <c r="Y66" s="1013"/>
    </row>
    <row r="67" spans="1:25" x14ac:dyDescent="0.25">
      <c r="A67" t="s">
        <v>46</v>
      </c>
      <c r="B67" t="s">
        <v>1961</v>
      </c>
      <c r="C67">
        <v>63722</v>
      </c>
      <c r="D67">
        <v>22</v>
      </c>
      <c r="E67">
        <v>1</v>
      </c>
      <c r="F67">
        <v>2</v>
      </c>
      <c r="G67" s="220">
        <v>2</v>
      </c>
      <c r="H67" s="1021">
        <v>4.5454545454545456E-2</v>
      </c>
      <c r="I67" s="783">
        <v>43510</v>
      </c>
      <c r="J67" s="783">
        <v>44166</v>
      </c>
      <c r="K67" s="783"/>
      <c r="L67" s="783"/>
      <c r="M67" s="220"/>
      <c r="N67" s="220"/>
      <c r="O67" s="220"/>
      <c r="P67" s="784"/>
      <c r="Q67" s="789">
        <v>28.710846434155105</v>
      </c>
      <c r="S67" s="1022" t="e">
        <f t="shared" si="0"/>
        <v>#N/A</v>
      </c>
      <c r="T67" s="1022">
        <f t="shared" si="1"/>
        <v>28.710846434155105</v>
      </c>
      <c r="U67" s="1023"/>
      <c r="V67" s="1024">
        <v>43510</v>
      </c>
      <c r="W67" s="1025">
        <f t="shared" si="4"/>
        <v>4.5454545454545456E-2</v>
      </c>
      <c r="X67" s="1024"/>
      <c r="Y67" s="1013"/>
    </row>
    <row r="68" spans="1:25" x14ac:dyDescent="0.25">
      <c r="A68" t="s">
        <v>46</v>
      </c>
      <c r="B68" t="s">
        <v>2393</v>
      </c>
      <c r="C68">
        <v>63731</v>
      </c>
      <c r="D68">
        <v>325</v>
      </c>
      <c r="E68">
        <v>125</v>
      </c>
      <c r="F68">
        <v>500</v>
      </c>
      <c r="G68" s="220">
        <v>4</v>
      </c>
      <c r="H68" s="1021">
        <v>0.38461538461538464</v>
      </c>
      <c r="I68" s="783">
        <v>43501</v>
      </c>
      <c r="J68" s="783">
        <v>45093</v>
      </c>
      <c r="K68" s="783"/>
      <c r="L68" s="783"/>
      <c r="M68" s="220"/>
      <c r="N68" s="220"/>
      <c r="O68" s="220"/>
      <c r="P68" s="784"/>
      <c r="Q68" s="789">
        <v>25.87687298621676</v>
      </c>
      <c r="S68" s="1022" t="e">
        <f t="shared" si="0"/>
        <v>#N/A</v>
      </c>
      <c r="T68" s="1022">
        <f t="shared" si="1"/>
        <v>25.87687298621676</v>
      </c>
      <c r="U68" s="1023"/>
      <c r="V68" s="1024">
        <v>43501</v>
      </c>
      <c r="W68" s="1025">
        <f t="shared" si="4"/>
        <v>0.38461538461538464</v>
      </c>
      <c r="X68" s="1024"/>
      <c r="Y68" s="1013"/>
    </row>
    <row r="69" spans="1:25" x14ac:dyDescent="0.25">
      <c r="A69" t="s">
        <v>46</v>
      </c>
      <c r="B69" t="s">
        <v>2392</v>
      </c>
      <c r="C69">
        <v>63776</v>
      </c>
      <c r="D69">
        <v>248</v>
      </c>
      <c r="E69">
        <v>100</v>
      </c>
      <c r="F69">
        <v>400</v>
      </c>
      <c r="G69" s="220">
        <v>4</v>
      </c>
      <c r="H69" s="1021">
        <v>0.40322580645161288</v>
      </c>
      <c r="I69" s="783">
        <v>43501</v>
      </c>
      <c r="J69" s="783">
        <v>45079</v>
      </c>
      <c r="K69" s="783"/>
      <c r="L69" s="783"/>
      <c r="M69" s="220"/>
      <c r="N69" s="220"/>
      <c r="O69" s="220"/>
      <c r="P69" s="784"/>
      <c r="Q69" s="789">
        <v>25.571208959646583</v>
      </c>
      <c r="S69" s="1022" t="e">
        <f t="shared" si="0"/>
        <v>#N/A</v>
      </c>
      <c r="T69" s="1022">
        <f t="shared" si="1"/>
        <v>25.571208959646583</v>
      </c>
      <c r="U69" s="1023"/>
      <c r="V69" s="1024">
        <v>43501</v>
      </c>
      <c r="W69" s="1025">
        <f t="shared" si="4"/>
        <v>0.40322580645161288</v>
      </c>
      <c r="X69" s="1024"/>
      <c r="Y69" s="1013"/>
    </row>
    <row r="70" spans="1:25" x14ac:dyDescent="0.25">
      <c r="A70" t="s">
        <v>27</v>
      </c>
      <c r="B70" t="s">
        <v>1962</v>
      </c>
      <c r="C70"/>
      <c r="D70">
        <v>50</v>
      </c>
      <c r="E70">
        <v>12</v>
      </c>
      <c r="F70">
        <v>24</v>
      </c>
      <c r="G70" s="220">
        <v>2</v>
      </c>
      <c r="H70" s="1021">
        <v>0.24</v>
      </c>
      <c r="I70" s="783">
        <v>43952</v>
      </c>
      <c r="J70" s="783">
        <v>44926</v>
      </c>
      <c r="K70" s="783"/>
      <c r="L70" s="783"/>
      <c r="M70" s="220"/>
      <c r="N70" s="220"/>
      <c r="O70" s="220"/>
      <c r="P70" s="784"/>
      <c r="Q70" s="789">
        <v>28.505472648748533</v>
      </c>
      <c r="S70" s="1022" t="e">
        <f t="shared" si="0"/>
        <v>#N/A</v>
      </c>
      <c r="T70" s="1022">
        <f t="shared" si="1"/>
        <v>28.505472648748533</v>
      </c>
      <c r="U70" s="1023"/>
      <c r="V70" s="1024">
        <v>43952</v>
      </c>
      <c r="W70" s="1025">
        <f t="shared" si="4"/>
        <v>0.24</v>
      </c>
      <c r="X70" s="1024"/>
      <c r="Y70" s="1013"/>
    </row>
    <row r="71" spans="1:25" x14ac:dyDescent="0.25">
      <c r="A71" t="s">
        <v>35</v>
      </c>
      <c r="B71" t="s">
        <v>1963</v>
      </c>
      <c r="C71">
        <v>63721</v>
      </c>
      <c r="D71">
        <v>213</v>
      </c>
      <c r="E71">
        <v>40</v>
      </c>
      <c r="F71">
        <v>80</v>
      </c>
      <c r="G71" s="220">
        <v>2</v>
      </c>
      <c r="H71" s="1021">
        <v>0.18779342723004694</v>
      </c>
      <c r="I71" s="783">
        <v>43739</v>
      </c>
      <c r="J71" s="783">
        <v>44537</v>
      </c>
      <c r="K71" s="783"/>
      <c r="L71" s="783"/>
      <c r="M71" s="220"/>
      <c r="N71" s="220"/>
      <c r="O71" s="220"/>
      <c r="P71" s="784"/>
      <c r="Q71" s="789">
        <v>25.895711598389941</v>
      </c>
      <c r="S71" s="1022" t="e">
        <f t="shared" si="0"/>
        <v>#N/A</v>
      </c>
      <c r="T71" s="1022">
        <f t="shared" si="1"/>
        <v>25.895711598389941</v>
      </c>
      <c r="U71" s="1023"/>
      <c r="V71" s="1024">
        <v>43739</v>
      </c>
      <c r="W71" s="1025">
        <f t="shared" si="4"/>
        <v>0.18779342723004694</v>
      </c>
      <c r="X71" s="1024"/>
      <c r="Y71" s="1013"/>
    </row>
    <row r="72" spans="1:25" x14ac:dyDescent="0.25">
      <c r="A72" t="s">
        <v>35</v>
      </c>
      <c r="B72" t="s">
        <v>1964</v>
      </c>
      <c r="C72">
        <v>63522</v>
      </c>
      <c r="D72">
        <v>195.5</v>
      </c>
      <c r="E72">
        <v>40</v>
      </c>
      <c r="F72">
        <v>80</v>
      </c>
      <c r="G72" s="220">
        <v>2</v>
      </c>
      <c r="H72" s="1021">
        <v>0.20460358056265984</v>
      </c>
      <c r="I72" s="783">
        <v>43739</v>
      </c>
      <c r="J72" s="783">
        <v>44742</v>
      </c>
      <c r="K72" s="783"/>
      <c r="L72" s="783"/>
      <c r="M72" s="220"/>
      <c r="N72" s="220"/>
      <c r="O72" s="220"/>
      <c r="P72" s="784"/>
      <c r="Q72" s="789">
        <v>25.141584488554528</v>
      </c>
      <c r="S72" s="1022" t="e">
        <f t="shared" si="0"/>
        <v>#N/A</v>
      </c>
      <c r="T72" s="1022">
        <f t="shared" si="1"/>
        <v>25.141584488554528</v>
      </c>
      <c r="U72" s="1023"/>
      <c r="V72" s="1024">
        <v>43739</v>
      </c>
      <c r="W72" s="1025">
        <f t="shared" si="4"/>
        <v>0.20460358056265984</v>
      </c>
      <c r="X72" s="1024"/>
      <c r="Y72" s="1013"/>
    </row>
    <row r="73" spans="1:25" x14ac:dyDescent="0.25">
      <c r="A73" t="s">
        <v>11</v>
      </c>
      <c r="B73" t="s">
        <v>1967</v>
      </c>
      <c r="C73">
        <v>63280</v>
      </c>
      <c r="D73">
        <v>14</v>
      </c>
      <c r="E73">
        <v>14</v>
      </c>
      <c r="F73">
        <v>70</v>
      </c>
      <c r="G73" s="220">
        <v>5</v>
      </c>
      <c r="H73" s="1021">
        <v>1</v>
      </c>
      <c r="I73" s="783">
        <v>43007</v>
      </c>
      <c r="J73" s="783">
        <v>43709</v>
      </c>
      <c r="K73" s="783"/>
      <c r="L73" s="783"/>
      <c r="M73" s="220"/>
      <c r="N73" s="220"/>
      <c r="O73" s="220"/>
      <c r="P73" s="784"/>
      <c r="Q73" s="789">
        <v>95.095698431009168</v>
      </c>
      <c r="S73" s="1022">
        <f t="shared" si="0"/>
        <v>95.095698431009168</v>
      </c>
      <c r="T73" s="1022" t="e">
        <f t="shared" si="1"/>
        <v>#N/A</v>
      </c>
      <c r="U73" s="1023"/>
      <c r="V73" s="1024">
        <v>43007</v>
      </c>
      <c r="W73" s="1025">
        <f t="shared" si="4"/>
        <v>1</v>
      </c>
      <c r="X73" s="1024"/>
      <c r="Y73" s="1013"/>
    </row>
    <row r="74" spans="1:25" x14ac:dyDescent="0.25">
      <c r="A74" t="s">
        <v>11</v>
      </c>
      <c r="B74" t="s">
        <v>1966</v>
      </c>
      <c r="C74">
        <v>61068</v>
      </c>
      <c r="D74">
        <v>20</v>
      </c>
      <c r="E74">
        <v>20</v>
      </c>
      <c r="F74">
        <v>100</v>
      </c>
      <c r="G74" s="220">
        <v>5</v>
      </c>
      <c r="H74" s="1021">
        <v>1</v>
      </c>
      <c r="I74" s="783">
        <v>42734</v>
      </c>
      <c r="J74" s="783">
        <v>43374</v>
      </c>
      <c r="K74" s="783"/>
      <c r="L74" s="783"/>
      <c r="M74" s="220"/>
      <c r="N74" s="220"/>
      <c r="O74" s="220"/>
      <c r="P74" s="784"/>
      <c r="Q74" s="789">
        <v>99.79381333964335</v>
      </c>
      <c r="S74" s="1022">
        <f t="shared" si="0"/>
        <v>99.79381333964335</v>
      </c>
      <c r="T74" s="1022" t="e">
        <f t="shared" si="1"/>
        <v>#N/A</v>
      </c>
      <c r="U74" s="1023"/>
      <c r="V74" s="1024">
        <v>42734</v>
      </c>
      <c r="W74" s="1025">
        <f t="shared" si="4"/>
        <v>1</v>
      </c>
      <c r="X74" s="1024"/>
      <c r="Y74" s="1013"/>
    </row>
    <row r="75" spans="1:25" x14ac:dyDescent="0.25">
      <c r="A75" t="s">
        <v>11</v>
      </c>
      <c r="B75" t="s">
        <v>2808</v>
      </c>
      <c r="C75">
        <v>58639</v>
      </c>
      <c r="D75">
        <v>12</v>
      </c>
      <c r="E75">
        <v>6</v>
      </c>
      <c r="F75">
        <v>4.63</v>
      </c>
      <c r="G75" s="220">
        <v>0.77166666666666661</v>
      </c>
      <c r="H75" s="1021">
        <v>0.5</v>
      </c>
      <c r="I75" s="783">
        <v>42080</v>
      </c>
      <c r="J75" s="783">
        <v>42217</v>
      </c>
      <c r="K75" s="783"/>
      <c r="L75" s="783"/>
      <c r="M75" s="220"/>
      <c r="N75" s="220"/>
      <c r="O75" s="220"/>
      <c r="P75" s="784"/>
      <c r="Q75" s="789"/>
      <c r="S75" s="1022"/>
      <c r="T75" s="1022"/>
      <c r="U75" s="1023"/>
      <c r="V75" s="1024">
        <v>42080</v>
      </c>
      <c r="W75" s="1025">
        <f t="shared" si="4"/>
        <v>0.5</v>
      </c>
      <c r="X75" s="1024"/>
      <c r="Y75" s="1013"/>
    </row>
    <row r="76" spans="1:25" x14ac:dyDescent="0.25">
      <c r="A76" t="s">
        <v>11</v>
      </c>
      <c r="B76" t="s">
        <v>174</v>
      </c>
      <c r="C76">
        <v>64094</v>
      </c>
      <c r="D76">
        <v>15</v>
      </c>
      <c r="E76">
        <v>15</v>
      </c>
      <c r="F76">
        <v>60</v>
      </c>
      <c r="G76" s="220">
        <v>4</v>
      </c>
      <c r="H76" s="1021">
        <v>1</v>
      </c>
      <c r="I76" s="783">
        <v>44075</v>
      </c>
      <c r="J76" s="783">
        <v>45261</v>
      </c>
      <c r="K76" s="783"/>
      <c r="L76" s="783"/>
      <c r="M76" s="220"/>
      <c r="N76" s="220"/>
      <c r="O76" s="220"/>
      <c r="P76" s="784"/>
      <c r="Q76" s="789">
        <v>88.602129865759636</v>
      </c>
      <c r="S76" s="1022">
        <f t="shared" si="0"/>
        <v>88.602129865759636</v>
      </c>
      <c r="T76" s="1022" t="e">
        <f t="shared" si="1"/>
        <v>#N/A</v>
      </c>
      <c r="U76" s="1023"/>
      <c r="V76" s="1024">
        <v>44075</v>
      </c>
      <c r="W76" s="1025">
        <f t="shared" si="4"/>
        <v>1</v>
      </c>
      <c r="X76" s="1024"/>
      <c r="Y76" s="1013"/>
    </row>
    <row r="77" spans="1:25" x14ac:dyDescent="0.25">
      <c r="A77" t="s">
        <v>11</v>
      </c>
      <c r="B77" t="s">
        <v>167</v>
      </c>
      <c r="C77">
        <v>62529</v>
      </c>
      <c r="D77">
        <v>30</v>
      </c>
      <c r="E77">
        <v>30</v>
      </c>
      <c r="F77">
        <v>120</v>
      </c>
      <c r="G77" s="220">
        <v>4</v>
      </c>
      <c r="H77" s="1021">
        <v>1</v>
      </c>
      <c r="I77" s="783">
        <v>43461</v>
      </c>
      <c r="J77" s="783">
        <v>44742</v>
      </c>
      <c r="K77" s="783"/>
      <c r="L77" s="783"/>
      <c r="M77" s="220"/>
      <c r="N77" s="220"/>
      <c r="O77" s="220"/>
      <c r="P77" s="784"/>
      <c r="Q77" s="789">
        <v>72.477885639858201</v>
      </c>
      <c r="S77" s="1022">
        <f t="shared" si="0"/>
        <v>72.477885639858201</v>
      </c>
      <c r="T77" s="1022" t="e">
        <f t="shared" si="1"/>
        <v>#N/A</v>
      </c>
      <c r="U77" s="1023"/>
      <c r="V77" s="1024">
        <v>43461</v>
      </c>
      <c r="W77" s="1025">
        <f t="shared" si="4"/>
        <v>1</v>
      </c>
      <c r="X77" s="1024"/>
      <c r="Y77" s="1013"/>
    </row>
    <row r="78" spans="1:25" x14ac:dyDescent="0.25">
      <c r="A78" t="s">
        <v>11</v>
      </c>
      <c r="B78" t="s">
        <v>1968</v>
      </c>
      <c r="C78">
        <v>63723</v>
      </c>
      <c r="D78">
        <v>52</v>
      </c>
      <c r="E78">
        <v>52</v>
      </c>
      <c r="F78">
        <v>208</v>
      </c>
      <c r="G78" s="220">
        <v>4</v>
      </c>
      <c r="H78" s="1021">
        <v>1</v>
      </c>
      <c r="I78" s="783">
        <v>43461</v>
      </c>
      <c r="J78" s="783">
        <v>44561</v>
      </c>
      <c r="K78" s="783"/>
      <c r="L78" s="783"/>
      <c r="M78" s="220"/>
      <c r="N78" s="220"/>
      <c r="O78" s="220"/>
      <c r="P78" s="784"/>
      <c r="Q78" s="789">
        <v>84.97348102959198</v>
      </c>
      <c r="S78" s="1022">
        <f t="shared" si="0"/>
        <v>84.97348102959198</v>
      </c>
      <c r="T78" s="1022" t="e">
        <f t="shared" si="1"/>
        <v>#N/A</v>
      </c>
      <c r="U78" s="1023"/>
      <c r="V78" s="1024">
        <v>43461</v>
      </c>
      <c r="W78" s="1025">
        <f t="shared" si="4"/>
        <v>1</v>
      </c>
      <c r="X78" s="1024"/>
      <c r="Y78" s="1013"/>
    </row>
    <row r="79" spans="1:25" x14ac:dyDescent="0.25">
      <c r="A79" t="s">
        <v>11</v>
      </c>
      <c r="B79" t="s">
        <v>170</v>
      </c>
      <c r="C79">
        <v>64095</v>
      </c>
      <c r="D79">
        <v>20</v>
      </c>
      <c r="E79">
        <v>20</v>
      </c>
      <c r="F79">
        <v>80</v>
      </c>
      <c r="G79" s="220">
        <v>4</v>
      </c>
      <c r="H79" s="1021">
        <v>1</v>
      </c>
      <c r="I79" s="783">
        <v>44075</v>
      </c>
      <c r="J79" s="783">
        <v>45261</v>
      </c>
      <c r="K79" s="783"/>
      <c r="L79" s="783"/>
      <c r="M79" s="220"/>
      <c r="N79" s="220"/>
      <c r="O79" s="220"/>
      <c r="P79" s="784"/>
      <c r="Q79" s="789">
        <v>70.881051949530246</v>
      </c>
      <c r="S79" s="1022">
        <f t="shared" si="0"/>
        <v>70.881051949530246</v>
      </c>
      <c r="T79" s="1022" t="e">
        <f t="shared" si="1"/>
        <v>#N/A</v>
      </c>
      <c r="U79" s="1023"/>
      <c r="V79" s="1024">
        <v>44075</v>
      </c>
      <c r="W79" s="1025">
        <f t="shared" si="4"/>
        <v>1</v>
      </c>
      <c r="X79" s="1024"/>
      <c r="Y79" s="1013"/>
    </row>
    <row r="80" spans="1:25" x14ac:dyDescent="0.25">
      <c r="A80" t="s">
        <v>11</v>
      </c>
      <c r="B80" t="s">
        <v>408</v>
      </c>
      <c r="C80"/>
      <c r="D80">
        <v>40</v>
      </c>
      <c r="E80">
        <v>40</v>
      </c>
      <c r="F80">
        <v>160</v>
      </c>
      <c r="G80" s="220">
        <v>4</v>
      </c>
      <c r="H80" s="1021">
        <v>1</v>
      </c>
      <c r="I80" s="783">
        <v>44188</v>
      </c>
      <c r="J80" s="783">
        <v>44926</v>
      </c>
      <c r="K80" s="783"/>
      <c r="L80" s="783"/>
      <c r="M80" s="220"/>
      <c r="N80" s="220"/>
      <c r="O80" s="220"/>
      <c r="P80" s="784"/>
      <c r="Q80" s="789">
        <v>66.022211447542631</v>
      </c>
      <c r="S80" s="1022">
        <f t="shared" si="0"/>
        <v>66.022211447542631</v>
      </c>
      <c r="T80" s="1022" t="e">
        <f t="shared" si="1"/>
        <v>#N/A</v>
      </c>
      <c r="U80" s="1023"/>
      <c r="V80" s="1024">
        <v>44188</v>
      </c>
      <c r="W80" s="1025">
        <f t="shared" si="4"/>
        <v>1</v>
      </c>
      <c r="X80" s="1024"/>
      <c r="Y80" s="1013"/>
    </row>
    <row r="81" spans="1:25" x14ac:dyDescent="0.25">
      <c r="A81" t="s">
        <v>11</v>
      </c>
      <c r="B81" t="s">
        <v>162</v>
      </c>
      <c r="C81">
        <v>64256</v>
      </c>
      <c r="D81">
        <v>60</v>
      </c>
      <c r="E81">
        <v>60</v>
      </c>
      <c r="F81">
        <v>240</v>
      </c>
      <c r="G81" s="220">
        <v>4</v>
      </c>
      <c r="H81" s="1021">
        <v>1</v>
      </c>
      <c r="I81" s="783">
        <v>43462</v>
      </c>
      <c r="J81" s="783">
        <v>44397</v>
      </c>
      <c r="K81" s="783"/>
      <c r="L81" s="783"/>
      <c r="M81" s="220"/>
      <c r="N81" s="220"/>
      <c r="O81" s="220"/>
      <c r="P81" s="784"/>
      <c r="Q81" s="789">
        <v>64.51214951439357</v>
      </c>
      <c r="S81" s="1022">
        <f t="shared" si="0"/>
        <v>64.51214951439357</v>
      </c>
      <c r="T81" s="1022" t="e">
        <f t="shared" si="1"/>
        <v>#N/A</v>
      </c>
      <c r="U81" s="1023"/>
      <c r="V81" s="1024">
        <v>43462</v>
      </c>
      <c r="W81" s="1025">
        <f t="shared" si="4"/>
        <v>1</v>
      </c>
      <c r="X81" s="1024"/>
      <c r="Y81" s="1013"/>
    </row>
    <row r="82" spans="1:25" x14ac:dyDescent="0.25">
      <c r="A82" t="s">
        <v>11</v>
      </c>
      <c r="B82" t="s">
        <v>172</v>
      </c>
      <c r="C82">
        <v>63799</v>
      </c>
      <c r="D82">
        <v>60</v>
      </c>
      <c r="E82">
        <v>60</v>
      </c>
      <c r="F82">
        <v>240</v>
      </c>
      <c r="G82" s="220">
        <v>4</v>
      </c>
      <c r="H82" s="1021">
        <v>1</v>
      </c>
      <c r="I82" s="783">
        <v>44075</v>
      </c>
      <c r="J82" s="783">
        <v>44713</v>
      </c>
      <c r="K82" s="783"/>
      <c r="L82" s="783"/>
      <c r="M82" s="220"/>
      <c r="N82" s="220"/>
      <c r="O82" s="220"/>
      <c r="P82" s="784"/>
      <c r="Q82" s="789">
        <v>107.16787941959294</v>
      </c>
      <c r="S82" s="1022">
        <f t="shared" si="0"/>
        <v>107.16787941959294</v>
      </c>
      <c r="T82" s="1022" t="e">
        <f t="shared" si="1"/>
        <v>#N/A</v>
      </c>
      <c r="U82" s="1023"/>
      <c r="V82" s="1024">
        <v>44075</v>
      </c>
      <c r="W82" s="1025">
        <f t="shared" si="4"/>
        <v>1</v>
      </c>
      <c r="X82" s="1024"/>
      <c r="Y82" s="1013"/>
    </row>
    <row r="83" spans="1:25" x14ac:dyDescent="0.25">
      <c r="A83" t="s">
        <v>11</v>
      </c>
      <c r="B83" t="s">
        <v>1523</v>
      </c>
      <c r="C83"/>
      <c r="D83">
        <v>42</v>
      </c>
      <c r="E83">
        <v>42</v>
      </c>
      <c r="F83">
        <v>168</v>
      </c>
      <c r="G83" s="220">
        <v>4</v>
      </c>
      <c r="H83" s="1021">
        <v>1</v>
      </c>
      <c r="I83" s="783">
        <v>44166</v>
      </c>
      <c r="J83" s="783">
        <v>45391</v>
      </c>
      <c r="K83" s="783"/>
      <c r="L83" s="783"/>
      <c r="M83" s="220"/>
      <c r="N83" s="220"/>
      <c r="O83" s="220"/>
      <c r="P83" s="784"/>
      <c r="Q83" s="789">
        <v>101.65410426516661</v>
      </c>
      <c r="S83" s="1022">
        <f t="shared" si="0"/>
        <v>101.65410426516661</v>
      </c>
      <c r="T83" s="1022" t="e">
        <f t="shared" si="1"/>
        <v>#N/A</v>
      </c>
      <c r="U83" s="1023"/>
      <c r="V83" s="1024">
        <v>44166</v>
      </c>
      <c r="W83" s="1025">
        <f t="shared" si="4"/>
        <v>1</v>
      </c>
      <c r="X83" s="1024"/>
      <c r="Y83" s="1013"/>
    </row>
    <row r="84" spans="1:25" x14ac:dyDescent="0.25">
      <c r="A84" t="s">
        <v>11</v>
      </c>
      <c r="B84" t="s">
        <v>175</v>
      </c>
      <c r="C84"/>
      <c r="D84">
        <v>120</v>
      </c>
      <c r="E84">
        <v>120</v>
      </c>
      <c r="F84">
        <v>480</v>
      </c>
      <c r="G84" s="220">
        <v>4</v>
      </c>
      <c r="H84" s="1021">
        <v>1</v>
      </c>
      <c r="I84" s="783">
        <v>44075</v>
      </c>
      <c r="J84" s="783">
        <v>45261</v>
      </c>
      <c r="K84" s="783"/>
      <c r="L84" s="783"/>
      <c r="M84" s="220"/>
      <c r="N84" s="220"/>
      <c r="O84" s="220"/>
      <c r="P84" s="784"/>
      <c r="Q84" s="789">
        <v>76.875372281120391</v>
      </c>
      <c r="S84" s="1022">
        <f t="shared" si="0"/>
        <v>76.875372281120391</v>
      </c>
      <c r="T84" s="1022" t="e">
        <f t="shared" si="1"/>
        <v>#N/A</v>
      </c>
      <c r="U84" s="1023"/>
      <c r="V84" s="1024">
        <v>44075</v>
      </c>
      <c r="W84" s="1025">
        <f t="shared" si="4"/>
        <v>1</v>
      </c>
      <c r="X84" s="1024"/>
      <c r="Y84" s="1013"/>
    </row>
    <row r="85" spans="1:25" x14ac:dyDescent="0.25">
      <c r="A85" t="s">
        <v>11</v>
      </c>
      <c r="B85" t="s">
        <v>164</v>
      </c>
      <c r="C85">
        <v>57242</v>
      </c>
      <c r="D85">
        <v>39</v>
      </c>
      <c r="E85">
        <v>39</v>
      </c>
      <c r="F85">
        <v>156</v>
      </c>
      <c r="G85" s="220">
        <v>4</v>
      </c>
      <c r="H85" s="1021">
        <v>1</v>
      </c>
      <c r="I85" s="783">
        <v>43463</v>
      </c>
      <c r="J85" s="783">
        <v>44773</v>
      </c>
      <c r="K85" s="783"/>
      <c r="L85" s="783"/>
      <c r="M85" s="220"/>
      <c r="N85" s="220"/>
      <c r="O85" s="220"/>
      <c r="P85" s="784"/>
      <c r="Q85" s="789">
        <v>75.777539519678371</v>
      </c>
      <c r="S85" s="1022">
        <f t="shared" si="0"/>
        <v>75.777539519678371</v>
      </c>
      <c r="T85" s="1022" t="e">
        <f t="shared" si="1"/>
        <v>#N/A</v>
      </c>
      <c r="U85" s="1023"/>
      <c r="V85" s="1024">
        <v>43463</v>
      </c>
      <c r="W85" s="1025">
        <f t="shared" si="4"/>
        <v>1</v>
      </c>
      <c r="X85" s="1024"/>
      <c r="Y85" s="1013"/>
    </row>
    <row r="86" spans="1:25" x14ac:dyDescent="0.25">
      <c r="A86" t="s">
        <v>11</v>
      </c>
      <c r="B86" t="s">
        <v>176</v>
      </c>
      <c r="C86">
        <v>66002</v>
      </c>
      <c r="D86">
        <v>7</v>
      </c>
      <c r="E86">
        <v>7</v>
      </c>
      <c r="F86">
        <v>35</v>
      </c>
      <c r="G86" s="220">
        <v>5</v>
      </c>
      <c r="H86" s="1021">
        <v>1</v>
      </c>
      <c r="I86" s="783">
        <v>44075</v>
      </c>
      <c r="J86" s="783">
        <v>45261</v>
      </c>
      <c r="K86" s="783"/>
      <c r="L86" s="783"/>
      <c r="M86" s="220"/>
      <c r="N86" s="220"/>
      <c r="O86" s="220"/>
      <c r="P86" s="784"/>
      <c r="Q86" s="789">
        <v>103.27873421381288</v>
      </c>
      <c r="S86" s="1022">
        <f t="shared" si="0"/>
        <v>103.27873421381288</v>
      </c>
      <c r="T86" s="1022" t="e">
        <f t="shared" si="1"/>
        <v>#N/A</v>
      </c>
      <c r="U86" s="1023"/>
      <c r="V86" s="1024">
        <v>44075</v>
      </c>
      <c r="W86" s="1025">
        <f t="shared" si="4"/>
        <v>1</v>
      </c>
      <c r="X86" s="1024"/>
      <c r="Y86" s="1013"/>
    </row>
    <row r="87" spans="1:25" x14ac:dyDescent="0.25">
      <c r="A87" t="s">
        <v>11</v>
      </c>
      <c r="B87" t="s">
        <v>168</v>
      </c>
      <c r="C87">
        <v>62534</v>
      </c>
      <c r="D87">
        <v>15</v>
      </c>
      <c r="E87">
        <v>15</v>
      </c>
      <c r="F87">
        <v>60</v>
      </c>
      <c r="G87" s="220">
        <v>4</v>
      </c>
      <c r="H87" s="1021">
        <v>1</v>
      </c>
      <c r="I87" s="783">
        <v>43461</v>
      </c>
      <c r="J87" s="783">
        <v>44742</v>
      </c>
      <c r="K87" s="783"/>
      <c r="L87" s="783"/>
      <c r="M87" s="220"/>
      <c r="N87" s="220"/>
      <c r="O87" s="220"/>
      <c r="P87" s="784"/>
      <c r="Q87" s="789">
        <v>96.896802810895736</v>
      </c>
      <c r="S87" s="1022">
        <f t="shared" si="0"/>
        <v>96.896802810895736</v>
      </c>
      <c r="T87" s="1022" t="e">
        <f t="shared" si="1"/>
        <v>#N/A</v>
      </c>
      <c r="U87" s="1023"/>
      <c r="V87" s="1024">
        <v>43461</v>
      </c>
      <c r="W87" s="1025">
        <f t="shared" si="4"/>
        <v>1</v>
      </c>
      <c r="X87" s="1024"/>
      <c r="Y87" s="1013"/>
    </row>
    <row r="88" spans="1:25" x14ac:dyDescent="0.25">
      <c r="A88" t="s">
        <v>11</v>
      </c>
      <c r="B88" t="s">
        <v>169</v>
      </c>
      <c r="C88"/>
      <c r="D88">
        <v>60</v>
      </c>
      <c r="E88">
        <v>60</v>
      </c>
      <c r="F88">
        <v>240</v>
      </c>
      <c r="G88" s="220">
        <v>4</v>
      </c>
      <c r="H88" s="1021">
        <v>1</v>
      </c>
      <c r="I88" s="783">
        <v>44124</v>
      </c>
      <c r="J88" s="783">
        <v>45199</v>
      </c>
      <c r="K88" s="783"/>
      <c r="L88" s="783"/>
      <c r="M88" s="220"/>
      <c r="N88" s="220"/>
      <c r="O88" s="220"/>
      <c r="P88" s="784"/>
      <c r="Q88" s="789">
        <v>72.628084331026329</v>
      </c>
      <c r="S88" s="1022">
        <f t="shared" si="0"/>
        <v>72.628084331026329</v>
      </c>
      <c r="T88" s="1022" t="e">
        <f t="shared" si="1"/>
        <v>#N/A</v>
      </c>
      <c r="U88" s="1023"/>
      <c r="V88" s="1024">
        <v>44124</v>
      </c>
      <c r="W88" s="1025">
        <f t="shared" si="4"/>
        <v>1</v>
      </c>
      <c r="X88" s="1024"/>
      <c r="Y88" s="1013"/>
    </row>
    <row r="89" spans="1:25" x14ac:dyDescent="0.25">
      <c r="A89" t="s">
        <v>11</v>
      </c>
      <c r="B89" t="s">
        <v>171</v>
      </c>
      <c r="C89"/>
      <c r="D89">
        <v>40</v>
      </c>
      <c r="E89">
        <v>40</v>
      </c>
      <c r="F89">
        <v>160</v>
      </c>
      <c r="G89" s="220">
        <v>4</v>
      </c>
      <c r="H89" s="1021">
        <v>1</v>
      </c>
      <c r="I89" s="783">
        <v>44075</v>
      </c>
      <c r="J89" s="783">
        <v>45261</v>
      </c>
      <c r="K89" s="783"/>
      <c r="L89" s="783"/>
      <c r="M89" s="220"/>
      <c r="N89" s="220"/>
      <c r="O89" s="220"/>
      <c r="P89" s="784"/>
      <c r="Q89" s="789">
        <v>72.880741979336378</v>
      </c>
      <c r="S89" s="1022">
        <f t="shared" ref="S89:S128" si="9">IF($A89="HI",Q89,NA())</f>
        <v>72.880741979336378</v>
      </c>
      <c r="T89" s="1022" t="e">
        <f t="shared" ref="T89:T128" si="10">IF($A89="HI",NA(),Q89)</f>
        <v>#N/A</v>
      </c>
      <c r="U89" s="1023"/>
      <c r="V89" s="1024">
        <v>44075</v>
      </c>
      <c r="W89" s="1025">
        <f t="shared" si="4"/>
        <v>1</v>
      </c>
      <c r="X89" s="1024"/>
      <c r="Y89" s="1013"/>
    </row>
    <row r="90" spans="1:25" x14ac:dyDescent="0.25">
      <c r="A90" t="s">
        <v>11</v>
      </c>
      <c r="B90" t="s">
        <v>1965</v>
      </c>
      <c r="C90">
        <v>60546</v>
      </c>
      <c r="D90">
        <v>13</v>
      </c>
      <c r="E90">
        <v>13</v>
      </c>
      <c r="F90">
        <v>52</v>
      </c>
      <c r="G90" s="220">
        <v>4</v>
      </c>
      <c r="H90" s="1021">
        <v>1</v>
      </c>
      <c r="I90" s="783">
        <v>42256</v>
      </c>
      <c r="J90" s="783">
        <v>42825</v>
      </c>
      <c r="K90" s="783"/>
      <c r="L90" s="783"/>
      <c r="M90" s="220"/>
      <c r="N90" s="220"/>
      <c r="O90" s="220"/>
      <c r="P90" s="784"/>
      <c r="Q90" s="789">
        <v>135.99324637422231</v>
      </c>
      <c r="S90" s="1022">
        <f t="shared" si="9"/>
        <v>135.99324637422231</v>
      </c>
      <c r="T90" s="1022" t="e">
        <f t="shared" si="10"/>
        <v>#N/A</v>
      </c>
      <c r="U90" s="1023"/>
      <c r="V90" s="1024">
        <v>42256</v>
      </c>
      <c r="W90" s="1025">
        <f t="shared" si="4"/>
        <v>1</v>
      </c>
      <c r="X90" s="1024"/>
    </row>
    <row r="91" spans="1:25" x14ac:dyDescent="0.25">
      <c r="A91" t="s">
        <v>11</v>
      </c>
      <c r="B91" t="s">
        <v>177</v>
      </c>
      <c r="C91">
        <v>66066</v>
      </c>
      <c r="D91">
        <v>30</v>
      </c>
      <c r="E91">
        <v>30</v>
      </c>
      <c r="F91">
        <v>240</v>
      </c>
      <c r="G91" s="220">
        <v>8</v>
      </c>
      <c r="H91" s="1021">
        <v>1</v>
      </c>
      <c r="I91" s="783">
        <v>44075</v>
      </c>
      <c r="J91" s="783">
        <v>45261</v>
      </c>
      <c r="K91" s="783"/>
      <c r="L91" s="783"/>
      <c r="M91" s="220"/>
      <c r="N91" s="220"/>
      <c r="O91" s="220"/>
      <c r="P91" s="784"/>
      <c r="Q91" s="789">
        <v>101.98040894183478</v>
      </c>
      <c r="S91" s="1022">
        <f t="shared" si="9"/>
        <v>101.98040894183478</v>
      </c>
      <c r="T91" s="1022" t="e">
        <f t="shared" si="10"/>
        <v>#N/A</v>
      </c>
      <c r="U91" s="1023"/>
      <c r="V91" s="1024">
        <v>44075</v>
      </c>
      <c r="W91" s="1025">
        <f t="shared" si="4"/>
        <v>1</v>
      </c>
      <c r="X91" s="1024"/>
    </row>
    <row r="92" spans="1:25" x14ac:dyDescent="0.25">
      <c r="A92" t="s">
        <v>11</v>
      </c>
      <c r="B92" t="s">
        <v>166</v>
      </c>
      <c r="C92">
        <v>65058</v>
      </c>
      <c r="D92">
        <v>36</v>
      </c>
      <c r="E92">
        <v>36</v>
      </c>
      <c r="F92">
        <v>144</v>
      </c>
      <c r="G92" s="220">
        <v>4</v>
      </c>
      <c r="H92" s="1021">
        <v>1</v>
      </c>
      <c r="I92" s="783">
        <v>43463</v>
      </c>
      <c r="J92" s="783">
        <v>44957</v>
      </c>
      <c r="K92" s="783"/>
      <c r="L92" s="783"/>
      <c r="M92" s="220"/>
      <c r="N92" s="220"/>
      <c r="O92" s="220"/>
      <c r="P92" s="784"/>
      <c r="Q92" s="789">
        <v>82.453040986144615</v>
      </c>
      <c r="S92" s="1022">
        <f t="shared" si="9"/>
        <v>82.453040986144615</v>
      </c>
      <c r="T92" s="1022" t="e">
        <f t="shared" si="10"/>
        <v>#N/A</v>
      </c>
      <c r="U92" s="1023"/>
      <c r="V92" s="1024">
        <v>43463</v>
      </c>
      <c r="W92" s="1025">
        <f t="shared" si="4"/>
        <v>1</v>
      </c>
      <c r="X92" s="1024"/>
    </row>
    <row r="93" spans="1:25" x14ac:dyDescent="0.25">
      <c r="A93" t="s">
        <v>11</v>
      </c>
      <c r="B93" t="s">
        <v>1969</v>
      </c>
      <c r="C93">
        <v>63900</v>
      </c>
      <c r="D93">
        <v>30</v>
      </c>
      <c r="E93">
        <v>30</v>
      </c>
      <c r="F93">
        <v>120</v>
      </c>
      <c r="G93" s="220">
        <v>4</v>
      </c>
      <c r="H93" s="1021">
        <v>1</v>
      </c>
      <c r="I93" s="783">
        <v>43462</v>
      </c>
      <c r="J93" s="783">
        <v>45046</v>
      </c>
      <c r="K93" s="783"/>
      <c r="L93" s="783"/>
      <c r="M93" s="220"/>
      <c r="N93" s="220"/>
      <c r="O93" s="220"/>
      <c r="P93" s="784"/>
      <c r="Q93" s="789">
        <v>65.89004238512814</v>
      </c>
      <c r="S93" s="1022">
        <f t="shared" si="9"/>
        <v>65.89004238512814</v>
      </c>
      <c r="T93" s="1022" t="e">
        <f t="shared" si="10"/>
        <v>#N/A</v>
      </c>
      <c r="U93" s="1023"/>
      <c r="V93" s="1024">
        <v>43462</v>
      </c>
      <c r="W93" s="1025">
        <f t="shared" si="4"/>
        <v>1</v>
      </c>
      <c r="X93" s="1024"/>
    </row>
    <row r="94" spans="1:25" x14ac:dyDescent="0.25">
      <c r="A94" t="s">
        <v>11</v>
      </c>
      <c r="B94" t="s">
        <v>163</v>
      </c>
      <c r="C94">
        <v>64656</v>
      </c>
      <c r="D94">
        <v>12.5</v>
      </c>
      <c r="E94">
        <v>12.5</v>
      </c>
      <c r="F94">
        <v>50</v>
      </c>
      <c r="G94" s="220">
        <v>4</v>
      </c>
      <c r="H94" s="1021">
        <v>1</v>
      </c>
      <c r="I94" s="783">
        <v>43524</v>
      </c>
      <c r="J94" s="783">
        <v>45382</v>
      </c>
      <c r="K94" s="783"/>
      <c r="L94" s="783"/>
      <c r="M94" s="220"/>
      <c r="N94" s="220"/>
      <c r="O94" s="220"/>
      <c r="P94" s="784"/>
      <c r="Q94" s="789">
        <v>87.586729563115313</v>
      </c>
      <c r="S94" s="1022">
        <f t="shared" si="9"/>
        <v>87.586729563115313</v>
      </c>
      <c r="T94" s="1022" t="e">
        <f t="shared" si="10"/>
        <v>#N/A</v>
      </c>
      <c r="U94" s="1023"/>
      <c r="V94" s="1024">
        <v>43524</v>
      </c>
      <c r="W94" s="1025">
        <f t="shared" si="4"/>
        <v>1</v>
      </c>
      <c r="X94" s="1024"/>
    </row>
    <row r="95" spans="1:25" x14ac:dyDescent="0.25">
      <c r="A95" t="s">
        <v>11</v>
      </c>
      <c r="B95" t="s">
        <v>1970</v>
      </c>
      <c r="C95"/>
      <c r="D95">
        <v>35</v>
      </c>
      <c r="E95">
        <v>35</v>
      </c>
      <c r="F95">
        <v>70</v>
      </c>
      <c r="G95" s="220">
        <v>2</v>
      </c>
      <c r="H95" s="1021">
        <v>1</v>
      </c>
      <c r="I95" s="783">
        <v>44195</v>
      </c>
      <c r="J95" s="783">
        <v>45291</v>
      </c>
      <c r="K95" s="783"/>
      <c r="L95" s="783"/>
      <c r="M95" s="220"/>
      <c r="N95" s="220"/>
      <c r="O95" s="220"/>
      <c r="P95" s="784"/>
      <c r="Q95" s="789">
        <v>64.164507017117103</v>
      </c>
      <c r="S95" s="1022">
        <f t="shared" si="9"/>
        <v>64.164507017117103</v>
      </c>
      <c r="T95" s="1022" t="e">
        <f t="shared" si="10"/>
        <v>#N/A</v>
      </c>
      <c r="U95" s="1023"/>
      <c r="V95" s="1024">
        <v>44195</v>
      </c>
      <c r="W95" s="1025">
        <f t="shared" si="4"/>
        <v>1</v>
      </c>
      <c r="X95" s="1024"/>
    </row>
    <row r="96" spans="1:25" x14ac:dyDescent="0.25">
      <c r="A96" t="s">
        <v>13</v>
      </c>
      <c r="B96" t="s">
        <v>179</v>
      </c>
      <c r="C96">
        <v>63172</v>
      </c>
      <c r="D96">
        <v>300</v>
      </c>
      <c r="E96">
        <v>150</v>
      </c>
      <c r="F96">
        <v>600</v>
      </c>
      <c r="G96" s="220">
        <v>4</v>
      </c>
      <c r="H96" s="1021">
        <v>0.5</v>
      </c>
      <c r="I96" s="783">
        <v>43643</v>
      </c>
      <c r="J96" s="783">
        <v>45099</v>
      </c>
      <c r="K96" s="783"/>
      <c r="L96" s="783"/>
      <c r="M96" s="220">
        <v>15.659118259179968</v>
      </c>
      <c r="N96" s="220">
        <v>13.749469690987285</v>
      </c>
      <c r="O96" s="220">
        <v>51.445864532311035</v>
      </c>
      <c r="P96" s="784">
        <v>6263.6473036719881</v>
      </c>
      <c r="Q96" s="789">
        <v>29.408587950167252</v>
      </c>
      <c r="S96" s="1022" t="e">
        <f t="shared" si="9"/>
        <v>#N/A</v>
      </c>
      <c r="T96" s="1022">
        <f t="shared" si="10"/>
        <v>29.408587950167252</v>
      </c>
      <c r="U96" s="1023"/>
      <c r="V96" s="1024">
        <v>43643</v>
      </c>
      <c r="W96" s="1025">
        <f t="shared" si="4"/>
        <v>0.5</v>
      </c>
      <c r="X96" s="1024"/>
    </row>
    <row r="97" spans="1:25" x14ac:dyDescent="0.25">
      <c r="A97" t="s">
        <v>13</v>
      </c>
      <c r="B97" t="s">
        <v>1553</v>
      </c>
      <c r="C97"/>
      <c r="D97">
        <v>300</v>
      </c>
      <c r="E97">
        <v>150</v>
      </c>
      <c r="F97">
        <v>600</v>
      </c>
      <c r="G97" s="220">
        <v>4</v>
      </c>
      <c r="H97" s="1021">
        <v>0.5</v>
      </c>
      <c r="I97" s="783">
        <v>44287</v>
      </c>
      <c r="J97" s="783">
        <v>45078</v>
      </c>
      <c r="K97" s="783"/>
      <c r="L97" s="783"/>
      <c r="M97" s="220">
        <v>15.708015965833225</v>
      </c>
      <c r="N97" s="220">
        <v>11.614507034724605</v>
      </c>
      <c r="O97" s="220">
        <v>45.049152907873498</v>
      </c>
      <c r="P97" s="784">
        <v>5485.0782358476708</v>
      </c>
      <c r="Q97" s="789">
        <v>27.32252300055783</v>
      </c>
      <c r="S97" s="1022" t="e">
        <f t="shared" si="9"/>
        <v>#N/A</v>
      </c>
      <c r="T97" s="1022">
        <f t="shared" si="10"/>
        <v>27.32252300055783</v>
      </c>
      <c r="U97" s="1023"/>
      <c r="V97" s="1024">
        <v>44287</v>
      </c>
      <c r="W97" s="1025">
        <f t="shared" si="4"/>
        <v>0.5</v>
      </c>
      <c r="X97" s="1024"/>
    </row>
    <row r="98" spans="1:25" x14ac:dyDescent="0.25">
      <c r="A98" t="s">
        <v>13</v>
      </c>
      <c r="B98" t="s">
        <v>1972</v>
      </c>
      <c r="C98">
        <v>66408</v>
      </c>
      <c r="D98">
        <v>100</v>
      </c>
      <c r="E98">
        <v>50</v>
      </c>
      <c r="F98">
        <v>200</v>
      </c>
      <c r="G98" s="220">
        <v>4</v>
      </c>
      <c r="H98" s="1021">
        <v>0.5</v>
      </c>
      <c r="I98" s="783">
        <v>43755</v>
      </c>
      <c r="J98" s="783">
        <v>44773</v>
      </c>
      <c r="K98" s="783"/>
      <c r="L98" s="783"/>
      <c r="M98" s="220">
        <v>17.623854812878687</v>
      </c>
      <c r="N98" s="220">
        <v>8.1705357710151052</v>
      </c>
      <c r="O98" s="220">
        <v>37.653407553139168</v>
      </c>
      <c r="P98" s="784">
        <v>4584.3852919636811</v>
      </c>
      <c r="Q98" s="789">
        <v>25.794390583893787</v>
      </c>
      <c r="S98" s="1022" t="e">
        <f t="shared" si="9"/>
        <v>#N/A</v>
      </c>
      <c r="T98" s="1022">
        <f t="shared" si="10"/>
        <v>25.794390583893787</v>
      </c>
      <c r="U98" s="1023"/>
      <c r="V98" s="1024">
        <v>43755</v>
      </c>
      <c r="W98" s="1025">
        <f t="shared" si="4"/>
        <v>0.5</v>
      </c>
      <c r="X98" s="1024"/>
    </row>
    <row r="99" spans="1:25" x14ac:dyDescent="0.25">
      <c r="A99" t="s">
        <v>13</v>
      </c>
      <c r="B99" t="s">
        <v>2394</v>
      </c>
      <c r="C99"/>
      <c r="D99">
        <v>130</v>
      </c>
      <c r="E99">
        <v>65</v>
      </c>
      <c r="F99">
        <v>260</v>
      </c>
      <c r="G99" s="220">
        <v>4</v>
      </c>
      <c r="H99" s="1021">
        <v>0.5</v>
      </c>
      <c r="I99" s="783">
        <v>44694</v>
      </c>
      <c r="J99" s="783">
        <v>45778</v>
      </c>
      <c r="K99" s="783"/>
      <c r="L99" s="783"/>
      <c r="M99" s="220">
        <v>23.882156067888367</v>
      </c>
      <c r="N99" s="220">
        <v>17.821171032650053</v>
      </c>
      <c r="O99" s="220">
        <v>71.94426747095379</v>
      </c>
      <c r="P99" s="784">
        <v>8760.5105202300765</v>
      </c>
      <c r="Q99" s="789">
        <v>41.703327100538438</v>
      </c>
      <c r="S99" s="1022" t="e">
        <f t="shared" si="9"/>
        <v>#N/A</v>
      </c>
      <c r="T99" s="1022">
        <f t="shared" si="10"/>
        <v>41.703327100538438</v>
      </c>
      <c r="U99" s="1023"/>
      <c r="V99" s="1024">
        <v>44694</v>
      </c>
      <c r="W99" s="1025">
        <f t="shared" si="4"/>
        <v>0.5</v>
      </c>
      <c r="X99" s="1024"/>
    </row>
    <row r="100" spans="1:25" x14ac:dyDescent="0.25">
      <c r="A100" t="s">
        <v>13</v>
      </c>
      <c r="B100" t="s">
        <v>1971</v>
      </c>
      <c r="C100">
        <v>66163</v>
      </c>
      <c r="D100">
        <v>50</v>
      </c>
      <c r="E100">
        <v>20</v>
      </c>
      <c r="F100">
        <v>80</v>
      </c>
      <c r="G100" s="220">
        <v>4</v>
      </c>
      <c r="H100" s="1021">
        <v>0.4</v>
      </c>
      <c r="I100" s="783">
        <v>43640</v>
      </c>
      <c r="J100" s="783">
        <v>45108</v>
      </c>
      <c r="K100" s="783"/>
      <c r="L100" s="783"/>
      <c r="M100" s="220">
        <v>16.20068766366386</v>
      </c>
      <c r="N100" s="220">
        <v>14.994969036170687</v>
      </c>
      <c r="O100" s="220">
        <v>67.236535103517767</v>
      </c>
      <c r="P100" s="784">
        <v>8186.5613789522868</v>
      </c>
      <c r="Q100" s="789">
        <v>31.195656699834537</v>
      </c>
      <c r="S100" s="1022" t="e">
        <f t="shared" si="9"/>
        <v>#N/A</v>
      </c>
      <c r="T100" s="1022">
        <f t="shared" si="10"/>
        <v>31.195656699834537</v>
      </c>
      <c r="V100" s="1024">
        <v>43640</v>
      </c>
      <c r="W100" s="1025">
        <f t="shared" si="4"/>
        <v>0.4</v>
      </c>
      <c r="X100" s="1024"/>
    </row>
    <row r="101" spans="1:25" x14ac:dyDescent="0.25">
      <c r="A101" t="s">
        <v>13</v>
      </c>
      <c r="B101" t="s">
        <v>1976</v>
      </c>
      <c r="C101"/>
      <c r="D101">
        <v>150</v>
      </c>
      <c r="E101">
        <v>40</v>
      </c>
      <c r="F101">
        <v>160</v>
      </c>
      <c r="G101" s="220">
        <v>4</v>
      </c>
      <c r="H101" s="1021">
        <v>0.26666666666666666</v>
      </c>
      <c r="I101" s="783">
        <v>44287</v>
      </c>
      <c r="J101" s="783">
        <v>45078</v>
      </c>
      <c r="K101" s="783"/>
      <c r="L101" s="783"/>
      <c r="M101" s="220">
        <v>12.226469301163446</v>
      </c>
      <c r="N101" s="220">
        <v>8.0903567516830819</v>
      </c>
      <c r="O101" s="220">
        <v>51.590721518747351</v>
      </c>
      <c r="P101" s="784">
        <v>6281.5641473405203</v>
      </c>
      <c r="Q101" s="789">
        <v>20.31682605284653</v>
      </c>
      <c r="S101" s="1022" t="e">
        <f t="shared" si="9"/>
        <v>#N/A</v>
      </c>
      <c r="T101" s="1022">
        <f t="shared" si="10"/>
        <v>20.31682605284653</v>
      </c>
      <c r="V101" s="1024">
        <v>44287</v>
      </c>
      <c r="W101" s="1025">
        <f t="shared" si="4"/>
        <v>0.26666666666666666</v>
      </c>
      <c r="X101" s="1024"/>
    </row>
    <row r="102" spans="1:25" x14ac:dyDescent="0.25">
      <c r="A102" t="s">
        <v>13</v>
      </c>
      <c r="B102" t="s">
        <v>2809</v>
      </c>
      <c r="C102"/>
      <c r="D102">
        <v>100</v>
      </c>
      <c r="E102">
        <v>100</v>
      </c>
      <c r="F102">
        <v>400</v>
      </c>
      <c r="G102" s="220">
        <v>4</v>
      </c>
      <c r="H102" s="1021">
        <v>1</v>
      </c>
      <c r="I102" s="783">
        <v>45223</v>
      </c>
      <c r="J102" s="783">
        <v>45963</v>
      </c>
      <c r="K102" s="783"/>
      <c r="L102" s="783"/>
      <c r="M102" s="220">
        <v>23.439006082848614</v>
      </c>
      <c r="N102" s="220">
        <v>38.646082415420658</v>
      </c>
      <c r="O102" s="220">
        <v>70.342617615573957</v>
      </c>
      <c r="P102" s="784">
        <v>8563.9950914145047</v>
      </c>
      <c r="Q102" s="789">
        <v>62.085088498269265</v>
      </c>
      <c r="S102" s="1022" t="e">
        <f t="shared" si="9"/>
        <v>#N/A</v>
      </c>
      <c r="T102" s="1022">
        <f t="shared" si="10"/>
        <v>62.085088498269265</v>
      </c>
      <c r="U102" s="1023"/>
      <c r="V102" s="1024">
        <v>45223</v>
      </c>
      <c r="W102" s="1025">
        <f t="shared" si="4"/>
        <v>1</v>
      </c>
      <c r="X102" s="1024"/>
    </row>
    <row r="103" spans="1:25" x14ac:dyDescent="0.25">
      <c r="A103" t="s">
        <v>13</v>
      </c>
      <c r="B103" t="s">
        <v>1973</v>
      </c>
      <c r="C103">
        <v>64216</v>
      </c>
      <c r="D103">
        <v>100</v>
      </c>
      <c r="E103">
        <v>30</v>
      </c>
      <c r="F103">
        <v>120</v>
      </c>
      <c r="G103" s="220">
        <v>4</v>
      </c>
      <c r="H103" s="1021">
        <v>0.3</v>
      </c>
      <c r="I103" s="783">
        <v>44097</v>
      </c>
      <c r="J103" s="783">
        <v>44722</v>
      </c>
      <c r="K103" s="783"/>
      <c r="L103" s="783"/>
      <c r="M103" s="220">
        <v>22.963908010111112</v>
      </c>
      <c r="N103" s="220">
        <v>8.2565525204492651</v>
      </c>
      <c r="O103" s="220">
        <v>54.480205067728839</v>
      </c>
      <c r="P103" s="784">
        <v>6633.0849462478154</v>
      </c>
      <c r="Q103" s="789">
        <v>31.220460530560377</v>
      </c>
      <c r="S103" s="1022" t="e">
        <f t="shared" si="9"/>
        <v>#N/A</v>
      </c>
      <c r="T103" s="1022">
        <f t="shared" si="10"/>
        <v>31.220460530560377</v>
      </c>
      <c r="V103" s="1024">
        <v>44097</v>
      </c>
      <c r="W103" s="1025">
        <f t="shared" si="4"/>
        <v>0.3</v>
      </c>
      <c r="X103" s="1024"/>
    </row>
    <row r="104" spans="1:25" x14ac:dyDescent="0.25">
      <c r="A104" t="s">
        <v>13</v>
      </c>
      <c r="B104" t="s">
        <v>2810</v>
      </c>
      <c r="C104">
        <v>64076</v>
      </c>
      <c r="D104">
        <v>49.5</v>
      </c>
      <c r="E104">
        <v>49.5</v>
      </c>
      <c r="F104">
        <v>198</v>
      </c>
      <c r="G104" s="220">
        <v>4</v>
      </c>
      <c r="H104" s="1021">
        <v>1</v>
      </c>
      <c r="I104" s="783">
        <v>43105</v>
      </c>
      <c r="J104" s="783">
        <v>44712</v>
      </c>
      <c r="K104" s="783">
        <v>45196</v>
      </c>
      <c r="L104" s="783">
        <v>46054</v>
      </c>
      <c r="M104" s="220">
        <v>23.372310504562645</v>
      </c>
      <c r="N104" s="220">
        <v>38.161260813820597</v>
      </c>
      <c r="O104" s="220">
        <v>71.972974723657003</v>
      </c>
      <c r="P104" s="784">
        <v>8762.3558464212456</v>
      </c>
      <c r="Q104" s="789">
        <v>61.533571318383231</v>
      </c>
      <c r="S104" s="1022" t="e">
        <f t="shared" si="9"/>
        <v>#N/A</v>
      </c>
      <c r="T104" s="1022">
        <f t="shared" si="10"/>
        <v>61.533571318383231</v>
      </c>
      <c r="V104" s="1024"/>
      <c r="W104" s="1025"/>
      <c r="X104" s="1024">
        <v>45196</v>
      </c>
      <c r="Y104" s="1025">
        <f t="shared" ref="Y104" si="11">H104</f>
        <v>1</v>
      </c>
    </row>
    <row r="105" spans="1:25" x14ac:dyDescent="0.25">
      <c r="A105" t="s">
        <v>13</v>
      </c>
      <c r="B105" t="s">
        <v>1974</v>
      </c>
      <c r="C105">
        <v>66574</v>
      </c>
      <c r="D105">
        <v>200</v>
      </c>
      <c r="E105">
        <v>100</v>
      </c>
      <c r="F105">
        <v>400</v>
      </c>
      <c r="G105" s="220">
        <v>4</v>
      </c>
      <c r="H105" s="1021">
        <v>0.5</v>
      </c>
      <c r="I105" s="783">
        <v>44099</v>
      </c>
      <c r="J105" s="783">
        <v>44722</v>
      </c>
      <c r="K105" s="783"/>
      <c r="L105" s="783"/>
      <c r="M105" s="220">
        <v>22.090691764022775</v>
      </c>
      <c r="N105" s="220">
        <v>13.652921093918076</v>
      </c>
      <c r="O105" s="220">
        <v>53.100959369811662</v>
      </c>
      <c r="P105" s="784">
        <v>6465.1587450769875</v>
      </c>
      <c r="Q105" s="789">
        <v>35.74361285794086</v>
      </c>
      <c r="S105" s="1022" t="e">
        <f t="shared" si="9"/>
        <v>#N/A</v>
      </c>
      <c r="T105" s="1022">
        <f t="shared" si="10"/>
        <v>35.74361285794086</v>
      </c>
      <c r="V105" s="1024">
        <v>44099</v>
      </c>
      <c r="W105" s="1025">
        <f t="shared" ref="W105:W128" si="12">H105</f>
        <v>0.5</v>
      </c>
      <c r="X105" s="1024"/>
    </row>
    <row r="106" spans="1:25" x14ac:dyDescent="0.25">
      <c r="A106" t="s">
        <v>13</v>
      </c>
      <c r="B106" t="s">
        <v>1975</v>
      </c>
      <c r="C106"/>
      <c r="D106">
        <v>190</v>
      </c>
      <c r="E106">
        <v>50</v>
      </c>
      <c r="F106">
        <v>200</v>
      </c>
      <c r="G106" s="220">
        <v>4</v>
      </c>
      <c r="H106" s="1021">
        <v>0.26315789473684209</v>
      </c>
      <c r="I106" s="783">
        <v>44228</v>
      </c>
      <c r="J106" s="783">
        <v>45291</v>
      </c>
      <c r="K106" s="783"/>
      <c r="L106" s="783"/>
      <c r="M106" s="220">
        <v>16.94790640537364</v>
      </c>
      <c r="N106" s="220">
        <v>6.0638584495859664</v>
      </c>
      <c r="O106" s="220">
        <v>44.509642094605532</v>
      </c>
      <c r="P106" s="784">
        <v>5419.3886761369185</v>
      </c>
      <c r="Q106" s="789">
        <v>23.011764854959612</v>
      </c>
      <c r="S106" s="1022" t="e">
        <f t="shared" si="9"/>
        <v>#N/A</v>
      </c>
      <c r="T106" s="1022">
        <f t="shared" si="10"/>
        <v>23.011764854959612</v>
      </c>
      <c r="V106" s="1024">
        <v>44228</v>
      </c>
      <c r="W106" s="1025">
        <f t="shared" si="12"/>
        <v>0.26315789473684209</v>
      </c>
      <c r="X106" s="1024"/>
    </row>
    <row r="107" spans="1:25" x14ac:dyDescent="0.25">
      <c r="A107" t="s">
        <v>13</v>
      </c>
      <c r="B107" t="s">
        <v>2811</v>
      </c>
      <c r="C107">
        <v>66814</v>
      </c>
      <c r="D107">
        <v>190</v>
      </c>
      <c r="E107">
        <v>100</v>
      </c>
      <c r="F107">
        <v>400</v>
      </c>
      <c r="G107" s="220">
        <v>4</v>
      </c>
      <c r="H107" s="1021">
        <v>0.52631578947368418</v>
      </c>
      <c r="I107" s="783">
        <v>44228</v>
      </c>
      <c r="J107" s="783">
        <v>45382</v>
      </c>
      <c r="K107" s="783">
        <v>45196</v>
      </c>
      <c r="L107" s="783">
        <v>46054</v>
      </c>
      <c r="M107" s="220">
        <v>16.466062152396862</v>
      </c>
      <c r="N107" s="220">
        <v>22.369592187655417</v>
      </c>
      <c r="O107" s="220">
        <v>81.604575483126823</v>
      </c>
      <c r="P107" s="784">
        <v>9934.7008793706336</v>
      </c>
      <c r="Q107" s="789">
        <v>38.835654340052272</v>
      </c>
      <c r="S107" s="1022" t="e">
        <f t="shared" si="9"/>
        <v>#N/A</v>
      </c>
      <c r="T107" s="1022">
        <f t="shared" si="10"/>
        <v>38.835654340052272</v>
      </c>
      <c r="V107" s="1024"/>
      <c r="W107" s="1025"/>
      <c r="X107" s="1024">
        <v>45196</v>
      </c>
      <c r="Y107" s="1025">
        <f t="shared" ref="Y107" si="13">H107</f>
        <v>0.52631578947368418</v>
      </c>
    </row>
    <row r="108" spans="1:25" x14ac:dyDescent="0.25">
      <c r="A108" t="s">
        <v>13</v>
      </c>
      <c r="B108" t="s">
        <v>2812</v>
      </c>
      <c r="C108"/>
      <c r="D108">
        <v>140</v>
      </c>
      <c r="E108">
        <v>50</v>
      </c>
      <c r="F108">
        <v>200</v>
      </c>
      <c r="G108" s="220">
        <v>4</v>
      </c>
      <c r="H108" s="1021">
        <v>0.35714285714285715</v>
      </c>
      <c r="I108" s="783">
        <v>45128</v>
      </c>
      <c r="J108" s="783">
        <v>45747</v>
      </c>
      <c r="K108" s="783"/>
      <c r="L108" s="783"/>
      <c r="M108" s="220">
        <v>26.102013252232897</v>
      </c>
      <c r="N108" s="220">
        <v>13.730560314124578</v>
      </c>
      <c r="O108" s="220">
        <v>72.567427638766148</v>
      </c>
      <c r="P108" s="784">
        <v>8834.5275622942099</v>
      </c>
      <c r="Q108" s="789">
        <v>39.832573566357468</v>
      </c>
      <c r="S108" s="1022" t="e">
        <f t="shared" si="9"/>
        <v>#N/A</v>
      </c>
      <c r="T108" s="1022">
        <f t="shared" si="10"/>
        <v>39.832573566357468</v>
      </c>
      <c r="U108" s="1023"/>
      <c r="V108" s="1024">
        <v>45128</v>
      </c>
      <c r="W108" s="1025">
        <f t="shared" si="12"/>
        <v>0.35714285714285715</v>
      </c>
      <c r="X108" s="1024"/>
    </row>
    <row r="109" spans="1:25" x14ac:dyDescent="0.25">
      <c r="A109" t="s">
        <v>53</v>
      </c>
      <c r="B109" t="s">
        <v>1979</v>
      </c>
      <c r="C109">
        <v>62248</v>
      </c>
      <c r="D109">
        <v>200</v>
      </c>
      <c r="E109">
        <v>75</v>
      </c>
      <c r="F109">
        <v>375</v>
      </c>
      <c r="G109" s="220">
        <v>5</v>
      </c>
      <c r="H109" s="1021">
        <v>0.375</v>
      </c>
      <c r="I109" s="783">
        <v>43551</v>
      </c>
      <c r="J109" s="783">
        <v>45261</v>
      </c>
      <c r="K109" s="783"/>
      <c r="L109" s="783"/>
      <c r="M109" s="220"/>
      <c r="N109" s="220"/>
      <c r="O109" s="220"/>
      <c r="P109" s="784"/>
      <c r="Q109" s="789">
        <v>25.828416940648619</v>
      </c>
      <c r="S109" s="1022" t="e">
        <f t="shared" si="9"/>
        <v>#N/A</v>
      </c>
      <c r="T109" s="1022">
        <f t="shared" si="10"/>
        <v>25.828416940648619</v>
      </c>
      <c r="V109" s="1024">
        <v>43551</v>
      </c>
      <c r="W109" s="1025">
        <f t="shared" si="12"/>
        <v>0.375</v>
      </c>
      <c r="X109" s="1024"/>
    </row>
    <row r="110" spans="1:25" x14ac:dyDescent="0.25">
      <c r="A110" t="s">
        <v>53</v>
      </c>
      <c r="B110" t="s">
        <v>183</v>
      </c>
      <c r="C110">
        <v>61098</v>
      </c>
      <c r="D110">
        <v>101</v>
      </c>
      <c r="E110">
        <v>25</v>
      </c>
      <c r="F110">
        <v>100</v>
      </c>
      <c r="G110" s="220">
        <v>4</v>
      </c>
      <c r="H110" s="1021">
        <v>0.24752475247524752</v>
      </c>
      <c r="I110" s="783">
        <v>43250</v>
      </c>
      <c r="J110" s="783">
        <v>44348</v>
      </c>
      <c r="K110" s="783"/>
      <c r="L110" s="783"/>
      <c r="M110" s="220">
        <v>24.797568115303658</v>
      </c>
      <c r="N110" s="220">
        <v>7.4574721414668534</v>
      </c>
      <c r="O110" s="220">
        <v>59.611655347548542</v>
      </c>
      <c r="P110" s="784">
        <v>7256.7977635539573</v>
      </c>
      <c r="Q110" s="789">
        <v>32.255040256770513</v>
      </c>
      <c r="S110" s="1022" t="e">
        <f t="shared" si="9"/>
        <v>#N/A</v>
      </c>
      <c r="T110" s="1022">
        <f t="shared" si="10"/>
        <v>32.255040256770513</v>
      </c>
      <c r="V110" s="1024">
        <v>43250</v>
      </c>
      <c r="W110" s="1025">
        <f t="shared" si="12"/>
        <v>0.24752475247524752</v>
      </c>
      <c r="X110" s="1024"/>
    </row>
    <row r="111" spans="1:25" x14ac:dyDescent="0.25">
      <c r="A111" t="s">
        <v>53</v>
      </c>
      <c r="B111" t="s">
        <v>2729</v>
      </c>
      <c r="C111">
        <v>66908</v>
      </c>
      <c r="D111">
        <v>125</v>
      </c>
      <c r="E111">
        <v>65</v>
      </c>
      <c r="F111">
        <v>260</v>
      </c>
      <c r="G111" s="220">
        <v>4</v>
      </c>
      <c r="H111" s="1021">
        <v>0.52</v>
      </c>
      <c r="I111" s="783">
        <v>45337</v>
      </c>
      <c r="J111" s="783">
        <v>47118</v>
      </c>
      <c r="K111" s="783"/>
      <c r="L111" s="783"/>
      <c r="M111" s="220">
        <v>35.069312574602655</v>
      </c>
      <c r="N111" s="220">
        <v>27.705048175583809</v>
      </c>
      <c r="O111" s="220">
        <v>101.56957429193515</v>
      </c>
      <c r="P111" s="784">
        <v>12365.310380157218</v>
      </c>
      <c r="Q111" s="789">
        <v>62.774360750186453</v>
      </c>
      <c r="S111" s="1022" t="e">
        <f t="shared" si="9"/>
        <v>#N/A</v>
      </c>
      <c r="T111" s="1022">
        <f t="shared" si="10"/>
        <v>62.774360750186453</v>
      </c>
      <c r="U111" s="1023"/>
      <c r="V111" s="1024">
        <v>45337</v>
      </c>
      <c r="W111" s="1025">
        <f t="shared" si="12"/>
        <v>0.52</v>
      </c>
      <c r="X111" s="1024"/>
    </row>
    <row r="112" spans="1:25" x14ac:dyDescent="0.25">
      <c r="A112" t="s">
        <v>53</v>
      </c>
      <c r="B112" t="s">
        <v>1981</v>
      </c>
      <c r="C112">
        <v>65141</v>
      </c>
      <c r="D112">
        <v>127.86</v>
      </c>
      <c r="E112">
        <v>58</v>
      </c>
      <c r="F112">
        <v>232</v>
      </c>
      <c r="G112" s="220">
        <v>4</v>
      </c>
      <c r="H112" s="1021">
        <v>0.45362114813076804</v>
      </c>
      <c r="I112" s="783">
        <v>43929</v>
      </c>
      <c r="J112" s="783">
        <v>45261</v>
      </c>
      <c r="K112" s="783"/>
      <c r="L112" s="783"/>
      <c r="M112" s="220">
        <v>19.695678954134411</v>
      </c>
      <c r="N112" s="220">
        <v>10.633632406389584</v>
      </c>
      <c r="O112" s="220">
        <v>48.996756388939055</v>
      </c>
      <c r="P112" s="784">
        <v>5965.7290373324713</v>
      </c>
      <c r="Q112" s="789">
        <v>30.329311360523988</v>
      </c>
      <c r="S112" s="1022" t="e">
        <f t="shared" si="9"/>
        <v>#N/A</v>
      </c>
      <c r="T112" s="1022">
        <f t="shared" si="10"/>
        <v>30.329311360523988</v>
      </c>
      <c r="V112" s="1024">
        <v>43929</v>
      </c>
      <c r="W112" s="1025">
        <f t="shared" si="12"/>
        <v>0.45362114813076804</v>
      </c>
      <c r="X112" s="1024"/>
    </row>
    <row r="113" spans="1:24" x14ac:dyDescent="0.25">
      <c r="A113" t="s">
        <v>53</v>
      </c>
      <c r="B113" t="s">
        <v>2813</v>
      </c>
      <c r="C113"/>
      <c r="D113">
        <v>127.85</v>
      </c>
      <c r="E113">
        <v>127.85</v>
      </c>
      <c r="F113">
        <v>511.4</v>
      </c>
      <c r="G113" s="220">
        <v>4</v>
      </c>
      <c r="H113" s="1021">
        <v>1</v>
      </c>
      <c r="I113" s="783">
        <v>45415</v>
      </c>
      <c r="J113" s="783">
        <v>46539</v>
      </c>
      <c r="K113" s="783"/>
      <c r="L113" s="783"/>
      <c r="M113" s="220">
        <v>25.055891705414471</v>
      </c>
      <c r="N113" s="220">
        <v>34.142890499340233</v>
      </c>
      <c r="O113" s="220">
        <v>82.962298358218561</v>
      </c>
      <c r="P113" s="784">
        <v>10101.297611147176</v>
      </c>
      <c r="Q113" s="789">
        <v>59.198782204754707</v>
      </c>
      <c r="S113" s="1022" t="e">
        <f t="shared" si="9"/>
        <v>#N/A</v>
      </c>
      <c r="T113" s="1022">
        <f t="shared" si="10"/>
        <v>59.198782204754707</v>
      </c>
      <c r="U113" s="1023"/>
      <c r="V113" s="1024">
        <v>45415</v>
      </c>
      <c r="W113" s="1025">
        <f t="shared" si="12"/>
        <v>1</v>
      </c>
      <c r="X113" s="1024"/>
    </row>
    <row r="114" spans="1:24" x14ac:dyDescent="0.25">
      <c r="A114" t="s">
        <v>53</v>
      </c>
      <c r="B114" t="s">
        <v>185</v>
      </c>
      <c r="C114">
        <v>64558</v>
      </c>
      <c r="D114">
        <v>200</v>
      </c>
      <c r="E114">
        <v>180</v>
      </c>
      <c r="F114">
        <v>720</v>
      </c>
      <c r="G114" s="220">
        <v>4</v>
      </c>
      <c r="H114" s="1021">
        <v>0.9</v>
      </c>
      <c r="I114" s="783">
        <v>43915</v>
      </c>
      <c r="J114" s="783">
        <v>46022</v>
      </c>
      <c r="K114" s="783"/>
      <c r="L114" s="783"/>
      <c r="M114" s="220">
        <v>18.891257778017838</v>
      </c>
      <c r="N114" s="220">
        <v>19.325813924676595</v>
      </c>
      <c r="O114" s="220">
        <v>45.647966705254177</v>
      </c>
      <c r="P114" s="784">
        <v>5558.1559286930424</v>
      </c>
      <c r="Q114" s="789">
        <v>38.217071702694433</v>
      </c>
      <c r="S114" s="1022" t="e">
        <f t="shared" si="9"/>
        <v>#N/A</v>
      </c>
      <c r="T114" s="1022">
        <f t="shared" si="10"/>
        <v>38.217071702694433</v>
      </c>
      <c r="V114" s="1024">
        <v>43915</v>
      </c>
      <c r="W114" s="1025">
        <f t="shared" si="12"/>
        <v>0.9</v>
      </c>
      <c r="X114" s="1024"/>
    </row>
    <row r="115" spans="1:24" x14ac:dyDescent="0.25">
      <c r="A115" t="s">
        <v>53</v>
      </c>
      <c r="B115" t="s">
        <v>1977</v>
      </c>
      <c r="C115">
        <v>63913</v>
      </c>
      <c r="D115">
        <v>200</v>
      </c>
      <c r="E115">
        <v>50</v>
      </c>
      <c r="F115">
        <v>200</v>
      </c>
      <c r="G115" s="220">
        <v>4</v>
      </c>
      <c r="H115" s="1021">
        <v>0.25</v>
      </c>
      <c r="I115" s="783">
        <v>43250</v>
      </c>
      <c r="J115" s="783">
        <v>44622</v>
      </c>
      <c r="K115" s="783"/>
      <c r="L115" s="783"/>
      <c r="M115" s="220">
        <v>23.72118455833975</v>
      </c>
      <c r="N115" s="220">
        <v>6.6131706128134686</v>
      </c>
      <c r="O115" s="220">
        <v>50.384046945055772</v>
      </c>
      <c r="P115" s="784">
        <v>6134.3420293697855</v>
      </c>
      <c r="Q115" s="789">
        <v>30.334355171153216</v>
      </c>
      <c r="S115" s="1022" t="e">
        <f t="shared" si="9"/>
        <v>#N/A</v>
      </c>
      <c r="T115" s="1022">
        <f t="shared" si="10"/>
        <v>30.334355171153216</v>
      </c>
      <c r="V115" s="1024">
        <v>43250</v>
      </c>
      <c r="W115" s="1025">
        <f t="shared" si="12"/>
        <v>0.25</v>
      </c>
      <c r="X115" s="1024"/>
    </row>
    <row r="116" spans="1:24" x14ac:dyDescent="0.25">
      <c r="A116" t="s">
        <v>53</v>
      </c>
      <c r="B116" t="s">
        <v>2814</v>
      </c>
      <c r="C116"/>
      <c r="D116">
        <v>200</v>
      </c>
      <c r="E116">
        <v>200</v>
      </c>
      <c r="F116">
        <v>800</v>
      </c>
      <c r="G116" s="220">
        <v>4</v>
      </c>
      <c r="H116" s="1021">
        <v>1</v>
      </c>
      <c r="I116" s="783">
        <v>45322</v>
      </c>
      <c r="J116" s="783">
        <v>46357</v>
      </c>
      <c r="K116" s="783"/>
      <c r="L116" s="783"/>
      <c r="M116" s="220">
        <v>28.251770669212391</v>
      </c>
      <c r="N116" s="220">
        <v>44.5874434909895</v>
      </c>
      <c r="O116" s="220">
        <v>84.79226976240713</v>
      </c>
      <c r="P116" s="784">
        <v>10323.648662159178</v>
      </c>
      <c r="Q116" s="789">
        <v>72.839214160201877</v>
      </c>
      <c r="S116" s="1022" t="e">
        <f t="shared" si="9"/>
        <v>#N/A</v>
      </c>
      <c r="T116" s="1022">
        <f t="shared" si="10"/>
        <v>72.839214160201877</v>
      </c>
      <c r="U116" s="1023"/>
      <c r="V116" s="1024">
        <v>45322</v>
      </c>
      <c r="W116" s="1025">
        <f t="shared" si="12"/>
        <v>1</v>
      </c>
      <c r="X116" s="1024"/>
    </row>
    <row r="117" spans="1:24" x14ac:dyDescent="0.25">
      <c r="A117" t="s">
        <v>53</v>
      </c>
      <c r="B117" t="s">
        <v>1978</v>
      </c>
      <c r="C117">
        <v>64148</v>
      </c>
      <c r="D117">
        <v>100</v>
      </c>
      <c r="E117">
        <v>25</v>
      </c>
      <c r="F117">
        <v>100</v>
      </c>
      <c r="G117" s="220">
        <v>4</v>
      </c>
      <c r="H117" s="1021">
        <v>0.25</v>
      </c>
      <c r="I117" s="783">
        <v>43250</v>
      </c>
      <c r="J117" s="783">
        <v>44635</v>
      </c>
      <c r="K117" s="783"/>
      <c r="L117" s="783"/>
      <c r="M117" s="220">
        <v>26.808249316026362</v>
      </c>
      <c r="N117" s="220">
        <v>7.1202488691878214</v>
      </c>
      <c r="O117" s="220">
        <v>51.126201482707948</v>
      </c>
      <c r="P117" s="784">
        <v>6224.7005862672095</v>
      </c>
      <c r="Q117" s="789">
        <v>33.928498185214188</v>
      </c>
      <c r="S117" s="1022" t="e">
        <f t="shared" si="9"/>
        <v>#N/A</v>
      </c>
      <c r="T117" s="1022">
        <f t="shared" si="10"/>
        <v>33.928498185214188</v>
      </c>
      <c r="V117" s="1024">
        <v>43250</v>
      </c>
      <c r="W117" s="1025">
        <f t="shared" si="12"/>
        <v>0.25</v>
      </c>
      <c r="X117" s="1024"/>
    </row>
    <row r="118" spans="1:24" x14ac:dyDescent="0.25">
      <c r="A118" t="s">
        <v>53</v>
      </c>
      <c r="B118" t="s">
        <v>184</v>
      </c>
      <c r="C118">
        <v>63352</v>
      </c>
      <c r="D118">
        <v>690</v>
      </c>
      <c r="E118">
        <v>380</v>
      </c>
      <c r="F118">
        <v>1416</v>
      </c>
      <c r="G118" s="220">
        <v>3.7263157894736842</v>
      </c>
      <c r="H118" s="1021">
        <v>0.55072463768115942</v>
      </c>
      <c r="I118" s="783">
        <v>43640</v>
      </c>
      <c r="J118" s="783">
        <v>45261</v>
      </c>
      <c r="K118" s="783"/>
      <c r="L118" s="783"/>
      <c r="M118" s="220"/>
      <c r="N118" s="220"/>
      <c r="O118" s="220"/>
      <c r="P118" s="784"/>
      <c r="Q118" s="789">
        <v>29.645491030346097</v>
      </c>
      <c r="S118" s="1022" t="e">
        <f t="shared" si="9"/>
        <v>#N/A</v>
      </c>
      <c r="T118" s="1022">
        <f t="shared" si="10"/>
        <v>29.645491030346097</v>
      </c>
      <c r="V118" s="1024">
        <v>43640</v>
      </c>
      <c r="W118" s="1025">
        <f t="shared" si="12"/>
        <v>0.55072463768115942</v>
      </c>
      <c r="X118" s="1024"/>
    </row>
    <row r="119" spans="1:24" x14ac:dyDescent="0.25">
      <c r="A119" t="s">
        <v>53</v>
      </c>
      <c r="B119" t="s">
        <v>1982</v>
      </c>
      <c r="C119">
        <v>65419</v>
      </c>
      <c r="D119">
        <v>350</v>
      </c>
      <c r="E119">
        <v>280</v>
      </c>
      <c r="F119">
        <v>1120</v>
      </c>
      <c r="G119" s="220">
        <v>4</v>
      </c>
      <c r="H119" s="1021">
        <v>0.8</v>
      </c>
      <c r="I119" s="783">
        <v>44348</v>
      </c>
      <c r="J119" s="783">
        <v>45627</v>
      </c>
      <c r="K119" s="783"/>
      <c r="L119" s="783"/>
      <c r="M119" s="220">
        <v>19.360010303741504</v>
      </c>
      <c r="N119" s="220">
        <v>17.730562317407717</v>
      </c>
      <c r="O119" s="220">
        <v>43.272435820083345</v>
      </c>
      <c r="P119" s="784">
        <v>5268.030014623535</v>
      </c>
      <c r="Q119" s="789">
        <v>37.090572621149214</v>
      </c>
      <c r="S119" s="1022" t="e">
        <f t="shared" si="9"/>
        <v>#N/A</v>
      </c>
      <c r="T119" s="1022">
        <f t="shared" si="10"/>
        <v>37.090572621149214</v>
      </c>
      <c r="V119" s="1024">
        <v>44348</v>
      </c>
      <c r="W119" s="1025">
        <f t="shared" si="12"/>
        <v>0.8</v>
      </c>
      <c r="X119" s="1024"/>
    </row>
    <row r="120" spans="1:24" x14ac:dyDescent="0.25">
      <c r="A120" t="s">
        <v>53</v>
      </c>
      <c r="B120" t="s">
        <v>1983</v>
      </c>
      <c r="C120">
        <v>65377</v>
      </c>
      <c r="D120">
        <v>250</v>
      </c>
      <c r="E120">
        <v>200</v>
      </c>
      <c r="F120">
        <v>800</v>
      </c>
      <c r="G120" s="220">
        <v>4</v>
      </c>
      <c r="H120" s="1021">
        <v>0.8</v>
      </c>
      <c r="I120" s="783">
        <v>44348</v>
      </c>
      <c r="J120" s="783">
        <v>45261</v>
      </c>
      <c r="K120" s="783"/>
      <c r="L120" s="783"/>
      <c r="M120" s="220">
        <v>20.485112981020347</v>
      </c>
      <c r="N120" s="220">
        <v>18.28168994682396</v>
      </c>
      <c r="O120" s="220">
        <v>44.239236234177234</v>
      </c>
      <c r="P120" s="784">
        <v>5386.6499718073637</v>
      </c>
      <c r="Q120" s="789">
        <v>38.766802927844303</v>
      </c>
      <c r="S120" s="1022" t="e">
        <f t="shared" si="9"/>
        <v>#N/A</v>
      </c>
      <c r="T120" s="1022">
        <f t="shared" si="10"/>
        <v>38.766802927844303</v>
      </c>
      <c r="V120" s="1024">
        <v>44348</v>
      </c>
      <c r="W120" s="1025">
        <f t="shared" si="12"/>
        <v>0.8</v>
      </c>
      <c r="X120" s="1024"/>
    </row>
    <row r="121" spans="1:24" x14ac:dyDescent="0.25">
      <c r="A121" t="s">
        <v>53</v>
      </c>
      <c r="B121" t="s">
        <v>2815</v>
      </c>
      <c r="C121"/>
      <c r="D121">
        <v>700</v>
      </c>
      <c r="E121">
        <v>700</v>
      </c>
      <c r="F121">
        <v>2800</v>
      </c>
      <c r="G121" s="220">
        <v>4</v>
      </c>
      <c r="H121" s="1021">
        <v>1</v>
      </c>
      <c r="I121" s="783">
        <v>45415</v>
      </c>
      <c r="J121" s="783">
        <v>46722</v>
      </c>
      <c r="K121" s="783"/>
      <c r="L121" s="783"/>
      <c r="M121" s="220">
        <v>25.323830431744046</v>
      </c>
      <c r="N121" s="220">
        <v>39.065302241730535</v>
      </c>
      <c r="O121" s="220">
        <v>71.639500846197805</v>
      </c>
      <c r="P121" s="784">
        <v>8722.6599682286378</v>
      </c>
      <c r="Q121" s="789">
        <v>64.389132673474577</v>
      </c>
      <c r="S121" s="1022" t="e">
        <f t="shared" si="9"/>
        <v>#N/A</v>
      </c>
      <c r="T121" s="1022">
        <f t="shared" si="10"/>
        <v>64.389132673474577</v>
      </c>
      <c r="U121" s="1023"/>
      <c r="V121" s="1024">
        <v>45415</v>
      </c>
      <c r="W121" s="1025">
        <f t="shared" si="12"/>
        <v>1</v>
      </c>
      <c r="X121" s="1024"/>
    </row>
    <row r="122" spans="1:24" x14ac:dyDescent="0.25">
      <c r="A122" t="s">
        <v>53</v>
      </c>
      <c r="B122" t="s">
        <v>1980</v>
      </c>
      <c r="C122">
        <v>63113</v>
      </c>
      <c r="D122">
        <v>300</v>
      </c>
      <c r="E122">
        <v>135</v>
      </c>
      <c r="F122">
        <v>540</v>
      </c>
      <c r="G122" s="220">
        <v>4</v>
      </c>
      <c r="H122" s="1021">
        <v>0.45</v>
      </c>
      <c r="I122" s="783">
        <v>43640</v>
      </c>
      <c r="J122" s="783">
        <v>45808</v>
      </c>
      <c r="K122" s="783"/>
      <c r="L122" s="783"/>
      <c r="M122" s="220"/>
      <c r="N122" s="220"/>
      <c r="O122" s="220"/>
      <c r="P122" s="784"/>
      <c r="Q122" s="789">
        <v>26.110160069971421</v>
      </c>
      <c r="S122" s="1022" t="e">
        <f t="shared" si="9"/>
        <v>#N/A</v>
      </c>
      <c r="T122" s="1022">
        <f t="shared" si="10"/>
        <v>26.110160069971421</v>
      </c>
      <c r="V122" s="1024">
        <v>43640</v>
      </c>
      <c r="W122" s="1025">
        <f t="shared" si="12"/>
        <v>0.45</v>
      </c>
      <c r="X122" s="1024"/>
    </row>
    <row r="123" spans="1:24" x14ac:dyDescent="0.25">
      <c r="A123" t="s">
        <v>53</v>
      </c>
      <c r="B123" t="s">
        <v>2816</v>
      </c>
      <c r="C123">
        <v>66357</v>
      </c>
      <c r="D123">
        <v>125</v>
      </c>
      <c r="E123">
        <v>65</v>
      </c>
      <c r="F123">
        <v>260</v>
      </c>
      <c r="G123" s="220">
        <v>4</v>
      </c>
      <c r="H123" s="1021">
        <v>0.52</v>
      </c>
      <c r="I123" s="783">
        <v>44854</v>
      </c>
      <c r="J123" s="783">
        <v>45139</v>
      </c>
      <c r="K123" s="783"/>
      <c r="L123" s="783"/>
      <c r="M123" s="220">
        <v>19.682209556505295</v>
      </c>
      <c r="N123" s="220">
        <v>13.265966845703126</v>
      </c>
      <c r="O123" s="220">
        <v>54.435950456569898</v>
      </c>
      <c r="P123" s="784">
        <v>6630.1476119247654</v>
      </c>
      <c r="Q123" s="789">
        <v>32.948176402208425</v>
      </c>
      <c r="S123" s="1022" t="e">
        <f t="shared" si="9"/>
        <v>#N/A</v>
      </c>
      <c r="T123" s="1022">
        <f t="shared" si="10"/>
        <v>32.948176402208425</v>
      </c>
      <c r="U123" s="1023"/>
      <c r="V123" s="1024">
        <v>44854</v>
      </c>
      <c r="W123" s="1025">
        <f t="shared" si="12"/>
        <v>0.52</v>
      </c>
      <c r="X123" s="1024"/>
    </row>
    <row r="124" spans="1:24" x14ac:dyDescent="0.25">
      <c r="A124" t="s">
        <v>53</v>
      </c>
      <c r="B124" t="s">
        <v>2817</v>
      </c>
      <c r="C124">
        <v>67091</v>
      </c>
      <c r="D124">
        <v>65</v>
      </c>
      <c r="E124">
        <v>32</v>
      </c>
      <c r="F124">
        <v>128</v>
      </c>
      <c r="G124" s="220">
        <v>4</v>
      </c>
      <c r="H124" s="1021">
        <v>0.49230769230769234</v>
      </c>
      <c r="I124" s="783">
        <v>44950</v>
      </c>
      <c r="J124" s="783">
        <v>45530</v>
      </c>
      <c r="K124" s="783"/>
      <c r="L124" s="783"/>
      <c r="M124" s="220">
        <v>35.595114687352684</v>
      </c>
      <c r="N124" s="220">
        <v>19.282929826644462</v>
      </c>
      <c r="O124" s="220">
        <v>81.473430121705618</v>
      </c>
      <c r="P124" s="784">
        <v>9918.7650358485007</v>
      </c>
      <c r="Q124" s="789">
        <v>54.878044513997132</v>
      </c>
      <c r="S124" s="1022" t="e">
        <f t="shared" si="9"/>
        <v>#N/A</v>
      </c>
      <c r="T124" s="1022">
        <f t="shared" si="10"/>
        <v>54.878044513997132</v>
      </c>
      <c r="U124" s="1023"/>
      <c r="V124" s="1024">
        <v>44950</v>
      </c>
      <c r="W124" s="1025">
        <f t="shared" si="12"/>
        <v>0.49230769230769234</v>
      </c>
      <c r="X124" s="1024"/>
    </row>
    <row r="125" spans="1:24" x14ac:dyDescent="0.25">
      <c r="A125" t="s">
        <v>53</v>
      </c>
      <c r="B125" t="s">
        <v>2817</v>
      </c>
      <c r="C125">
        <v>67091</v>
      </c>
      <c r="D125">
        <v>60</v>
      </c>
      <c r="E125">
        <v>53</v>
      </c>
      <c r="F125">
        <v>212</v>
      </c>
      <c r="G125" s="220">
        <v>4</v>
      </c>
      <c r="H125" s="1021">
        <v>0.8833333333333333</v>
      </c>
      <c r="I125" s="783">
        <v>44669</v>
      </c>
      <c r="J125" s="783">
        <v>45446</v>
      </c>
      <c r="K125" s="783"/>
      <c r="L125" s="783"/>
      <c r="M125" s="220">
        <v>32.205868658908891</v>
      </c>
      <c r="N125" s="220">
        <v>30.42416257779259</v>
      </c>
      <c r="O125" s="220">
        <v>69.796671310740521</v>
      </c>
      <c r="P125" s="784">
        <v>8497.2092371884319</v>
      </c>
      <c r="Q125" s="789">
        <v>62.630031236701484</v>
      </c>
      <c r="S125" s="1022" t="e">
        <f t="shared" si="9"/>
        <v>#N/A</v>
      </c>
      <c r="T125" s="1022">
        <f t="shared" si="10"/>
        <v>62.630031236701484</v>
      </c>
      <c r="U125" s="1023"/>
      <c r="V125" s="1024">
        <v>44669</v>
      </c>
      <c r="W125" s="1025">
        <f t="shared" si="12"/>
        <v>0.8833333333333333</v>
      </c>
      <c r="X125" s="1024"/>
    </row>
    <row r="126" spans="1:24" x14ac:dyDescent="0.25">
      <c r="A126" t="s">
        <v>30</v>
      </c>
      <c r="B126" t="s">
        <v>409</v>
      </c>
      <c r="C126"/>
      <c r="D126">
        <v>94</v>
      </c>
      <c r="E126">
        <v>5</v>
      </c>
      <c r="F126">
        <v>20</v>
      </c>
      <c r="G126" s="220">
        <v>4</v>
      </c>
      <c r="H126" s="1021">
        <v>5.3191489361702128E-2</v>
      </c>
      <c r="I126" s="783">
        <v>44211</v>
      </c>
      <c r="J126" s="783">
        <v>45078</v>
      </c>
      <c r="K126" s="783"/>
      <c r="L126" s="783"/>
      <c r="M126" s="220"/>
      <c r="N126" s="220"/>
      <c r="O126" s="220"/>
      <c r="P126" s="784"/>
      <c r="Q126" s="789">
        <v>48.30645997229319</v>
      </c>
      <c r="S126" s="1022" t="e">
        <f t="shared" si="9"/>
        <v>#N/A</v>
      </c>
      <c r="T126" s="1022">
        <f t="shared" si="10"/>
        <v>48.30645997229319</v>
      </c>
      <c r="V126" s="1024">
        <v>44211</v>
      </c>
      <c r="W126" s="1025">
        <f t="shared" si="12"/>
        <v>5.3191489361702128E-2</v>
      </c>
      <c r="X126" s="1024"/>
    </row>
    <row r="127" spans="1:24" x14ac:dyDescent="0.25">
      <c r="A127" t="s">
        <v>30</v>
      </c>
      <c r="B127" t="s">
        <v>410</v>
      </c>
      <c r="C127">
        <v>65051</v>
      </c>
      <c r="D127">
        <v>119</v>
      </c>
      <c r="E127">
        <v>5</v>
      </c>
      <c r="F127">
        <v>20</v>
      </c>
      <c r="G127" s="220">
        <v>4</v>
      </c>
      <c r="H127" s="1021">
        <v>4.2016806722689079E-2</v>
      </c>
      <c r="I127" s="783">
        <v>44211</v>
      </c>
      <c r="J127" s="783">
        <v>45078</v>
      </c>
      <c r="K127" s="783"/>
      <c r="L127" s="783"/>
      <c r="M127" s="220"/>
      <c r="N127" s="220"/>
      <c r="O127" s="220"/>
      <c r="P127" s="784"/>
      <c r="Q127" s="789">
        <v>49.833742235568138</v>
      </c>
      <c r="S127" s="1022" t="e">
        <f t="shared" si="9"/>
        <v>#N/A</v>
      </c>
      <c r="T127" s="1022">
        <f t="shared" si="10"/>
        <v>49.833742235568138</v>
      </c>
      <c r="V127" s="1024">
        <v>44211</v>
      </c>
      <c r="W127" s="1025">
        <f t="shared" si="12"/>
        <v>4.2016806722689079E-2</v>
      </c>
      <c r="X127" s="1024"/>
    </row>
    <row r="128" spans="1:24" x14ac:dyDescent="0.25">
      <c r="A128" s="132" t="s">
        <v>29</v>
      </c>
      <c r="B128" s="132" t="s">
        <v>186</v>
      </c>
      <c r="C128" s="132">
        <v>62745</v>
      </c>
      <c r="D128" s="132">
        <v>50</v>
      </c>
      <c r="E128" s="132">
        <v>30</v>
      </c>
      <c r="F128" s="132">
        <v>120</v>
      </c>
      <c r="G128" s="785">
        <v>4</v>
      </c>
      <c r="H128" s="1026">
        <v>0.6</v>
      </c>
      <c r="I128" s="786">
        <v>43507</v>
      </c>
      <c r="J128" s="786">
        <v>44642</v>
      </c>
      <c r="K128" s="786"/>
      <c r="L128" s="786"/>
      <c r="M128" s="785">
        <v>34.208735377314291</v>
      </c>
      <c r="N128" s="785">
        <v>15.243379278455762</v>
      </c>
      <c r="O128" s="785">
        <v>41.160614900161306</v>
      </c>
      <c r="P128" s="787">
        <v>5011.18150451154</v>
      </c>
      <c r="Q128" s="790">
        <v>49.452114655770046</v>
      </c>
      <c r="S128" s="1022" t="e">
        <f t="shared" si="9"/>
        <v>#N/A</v>
      </c>
      <c r="T128" s="1022">
        <f t="shared" si="10"/>
        <v>49.452114655770046</v>
      </c>
      <c r="V128" s="1024">
        <v>43507</v>
      </c>
      <c r="W128" s="1025">
        <f t="shared" si="12"/>
        <v>0.6</v>
      </c>
      <c r="X128" s="1024"/>
    </row>
  </sheetData>
  <autoFilter ref="A23:Q128" xr:uid="{845E34B9-034D-4886-A85D-98321AC061FC}"/>
  <mergeCells count="2">
    <mergeCell ref="S21:T21"/>
    <mergeCell ref="S22:T22"/>
  </mergeCells>
  <pageMargins left="0.7" right="0.7" top="0.75" bottom="0.75" header="0.3" footer="0.3"/>
  <pageSetup orientation="portrait" horizontalDpi="1200" verticalDpi="1200" r:id="rId1"/>
  <drawing r:id="rId2"/>
  <legacyDrawing r:id="rId3"/>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Sheet68">
    <tabColor theme="5" tint="0.39997558519241921"/>
  </sheetPr>
  <dimension ref="A1:W550"/>
  <sheetViews>
    <sheetView zoomScaleNormal="100" workbookViewId="0">
      <selection activeCell="J19" sqref="J19"/>
    </sheetView>
  </sheetViews>
  <sheetFormatPr defaultColWidth="8.7109375" defaultRowHeight="12.75" x14ac:dyDescent="0.2"/>
  <cols>
    <col min="1" max="1" width="8.7109375" style="1"/>
    <col min="2" max="2" width="13.7109375" style="3" bestFit="1" customWidth="1"/>
    <col min="3" max="4" width="11.7109375" style="3" bestFit="1" customWidth="1"/>
    <col min="5" max="5" width="11.42578125" style="3" bestFit="1" customWidth="1"/>
    <col min="6" max="6" width="11.85546875" style="1" customWidth="1"/>
    <col min="7" max="7" width="11.7109375" style="3" bestFit="1" customWidth="1"/>
    <col min="8" max="8" width="8.140625" style="3" bestFit="1" customWidth="1"/>
    <col min="9" max="9" width="11.140625" style="1" bestFit="1" customWidth="1"/>
    <col min="10" max="10" width="12.28515625" style="1" customWidth="1"/>
    <col min="11" max="11" width="12" style="3" customWidth="1"/>
    <col min="12" max="12" width="8.140625" style="3" bestFit="1" customWidth="1"/>
    <col min="13" max="13" width="8.7109375" style="1"/>
    <col min="14" max="14" width="9.7109375" style="1" bestFit="1" customWidth="1"/>
    <col min="15" max="15" width="10.140625" style="1" bestFit="1" customWidth="1"/>
    <col min="16" max="16" width="8.7109375" style="1"/>
    <col min="17" max="17" width="10.140625" style="1" bestFit="1" customWidth="1"/>
    <col min="18" max="18" width="8.7109375" style="1"/>
    <col min="19" max="19" width="10.28515625" style="1" bestFit="1" customWidth="1"/>
    <col min="20" max="22" width="8.7109375" style="1"/>
    <col min="23" max="23" width="10.28515625" style="1" bestFit="1" customWidth="1"/>
    <col min="24" max="16384" width="8.7109375" style="1"/>
  </cols>
  <sheetData>
    <row r="1" spans="1:21" ht="15" x14ac:dyDescent="0.25">
      <c r="A1" s="12" t="s">
        <v>211</v>
      </c>
      <c r="K1" s="12" t="s">
        <v>396</v>
      </c>
    </row>
    <row r="11" spans="1:21" x14ac:dyDescent="0.2">
      <c r="L11" s="69"/>
      <c r="U11" s="55"/>
    </row>
    <row r="20" spans="1:23" x14ac:dyDescent="0.2">
      <c r="T20" s="129"/>
      <c r="W20" s="55"/>
    </row>
    <row r="22" spans="1:23" x14ac:dyDescent="0.2">
      <c r="A22" s="23" t="s">
        <v>124</v>
      </c>
    </row>
    <row r="23" spans="1:23" x14ac:dyDescent="0.2">
      <c r="A23" s="10" t="s">
        <v>2832</v>
      </c>
      <c r="H23" s="15"/>
      <c r="L23" s="15"/>
    </row>
    <row r="24" spans="1:23" x14ac:dyDescent="0.2">
      <c r="S24" s="55"/>
    </row>
    <row r="25" spans="1:23" x14ac:dyDescent="0.2">
      <c r="A25" s="171"/>
      <c r="B25" s="610" t="s">
        <v>90</v>
      </c>
      <c r="C25" s="172" t="s">
        <v>17</v>
      </c>
      <c r="D25" s="249" t="s">
        <v>8</v>
      </c>
      <c r="F25" s="171" t="s">
        <v>8</v>
      </c>
      <c r="G25" s="172" t="s">
        <v>8</v>
      </c>
      <c r="H25" s="249" t="s">
        <v>8</v>
      </c>
      <c r="I25" s="14"/>
      <c r="J25" s="115" t="s">
        <v>17</v>
      </c>
      <c r="K25" s="117" t="s">
        <v>17</v>
      </c>
      <c r="L25" s="116" t="s">
        <v>17</v>
      </c>
      <c r="O25" s="55"/>
      <c r="S25" s="55"/>
    </row>
    <row r="26" spans="1:23" x14ac:dyDescent="0.2">
      <c r="A26" s="39"/>
      <c r="B26" s="277" t="s">
        <v>91</v>
      </c>
      <c r="C26" s="3" t="s">
        <v>0</v>
      </c>
      <c r="D26" s="251" t="s">
        <v>0</v>
      </c>
      <c r="F26" s="39" t="s">
        <v>79</v>
      </c>
      <c r="G26" s="3" t="s">
        <v>57</v>
      </c>
      <c r="H26" s="251" t="s">
        <v>57</v>
      </c>
      <c r="I26" s="14"/>
      <c r="J26" s="13" t="s">
        <v>79</v>
      </c>
      <c r="K26" s="14" t="s">
        <v>57</v>
      </c>
      <c r="L26" s="118" t="s">
        <v>57</v>
      </c>
      <c r="O26" s="55"/>
    </row>
    <row r="27" spans="1:23" x14ac:dyDescent="0.2">
      <c r="A27" s="36"/>
      <c r="B27" s="275" t="s">
        <v>2414</v>
      </c>
      <c r="C27" s="275" t="s">
        <v>2414</v>
      </c>
      <c r="D27" s="276" t="s">
        <v>2414</v>
      </c>
      <c r="E27" s="57"/>
      <c r="F27" s="36" t="s">
        <v>76</v>
      </c>
      <c r="G27" s="275" t="s">
        <v>2414</v>
      </c>
      <c r="H27" s="256" t="s">
        <v>42</v>
      </c>
      <c r="I27" s="277"/>
      <c r="J27" s="52" t="s">
        <v>76</v>
      </c>
      <c r="K27" s="275" t="s">
        <v>2185</v>
      </c>
      <c r="L27" s="4" t="s">
        <v>42</v>
      </c>
      <c r="W27" s="55"/>
    </row>
    <row r="28" spans="1:23" x14ac:dyDescent="0.2">
      <c r="A28" s="39">
        <v>2009</v>
      </c>
      <c r="B28" s="75">
        <v>66.441551034413692</v>
      </c>
      <c r="C28" s="75">
        <f>'Annual Average PPA Price'!B31</f>
        <v>182.56885883227807</v>
      </c>
      <c r="D28" s="76">
        <v>82.469851235686164</v>
      </c>
      <c r="E28" s="57"/>
      <c r="F28" s="65">
        <v>39841</v>
      </c>
      <c r="G28" s="57">
        <v>61.654185876032663</v>
      </c>
      <c r="H28" s="67">
        <v>50.4</v>
      </c>
      <c r="I28" s="57"/>
      <c r="J28" s="65">
        <v>39867</v>
      </c>
      <c r="K28" s="57">
        <v>148.56009907471184</v>
      </c>
      <c r="L28" s="67">
        <v>30</v>
      </c>
      <c r="N28" s="173"/>
      <c r="O28" s="55"/>
    </row>
    <row r="29" spans="1:23" x14ac:dyDescent="0.2">
      <c r="A29" s="39">
        <v>2010</v>
      </c>
      <c r="B29" s="75">
        <v>65.515370888299302</v>
      </c>
      <c r="C29" s="75">
        <f>'Annual Average PPA Price'!B32</f>
        <v>149.69336954285399</v>
      </c>
      <c r="D29" s="76">
        <v>72.067237387481086</v>
      </c>
      <c r="E29" s="57"/>
      <c r="F29" s="65">
        <v>39843</v>
      </c>
      <c r="G29" s="57">
        <v>69.409889894771112</v>
      </c>
      <c r="H29" s="67">
        <v>98.9</v>
      </c>
      <c r="I29" s="57"/>
      <c r="J29" s="65">
        <v>39873</v>
      </c>
      <c r="K29" s="57">
        <v>176.34353910042432</v>
      </c>
      <c r="L29" s="67">
        <v>30</v>
      </c>
      <c r="N29" s="173"/>
      <c r="O29" s="55"/>
    </row>
    <row r="30" spans="1:23" x14ac:dyDescent="0.2">
      <c r="A30" s="39">
        <v>2011</v>
      </c>
      <c r="B30" s="75">
        <v>53.105472799567849</v>
      </c>
      <c r="C30" s="75">
        <f>'Annual Average PPA Price'!B33</f>
        <v>121.39383567194464</v>
      </c>
      <c r="D30" s="76">
        <v>52.424436462829561</v>
      </c>
      <c r="E30" s="57"/>
      <c r="F30" s="65">
        <v>39846</v>
      </c>
      <c r="G30" s="57">
        <v>59.09014050883814</v>
      </c>
      <c r="H30" s="67">
        <v>99</v>
      </c>
      <c r="I30" s="57"/>
      <c r="J30" s="65">
        <v>39877</v>
      </c>
      <c r="K30" s="57">
        <v>167.74203823592816</v>
      </c>
      <c r="L30" s="67">
        <v>19</v>
      </c>
      <c r="O30" s="55"/>
    </row>
    <row r="31" spans="1:23" x14ac:dyDescent="0.2">
      <c r="A31" s="39">
        <v>2012</v>
      </c>
      <c r="B31" s="75">
        <v>51.333953152457362</v>
      </c>
      <c r="C31" s="75">
        <f>'Annual Average PPA Price'!B34</f>
        <v>94.240026234075756</v>
      </c>
      <c r="D31" s="76">
        <v>44.624157613774933</v>
      </c>
      <c r="E31" s="57"/>
      <c r="F31" s="65">
        <v>39849</v>
      </c>
      <c r="G31" s="57">
        <v>103.95402601158307</v>
      </c>
      <c r="H31" s="67">
        <v>150</v>
      </c>
      <c r="I31" s="57"/>
      <c r="J31" s="65">
        <v>39934</v>
      </c>
      <c r="K31" s="57">
        <v>230.05272436345837</v>
      </c>
      <c r="L31" s="67">
        <v>12.6</v>
      </c>
      <c r="O31" s="55"/>
    </row>
    <row r="32" spans="1:23" x14ac:dyDescent="0.2">
      <c r="A32" s="39">
        <v>2013</v>
      </c>
      <c r="B32" s="75">
        <v>49.828932894951741</v>
      </c>
      <c r="C32" s="75">
        <f>'Annual Average PPA Price'!B35</f>
        <v>74.31117771118717</v>
      </c>
      <c r="D32" s="76">
        <v>31.521799026415696</v>
      </c>
      <c r="E32" s="57"/>
      <c r="F32" s="65">
        <v>39849</v>
      </c>
      <c r="G32" s="57">
        <v>107.03584430028417</v>
      </c>
      <c r="H32" s="67">
        <v>51</v>
      </c>
      <c r="I32" s="57"/>
      <c r="J32" s="65">
        <v>39941</v>
      </c>
      <c r="K32" s="57">
        <v>161.88769618038208</v>
      </c>
      <c r="L32" s="67">
        <v>230</v>
      </c>
      <c r="O32" s="55"/>
    </row>
    <row r="33" spans="1:15" x14ac:dyDescent="0.2">
      <c r="A33" s="39">
        <v>2014</v>
      </c>
      <c r="B33" s="75">
        <v>53.21471955992336</v>
      </c>
      <c r="C33" s="75">
        <f>'Annual Average PPA Price'!B36</f>
        <v>60.418513724402395</v>
      </c>
      <c r="D33" s="76">
        <v>28.982600375050467</v>
      </c>
      <c r="E33" s="57"/>
      <c r="F33" s="65">
        <v>39849</v>
      </c>
      <c r="G33" s="57">
        <v>107.05849561052888</v>
      </c>
      <c r="H33" s="67">
        <v>49.5</v>
      </c>
      <c r="I33" s="57"/>
      <c r="J33" s="65">
        <v>39965</v>
      </c>
      <c r="K33" s="57">
        <v>143.56460204039954</v>
      </c>
      <c r="L33" s="67">
        <v>20</v>
      </c>
      <c r="O33" s="55"/>
    </row>
    <row r="34" spans="1:15" x14ac:dyDescent="0.2">
      <c r="A34" s="39">
        <v>2015</v>
      </c>
      <c r="B34" s="75">
        <v>54.409880607766617</v>
      </c>
      <c r="C34" s="75">
        <f>'Annual Average PPA Price'!B37</f>
        <v>49.47272925726319</v>
      </c>
      <c r="D34" s="76">
        <v>33.574549169982987</v>
      </c>
      <c r="E34" s="57"/>
      <c r="F34" s="65">
        <v>39863</v>
      </c>
      <c r="G34" s="57">
        <v>104.76991765216623</v>
      </c>
      <c r="H34" s="67">
        <v>49.5</v>
      </c>
      <c r="I34" s="57"/>
      <c r="J34" s="65">
        <v>39965</v>
      </c>
      <c r="K34" s="57">
        <v>221.44020159696274</v>
      </c>
      <c r="L34" s="67">
        <v>14</v>
      </c>
      <c r="O34" s="55"/>
    </row>
    <row r="35" spans="1:15" x14ac:dyDescent="0.2">
      <c r="A35" s="39">
        <v>2016</v>
      </c>
      <c r="B35" s="75">
        <v>46.029364280024637</v>
      </c>
      <c r="C35" s="75">
        <f>'Annual Average PPA Price'!B38</f>
        <v>40.118586852573202</v>
      </c>
      <c r="D35" s="76">
        <v>27.601354817669147</v>
      </c>
      <c r="E35" s="57"/>
      <c r="F35" s="65">
        <v>39889</v>
      </c>
      <c r="G35" s="57">
        <v>130.04191753417649</v>
      </c>
      <c r="H35" s="67">
        <v>8</v>
      </c>
      <c r="I35" s="57"/>
      <c r="J35" s="65">
        <v>39965</v>
      </c>
      <c r="K35" s="57">
        <v>253.49365295430985</v>
      </c>
      <c r="L35" s="67">
        <v>10.08</v>
      </c>
      <c r="O35" s="55"/>
    </row>
    <row r="36" spans="1:15" x14ac:dyDescent="0.2">
      <c r="A36" s="39">
        <v>2017</v>
      </c>
      <c r="B36" s="75">
        <v>44.148147606830697</v>
      </c>
      <c r="C36" s="75">
        <f>'Annual Average PPA Price'!B39</f>
        <v>35.870646790159419</v>
      </c>
      <c r="D36" s="76">
        <v>21.25673724078592</v>
      </c>
      <c r="E36" s="57"/>
      <c r="F36" s="65">
        <v>39889</v>
      </c>
      <c r="G36" s="57">
        <v>133.59038364997915</v>
      </c>
      <c r="H36" s="67">
        <v>24.75</v>
      </c>
      <c r="I36" s="57"/>
      <c r="J36" s="65">
        <v>39986</v>
      </c>
      <c r="K36" s="57">
        <v>189.78435494230879</v>
      </c>
      <c r="L36" s="67">
        <v>48</v>
      </c>
      <c r="O36" s="55"/>
    </row>
    <row r="37" spans="1:15" x14ac:dyDescent="0.2">
      <c r="A37" s="39">
        <v>2018</v>
      </c>
      <c r="B37" s="75">
        <v>39.965155579879642</v>
      </c>
      <c r="C37" s="75">
        <f>'Annual Average PPA Price'!B40</f>
        <v>26.847710973611246</v>
      </c>
      <c r="D37" s="76">
        <v>19.537006761765703</v>
      </c>
      <c r="E37" s="57"/>
      <c r="F37" s="65">
        <v>39896</v>
      </c>
      <c r="G37" s="57">
        <v>99.678823730131725</v>
      </c>
      <c r="H37" s="67">
        <v>63</v>
      </c>
      <c r="I37" s="57"/>
      <c r="J37" s="65">
        <v>40042</v>
      </c>
      <c r="K37" s="57">
        <v>160.34442766598573</v>
      </c>
      <c r="L37" s="67">
        <v>250</v>
      </c>
      <c r="O37" s="55"/>
    </row>
    <row r="38" spans="1:15" x14ac:dyDescent="0.2">
      <c r="A38" s="39">
        <v>2019</v>
      </c>
      <c r="B38" s="75">
        <v>35.570106726274396</v>
      </c>
      <c r="C38" s="75">
        <f>'Annual Average PPA Price'!B41</f>
        <v>22.753008526347312</v>
      </c>
      <c r="D38" s="76">
        <v>26.865161117327713</v>
      </c>
      <c r="E38" s="57"/>
      <c r="F38" s="65">
        <v>39903</v>
      </c>
      <c r="G38" s="57">
        <v>68.149569996041507</v>
      </c>
      <c r="H38" s="67">
        <v>30</v>
      </c>
      <c r="I38" s="57"/>
      <c r="J38" s="65">
        <v>40064</v>
      </c>
      <c r="K38" s="57">
        <v>228.32696567073825</v>
      </c>
      <c r="L38" s="67">
        <v>250</v>
      </c>
      <c r="O38" s="55"/>
    </row>
    <row r="39" spans="1:15" x14ac:dyDescent="0.2">
      <c r="A39" s="39">
        <v>2020</v>
      </c>
      <c r="B39" s="75">
        <v>29.825582269085473</v>
      </c>
      <c r="C39" s="75">
        <f>'Annual Average PPA Price'!B42</f>
        <v>24.54302308746357</v>
      </c>
      <c r="D39" s="76">
        <v>29.539132743758071</v>
      </c>
      <c r="E39" s="57"/>
      <c r="F39" s="65">
        <v>39903</v>
      </c>
      <c r="G39" s="57">
        <v>68.148824635615881</v>
      </c>
      <c r="H39" s="67">
        <v>12</v>
      </c>
      <c r="I39" s="57"/>
      <c r="J39" s="65">
        <v>40137</v>
      </c>
      <c r="K39" s="57">
        <v>133.3653403527571</v>
      </c>
      <c r="L39" s="67">
        <v>21</v>
      </c>
      <c r="O39" s="55"/>
    </row>
    <row r="40" spans="1:15" x14ac:dyDescent="0.2">
      <c r="A40" s="39">
        <v>2021</v>
      </c>
      <c r="B40" s="75">
        <v>30.85638130953928</v>
      </c>
      <c r="C40" s="75">
        <f>'Annual Average PPA Price'!B43</f>
        <v>24.435778879234292</v>
      </c>
      <c r="D40" s="76">
        <v>24.974631047916791</v>
      </c>
      <c r="E40" s="57"/>
      <c r="F40" s="65">
        <v>39904</v>
      </c>
      <c r="G40" s="57">
        <v>57.003772059550379</v>
      </c>
      <c r="H40" s="67">
        <v>49.5</v>
      </c>
      <c r="I40" s="57"/>
      <c r="J40" s="65">
        <v>40170</v>
      </c>
      <c r="K40" s="57">
        <v>147.05668499061463</v>
      </c>
      <c r="L40" s="67">
        <v>50</v>
      </c>
      <c r="O40" s="55"/>
    </row>
    <row r="41" spans="1:15" x14ac:dyDescent="0.2">
      <c r="A41" s="39">
        <v>2022</v>
      </c>
      <c r="B41" s="75">
        <v>30.634087783664658</v>
      </c>
      <c r="C41" s="75">
        <f>'Annual Average PPA Price'!B44</f>
        <v>29.819481190301794</v>
      </c>
      <c r="D41" s="76">
        <v>25.520878540897769</v>
      </c>
      <c r="F41" s="65">
        <v>39904</v>
      </c>
      <c r="G41" s="57">
        <v>91.204590630145262</v>
      </c>
      <c r="H41" s="67">
        <v>96.6</v>
      </c>
      <c r="I41" s="57"/>
      <c r="J41" s="65">
        <v>40171</v>
      </c>
      <c r="K41" s="57">
        <v>281.7783709606249</v>
      </c>
      <c r="L41" s="67">
        <v>6</v>
      </c>
      <c r="O41" s="55"/>
    </row>
    <row r="42" spans="1:15" x14ac:dyDescent="0.2">
      <c r="A42" s="39">
        <v>2023</v>
      </c>
      <c r="B42" s="75">
        <v>28.2147895036648</v>
      </c>
      <c r="C42" s="75">
        <f>'Annual Average PPA Price'!B45</f>
        <v>35.483077947602581</v>
      </c>
      <c r="D42" s="76" t="e">
        <f>NA()</f>
        <v>#N/A</v>
      </c>
      <c r="F42" s="65">
        <v>39913</v>
      </c>
      <c r="G42" s="57">
        <v>118.13321764685676</v>
      </c>
      <c r="H42" s="67">
        <v>124.5</v>
      </c>
      <c r="I42" s="57"/>
      <c r="J42" s="65">
        <v>40171</v>
      </c>
      <c r="K42" s="57">
        <v>281.7783709606249</v>
      </c>
      <c r="L42" s="67">
        <v>19</v>
      </c>
      <c r="O42" s="55"/>
    </row>
    <row r="43" spans="1:15" x14ac:dyDescent="0.2">
      <c r="A43" s="36">
        <v>2024</v>
      </c>
      <c r="B43" s="79">
        <v>26.280906853201355</v>
      </c>
      <c r="C43" s="79">
        <f>'Annual Average PPA Price'!B46</f>
        <v>27.323879389928539</v>
      </c>
      <c r="D43" s="80" t="e">
        <f>NA()</f>
        <v>#N/A</v>
      </c>
      <c r="F43" s="65">
        <v>39932</v>
      </c>
      <c r="G43" s="57">
        <v>77.548207829474933</v>
      </c>
      <c r="H43" s="67">
        <v>70</v>
      </c>
      <c r="I43" s="57"/>
      <c r="J43" s="65">
        <v>40171</v>
      </c>
      <c r="K43" s="57">
        <v>281.77837096062495</v>
      </c>
      <c r="L43" s="67">
        <v>20</v>
      </c>
      <c r="O43" s="55"/>
    </row>
    <row r="44" spans="1:15" x14ac:dyDescent="0.2">
      <c r="A44" s="3"/>
      <c r="B44" s="57"/>
      <c r="C44" s="57"/>
      <c r="D44" s="57"/>
      <c r="F44" s="65">
        <v>39933</v>
      </c>
      <c r="G44" s="57">
        <v>71.955576306305659</v>
      </c>
      <c r="H44" s="67">
        <v>22.5</v>
      </c>
      <c r="I44" s="57"/>
      <c r="J44" s="65">
        <v>40204</v>
      </c>
      <c r="K44" s="57">
        <v>182.10645627573138</v>
      </c>
      <c r="L44" s="67">
        <v>50</v>
      </c>
      <c r="O44" s="55"/>
    </row>
    <row r="45" spans="1:15" x14ac:dyDescent="0.2">
      <c r="A45" s="3"/>
      <c r="B45" s="57"/>
      <c r="D45" s="57"/>
      <c r="F45" s="65">
        <v>39974</v>
      </c>
      <c r="G45" s="57">
        <v>87.469586579149109</v>
      </c>
      <c r="H45" s="67">
        <v>102.3</v>
      </c>
      <c r="I45" s="57"/>
      <c r="J45" s="65">
        <v>40204</v>
      </c>
      <c r="K45" s="57">
        <v>182.10645627573132</v>
      </c>
      <c r="L45" s="67">
        <v>20</v>
      </c>
      <c r="O45" s="55"/>
    </row>
    <row r="46" spans="1:15" x14ac:dyDescent="0.2">
      <c r="F46" s="65">
        <v>39986</v>
      </c>
      <c r="G46" s="57">
        <v>81.202435346346462</v>
      </c>
      <c r="H46" s="67">
        <v>205.5</v>
      </c>
      <c r="I46" s="57"/>
      <c r="J46" s="65">
        <v>40204</v>
      </c>
      <c r="K46" s="57">
        <v>185.86043369220735</v>
      </c>
      <c r="L46" s="67">
        <v>20</v>
      </c>
      <c r="O46" s="55"/>
    </row>
    <row r="47" spans="1:15" x14ac:dyDescent="0.2">
      <c r="F47" s="65">
        <v>39994</v>
      </c>
      <c r="G47" s="57">
        <v>83.060186785204479</v>
      </c>
      <c r="H47" s="67">
        <v>70</v>
      </c>
      <c r="I47" s="57"/>
      <c r="J47" s="65">
        <v>40211</v>
      </c>
      <c r="K47" s="57">
        <v>153.18876121795753</v>
      </c>
      <c r="L47" s="67">
        <v>50</v>
      </c>
      <c r="O47" s="55"/>
    </row>
    <row r="48" spans="1:15" x14ac:dyDescent="0.2">
      <c r="F48" s="65">
        <v>39994</v>
      </c>
      <c r="G48" s="57">
        <v>74.726670741618278</v>
      </c>
      <c r="H48" s="67">
        <v>51</v>
      </c>
      <c r="I48" s="57"/>
      <c r="J48" s="65">
        <v>40233</v>
      </c>
      <c r="K48" s="57">
        <v>157.13783721601916</v>
      </c>
      <c r="L48" s="67">
        <v>300</v>
      </c>
      <c r="O48" s="55"/>
    </row>
    <row r="49" spans="6:15" x14ac:dyDescent="0.2">
      <c r="F49" s="65">
        <v>40003</v>
      </c>
      <c r="G49" s="57">
        <v>96.527512485472329</v>
      </c>
      <c r="H49" s="67">
        <v>21</v>
      </c>
      <c r="I49" s="57"/>
      <c r="J49" s="65">
        <v>40243</v>
      </c>
      <c r="K49" s="57">
        <v>149.82266754096614</v>
      </c>
      <c r="L49" s="67">
        <v>40</v>
      </c>
      <c r="O49" s="55"/>
    </row>
    <row r="50" spans="6:15" x14ac:dyDescent="0.2">
      <c r="F50" s="65">
        <v>40003</v>
      </c>
      <c r="G50" s="57">
        <v>96.527512281399908</v>
      </c>
      <c r="H50" s="67">
        <v>21</v>
      </c>
      <c r="I50" s="57"/>
      <c r="J50" s="65">
        <v>40287</v>
      </c>
      <c r="K50" s="57">
        <v>116.85600760339685</v>
      </c>
      <c r="L50" s="67">
        <v>29</v>
      </c>
      <c r="O50" s="55"/>
    </row>
    <row r="51" spans="6:15" x14ac:dyDescent="0.2">
      <c r="F51" s="65">
        <v>40003</v>
      </c>
      <c r="G51" s="57">
        <v>96.527511999385766</v>
      </c>
      <c r="H51" s="67">
        <v>22.5</v>
      </c>
      <c r="I51" s="57"/>
      <c r="J51" s="65">
        <v>40289</v>
      </c>
      <c r="K51" s="57">
        <v>156.60698030688846</v>
      </c>
      <c r="L51" s="67">
        <v>66</v>
      </c>
      <c r="O51" s="55"/>
    </row>
    <row r="52" spans="6:15" x14ac:dyDescent="0.2">
      <c r="F52" s="65">
        <v>40024</v>
      </c>
      <c r="G52" s="57">
        <v>61.743211431350865</v>
      </c>
      <c r="H52" s="67">
        <v>69</v>
      </c>
      <c r="I52" s="57"/>
      <c r="J52" s="65">
        <v>40297</v>
      </c>
      <c r="K52" s="57">
        <v>146.73224646665821</v>
      </c>
      <c r="L52" s="67">
        <v>25</v>
      </c>
      <c r="O52" s="55"/>
    </row>
    <row r="53" spans="6:15" x14ac:dyDescent="0.2">
      <c r="F53" s="65">
        <v>40026</v>
      </c>
      <c r="G53" s="57">
        <v>72.646060376530954</v>
      </c>
      <c r="H53" s="67">
        <v>100</v>
      </c>
      <c r="I53" s="57"/>
      <c r="J53" s="65">
        <v>40308</v>
      </c>
      <c r="K53" s="57">
        <v>148.01621041992661</v>
      </c>
      <c r="L53" s="67">
        <v>125</v>
      </c>
      <c r="O53" s="55"/>
    </row>
    <row r="54" spans="6:15" x14ac:dyDescent="0.2">
      <c r="F54" s="65">
        <v>40030</v>
      </c>
      <c r="G54" s="57">
        <v>82.95714148677385</v>
      </c>
      <c r="H54" s="67">
        <v>18.899999999999999</v>
      </c>
      <c r="I54" s="57"/>
      <c r="J54" s="65">
        <v>40318</v>
      </c>
      <c r="K54" s="57">
        <v>176.93543700181155</v>
      </c>
      <c r="L54" s="67">
        <v>25.8</v>
      </c>
      <c r="O54" s="55"/>
    </row>
    <row r="55" spans="6:15" x14ac:dyDescent="0.2">
      <c r="F55" s="65">
        <v>40030</v>
      </c>
      <c r="G55" s="57">
        <v>82.878870519768924</v>
      </c>
      <c r="H55" s="67">
        <v>16.8</v>
      </c>
      <c r="I55" s="57"/>
      <c r="J55" s="65">
        <v>40330</v>
      </c>
      <c r="K55" s="57">
        <v>354.11475419560912</v>
      </c>
      <c r="L55" s="67">
        <v>32</v>
      </c>
      <c r="O55" s="55"/>
    </row>
    <row r="56" spans="6:15" x14ac:dyDescent="0.2">
      <c r="F56" s="65">
        <v>40042</v>
      </c>
      <c r="G56" s="57">
        <v>118.57701968759595</v>
      </c>
      <c r="H56" s="67">
        <v>90</v>
      </c>
      <c r="I56" s="57"/>
      <c r="J56" s="65">
        <v>40330</v>
      </c>
      <c r="K56" s="57">
        <v>146.73224646665827</v>
      </c>
      <c r="L56" s="67">
        <v>20</v>
      </c>
      <c r="O56" s="55"/>
    </row>
    <row r="57" spans="6:15" x14ac:dyDescent="0.2">
      <c r="F57" s="65">
        <v>40051</v>
      </c>
      <c r="G57" s="57">
        <v>76.011422781813664</v>
      </c>
      <c r="H57" s="67">
        <v>200.2</v>
      </c>
      <c r="I57" s="57"/>
      <c r="J57" s="65">
        <v>40353</v>
      </c>
      <c r="K57" s="57">
        <v>143.59984898347</v>
      </c>
      <c r="L57" s="67">
        <v>23</v>
      </c>
      <c r="O57" s="55"/>
    </row>
    <row r="58" spans="6:15" x14ac:dyDescent="0.2">
      <c r="F58" s="65">
        <v>40064</v>
      </c>
      <c r="G58" s="57">
        <v>63.034409533882879</v>
      </c>
      <c r="H58" s="67">
        <v>36</v>
      </c>
      <c r="I58" s="57"/>
      <c r="J58" s="65">
        <v>40359</v>
      </c>
      <c r="K58" s="57">
        <v>111.29328575819146</v>
      </c>
      <c r="L58" s="67">
        <v>12</v>
      </c>
      <c r="O58" s="55"/>
    </row>
    <row r="59" spans="6:15" x14ac:dyDescent="0.2">
      <c r="F59" s="65">
        <v>40081</v>
      </c>
      <c r="G59" s="57">
        <v>53.528041915378921</v>
      </c>
      <c r="H59" s="67">
        <v>151.80000000000001</v>
      </c>
      <c r="I59" s="57"/>
      <c r="J59" s="65">
        <v>40359</v>
      </c>
      <c r="K59" s="57">
        <v>111.27680549129215</v>
      </c>
      <c r="L59" s="67">
        <v>10</v>
      </c>
      <c r="O59" s="55"/>
    </row>
    <row r="60" spans="6:15" x14ac:dyDescent="0.2">
      <c r="F60" s="65">
        <v>40081</v>
      </c>
      <c r="G60" s="57">
        <v>54.54438335687324</v>
      </c>
      <c r="H60" s="67">
        <v>129.6</v>
      </c>
      <c r="I60" s="57"/>
      <c r="J60" s="65">
        <v>40385</v>
      </c>
      <c r="K60" s="57">
        <v>147.99422142872723</v>
      </c>
      <c r="L60" s="67">
        <v>20</v>
      </c>
      <c r="O60" s="55"/>
    </row>
    <row r="61" spans="6:15" x14ac:dyDescent="0.2">
      <c r="F61" s="65">
        <v>40087</v>
      </c>
      <c r="G61" s="57">
        <v>75.983964409933577</v>
      </c>
      <c r="H61" s="67">
        <v>150</v>
      </c>
      <c r="I61" s="57"/>
      <c r="J61" s="65">
        <v>40388</v>
      </c>
      <c r="K61" s="57">
        <v>175.12509618571127</v>
      </c>
      <c r="L61" s="67">
        <v>150</v>
      </c>
      <c r="O61" s="55"/>
    </row>
    <row r="62" spans="6:15" x14ac:dyDescent="0.2">
      <c r="F62" s="65">
        <v>40091</v>
      </c>
      <c r="G62" s="57">
        <v>55.367237819644664</v>
      </c>
      <c r="H62" s="67">
        <v>99</v>
      </c>
      <c r="I62" s="57"/>
      <c r="J62" s="65">
        <v>40388</v>
      </c>
      <c r="K62" s="57">
        <v>143.25933007200575</v>
      </c>
      <c r="L62" s="67">
        <v>45</v>
      </c>
      <c r="O62" s="55"/>
    </row>
    <row r="63" spans="6:15" x14ac:dyDescent="0.2">
      <c r="F63" s="65">
        <v>40095</v>
      </c>
      <c r="G63" s="57">
        <v>89.523588938601122</v>
      </c>
      <c r="H63" s="67">
        <v>5</v>
      </c>
      <c r="I63" s="57"/>
      <c r="J63" s="65">
        <v>40400</v>
      </c>
      <c r="K63" s="57">
        <v>147.79560447961651</v>
      </c>
      <c r="L63" s="67">
        <v>30</v>
      </c>
      <c r="O63" s="55"/>
    </row>
    <row r="64" spans="6:15" x14ac:dyDescent="0.2">
      <c r="F64" s="65">
        <v>40119</v>
      </c>
      <c r="G64" s="57">
        <v>79.298181577011363</v>
      </c>
      <c r="H64" s="67">
        <v>60</v>
      </c>
      <c r="I64" s="57"/>
      <c r="J64" s="65">
        <v>40400</v>
      </c>
      <c r="K64" s="57">
        <v>215.68371031542037</v>
      </c>
      <c r="L64" s="67">
        <v>5.5</v>
      </c>
      <c r="O64" s="55"/>
    </row>
    <row r="65" spans="6:15" x14ac:dyDescent="0.2">
      <c r="F65" s="65">
        <v>40133</v>
      </c>
      <c r="G65" s="57">
        <v>75.649351153033351</v>
      </c>
      <c r="H65" s="67">
        <v>50</v>
      </c>
      <c r="I65" s="57"/>
      <c r="J65" s="65">
        <v>40414</v>
      </c>
      <c r="K65" s="57">
        <v>125.38814262041379</v>
      </c>
      <c r="L65" s="67">
        <v>23</v>
      </c>
      <c r="O65" s="55"/>
    </row>
    <row r="66" spans="6:15" x14ac:dyDescent="0.2">
      <c r="F66" s="65">
        <v>40141</v>
      </c>
      <c r="G66" s="57">
        <v>87.641721627898676</v>
      </c>
      <c r="H66" s="67">
        <v>209.4</v>
      </c>
      <c r="I66" s="57"/>
      <c r="J66" s="65">
        <v>40441</v>
      </c>
      <c r="K66" s="57">
        <v>142.89465983366449</v>
      </c>
      <c r="L66" s="67">
        <v>62.5</v>
      </c>
      <c r="O66" s="55"/>
    </row>
    <row r="67" spans="6:15" x14ac:dyDescent="0.2">
      <c r="F67" s="65">
        <v>40141</v>
      </c>
      <c r="G67" s="57">
        <v>75.067872114510109</v>
      </c>
      <c r="H67" s="67">
        <v>150</v>
      </c>
      <c r="I67" s="57"/>
      <c r="J67" s="65">
        <v>40492</v>
      </c>
      <c r="K67" s="57">
        <v>144.92977722360675</v>
      </c>
      <c r="L67" s="67">
        <v>130</v>
      </c>
      <c r="O67" s="55"/>
    </row>
    <row r="68" spans="6:15" x14ac:dyDescent="0.2">
      <c r="F68" s="65">
        <v>40147</v>
      </c>
      <c r="G68" s="57">
        <v>128.25791804056288</v>
      </c>
      <c r="H68" s="67">
        <v>150</v>
      </c>
      <c r="I68" s="57"/>
      <c r="J68" s="65">
        <v>40497</v>
      </c>
      <c r="K68" s="57">
        <v>88.684356277787998</v>
      </c>
      <c r="L68" s="67">
        <v>14</v>
      </c>
      <c r="O68" s="55"/>
    </row>
    <row r="69" spans="6:15" x14ac:dyDescent="0.2">
      <c r="F69" s="65">
        <v>40147</v>
      </c>
      <c r="G69" s="57">
        <v>128.24136830024094</v>
      </c>
      <c r="H69" s="67">
        <v>150</v>
      </c>
      <c r="I69" s="57"/>
      <c r="J69" s="65">
        <v>40497</v>
      </c>
      <c r="K69" s="57">
        <v>85.914585392517381</v>
      </c>
      <c r="L69" s="67">
        <v>20</v>
      </c>
      <c r="O69" s="55"/>
    </row>
    <row r="70" spans="6:15" x14ac:dyDescent="0.2">
      <c r="F70" s="65">
        <v>40147</v>
      </c>
      <c r="G70" s="57">
        <v>128.2330622429991</v>
      </c>
      <c r="H70" s="67">
        <v>150</v>
      </c>
      <c r="I70" s="57"/>
      <c r="J70" s="65">
        <v>40513</v>
      </c>
      <c r="K70" s="57">
        <v>153.66307698214544</v>
      </c>
      <c r="L70" s="67">
        <v>9</v>
      </c>
      <c r="O70" s="55"/>
    </row>
    <row r="71" spans="6:15" x14ac:dyDescent="0.2">
      <c r="F71" s="65">
        <v>40147</v>
      </c>
      <c r="G71" s="57">
        <v>128.23488680306681</v>
      </c>
      <c r="H71" s="67">
        <v>102</v>
      </c>
      <c r="I71" s="57"/>
      <c r="J71" s="65">
        <v>40513</v>
      </c>
      <c r="K71" s="57">
        <v>162.45684660440611</v>
      </c>
      <c r="L71" s="67">
        <v>7.65</v>
      </c>
      <c r="O71" s="55"/>
    </row>
    <row r="72" spans="6:15" x14ac:dyDescent="0.2">
      <c r="F72" s="65">
        <v>40147</v>
      </c>
      <c r="G72" s="57">
        <v>128.24062758242999</v>
      </c>
      <c r="H72" s="67">
        <v>168</v>
      </c>
      <c r="I72" s="57"/>
      <c r="J72" s="65">
        <v>40533</v>
      </c>
      <c r="K72" s="57">
        <v>147.26293885990756</v>
      </c>
      <c r="L72" s="67">
        <v>60</v>
      </c>
      <c r="O72" s="55"/>
    </row>
    <row r="73" spans="6:15" x14ac:dyDescent="0.2">
      <c r="F73" s="65">
        <v>40149</v>
      </c>
      <c r="G73" s="57">
        <v>111.9796248404854</v>
      </c>
      <c r="H73" s="67">
        <v>50</v>
      </c>
      <c r="I73" s="57"/>
      <c r="J73" s="65">
        <v>40542</v>
      </c>
      <c r="K73" s="57">
        <v>125.3954676355618</v>
      </c>
      <c r="L73" s="67">
        <v>309</v>
      </c>
      <c r="O73" s="55"/>
    </row>
    <row r="74" spans="6:15" x14ac:dyDescent="0.2">
      <c r="F74" s="65">
        <v>40156</v>
      </c>
      <c r="G74" s="57">
        <v>139.1447737202482</v>
      </c>
      <c r="H74" s="67">
        <v>10.25</v>
      </c>
      <c r="I74" s="57"/>
      <c r="J74" s="65">
        <v>40542</v>
      </c>
      <c r="K74" s="57">
        <v>165.01729454405353</v>
      </c>
      <c r="L74" s="67">
        <v>20</v>
      </c>
      <c r="O74" s="55"/>
    </row>
    <row r="75" spans="6:15" x14ac:dyDescent="0.2">
      <c r="F75" s="65">
        <v>40164</v>
      </c>
      <c r="G75" s="57">
        <v>142.17558760444851</v>
      </c>
      <c r="H75" s="67">
        <v>120</v>
      </c>
      <c r="I75" s="57"/>
      <c r="J75" s="65">
        <v>40548</v>
      </c>
      <c r="K75" s="57">
        <v>125.64870234866511</v>
      </c>
      <c r="L75" s="67">
        <v>270</v>
      </c>
      <c r="O75" s="55"/>
    </row>
    <row r="76" spans="6:15" x14ac:dyDescent="0.2">
      <c r="F76" s="65">
        <v>40175</v>
      </c>
      <c r="G76" s="57">
        <v>82.491077429458969</v>
      </c>
      <c r="H76" s="67">
        <v>70</v>
      </c>
      <c r="I76" s="57"/>
      <c r="J76" s="65">
        <v>40550</v>
      </c>
      <c r="K76" s="57">
        <v>141.60115774985525</v>
      </c>
      <c r="L76" s="67">
        <v>110</v>
      </c>
      <c r="O76" s="55"/>
    </row>
    <row r="77" spans="6:15" x14ac:dyDescent="0.2">
      <c r="F77" s="65">
        <v>40206</v>
      </c>
      <c r="G77" s="57">
        <v>116.20725672674696</v>
      </c>
      <c r="H77" s="67">
        <v>151.80000000000001</v>
      </c>
      <c r="I77" s="57"/>
      <c r="J77" s="65">
        <v>40568</v>
      </c>
      <c r="K77" s="57">
        <v>149.30907238313944</v>
      </c>
      <c r="L77" s="67">
        <v>26</v>
      </c>
      <c r="O77" s="55"/>
    </row>
    <row r="78" spans="6:15" x14ac:dyDescent="0.2">
      <c r="F78" s="65">
        <v>40214</v>
      </c>
      <c r="G78" s="57">
        <v>59.961200147313249</v>
      </c>
      <c r="H78" s="67">
        <v>81</v>
      </c>
      <c r="I78" s="57"/>
      <c r="J78" s="65">
        <v>40581</v>
      </c>
      <c r="K78" s="57">
        <v>131.68893421687895</v>
      </c>
      <c r="L78" s="67">
        <v>250</v>
      </c>
      <c r="O78" s="55"/>
    </row>
    <row r="79" spans="6:15" x14ac:dyDescent="0.2">
      <c r="F79" s="65">
        <v>40221</v>
      </c>
      <c r="G79" s="57">
        <v>82.258272196939672</v>
      </c>
      <c r="H79" s="67">
        <v>198</v>
      </c>
      <c r="I79" s="57"/>
      <c r="J79" s="65">
        <v>40585</v>
      </c>
      <c r="K79" s="57">
        <v>125.69975442645813</v>
      </c>
      <c r="L79" s="67">
        <v>30</v>
      </c>
      <c r="O79" s="55"/>
    </row>
    <row r="80" spans="6:15" x14ac:dyDescent="0.2">
      <c r="F80" s="65">
        <v>40242</v>
      </c>
      <c r="G80" s="57">
        <v>123.33620428537581</v>
      </c>
      <c r="H80" s="67">
        <v>65.099999999999994</v>
      </c>
      <c r="I80" s="57"/>
      <c r="J80" s="65">
        <v>40585</v>
      </c>
      <c r="K80" s="57">
        <v>128.9795427228824</v>
      </c>
      <c r="L80" s="67">
        <v>20</v>
      </c>
      <c r="O80" s="55"/>
    </row>
    <row r="81" spans="6:15" x14ac:dyDescent="0.2">
      <c r="F81" s="65">
        <v>40266</v>
      </c>
      <c r="G81" s="57">
        <v>65.611584684515776</v>
      </c>
      <c r="H81" s="67">
        <v>250.2</v>
      </c>
      <c r="I81" s="57"/>
      <c r="J81" s="65">
        <v>40610</v>
      </c>
      <c r="K81" s="57">
        <v>103.71565132882648</v>
      </c>
      <c r="L81" s="67">
        <v>150</v>
      </c>
      <c r="O81" s="55"/>
    </row>
    <row r="82" spans="6:15" x14ac:dyDescent="0.2">
      <c r="F82" s="65">
        <v>40269</v>
      </c>
      <c r="G82" s="57">
        <v>67.225175836340341</v>
      </c>
      <c r="H82" s="67">
        <v>40.5</v>
      </c>
      <c r="I82" s="57"/>
      <c r="J82" s="65">
        <v>40697</v>
      </c>
      <c r="K82" s="57">
        <v>131.69227715048649</v>
      </c>
      <c r="L82" s="67">
        <v>110</v>
      </c>
      <c r="O82" s="55"/>
    </row>
    <row r="83" spans="6:15" x14ac:dyDescent="0.2">
      <c r="F83" s="65">
        <v>40284</v>
      </c>
      <c r="G83" s="57">
        <v>47.339258442795028</v>
      </c>
      <c r="H83" s="67">
        <v>102.4</v>
      </c>
      <c r="I83" s="57"/>
      <c r="J83" s="65">
        <v>40697</v>
      </c>
      <c r="K83" s="57">
        <v>122.35431115438432</v>
      </c>
      <c r="L83" s="67">
        <v>127</v>
      </c>
      <c r="O83" s="55"/>
    </row>
    <row r="84" spans="6:15" x14ac:dyDescent="0.2">
      <c r="F84" s="65">
        <v>40287</v>
      </c>
      <c r="G84" s="57">
        <v>97.653363211510012</v>
      </c>
      <c r="H84" s="67">
        <v>50.4</v>
      </c>
      <c r="I84" s="57"/>
      <c r="J84" s="65">
        <v>40715</v>
      </c>
      <c r="K84" s="57">
        <v>118.07300048072948</v>
      </c>
      <c r="L84" s="67">
        <v>150</v>
      </c>
      <c r="O84" s="55"/>
    </row>
    <row r="85" spans="6:15" x14ac:dyDescent="0.2">
      <c r="F85" s="65">
        <v>40291</v>
      </c>
      <c r="G85" s="57">
        <v>55.767075686857609</v>
      </c>
      <c r="H85" s="67">
        <v>51</v>
      </c>
      <c r="I85" s="57"/>
      <c r="J85" s="65">
        <v>40732</v>
      </c>
      <c r="K85" s="57">
        <v>137.19914385396703</v>
      </c>
      <c r="L85" s="67">
        <v>24</v>
      </c>
      <c r="O85" s="55"/>
    </row>
    <row r="86" spans="6:15" x14ac:dyDescent="0.2">
      <c r="F86" s="65">
        <v>40297</v>
      </c>
      <c r="G86" s="57">
        <v>127.20952415903416</v>
      </c>
      <c r="H86" s="67">
        <v>143.5</v>
      </c>
      <c r="I86" s="57"/>
      <c r="J86" s="65">
        <v>40738</v>
      </c>
      <c r="K86" s="57">
        <v>110.7434710878664</v>
      </c>
      <c r="L86" s="67">
        <v>20</v>
      </c>
      <c r="O86" s="55"/>
    </row>
    <row r="87" spans="6:15" x14ac:dyDescent="0.2">
      <c r="F87" s="65">
        <v>40302</v>
      </c>
      <c r="G87" s="57">
        <v>88.812847145761737</v>
      </c>
      <c r="H87" s="67">
        <v>32.5</v>
      </c>
      <c r="I87" s="57"/>
      <c r="J87" s="65">
        <v>40742</v>
      </c>
      <c r="K87" s="57">
        <v>217.38110587653057</v>
      </c>
      <c r="L87" s="67">
        <v>6</v>
      </c>
      <c r="O87" s="55"/>
    </row>
    <row r="88" spans="6:15" x14ac:dyDescent="0.2">
      <c r="F88" s="65">
        <v>40302</v>
      </c>
      <c r="G88" s="57">
        <v>92.147163644150965</v>
      </c>
      <c r="H88" s="67">
        <v>20</v>
      </c>
      <c r="I88" s="57"/>
      <c r="J88" s="65">
        <v>40745</v>
      </c>
      <c r="K88" s="57">
        <v>130.29367773276073</v>
      </c>
      <c r="L88" s="67">
        <v>150</v>
      </c>
      <c r="O88" s="55"/>
    </row>
    <row r="89" spans="6:15" x14ac:dyDescent="0.2">
      <c r="F89" s="65">
        <v>40317</v>
      </c>
      <c r="G89" s="57">
        <v>65.929329606870837</v>
      </c>
      <c r="H89" s="67">
        <v>250.8</v>
      </c>
      <c r="I89" s="57"/>
      <c r="J89" s="65">
        <v>40815</v>
      </c>
      <c r="K89" s="57">
        <v>94.102451832150678</v>
      </c>
      <c r="L89" s="67">
        <v>250</v>
      </c>
      <c r="O89" s="55"/>
    </row>
    <row r="90" spans="6:15" x14ac:dyDescent="0.2">
      <c r="F90" s="65">
        <v>40330</v>
      </c>
      <c r="G90" s="57">
        <v>58.564544401827405</v>
      </c>
      <c r="H90" s="67">
        <v>36</v>
      </c>
      <c r="I90" s="57"/>
      <c r="J90" s="65">
        <v>40817</v>
      </c>
      <c r="K90" s="57">
        <v>152.46023860650482</v>
      </c>
      <c r="L90" s="67">
        <v>9</v>
      </c>
      <c r="O90" s="55"/>
    </row>
    <row r="91" spans="6:15" x14ac:dyDescent="0.2">
      <c r="F91" s="65">
        <v>40331</v>
      </c>
      <c r="G91" s="57">
        <v>129.82201568789674</v>
      </c>
      <c r="H91" s="67">
        <v>102</v>
      </c>
      <c r="I91" s="57"/>
      <c r="J91" s="65">
        <v>40878</v>
      </c>
      <c r="K91" s="57">
        <v>249.98827175801034</v>
      </c>
      <c r="L91" s="67">
        <v>20</v>
      </c>
      <c r="O91" s="55"/>
    </row>
    <row r="92" spans="6:15" x14ac:dyDescent="0.2">
      <c r="F92" s="65">
        <v>40332</v>
      </c>
      <c r="G92" s="57">
        <v>54.736005009383724</v>
      </c>
      <c r="H92" s="67">
        <v>100</v>
      </c>
      <c r="I92" s="57"/>
      <c r="J92" s="65">
        <v>40885</v>
      </c>
      <c r="K92" s="57">
        <v>119.06553063646714</v>
      </c>
      <c r="L92" s="67">
        <v>19</v>
      </c>
      <c r="O92" s="55"/>
    </row>
    <row r="93" spans="6:15" x14ac:dyDescent="0.2">
      <c r="F93" s="65">
        <v>40332</v>
      </c>
      <c r="G93" s="57">
        <v>109.57312580480993</v>
      </c>
      <c r="H93" s="67">
        <v>36.799999999999997</v>
      </c>
      <c r="I93" s="57"/>
      <c r="J93" s="65">
        <v>40897</v>
      </c>
      <c r="K93" s="57">
        <v>93.128520919647983</v>
      </c>
      <c r="L93" s="67">
        <v>20</v>
      </c>
      <c r="O93" s="55"/>
    </row>
    <row r="94" spans="6:15" x14ac:dyDescent="0.2">
      <c r="F94" s="65">
        <v>40332</v>
      </c>
      <c r="G94" s="57">
        <v>101.91316103294061</v>
      </c>
      <c r="H94" s="67">
        <v>90</v>
      </c>
      <c r="I94" s="57"/>
      <c r="J94" s="65">
        <v>40897</v>
      </c>
      <c r="K94" s="57">
        <v>125.83087280437236</v>
      </c>
      <c r="L94" s="67">
        <v>30</v>
      </c>
      <c r="O94" s="55"/>
    </row>
    <row r="95" spans="6:15" x14ac:dyDescent="0.2">
      <c r="F95" s="65">
        <v>40333</v>
      </c>
      <c r="G95" s="57">
        <v>74.365674312720387</v>
      </c>
      <c r="H95" s="67">
        <v>30</v>
      </c>
      <c r="I95" s="57"/>
      <c r="J95" s="65">
        <v>40897</v>
      </c>
      <c r="K95" s="57">
        <v>91.477031043722633</v>
      </c>
      <c r="L95" s="67">
        <v>20</v>
      </c>
      <c r="O95" s="55"/>
    </row>
    <row r="96" spans="6:15" x14ac:dyDescent="0.2">
      <c r="F96" s="65">
        <v>40338</v>
      </c>
      <c r="G96" s="57">
        <v>130.64996609278367</v>
      </c>
      <c r="H96" s="67">
        <v>150</v>
      </c>
      <c r="I96" s="57"/>
      <c r="J96" s="65">
        <v>40909</v>
      </c>
      <c r="K96" s="57">
        <v>94.239287234460846</v>
      </c>
      <c r="L96" s="67">
        <v>15</v>
      </c>
      <c r="O96" s="55"/>
    </row>
    <row r="97" spans="6:15" x14ac:dyDescent="0.2">
      <c r="F97" s="65">
        <v>40338</v>
      </c>
      <c r="G97" s="57">
        <v>132.98257270468235</v>
      </c>
      <c r="H97" s="67">
        <v>168</v>
      </c>
      <c r="I97" s="57"/>
      <c r="J97" s="65">
        <v>40909</v>
      </c>
      <c r="K97" s="57">
        <v>84.549659231420691</v>
      </c>
      <c r="L97" s="67">
        <v>15</v>
      </c>
      <c r="O97" s="55"/>
    </row>
    <row r="98" spans="6:15" x14ac:dyDescent="0.2">
      <c r="F98" s="65">
        <v>40338</v>
      </c>
      <c r="G98" s="57">
        <v>130.64996609278367</v>
      </c>
      <c r="H98" s="67">
        <v>150</v>
      </c>
      <c r="I98" s="57"/>
      <c r="J98" s="65">
        <v>40942</v>
      </c>
      <c r="K98" s="57">
        <v>97.32506282514187</v>
      </c>
      <c r="L98" s="67">
        <v>200</v>
      </c>
      <c r="O98" s="55"/>
    </row>
    <row r="99" spans="6:15" x14ac:dyDescent="0.2">
      <c r="F99" s="65">
        <v>40338</v>
      </c>
      <c r="G99" s="57">
        <v>132.98257270468233</v>
      </c>
      <c r="H99" s="67">
        <v>132</v>
      </c>
      <c r="I99" s="57"/>
      <c r="J99" s="65">
        <v>40966</v>
      </c>
      <c r="K99" s="57">
        <v>88.733290634490118</v>
      </c>
      <c r="L99" s="67">
        <v>20</v>
      </c>
      <c r="O99" s="55"/>
    </row>
    <row r="100" spans="6:15" x14ac:dyDescent="0.2">
      <c r="F100" s="65">
        <v>40350</v>
      </c>
      <c r="G100" s="57">
        <v>100.41836415178406</v>
      </c>
      <c r="H100" s="67">
        <v>81.599999999999994</v>
      </c>
      <c r="I100" s="57"/>
      <c r="J100" s="65">
        <v>41093</v>
      </c>
      <c r="K100" s="57">
        <v>100.25591101370608</v>
      </c>
      <c r="L100" s="67">
        <v>20</v>
      </c>
      <c r="O100" s="55"/>
    </row>
    <row r="101" spans="6:15" x14ac:dyDescent="0.2">
      <c r="F101" s="65">
        <v>40359</v>
      </c>
      <c r="G101" s="57">
        <v>62.508666167448318</v>
      </c>
      <c r="H101" s="67">
        <v>114</v>
      </c>
      <c r="I101" s="57"/>
      <c r="J101" s="65">
        <v>41093</v>
      </c>
      <c r="K101" s="57">
        <v>106.50888927454555</v>
      </c>
      <c r="L101" s="67">
        <v>20</v>
      </c>
      <c r="O101" s="55"/>
    </row>
    <row r="102" spans="6:15" x14ac:dyDescent="0.2">
      <c r="F102" s="65">
        <v>40366</v>
      </c>
      <c r="G102" s="57">
        <v>42.247428096663526</v>
      </c>
      <c r="H102" s="67">
        <v>78.2</v>
      </c>
      <c r="I102" s="57"/>
      <c r="J102" s="65">
        <v>41124</v>
      </c>
      <c r="K102" s="57">
        <v>101.90050315212549</v>
      </c>
      <c r="L102" s="67">
        <v>20</v>
      </c>
      <c r="O102" s="55"/>
    </row>
    <row r="103" spans="6:15" x14ac:dyDescent="0.2">
      <c r="F103" s="65">
        <v>40368</v>
      </c>
      <c r="G103" s="57">
        <v>62.494762653189909</v>
      </c>
      <c r="H103" s="67">
        <v>42.5</v>
      </c>
      <c r="I103" s="57"/>
      <c r="J103" s="65">
        <v>41134</v>
      </c>
      <c r="K103" s="57">
        <v>103.95718652534538</v>
      </c>
      <c r="L103" s="67">
        <v>20</v>
      </c>
      <c r="O103" s="55"/>
    </row>
    <row r="104" spans="6:15" x14ac:dyDescent="0.2">
      <c r="F104" s="65">
        <v>40374</v>
      </c>
      <c r="G104" s="57">
        <v>50.292800712395888</v>
      </c>
      <c r="H104" s="67">
        <v>99.2</v>
      </c>
      <c r="I104" s="57"/>
      <c r="J104" s="65">
        <v>41137</v>
      </c>
      <c r="K104" s="57">
        <v>101.64102313594458</v>
      </c>
      <c r="L104" s="67">
        <v>102</v>
      </c>
      <c r="O104" s="55"/>
    </row>
    <row r="105" spans="6:15" x14ac:dyDescent="0.2">
      <c r="F105" s="65">
        <v>40380</v>
      </c>
      <c r="G105" s="57">
        <v>89.494593726412504</v>
      </c>
      <c r="H105" s="67">
        <v>99.2</v>
      </c>
      <c r="I105" s="57"/>
      <c r="J105" s="65">
        <v>41150</v>
      </c>
      <c r="K105" s="57">
        <v>97.788096335445942</v>
      </c>
      <c r="L105" s="67">
        <v>20</v>
      </c>
      <c r="O105" s="55"/>
    </row>
    <row r="106" spans="6:15" x14ac:dyDescent="0.2">
      <c r="F106" s="65">
        <v>40381</v>
      </c>
      <c r="G106" s="57">
        <v>126.45556607787388</v>
      </c>
      <c r="H106" s="67">
        <v>102.5</v>
      </c>
      <c r="I106" s="57"/>
      <c r="J106" s="65">
        <v>41152</v>
      </c>
      <c r="K106" s="57">
        <v>100.85515993644231</v>
      </c>
      <c r="L106" s="67">
        <v>250</v>
      </c>
      <c r="O106" s="55"/>
    </row>
    <row r="107" spans="6:15" x14ac:dyDescent="0.2">
      <c r="F107" s="65">
        <v>40400</v>
      </c>
      <c r="G107" s="57">
        <v>100.78712743101391</v>
      </c>
      <c r="H107" s="67">
        <v>110.4</v>
      </c>
      <c r="I107" s="57"/>
      <c r="J107" s="65">
        <v>41169</v>
      </c>
      <c r="K107" s="57">
        <v>95.906262965795435</v>
      </c>
      <c r="L107" s="67">
        <v>20</v>
      </c>
      <c r="O107" s="55"/>
    </row>
    <row r="108" spans="6:15" x14ac:dyDescent="0.2">
      <c r="F108" s="65">
        <v>40406</v>
      </c>
      <c r="G108" s="57">
        <v>62.575246938984357</v>
      </c>
      <c r="H108" s="67">
        <v>199.8</v>
      </c>
      <c r="I108" s="57"/>
      <c r="J108" s="65">
        <v>41169</v>
      </c>
      <c r="K108" s="57">
        <v>114.36421281643311</v>
      </c>
      <c r="L108" s="67">
        <v>20.8</v>
      </c>
      <c r="O108" s="55"/>
    </row>
    <row r="109" spans="6:15" x14ac:dyDescent="0.2">
      <c r="F109" s="65">
        <v>40410</v>
      </c>
      <c r="G109" s="57">
        <v>141.83659647159325</v>
      </c>
      <c r="H109" s="67">
        <v>49</v>
      </c>
      <c r="I109" s="57"/>
      <c r="J109" s="65">
        <v>41199</v>
      </c>
      <c r="K109" s="57">
        <v>98.299172773523722</v>
      </c>
      <c r="L109" s="67">
        <v>10</v>
      </c>
      <c r="O109" s="55"/>
    </row>
    <row r="110" spans="6:15" x14ac:dyDescent="0.2">
      <c r="F110" s="65">
        <v>40422</v>
      </c>
      <c r="G110" s="57">
        <v>77.337415125163304</v>
      </c>
      <c r="H110" s="67">
        <v>79.2</v>
      </c>
      <c r="I110" s="57"/>
      <c r="J110" s="65">
        <v>41207</v>
      </c>
      <c r="K110" s="57">
        <v>61.509790015115726</v>
      </c>
      <c r="L110" s="67">
        <v>50</v>
      </c>
      <c r="O110" s="55"/>
    </row>
    <row r="111" spans="6:15" x14ac:dyDescent="0.2">
      <c r="F111" s="65">
        <v>40429</v>
      </c>
      <c r="G111" s="57">
        <v>91.16191110605142</v>
      </c>
      <c r="H111" s="67">
        <v>55.2</v>
      </c>
      <c r="I111" s="57"/>
      <c r="J111" s="65">
        <v>41214</v>
      </c>
      <c r="K111" s="57">
        <v>78.08268065343897</v>
      </c>
      <c r="L111" s="67">
        <v>20</v>
      </c>
      <c r="O111" s="55"/>
    </row>
    <row r="112" spans="6:15" x14ac:dyDescent="0.2">
      <c r="F112" s="65">
        <v>40438</v>
      </c>
      <c r="G112" s="57">
        <v>39.037159724927797</v>
      </c>
      <c r="H112" s="67">
        <v>148.80000000000001</v>
      </c>
      <c r="I112" s="57"/>
      <c r="J112" s="65">
        <v>41228</v>
      </c>
      <c r="K112" s="57">
        <v>89.299656439279403</v>
      </c>
      <c r="L112" s="67">
        <v>20</v>
      </c>
      <c r="O112" s="55"/>
    </row>
    <row r="113" spans="6:15" x14ac:dyDescent="0.2">
      <c r="F113" s="65">
        <v>40443</v>
      </c>
      <c r="G113" s="57">
        <v>48.664655193061989</v>
      </c>
      <c r="H113" s="67">
        <v>80</v>
      </c>
      <c r="I113" s="57"/>
      <c r="J113" s="65">
        <v>41255</v>
      </c>
      <c r="K113" s="57">
        <v>87.050696592395724</v>
      </c>
      <c r="L113" s="67">
        <v>250</v>
      </c>
      <c r="O113" s="55"/>
    </row>
    <row r="114" spans="6:15" x14ac:dyDescent="0.2">
      <c r="F114" s="65">
        <v>40462</v>
      </c>
      <c r="G114" s="57">
        <v>123.83593225272847</v>
      </c>
      <c r="H114" s="67">
        <v>49.8</v>
      </c>
      <c r="I114" s="57"/>
      <c r="J114" s="65">
        <v>41256</v>
      </c>
      <c r="K114" s="57">
        <v>93.594308765025659</v>
      </c>
      <c r="L114" s="67">
        <v>20</v>
      </c>
      <c r="O114" s="55"/>
    </row>
    <row r="115" spans="6:15" x14ac:dyDescent="0.2">
      <c r="F115" s="65">
        <v>40469</v>
      </c>
      <c r="G115" s="57">
        <v>122.94578313651877</v>
      </c>
      <c r="H115" s="67">
        <v>31.68</v>
      </c>
      <c r="I115" s="57"/>
      <c r="J115" s="65">
        <v>41309</v>
      </c>
      <c r="K115" s="57">
        <v>111.05745767026998</v>
      </c>
      <c r="L115" s="67">
        <v>28.8</v>
      </c>
      <c r="O115" s="55"/>
    </row>
    <row r="116" spans="6:15" x14ac:dyDescent="0.2">
      <c r="F116" s="65">
        <v>40487</v>
      </c>
      <c r="G116" s="57">
        <v>44.295508887818293</v>
      </c>
      <c r="H116" s="67">
        <v>161</v>
      </c>
      <c r="I116" s="57"/>
      <c r="J116" s="65">
        <v>41333</v>
      </c>
      <c r="K116" s="57">
        <v>88.160904492971255</v>
      </c>
      <c r="L116" s="67">
        <v>45</v>
      </c>
      <c r="O116" s="55"/>
    </row>
    <row r="117" spans="6:15" x14ac:dyDescent="0.2">
      <c r="F117" s="65">
        <v>40494</v>
      </c>
      <c r="G117" s="57">
        <v>72.661877690402108</v>
      </c>
      <c r="H117" s="67">
        <v>99</v>
      </c>
      <c r="I117" s="57"/>
      <c r="J117" s="65">
        <v>41355</v>
      </c>
      <c r="K117" s="57">
        <v>99.382356866034868</v>
      </c>
      <c r="L117" s="67">
        <v>20</v>
      </c>
      <c r="O117" s="55"/>
    </row>
    <row r="118" spans="6:15" x14ac:dyDescent="0.2">
      <c r="F118" s="65">
        <v>40518</v>
      </c>
      <c r="G118" s="57">
        <v>38.007522157154916</v>
      </c>
      <c r="H118" s="67">
        <v>201</v>
      </c>
      <c r="I118" s="57"/>
      <c r="J118" s="65">
        <v>41355</v>
      </c>
      <c r="K118" s="57">
        <v>97.855806287942926</v>
      </c>
      <c r="L118" s="67">
        <v>20</v>
      </c>
      <c r="O118" s="55"/>
    </row>
    <row r="119" spans="6:15" x14ac:dyDescent="0.2">
      <c r="F119" s="65">
        <v>40521</v>
      </c>
      <c r="G119" s="57">
        <v>31.951593852698867</v>
      </c>
      <c r="H119" s="67">
        <v>167.89999999999998</v>
      </c>
      <c r="I119" s="57"/>
      <c r="J119" s="65">
        <v>41358</v>
      </c>
      <c r="K119" s="57">
        <v>83.459571885893553</v>
      </c>
      <c r="L119" s="67">
        <v>20</v>
      </c>
      <c r="O119" s="55"/>
    </row>
    <row r="120" spans="6:15" x14ac:dyDescent="0.2">
      <c r="F120" s="65">
        <v>40529</v>
      </c>
      <c r="G120" s="57">
        <v>115.40025660232061</v>
      </c>
      <c r="H120" s="67">
        <v>78.2</v>
      </c>
      <c r="I120" s="57"/>
      <c r="J120" s="65">
        <v>41374</v>
      </c>
      <c r="K120" s="57">
        <v>95.839352635882591</v>
      </c>
      <c r="L120" s="67">
        <v>20</v>
      </c>
      <c r="O120" s="55"/>
    </row>
    <row r="121" spans="6:15" x14ac:dyDescent="0.2">
      <c r="F121" s="65">
        <v>40529</v>
      </c>
      <c r="G121" s="57">
        <v>62.271176966530696</v>
      </c>
      <c r="H121" s="67">
        <v>50</v>
      </c>
      <c r="I121" s="57"/>
      <c r="J121" s="65">
        <v>41380</v>
      </c>
      <c r="K121" s="57">
        <v>70.264544348335235</v>
      </c>
      <c r="L121" s="67">
        <v>20</v>
      </c>
      <c r="O121" s="55"/>
    </row>
    <row r="122" spans="6:15" x14ac:dyDescent="0.2">
      <c r="F122" s="65">
        <v>40529</v>
      </c>
      <c r="G122" s="57">
        <v>108.23165016211344</v>
      </c>
      <c r="H122" s="67">
        <v>78.2</v>
      </c>
      <c r="I122" s="57"/>
      <c r="J122" s="65">
        <v>41426</v>
      </c>
      <c r="K122" s="57">
        <v>63.35876825060965</v>
      </c>
      <c r="L122" s="67">
        <v>20</v>
      </c>
      <c r="O122" s="55"/>
    </row>
    <row r="123" spans="6:15" x14ac:dyDescent="0.2">
      <c r="F123" s="65">
        <v>40529</v>
      </c>
      <c r="G123" s="57">
        <v>58.238528016577412</v>
      </c>
      <c r="H123" s="67">
        <v>38.46</v>
      </c>
      <c r="I123" s="57"/>
      <c r="J123" s="65">
        <v>41428</v>
      </c>
      <c r="K123" s="57">
        <v>71.942532068020498</v>
      </c>
      <c r="L123" s="67">
        <v>48</v>
      </c>
      <c r="O123" s="55"/>
    </row>
    <row r="124" spans="6:15" x14ac:dyDescent="0.2">
      <c r="F124" s="65">
        <v>40534</v>
      </c>
      <c r="G124" s="57">
        <v>49.564264828267518</v>
      </c>
      <c r="H124" s="67">
        <v>27.3</v>
      </c>
      <c r="I124" s="57"/>
      <c r="J124" s="65">
        <v>41428</v>
      </c>
      <c r="K124" s="57">
        <v>72.906830832539114</v>
      </c>
      <c r="L124" s="67">
        <v>40</v>
      </c>
      <c r="O124" s="55"/>
    </row>
    <row r="125" spans="6:15" x14ac:dyDescent="0.2">
      <c r="F125" s="65">
        <v>40535</v>
      </c>
      <c r="G125" s="57">
        <v>75.440770497760909</v>
      </c>
      <c r="H125" s="67">
        <v>28.5</v>
      </c>
      <c r="I125" s="57"/>
      <c r="J125" s="65">
        <v>41444</v>
      </c>
      <c r="K125" s="57">
        <v>167.32002997165498</v>
      </c>
      <c r="L125" s="67">
        <v>12</v>
      </c>
      <c r="O125" s="55"/>
    </row>
    <row r="126" spans="6:15" x14ac:dyDescent="0.2">
      <c r="F126" s="65">
        <v>40535</v>
      </c>
      <c r="G126" s="57">
        <v>62.198555161191507</v>
      </c>
      <c r="H126" s="67">
        <v>48</v>
      </c>
      <c r="I126" s="57"/>
      <c r="J126" s="65">
        <v>41458</v>
      </c>
      <c r="K126" s="57">
        <v>61.682667222248348</v>
      </c>
      <c r="L126" s="67">
        <v>50</v>
      </c>
      <c r="O126" s="55"/>
    </row>
    <row r="127" spans="6:15" x14ac:dyDescent="0.2">
      <c r="F127" s="65">
        <v>40535</v>
      </c>
      <c r="G127" s="57">
        <v>81.767754490895328</v>
      </c>
      <c r="H127" s="67">
        <v>34.200000000000003</v>
      </c>
      <c r="I127" s="57"/>
      <c r="J127" s="65">
        <v>41465</v>
      </c>
      <c r="K127" s="57">
        <v>63.147572356440961</v>
      </c>
      <c r="L127" s="67">
        <v>40</v>
      </c>
      <c r="O127" s="55"/>
    </row>
    <row r="128" spans="6:15" x14ac:dyDescent="0.2">
      <c r="F128" s="65">
        <v>40575</v>
      </c>
      <c r="G128" s="57">
        <v>114.12508058517862</v>
      </c>
      <c r="H128" s="67">
        <v>257.60000000000002</v>
      </c>
      <c r="I128" s="57"/>
      <c r="J128" s="65">
        <v>41465</v>
      </c>
      <c r="K128" s="57">
        <v>67.738787447064823</v>
      </c>
      <c r="L128" s="67">
        <v>20</v>
      </c>
      <c r="O128" s="55"/>
    </row>
    <row r="129" spans="6:15" x14ac:dyDescent="0.2">
      <c r="F129" s="65">
        <v>40612</v>
      </c>
      <c r="G129" s="57">
        <v>72.112105147883156</v>
      </c>
      <c r="H129" s="67">
        <v>100</v>
      </c>
      <c r="I129" s="57"/>
      <c r="J129" s="65">
        <v>41472</v>
      </c>
      <c r="K129" s="57">
        <v>92.185373397384168</v>
      </c>
      <c r="L129" s="67">
        <v>20</v>
      </c>
      <c r="O129" s="55"/>
    </row>
    <row r="130" spans="6:15" x14ac:dyDescent="0.2">
      <c r="F130" s="65">
        <v>40639</v>
      </c>
      <c r="G130" s="57">
        <v>109.73701391387078</v>
      </c>
      <c r="H130" s="67">
        <v>155.1</v>
      </c>
      <c r="I130" s="57"/>
      <c r="J130" s="65">
        <v>41472</v>
      </c>
      <c r="K130" s="57">
        <v>92.185373397384154</v>
      </c>
      <c r="L130" s="67">
        <v>12</v>
      </c>
      <c r="O130" s="55"/>
    </row>
    <row r="131" spans="6:15" x14ac:dyDescent="0.2">
      <c r="F131" s="65">
        <v>40653</v>
      </c>
      <c r="G131" s="57">
        <v>37.170570594614169</v>
      </c>
      <c r="H131" s="67">
        <v>100.8</v>
      </c>
      <c r="I131" s="57"/>
      <c r="J131" s="65">
        <v>41523</v>
      </c>
      <c r="K131" s="57">
        <v>72.625074707688384</v>
      </c>
      <c r="L131" s="67">
        <v>15</v>
      </c>
      <c r="O131" s="55"/>
    </row>
    <row r="132" spans="6:15" x14ac:dyDescent="0.2">
      <c r="F132" s="65">
        <v>40668</v>
      </c>
      <c r="G132" s="57">
        <v>70.506707769794644</v>
      </c>
      <c r="H132" s="67">
        <v>165.6</v>
      </c>
      <c r="I132" s="57"/>
      <c r="J132" s="65">
        <v>41536</v>
      </c>
      <c r="K132" s="57">
        <v>107.70403841478497</v>
      </c>
      <c r="L132" s="67">
        <v>20</v>
      </c>
      <c r="O132" s="55"/>
    </row>
    <row r="133" spans="6:15" x14ac:dyDescent="0.2">
      <c r="F133" s="65">
        <v>40669</v>
      </c>
      <c r="G133" s="57">
        <v>34.709562966796554</v>
      </c>
      <c r="H133" s="67">
        <v>131.1</v>
      </c>
      <c r="I133" s="57"/>
      <c r="J133" s="65">
        <v>41544</v>
      </c>
      <c r="K133" s="57">
        <v>69.358208632443109</v>
      </c>
      <c r="L133" s="67">
        <v>20</v>
      </c>
      <c r="O133" s="55"/>
    </row>
    <row r="134" spans="6:15" x14ac:dyDescent="0.2">
      <c r="F134" s="65">
        <v>40676</v>
      </c>
      <c r="G134" s="57">
        <v>76.662283644375208</v>
      </c>
      <c r="H134" s="67">
        <v>214.4</v>
      </c>
      <c r="I134" s="57"/>
      <c r="J134" s="65">
        <v>41556</v>
      </c>
      <c r="K134" s="57">
        <v>72.252368348375242</v>
      </c>
      <c r="L134" s="67">
        <v>20</v>
      </c>
      <c r="O134" s="55"/>
    </row>
    <row r="135" spans="6:15" x14ac:dyDescent="0.2">
      <c r="F135" s="65">
        <v>40679</v>
      </c>
      <c r="G135" s="57">
        <v>33.212617491979564</v>
      </c>
      <c r="H135" s="67">
        <v>150.36000000000001</v>
      </c>
      <c r="I135" s="57"/>
      <c r="J135" s="65">
        <v>41569</v>
      </c>
      <c r="K135" s="57">
        <v>69.611340780736711</v>
      </c>
      <c r="L135" s="67">
        <v>20</v>
      </c>
      <c r="O135" s="55"/>
    </row>
    <row r="136" spans="6:15" x14ac:dyDescent="0.2">
      <c r="F136" s="65">
        <v>40679</v>
      </c>
      <c r="G136" s="57">
        <v>23.627596875323313</v>
      </c>
      <c r="H136" s="67">
        <v>108</v>
      </c>
      <c r="I136" s="57"/>
      <c r="J136" s="65">
        <v>41609</v>
      </c>
      <c r="K136" s="57">
        <v>88.575538916697766</v>
      </c>
      <c r="L136" s="67">
        <v>7.3140000000000001</v>
      </c>
      <c r="O136" s="55"/>
    </row>
    <row r="137" spans="6:15" x14ac:dyDescent="0.2">
      <c r="F137" s="65">
        <v>40683</v>
      </c>
      <c r="G137" s="57">
        <v>58.411390156159591</v>
      </c>
      <c r="H137" s="67">
        <v>115</v>
      </c>
      <c r="I137" s="57"/>
      <c r="J137" s="65">
        <v>41614</v>
      </c>
      <c r="K137" s="57">
        <v>72.616032124833012</v>
      </c>
      <c r="L137" s="67">
        <v>20</v>
      </c>
      <c r="O137" s="55"/>
    </row>
    <row r="138" spans="6:15" x14ac:dyDescent="0.2">
      <c r="F138" s="65">
        <v>40701</v>
      </c>
      <c r="G138" s="57">
        <v>40.910072466269909</v>
      </c>
      <c r="H138" s="67">
        <v>202</v>
      </c>
      <c r="I138" s="57"/>
      <c r="J138" s="65">
        <v>41627</v>
      </c>
      <c r="K138" s="57">
        <v>59.997580628519636</v>
      </c>
      <c r="L138" s="67">
        <v>150</v>
      </c>
      <c r="O138" s="55"/>
    </row>
    <row r="139" spans="6:15" x14ac:dyDescent="0.2">
      <c r="F139" s="65">
        <v>40715</v>
      </c>
      <c r="G139" s="57">
        <v>52.428988220190639</v>
      </c>
      <c r="H139" s="67">
        <v>40</v>
      </c>
      <c r="I139" s="57"/>
      <c r="J139" s="65">
        <v>41669</v>
      </c>
      <c r="K139" s="57">
        <v>75.128885904510383</v>
      </c>
      <c r="L139" s="67">
        <v>7</v>
      </c>
      <c r="O139" s="55"/>
    </row>
    <row r="140" spans="6:15" x14ac:dyDescent="0.2">
      <c r="F140" s="65">
        <v>40721</v>
      </c>
      <c r="G140" s="57">
        <v>36.852003725469281</v>
      </c>
      <c r="H140" s="67">
        <v>200</v>
      </c>
      <c r="I140" s="57"/>
      <c r="J140" s="65">
        <v>41690</v>
      </c>
      <c r="K140" s="57">
        <v>53.078034308434425</v>
      </c>
      <c r="L140" s="67">
        <v>10.416</v>
      </c>
      <c r="O140" s="55"/>
    </row>
    <row r="141" spans="6:15" x14ac:dyDescent="0.2">
      <c r="F141" s="65">
        <v>40722</v>
      </c>
      <c r="G141" s="57">
        <v>67.314689838917246</v>
      </c>
      <c r="H141" s="67">
        <v>104.4</v>
      </c>
      <c r="I141" s="57"/>
      <c r="J141" s="65">
        <v>41715</v>
      </c>
      <c r="K141" s="57">
        <v>68.881630496966125</v>
      </c>
      <c r="L141" s="67">
        <v>20</v>
      </c>
      <c r="O141" s="55"/>
    </row>
    <row r="142" spans="6:15" x14ac:dyDescent="0.2">
      <c r="F142" s="65">
        <v>40723</v>
      </c>
      <c r="G142" s="57">
        <v>86.052661815462926</v>
      </c>
      <c r="H142" s="67">
        <v>20</v>
      </c>
      <c r="I142" s="57"/>
      <c r="J142" s="65">
        <v>41724</v>
      </c>
      <c r="K142" s="57">
        <v>64.366386019041272</v>
      </c>
      <c r="L142" s="67">
        <v>25</v>
      </c>
      <c r="O142" s="55"/>
    </row>
    <row r="143" spans="6:15" x14ac:dyDescent="0.2">
      <c r="F143" s="65">
        <v>40730</v>
      </c>
      <c r="G143" s="57">
        <v>44.812490709089381</v>
      </c>
      <c r="H143" s="67">
        <v>199.92</v>
      </c>
      <c r="I143" s="57"/>
      <c r="J143" s="65">
        <v>41730</v>
      </c>
      <c r="K143" s="57">
        <v>71.155809792578211</v>
      </c>
      <c r="L143" s="67">
        <v>10.3</v>
      </c>
      <c r="O143" s="55"/>
    </row>
    <row r="144" spans="6:15" x14ac:dyDescent="0.2">
      <c r="F144" s="65">
        <v>40739</v>
      </c>
      <c r="G144" s="57">
        <v>90.830450471936871</v>
      </c>
      <c r="H144" s="67">
        <v>162</v>
      </c>
      <c r="I144" s="57"/>
      <c r="J144" s="65">
        <v>41760</v>
      </c>
      <c r="K144" s="57">
        <v>47.35384759981288</v>
      </c>
      <c r="L144" s="67">
        <v>150</v>
      </c>
      <c r="O144" s="55"/>
    </row>
    <row r="145" spans="6:15" x14ac:dyDescent="0.2">
      <c r="F145" s="65">
        <v>40752</v>
      </c>
      <c r="G145" s="57">
        <v>93.396444662109786</v>
      </c>
      <c r="H145" s="67">
        <v>102.5</v>
      </c>
      <c r="I145" s="57"/>
      <c r="J145" s="65">
        <v>41786</v>
      </c>
      <c r="K145" s="57">
        <v>67.987933094338374</v>
      </c>
      <c r="L145" s="67">
        <v>30</v>
      </c>
      <c r="O145" s="55"/>
    </row>
    <row r="146" spans="6:15" x14ac:dyDescent="0.2">
      <c r="F146" s="65">
        <v>40758</v>
      </c>
      <c r="G146" s="57">
        <v>65.105641210020934</v>
      </c>
      <c r="H146" s="67">
        <v>120</v>
      </c>
      <c r="I146" s="57"/>
      <c r="J146" s="65">
        <v>41791</v>
      </c>
      <c r="K146" s="57">
        <v>71.10485839379227</v>
      </c>
      <c r="L146" s="67">
        <v>20</v>
      </c>
      <c r="O146" s="55"/>
    </row>
    <row r="147" spans="6:15" x14ac:dyDescent="0.2">
      <c r="F147" s="65">
        <v>40763</v>
      </c>
      <c r="G147" s="57">
        <v>51.108011398802127</v>
      </c>
      <c r="H147" s="67">
        <v>42</v>
      </c>
      <c r="I147" s="57"/>
      <c r="J147" s="65">
        <v>41802</v>
      </c>
      <c r="K147" s="57">
        <v>61.999024489743164</v>
      </c>
      <c r="L147" s="67">
        <v>30</v>
      </c>
      <c r="O147" s="55"/>
    </row>
    <row r="148" spans="6:15" x14ac:dyDescent="0.2">
      <c r="F148" s="65">
        <v>40770</v>
      </c>
      <c r="G148" s="57">
        <v>37.185168493046135</v>
      </c>
      <c r="H148" s="67">
        <v>200</v>
      </c>
      <c r="I148" s="57"/>
      <c r="J148" s="65">
        <v>41838</v>
      </c>
      <c r="K148" s="57">
        <v>60.768335014005501</v>
      </c>
      <c r="L148" s="67">
        <v>93.6</v>
      </c>
      <c r="O148" s="55"/>
    </row>
    <row r="149" spans="6:15" x14ac:dyDescent="0.2">
      <c r="F149" s="65">
        <v>40772</v>
      </c>
      <c r="G149" s="57">
        <v>46.538899311102604</v>
      </c>
      <c r="H149" s="67">
        <v>50</v>
      </c>
      <c r="I149" s="57"/>
      <c r="J149" s="65">
        <v>41843</v>
      </c>
      <c r="K149" s="57">
        <v>62.151924974754429</v>
      </c>
      <c r="L149" s="67">
        <v>45</v>
      </c>
      <c r="O149" s="55"/>
    </row>
    <row r="150" spans="6:15" x14ac:dyDescent="0.2">
      <c r="F150" s="65">
        <v>40772</v>
      </c>
      <c r="G150" s="57">
        <v>46.538899311102618</v>
      </c>
      <c r="H150" s="67">
        <v>37.5</v>
      </c>
      <c r="I150" s="57"/>
      <c r="J150" s="65">
        <v>41844</v>
      </c>
      <c r="K150" s="57">
        <v>61.682667222248327</v>
      </c>
      <c r="L150" s="67">
        <v>56</v>
      </c>
      <c r="O150" s="55"/>
    </row>
    <row r="151" spans="6:15" x14ac:dyDescent="0.2">
      <c r="F151" s="65">
        <v>40785</v>
      </c>
      <c r="G151" s="57">
        <v>29.237758740393371</v>
      </c>
      <c r="H151" s="67">
        <v>100.8</v>
      </c>
      <c r="I151" s="57"/>
      <c r="J151" s="65">
        <v>41844</v>
      </c>
      <c r="K151" s="57">
        <v>62.290284692191982</v>
      </c>
      <c r="L151" s="67">
        <v>56</v>
      </c>
      <c r="O151" s="55"/>
    </row>
    <row r="152" spans="6:15" x14ac:dyDescent="0.2">
      <c r="F152" s="65">
        <v>40793</v>
      </c>
      <c r="G152" s="57">
        <v>31.067214969586932</v>
      </c>
      <c r="H152" s="67">
        <v>104</v>
      </c>
      <c r="I152" s="57"/>
      <c r="J152" s="65">
        <v>41851</v>
      </c>
      <c r="K152" s="57">
        <v>48.761158590014297</v>
      </c>
      <c r="L152" s="67">
        <v>200</v>
      </c>
      <c r="O152" s="55"/>
    </row>
    <row r="153" spans="6:15" x14ac:dyDescent="0.2">
      <c r="F153" s="65">
        <v>40798</v>
      </c>
      <c r="G153" s="57">
        <v>39.980031421767379</v>
      </c>
      <c r="H153" s="67">
        <v>92.34</v>
      </c>
      <c r="I153" s="57"/>
      <c r="J153" s="65">
        <v>41870</v>
      </c>
      <c r="K153" s="57">
        <v>65.12899755958496</v>
      </c>
      <c r="L153" s="67">
        <v>100</v>
      </c>
      <c r="O153" s="55"/>
    </row>
    <row r="154" spans="6:15" x14ac:dyDescent="0.2">
      <c r="F154" s="65">
        <v>40798</v>
      </c>
      <c r="G154" s="57">
        <v>44.944871925124112</v>
      </c>
      <c r="H154" s="67">
        <v>201.6</v>
      </c>
      <c r="I154" s="57"/>
      <c r="J154" s="65">
        <v>41876</v>
      </c>
      <c r="K154" s="57">
        <v>66.07803045839411</v>
      </c>
      <c r="L154" s="67">
        <v>60</v>
      </c>
      <c r="O154" s="55"/>
    </row>
    <row r="155" spans="6:15" x14ac:dyDescent="0.2">
      <c r="F155" s="65">
        <v>40799</v>
      </c>
      <c r="G155" s="57">
        <v>78.327817496735605</v>
      </c>
      <c r="H155" s="67">
        <v>100.65</v>
      </c>
      <c r="I155" s="57"/>
      <c r="J155" s="65">
        <v>41885</v>
      </c>
      <c r="K155" s="57">
        <v>54.213510364264934</v>
      </c>
      <c r="L155" s="67">
        <v>60</v>
      </c>
      <c r="O155" s="55"/>
    </row>
    <row r="156" spans="6:15" x14ac:dyDescent="0.2">
      <c r="F156" s="65">
        <v>40817</v>
      </c>
      <c r="G156" s="57">
        <v>41.302410116540834</v>
      </c>
      <c r="H156" s="67">
        <v>48</v>
      </c>
      <c r="I156" s="57"/>
      <c r="J156" s="65">
        <v>41886</v>
      </c>
      <c r="K156" s="57">
        <v>50.52517679940015</v>
      </c>
      <c r="L156" s="67">
        <v>52</v>
      </c>
      <c r="O156" s="55"/>
    </row>
    <row r="157" spans="6:15" x14ac:dyDescent="0.2">
      <c r="F157" s="65">
        <v>40850</v>
      </c>
      <c r="G157" s="57">
        <v>30.712635955185256</v>
      </c>
      <c r="H157" s="67">
        <v>98.9</v>
      </c>
      <c r="I157" s="57"/>
      <c r="J157" s="65">
        <v>41886</v>
      </c>
      <c r="K157" s="57">
        <v>60.428104618698754</v>
      </c>
      <c r="L157" s="67">
        <v>120</v>
      </c>
      <c r="O157" s="55"/>
    </row>
    <row r="158" spans="6:15" x14ac:dyDescent="0.2">
      <c r="F158" s="65">
        <v>40850</v>
      </c>
      <c r="G158" s="57">
        <v>32.466135593372627</v>
      </c>
      <c r="H158" s="67">
        <v>100.8</v>
      </c>
      <c r="I158" s="57"/>
      <c r="J158" s="65">
        <v>41915</v>
      </c>
      <c r="K158" s="57">
        <v>64.794971388899882</v>
      </c>
      <c r="L158" s="67">
        <v>30</v>
      </c>
      <c r="O158" s="55"/>
    </row>
    <row r="159" spans="6:15" x14ac:dyDescent="0.2">
      <c r="F159" s="65">
        <v>40855</v>
      </c>
      <c r="G159" s="57">
        <v>33.346261641459805</v>
      </c>
      <c r="H159" s="67">
        <v>59.8</v>
      </c>
      <c r="I159" s="57"/>
      <c r="J159" s="65">
        <v>41920</v>
      </c>
      <c r="K159" s="57">
        <v>56.367677455698548</v>
      </c>
      <c r="L159" s="67">
        <v>101.3</v>
      </c>
      <c r="O159" s="55"/>
    </row>
    <row r="160" spans="6:15" x14ac:dyDescent="0.2">
      <c r="F160" s="65">
        <v>40863</v>
      </c>
      <c r="G160" s="57">
        <v>59.746606041147736</v>
      </c>
      <c r="H160" s="67">
        <v>39.9</v>
      </c>
      <c r="I160" s="57"/>
      <c r="J160" s="65">
        <v>41920</v>
      </c>
      <c r="K160" s="57">
        <v>57.185526776292207</v>
      </c>
      <c r="L160" s="67">
        <v>51</v>
      </c>
      <c r="O160" s="55"/>
    </row>
    <row r="161" spans="6:15" x14ac:dyDescent="0.2">
      <c r="F161" s="65">
        <v>40863</v>
      </c>
      <c r="G161" s="57">
        <v>88.430477399201877</v>
      </c>
      <c r="H161" s="67">
        <v>49.5</v>
      </c>
      <c r="I161" s="57"/>
      <c r="J161" s="65">
        <v>41920</v>
      </c>
      <c r="K161" s="57">
        <v>57.124929847214624</v>
      </c>
      <c r="L161" s="67">
        <v>76.5</v>
      </c>
      <c r="O161" s="55"/>
    </row>
    <row r="162" spans="6:15" x14ac:dyDescent="0.2">
      <c r="F162" s="65">
        <v>40875</v>
      </c>
      <c r="G162" s="57">
        <v>85.32604282054848</v>
      </c>
      <c r="H162" s="67">
        <v>20.65</v>
      </c>
      <c r="I162" s="57"/>
      <c r="J162" s="65">
        <v>41920</v>
      </c>
      <c r="K162" s="57">
        <v>61.311119274033842</v>
      </c>
      <c r="L162" s="67">
        <v>30</v>
      </c>
      <c r="O162" s="55"/>
    </row>
    <row r="163" spans="6:15" x14ac:dyDescent="0.2">
      <c r="F163" s="65">
        <v>40886</v>
      </c>
      <c r="G163" s="57">
        <v>41.527060878623487</v>
      </c>
      <c r="H163" s="67">
        <v>75</v>
      </c>
      <c r="I163" s="57"/>
      <c r="J163" s="65">
        <v>41920</v>
      </c>
      <c r="K163" s="57">
        <v>64.409334834049417</v>
      </c>
      <c r="L163" s="67">
        <v>80</v>
      </c>
      <c r="O163" s="55"/>
    </row>
    <row r="164" spans="6:15" x14ac:dyDescent="0.2">
      <c r="F164" s="65">
        <v>40890</v>
      </c>
      <c r="G164" s="57">
        <v>34.237524175553581</v>
      </c>
      <c r="H164" s="67">
        <v>79.599999999999994</v>
      </c>
      <c r="I164" s="57"/>
      <c r="J164" s="65">
        <v>41920</v>
      </c>
      <c r="K164" s="57">
        <v>61.606081014055761</v>
      </c>
      <c r="L164" s="67">
        <v>103</v>
      </c>
      <c r="O164" s="55"/>
    </row>
    <row r="165" spans="6:15" x14ac:dyDescent="0.2">
      <c r="F165" s="65">
        <v>40890</v>
      </c>
      <c r="G165" s="57">
        <v>33.336337721408924</v>
      </c>
      <c r="H165" s="67">
        <v>201.25</v>
      </c>
      <c r="I165" s="57"/>
      <c r="J165" s="65">
        <v>41932</v>
      </c>
      <c r="K165" s="57">
        <v>61.597476403669724</v>
      </c>
      <c r="L165" s="67">
        <v>40</v>
      </c>
      <c r="O165" s="55"/>
    </row>
    <row r="166" spans="6:15" x14ac:dyDescent="0.2">
      <c r="F166" s="65">
        <v>40892</v>
      </c>
      <c r="G166" s="57">
        <v>34.032675113535852</v>
      </c>
      <c r="H166" s="67">
        <v>49.2</v>
      </c>
      <c r="I166" s="57"/>
      <c r="J166" s="65">
        <v>41933</v>
      </c>
      <c r="K166" s="57">
        <v>66.857811295412233</v>
      </c>
      <c r="L166" s="67">
        <v>11.4</v>
      </c>
      <c r="O166" s="55"/>
    </row>
    <row r="167" spans="6:15" x14ac:dyDescent="0.2">
      <c r="F167" s="65">
        <v>40897</v>
      </c>
      <c r="G167" s="57">
        <v>71.018407289862594</v>
      </c>
      <c r="H167" s="67">
        <v>110.4</v>
      </c>
      <c r="I167" s="57"/>
      <c r="J167" s="65">
        <v>41933</v>
      </c>
      <c r="K167" s="57">
        <v>69.657587541132273</v>
      </c>
      <c r="L167" s="67">
        <v>20</v>
      </c>
      <c r="O167" s="55"/>
    </row>
    <row r="168" spans="6:15" x14ac:dyDescent="0.2">
      <c r="F168" s="65">
        <v>40897</v>
      </c>
      <c r="G168" s="57">
        <v>73.368339377067755</v>
      </c>
      <c r="H168" s="67">
        <v>30.4</v>
      </c>
      <c r="I168" s="57"/>
      <c r="J168" s="65">
        <v>41934</v>
      </c>
      <c r="K168" s="57">
        <v>60.964967023098374</v>
      </c>
      <c r="L168" s="67">
        <v>20</v>
      </c>
      <c r="O168" s="55"/>
    </row>
    <row r="169" spans="6:15" x14ac:dyDescent="0.2">
      <c r="F169" s="65">
        <v>40897</v>
      </c>
      <c r="G169" s="57">
        <v>34.780976940244898</v>
      </c>
      <c r="H169" s="67">
        <v>78.400000000000006</v>
      </c>
      <c r="I169" s="57"/>
      <c r="J169" s="65">
        <v>41934</v>
      </c>
      <c r="K169" s="57">
        <v>60.964967023098374</v>
      </c>
      <c r="L169" s="67">
        <v>20</v>
      </c>
      <c r="O169" s="55"/>
    </row>
    <row r="170" spans="6:15" x14ac:dyDescent="0.2">
      <c r="F170" s="65">
        <v>40899</v>
      </c>
      <c r="G170" s="57">
        <v>51.838613109350753</v>
      </c>
      <c r="H170" s="67">
        <v>14.4</v>
      </c>
      <c r="I170" s="57"/>
      <c r="J170" s="65">
        <v>41934</v>
      </c>
      <c r="K170" s="57">
        <v>60.964967023098374</v>
      </c>
      <c r="L170" s="67">
        <v>15</v>
      </c>
      <c r="O170" s="55"/>
    </row>
    <row r="171" spans="6:15" x14ac:dyDescent="0.2">
      <c r="F171" s="65">
        <v>40927</v>
      </c>
      <c r="G171" s="57">
        <v>37.565551092766526</v>
      </c>
      <c r="H171" s="67">
        <v>310.39999999999998</v>
      </c>
      <c r="I171" s="57"/>
      <c r="J171" s="65">
        <v>41934</v>
      </c>
      <c r="K171" s="57">
        <v>60.964967023098374</v>
      </c>
      <c r="L171" s="67">
        <v>20</v>
      </c>
      <c r="O171" s="55"/>
    </row>
    <row r="172" spans="6:15" x14ac:dyDescent="0.2">
      <c r="F172" s="65">
        <v>40946</v>
      </c>
      <c r="G172" s="57">
        <v>49.235954366133832</v>
      </c>
      <c r="H172" s="67">
        <v>21</v>
      </c>
      <c r="I172" s="57"/>
      <c r="J172" s="65">
        <v>41934</v>
      </c>
      <c r="K172" s="57">
        <v>53.559607487833695</v>
      </c>
      <c r="L172" s="67">
        <v>20</v>
      </c>
      <c r="O172" s="55"/>
    </row>
    <row r="173" spans="6:15" x14ac:dyDescent="0.2">
      <c r="F173" s="65">
        <v>40954</v>
      </c>
      <c r="G173" s="57">
        <v>32.063713116788264</v>
      </c>
      <c r="H173" s="67">
        <v>30.400000000000002</v>
      </c>
      <c r="I173" s="57"/>
      <c r="J173" s="65">
        <v>41934</v>
      </c>
      <c r="K173" s="57">
        <v>74.636677519547007</v>
      </c>
      <c r="L173" s="67">
        <v>14.7</v>
      </c>
      <c r="O173" s="55"/>
    </row>
    <row r="174" spans="6:15" x14ac:dyDescent="0.2">
      <c r="F174" s="65">
        <v>40956</v>
      </c>
      <c r="G174" s="57">
        <v>103.25602529135206</v>
      </c>
      <c r="H174" s="67">
        <v>50</v>
      </c>
      <c r="I174" s="57"/>
      <c r="J174" s="65">
        <v>41934</v>
      </c>
      <c r="K174" s="57">
        <v>72.383698845327402</v>
      </c>
      <c r="L174" s="67">
        <v>19.5</v>
      </c>
      <c r="O174" s="55"/>
    </row>
    <row r="175" spans="6:15" x14ac:dyDescent="0.2">
      <c r="F175" s="65">
        <v>40967</v>
      </c>
      <c r="G175" s="57">
        <v>34.102026131728266</v>
      </c>
      <c r="H175" s="67">
        <v>91</v>
      </c>
      <c r="I175" s="57"/>
      <c r="J175" s="65">
        <v>41934</v>
      </c>
      <c r="K175" s="57">
        <v>72.401722674721157</v>
      </c>
      <c r="L175" s="67">
        <v>19.5</v>
      </c>
      <c r="O175" s="55"/>
    </row>
    <row r="176" spans="6:15" x14ac:dyDescent="0.2">
      <c r="F176" s="65">
        <v>40981</v>
      </c>
      <c r="G176" s="57">
        <v>34.237524175553574</v>
      </c>
      <c r="H176" s="67">
        <v>51.2</v>
      </c>
      <c r="I176" s="57"/>
      <c r="J176" s="65">
        <v>41936</v>
      </c>
      <c r="K176" s="57">
        <v>71.226033702908026</v>
      </c>
      <c r="L176" s="67">
        <v>100</v>
      </c>
      <c r="O176" s="55"/>
    </row>
    <row r="177" spans="6:15" x14ac:dyDescent="0.2">
      <c r="F177" s="65">
        <v>40985</v>
      </c>
      <c r="G177" s="57">
        <v>43.232493140897624</v>
      </c>
      <c r="H177" s="67">
        <v>202</v>
      </c>
      <c r="I177" s="57"/>
      <c r="J177" s="65">
        <v>41950</v>
      </c>
      <c r="K177" s="57">
        <v>74.857227255091331</v>
      </c>
      <c r="L177" s="67">
        <v>40</v>
      </c>
      <c r="O177" s="55"/>
    </row>
    <row r="178" spans="6:15" x14ac:dyDescent="0.2">
      <c r="F178" s="65">
        <v>40997</v>
      </c>
      <c r="G178" s="57">
        <v>35.713798274559174</v>
      </c>
      <c r="H178" s="67">
        <v>48</v>
      </c>
      <c r="I178" s="57"/>
      <c r="J178" s="65">
        <v>41950</v>
      </c>
      <c r="K178" s="57">
        <v>74.857227255091303</v>
      </c>
      <c r="L178" s="67">
        <v>50</v>
      </c>
      <c r="O178" s="55"/>
    </row>
    <row r="179" spans="6:15" x14ac:dyDescent="0.2">
      <c r="F179" s="65">
        <v>41010</v>
      </c>
      <c r="G179" s="57">
        <v>52.001541781250438</v>
      </c>
      <c r="H179" s="67">
        <v>54</v>
      </c>
      <c r="I179" s="57"/>
      <c r="J179" s="65">
        <v>41956</v>
      </c>
      <c r="K179" s="57">
        <v>66.353726522440141</v>
      </c>
      <c r="L179" s="67">
        <v>30</v>
      </c>
      <c r="O179" s="55"/>
    </row>
    <row r="180" spans="6:15" x14ac:dyDescent="0.2">
      <c r="F180" s="65">
        <v>41056</v>
      </c>
      <c r="G180" s="57">
        <v>64.702349776879046</v>
      </c>
      <c r="H180" s="67">
        <v>69</v>
      </c>
      <c r="I180" s="57"/>
      <c r="J180" s="65">
        <v>41961</v>
      </c>
      <c r="K180" s="57">
        <v>53.123592149082036</v>
      </c>
      <c r="L180" s="67">
        <v>45</v>
      </c>
      <c r="O180" s="55"/>
    </row>
    <row r="181" spans="6:15" x14ac:dyDescent="0.2">
      <c r="F181" s="65">
        <v>41152</v>
      </c>
      <c r="G181" s="57">
        <v>52.320503596622615</v>
      </c>
      <c r="H181" s="67">
        <v>100.3</v>
      </c>
      <c r="I181" s="57"/>
      <c r="J181" s="65">
        <v>41982</v>
      </c>
      <c r="K181" s="57">
        <v>66.041571721512298</v>
      </c>
      <c r="L181" s="67">
        <v>130</v>
      </c>
      <c r="O181" s="55"/>
    </row>
    <row r="182" spans="6:15" x14ac:dyDescent="0.2">
      <c r="F182" s="65">
        <v>41214</v>
      </c>
      <c r="G182" s="57">
        <v>59.168609166091642</v>
      </c>
      <c r="H182" s="67">
        <v>50</v>
      </c>
      <c r="I182" s="57"/>
      <c r="J182" s="65">
        <v>42036</v>
      </c>
      <c r="K182" s="57">
        <v>62.582874983348312</v>
      </c>
      <c r="L182" s="67">
        <v>80</v>
      </c>
      <c r="O182" s="55"/>
    </row>
    <row r="183" spans="6:15" x14ac:dyDescent="0.2">
      <c r="F183" s="65">
        <v>41247</v>
      </c>
      <c r="G183" s="57">
        <v>91.748079724637506</v>
      </c>
      <c r="H183" s="67">
        <v>9.1</v>
      </c>
      <c r="I183" s="57"/>
      <c r="J183" s="65">
        <v>42065</v>
      </c>
      <c r="K183" s="57">
        <v>109.59888584204808</v>
      </c>
      <c r="L183" s="67">
        <v>6</v>
      </c>
      <c r="O183" s="55"/>
    </row>
    <row r="184" spans="6:15" x14ac:dyDescent="0.2">
      <c r="F184" s="65">
        <v>41257</v>
      </c>
      <c r="G184" s="57">
        <v>62.837095528299898</v>
      </c>
      <c r="H184" s="67">
        <v>15</v>
      </c>
      <c r="I184" s="57"/>
      <c r="J184" s="65">
        <v>42065</v>
      </c>
      <c r="K184" s="57">
        <v>45.571310245773759</v>
      </c>
      <c r="L184" s="67">
        <v>25</v>
      </c>
      <c r="O184" s="55"/>
    </row>
    <row r="185" spans="6:15" x14ac:dyDescent="0.2">
      <c r="F185" s="65">
        <v>41290</v>
      </c>
      <c r="G185" s="57">
        <v>32.218372478209993</v>
      </c>
      <c r="H185" s="67">
        <v>74.8</v>
      </c>
      <c r="I185" s="57"/>
      <c r="J185" s="65">
        <v>42066</v>
      </c>
      <c r="K185" s="57">
        <v>66.907158321073368</v>
      </c>
      <c r="L185" s="67">
        <v>62.25</v>
      </c>
      <c r="O185" s="55"/>
    </row>
    <row r="186" spans="6:15" x14ac:dyDescent="0.2">
      <c r="F186" s="65">
        <v>41312</v>
      </c>
      <c r="G186" s="57">
        <v>31.848661980300701</v>
      </c>
      <c r="H186" s="67">
        <v>200.6</v>
      </c>
      <c r="I186" s="57"/>
      <c r="J186" s="65">
        <v>42067</v>
      </c>
      <c r="K186" s="57">
        <v>40.206540028907476</v>
      </c>
      <c r="L186" s="67">
        <v>70</v>
      </c>
      <c r="O186" s="55"/>
    </row>
    <row r="187" spans="6:15" x14ac:dyDescent="0.2">
      <c r="F187" s="65">
        <v>41380</v>
      </c>
      <c r="G187" s="57">
        <v>53.059437356235634</v>
      </c>
      <c r="H187" s="67">
        <v>74.8</v>
      </c>
      <c r="I187" s="57"/>
      <c r="J187" s="65">
        <v>42067</v>
      </c>
      <c r="K187" s="57">
        <v>40.717788749570659</v>
      </c>
      <c r="L187" s="67">
        <v>70</v>
      </c>
      <c r="O187" s="55"/>
    </row>
    <row r="188" spans="6:15" x14ac:dyDescent="0.2">
      <c r="F188" s="65">
        <v>41400</v>
      </c>
      <c r="G188" s="57">
        <v>32.767028223005816</v>
      </c>
      <c r="H188" s="67">
        <v>62.4</v>
      </c>
      <c r="I188" s="57"/>
      <c r="J188" s="65">
        <v>42068</v>
      </c>
      <c r="K188" s="57">
        <v>90.761541232974707</v>
      </c>
      <c r="L188" s="67">
        <v>10.5</v>
      </c>
      <c r="O188" s="55"/>
    </row>
    <row r="189" spans="6:15" x14ac:dyDescent="0.2">
      <c r="F189" s="65">
        <v>41418</v>
      </c>
      <c r="G189" s="57">
        <v>98.080289746233944</v>
      </c>
      <c r="H189" s="67">
        <v>39</v>
      </c>
      <c r="I189" s="57"/>
      <c r="J189" s="65">
        <v>42086</v>
      </c>
      <c r="K189" s="57">
        <v>73.648253296219011</v>
      </c>
      <c r="L189" s="67">
        <v>20</v>
      </c>
      <c r="O189" s="55"/>
    </row>
    <row r="190" spans="6:15" x14ac:dyDescent="0.2">
      <c r="F190" s="65">
        <v>41426</v>
      </c>
      <c r="G190" s="57">
        <v>24.771705774185939</v>
      </c>
      <c r="H190" s="67">
        <v>200</v>
      </c>
      <c r="I190" s="57"/>
      <c r="J190" s="65">
        <v>42088</v>
      </c>
      <c r="K190" s="57">
        <v>51.578793130495605</v>
      </c>
      <c r="L190" s="67">
        <v>30</v>
      </c>
      <c r="O190" s="55"/>
    </row>
    <row r="191" spans="6:15" x14ac:dyDescent="0.2">
      <c r="F191" s="65">
        <v>41426</v>
      </c>
      <c r="G191" s="57">
        <v>24.172566925546853</v>
      </c>
      <c r="H191" s="67">
        <v>200</v>
      </c>
      <c r="I191" s="57"/>
      <c r="J191" s="65">
        <v>42097</v>
      </c>
      <c r="K191" s="57">
        <v>50.913927869441487</v>
      </c>
      <c r="L191" s="67">
        <v>81</v>
      </c>
      <c r="O191" s="55"/>
    </row>
    <row r="192" spans="6:15" x14ac:dyDescent="0.2">
      <c r="F192" s="65">
        <v>41430</v>
      </c>
      <c r="G192" s="57">
        <v>51.122662871220356</v>
      </c>
      <c r="H192" s="67">
        <v>200</v>
      </c>
      <c r="I192" s="57"/>
      <c r="J192" s="65">
        <v>42097</v>
      </c>
      <c r="K192" s="57">
        <v>48.846748169688738</v>
      </c>
      <c r="L192" s="67">
        <v>54</v>
      </c>
      <c r="O192" s="55"/>
    </row>
    <row r="193" spans="6:15" x14ac:dyDescent="0.2">
      <c r="F193" s="65">
        <v>41440</v>
      </c>
      <c r="G193" s="57">
        <v>23.708324772139541</v>
      </c>
      <c r="H193" s="67">
        <v>199</v>
      </c>
      <c r="I193" s="57"/>
      <c r="J193" s="65">
        <v>42108</v>
      </c>
      <c r="K193" s="57">
        <v>67.97462959882759</v>
      </c>
      <c r="L193" s="67">
        <v>6.8</v>
      </c>
      <c r="O193" s="55"/>
    </row>
    <row r="194" spans="6:15" x14ac:dyDescent="0.2">
      <c r="F194" s="65">
        <v>41440</v>
      </c>
      <c r="G194" s="57">
        <v>26.098146508157207</v>
      </c>
      <c r="H194" s="67">
        <v>250</v>
      </c>
      <c r="I194" s="57"/>
      <c r="J194" s="65">
        <v>42111</v>
      </c>
      <c r="K194" s="57">
        <v>57.475803535344902</v>
      </c>
      <c r="L194" s="67">
        <v>20</v>
      </c>
      <c r="O194" s="55"/>
    </row>
    <row r="195" spans="6:15" x14ac:dyDescent="0.2">
      <c r="F195" s="65">
        <v>41446</v>
      </c>
      <c r="G195" s="57">
        <v>33.747731145023742</v>
      </c>
      <c r="H195" s="67">
        <v>102.4</v>
      </c>
      <c r="I195" s="57"/>
      <c r="J195" s="65">
        <v>42124</v>
      </c>
      <c r="K195" s="57">
        <v>48.059589433054498</v>
      </c>
      <c r="L195" s="67">
        <v>50.6</v>
      </c>
      <c r="O195" s="55"/>
    </row>
    <row r="196" spans="6:15" x14ac:dyDescent="0.2">
      <c r="F196" s="65">
        <v>41453</v>
      </c>
      <c r="G196" s="57">
        <v>60.751715590461139</v>
      </c>
      <c r="H196" s="67">
        <v>80</v>
      </c>
      <c r="I196" s="57"/>
      <c r="J196" s="65">
        <v>42124</v>
      </c>
      <c r="K196" s="57">
        <v>63.608177026249422</v>
      </c>
      <c r="L196" s="67">
        <v>52</v>
      </c>
      <c r="O196" s="55"/>
    </row>
    <row r="197" spans="6:15" x14ac:dyDescent="0.2">
      <c r="F197" s="65">
        <v>41457</v>
      </c>
      <c r="G197" s="57">
        <v>56.585482999251376</v>
      </c>
      <c r="H197" s="67">
        <v>50.4</v>
      </c>
      <c r="I197" s="57"/>
      <c r="J197" s="65">
        <v>42124</v>
      </c>
      <c r="K197" s="57">
        <v>21.058996030966156</v>
      </c>
      <c r="L197" s="67">
        <v>80</v>
      </c>
      <c r="O197" s="55"/>
    </row>
    <row r="198" spans="6:15" x14ac:dyDescent="0.2">
      <c r="F198" s="65">
        <v>41457</v>
      </c>
      <c r="G198" s="57">
        <v>26.917078155745877</v>
      </c>
      <c r="H198" s="67">
        <v>200</v>
      </c>
      <c r="I198" s="57"/>
      <c r="J198" s="65">
        <v>42151</v>
      </c>
      <c r="K198" s="57">
        <v>73.030400440121255</v>
      </c>
      <c r="L198" s="67">
        <v>4.9000000000000004</v>
      </c>
      <c r="O198" s="55"/>
    </row>
    <row r="199" spans="6:15" x14ac:dyDescent="0.2">
      <c r="F199" s="65">
        <v>41462</v>
      </c>
      <c r="G199" s="57">
        <v>60.751715590461139</v>
      </c>
      <c r="H199" s="67">
        <v>80</v>
      </c>
      <c r="I199" s="57"/>
      <c r="J199" s="65">
        <v>42156</v>
      </c>
      <c r="K199" s="57">
        <v>80.017674832946213</v>
      </c>
      <c r="L199" s="67">
        <v>3.6</v>
      </c>
      <c r="O199" s="55"/>
    </row>
    <row r="200" spans="6:15" x14ac:dyDescent="0.2">
      <c r="F200" s="65">
        <v>41463</v>
      </c>
      <c r="G200" s="57">
        <v>23.045595063026759</v>
      </c>
      <c r="H200" s="67">
        <v>100</v>
      </c>
      <c r="I200" s="57"/>
      <c r="J200" s="65">
        <v>42160</v>
      </c>
      <c r="K200" s="57">
        <v>45.380770616487354</v>
      </c>
      <c r="L200" s="67">
        <v>100</v>
      </c>
      <c r="O200" s="55"/>
    </row>
    <row r="201" spans="6:15" x14ac:dyDescent="0.2">
      <c r="F201" s="65">
        <v>41465</v>
      </c>
      <c r="G201" s="57">
        <v>25.578479983132571</v>
      </c>
      <c r="H201" s="67">
        <v>249.9</v>
      </c>
      <c r="I201" s="57"/>
      <c r="J201" s="65">
        <v>42164</v>
      </c>
      <c r="K201" s="57">
        <v>73.139491928139137</v>
      </c>
      <c r="L201" s="67">
        <v>80</v>
      </c>
      <c r="O201" s="55"/>
    </row>
    <row r="202" spans="6:15" x14ac:dyDescent="0.2">
      <c r="F202" s="65">
        <v>41472</v>
      </c>
      <c r="G202" s="57">
        <v>26.577996045497272</v>
      </c>
      <c r="H202" s="67">
        <v>150</v>
      </c>
      <c r="I202" s="57"/>
      <c r="J202" s="65">
        <v>42174</v>
      </c>
      <c r="K202" s="57">
        <v>47.312136982400737</v>
      </c>
      <c r="L202" s="67">
        <v>100</v>
      </c>
      <c r="O202" s="55"/>
    </row>
    <row r="203" spans="6:15" x14ac:dyDescent="0.2">
      <c r="F203" s="65">
        <v>41479</v>
      </c>
      <c r="G203" s="57">
        <v>29.275831949652265</v>
      </c>
      <c r="H203" s="67">
        <v>205.7</v>
      </c>
      <c r="I203" s="57"/>
      <c r="J203" s="65">
        <v>42178</v>
      </c>
      <c r="K203" s="57">
        <v>52.195850461992585</v>
      </c>
      <c r="L203" s="67">
        <v>46</v>
      </c>
      <c r="O203" s="55"/>
    </row>
    <row r="204" spans="6:15" x14ac:dyDescent="0.2">
      <c r="F204" s="65">
        <v>41498</v>
      </c>
      <c r="G204" s="57">
        <v>55.003271784902608</v>
      </c>
      <c r="H204" s="67">
        <v>20</v>
      </c>
      <c r="I204" s="57"/>
      <c r="J204" s="65">
        <v>42180</v>
      </c>
      <c r="K204" s="57">
        <v>59.371368540055265</v>
      </c>
      <c r="L204" s="67">
        <v>100.815</v>
      </c>
      <c r="O204" s="55"/>
    </row>
    <row r="205" spans="6:15" x14ac:dyDescent="0.2">
      <c r="F205" s="65">
        <v>41506</v>
      </c>
      <c r="G205" s="57">
        <v>62.491568179364116</v>
      </c>
      <c r="H205" s="67">
        <v>147.6</v>
      </c>
      <c r="I205" s="57"/>
      <c r="J205" s="65">
        <v>42185</v>
      </c>
      <c r="K205" s="57">
        <v>65.793579167335835</v>
      </c>
      <c r="L205" s="67">
        <v>7</v>
      </c>
      <c r="O205" s="55"/>
    </row>
    <row r="206" spans="6:15" x14ac:dyDescent="0.2">
      <c r="F206" s="65">
        <v>41506</v>
      </c>
      <c r="G206" s="57">
        <v>60.857992156937563</v>
      </c>
      <c r="H206" s="67">
        <v>184.8</v>
      </c>
      <c r="I206" s="57"/>
      <c r="J206" s="65">
        <v>42186</v>
      </c>
      <c r="K206" s="57">
        <v>69.057694416393787</v>
      </c>
      <c r="L206" s="67">
        <v>13</v>
      </c>
      <c r="O206" s="55"/>
    </row>
    <row r="207" spans="6:15" x14ac:dyDescent="0.2">
      <c r="F207" s="65">
        <v>41528</v>
      </c>
      <c r="G207" s="57">
        <v>34.072337660518095</v>
      </c>
      <c r="H207" s="67">
        <v>60</v>
      </c>
      <c r="I207" s="57"/>
      <c r="J207" s="65">
        <v>42186</v>
      </c>
      <c r="K207" s="57">
        <v>70.546353054261616</v>
      </c>
      <c r="L207" s="67">
        <v>20</v>
      </c>
      <c r="O207" s="55"/>
    </row>
    <row r="208" spans="6:15" x14ac:dyDescent="0.2">
      <c r="F208" s="65">
        <v>41556</v>
      </c>
      <c r="G208" s="57">
        <v>21.992427725296924</v>
      </c>
      <c r="H208" s="67">
        <v>200</v>
      </c>
      <c r="I208" s="57"/>
      <c r="J208" s="65">
        <v>42186</v>
      </c>
      <c r="K208" s="57">
        <v>140.7720524881596</v>
      </c>
      <c r="L208" s="67">
        <v>27.6</v>
      </c>
      <c r="O208" s="55"/>
    </row>
    <row r="209" spans="6:15" x14ac:dyDescent="0.2">
      <c r="F209" s="65">
        <v>41556</v>
      </c>
      <c r="G209" s="57">
        <v>23.074164935171197</v>
      </c>
      <c r="H209" s="67">
        <v>198.9</v>
      </c>
      <c r="I209" s="57"/>
      <c r="J209" s="65">
        <v>42200</v>
      </c>
      <c r="K209" s="57">
        <v>56.42059624559716</v>
      </c>
      <c r="L209" s="67">
        <v>125</v>
      </c>
      <c r="O209" s="55"/>
    </row>
    <row r="210" spans="6:15" x14ac:dyDescent="0.2">
      <c r="F210" s="65">
        <v>41557</v>
      </c>
      <c r="G210" s="57">
        <v>21.620254252995938</v>
      </c>
      <c r="H210" s="67">
        <v>199.8</v>
      </c>
      <c r="I210" s="57"/>
      <c r="J210" s="65">
        <v>42201</v>
      </c>
      <c r="K210" s="57">
        <v>52.6918274716759</v>
      </c>
      <c r="L210" s="67">
        <v>150</v>
      </c>
      <c r="O210" s="55"/>
    </row>
    <row r="211" spans="6:15" x14ac:dyDescent="0.2">
      <c r="F211" s="65">
        <v>41557</v>
      </c>
      <c r="G211" s="57">
        <v>23.136278354033948</v>
      </c>
      <c r="H211" s="67">
        <v>200</v>
      </c>
      <c r="I211" s="57"/>
      <c r="J211" s="65">
        <v>42201</v>
      </c>
      <c r="K211" s="57">
        <v>53.119417528349295</v>
      </c>
      <c r="L211" s="67">
        <v>180</v>
      </c>
      <c r="O211" s="55"/>
    </row>
    <row r="212" spans="6:15" x14ac:dyDescent="0.2">
      <c r="F212" s="65">
        <v>41564</v>
      </c>
      <c r="G212" s="57">
        <v>23.889447601190597</v>
      </c>
      <c r="H212" s="67">
        <v>400</v>
      </c>
      <c r="I212" s="57"/>
      <c r="J212" s="65">
        <v>42206</v>
      </c>
      <c r="K212" s="57">
        <v>48.83648214218519</v>
      </c>
      <c r="L212" s="67">
        <v>20</v>
      </c>
      <c r="O212" s="55"/>
    </row>
    <row r="213" spans="6:15" x14ac:dyDescent="0.2">
      <c r="F213" s="65">
        <v>41572</v>
      </c>
      <c r="G213" s="57">
        <v>61.485439256591384</v>
      </c>
      <c r="H213" s="67">
        <v>19.8</v>
      </c>
      <c r="I213" s="57"/>
      <c r="J213" s="65">
        <v>42221</v>
      </c>
      <c r="K213" s="57">
        <v>48.9225934992985</v>
      </c>
      <c r="L213" s="67">
        <v>30</v>
      </c>
      <c r="O213" s="55"/>
    </row>
    <row r="214" spans="6:15" x14ac:dyDescent="0.2">
      <c r="F214" s="65">
        <v>41579</v>
      </c>
      <c r="G214" s="57">
        <v>33.32339020048083</v>
      </c>
      <c r="H214" s="67">
        <v>249.2</v>
      </c>
      <c r="I214" s="57"/>
      <c r="J214" s="65">
        <v>42225</v>
      </c>
      <c r="K214" s="57">
        <v>44.013169017819507</v>
      </c>
      <c r="L214" s="67">
        <v>30</v>
      </c>
      <c r="O214" s="55"/>
    </row>
    <row r="215" spans="6:15" x14ac:dyDescent="0.2">
      <c r="F215" s="65">
        <v>41584</v>
      </c>
      <c r="G215" s="57">
        <v>26.418083123391558</v>
      </c>
      <c r="H215" s="67">
        <v>172</v>
      </c>
      <c r="I215" s="57"/>
      <c r="J215" s="65">
        <v>42228</v>
      </c>
      <c r="K215" s="57">
        <v>54.249751656535643</v>
      </c>
      <c r="L215" s="67">
        <v>10</v>
      </c>
      <c r="O215" s="55"/>
    </row>
    <row r="216" spans="6:15" x14ac:dyDescent="0.2">
      <c r="F216" s="65">
        <v>41596</v>
      </c>
      <c r="G216" s="57">
        <v>97.755698556863834</v>
      </c>
      <c r="H216" s="67">
        <v>34.200000000000003</v>
      </c>
      <c r="I216" s="57"/>
      <c r="J216" s="65">
        <v>42244</v>
      </c>
      <c r="K216" s="57">
        <v>54.914902807335906</v>
      </c>
      <c r="L216" s="67">
        <v>150</v>
      </c>
      <c r="O216" s="55"/>
    </row>
    <row r="217" spans="6:15" x14ac:dyDescent="0.2">
      <c r="F217" s="65">
        <v>41596</v>
      </c>
      <c r="G217" s="57">
        <v>26.578875570826732</v>
      </c>
      <c r="H217" s="67">
        <v>201.6</v>
      </c>
      <c r="I217" s="57"/>
      <c r="J217" s="65">
        <v>42250</v>
      </c>
      <c r="K217" s="57">
        <v>80.079018311453709</v>
      </c>
      <c r="L217" s="67">
        <v>10.88</v>
      </c>
      <c r="O217" s="55"/>
    </row>
    <row r="218" spans="6:15" x14ac:dyDescent="0.2">
      <c r="F218" s="65">
        <v>41619</v>
      </c>
      <c r="G218" s="57">
        <v>54.115930916856314</v>
      </c>
      <c r="H218" s="67">
        <v>51</v>
      </c>
      <c r="I218" s="57"/>
      <c r="J218" s="65">
        <v>42270</v>
      </c>
      <c r="K218" s="57">
        <v>46.178259300887014</v>
      </c>
      <c r="L218" s="67">
        <v>52</v>
      </c>
      <c r="O218" s="55"/>
    </row>
    <row r="219" spans="6:15" x14ac:dyDescent="0.2">
      <c r="F219" s="65">
        <v>41628</v>
      </c>
      <c r="G219" s="57">
        <v>22.322957534351598</v>
      </c>
      <c r="H219" s="67">
        <v>98</v>
      </c>
      <c r="I219" s="57"/>
      <c r="J219" s="65">
        <v>42270</v>
      </c>
      <c r="K219" s="57">
        <v>50.503365996862783</v>
      </c>
      <c r="L219" s="67">
        <v>52</v>
      </c>
      <c r="O219" s="55"/>
    </row>
    <row r="220" spans="6:15" x14ac:dyDescent="0.2">
      <c r="F220" s="65">
        <v>41635</v>
      </c>
      <c r="G220" s="57">
        <v>31.860851185123899</v>
      </c>
      <c r="H220" s="67">
        <v>149.6</v>
      </c>
      <c r="I220" s="57"/>
      <c r="J220" s="65">
        <v>42271</v>
      </c>
      <c r="K220" s="57">
        <v>44.194329391980354</v>
      </c>
      <c r="L220" s="67">
        <v>25</v>
      </c>
      <c r="O220" s="55"/>
    </row>
    <row r="221" spans="6:15" x14ac:dyDescent="0.2">
      <c r="F221" s="65">
        <v>41660</v>
      </c>
      <c r="G221" s="57">
        <v>22.624032448740746</v>
      </c>
      <c r="H221" s="67">
        <v>100.3</v>
      </c>
      <c r="I221" s="57"/>
      <c r="J221" s="65">
        <v>42275</v>
      </c>
      <c r="K221" s="57">
        <v>20.71513652345816</v>
      </c>
      <c r="L221" s="67">
        <v>46.2</v>
      </c>
      <c r="O221" s="55"/>
    </row>
    <row r="222" spans="6:15" x14ac:dyDescent="0.2">
      <c r="F222" s="65">
        <v>41662</v>
      </c>
      <c r="G222" s="57">
        <v>35.308919407876296</v>
      </c>
      <c r="H222" s="67">
        <v>78.2</v>
      </c>
      <c r="I222" s="57"/>
      <c r="J222" s="65">
        <v>42275</v>
      </c>
      <c r="K222" s="57">
        <v>20.715136523458156</v>
      </c>
      <c r="L222" s="67">
        <v>71.400000000000006</v>
      </c>
      <c r="O222" s="55"/>
    </row>
    <row r="223" spans="6:15" x14ac:dyDescent="0.2">
      <c r="F223" s="65">
        <v>41663</v>
      </c>
      <c r="G223" s="57">
        <v>24.190929094862483</v>
      </c>
      <c r="H223" s="67">
        <v>99</v>
      </c>
      <c r="I223" s="57"/>
      <c r="J223" s="65">
        <v>42278</v>
      </c>
      <c r="K223" s="57">
        <v>39.196672914637738</v>
      </c>
      <c r="L223" s="67">
        <v>118</v>
      </c>
      <c r="O223" s="55"/>
    </row>
    <row r="224" spans="6:15" x14ac:dyDescent="0.2">
      <c r="F224" s="65">
        <v>41697</v>
      </c>
      <c r="G224" s="57">
        <v>29.301596336383238</v>
      </c>
      <c r="H224" s="67">
        <v>299.7</v>
      </c>
      <c r="I224" s="57"/>
      <c r="J224" s="65">
        <v>42278</v>
      </c>
      <c r="K224" s="57">
        <v>36.077287277904233</v>
      </c>
      <c r="L224" s="67">
        <v>182</v>
      </c>
      <c r="O224" s="55"/>
    </row>
    <row r="225" spans="6:15" x14ac:dyDescent="0.2">
      <c r="F225" s="65">
        <v>41801</v>
      </c>
      <c r="G225" s="57">
        <v>25.211961970041362</v>
      </c>
      <c r="H225" s="67">
        <v>150</v>
      </c>
      <c r="I225" s="57"/>
      <c r="J225" s="65">
        <v>42278</v>
      </c>
      <c r="K225" s="57">
        <v>63.351747947007617</v>
      </c>
      <c r="L225" s="67">
        <v>146</v>
      </c>
      <c r="O225" s="55"/>
    </row>
    <row r="226" spans="6:15" x14ac:dyDescent="0.2">
      <c r="F226" s="65">
        <v>41821</v>
      </c>
      <c r="G226" s="57">
        <v>41.240301926170396</v>
      </c>
      <c r="H226" s="67">
        <v>175</v>
      </c>
      <c r="I226" s="57"/>
      <c r="J226" s="65">
        <v>42285</v>
      </c>
      <c r="K226" s="57">
        <v>53.026443926873803</v>
      </c>
      <c r="L226" s="67">
        <v>50</v>
      </c>
      <c r="O226" s="55"/>
    </row>
    <row r="227" spans="6:15" x14ac:dyDescent="0.2">
      <c r="F227" s="65">
        <v>41852</v>
      </c>
      <c r="G227" s="57">
        <v>25.313214829358802</v>
      </c>
      <c r="H227" s="67">
        <v>100</v>
      </c>
      <c r="I227" s="57"/>
      <c r="J227" s="65">
        <v>42286</v>
      </c>
      <c r="K227" s="57">
        <v>45.260694727455622</v>
      </c>
      <c r="L227" s="67">
        <v>154.27199999999999</v>
      </c>
      <c r="O227" s="55"/>
    </row>
    <row r="228" spans="6:15" x14ac:dyDescent="0.2">
      <c r="F228" s="65">
        <v>41852</v>
      </c>
      <c r="G228" s="57">
        <v>39.162989033981184</v>
      </c>
      <c r="H228" s="67">
        <v>115.99999999999999</v>
      </c>
      <c r="I228" s="57"/>
      <c r="J228" s="65">
        <v>42286</v>
      </c>
      <c r="K228" s="57">
        <v>41.136293982748505</v>
      </c>
      <c r="L228" s="67">
        <v>103.5</v>
      </c>
      <c r="O228" s="55"/>
    </row>
    <row r="229" spans="6:15" x14ac:dyDescent="0.2">
      <c r="F229" s="65">
        <v>41865</v>
      </c>
      <c r="G229" s="57">
        <v>70.281172172577897</v>
      </c>
      <c r="H229" s="67">
        <v>30</v>
      </c>
      <c r="I229" s="57"/>
      <c r="J229" s="65">
        <v>42292</v>
      </c>
      <c r="K229" s="57">
        <v>46.451944666734853</v>
      </c>
      <c r="L229" s="67">
        <v>125</v>
      </c>
      <c r="O229" s="55"/>
    </row>
    <row r="230" spans="6:15" x14ac:dyDescent="0.2">
      <c r="F230" s="65">
        <v>41893</v>
      </c>
      <c r="G230" s="57">
        <v>72.50717255721537</v>
      </c>
      <c r="H230" s="67">
        <v>42.95</v>
      </c>
      <c r="I230" s="57"/>
      <c r="J230" s="65">
        <v>42313</v>
      </c>
      <c r="K230" s="57">
        <v>55.729559394029813</v>
      </c>
      <c r="L230" s="67">
        <v>85</v>
      </c>
      <c r="O230" s="55"/>
    </row>
    <row r="231" spans="6:15" x14ac:dyDescent="0.2">
      <c r="F231" s="65">
        <v>41906</v>
      </c>
      <c r="G231" s="57">
        <v>44.462222100883338</v>
      </c>
      <c r="H231" s="67">
        <v>140</v>
      </c>
      <c r="I231" s="57"/>
      <c r="J231" s="65">
        <v>42314</v>
      </c>
      <c r="K231" s="57">
        <v>48.241732242309375</v>
      </c>
      <c r="L231" s="67">
        <v>54</v>
      </c>
      <c r="O231" s="55"/>
    </row>
    <row r="232" spans="6:15" x14ac:dyDescent="0.2">
      <c r="F232" s="65">
        <v>41942</v>
      </c>
      <c r="G232" s="57">
        <v>27.844536312294682</v>
      </c>
      <c r="H232" s="67">
        <v>100</v>
      </c>
      <c r="I232" s="57"/>
      <c r="J232" s="65">
        <v>42317</v>
      </c>
      <c r="K232" s="57">
        <v>40.97581561471997</v>
      </c>
      <c r="L232" s="67">
        <v>72</v>
      </c>
      <c r="O232" s="55"/>
    </row>
    <row r="233" spans="6:15" x14ac:dyDescent="0.2">
      <c r="F233" s="65">
        <v>41974</v>
      </c>
      <c r="G233" s="57">
        <v>22.566513829877298</v>
      </c>
      <c r="H233" s="67">
        <v>200</v>
      </c>
      <c r="I233" s="57"/>
      <c r="J233" s="65">
        <v>42318</v>
      </c>
      <c r="K233" s="57">
        <v>47.35384759981288</v>
      </c>
      <c r="L233" s="67">
        <v>30</v>
      </c>
      <c r="O233" s="55"/>
    </row>
    <row r="234" spans="6:15" x14ac:dyDescent="0.2">
      <c r="F234" s="65">
        <v>41974</v>
      </c>
      <c r="G234" s="57">
        <v>26.452209410731186</v>
      </c>
      <c r="H234" s="67">
        <v>150</v>
      </c>
      <c r="I234" s="57"/>
      <c r="J234" s="65">
        <v>42328</v>
      </c>
      <c r="K234" s="57">
        <v>47.088897708062959</v>
      </c>
      <c r="L234" s="67">
        <v>86</v>
      </c>
      <c r="O234" s="55"/>
    </row>
    <row r="235" spans="6:15" x14ac:dyDescent="0.2">
      <c r="F235" s="65">
        <v>41983</v>
      </c>
      <c r="G235" s="57">
        <v>24.861513899098323</v>
      </c>
      <c r="H235" s="67">
        <v>150</v>
      </c>
      <c r="I235" s="57"/>
      <c r="J235" s="65">
        <v>42338</v>
      </c>
      <c r="K235" s="57">
        <v>49.604624485842606</v>
      </c>
      <c r="L235" s="67">
        <v>50</v>
      </c>
      <c r="O235" s="55"/>
    </row>
    <row r="236" spans="6:15" x14ac:dyDescent="0.2">
      <c r="F236" s="65">
        <v>41990</v>
      </c>
      <c r="G236" s="57">
        <v>24.126448534547755</v>
      </c>
      <c r="H236" s="67">
        <v>100</v>
      </c>
      <c r="I236" s="57"/>
      <c r="J236" s="65">
        <v>42355</v>
      </c>
      <c r="K236" s="57">
        <v>44.084472322687063</v>
      </c>
      <c r="L236" s="67">
        <v>90</v>
      </c>
      <c r="O236" s="55"/>
    </row>
    <row r="237" spans="6:15" x14ac:dyDescent="0.2">
      <c r="F237" s="65">
        <v>41990</v>
      </c>
      <c r="G237" s="57">
        <v>23.659411101167322</v>
      </c>
      <c r="H237" s="67">
        <v>73.5</v>
      </c>
      <c r="I237" s="57"/>
      <c r="J237" s="65">
        <v>42355</v>
      </c>
      <c r="K237" s="57">
        <v>71.890402410604267</v>
      </c>
      <c r="L237" s="67">
        <v>20</v>
      </c>
      <c r="O237" s="55"/>
    </row>
    <row r="238" spans="6:15" x14ac:dyDescent="0.2">
      <c r="F238" s="65">
        <v>42004</v>
      </c>
      <c r="G238" s="57">
        <v>24.300686236184443</v>
      </c>
      <c r="H238" s="67">
        <v>50</v>
      </c>
      <c r="I238" s="57"/>
      <c r="J238" s="65">
        <v>42356</v>
      </c>
      <c r="K238" s="57">
        <v>56.639377379171357</v>
      </c>
      <c r="L238" s="67">
        <v>20</v>
      </c>
      <c r="O238" s="55"/>
    </row>
    <row r="239" spans="6:15" x14ac:dyDescent="0.2">
      <c r="F239" s="65">
        <v>42087</v>
      </c>
      <c r="G239" s="57">
        <v>35.268751076943985</v>
      </c>
      <c r="H239" s="67">
        <v>78</v>
      </c>
      <c r="I239" s="57"/>
      <c r="J239" s="65">
        <v>42356</v>
      </c>
      <c r="K239" s="57">
        <v>56.622575860575942</v>
      </c>
      <c r="L239" s="67">
        <v>20</v>
      </c>
      <c r="O239" s="55"/>
    </row>
    <row r="240" spans="6:15" x14ac:dyDescent="0.2">
      <c r="F240" s="65">
        <v>42101</v>
      </c>
      <c r="G240" s="57">
        <v>28.769032986039697</v>
      </c>
      <c r="H240" s="67">
        <v>300</v>
      </c>
      <c r="I240" s="57"/>
      <c r="J240" s="65">
        <v>42356</v>
      </c>
      <c r="K240" s="57">
        <v>56.714151526044844</v>
      </c>
      <c r="L240" s="67">
        <v>20</v>
      </c>
      <c r="O240" s="55"/>
    </row>
    <row r="241" spans="6:15" x14ac:dyDescent="0.2">
      <c r="F241" s="65">
        <v>42118</v>
      </c>
      <c r="G241" s="57">
        <v>21.989574432876207</v>
      </c>
      <c r="H241" s="67">
        <v>208.27</v>
      </c>
      <c r="I241" s="57"/>
      <c r="J241" s="65">
        <v>42356</v>
      </c>
      <c r="K241" s="57">
        <v>54.762389740969333</v>
      </c>
      <c r="L241" s="67">
        <v>20</v>
      </c>
      <c r="O241" s="55"/>
    </row>
    <row r="242" spans="6:15" x14ac:dyDescent="0.2">
      <c r="F242" s="65">
        <v>42125</v>
      </c>
      <c r="G242" s="57">
        <v>25.100277779098555</v>
      </c>
      <c r="H242" s="67">
        <v>20</v>
      </c>
      <c r="I242" s="57"/>
      <c r="J242" s="65">
        <v>42375</v>
      </c>
      <c r="K242" s="57">
        <v>30.484117039178741</v>
      </c>
      <c r="L242" s="67">
        <v>26</v>
      </c>
      <c r="O242" s="55"/>
    </row>
    <row r="243" spans="6:15" x14ac:dyDescent="0.2">
      <c r="F243" s="65">
        <v>42125</v>
      </c>
      <c r="G243" s="57">
        <v>45.134135993571682</v>
      </c>
      <c r="H243" s="67">
        <v>149</v>
      </c>
      <c r="I243" s="57"/>
      <c r="J243" s="65">
        <v>42472</v>
      </c>
      <c r="K243" s="57">
        <v>52.193676367983748</v>
      </c>
      <c r="L243" s="67">
        <v>8.16</v>
      </c>
      <c r="O243" s="55"/>
    </row>
    <row r="244" spans="6:15" x14ac:dyDescent="0.2">
      <c r="F244" s="65">
        <v>42128</v>
      </c>
      <c r="G244" s="57">
        <v>33.935575557341238</v>
      </c>
      <c r="H244" s="67">
        <v>20</v>
      </c>
      <c r="I244" s="57"/>
      <c r="J244" s="65">
        <v>42472</v>
      </c>
      <c r="K244" s="57">
        <v>49.182502731369297</v>
      </c>
      <c r="L244" s="67">
        <v>20.399999999999999</v>
      </c>
      <c r="O244" s="55"/>
    </row>
    <row r="245" spans="6:15" x14ac:dyDescent="0.2">
      <c r="F245" s="65">
        <v>42146</v>
      </c>
      <c r="G245" s="57">
        <v>31.075962487377211</v>
      </c>
      <c r="H245" s="67">
        <v>200.91</v>
      </c>
      <c r="I245" s="57"/>
      <c r="J245" s="65">
        <v>42509</v>
      </c>
      <c r="K245" s="57">
        <v>36.776416943442555</v>
      </c>
      <c r="L245" s="67">
        <v>100</v>
      </c>
      <c r="O245" s="55"/>
    </row>
    <row r="246" spans="6:15" x14ac:dyDescent="0.2">
      <c r="F246" s="65">
        <v>42153</v>
      </c>
      <c r="G246" s="57">
        <v>57.458082295035886</v>
      </c>
      <c r="H246" s="67">
        <v>50.4</v>
      </c>
      <c r="I246" s="57"/>
      <c r="J246" s="65">
        <v>42584</v>
      </c>
      <c r="K246" s="57">
        <v>33.149425683139199</v>
      </c>
      <c r="L246" s="67">
        <v>128</v>
      </c>
      <c r="O246" s="55"/>
    </row>
    <row r="247" spans="6:15" x14ac:dyDescent="0.2">
      <c r="F247" s="65">
        <v>42164</v>
      </c>
      <c r="G247" s="57">
        <v>30.600875140760415</v>
      </c>
      <c r="H247" s="67">
        <v>36</v>
      </c>
      <c r="I247" s="57"/>
      <c r="J247" s="65">
        <v>42586</v>
      </c>
      <c r="K247" s="57">
        <v>43.924190988155132</v>
      </c>
      <c r="L247" s="67">
        <v>20</v>
      </c>
      <c r="O247" s="55"/>
    </row>
    <row r="248" spans="6:15" x14ac:dyDescent="0.2">
      <c r="F248" s="65">
        <v>42193</v>
      </c>
      <c r="G248" s="57">
        <v>46.686165813066935</v>
      </c>
      <c r="H248" s="67">
        <v>208</v>
      </c>
      <c r="I248" s="57"/>
      <c r="J248" s="65">
        <v>42591</v>
      </c>
      <c r="K248" s="57">
        <v>48.699007247430586</v>
      </c>
      <c r="L248" s="67">
        <v>16</v>
      </c>
      <c r="O248" s="55"/>
    </row>
    <row r="249" spans="6:15" x14ac:dyDescent="0.2">
      <c r="F249" s="65">
        <v>42209</v>
      </c>
      <c r="G249" s="57">
        <v>88.241045544834066</v>
      </c>
      <c r="H249" s="67">
        <v>80</v>
      </c>
      <c r="I249" s="57"/>
      <c r="J249" s="65">
        <v>42608</v>
      </c>
      <c r="K249" s="57">
        <v>55.468923112446923</v>
      </c>
      <c r="L249" s="67">
        <v>60</v>
      </c>
      <c r="O249" s="55"/>
    </row>
    <row r="250" spans="6:15" x14ac:dyDescent="0.2">
      <c r="F250" s="65">
        <v>42223</v>
      </c>
      <c r="G250" s="57">
        <v>48.688096704465863</v>
      </c>
      <c r="H250" s="67">
        <v>324</v>
      </c>
      <c r="I250" s="57"/>
      <c r="J250" s="65">
        <v>42611</v>
      </c>
      <c r="K250" s="57">
        <v>45.891602345308783</v>
      </c>
      <c r="L250" s="67">
        <v>20</v>
      </c>
      <c r="O250" s="55"/>
    </row>
    <row r="251" spans="6:15" x14ac:dyDescent="0.2">
      <c r="F251" s="65">
        <v>42262</v>
      </c>
      <c r="G251" s="57">
        <v>33.935575557341238</v>
      </c>
      <c r="H251" s="67">
        <v>25</v>
      </c>
      <c r="I251" s="57"/>
      <c r="J251" s="65">
        <v>42628</v>
      </c>
      <c r="K251" s="57">
        <v>44.844408108509462</v>
      </c>
      <c r="L251" s="67">
        <v>100</v>
      </c>
      <c r="O251" s="55"/>
    </row>
    <row r="252" spans="6:15" x14ac:dyDescent="0.2">
      <c r="F252" s="65">
        <v>42262</v>
      </c>
      <c r="G252" s="57">
        <v>42.7606741668802</v>
      </c>
      <c r="H252" s="67">
        <v>100.05</v>
      </c>
      <c r="I252" s="57"/>
      <c r="J252" s="65">
        <v>42633</v>
      </c>
      <c r="K252" s="57">
        <v>44.942744360187817</v>
      </c>
      <c r="L252" s="67">
        <v>100</v>
      </c>
      <c r="O252" s="55"/>
    </row>
    <row r="253" spans="6:15" x14ac:dyDescent="0.2">
      <c r="F253" s="65">
        <v>42264</v>
      </c>
      <c r="G253" s="57">
        <v>35.216571507651814</v>
      </c>
      <c r="H253" s="67">
        <v>98</v>
      </c>
      <c r="I253" s="57"/>
      <c r="J253" s="65">
        <v>42635</v>
      </c>
      <c r="K253" s="57">
        <v>159.82564271774476</v>
      </c>
      <c r="L253" s="67">
        <v>24.9</v>
      </c>
      <c r="O253" s="55"/>
    </row>
    <row r="254" spans="6:15" x14ac:dyDescent="0.2">
      <c r="F254" s="65">
        <v>42278</v>
      </c>
      <c r="G254" s="57">
        <v>51.467909328952651</v>
      </c>
      <c r="H254" s="67">
        <v>200</v>
      </c>
      <c r="I254" s="57"/>
      <c r="J254" s="65">
        <v>42636</v>
      </c>
      <c r="K254" s="57">
        <v>38.605045820694727</v>
      </c>
      <c r="L254" s="67">
        <v>40</v>
      </c>
      <c r="O254" s="55"/>
    </row>
    <row r="255" spans="6:15" x14ac:dyDescent="0.2">
      <c r="F255" s="65">
        <v>42286</v>
      </c>
      <c r="G255" s="57">
        <v>82.575527217731903</v>
      </c>
      <c r="H255" s="67">
        <v>30</v>
      </c>
      <c r="I255" s="57"/>
      <c r="J255" s="65">
        <v>42636</v>
      </c>
      <c r="K255" s="57">
        <v>38.605045820694727</v>
      </c>
      <c r="L255" s="67">
        <v>20</v>
      </c>
      <c r="O255" s="55"/>
    </row>
    <row r="256" spans="6:15" x14ac:dyDescent="0.2">
      <c r="F256" s="65">
        <v>42293</v>
      </c>
      <c r="G256" s="57">
        <v>31.894789435457298</v>
      </c>
      <c r="H256" s="67">
        <v>198</v>
      </c>
      <c r="I256" s="57"/>
      <c r="J256" s="65">
        <v>42636</v>
      </c>
      <c r="K256" s="57">
        <v>38.605045820694727</v>
      </c>
      <c r="L256" s="67">
        <v>50</v>
      </c>
      <c r="O256" s="55"/>
    </row>
    <row r="257" spans="6:15" x14ac:dyDescent="0.2">
      <c r="F257" s="65">
        <v>42304</v>
      </c>
      <c r="G257" s="57">
        <v>22.055970169962784</v>
      </c>
      <c r="H257" s="67">
        <v>149.03</v>
      </c>
      <c r="I257" s="57"/>
      <c r="J257" s="65">
        <v>42636</v>
      </c>
      <c r="K257" s="57">
        <v>38.605045820694727</v>
      </c>
      <c r="L257" s="67">
        <v>50</v>
      </c>
      <c r="O257" s="55"/>
    </row>
    <row r="258" spans="6:15" x14ac:dyDescent="0.2">
      <c r="F258" s="65">
        <v>42317</v>
      </c>
      <c r="G258" s="57">
        <v>21.836252826099919</v>
      </c>
      <c r="H258" s="67">
        <v>64.8</v>
      </c>
      <c r="I258" s="57"/>
      <c r="J258" s="65">
        <v>42689</v>
      </c>
      <c r="K258" s="57">
        <v>41.366413154898268</v>
      </c>
      <c r="L258" s="67">
        <v>105</v>
      </c>
      <c r="O258" s="55"/>
    </row>
    <row r="259" spans="6:15" x14ac:dyDescent="0.2">
      <c r="F259" s="65">
        <v>42327</v>
      </c>
      <c r="G259" s="57">
        <v>46.001498230912091</v>
      </c>
      <c r="H259" s="67">
        <v>100.8</v>
      </c>
      <c r="I259" s="57"/>
      <c r="J259" s="65">
        <v>42692</v>
      </c>
      <c r="K259" s="57">
        <v>36.721411731569063</v>
      </c>
      <c r="L259" s="67">
        <v>150</v>
      </c>
      <c r="O259" s="55"/>
    </row>
    <row r="260" spans="6:15" x14ac:dyDescent="0.2">
      <c r="F260" s="65">
        <v>42327</v>
      </c>
      <c r="G260" s="57">
        <v>48.248544325947087</v>
      </c>
      <c r="H260" s="67">
        <v>131.1</v>
      </c>
      <c r="I260" s="57"/>
      <c r="J260" s="65">
        <v>42692</v>
      </c>
      <c r="K260" s="57">
        <v>36.175666507035459</v>
      </c>
      <c r="L260" s="67">
        <v>80</v>
      </c>
      <c r="O260" s="55"/>
    </row>
    <row r="261" spans="6:15" x14ac:dyDescent="0.2">
      <c r="F261" s="65">
        <v>42328</v>
      </c>
      <c r="G261" s="57">
        <v>20.433171267065358</v>
      </c>
      <c r="H261" s="67">
        <v>199.8</v>
      </c>
      <c r="I261" s="57"/>
      <c r="J261" s="65">
        <v>42692</v>
      </c>
      <c r="K261" s="57">
        <v>30.313749329442391</v>
      </c>
      <c r="L261" s="67">
        <v>125</v>
      </c>
      <c r="O261" s="55"/>
    </row>
    <row r="262" spans="6:15" x14ac:dyDescent="0.2">
      <c r="F262" s="65">
        <v>42342</v>
      </c>
      <c r="G262" s="57">
        <v>22.093080423335984</v>
      </c>
      <c r="H262" s="67">
        <v>99.1</v>
      </c>
      <c r="I262" s="57"/>
      <c r="J262" s="65">
        <v>42717</v>
      </c>
      <c r="K262" s="57">
        <v>43.929182393800147</v>
      </c>
      <c r="L262" s="67">
        <v>7.8</v>
      </c>
      <c r="O262" s="55"/>
    </row>
    <row r="263" spans="6:15" x14ac:dyDescent="0.2">
      <c r="F263" s="65">
        <v>42354</v>
      </c>
      <c r="G263" s="57">
        <v>33.777953868296386</v>
      </c>
      <c r="H263" s="67">
        <v>149.5</v>
      </c>
      <c r="I263" s="57"/>
      <c r="J263" s="65">
        <v>42719</v>
      </c>
      <c r="K263" s="57">
        <v>33.703600699859827</v>
      </c>
      <c r="L263" s="67">
        <v>200</v>
      </c>
      <c r="O263" s="55"/>
    </row>
    <row r="264" spans="6:15" x14ac:dyDescent="0.2">
      <c r="F264" s="65">
        <v>42356</v>
      </c>
      <c r="G264" s="57">
        <v>22.595774663529479</v>
      </c>
      <c r="H264" s="67">
        <v>106</v>
      </c>
      <c r="I264" s="57"/>
      <c r="J264" s="65">
        <v>42738</v>
      </c>
      <c r="K264" s="57">
        <v>55.489493550063365</v>
      </c>
      <c r="L264" s="67">
        <v>7.2</v>
      </c>
      <c r="O264" s="55"/>
    </row>
    <row r="265" spans="6:15" x14ac:dyDescent="0.2">
      <c r="F265" s="65">
        <v>42356</v>
      </c>
      <c r="G265" s="57">
        <v>30.127096380761877</v>
      </c>
      <c r="H265" s="67">
        <v>29.9</v>
      </c>
      <c r="I265" s="57"/>
      <c r="J265" s="65">
        <v>42747</v>
      </c>
      <c r="K265" s="57">
        <v>105.01000518355075</v>
      </c>
      <c r="L265" s="67">
        <v>14.7</v>
      </c>
      <c r="O265" s="55"/>
    </row>
    <row r="266" spans="6:15" x14ac:dyDescent="0.2">
      <c r="F266" s="65">
        <v>42361</v>
      </c>
      <c r="G266" s="57">
        <v>20.324585706690034</v>
      </c>
      <c r="H266" s="67">
        <v>206.55</v>
      </c>
      <c r="I266" s="57"/>
      <c r="J266" s="65">
        <v>42747</v>
      </c>
      <c r="K266" s="57">
        <v>96.089632164977843</v>
      </c>
      <c r="L266" s="67">
        <v>45.9</v>
      </c>
      <c r="O266" s="55"/>
    </row>
    <row r="267" spans="6:15" x14ac:dyDescent="0.2">
      <c r="F267" s="65">
        <v>42377</v>
      </c>
      <c r="G267" s="57">
        <v>25.890433951510715</v>
      </c>
      <c r="H267" s="67">
        <v>200</v>
      </c>
      <c r="I267" s="57"/>
      <c r="J267" s="65">
        <v>42747</v>
      </c>
      <c r="K267" s="57">
        <v>38.679788628305204</v>
      </c>
      <c r="L267" s="67">
        <v>100</v>
      </c>
      <c r="O267" s="55"/>
    </row>
    <row r="268" spans="6:15" x14ac:dyDescent="0.2">
      <c r="F268" s="65">
        <v>42388</v>
      </c>
      <c r="G268" s="57">
        <v>20.224039079086751</v>
      </c>
      <c r="H268" s="67">
        <v>200</v>
      </c>
      <c r="I268" s="57"/>
      <c r="J268" s="65">
        <v>42752</v>
      </c>
      <c r="K268" s="57">
        <v>42.101726737165954</v>
      </c>
      <c r="L268" s="67">
        <v>60</v>
      </c>
      <c r="O268" s="55"/>
    </row>
    <row r="269" spans="6:15" x14ac:dyDescent="0.2">
      <c r="F269" s="65">
        <v>42401</v>
      </c>
      <c r="G269" s="57">
        <v>36.401373139800342</v>
      </c>
      <c r="H269" s="67">
        <v>75</v>
      </c>
      <c r="I269" s="57"/>
      <c r="J269" s="65">
        <v>42766</v>
      </c>
      <c r="K269" s="57">
        <v>39.441808896677493</v>
      </c>
      <c r="L269" s="67">
        <v>20</v>
      </c>
      <c r="O269" s="55"/>
    </row>
    <row r="270" spans="6:15" x14ac:dyDescent="0.2">
      <c r="F270" s="65">
        <v>42401</v>
      </c>
      <c r="G270" s="57">
        <v>37.950837573983392</v>
      </c>
      <c r="H270" s="67">
        <v>25</v>
      </c>
      <c r="I270" s="57"/>
      <c r="J270" s="65">
        <v>42817</v>
      </c>
      <c r="K270" s="57">
        <v>34.45301572098613</v>
      </c>
      <c r="L270" s="67">
        <v>17</v>
      </c>
      <c r="O270" s="55"/>
    </row>
    <row r="271" spans="6:15" x14ac:dyDescent="0.2">
      <c r="F271" s="65">
        <v>42402</v>
      </c>
      <c r="G271" s="57">
        <v>33.935575557341238</v>
      </c>
      <c r="H271" s="67">
        <v>7</v>
      </c>
      <c r="I271" s="57"/>
      <c r="J271" s="65">
        <v>42825</v>
      </c>
      <c r="K271" s="57">
        <v>101.17120688763237</v>
      </c>
      <c r="L271" s="67">
        <v>49</v>
      </c>
      <c r="O271" s="55"/>
    </row>
    <row r="272" spans="6:15" x14ac:dyDescent="0.2">
      <c r="F272" s="65">
        <v>42432</v>
      </c>
      <c r="G272" s="57">
        <v>22.390712789545177</v>
      </c>
      <c r="H272" s="67">
        <v>99.25</v>
      </c>
      <c r="I272" s="57"/>
      <c r="J272" s="65">
        <v>42826</v>
      </c>
      <c r="K272" s="57">
        <v>56.087630952828377</v>
      </c>
      <c r="L272" s="67">
        <v>56</v>
      </c>
      <c r="O272" s="55"/>
    </row>
    <row r="273" spans="6:15" x14ac:dyDescent="0.2">
      <c r="F273" s="65">
        <v>42433</v>
      </c>
      <c r="G273" s="57">
        <v>24.548358487701773</v>
      </c>
      <c r="H273" s="67">
        <v>149.72999999999999</v>
      </c>
      <c r="I273" s="57"/>
      <c r="J273" s="65">
        <v>42843</v>
      </c>
      <c r="K273" s="57">
        <v>33.40751325867781</v>
      </c>
      <c r="L273" s="67">
        <v>74.900000000000006</v>
      </c>
      <c r="O273" s="55"/>
    </row>
    <row r="274" spans="6:15" x14ac:dyDescent="0.2">
      <c r="F274" s="65">
        <v>42502</v>
      </c>
      <c r="G274" s="57">
        <v>45.471901683707351</v>
      </c>
      <c r="H274" s="67">
        <v>7.2</v>
      </c>
      <c r="I274" s="57"/>
      <c r="J274" s="65">
        <v>42877</v>
      </c>
      <c r="K274" s="57">
        <v>22.685985736280124</v>
      </c>
      <c r="L274" s="67">
        <v>100</v>
      </c>
      <c r="O274" s="55"/>
    </row>
    <row r="275" spans="6:15" x14ac:dyDescent="0.2">
      <c r="F275" s="65">
        <v>42521</v>
      </c>
      <c r="G275" s="57">
        <v>40.405875190745924</v>
      </c>
      <c r="H275" s="67">
        <v>119.7</v>
      </c>
      <c r="I275" s="57"/>
      <c r="J275" s="65">
        <v>42880</v>
      </c>
      <c r="K275" s="57">
        <v>77.165817157251325</v>
      </c>
      <c r="L275" s="67">
        <v>78.400000000000006</v>
      </c>
      <c r="O275" s="55"/>
    </row>
    <row r="276" spans="6:15" x14ac:dyDescent="0.2">
      <c r="F276" s="65">
        <v>42521</v>
      </c>
      <c r="G276" s="57">
        <v>20.681044413670612</v>
      </c>
      <c r="H276" s="67">
        <v>140</v>
      </c>
      <c r="I276" s="57"/>
      <c r="J276" s="65">
        <v>42880</v>
      </c>
      <c r="K276" s="57">
        <v>71.800132758573895</v>
      </c>
      <c r="L276" s="67">
        <v>50</v>
      </c>
      <c r="O276" s="55"/>
    </row>
    <row r="277" spans="6:15" x14ac:dyDescent="0.2">
      <c r="F277" s="65">
        <v>42569</v>
      </c>
      <c r="G277" s="57">
        <v>56.193269772398075</v>
      </c>
      <c r="H277" s="67">
        <v>46</v>
      </c>
      <c r="I277" s="57"/>
      <c r="J277" s="65">
        <v>42880</v>
      </c>
      <c r="K277" s="57">
        <v>67.857544289449294</v>
      </c>
      <c r="L277" s="67">
        <v>9.4959999999999987</v>
      </c>
      <c r="O277" s="55"/>
    </row>
    <row r="278" spans="6:15" x14ac:dyDescent="0.2">
      <c r="F278" s="65">
        <v>42577</v>
      </c>
      <c r="G278" s="57">
        <v>27.180962321312222</v>
      </c>
      <c r="H278" s="67">
        <v>199.2</v>
      </c>
      <c r="I278" s="57"/>
      <c r="J278" s="65">
        <v>42880</v>
      </c>
      <c r="K278" s="57">
        <v>76.641636786449581</v>
      </c>
      <c r="L278" s="67">
        <v>39.864000000000004</v>
      </c>
      <c r="O278" s="55"/>
    </row>
    <row r="279" spans="6:15" x14ac:dyDescent="0.2">
      <c r="F279" s="65">
        <v>42593</v>
      </c>
      <c r="G279" s="57">
        <v>37.042725985116597</v>
      </c>
      <c r="H279" s="67">
        <v>75.400000000000006</v>
      </c>
      <c r="I279" s="57"/>
      <c r="J279" s="65">
        <v>42881</v>
      </c>
      <c r="K279" s="57">
        <v>39.878841277519989</v>
      </c>
      <c r="L279" s="67">
        <v>52.5</v>
      </c>
      <c r="O279" s="55"/>
    </row>
    <row r="280" spans="6:15" x14ac:dyDescent="0.2">
      <c r="F280" s="65">
        <v>42671</v>
      </c>
      <c r="G280" s="57">
        <v>18.279904951720773</v>
      </c>
      <c r="H280" s="67">
        <v>216.44</v>
      </c>
      <c r="I280" s="57"/>
      <c r="J280" s="65">
        <v>42887</v>
      </c>
      <c r="K280" s="57">
        <v>29.689369468809844</v>
      </c>
      <c r="L280" s="67">
        <v>40</v>
      </c>
      <c r="O280" s="55"/>
    </row>
    <row r="281" spans="6:15" x14ac:dyDescent="0.2">
      <c r="F281" s="65">
        <v>42671</v>
      </c>
      <c r="G281" s="57">
        <v>17.856925645776101</v>
      </c>
      <c r="H281" s="67">
        <v>199.52</v>
      </c>
      <c r="I281" s="57"/>
      <c r="J281" s="65">
        <v>42887</v>
      </c>
      <c r="K281" s="57">
        <v>28.867127312510725</v>
      </c>
      <c r="L281" s="67">
        <v>86</v>
      </c>
      <c r="O281" s="55"/>
    </row>
    <row r="282" spans="6:15" x14ac:dyDescent="0.2">
      <c r="F282" s="65">
        <v>42675</v>
      </c>
      <c r="G282" s="57">
        <v>44.197156441748874</v>
      </c>
      <c r="H282" s="67">
        <v>49.5</v>
      </c>
      <c r="I282" s="57"/>
      <c r="J282" s="65">
        <v>42887</v>
      </c>
      <c r="K282" s="57">
        <v>28.867127312510735</v>
      </c>
      <c r="L282" s="67">
        <v>74</v>
      </c>
      <c r="O282" s="55"/>
    </row>
    <row r="283" spans="6:15" x14ac:dyDescent="0.2">
      <c r="F283" s="65">
        <v>42685</v>
      </c>
      <c r="G283" s="57">
        <v>48.316606317121753</v>
      </c>
      <c r="H283" s="67">
        <v>298.2</v>
      </c>
      <c r="I283" s="57"/>
      <c r="J283" s="65">
        <v>42893</v>
      </c>
      <c r="K283" s="57">
        <v>31.744794905262129</v>
      </c>
      <c r="L283" s="67">
        <v>50</v>
      </c>
      <c r="O283" s="55"/>
    </row>
    <row r="284" spans="6:15" x14ac:dyDescent="0.2">
      <c r="F284" s="65">
        <v>42705</v>
      </c>
      <c r="G284" s="57">
        <v>33.892068555692966</v>
      </c>
      <c r="H284" s="67">
        <v>79.75</v>
      </c>
      <c r="I284" s="57"/>
      <c r="J284" s="65">
        <v>42905</v>
      </c>
      <c r="K284" s="57">
        <v>29.759540495766942</v>
      </c>
      <c r="L284" s="67">
        <v>100</v>
      </c>
      <c r="O284" s="55"/>
    </row>
    <row r="285" spans="6:15" x14ac:dyDescent="0.2">
      <c r="F285" s="65">
        <v>42709</v>
      </c>
      <c r="G285" s="57">
        <v>19.544351650541923</v>
      </c>
      <c r="H285" s="67">
        <v>40.590000000000003</v>
      </c>
      <c r="I285" s="57"/>
      <c r="J285" s="65">
        <v>42906</v>
      </c>
      <c r="K285" s="57">
        <v>95.281136991051852</v>
      </c>
      <c r="L285" s="67">
        <v>19.59</v>
      </c>
      <c r="O285" s="55"/>
    </row>
    <row r="286" spans="6:15" x14ac:dyDescent="0.2">
      <c r="F286" s="65">
        <v>42709</v>
      </c>
      <c r="G286" s="57">
        <v>44.076880709414006</v>
      </c>
      <c r="H286" s="67">
        <v>43.2</v>
      </c>
      <c r="I286" s="57"/>
      <c r="J286" s="65">
        <v>42906</v>
      </c>
      <c r="K286" s="57">
        <v>86.896804117564741</v>
      </c>
      <c r="L286" s="67">
        <v>19.579999999999998</v>
      </c>
      <c r="O286" s="55"/>
    </row>
    <row r="287" spans="6:15" x14ac:dyDescent="0.2">
      <c r="F287" s="65">
        <v>42710</v>
      </c>
      <c r="G287" s="57">
        <v>22.626087336198616</v>
      </c>
      <c r="H287" s="67">
        <v>27</v>
      </c>
      <c r="I287" s="57"/>
      <c r="J287" s="65">
        <v>42906</v>
      </c>
      <c r="K287" s="57">
        <v>86.323858156350056</v>
      </c>
      <c r="L287" s="67">
        <v>19.579999999999998</v>
      </c>
      <c r="O287" s="55"/>
    </row>
    <row r="288" spans="6:15" x14ac:dyDescent="0.2">
      <c r="F288" s="65">
        <v>42719</v>
      </c>
      <c r="G288" s="57">
        <v>21.196122619640647</v>
      </c>
      <c r="H288" s="67">
        <v>200</v>
      </c>
      <c r="I288" s="57"/>
      <c r="J288" s="65">
        <v>42906</v>
      </c>
      <c r="K288" s="57">
        <v>87.35164601259261</v>
      </c>
      <c r="L288" s="67">
        <v>19.600000000000001</v>
      </c>
      <c r="O288" s="55"/>
    </row>
    <row r="289" spans="6:15" x14ac:dyDescent="0.2">
      <c r="F289" s="65">
        <v>42736</v>
      </c>
      <c r="G289" s="57">
        <v>43.778641565514626</v>
      </c>
      <c r="H289" s="67">
        <v>66</v>
      </c>
      <c r="I289" s="57"/>
      <c r="J289" s="65">
        <v>42912</v>
      </c>
      <c r="K289" s="57">
        <v>51.890314533266491</v>
      </c>
      <c r="L289" s="67">
        <v>5</v>
      </c>
      <c r="O289" s="55"/>
    </row>
    <row r="290" spans="6:15" x14ac:dyDescent="0.2">
      <c r="F290" s="65">
        <v>42754</v>
      </c>
      <c r="G290" s="57">
        <v>35.579613688181865</v>
      </c>
      <c r="H290" s="67">
        <v>100</v>
      </c>
      <c r="I290" s="57"/>
      <c r="J290" s="65">
        <v>42933</v>
      </c>
      <c r="K290" s="57">
        <v>28.493207315716489</v>
      </c>
      <c r="L290" s="67">
        <v>40</v>
      </c>
      <c r="O290" s="55"/>
    </row>
    <row r="291" spans="6:15" x14ac:dyDescent="0.2">
      <c r="F291" s="65">
        <v>42762</v>
      </c>
      <c r="G291" s="57">
        <v>17.090931976079993</v>
      </c>
      <c r="H291" s="67">
        <v>100.05</v>
      </c>
      <c r="I291" s="57"/>
      <c r="J291" s="65">
        <v>42944</v>
      </c>
      <c r="K291" s="57">
        <v>88.540283583558093</v>
      </c>
      <c r="L291" s="67">
        <v>8.4</v>
      </c>
      <c r="O291" s="55"/>
    </row>
    <row r="292" spans="6:15" x14ac:dyDescent="0.2">
      <c r="F292" s="65">
        <v>42775</v>
      </c>
      <c r="G292" s="57">
        <v>41.568426410967895</v>
      </c>
      <c r="H292" s="67">
        <v>128.69999999999999</v>
      </c>
      <c r="I292" s="57"/>
      <c r="J292" s="65">
        <v>42944</v>
      </c>
      <c r="K292" s="57">
        <v>88.113048857869387</v>
      </c>
      <c r="L292" s="67">
        <v>8.4</v>
      </c>
      <c r="O292" s="55"/>
    </row>
    <row r="293" spans="6:15" x14ac:dyDescent="0.2">
      <c r="F293" s="65">
        <v>42783</v>
      </c>
      <c r="G293" s="57">
        <v>38.433605976615567</v>
      </c>
      <c r="H293" s="67">
        <v>200.8</v>
      </c>
      <c r="I293" s="57"/>
      <c r="J293" s="65">
        <v>42955</v>
      </c>
      <c r="K293" s="57">
        <v>51.388469438942138</v>
      </c>
      <c r="L293" s="67">
        <v>252.32</v>
      </c>
      <c r="O293" s="55"/>
    </row>
    <row r="294" spans="6:15" x14ac:dyDescent="0.2">
      <c r="F294" s="65">
        <v>42801</v>
      </c>
      <c r="G294" s="57">
        <v>19.473440866709165</v>
      </c>
      <c r="H294" s="67">
        <v>231.05</v>
      </c>
      <c r="I294" s="57"/>
      <c r="J294" s="65">
        <v>42972</v>
      </c>
      <c r="K294" s="57">
        <v>29.317953404785612</v>
      </c>
      <c r="L294" s="67">
        <v>100</v>
      </c>
      <c r="O294" s="55"/>
    </row>
    <row r="295" spans="6:15" x14ac:dyDescent="0.2">
      <c r="F295" s="65">
        <v>42801</v>
      </c>
      <c r="G295" s="57">
        <v>14.592163231217485</v>
      </c>
      <c r="H295" s="67">
        <v>216.2</v>
      </c>
      <c r="I295" s="57"/>
      <c r="J295" s="65">
        <v>43001</v>
      </c>
      <c r="K295" s="57">
        <v>31.567181949048255</v>
      </c>
      <c r="L295" s="67">
        <v>200</v>
      </c>
      <c r="O295" s="55"/>
    </row>
    <row r="296" spans="6:15" x14ac:dyDescent="0.2">
      <c r="F296" s="65">
        <v>42807</v>
      </c>
      <c r="G296" s="57">
        <v>17.090667964347588</v>
      </c>
      <c r="H296" s="67">
        <v>106.7</v>
      </c>
      <c r="I296" s="57"/>
      <c r="J296" s="65">
        <v>43004</v>
      </c>
      <c r="K296" s="57">
        <v>30.230312768516566</v>
      </c>
      <c r="L296" s="67">
        <v>62.5</v>
      </c>
      <c r="O296" s="55"/>
    </row>
    <row r="297" spans="6:15" x14ac:dyDescent="0.2">
      <c r="F297" s="65">
        <v>42808</v>
      </c>
      <c r="G297" s="57">
        <v>14.427268323016467</v>
      </c>
      <c r="H297" s="67">
        <v>15</v>
      </c>
      <c r="J297" s="65">
        <v>43004</v>
      </c>
      <c r="K297" s="57">
        <v>29.682598159618841</v>
      </c>
      <c r="L297" s="67">
        <v>50</v>
      </c>
      <c r="N297" s="55"/>
      <c r="O297" s="55"/>
    </row>
    <row r="298" spans="6:15" x14ac:dyDescent="0.2">
      <c r="F298" s="65">
        <v>42860</v>
      </c>
      <c r="G298" s="57">
        <v>14.427268323016467</v>
      </c>
      <c r="H298" s="67">
        <v>2.38</v>
      </c>
      <c r="J298" s="65">
        <v>43014</v>
      </c>
      <c r="K298" s="57">
        <v>29.135365271931587</v>
      </c>
      <c r="L298" s="67">
        <v>25</v>
      </c>
      <c r="O298" s="55"/>
    </row>
    <row r="299" spans="6:15" x14ac:dyDescent="0.2">
      <c r="F299" s="65">
        <v>42872</v>
      </c>
      <c r="G299" s="57">
        <v>20.462355757668302</v>
      </c>
      <c r="H299" s="67">
        <v>100</v>
      </c>
      <c r="J299" s="65">
        <v>43014</v>
      </c>
      <c r="K299" s="57">
        <v>29.135365271931587</v>
      </c>
      <c r="L299" s="67">
        <v>25</v>
      </c>
      <c r="O299" s="55"/>
    </row>
    <row r="300" spans="6:15" x14ac:dyDescent="0.2">
      <c r="F300" s="65">
        <v>42892</v>
      </c>
      <c r="G300" s="57">
        <v>15.909034046779658</v>
      </c>
      <c r="H300" s="67">
        <v>15.59</v>
      </c>
      <c r="J300" s="65">
        <v>43038</v>
      </c>
      <c r="K300" s="57">
        <v>31.765059173783715</v>
      </c>
      <c r="L300" s="67">
        <v>50</v>
      </c>
      <c r="O300" s="55"/>
    </row>
    <row r="301" spans="6:15" x14ac:dyDescent="0.2">
      <c r="F301" s="65">
        <v>42895</v>
      </c>
      <c r="G301" s="57">
        <v>12.050053946182445</v>
      </c>
      <c r="H301" s="67">
        <v>160</v>
      </c>
      <c r="J301" s="65">
        <v>43047</v>
      </c>
      <c r="K301" s="57">
        <v>31.700235658042136</v>
      </c>
      <c r="L301" s="67">
        <v>5</v>
      </c>
      <c r="O301" s="55"/>
    </row>
    <row r="302" spans="6:15" x14ac:dyDescent="0.2">
      <c r="F302" s="65">
        <v>42906</v>
      </c>
      <c r="G302" s="57">
        <v>25.062754586778617</v>
      </c>
      <c r="H302" s="67">
        <v>75</v>
      </c>
      <c r="J302" s="65">
        <v>43052</v>
      </c>
      <c r="K302" s="57">
        <v>27.861400590749103</v>
      </c>
      <c r="L302" s="67">
        <v>150</v>
      </c>
      <c r="O302" s="55"/>
    </row>
    <row r="303" spans="6:15" x14ac:dyDescent="0.2">
      <c r="F303" s="65">
        <v>42923</v>
      </c>
      <c r="G303" s="57">
        <v>24.858146689153646</v>
      </c>
      <c r="H303" s="67">
        <v>132</v>
      </c>
      <c r="J303" s="65">
        <v>43052</v>
      </c>
      <c r="K303" s="57">
        <v>26.368058862313379</v>
      </c>
      <c r="L303" s="67">
        <v>200</v>
      </c>
      <c r="O303" s="55"/>
    </row>
    <row r="304" spans="6:15" x14ac:dyDescent="0.2">
      <c r="F304" s="65">
        <v>42935</v>
      </c>
      <c r="G304" s="57">
        <v>14.658474546141733</v>
      </c>
      <c r="H304" s="67">
        <v>16.100000000000001</v>
      </c>
      <c r="J304" s="65">
        <v>43053</v>
      </c>
      <c r="K304" s="57">
        <v>31.700235658042136</v>
      </c>
      <c r="L304" s="67">
        <v>15</v>
      </c>
      <c r="O304" s="55"/>
    </row>
    <row r="305" spans="6:15" x14ac:dyDescent="0.2">
      <c r="F305" s="65">
        <v>42937</v>
      </c>
      <c r="G305" s="57">
        <v>29.887520051791522</v>
      </c>
      <c r="H305" s="67">
        <v>100</v>
      </c>
      <c r="J305" s="65">
        <v>43077</v>
      </c>
      <c r="K305" s="57">
        <v>20.486293194094078</v>
      </c>
      <c r="L305" s="67">
        <v>45</v>
      </c>
      <c r="O305" s="55"/>
    </row>
    <row r="306" spans="6:15" x14ac:dyDescent="0.2">
      <c r="F306" s="65">
        <v>42948</v>
      </c>
      <c r="G306" s="57">
        <v>23.718728841456794</v>
      </c>
      <c r="H306" s="67">
        <v>200</v>
      </c>
      <c r="J306" s="65">
        <v>43083</v>
      </c>
      <c r="K306" s="57">
        <v>21.171520512090087</v>
      </c>
      <c r="L306" s="67">
        <v>150</v>
      </c>
      <c r="O306" s="55"/>
    </row>
    <row r="307" spans="6:15" x14ac:dyDescent="0.2">
      <c r="F307" s="65">
        <v>42958</v>
      </c>
      <c r="G307" s="57">
        <v>41.759311224958793</v>
      </c>
      <c r="H307" s="67">
        <v>48.8</v>
      </c>
      <c r="J307" s="65">
        <v>43084</v>
      </c>
      <c r="K307" s="57">
        <v>37.166841461538084</v>
      </c>
      <c r="L307" s="67">
        <v>50</v>
      </c>
      <c r="O307" s="55"/>
    </row>
    <row r="308" spans="6:15" x14ac:dyDescent="0.2">
      <c r="F308" s="65">
        <v>42958</v>
      </c>
      <c r="G308" s="57">
        <v>36.873958902797945</v>
      </c>
      <c r="H308" s="67">
        <v>102.5</v>
      </c>
      <c r="J308" s="65">
        <v>43090</v>
      </c>
      <c r="K308" s="57">
        <v>30.812225691385382</v>
      </c>
      <c r="L308" s="67">
        <v>99</v>
      </c>
      <c r="O308" s="55"/>
    </row>
    <row r="309" spans="6:15" x14ac:dyDescent="0.2">
      <c r="F309" s="65">
        <v>42979</v>
      </c>
      <c r="G309" s="57">
        <v>19.10370267172695</v>
      </c>
      <c r="H309" s="67">
        <v>242</v>
      </c>
      <c r="J309" s="65">
        <v>43105</v>
      </c>
      <c r="K309" s="57">
        <v>24.861638434020094</v>
      </c>
      <c r="L309" s="67">
        <v>50</v>
      </c>
      <c r="O309" s="55"/>
    </row>
    <row r="310" spans="6:15" x14ac:dyDescent="0.2">
      <c r="F310" s="65">
        <v>42979</v>
      </c>
      <c r="G310" s="57">
        <v>58.396336457156366</v>
      </c>
      <c r="H310" s="67">
        <v>100</v>
      </c>
      <c r="J310" s="65">
        <v>43109</v>
      </c>
      <c r="K310" s="57">
        <v>29.673607507490466</v>
      </c>
      <c r="L310" s="67">
        <v>30</v>
      </c>
      <c r="O310" s="55"/>
    </row>
    <row r="311" spans="6:15" x14ac:dyDescent="0.2">
      <c r="F311" s="65">
        <v>43004</v>
      </c>
      <c r="G311" s="57">
        <v>25.200341178843278</v>
      </c>
      <c r="H311" s="67">
        <v>30</v>
      </c>
      <c r="J311" s="65">
        <v>43126</v>
      </c>
      <c r="K311" s="57">
        <v>25.616960327254894</v>
      </c>
      <c r="L311" s="67">
        <v>100</v>
      </c>
      <c r="O311" s="55"/>
    </row>
    <row r="312" spans="6:15" x14ac:dyDescent="0.2">
      <c r="F312" s="65">
        <v>43009</v>
      </c>
      <c r="G312" s="57">
        <v>24.120393309046964</v>
      </c>
      <c r="H312" s="67">
        <v>98</v>
      </c>
      <c r="J312" s="65">
        <v>43129</v>
      </c>
      <c r="K312" s="57">
        <v>25.134171924595311</v>
      </c>
      <c r="L312" s="67">
        <v>57.5</v>
      </c>
      <c r="O312" s="55"/>
    </row>
    <row r="313" spans="6:15" x14ac:dyDescent="0.2">
      <c r="F313" s="65">
        <v>43010</v>
      </c>
      <c r="G313" s="57">
        <v>20.04576002820718</v>
      </c>
      <c r="H313" s="67">
        <v>29.875</v>
      </c>
      <c r="J313" s="65">
        <v>43129</v>
      </c>
      <c r="K313" s="57">
        <v>27.721868936134314</v>
      </c>
      <c r="L313" s="67">
        <v>120</v>
      </c>
      <c r="O313" s="55"/>
    </row>
    <row r="314" spans="6:15" x14ac:dyDescent="0.2">
      <c r="F314" s="65">
        <v>43020</v>
      </c>
      <c r="G314" s="57">
        <v>12.505681053723256</v>
      </c>
      <c r="H314" s="67">
        <v>243.8</v>
      </c>
      <c r="J314" s="65">
        <v>43132</v>
      </c>
      <c r="K314" s="57">
        <v>36.958170710674452</v>
      </c>
      <c r="L314" s="67">
        <v>10</v>
      </c>
      <c r="O314" s="55"/>
    </row>
    <row r="315" spans="6:15" x14ac:dyDescent="0.2">
      <c r="F315" s="65">
        <v>43024</v>
      </c>
      <c r="G315" s="57">
        <v>23.566115151922268</v>
      </c>
      <c r="H315" s="67">
        <v>103.5</v>
      </c>
      <c r="J315" s="65">
        <v>43136</v>
      </c>
      <c r="K315" s="57">
        <v>38.291436562428906</v>
      </c>
      <c r="L315" s="67">
        <v>50</v>
      </c>
      <c r="O315" s="55"/>
    </row>
    <row r="316" spans="6:15" x14ac:dyDescent="0.2">
      <c r="F316" s="65">
        <v>43054</v>
      </c>
      <c r="G316" s="57">
        <v>21.255915250572126</v>
      </c>
      <c r="H316" s="67">
        <v>211.66</v>
      </c>
      <c r="J316" s="65">
        <v>43152</v>
      </c>
      <c r="K316" s="57">
        <v>48.665437347581985</v>
      </c>
      <c r="L316" s="67">
        <v>106.688</v>
      </c>
      <c r="O316" s="55"/>
    </row>
    <row r="317" spans="6:15" x14ac:dyDescent="0.2">
      <c r="F317" s="65">
        <v>43056</v>
      </c>
      <c r="G317" s="57">
        <v>10.157369335178716</v>
      </c>
      <c r="H317" s="67">
        <v>100</v>
      </c>
      <c r="J317" s="65">
        <v>43154</v>
      </c>
      <c r="K317" s="57">
        <v>30.604170876129029</v>
      </c>
      <c r="L317" s="67">
        <v>99</v>
      </c>
      <c r="O317" s="55"/>
    </row>
    <row r="318" spans="6:15" x14ac:dyDescent="0.2">
      <c r="F318" s="65">
        <v>43056</v>
      </c>
      <c r="G318" s="57">
        <v>12.5763620464146</v>
      </c>
      <c r="H318" s="67">
        <v>83</v>
      </c>
      <c r="J318" s="65">
        <v>43206</v>
      </c>
      <c r="K318" s="57">
        <v>168.88736511400134</v>
      </c>
      <c r="L318" s="67">
        <v>6.3</v>
      </c>
      <c r="O318" s="55"/>
    </row>
    <row r="319" spans="6:15" x14ac:dyDescent="0.2">
      <c r="F319" s="65">
        <v>43056</v>
      </c>
      <c r="G319" s="57">
        <v>13.79192120331712</v>
      </c>
      <c r="H319" s="67">
        <v>200</v>
      </c>
      <c r="J319" s="65">
        <v>43227</v>
      </c>
      <c r="K319" s="57">
        <v>32.263086116480892</v>
      </c>
      <c r="L319" s="67">
        <v>100</v>
      </c>
      <c r="O319" s="55"/>
    </row>
    <row r="320" spans="6:15" x14ac:dyDescent="0.2">
      <c r="F320" s="65">
        <v>43089</v>
      </c>
      <c r="G320" s="57">
        <v>24.664825613588022</v>
      </c>
      <c r="H320" s="67">
        <v>165</v>
      </c>
      <c r="J320" s="65">
        <v>43236</v>
      </c>
      <c r="K320" s="57">
        <v>31.479418457160293</v>
      </c>
      <c r="L320" s="67">
        <v>74.5</v>
      </c>
      <c r="O320" s="55"/>
    </row>
    <row r="321" spans="6:15" x14ac:dyDescent="0.2">
      <c r="F321" s="65">
        <v>43090</v>
      </c>
      <c r="G321" s="57">
        <v>25.326733132768705</v>
      </c>
      <c r="H321" s="67">
        <v>50</v>
      </c>
      <c r="J321" s="65">
        <v>43236</v>
      </c>
      <c r="K321" s="57">
        <v>31.479418457160293</v>
      </c>
      <c r="L321" s="67">
        <v>74.5</v>
      </c>
      <c r="O321" s="55"/>
    </row>
    <row r="322" spans="6:15" x14ac:dyDescent="0.2">
      <c r="F322" s="65">
        <v>43110</v>
      </c>
      <c r="G322" s="57">
        <v>12.576362046414591</v>
      </c>
      <c r="H322" s="67">
        <v>97</v>
      </c>
      <c r="J322" s="65">
        <v>43250</v>
      </c>
      <c r="K322" s="57">
        <v>19.247702380289724</v>
      </c>
      <c r="L322" s="67">
        <v>300</v>
      </c>
      <c r="O322" s="55"/>
    </row>
    <row r="323" spans="6:15" x14ac:dyDescent="0.2">
      <c r="F323" s="65">
        <v>43122</v>
      </c>
      <c r="G323" s="57">
        <v>15.368690069643661</v>
      </c>
      <c r="H323" s="67">
        <v>226.56</v>
      </c>
      <c r="J323" s="65">
        <v>43250</v>
      </c>
      <c r="K323" s="57">
        <v>22.593898362081077</v>
      </c>
      <c r="L323" s="67">
        <v>250</v>
      </c>
      <c r="O323" s="55"/>
    </row>
    <row r="324" spans="6:15" x14ac:dyDescent="0.2">
      <c r="F324" s="65">
        <v>43122</v>
      </c>
      <c r="G324" s="57">
        <v>23.194690321986364</v>
      </c>
      <c r="H324" s="67">
        <v>216.6</v>
      </c>
      <c r="J324" s="65">
        <v>43250</v>
      </c>
      <c r="K324" s="57">
        <v>25.463627718655996</v>
      </c>
      <c r="L324" s="67">
        <v>50</v>
      </c>
      <c r="O324" s="55"/>
    </row>
    <row r="325" spans="6:15" x14ac:dyDescent="0.2">
      <c r="F325" s="65">
        <v>43172</v>
      </c>
      <c r="G325" s="57">
        <v>21.8551216122782</v>
      </c>
      <c r="H325" s="67">
        <v>79.900000000000006</v>
      </c>
      <c r="J325" s="65">
        <v>43250</v>
      </c>
      <c r="K325" s="57">
        <v>21.975764459690883</v>
      </c>
      <c r="L325" s="67">
        <v>101</v>
      </c>
      <c r="O325" s="55"/>
    </row>
    <row r="326" spans="6:15" x14ac:dyDescent="0.2">
      <c r="F326" s="65">
        <v>43210</v>
      </c>
      <c r="G326" s="57">
        <v>12.553265471672134</v>
      </c>
      <c r="H326" s="67">
        <v>301.02</v>
      </c>
      <c r="J326" s="65">
        <v>43250</v>
      </c>
      <c r="K326" s="57">
        <v>21.984057200996428</v>
      </c>
      <c r="L326" s="67">
        <v>200</v>
      </c>
      <c r="O326" s="55"/>
    </row>
    <row r="327" spans="6:15" x14ac:dyDescent="0.2">
      <c r="F327" s="65">
        <v>43303</v>
      </c>
      <c r="G327" s="57">
        <v>28.841974271211463</v>
      </c>
      <c r="H327" s="67">
        <v>45.36</v>
      </c>
      <c r="J327" s="65">
        <v>43250</v>
      </c>
      <c r="K327" s="57">
        <v>24.845052951409006</v>
      </c>
      <c r="L327" s="67">
        <v>100</v>
      </c>
      <c r="O327" s="55"/>
    </row>
    <row r="328" spans="6:15" x14ac:dyDescent="0.2">
      <c r="F328" s="65">
        <v>43303</v>
      </c>
      <c r="G328" s="57">
        <v>28.97514919000605</v>
      </c>
      <c r="H328" s="67">
        <v>80.64</v>
      </c>
      <c r="J328" s="65">
        <v>43251</v>
      </c>
      <c r="K328" s="57">
        <v>32.116465890440026</v>
      </c>
      <c r="L328" s="67">
        <v>80</v>
      </c>
      <c r="O328" s="55"/>
    </row>
    <row r="329" spans="6:15" x14ac:dyDescent="0.2">
      <c r="F329" s="65">
        <v>43332</v>
      </c>
      <c r="G329" s="57">
        <v>17.235341967088196</v>
      </c>
      <c r="H329" s="67">
        <v>250.4</v>
      </c>
      <c r="J329" s="65">
        <v>43252</v>
      </c>
      <c r="K329" s="57">
        <v>63.46367356963021</v>
      </c>
      <c r="L329" s="67">
        <v>5.6814814814814811</v>
      </c>
      <c r="O329" s="55"/>
    </row>
    <row r="330" spans="6:15" x14ac:dyDescent="0.2">
      <c r="F330" s="65">
        <v>43343</v>
      </c>
      <c r="G330" s="57">
        <v>40.391579133500549</v>
      </c>
      <c r="H330" s="67">
        <v>97.2</v>
      </c>
      <c r="J330" s="65">
        <v>43255</v>
      </c>
      <c r="K330" s="57">
        <v>22.224235575036293</v>
      </c>
      <c r="L330" s="67">
        <v>80</v>
      </c>
      <c r="O330" s="55"/>
    </row>
    <row r="331" spans="6:15" x14ac:dyDescent="0.2">
      <c r="F331" s="65">
        <v>43344</v>
      </c>
      <c r="G331" s="57">
        <v>59.445875214474086</v>
      </c>
      <c r="H331" s="67">
        <v>101.2</v>
      </c>
      <c r="J331" s="65">
        <v>43257</v>
      </c>
      <c r="K331" s="57">
        <v>26.034145816830851</v>
      </c>
      <c r="L331" s="67">
        <v>60</v>
      </c>
      <c r="O331" s="55"/>
    </row>
    <row r="332" spans="6:15" x14ac:dyDescent="0.2">
      <c r="F332" s="65">
        <v>43378</v>
      </c>
      <c r="G332" s="57">
        <v>44.326935077864782</v>
      </c>
      <c r="H332" s="67">
        <v>21.6</v>
      </c>
      <c r="J332" s="65">
        <v>43259</v>
      </c>
      <c r="K332" s="57">
        <v>22.726856461516931</v>
      </c>
      <c r="L332" s="67">
        <v>30</v>
      </c>
      <c r="O332" s="55"/>
    </row>
    <row r="333" spans="6:15" x14ac:dyDescent="0.2">
      <c r="F333" s="65">
        <v>43391</v>
      </c>
      <c r="G333" s="57">
        <v>16.768831619191808</v>
      </c>
      <c r="H333" s="67">
        <v>106</v>
      </c>
      <c r="J333" s="65">
        <v>43264</v>
      </c>
      <c r="K333" s="57">
        <v>20.573657056056955</v>
      </c>
      <c r="L333" s="67">
        <v>58</v>
      </c>
      <c r="O333" s="55"/>
    </row>
    <row r="334" spans="6:15" x14ac:dyDescent="0.2">
      <c r="F334" s="65">
        <v>43392</v>
      </c>
      <c r="G334" s="57">
        <v>13.692865222443213</v>
      </c>
      <c r="H334" s="67">
        <v>199.4</v>
      </c>
      <c r="J334" s="65">
        <v>43264</v>
      </c>
      <c r="K334" s="57">
        <v>24.313547510553441</v>
      </c>
      <c r="L334" s="67">
        <v>122</v>
      </c>
      <c r="O334" s="55"/>
    </row>
    <row r="335" spans="6:15" x14ac:dyDescent="0.2">
      <c r="F335" s="65">
        <v>43392</v>
      </c>
      <c r="G335" s="57">
        <v>62.938740198827368</v>
      </c>
      <c r="H335" s="67">
        <v>105.8</v>
      </c>
      <c r="J335" s="65">
        <v>43264</v>
      </c>
      <c r="K335" s="57">
        <v>22.20932668535837</v>
      </c>
      <c r="L335" s="67">
        <v>99</v>
      </c>
      <c r="O335" s="55"/>
    </row>
    <row r="336" spans="6:15" x14ac:dyDescent="0.2">
      <c r="F336" s="65">
        <v>43392</v>
      </c>
      <c r="G336" s="57">
        <v>37.173411072203329</v>
      </c>
      <c r="H336" s="67">
        <v>95.25</v>
      </c>
      <c r="J336" s="65">
        <v>43264</v>
      </c>
      <c r="K336" s="57">
        <v>23.020298876417701</v>
      </c>
      <c r="L336" s="67">
        <v>80</v>
      </c>
      <c r="O336" s="55"/>
    </row>
    <row r="337" spans="6:15" x14ac:dyDescent="0.2">
      <c r="F337" s="65">
        <v>43395</v>
      </c>
      <c r="G337" s="57">
        <v>9.147740889831443</v>
      </c>
      <c r="H337" s="67">
        <v>299.36</v>
      </c>
      <c r="J337" s="65">
        <v>43266</v>
      </c>
      <c r="K337" s="57">
        <v>46.609657496034437</v>
      </c>
      <c r="L337" s="67">
        <v>20</v>
      </c>
      <c r="O337" s="55"/>
    </row>
    <row r="338" spans="6:15" x14ac:dyDescent="0.2">
      <c r="F338" s="65">
        <v>43402</v>
      </c>
      <c r="G338" s="57">
        <v>14.632072486909658</v>
      </c>
      <c r="H338" s="67">
        <v>153.6</v>
      </c>
      <c r="J338" s="65">
        <v>43277</v>
      </c>
      <c r="K338" s="57">
        <v>23.717754907149033</v>
      </c>
      <c r="L338" s="67">
        <v>100</v>
      </c>
      <c r="O338" s="55"/>
    </row>
    <row r="339" spans="6:15" x14ac:dyDescent="0.2">
      <c r="F339" s="65">
        <v>43423</v>
      </c>
      <c r="G339" s="57">
        <v>12.979062574803056</v>
      </c>
      <c r="H339" s="67">
        <v>161</v>
      </c>
      <c r="J339" s="65">
        <v>43278</v>
      </c>
      <c r="K339" s="57">
        <v>42.642156614876377</v>
      </c>
      <c r="L339" s="67">
        <v>42</v>
      </c>
      <c r="O339" s="55"/>
    </row>
    <row r="340" spans="6:15" x14ac:dyDescent="0.2">
      <c r="F340" s="65">
        <v>43425</v>
      </c>
      <c r="G340" s="57">
        <v>10.494267432896198</v>
      </c>
      <c r="H340" s="67">
        <v>250</v>
      </c>
      <c r="J340" s="65">
        <v>43281</v>
      </c>
      <c r="K340" s="57">
        <v>26.351900612716165</v>
      </c>
      <c r="L340" s="67">
        <v>68</v>
      </c>
      <c r="O340" s="55"/>
    </row>
    <row r="341" spans="6:15" x14ac:dyDescent="0.2">
      <c r="F341" s="65">
        <v>43439</v>
      </c>
      <c r="G341" s="57">
        <v>15.334402774700836</v>
      </c>
      <c r="H341" s="67">
        <v>171</v>
      </c>
      <c r="J341" s="65">
        <v>43281</v>
      </c>
      <c r="K341" s="57">
        <v>23.649068708165277</v>
      </c>
      <c r="L341" s="67">
        <v>20</v>
      </c>
      <c r="O341" s="55"/>
    </row>
    <row r="342" spans="6:15" x14ac:dyDescent="0.2">
      <c r="F342" s="65">
        <v>43465</v>
      </c>
      <c r="G342" s="57">
        <v>40.212461641849082</v>
      </c>
      <c r="H342" s="67">
        <v>21.6</v>
      </c>
      <c r="J342" s="65">
        <v>43281</v>
      </c>
      <c r="K342" s="57">
        <v>20.486931434790332</v>
      </c>
      <c r="L342" s="67">
        <v>200</v>
      </c>
      <c r="O342" s="55"/>
    </row>
    <row r="343" spans="6:15" x14ac:dyDescent="0.2">
      <c r="F343" s="65">
        <v>43466</v>
      </c>
      <c r="G343" s="57">
        <v>32.660250334945339</v>
      </c>
      <c r="H343" s="67">
        <v>46.5</v>
      </c>
      <c r="J343" s="65">
        <v>43291</v>
      </c>
      <c r="K343" s="57">
        <v>29.35258009635481</v>
      </c>
      <c r="L343" s="67">
        <v>35</v>
      </c>
      <c r="O343" s="55"/>
    </row>
    <row r="344" spans="6:15" x14ac:dyDescent="0.2">
      <c r="F344" s="65">
        <v>43468</v>
      </c>
      <c r="G344" s="57">
        <v>28.154297718662271</v>
      </c>
      <c r="H344" s="67">
        <v>398.6</v>
      </c>
      <c r="J344" s="65">
        <v>43322</v>
      </c>
      <c r="K344" s="57">
        <v>44.861969126467272</v>
      </c>
      <c r="L344" s="67">
        <v>40</v>
      </c>
      <c r="O344" s="55"/>
    </row>
    <row r="345" spans="6:15" x14ac:dyDescent="0.2">
      <c r="F345" s="65">
        <v>43473</v>
      </c>
      <c r="G345" s="57">
        <v>19.611716641176724</v>
      </c>
      <c r="H345" s="67">
        <v>236.5</v>
      </c>
      <c r="J345" s="65">
        <v>43322</v>
      </c>
      <c r="K345" s="57">
        <v>44.861969126467272</v>
      </c>
      <c r="L345" s="67">
        <v>10</v>
      </c>
      <c r="O345" s="55"/>
    </row>
    <row r="346" spans="6:15" x14ac:dyDescent="0.2">
      <c r="F346" s="65">
        <v>43476</v>
      </c>
      <c r="G346" s="57">
        <v>42.916566228910987</v>
      </c>
      <c r="H346" s="67">
        <v>136.80000000000001</v>
      </c>
      <c r="J346" s="65">
        <v>43334</v>
      </c>
      <c r="K346" s="57">
        <v>26.512856014175373</v>
      </c>
      <c r="L346" s="67">
        <v>50</v>
      </c>
      <c r="O346" s="55"/>
    </row>
    <row r="347" spans="6:15" x14ac:dyDescent="0.2">
      <c r="F347" s="65">
        <v>43487</v>
      </c>
      <c r="G347" s="57">
        <v>23.933023187580094</v>
      </c>
      <c r="H347" s="67">
        <v>102</v>
      </c>
      <c r="J347" s="65">
        <v>43334</v>
      </c>
      <c r="K347" s="57">
        <v>26.512856014175373</v>
      </c>
      <c r="L347" s="67">
        <v>50</v>
      </c>
      <c r="O347" s="55"/>
    </row>
    <row r="348" spans="6:15" x14ac:dyDescent="0.2">
      <c r="F348" s="65">
        <v>43501</v>
      </c>
      <c r="G348" s="57">
        <v>10.159222584393348</v>
      </c>
      <c r="H348" s="67">
        <v>104</v>
      </c>
      <c r="J348" s="65">
        <v>43335</v>
      </c>
      <c r="K348" s="57">
        <v>29.345103654602685</v>
      </c>
      <c r="L348" s="67">
        <v>86</v>
      </c>
      <c r="O348" s="55"/>
    </row>
    <row r="349" spans="6:15" x14ac:dyDescent="0.2">
      <c r="F349" s="65">
        <v>43502</v>
      </c>
      <c r="G349" s="57">
        <v>15.636368673370637</v>
      </c>
      <c r="H349" s="67">
        <v>134.08000000000001</v>
      </c>
      <c r="J349" s="65">
        <v>43343</v>
      </c>
      <c r="K349" s="57">
        <v>23.977628005532829</v>
      </c>
      <c r="L349" s="67">
        <v>102.5</v>
      </c>
      <c r="O349" s="55"/>
    </row>
    <row r="350" spans="6:15" x14ac:dyDescent="0.2">
      <c r="F350" s="65">
        <v>43507</v>
      </c>
      <c r="G350" s="57">
        <v>29.106312081671522</v>
      </c>
      <c r="H350" s="67">
        <v>199.54</v>
      </c>
      <c r="J350" s="65">
        <v>43352</v>
      </c>
      <c r="K350" s="57">
        <v>28.765652869687621</v>
      </c>
      <c r="L350" s="67">
        <v>100</v>
      </c>
      <c r="O350" s="55"/>
    </row>
    <row r="351" spans="6:15" x14ac:dyDescent="0.2">
      <c r="F351" s="65">
        <v>43531</v>
      </c>
      <c r="G351" s="57">
        <v>26.590660851325215</v>
      </c>
      <c r="H351" s="67">
        <v>144</v>
      </c>
      <c r="J351" s="65">
        <v>43354</v>
      </c>
      <c r="K351" s="57">
        <v>20.863306886245752</v>
      </c>
      <c r="L351" s="67">
        <v>100</v>
      </c>
      <c r="O351" s="55"/>
    </row>
    <row r="352" spans="6:15" x14ac:dyDescent="0.2">
      <c r="F352" s="65">
        <v>43601</v>
      </c>
      <c r="G352" s="57">
        <v>12.767347369682145</v>
      </c>
      <c r="H352" s="67">
        <v>160</v>
      </c>
      <c r="J352" s="65">
        <v>43362</v>
      </c>
      <c r="K352" s="57">
        <v>34.377889152831038</v>
      </c>
      <c r="L352" s="67">
        <v>100</v>
      </c>
      <c r="O352" s="55"/>
    </row>
    <row r="353" spans="6:15" x14ac:dyDescent="0.2">
      <c r="F353" s="65">
        <v>43606</v>
      </c>
      <c r="G353" s="57">
        <v>23.422496143881137</v>
      </c>
      <c r="H353" s="67">
        <v>96.7</v>
      </c>
      <c r="J353" s="65">
        <v>43363</v>
      </c>
      <c r="K353" s="57">
        <v>22.558610304115447</v>
      </c>
      <c r="L353" s="67">
        <v>100</v>
      </c>
      <c r="O353" s="55"/>
    </row>
    <row r="354" spans="6:15" x14ac:dyDescent="0.2">
      <c r="F354" s="65">
        <v>43616</v>
      </c>
      <c r="G354" s="57">
        <v>15.442018328277891</v>
      </c>
      <c r="H354" s="67">
        <v>141.19999999999999</v>
      </c>
      <c r="J354" s="65">
        <v>43368</v>
      </c>
      <c r="K354" s="57">
        <v>38.485290960918249</v>
      </c>
      <c r="L354" s="67">
        <v>60</v>
      </c>
      <c r="O354" s="55"/>
    </row>
    <row r="355" spans="6:15" x14ac:dyDescent="0.2">
      <c r="F355" s="65">
        <v>43621</v>
      </c>
      <c r="G355" s="57">
        <v>29.099133885127873</v>
      </c>
      <c r="H355" s="67">
        <v>104</v>
      </c>
      <c r="J355" s="65">
        <v>43374</v>
      </c>
      <c r="K355" s="57">
        <v>44.844186474767255</v>
      </c>
      <c r="L355" s="67">
        <v>10.5</v>
      </c>
      <c r="O355" s="55"/>
    </row>
    <row r="356" spans="6:15" x14ac:dyDescent="0.2">
      <c r="F356" s="65">
        <v>43654</v>
      </c>
      <c r="G356" s="57">
        <v>15.043343148231493</v>
      </c>
      <c r="H356" s="67">
        <v>200</v>
      </c>
      <c r="J356" s="65">
        <v>43374</v>
      </c>
      <c r="K356" s="57">
        <v>22.552271849835083</v>
      </c>
      <c r="L356" s="67">
        <v>20</v>
      </c>
      <c r="O356" s="55"/>
    </row>
    <row r="357" spans="6:15" x14ac:dyDescent="0.2">
      <c r="F357" s="65">
        <v>43678</v>
      </c>
      <c r="G357" s="57">
        <v>58.455110627566171</v>
      </c>
      <c r="H357" s="67">
        <v>121.8</v>
      </c>
      <c r="J357" s="65">
        <v>43391</v>
      </c>
      <c r="K357" s="57">
        <v>32.21753121405014</v>
      </c>
      <c r="L357" s="67">
        <v>144</v>
      </c>
      <c r="O357" s="55"/>
    </row>
    <row r="358" spans="6:15" x14ac:dyDescent="0.2">
      <c r="F358" s="65">
        <v>43698</v>
      </c>
      <c r="G358" s="57">
        <v>37.530763044869204</v>
      </c>
      <c r="H358" s="67">
        <v>72.599999999999994</v>
      </c>
      <c r="J358" s="65">
        <v>43391</v>
      </c>
      <c r="K358" s="57">
        <v>38.336006936752099</v>
      </c>
      <c r="L358" s="67">
        <v>13</v>
      </c>
      <c r="O358" s="55"/>
    </row>
    <row r="359" spans="6:15" x14ac:dyDescent="0.2">
      <c r="F359" s="65">
        <v>43709</v>
      </c>
      <c r="G359" s="57">
        <v>56.859811716443303</v>
      </c>
      <c r="H359" s="67">
        <v>121.8</v>
      </c>
      <c r="J359" s="65">
        <v>43398</v>
      </c>
      <c r="K359" s="57">
        <v>25.399208756644402</v>
      </c>
      <c r="L359" s="67">
        <v>128</v>
      </c>
      <c r="O359" s="55"/>
    </row>
    <row r="360" spans="6:15" x14ac:dyDescent="0.2">
      <c r="F360" s="65">
        <v>43726</v>
      </c>
      <c r="G360" s="57">
        <v>19.902363904491025</v>
      </c>
      <c r="H360" s="67">
        <v>110</v>
      </c>
      <c r="J360" s="65">
        <v>43405</v>
      </c>
      <c r="K360" s="57">
        <v>39.311774348304709</v>
      </c>
      <c r="L360" s="67">
        <v>70</v>
      </c>
      <c r="O360" s="55"/>
    </row>
    <row r="361" spans="6:15" x14ac:dyDescent="0.2">
      <c r="F361" s="65">
        <v>43730</v>
      </c>
      <c r="G361" s="57">
        <v>44.743539701106393</v>
      </c>
      <c r="H361" s="67">
        <v>76.8</v>
      </c>
      <c r="J361" s="65">
        <v>43445</v>
      </c>
      <c r="K361" s="57">
        <v>26.951409243017121</v>
      </c>
      <c r="L361" s="67">
        <v>250</v>
      </c>
      <c r="O361" s="55"/>
    </row>
    <row r="362" spans="6:15" x14ac:dyDescent="0.2">
      <c r="F362" s="65">
        <v>43739</v>
      </c>
      <c r="G362" s="57">
        <v>52.701972603431457</v>
      </c>
      <c r="H362" s="67">
        <v>339.78</v>
      </c>
      <c r="J362" s="65">
        <v>43497</v>
      </c>
      <c r="K362" s="57">
        <v>45.488172797874448</v>
      </c>
      <c r="L362" s="67">
        <v>4.5999999999999996</v>
      </c>
      <c r="O362" s="55"/>
    </row>
    <row r="363" spans="6:15" x14ac:dyDescent="0.2">
      <c r="F363" s="65">
        <v>43740</v>
      </c>
      <c r="G363" s="57">
        <v>12.98037088226544</v>
      </c>
      <c r="H363" s="67">
        <v>128</v>
      </c>
      <c r="J363" s="65">
        <v>43507</v>
      </c>
      <c r="K363" s="57">
        <v>31.959279803735932</v>
      </c>
      <c r="L363" s="67">
        <v>50</v>
      </c>
      <c r="O363" s="55"/>
    </row>
    <row r="364" spans="6:15" x14ac:dyDescent="0.2">
      <c r="F364" s="65">
        <v>43741</v>
      </c>
      <c r="G364" s="57">
        <v>36.997238420382054</v>
      </c>
      <c r="H364" s="67">
        <v>300</v>
      </c>
      <c r="J364" s="65">
        <v>43510</v>
      </c>
      <c r="K364" s="57">
        <v>26.23729658752022</v>
      </c>
      <c r="L364" s="67">
        <v>22</v>
      </c>
      <c r="O364" s="55"/>
    </row>
    <row r="365" spans="6:15" x14ac:dyDescent="0.2">
      <c r="F365" s="65">
        <v>43755</v>
      </c>
      <c r="G365" s="57">
        <v>11.94371211660853</v>
      </c>
      <c r="H365" s="67">
        <v>90</v>
      </c>
      <c r="J365" s="65">
        <v>43524</v>
      </c>
      <c r="K365" s="57">
        <v>46.398515219721695</v>
      </c>
      <c r="L365" s="67">
        <v>50</v>
      </c>
      <c r="O365" s="55"/>
    </row>
    <row r="366" spans="6:15" x14ac:dyDescent="0.2">
      <c r="F366" s="65">
        <v>43755</v>
      </c>
      <c r="G366" s="57">
        <v>14.779460333643545</v>
      </c>
      <c r="H366" s="67">
        <v>110.00000000000001</v>
      </c>
      <c r="J366" s="65">
        <v>43545</v>
      </c>
      <c r="K366" s="57">
        <v>28.124829753046157</v>
      </c>
      <c r="L366" s="67">
        <v>160</v>
      </c>
      <c r="O366" s="55"/>
    </row>
    <row r="367" spans="6:15" x14ac:dyDescent="0.2">
      <c r="F367" s="65">
        <v>43759</v>
      </c>
      <c r="G367" s="57">
        <v>26.001413466805154</v>
      </c>
      <c r="H367" s="67">
        <v>302.39999999999998</v>
      </c>
      <c r="J367" s="65">
        <v>43546</v>
      </c>
      <c r="K367" s="57">
        <v>20.496720425660154</v>
      </c>
      <c r="L367" s="67">
        <v>120</v>
      </c>
      <c r="O367" s="55"/>
    </row>
    <row r="368" spans="6:15" x14ac:dyDescent="0.2">
      <c r="F368" s="65">
        <v>43770</v>
      </c>
      <c r="G368" s="57">
        <v>55.914528080629374</v>
      </c>
      <c r="H368" s="67">
        <v>112.5</v>
      </c>
      <c r="J368" s="65">
        <v>43577</v>
      </c>
      <c r="K368" s="57">
        <v>21.410590649280916</v>
      </c>
      <c r="L368" s="67">
        <v>100</v>
      </c>
      <c r="O368" s="55"/>
    </row>
    <row r="369" spans="6:15" x14ac:dyDescent="0.2">
      <c r="F369" s="65">
        <v>43794</v>
      </c>
      <c r="G369" s="57">
        <v>20.674166584737417</v>
      </c>
      <c r="H369" s="67">
        <v>100</v>
      </c>
      <c r="J369" s="65">
        <v>43585</v>
      </c>
      <c r="K369" s="57">
        <v>27.547980708582177</v>
      </c>
      <c r="L369" s="67">
        <v>75</v>
      </c>
      <c r="O369" s="55"/>
    </row>
    <row r="370" spans="6:15" x14ac:dyDescent="0.2">
      <c r="F370" s="65">
        <v>43812</v>
      </c>
      <c r="G370" s="57">
        <v>29.304745163546851</v>
      </c>
      <c r="H370" s="67">
        <v>76.5</v>
      </c>
      <c r="J370" s="65">
        <v>43613</v>
      </c>
      <c r="K370" s="57">
        <v>27.55921022632393</v>
      </c>
      <c r="L370" s="67">
        <v>26</v>
      </c>
      <c r="O370" s="55"/>
    </row>
    <row r="371" spans="6:15" x14ac:dyDescent="0.2">
      <c r="F371" s="65">
        <v>43817</v>
      </c>
      <c r="G371" s="57">
        <v>12.592420075659362</v>
      </c>
      <c r="H371" s="67">
        <v>200</v>
      </c>
      <c r="J371" s="65">
        <v>43615</v>
      </c>
      <c r="K371" s="57">
        <v>20.002484379465983</v>
      </c>
      <c r="L371" s="67">
        <v>50</v>
      </c>
      <c r="O371" s="55"/>
    </row>
    <row r="372" spans="6:15" x14ac:dyDescent="0.2">
      <c r="F372" s="65">
        <v>43819</v>
      </c>
      <c r="G372" s="57">
        <v>43.331577156370258</v>
      </c>
      <c r="H372" s="67">
        <v>14.4</v>
      </c>
      <c r="J372" s="65">
        <v>43627</v>
      </c>
      <c r="K372" s="57">
        <v>21.98127526072015</v>
      </c>
      <c r="L372" s="67">
        <v>55.83</v>
      </c>
      <c r="O372" s="55"/>
    </row>
    <row r="373" spans="6:15" x14ac:dyDescent="0.2">
      <c r="F373" s="65">
        <v>43936</v>
      </c>
      <c r="G373" s="57">
        <v>33.000005432968756</v>
      </c>
      <c r="H373" s="67">
        <v>56.2</v>
      </c>
      <c r="J373" s="65">
        <v>43634</v>
      </c>
      <c r="K373" s="57">
        <v>36.894993794635951</v>
      </c>
      <c r="L373" s="67">
        <v>88</v>
      </c>
      <c r="O373" s="55"/>
    </row>
    <row r="374" spans="6:15" x14ac:dyDescent="0.2">
      <c r="F374" s="65">
        <v>43937</v>
      </c>
      <c r="G374" s="57">
        <v>41.284464998575672</v>
      </c>
      <c r="H374" s="67">
        <v>50.1</v>
      </c>
      <c r="J374" s="65">
        <v>43634</v>
      </c>
      <c r="K374" s="57">
        <v>36.894993794635951</v>
      </c>
      <c r="L374" s="67">
        <v>22</v>
      </c>
      <c r="O374" s="55"/>
    </row>
    <row r="375" spans="6:15" x14ac:dyDescent="0.2">
      <c r="F375" s="65">
        <v>43978</v>
      </c>
      <c r="G375" s="57">
        <v>15.946469249262721</v>
      </c>
      <c r="H375" s="67">
        <v>172.54842630833929</v>
      </c>
      <c r="J375" s="65">
        <v>43637</v>
      </c>
      <c r="K375" s="57">
        <v>19.296308165032976</v>
      </c>
      <c r="L375" s="67">
        <v>100</v>
      </c>
      <c r="O375" s="55"/>
    </row>
    <row r="376" spans="6:15" x14ac:dyDescent="0.2">
      <c r="F376" s="65">
        <v>43978</v>
      </c>
      <c r="G376" s="57">
        <v>12.652138775612643</v>
      </c>
      <c r="H376" s="67">
        <v>26.321573691660728</v>
      </c>
      <c r="J376" s="65">
        <v>43643</v>
      </c>
      <c r="K376" s="57">
        <v>16.958938436365813</v>
      </c>
      <c r="L376" s="67">
        <v>50</v>
      </c>
      <c r="O376" s="55"/>
    </row>
    <row r="377" spans="6:15" x14ac:dyDescent="0.2">
      <c r="F377" s="65">
        <v>43979</v>
      </c>
      <c r="G377" s="57">
        <v>41.999528802374833</v>
      </c>
      <c r="H377" s="67">
        <v>201.3</v>
      </c>
      <c r="J377" s="65">
        <v>43643</v>
      </c>
      <c r="K377" s="57">
        <v>15.659118259179968</v>
      </c>
      <c r="L377" s="67">
        <v>300</v>
      </c>
      <c r="O377" s="55"/>
    </row>
    <row r="378" spans="6:15" x14ac:dyDescent="0.2">
      <c r="F378" s="65">
        <v>43986</v>
      </c>
      <c r="G378" s="57">
        <v>35.241585194678066</v>
      </c>
      <c r="H378" s="67">
        <v>331</v>
      </c>
      <c r="J378" s="65">
        <v>43647</v>
      </c>
      <c r="K378" s="57">
        <v>22.736372028201089</v>
      </c>
      <c r="L378" s="67">
        <v>40</v>
      </c>
      <c r="O378" s="55"/>
    </row>
    <row r="379" spans="6:15" x14ac:dyDescent="0.2">
      <c r="F379" s="65">
        <v>44033</v>
      </c>
      <c r="G379" s="57">
        <v>19.8993404301584</v>
      </c>
      <c r="H379" s="67">
        <v>199.39999999999972</v>
      </c>
      <c r="J379" s="65">
        <v>43647</v>
      </c>
      <c r="K379" s="57">
        <v>15.819323520146032</v>
      </c>
      <c r="L379" s="67">
        <v>400</v>
      </c>
      <c r="O379" s="55"/>
    </row>
    <row r="380" spans="6:15" x14ac:dyDescent="0.2">
      <c r="F380" s="65">
        <v>44044</v>
      </c>
      <c r="G380" s="57">
        <v>57.048390472458145</v>
      </c>
      <c r="H380" s="67">
        <v>77.7</v>
      </c>
      <c r="J380" s="65">
        <v>43647</v>
      </c>
      <c r="K380" s="57">
        <v>24.174803623327342</v>
      </c>
      <c r="L380" s="67">
        <v>80</v>
      </c>
      <c r="O380" s="55"/>
    </row>
    <row r="381" spans="6:15" x14ac:dyDescent="0.2">
      <c r="F381" s="65">
        <v>44050</v>
      </c>
      <c r="G381" s="57">
        <v>19.769669743355987</v>
      </c>
      <c r="H381" s="67">
        <v>53.6</v>
      </c>
      <c r="J381" s="65">
        <v>43655</v>
      </c>
      <c r="K381" s="57">
        <v>26.466983358993463</v>
      </c>
      <c r="L381" s="67">
        <v>62.5</v>
      </c>
      <c r="O381" s="55"/>
    </row>
    <row r="382" spans="6:15" x14ac:dyDescent="0.2">
      <c r="F382" s="65">
        <v>44068</v>
      </c>
      <c r="G382" s="57">
        <v>41.276253945888449</v>
      </c>
      <c r="H382" s="67">
        <v>100</v>
      </c>
      <c r="J382" s="65">
        <v>43671</v>
      </c>
      <c r="K382" s="57">
        <v>25.309715395032121</v>
      </c>
      <c r="L382" s="67">
        <v>17.5</v>
      </c>
      <c r="O382" s="55"/>
    </row>
    <row r="383" spans="6:15" x14ac:dyDescent="0.2">
      <c r="F383" s="65">
        <v>44074</v>
      </c>
      <c r="G383" s="57">
        <v>35.792055161583932</v>
      </c>
      <c r="H383" s="67">
        <v>225</v>
      </c>
      <c r="J383" s="65">
        <v>43672</v>
      </c>
      <c r="K383" s="57">
        <v>26.729604307134174</v>
      </c>
      <c r="L383" s="67">
        <v>112</v>
      </c>
      <c r="O383" s="55"/>
    </row>
    <row r="384" spans="6:15" x14ac:dyDescent="0.2">
      <c r="F384" s="65">
        <v>44075</v>
      </c>
      <c r="G384" s="57">
        <v>53.818335631757726</v>
      </c>
      <c r="H384" s="67">
        <v>147</v>
      </c>
      <c r="J384" s="65">
        <v>43672</v>
      </c>
      <c r="K384" s="57">
        <v>20.562563333368235</v>
      </c>
      <c r="L384" s="67">
        <v>100</v>
      </c>
      <c r="O384" s="55"/>
    </row>
    <row r="385" spans="6:17" x14ac:dyDescent="0.2">
      <c r="F385" s="65">
        <v>44085</v>
      </c>
      <c r="G385" s="57">
        <v>27.227663613034437</v>
      </c>
      <c r="H385" s="67">
        <v>234.56</v>
      </c>
      <c r="J385" s="65">
        <v>43683</v>
      </c>
      <c r="K385" s="57">
        <v>19.296308165032976</v>
      </c>
      <c r="L385" s="67">
        <v>100</v>
      </c>
      <c r="O385" s="55"/>
    </row>
    <row r="386" spans="6:17" x14ac:dyDescent="0.2">
      <c r="F386" s="65">
        <v>44090</v>
      </c>
      <c r="G386" s="57">
        <v>32.66293261945772</v>
      </c>
      <c r="H386" s="67">
        <v>29.5</v>
      </c>
      <c r="J386" s="65">
        <v>43696</v>
      </c>
      <c r="K386" s="57">
        <v>39.448944701287296</v>
      </c>
      <c r="L386" s="67">
        <v>100</v>
      </c>
      <c r="O386" s="55"/>
    </row>
    <row r="387" spans="6:17" x14ac:dyDescent="0.2">
      <c r="F387" s="65">
        <v>44091</v>
      </c>
      <c r="G387" s="57">
        <v>14.531574395603071</v>
      </c>
      <c r="H387" s="67">
        <v>250.7</v>
      </c>
      <c r="J387" s="65">
        <v>43707</v>
      </c>
      <c r="K387" s="57">
        <v>16.787028264684455</v>
      </c>
      <c r="L387" s="67">
        <v>240</v>
      </c>
      <c r="O387" s="55"/>
    </row>
    <row r="388" spans="6:17" x14ac:dyDescent="0.2">
      <c r="F388" s="65">
        <v>44091</v>
      </c>
      <c r="G388" s="57">
        <v>15.623232078031387</v>
      </c>
      <c r="H388" s="67">
        <v>300.60000000000002</v>
      </c>
      <c r="J388" s="65">
        <v>43720</v>
      </c>
      <c r="K388" s="57">
        <v>26.844041371187945</v>
      </c>
      <c r="L388" s="67">
        <v>65</v>
      </c>
      <c r="O388" s="55"/>
    </row>
    <row r="389" spans="6:17" x14ac:dyDescent="0.2">
      <c r="F389" s="65">
        <v>44105</v>
      </c>
      <c r="G389" s="57">
        <v>55.236708521777366</v>
      </c>
      <c r="H389" s="67">
        <v>99</v>
      </c>
      <c r="J389" s="65">
        <v>43727</v>
      </c>
      <c r="K389" s="57">
        <v>40.628056230978281</v>
      </c>
      <c r="L389" s="67">
        <v>9.3076923076923066</v>
      </c>
      <c r="O389" s="55"/>
      <c r="Q389" s="55"/>
    </row>
    <row r="390" spans="6:17" x14ac:dyDescent="0.2">
      <c r="F390" s="65">
        <v>44119</v>
      </c>
      <c r="G390" s="57">
        <v>27.397231240800892</v>
      </c>
      <c r="H390" s="67">
        <v>105.5</v>
      </c>
      <c r="J390" s="65">
        <v>43730</v>
      </c>
      <c r="K390" s="57">
        <v>33.824655566889959</v>
      </c>
      <c r="L390" s="67">
        <v>88</v>
      </c>
      <c r="O390" s="55"/>
      <c r="Q390" s="55"/>
    </row>
    <row r="391" spans="6:17" x14ac:dyDescent="0.2">
      <c r="F391" s="65">
        <v>44165</v>
      </c>
      <c r="G391" s="57">
        <v>38.035125484500107</v>
      </c>
      <c r="H391" s="67">
        <v>33.799999999999997</v>
      </c>
      <c r="J391" s="65">
        <v>43730</v>
      </c>
      <c r="K391" s="57">
        <v>32.929694743795139</v>
      </c>
      <c r="L391" s="67">
        <v>90</v>
      </c>
      <c r="O391" s="55"/>
      <c r="Q391" s="55"/>
    </row>
    <row r="392" spans="6:17" x14ac:dyDescent="0.2">
      <c r="F392" s="65">
        <v>44218</v>
      </c>
      <c r="G392" s="57">
        <v>22.262658310505209</v>
      </c>
      <c r="H392" s="67">
        <v>80</v>
      </c>
      <c r="J392" s="65">
        <v>43730</v>
      </c>
      <c r="K392" s="57">
        <v>32.929694743795139</v>
      </c>
      <c r="L392" s="67">
        <v>70</v>
      </c>
      <c r="O392" s="55"/>
      <c r="Q392" s="55"/>
    </row>
    <row r="393" spans="6:17" x14ac:dyDescent="0.2">
      <c r="F393" s="65">
        <v>44230</v>
      </c>
      <c r="G393" s="57">
        <v>20.454734221477928</v>
      </c>
      <c r="H393" s="67">
        <v>350</v>
      </c>
      <c r="J393" s="65">
        <v>43739</v>
      </c>
      <c r="K393" s="57">
        <v>21.581418838198768</v>
      </c>
      <c r="L393" s="67">
        <v>150</v>
      </c>
      <c r="O393" s="55"/>
      <c r="Q393" s="55"/>
    </row>
    <row r="394" spans="6:17" x14ac:dyDescent="0.2">
      <c r="F394" s="65">
        <v>44246</v>
      </c>
      <c r="G394" s="57">
        <v>32.900605201835113</v>
      </c>
      <c r="H394" s="67">
        <v>201.6</v>
      </c>
      <c r="J394" s="65">
        <v>43755</v>
      </c>
      <c r="K394" s="57">
        <v>12.586068777753765</v>
      </c>
      <c r="L394" s="67">
        <v>100</v>
      </c>
      <c r="O394" s="55"/>
      <c r="Q394" s="55"/>
    </row>
    <row r="395" spans="6:17" x14ac:dyDescent="0.2">
      <c r="F395" s="65">
        <v>44270</v>
      </c>
      <c r="G395" s="57">
        <v>17.520619655773288</v>
      </c>
      <c r="H395" s="67">
        <v>75</v>
      </c>
      <c r="J395" s="65">
        <v>43755</v>
      </c>
      <c r="K395" s="57">
        <v>17.623854812878687</v>
      </c>
      <c r="L395" s="67">
        <v>100</v>
      </c>
      <c r="O395" s="55"/>
      <c r="Q395" s="55"/>
    </row>
    <row r="396" spans="6:17" x14ac:dyDescent="0.2">
      <c r="F396" s="65">
        <v>44307</v>
      </c>
      <c r="G396" s="57">
        <v>38.592783477977868</v>
      </c>
      <c r="H396" s="67">
        <v>29.9</v>
      </c>
      <c r="J396" s="65">
        <v>43756</v>
      </c>
      <c r="K396" s="57">
        <v>31.679277850877224</v>
      </c>
      <c r="L396" s="67">
        <v>35</v>
      </c>
      <c r="O396" s="55"/>
      <c r="Q396" s="55"/>
    </row>
    <row r="397" spans="6:17" x14ac:dyDescent="0.2">
      <c r="F397" s="65">
        <v>44307</v>
      </c>
      <c r="G397" s="57">
        <v>41.491939946066175</v>
      </c>
      <c r="H397" s="67">
        <v>50</v>
      </c>
      <c r="J397" s="65">
        <v>43761</v>
      </c>
      <c r="K397" s="57">
        <v>21.475233096950355</v>
      </c>
      <c r="L397" s="67">
        <v>107</v>
      </c>
      <c r="O397" s="55"/>
      <c r="Q397" s="55"/>
    </row>
    <row r="398" spans="6:17" x14ac:dyDescent="0.2">
      <c r="F398" s="65">
        <v>44337</v>
      </c>
      <c r="G398" s="57">
        <v>16.120915312399749</v>
      </c>
      <c r="H398" s="67">
        <v>145</v>
      </c>
      <c r="J398" s="65">
        <v>43774</v>
      </c>
      <c r="K398" s="57">
        <v>23.622756406645394</v>
      </c>
      <c r="L398" s="67">
        <v>132</v>
      </c>
      <c r="O398" s="55"/>
      <c r="Q398" s="55"/>
    </row>
    <row r="399" spans="6:17" x14ac:dyDescent="0.2">
      <c r="F399" s="65">
        <v>44377</v>
      </c>
      <c r="G399" s="57">
        <v>23.585113441861392</v>
      </c>
      <c r="H399" s="67">
        <v>180</v>
      </c>
      <c r="J399" s="65">
        <v>43783</v>
      </c>
      <c r="K399" s="57">
        <v>18.064628920456403</v>
      </c>
      <c r="L399" s="67">
        <v>250</v>
      </c>
      <c r="O399" s="55"/>
      <c r="Q399" s="55"/>
    </row>
    <row r="400" spans="6:17" x14ac:dyDescent="0.2">
      <c r="F400" s="65">
        <v>44440</v>
      </c>
      <c r="G400" s="57">
        <v>16.048237478394626</v>
      </c>
      <c r="H400" s="67">
        <v>197.4</v>
      </c>
      <c r="J400" s="65">
        <v>43783</v>
      </c>
      <c r="K400" s="57">
        <v>18.0646289204564</v>
      </c>
      <c r="L400" s="67">
        <v>88</v>
      </c>
      <c r="O400" s="55"/>
      <c r="Q400" s="55"/>
    </row>
    <row r="401" spans="6:17" x14ac:dyDescent="0.2">
      <c r="F401" s="65">
        <v>44440</v>
      </c>
      <c r="G401" s="57">
        <v>56.233191872356983</v>
      </c>
      <c r="H401" s="67">
        <v>145</v>
      </c>
      <c r="J401" s="65">
        <v>43788</v>
      </c>
      <c r="K401" s="57">
        <v>22.552271849835094</v>
      </c>
      <c r="L401" s="67">
        <v>25</v>
      </c>
      <c r="O401" s="55"/>
      <c r="Q401" s="55"/>
    </row>
    <row r="402" spans="6:17" x14ac:dyDescent="0.2">
      <c r="F402" s="65">
        <v>44546</v>
      </c>
      <c r="G402" s="57">
        <v>26.515547164874171</v>
      </c>
      <c r="H402" s="67">
        <v>102.2</v>
      </c>
      <c r="J402" s="65">
        <v>43790</v>
      </c>
      <c r="K402" s="57">
        <v>23.912704880876678</v>
      </c>
      <c r="L402" s="67">
        <v>100</v>
      </c>
      <c r="O402" s="55"/>
      <c r="Q402" s="55"/>
    </row>
    <row r="403" spans="6:17" x14ac:dyDescent="0.2">
      <c r="F403" s="65">
        <v>44621</v>
      </c>
      <c r="G403" s="57">
        <v>26.171698687800994</v>
      </c>
      <c r="H403" s="67">
        <v>70</v>
      </c>
      <c r="J403" s="65">
        <v>43795</v>
      </c>
      <c r="K403" s="57">
        <v>24.555516156065213</v>
      </c>
      <c r="L403" s="67">
        <v>44</v>
      </c>
      <c r="O403" s="55"/>
      <c r="Q403" s="55"/>
    </row>
    <row r="404" spans="6:17" x14ac:dyDescent="0.2">
      <c r="F404" s="65">
        <v>44733</v>
      </c>
      <c r="G404" s="57">
        <v>17.374888543493515</v>
      </c>
      <c r="H404" s="67">
        <v>200</v>
      </c>
      <c r="J404" s="65">
        <v>43795</v>
      </c>
      <c r="K404" s="57">
        <v>21.4707190471666</v>
      </c>
      <c r="L404" s="67">
        <v>100</v>
      </c>
      <c r="O404" s="55"/>
      <c r="Q404" s="55"/>
    </row>
    <row r="405" spans="6:17" x14ac:dyDescent="0.2">
      <c r="F405" s="65">
        <v>44735</v>
      </c>
      <c r="G405" s="57">
        <v>34.749777086987031</v>
      </c>
      <c r="H405" s="67">
        <v>105.66</v>
      </c>
      <c r="J405" s="65">
        <v>43795</v>
      </c>
      <c r="K405" s="57">
        <v>37.722785450680057</v>
      </c>
      <c r="L405" s="67">
        <v>162</v>
      </c>
      <c r="O405" s="55"/>
      <c r="Q405" s="55"/>
    </row>
    <row r="406" spans="6:17" x14ac:dyDescent="0.2">
      <c r="F406" s="65">
        <v>44740</v>
      </c>
      <c r="G406" s="57">
        <v>23.660549708946416</v>
      </c>
      <c r="H406" s="67">
        <v>200</v>
      </c>
      <c r="J406" s="65">
        <v>43804</v>
      </c>
      <c r="K406" s="57">
        <v>23.76658123494753</v>
      </c>
      <c r="L406" s="67">
        <v>100</v>
      </c>
      <c r="O406" s="55"/>
      <c r="Q406" s="55"/>
    </row>
    <row r="407" spans="6:17" x14ac:dyDescent="0.2">
      <c r="F407" s="65">
        <v>44845</v>
      </c>
      <c r="G407" s="57">
        <v>35.037008137019228</v>
      </c>
      <c r="H407" s="67">
        <v>643.44000000000005</v>
      </c>
      <c r="J407" s="65">
        <v>43809</v>
      </c>
      <c r="K407" s="57">
        <v>23.037259735314542</v>
      </c>
      <c r="L407" s="67">
        <v>200</v>
      </c>
      <c r="O407" s="55"/>
      <c r="Q407" s="55"/>
    </row>
    <row r="408" spans="6:17" x14ac:dyDescent="0.2">
      <c r="F408" s="65">
        <v>44855</v>
      </c>
      <c r="G408" s="57">
        <v>19.552737483270686</v>
      </c>
      <c r="H408" s="67">
        <v>200.22</v>
      </c>
      <c r="J408" s="65">
        <v>43816</v>
      </c>
      <c r="K408" s="57">
        <v>21.475233096950355</v>
      </c>
      <c r="L408" s="67">
        <v>100</v>
      </c>
      <c r="O408" s="55"/>
      <c r="Q408" s="55"/>
    </row>
    <row r="409" spans="6:17" x14ac:dyDescent="0.2">
      <c r="F409" s="65">
        <v>44857</v>
      </c>
      <c r="G409" s="57">
        <v>28.921555414387054</v>
      </c>
      <c r="H409" s="67">
        <v>102.84</v>
      </c>
      <c r="J409" s="65">
        <v>43819</v>
      </c>
      <c r="K409" s="57">
        <v>44.458461759977453</v>
      </c>
      <c r="L409" s="67">
        <v>50</v>
      </c>
      <c r="O409" s="55"/>
      <c r="Q409" s="55"/>
    </row>
    <row r="410" spans="6:17" x14ac:dyDescent="0.2">
      <c r="F410" s="1039"/>
      <c r="G410" s="1040"/>
      <c r="H410" s="243"/>
      <c r="J410" s="65">
        <v>43822</v>
      </c>
      <c r="K410" s="57">
        <v>24.424005954058018</v>
      </c>
      <c r="L410" s="67">
        <v>80</v>
      </c>
      <c r="O410" s="55"/>
      <c r="Q410" s="55"/>
    </row>
    <row r="411" spans="6:17" x14ac:dyDescent="0.2">
      <c r="F411" s="55"/>
      <c r="G411" s="57"/>
      <c r="H411" s="15"/>
      <c r="J411" s="65">
        <v>43836</v>
      </c>
      <c r="K411" s="57">
        <v>26.577312541937705</v>
      </c>
      <c r="L411" s="67">
        <v>50.5</v>
      </c>
      <c r="O411" s="55"/>
      <c r="Q411" s="55"/>
    </row>
    <row r="412" spans="6:17" x14ac:dyDescent="0.2">
      <c r="F412" s="55"/>
      <c r="G412" s="57"/>
      <c r="H412" s="15"/>
      <c r="J412" s="65">
        <v>43875</v>
      </c>
      <c r="K412" s="57">
        <v>31.309100252595545</v>
      </c>
      <c r="L412" s="67">
        <v>50</v>
      </c>
      <c r="O412" s="55"/>
      <c r="Q412" s="55"/>
    </row>
    <row r="413" spans="6:17" x14ac:dyDescent="0.2">
      <c r="F413" s="55"/>
      <c r="G413" s="57"/>
      <c r="H413" s="15"/>
      <c r="J413" s="65">
        <v>43875</v>
      </c>
      <c r="K413" s="57">
        <v>24.209168859188559</v>
      </c>
      <c r="L413" s="67">
        <v>160.5</v>
      </c>
      <c r="O413" s="55"/>
      <c r="Q413" s="55"/>
    </row>
    <row r="414" spans="6:17" x14ac:dyDescent="0.2">
      <c r="F414" s="55"/>
      <c r="G414" s="57"/>
      <c r="H414" s="15"/>
      <c r="J414" s="65">
        <v>43880</v>
      </c>
      <c r="K414" s="57">
        <v>25.372705676027909</v>
      </c>
      <c r="L414" s="67">
        <v>75</v>
      </c>
      <c r="O414" s="55"/>
      <c r="Q414" s="55"/>
    </row>
    <row r="415" spans="6:17" x14ac:dyDescent="0.2">
      <c r="F415" s="55"/>
      <c r="G415" s="57"/>
      <c r="H415" s="15"/>
      <c r="J415" s="65">
        <v>43887</v>
      </c>
      <c r="K415" s="57">
        <v>19.9496326990947</v>
      </c>
      <c r="L415" s="67">
        <v>80</v>
      </c>
      <c r="O415" s="55"/>
      <c r="Q415" s="55"/>
    </row>
    <row r="416" spans="6:17" x14ac:dyDescent="0.2">
      <c r="F416" s="55"/>
      <c r="G416" s="57"/>
      <c r="H416" s="15"/>
      <c r="J416" s="65">
        <v>43903</v>
      </c>
      <c r="K416" s="57">
        <v>122.95627978629315</v>
      </c>
      <c r="L416" s="67">
        <v>22.9</v>
      </c>
      <c r="O416" s="55"/>
      <c r="Q416" s="55"/>
    </row>
    <row r="417" spans="6:17" x14ac:dyDescent="0.2">
      <c r="F417" s="55"/>
      <c r="G417" s="57"/>
      <c r="H417" s="15"/>
      <c r="J417" s="65">
        <v>43915</v>
      </c>
      <c r="K417" s="57">
        <v>18.891257778017838</v>
      </c>
      <c r="L417" s="67">
        <v>200</v>
      </c>
      <c r="O417" s="55"/>
      <c r="Q417" s="55"/>
    </row>
    <row r="418" spans="6:17" x14ac:dyDescent="0.2">
      <c r="F418" s="55"/>
      <c r="G418" s="57"/>
      <c r="H418" s="15"/>
      <c r="J418" s="65">
        <v>43929</v>
      </c>
      <c r="K418" s="57">
        <v>19.695678954134411</v>
      </c>
      <c r="L418" s="67">
        <v>127.86</v>
      </c>
      <c r="O418" s="55"/>
      <c r="Q418" s="55"/>
    </row>
    <row r="419" spans="6:17" x14ac:dyDescent="0.2">
      <c r="F419" s="55"/>
      <c r="G419" s="57"/>
      <c r="H419" s="15"/>
      <c r="J419" s="65">
        <v>43929</v>
      </c>
      <c r="K419" s="57">
        <v>23.052067158069786</v>
      </c>
      <c r="L419" s="67">
        <v>100</v>
      </c>
      <c r="O419" s="55"/>
      <c r="Q419" s="55"/>
    </row>
    <row r="420" spans="6:17" x14ac:dyDescent="0.2">
      <c r="F420" s="55"/>
      <c r="G420" s="57"/>
      <c r="H420" s="15"/>
      <c r="J420" s="65">
        <v>43953</v>
      </c>
      <c r="K420" s="57">
        <v>21.922633786470154</v>
      </c>
      <c r="L420" s="67">
        <v>100</v>
      </c>
      <c r="O420" s="55"/>
      <c r="Q420" s="55"/>
    </row>
    <row r="421" spans="6:17" x14ac:dyDescent="0.2">
      <c r="F421" s="55"/>
      <c r="G421" s="57"/>
      <c r="H421" s="15"/>
      <c r="J421" s="65">
        <v>43957</v>
      </c>
      <c r="K421" s="57">
        <v>33.129501515647206</v>
      </c>
      <c r="L421" s="67">
        <v>79</v>
      </c>
      <c r="O421" s="55"/>
      <c r="Q421" s="55"/>
    </row>
    <row r="422" spans="6:17" x14ac:dyDescent="0.2">
      <c r="F422" s="55"/>
      <c r="G422" s="57"/>
      <c r="H422" s="15"/>
      <c r="J422" s="65">
        <v>43970</v>
      </c>
      <c r="K422" s="57">
        <v>30.011121736184037</v>
      </c>
      <c r="L422" s="67">
        <v>75</v>
      </c>
      <c r="O422" s="55"/>
      <c r="Q422" s="55"/>
    </row>
    <row r="423" spans="6:17" x14ac:dyDescent="0.2">
      <c r="F423" s="55"/>
      <c r="G423" s="57"/>
      <c r="H423" s="15"/>
      <c r="J423" s="65">
        <v>43977</v>
      </c>
      <c r="K423" s="57">
        <v>23.772910531264426</v>
      </c>
      <c r="L423" s="67">
        <v>160</v>
      </c>
      <c r="O423" s="55"/>
      <c r="Q423" s="55"/>
    </row>
    <row r="424" spans="6:17" x14ac:dyDescent="0.2">
      <c r="F424" s="55"/>
      <c r="G424" s="57"/>
      <c r="H424" s="15"/>
      <c r="J424" s="65">
        <v>43983</v>
      </c>
      <c r="K424" s="57">
        <v>25.209554635172367</v>
      </c>
      <c r="L424" s="67">
        <v>150</v>
      </c>
      <c r="O424" s="55"/>
      <c r="Q424" s="55"/>
    </row>
    <row r="425" spans="6:17" x14ac:dyDescent="0.2">
      <c r="F425" s="55"/>
      <c r="G425" s="57"/>
      <c r="H425" s="15"/>
      <c r="J425" s="65">
        <v>44022</v>
      </c>
      <c r="K425" s="57">
        <v>32.363407846459744</v>
      </c>
      <c r="L425" s="67">
        <v>20</v>
      </c>
      <c r="O425" s="55"/>
      <c r="Q425" s="55"/>
    </row>
    <row r="426" spans="6:17" x14ac:dyDescent="0.2">
      <c r="F426" s="55"/>
      <c r="G426" s="57"/>
      <c r="H426" s="15"/>
      <c r="J426" s="65">
        <v>44022</v>
      </c>
      <c r="K426" s="57">
        <v>32.904189526445251</v>
      </c>
      <c r="L426" s="67">
        <v>20</v>
      </c>
      <c r="O426" s="55"/>
      <c r="Q426" s="55"/>
    </row>
    <row r="427" spans="6:17" x14ac:dyDescent="0.2">
      <c r="F427" s="55"/>
      <c r="G427" s="57"/>
      <c r="H427" s="15"/>
      <c r="J427" s="65">
        <v>44036</v>
      </c>
      <c r="K427" s="57">
        <v>29.978005986503277</v>
      </c>
      <c r="L427" s="67">
        <v>196</v>
      </c>
      <c r="O427" s="55"/>
      <c r="Q427" s="55"/>
    </row>
    <row r="428" spans="6:17" x14ac:dyDescent="0.2">
      <c r="F428" s="55"/>
      <c r="G428" s="57"/>
      <c r="H428" s="15"/>
      <c r="J428" s="65">
        <v>44067</v>
      </c>
      <c r="K428" s="57">
        <v>44.053060981022071</v>
      </c>
      <c r="L428" s="67">
        <v>50</v>
      </c>
      <c r="O428" s="55"/>
      <c r="Q428" s="55"/>
    </row>
    <row r="429" spans="6:17" x14ac:dyDescent="0.2">
      <c r="F429" s="55"/>
      <c r="G429" s="57"/>
      <c r="H429" s="15"/>
      <c r="J429" s="65">
        <v>44074</v>
      </c>
      <c r="K429" s="57">
        <v>32.177752370332563</v>
      </c>
      <c r="L429" s="67">
        <v>132</v>
      </c>
      <c r="O429" s="55"/>
      <c r="Q429" s="55"/>
    </row>
    <row r="430" spans="6:17" x14ac:dyDescent="0.2">
      <c r="F430" s="55"/>
      <c r="G430" s="57"/>
      <c r="H430" s="15"/>
      <c r="J430" s="65">
        <v>44088</v>
      </c>
      <c r="K430" s="57">
        <v>18.927365143378466</v>
      </c>
      <c r="L430" s="67">
        <v>175</v>
      </c>
      <c r="O430" s="55"/>
      <c r="Q430" s="55"/>
    </row>
    <row r="431" spans="6:17" x14ac:dyDescent="0.2">
      <c r="F431" s="55"/>
      <c r="G431" s="57"/>
      <c r="H431" s="15"/>
      <c r="J431" s="65">
        <v>44097</v>
      </c>
      <c r="K431" s="57">
        <v>22.963908010111112</v>
      </c>
      <c r="L431" s="67">
        <v>100</v>
      </c>
      <c r="O431" s="55"/>
      <c r="Q431" s="55"/>
    </row>
    <row r="432" spans="6:17" x14ac:dyDescent="0.2">
      <c r="F432" s="55"/>
      <c r="G432" s="57"/>
      <c r="H432" s="15"/>
      <c r="J432" s="65">
        <v>44099</v>
      </c>
      <c r="K432" s="57">
        <v>22.090691764022775</v>
      </c>
      <c r="L432" s="67">
        <v>200</v>
      </c>
      <c r="O432" s="55"/>
      <c r="Q432" s="55"/>
    </row>
    <row r="433" spans="6:17" x14ac:dyDescent="0.2">
      <c r="F433" s="55"/>
      <c r="G433" s="57"/>
      <c r="H433" s="15"/>
      <c r="J433" s="65">
        <v>44104</v>
      </c>
      <c r="K433" s="57">
        <v>30.584622840501989</v>
      </c>
      <c r="L433" s="67">
        <v>152.5</v>
      </c>
      <c r="O433" s="55"/>
      <c r="Q433" s="55"/>
    </row>
    <row r="434" spans="6:17" x14ac:dyDescent="0.2">
      <c r="F434" s="55"/>
      <c r="G434" s="57"/>
      <c r="H434" s="15"/>
      <c r="J434" s="65">
        <v>44106</v>
      </c>
      <c r="K434" s="57">
        <v>22.126427873128016</v>
      </c>
      <c r="L434" s="67">
        <v>233</v>
      </c>
      <c r="O434" s="55"/>
      <c r="Q434" s="55"/>
    </row>
    <row r="435" spans="6:17" x14ac:dyDescent="0.2">
      <c r="F435" s="55"/>
      <c r="G435" s="57"/>
      <c r="H435" s="15"/>
      <c r="J435" s="65">
        <v>44137</v>
      </c>
      <c r="K435" s="57">
        <v>18.227445389585117</v>
      </c>
      <c r="L435" s="67">
        <v>63</v>
      </c>
      <c r="O435" s="55"/>
      <c r="Q435" s="55"/>
    </row>
    <row r="436" spans="6:17" x14ac:dyDescent="0.2">
      <c r="F436" s="55"/>
      <c r="G436" s="57"/>
      <c r="H436" s="15"/>
      <c r="J436" s="65">
        <v>44140</v>
      </c>
      <c r="K436" s="57">
        <v>23.044558513885836</v>
      </c>
      <c r="L436" s="67">
        <v>26</v>
      </c>
      <c r="O436" s="55"/>
      <c r="Q436" s="55"/>
    </row>
    <row r="437" spans="6:17" x14ac:dyDescent="0.2">
      <c r="F437" s="55"/>
      <c r="G437" s="57"/>
      <c r="H437" s="15"/>
      <c r="J437" s="65">
        <v>44141</v>
      </c>
      <c r="K437" s="57">
        <v>26.918676983319653</v>
      </c>
      <c r="L437" s="67">
        <v>56</v>
      </c>
      <c r="O437" s="55"/>
      <c r="Q437" s="55"/>
    </row>
    <row r="438" spans="6:17" x14ac:dyDescent="0.2">
      <c r="F438" s="55"/>
      <c r="G438" s="57"/>
      <c r="H438" s="15"/>
      <c r="J438" s="65">
        <v>44166</v>
      </c>
      <c r="K438" s="57">
        <v>26.428979039506185</v>
      </c>
      <c r="L438" s="67">
        <v>50</v>
      </c>
      <c r="O438" s="55"/>
      <c r="Q438" s="55"/>
    </row>
    <row r="439" spans="6:17" x14ac:dyDescent="0.2">
      <c r="F439" s="55"/>
      <c r="G439" s="57"/>
      <c r="H439" s="15"/>
      <c r="J439" s="65">
        <v>44187</v>
      </c>
      <c r="K439" s="57">
        <v>17.651901438672716</v>
      </c>
      <c r="L439" s="67">
        <v>200</v>
      </c>
      <c r="O439" s="55"/>
      <c r="Q439" s="55"/>
    </row>
    <row r="440" spans="6:17" x14ac:dyDescent="0.2">
      <c r="F440" s="55"/>
      <c r="G440" s="57"/>
      <c r="H440" s="15"/>
      <c r="J440" s="65">
        <v>44195</v>
      </c>
      <c r="K440" s="57">
        <v>38.146610005501145</v>
      </c>
      <c r="L440" s="67">
        <v>7.5</v>
      </c>
      <c r="O440" s="55"/>
      <c r="Q440" s="55"/>
    </row>
    <row r="441" spans="6:17" x14ac:dyDescent="0.2">
      <c r="F441" s="55"/>
      <c r="G441" s="57"/>
      <c r="H441" s="15"/>
      <c r="J441" s="65">
        <v>44211</v>
      </c>
      <c r="K441" s="57">
        <v>49.234325003207545</v>
      </c>
      <c r="L441" s="67">
        <v>90</v>
      </c>
      <c r="O441" s="55"/>
      <c r="Q441" s="55"/>
    </row>
    <row r="442" spans="6:17" x14ac:dyDescent="0.2">
      <c r="F442" s="55"/>
      <c r="G442" s="57"/>
      <c r="H442" s="15"/>
      <c r="J442" s="65">
        <v>44211</v>
      </c>
      <c r="K442" s="57">
        <v>41.15964875138296</v>
      </c>
      <c r="L442" s="67">
        <v>500</v>
      </c>
      <c r="O442" s="55"/>
      <c r="Q442" s="55"/>
    </row>
    <row r="443" spans="6:17" x14ac:dyDescent="0.2">
      <c r="F443" s="55"/>
      <c r="G443" s="57"/>
      <c r="H443" s="15"/>
      <c r="J443" s="65">
        <v>44217</v>
      </c>
      <c r="K443" s="57">
        <v>26.720424037643685</v>
      </c>
      <c r="L443" s="67">
        <v>90</v>
      </c>
      <c r="O443" s="55"/>
      <c r="Q443" s="55"/>
    </row>
    <row r="444" spans="6:17" x14ac:dyDescent="0.2">
      <c r="F444" s="55"/>
      <c r="G444" s="57"/>
      <c r="H444" s="15"/>
      <c r="J444" s="65">
        <v>44224</v>
      </c>
      <c r="K444" s="57">
        <v>41.894870355266519</v>
      </c>
      <c r="L444" s="67">
        <v>96</v>
      </c>
      <c r="O444" s="55"/>
      <c r="Q444" s="55"/>
    </row>
    <row r="445" spans="6:17" x14ac:dyDescent="0.2">
      <c r="F445" s="55"/>
      <c r="G445" s="57"/>
      <c r="H445" s="15"/>
      <c r="J445" s="65">
        <v>44228</v>
      </c>
      <c r="K445" s="57">
        <v>16.94790640537364</v>
      </c>
      <c r="L445" s="67">
        <v>190</v>
      </c>
      <c r="O445" s="55"/>
      <c r="Q445" s="55"/>
    </row>
    <row r="446" spans="6:17" x14ac:dyDescent="0.2">
      <c r="F446" s="55"/>
      <c r="G446" s="57"/>
      <c r="H446" s="15"/>
      <c r="J446" s="65">
        <v>44228</v>
      </c>
      <c r="K446" s="57">
        <v>16.466062152396862</v>
      </c>
      <c r="L446" s="67">
        <v>190</v>
      </c>
      <c r="O446" s="55"/>
      <c r="Q446" s="55"/>
    </row>
    <row r="447" spans="6:17" x14ac:dyDescent="0.2">
      <c r="F447" s="55"/>
      <c r="G447" s="57"/>
      <c r="H447" s="15"/>
      <c r="J447" s="65">
        <v>44231</v>
      </c>
      <c r="K447" s="57">
        <v>17.036101536639016</v>
      </c>
      <c r="L447" s="67">
        <v>50</v>
      </c>
      <c r="O447" s="55"/>
      <c r="Q447" s="55"/>
    </row>
    <row r="448" spans="6:17" x14ac:dyDescent="0.2">
      <c r="F448" s="55"/>
      <c r="G448" s="57"/>
      <c r="H448" s="15"/>
      <c r="J448" s="65">
        <v>44250</v>
      </c>
      <c r="K448" s="57">
        <v>21.349106905993921</v>
      </c>
      <c r="L448" s="67">
        <v>50</v>
      </c>
      <c r="O448" s="55"/>
      <c r="Q448" s="55"/>
    </row>
    <row r="449" spans="6:17" x14ac:dyDescent="0.2">
      <c r="F449" s="55"/>
      <c r="G449" s="57"/>
      <c r="H449" s="15"/>
      <c r="J449" s="65">
        <v>44263</v>
      </c>
      <c r="K449" s="57">
        <v>27.885218097213603</v>
      </c>
      <c r="L449" s="67">
        <v>74.5</v>
      </c>
      <c r="O449" s="55"/>
      <c r="Q449" s="55"/>
    </row>
    <row r="450" spans="6:17" x14ac:dyDescent="0.2">
      <c r="F450" s="55"/>
      <c r="G450" s="57"/>
      <c r="H450" s="15"/>
      <c r="J450" s="65">
        <v>44280</v>
      </c>
      <c r="K450" s="57">
        <v>19.555536004216926</v>
      </c>
      <c r="L450" s="67">
        <v>130</v>
      </c>
      <c r="O450" s="55"/>
      <c r="Q450" s="55"/>
    </row>
    <row r="451" spans="6:17" x14ac:dyDescent="0.2">
      <c r="J451" s="65">
        <v>44287</v>
      </c>
      <c r="K451" s="57">
        <v>12.226469301163446</v>
      </c>
      <c r="L451" s="67">
        <v>150</v>
      </c>
      <c r="O451" s="55"/>
      <c r="Q451" s="55"/>
    </row>
    <row r="452" spans="6:17" x14ac:dyDescent="0.2">
      <c r="J452" s="65">
        <v>44287</v>
      </c>
      <c r="K452" s="57">
        <v>15.708015965833225</v>
      </c>
      <c r="L452" s="67">
        <v>300</v>
      </c>
      <c r="O452" s="55"/>
      <c r="Q452" s="55"/>
    </row>
    <row r="453" spans="6:17" x14ac:dyDescent="0.2">
      <c r="J453" s="65">
        <v>44294</v>
      </c>
      <c r="K453" s="57">
        <v>29.081044818786946</v>
      </c>
      <c r="L453" s="67">
        <v>50</v>
      </c>
      <c r="O453" s="55"/>
      <c r="Q453" s="55"/>
    </row>
    <row r="454" spans="6:17" x14ac:dyDescent="0.2">
      <c r="J454" s="65">
        <v>44323</v>
      </c>
      <c r="K454" s="57">
        <v>32.990736047951053</v>
      </c>
      <c r="L454" s="67">
        <v>30</v>
      </c>
      <c r="O454" s="55"/>
      <c r="Q454" s="55"/>
    </row>
    <row r="455" spans="6:17" x14ac:dyDescent="0.2">
      <c r="J455" s="65">
        <v>44328</v>
      </c>
      <c r="K455" s="57">
        <v>22.030587067618431</v>
      </c>
      <c r="L455" s="67">
        <v>100</v>
      </c>
      <c r="O455" s="55"/>
      <c r="Q455" s="55"/>
    </row>
    <row r="456" spans="6:17" x14ac:dyDescent="0.2">
      <c r="J456" s="65">
        <v>44348</v>
      </c>
      <c r="K456" s="57">
        <v>19.3600103037415</v>
      </c>
      <c r="L456" s="67">
        <v>350</v>
      </c>
      <c r="O456" s="55"/>
      <c r="Q456" s="55"/>
    </row>
    <row r="457" spans="6:17" x14ac:dyDescent="0.2">
      <c r="J457" s="65">
        <v>44348</v>
      </c>
      <c r="K457" s="57">
        <v>20.485112981020354</v>
      </c>
      <c r="L457" s="67">
        <v>250</v>
      </c>
      <c r="O457" s="55"/>
      <c r="Q457" s="55"/>
    </row>
    <row r="458" spans="6:17" x14ac:dyDescent="0.2">
      <c r="J458" s="65">
        <v>44348</v>
      </c>
      <c r="K458" s="57">
        <v>18.0646289204564</v>
      </c>
      <c r="L458" s="67">
        <v>90</v>
      </c>
      <c r="O458" s="55"/>
      <c r="Q458" s="55"/>
    </row>
    <row r="459" spans="6:17" x14ac:dyDescent="0.2">
      <c r="J459" s="65">
        <v>44351</v>
      </c>
      <c r="K459" s="57">
        <v>17.732144362028016</v>
      </c>
      <c r="L459" s="67">
        <v>93.5</v>
      </c>
      <c r="O459" s="55"/>
      <c r="Q459" s="55"/>
    </row>
    <row r="460" spans="6:17" x14ac:dyDescent="0.2">
      <c r="J460" s="65">
        <v>44364</v>
      </c>
      <c r="K460" s="57">
        <v>25.462626352629286</v>
      </c>
      <c r="L460" s="67">
        <v>200</v>
      </c>
      <c r="O460" s="55"/>
      <c r="Q460" s="55"/>
    </row>
    <row r="461" spans="6:17" x14ac:dyDescent="0.2">
      <c r="J461" s="65">
        <v>44420</v>
      </c>
      <c r="K461" s="57">
        <v>19.644645737459001</v>
      </c>
      <c r="L461" s="67">
        <v>100</v>
      </c>
      <c r="O461" s="55"/>
      <c r="Q461" s="55"/>
    </row>
    <row r="462" spans="6:17" x14ac:dyDescent="0.2">
      <c r="J462" s="65">
        <v>44477</v>
      </c>
      <c r="K462" s="57">
        <v>38.29899416531255</v>
      </c>
      <c r="L462" s="67">
        <v>100</v>
      </c>
      <c r="O462" s="55"/>
      <c r="Q462" s="55"/>
    </row>
    <row r="463" spans="6:17" x14ac:dyDescent="0.2">
      <c r="J463" s="65">
        <v>44483</v>
      </c>
      <c r="K463" s="57">
        <v>25.493327547397303</v>
      </c>
      <c r="L463" s="67">
        <v>30</v>
      </c>
      <c r="O463" s="55"/>
      <c r="Q463" s="55"/>
    </row>
    <row r="464" spans="6:17" x14ac:dyDescent="0.2">
      <c r="J464" s="65">
        <v>44484</v>
      </c>
      <c r="K464" s="57">
        <v>39.524704002243972</v>
      </c>
      <c r="L464" s="67">
        <v>125</v>
      </c>
      <c r="O464" s="55"/>
      <c r="Q464" s="55"/>
    </row>
    <row r="465" spans="10:17" x14ac:dyDescent="0.2">
      <c r="J465" s="65">
        <v>44484</v>
      </c>
      <c r="K465" s="57">
        <v>23.961895321024855</v>
      </c>
      <c r="L465" s="67">
        <v>102</v>
      </c>
      <c r="O465" s="55"/>
      <c r="Q465" s="55"/>
    </row>
    <row r="466" spans="10:17" x14ac:dyDescent="0.2">
      <c r="J466" s="65">
        <v>44547</v>
      </c>
      <c r="K466" s="57">
        <v>35.43137210938832</v>
      </c>
      <c r="L466" s="67">
        <v>150</v>
      </c>
      <c r="O466" s="55"/>
      <c r="Q466" s="55"/>
    </row>
    <row r="467" spans="10:17" x14ac:dyDescent="0.2">
      <c r="J467" s="65">
        <v>44582</v>
      </c>
      <c r="K467" s="57">
        <v>26.850607531769288</v>
      </c>
      <c r="L467" s="67">
        <v>70</v>
      </c>
      <c r="O467" s="55"/>
      <c r="Q467" s="55"/>
    </row>
    <row r="468" spans="10:17" x14ac:dyDescent="0.2">
      <c r="J468" s="65">
        <v>44608</v>
      </c>
      <c r="K468" s="57">
        <v>31.560653666886157</v>
      </c>
      <c r="L468" s="67">
        <v>40</v>
      </c>
      <c r="O468" s="55"/>
      <c r="Q468" s="55"/>
    </row>
    <row r="469" spans="10:17" x14ac:dyDescent="0.2">
      <c r="J469" s="65">
        <v>44613</v>
      </c>
      <c r="K469" s="57">
        <v>32.70518954098992</v>
      </c>
      <c r="L469" s="67">
        <v>150</v>
      </c>
      <c r="O469" s="55"/>
      <c r="Q469" s="55"/>
    </row>
    <row r="470" spans="10:17" x14ac:dyDescent="0.2">
      <c r="J470" s="65">
        <v>44669</v>
      </c>
      <c r="K470" s="57">
        <v>32.205868658908891</v>
      </c>
      <c r="L470" s="67">
        <v>60</v>
      </c>
      <c r="O470" s="55"/>
      <c r="Q470" s="55"/>
    </row>
    <row r="471" spans="10:17" x14ac:dyDescent="0.2">
      <c r="J471" s="65">
        <v>44671</v>
      </c>
      <c r="K471" s="57">
        <v>37.139228625240385</v>
      </c>
      <c r="L471" s="67">
        <v>190</v>
      </c>
      <c r="O471" s="55"/>
      <c r="Q471" s="55"/>
    </row>
    <row r="472" spans="10:17" x14ac:dyDescent="0.2">
      <c r="J472" s="65">
        <v>44679</v>
      </c>
      <c r="K472" s="57">
        <v>23.442961621774103</v>
      </c>
      <c r="L472" s="67">
        <v>20</v>
      </c>
      <c r="O472" s="55"/>
      <c r="Q472" s="55"/>
    </row>
    <row r="473" spans="10:17" x14ac:dyDescent="0.2">
      <c r="J473" s="65">
        <v>44694</v>
      </c>
      <c r="K473" s="57">
        <v>23.533264820447215</v>
      </c>
      <c r="L473" s="67">
        <v>130</v>
      </c>
      <c r="O473" s="55"/>
      <c r="Q473" s="55"/>
    </row>
    <row r="474" spans="10:17" x14ac:dyDescent="0.2">
      <c r="J474" s="65">
        <v>44706</v>
      </c>
      <c r="K474" s="57">
        <v>28.596112630376737</v>
      </c>
      <c r="L474" s="67">
        <v>80</v>
      </c>
      <c r="O474" s="55"/>
      <c r="Q474" s="55"/>
    </row>
    <row r="475" spans="10:17" x14ac:dyDescent="0.2">
      <c r="J475" s="65">
        <v>44735</v>
      </c>
      <c r="K475" s="57">
        <v>27.456071768065176</v>
      </c>
      <c r="L475" s="67">
        <v>80</v>
      </c>
      <c r="O475" s="55"/>
      <c r="Q475" s="55"/>
    </row>
    <row r="476" spans="10:17" x14ac:dyDescent="0.2">
      <c r="J476" s="65">
        <v>44769</v>
      </c>
      <c r="K476" s="57">
        <v>29.973273908700321</v>
      </c>
      <c r="L476" s="67">
        <v>66</v>
      </c>
      <c r="O476" s="55"/>
      <c r="Q476" s="55"/>
    </row>
    <row r="477" spans="10:17" x14ac:dyDescent="0.2">
      <c r="J477" s="65">
        <v>44831</v>
      </c>
      <c r="K477" s="57">
        <v>36.868265387658738</v>
      </c>
      <c r="L477" s="67">
        <v>107</v>
      </c>
      <c r="O477" s="55"/>
      <c r="Q477" s="55"/>
    </row>
    <row r="478" spans="10:17" x14ac:dyDescent="0.2">
      <c r="J478" s="65">
        <v>44833</v>
      </c>
      <c r="K478" s="57">
        <v>21.014422076718574</v>
      </c>
      <c r="L478" s="67">
        <v>100</v>
      </c>
      <c r="O478" s="55"/>
      <c r="Q478" s="55"/>
    </row>
    <row r="479" spans="10:17" x14ac:dyDescent="0.2">
      <c r="J479" s="65">
        <v>44854</v>
      </c>
      <c r="K479" s="57">
        <v>19.403053699562943</v>
      </c>
      <c r="L479" s="67">
        <v>125</v>
      </c>
      <c r="O479" s="55"/>
      <c r="Q479" s="55"/>
    </row>
    <row r="480" spans="10:17" x14ac:dyDescent="0.2">
      <c r="J480" s="65">
        <v>44859</v>
      </c>
      <c r="K480" s="57">
        <v>48.85661003487072</v>
      </c>
      <c r="L480" s="67">
        <v>30</v>
      </c>
      <c r="O480" s="55"/>
      <c r="Q480" s="55"/>
    </row>
    <row r="481" spans="10:17" x14ac:dyDescent="0.2">
      <c r="J481" s="65">
        <v>44862</v>
      </c>
      <c r="K481" s="57">
        <v>22.030587067618431</v>
      </c>
      <c r="L481" s="67">
        <v>100</v>
      </c>
      <c r="O481" s="55"/>
      <c r="Q481" s="55"/>
    </row>
    <row r="482" spans="10:17" x14ac:dyDescent="0.2">
      <c r="J482" s="65">
        <v>44916</v>
      </c>
      <c r="K482" s="57">
        <v>48.726617552448126</v>
      </c>
      <c r="L482" s="67">
        <v>150</v>
      </c>
      <c r="O482" s="55"/>
      <c r="Q482" s="55"/>
    </row>
    <row r="483" spans="10:17" x14ac:dyDescent="0.2">
      <c r="J483" s="65">
        <v>44946</v>
      </c>
      <c r="K483" s="57">
        <v>27.902484336423459</v>
      </c>
      <c r="L483" s="67">
        <v>100</v>
      </c>
      <c r="O483" s="55"/>
      <c r="Q483" s="55"/>
    </row>
    <row r="484" spans="10:17" x14ac:dyDescent="0.2">
      <c r="J484" s="65">
        <v>44950</v>
      </c>
      <c r="K484" s="57">
        <v>35.595114687352684</v>
      </c>
      <c r="L484" s="67">
        <v>65</v>
      </c>
      <c r="O484" s="55"/>
      <c r="Q484" s="55"/>
    </row>
    <row r="485" spans="10:17" x14ac:dyDescent="0.2">
      <c r="J485" s="65">
        <v>45107</v>
      </c>
      <c r="K485" s="57">
        <v>45.212050614188165</v>
      </c>
      <c r="L485" s="67">
        <v>138.80000000000001</v>
      </c>
      <c r="O485" s="55"/>
      <c r="Q485" s="55"/>
    </row>
    <row r="486" spans="10:17" x14ac:dyDescent="0.2">
      <c r="J486" s="65">
        <v>45128</v>
      </c>
      <c r="K486" s="57">
        <v>26.102013252232897</v>
      </c>
      <c r="L486" s="67">
        <v>140</v>
      </c>
      <c r="O486" s="55"/>
      <c r="Q486" s="55"/>
    </row>
    <row r="487" spans="10:17" x14ac:dyDescent="0.2">
      <c r="J487" s="65">
        <v>45223</v>
      </c>
      <c r="K487" s="57">
        <v>23.439006082848614</v>
      </c>
      <c r="L487" s="67">
        <v>100</v>
      </c>
      <c r="O487" s="55"/>
      <c r="Q487" s="55"/>
    </row>
    <row r="488" spans="10:17" x14ac:dyDescent="0.2">
      <c r="J488" s="65">
        <v>45245</v>
      </c>
      <c r="K488" s="57">
        <v>26.288147162518989</v>
      </c>
      <c r="L488" s="67">
        <v>25</v>
      </c>
      <c r="O488" s="55"/>
      <c r="Q488" s="55"/>
    </row>
    <row r="489" spans="10:17" x14ac:dyDescent="0.2">
      <c r="J489" s="65">
        <v>45247</v>
      </c>
      <c r="K489" s="57">
        <v>46.010904379712386</v>
      </c>
      <c r="L489" s="67">
        <v>300</v>
      </c>
      <c r="O489" s="55"/>
      <c r="Q489" s="55"/>
    </row>
    <row r="490" spans="10:17" x14ac:dyDescent="0.2">
      <c r="J490" s="65">
        <v>45322</v>
      </c>
      <c r="K490" s="57">
        <v>28.251770669212391</v>
      </c>
      <c r="L490" s="67">
        <v>200</v>
      </c>
      <c r="O490" s="55"/>
      <c r="Q490" s="55"/>
    </row>
    <row r="491" spans="10:17" x14ac:dyDescent="0.2">
      <c r="J491" s="65">
        <v>45337</v>
      </c>
      <c r="K491" s="57">
        <v>35.069312574602655</v>
      </c>
      <c r="L491" s="67">
        <v>125</v>
      </c>
      <c r="O491" s="55"/>
      <c r="Q491" s="55"/>
    </row>
    <row r="492" spans="10:17" x14ac:dyDescent="0.2">
      <c r="J492" s="65">
        <v>45372</v>
      </c>
      <c r="K492" s="57">
        <v>47.374907061169623</v>
      </c>
      <c r="L492" s="67">
        <v>35</v>
      </c>
      <c r="O492" s="55"/>
      <c r="Q492" s="55"/>
    </row>
    <row r="493" spans="10:17" x14ac:dyDescent="0.2">
      <c r="J493" s="65">
        <v>45415</v>
      </c>
      <c r="K493" s="57">
        <v>25.055891705414471</v>
      </c>
      <c r="L493" s="67">
        <v>127.85</v>
      </c>
      <c r="O493" s="55"/>
      <c r="Q493" s="55"/>
    </row>
    <row r="494" spans="10:17" x14ac:dyDescent="0.2">
      <c r="J494" s="66">
        <v>45415</v>
      </c>
      <c r="K494" s="64">
        <v>25.323830431744046</v>
      </c>
      <c r="L494" s="68">
        <v>700</v>
      </c>
      <c r="O494" s="55"/>
      <c r="Q494" s="55"/>
    </row>
    <row r="495" spans="10:17" x14ac:dyDescent="0.2">
      <c r="O495" s="55"/>
      <c r="Q495" s="55"/>
    </row>
    <row r="496" spans="10:17" x14ac:dyDescent="0.2">
      <c r="O496" s="55"/>
      <c r="Q496" s="55"/>
    </row>
    <row r="497" spans="15:17" x14ac:dyDescent="0.2">
      <c r="O497" s="55"/>
      <c r="Q497" s="55"/>
    </row>
    <row r="498" spans="15:17" x14ac:dyDescent="0.2">
      <c r="O498" s="55"/>
      <c r="Q498" s="55"/>
    </row>
    <row r="499" spans="15:17" x14ac:dyDescent="0.2">
      <c r="O499" s="55"/>
      <c r="Q499" s="55"/>
    </row>
    <row r="500" spans="15:17" x14ac:dyDescent="0.2">
      <c r="O500" s="55"/>
      <c r="Q500" s="55"/>
    </row>
    <row r="501" spans="15:17" x14ac:dyDescent="0.2">
      <c r="O501" s="55"/>
      <c r="Q501" s="55"/>
    </row>
    <row r="502" spans="15:17" x14ac:dyDescent="0.2">
      <c r="O502" s="55"/>
      <c r="Q502" s="55"/>
    </row>
    <row r="503" spans="15:17" x14ac:dyDescent="0.2">
      <c r="O503" s="55"/>
      <c r="Q503" s="55"/>
    </row>
    <row r="504" spans="15:17" x14ac:dyDescent="0.2">
      <c r="O504" s="55"/>
      <c r="Q504" s="55"/>
    </row>
    <row r="505" spans="15:17" x14ac:dyDescent="0.2">
      <c r="O505" s="55"/>
      <c r="Q505" s="55"/>
    </row>
    <row r="506" spans="15:17" x14ac:dyDescent="0.2">
      <c r="O506" s="55"/>
      <c r="Q506" s="55"/>
    </row>
    <row r="507" spans="15:17" x14ac:dyDescent="0.2">
      <c r="O507" s="55"/>
      <c r="Q507" s="55"/>
    </row>
    <row r="508" spans="15:17" x14ac:dyDescent="0.2">
      <c r="O508" s="55"/>
      <c r="Q508" s="55"/>
    </row>
    <row r="509" spans="15:17" x14ac:dyDescent="0.2">
      <c r="O509" s="55"/>
      <c r="Q509" s="55"/>
    </row>
    <row r="510" spans="15:17" x14ac:dyDescent="0.2">
      <c r="O510" s="55"/>
      <c r="Q510" s="55"/>
    </row>
    <row r="511" spans="15:17" x14ac:dyDescent="0.2">
      <c r="O511" s="55"/>
      <c r="Q511" s="55"/>
    </row>
    <row r="512" spans="15:17" x14ac:dyDescent="0.2">
      <c r="O512" s="55"/>
      <c r="Q512" s="55"/>
    </row>
    <row r="513" spans="15:17" x14ac:dyDescent="0.2">
      <c r="O513" s="55"/>
      <c r="Q513" s="55"/>
    </row>
    <row r="514" spans="15:17" x14ac:dyDescent="0.2">
      <c r="O514" s="55"/>
      <c r="Q514" s="55"/>
    </row>
    <row r="515" spans="15:17" x14ac:dyDescent="0.2">
      <c r="O515" s="55"/>
      <c r="Q515" s="55"/>
    </row>
    <row r="516" spans="15:17" x14ac:dyDescent="0.2">
      <c r="O516" s="55"/>
      <c r="Q516" s="55"/>
    </row>
    <row r="517" spans="15:17" x14ac:dyDescent="0.2">
      <c r="O517" s="55"/>
      <c r="Q517" s="55"/>
    </row>
    <row r="518" spans="15:17" x14ac:dyDescent="0.2">
      <c r="O518" s="55"/>
      <c r="Q518" s="55"/>
    </row>
    <row r="519" spans="15:17" x14ac:dyDescent="0.2">
      <c r="O519" s="55"/>
      <c r="Q519" s="55"/>
    </row>
    <row r="520" spans="15:17" x14ac:dyDescent="0.2">
      <c r="O520" s="55"/>
      <c r="Q520" s="55"/>
    </row>
    <row r="521" spans="15:17" x14ac:dyDescent="0.2">
      <c r="O521" s="55"/>
      <c r="Q521" s="55"/>
    </row>
    <row r="522" spans="15:17" x14ac:dyDescent="0.2">
      <c r="O522" s="55"/>
      <c r="Q522" s="55"/>
    </row>
    <row r="523" spans="15:17" x14ac:dyDescent="0.2">
      <c r="O523" s="55"/>
      <c r="Q523" s="55"/>
    </row>
    <row r="524" spans="15:17" x14ac:dyDescent="0.2">
      <c r="O524" s="55"/>
      <c r="Q524" s="55"/>
    </row>
    <row r="525" spans="15:17" x14ac:dyDescent="0.2">
      <c r="O525" s="55"/>
      <c r="Q525" s="55"/>
    </row>
    <row r="526" spans="15:17" x14ac:dyDescent="0.2">
      <c r="O526" s="55"/>
      <c r="Q526" s="55"/>
    </row>
    <row r="527" spans="15:17" x14ac:dyDescent="0.2">
      <c r="O527" s="55"/>
      <c r="Q527" s="55"/>
    </row>
    <row r="528" spans="15:17" x14ac:dyDescent="0.2">
      <c r="O528" s="55"/>
      <c r="Q528" s="55"/>
    </row>
    <row r="529" spans="15:17" x14ac:dyDescent="0.2">
      <c r="O529" s="55"/>
      <c r="Q529" s="55"/>
    </row>
    <row r="530" spans="15:17" x14ac:dyDescent="0.2">
      <c r="O530" s="55"/>
      <c r="Q530" s="55"/>
    </row>
    <row r="531" spans="15:17" x14ac:dyDescent="0.2">
      <c r="O531" s="55"/>
      <c r="Q531" s="55"/>
    </row>
    <row r="532" spans="15:17" x14ac:dyDescent="0.2">
      <c r="O532" s="55"/>
      <c r="Q532" s="55"/>
    </row>
    <row r="533" spans="15:17" x14ac:dyDescent="0.2">
      <c r="O533" s="55"/>
      <c r="Q533" s="55"/>
    </row>
    <row r="534" spans="15:17" x14ac:dyDescent="0.2">
      <c r="O534" s="55"/>
      <c r="Q534" s="55"/>
    </row>
    <row r="535" spans="15:17" x14ac:dyDescent="0.2">
      <c r="O535" s="55"/>
      <c r="Q535" s="55"/>
    </row>
    <row r="536" spans="15:17" x14ac:dyDescent="0.2">
      <c r="O536" s="55"/>
      <c r="Q536" s="55"/>
    </row>
    <row r="537" spans="15:17" x14ac:dyDescent="0.2">
      <c r="O537" s="55"/>
      <c r="Q537" s="55"/>
    </row>
    <row r="538" spans="15:17" x14ac:dyDescent="0.2">
      <c r="O538" s="55"/>
      <c r="Q538" s="55"/>
    </row>
    <row r="539" spans="15:17" x14ac:dyDescent="0.2">
      <c r="O539" s="55"/>
      <c r="Q539" s="55"/>
    </row>
    <row r="540" spans="15:17" x14ac:dyDescent="0.2">
      <c r="O540" s="55"/>
      <c r="Q540" s="55"/>
    </row>
    <row r="541" spans="15:17" x14ac:dyDescent="0.2">
      <c r="O541" s="55"/>
      <c r="Q541" s="55"/>
    </row>
    <row r="542" spans="15:17" x14ac:dyDescent="0.2">
      <c r="O542" s="55"/>
      <c r="Q542" s="55"/>
    </row>
    <row r="543" spans="15:17" x14ac:dyDescent="0.2">
      <c r="O543" s="55"/>
      <c r="Q543" s="55"/>
    </row>
    <row r="544" spans="15:17" x14ac:dyDescent="0.2">
      <c r="Q544" s="55"/>
    </row>
    <row r="545" spans="17:17" x14ac:dyDescent="0.2">
      <c r="Q545" s="55"/>
    </row>
    <row r="546" spans="17:17" x14ac:dyDescent="0.2">
      <c r="Q546" s="55"/>
    </row>
    <row r="547" spans="17:17" x14ac:dyDescent="0.2">
      <c r="Q547" s="55"/>
    </row>
    <row r="548" spans="17:17" x14ac:dyDescent="0.2">
      <c r="Q548" s="55"/>
    </row>
    <row r="549" spans="17:17" x14ac:dyDescent="0.2">
      <c r="Q549" s="55"/>
    </row>
    <row r="550" spans="17:17" x14ac:dyDescent="0.2">
      <c r="Q550" s="55"/>
    </row>
  </sheetData>
  <sortState xmlns:xlrd2="http://schemas.microsoft.com/office/spreadsheetml/2017/richdata2" ref="O28:Q360">
    <sortCondition ref="O28:O360"/>
  </sortState>
  <pageMargins left="0.75" right="0.75" top="1" bottom="1" header="0.5" footer="0.5"/>
  <pageSetup orientation="portrait" r:id="rId1"/>
  <headerFooter alignWithMargins="0"/>
  <drawing r:id="rId2"/>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Sheet57">
    <tabColor theme="5" tint="0.39997558519241921"/>
  </sheetPr>
  <dimension ref="A1:V35"/>
  <sheetViews>
    <sheetView zoomScaleNormal="100" workbookViewId="0">
      <selection activeCell="Z39" sqref="Z39"/>
    </sheetView>
  </sheetViews>
  <sheetFormatPr defaultColWidth="8.7109375" defaultRowHeight="12.75" x14ac:dyDescent="0.2"/>
  <cols>
    <col min="1" max="1" width="8.7109375" style="1"/>
    <col min="2" max="2" width="24" style="1" bestFit="1" customWidth="1"/>
    <col min="3" max="3" width="5.42578125" style="1" bestFit="1" customWidth="1"/>
    <col min="4" max="4" width="6" style="1" bestFit="1" customWidth="1"/>
    <col min="5" max="21" width="5.42578125" style="1" bestFit="1" customWidth="1"/>
    <col min="22" max="16384" width="8.7109375" style="1"/>
  </cols>
  <sheetData>
    <row r="1" spans="1:1" ht="15" x14ac:dyDescent="0.25">
      <c r="A1" s="12" t="s">
        <v>142</v>
      </c>
    </row>
    <row r="2" spans="1:1" x14ac:dyDescent="0.2">
      <c r="A2" s="11"/>
    </row>
    <row r="3" spans="1:1" x14ac:dyDescent="0.2">
      <c r="A3" s="11"/>
    </row>
    <row r="4" spans="1:1" x14ac:dyDescent="0.2">
      <c r="A4" s="11"/>
    </row>
    <row r="5" spans="1:1" x14ac:dyDescent="0.2">
      <c r="A5" s="11"/>
    </row>
    <row r="6" spans="1:1" x14ac:dyDescent="0.2">
      <c r="A6" s="11"/>
    </row>
    <row r="7" spans="1:1" x14ac:dyDescent="0.2">
      <c r="A7" s="11"/>
    </row>
    <row r="8" spans="1:1" x14ac:dyDescent="0.2">
      <c r="A8" s="11"/>
    </row>
    <row r="9" spans="1:1" x14ac:dyDescent="0.2">
      <c r="A9" s="11"/>
    </row>
    <row r="10" spans="1:1" x14ac:dyDescent="0.2">
      <c r="A10" s="11"/>
    </row>
    <row r="11" spans="1:1" x14ac:dyDescent="0.2">
      <c r="A11" s="11"/>
    </row>
    <row r="12" spans="1:1" x14ac:dyDescent="0.2">
      <c r="A12" s="11"/>
    </row>
    <row r="13" spans="1:1" x14ac:dyDescent="0.2">
      <c r="A13" s="11"/>
    </row>
    <row r="14" spans="1:1" x14ac:dyDescent="0.2">
      <c r="A14" s="11"/>
    </row>
    <row r="15" spans="1:1" x14ac:dyDescent="0.2">
      <c r="A15" s="11"/>
    </row>
    <row r="16" spans="1:1" x14ac:dyDescent="0.2">
      <c r="A16" s="11"/>
    </row>
    <row r="17" spans="1:22" x14ac:dyDescent="0.2">
      <c r="A17" s="11"/>
    </row>
    <row r="18" spans="1:22" x14ac:dyDescent="0.2">
      <c r="A18" s="11"/>
    </row>
    <row r="19" spans="1:22" x14ac:dyDescent="0.2">
      <c r="A19" s="11"/>
    </row>
    <row r="20" spans="1:22" x14ac:dyDescent="0.2">
      <c r="A20" s="11"/>
    </row>
    <row r="21" spans="1:22" x14ac:dyDescent="0.2">
      <c r="A21" s="11"/>
    </row>
    <row r="22" spans="1:22" x14ac:dyDescent="0.2">
      <c r="A22" s="23" t="s">
        <v>124</v>
      </c>
    </row>
    <row r="23" spans="1:22" x14ac:dyDescent="0.2">
      <c r="A23" s="23" t="s">
        <v>143</v>
      </c>
    </row>
    <row r="24" spans="1:22" x14ac:dyDescent="0.2">
      <c r="A24" s="23"/>
      <c r="C24" s="56">
        <v>1</v>
      </c>
      <c r="D24" s="56">
        <f t="shared" ref="D24:S24" si="0">C24+1</f>
        <v>2</v>
      </c>
      <c r="E24" s="56">
        <f t="shared" si="0"/>
        <v>3</v>
      </c>
      <c r="F24" s="56">
        <f t="shared" si="0"/>
        <v>4</v>
      </c>
      <c r="G24" s="56">
        <f t="shared" si="0"/>
        <v>5</v>
      </c>
      <c r="H24" s="56">
        <f t="shared" si="0"/>
        <v>6</v>
      </c>
      <c r="I24" s="56">
        <f t="shared" si="0"/>
        <v>7</v>
      </c>
      <c r="J24" s="56">
        <f t="shared" si="0"/>
        <v>8</v>
      </c>
      <c r="K24" s="56">
        <f t="shared" si="0"/>
        <v>9</v>
      </c>
      <c r="L24" s="56">
        <f t="shared" si="0"/>
        <v>10</v>
      </c>
      <c r="M24" s="56">
        <f t="shared" si="0"/>
        <v>11</v>
      </c>
      <c r="N24" s="56">
        <f t="shared" si="0"/>
        <v>12</v>
      </c>
      <c r="O24" s="56">
        <f t="shared" si="0"/>
        <v>13</v>
      </c>
      <c r="P24" s="56">
        <f t="shared" si="0"/>
        <v>14</v>
      </c>
      <c r="Q24" s="56">
        <f t="shared" si="0"/>
        <v>15</v>
      </c>
      <c r="R24" s="56">
        <f t="shared" si="0"/>
        <v>16</v>
      </c>
      <c r="S24" s="56">
        <f t="shared" si="0"/>
        <v>17</v>
      </c>
    </row>
    <row r="25" spans="1:22" x14ac:dyDescent="0.2">
      <c r="A25" s="18"/>
      <c r="B25" s="56"/>
      <c r="C25" s="56">
        <v>2024</v>
      </c>
      <c r="D25" s="56"/>
      <c r="E25" s="56">
        <v>2026</v>
      </c>
      <c r="F25" s="56"/>
      <c r="G25" s="56">
        <v>2028</v>
      </c>
      <c r="H25" s="56"/>
      <c r="I25" s="56">
        <v>2030</v>
      </c>
      <c r="J25" s="56"/>
      <c r="K25" s="56">
        <v>2032</v>
      </c>
      <c r="L25" s="56"/>
      <c r="M25" s="56">
        <v>2034</v>
      </c>
      <c r="N25" s="56"/>
      <c r="O25" s="56">
        <v>2036</v>
      </c>
      <c r="P25" s="56"/>
      <c r="Q25" s="56">
        <v>2038</v>
      </c>
      <c r="R25" s="56"/>
      <c r="S25" s="56">
        <v>2040</v>
      </c>
      <c r="U25" s="8"/>
    </row>
    <row r="26" spans="1:22" x14ac:dyDescent="0.2">
      <c r="A26" s="1053" t="s">
        <v>2834</v>
      </c>
      <c r="B26" s="38"/>
      <c r="C26" s="38"/>
      <c r="D26" s="38"/>
      <c r="E26" s="38"/>
      <c r="F26" s="38"/>
      <c r="G26" s="38"/>
      <c r="H26" s="38"/>
      <c r="I26" s="38"/>
      <c r="J26" s="38"/>
      <c r="K26" s="38"/>
      <c r="L26" s="38"/>
      <c r="M26" s="38"/>
      <c r="N26" s="38"/>
      <c r="O26" s="38"/>
      <c r="P26" s="38"/>
      <c r="Q26" s="38"/>
      <c r="R26" s="38"/>
      <c r="S26" s="38"/>
    </row>
    <row r="27" spans="1:22" x14ac:dyDescent="0.2">
      <c r="A27" s="16"/>
      <c r="B27" s="1054" t="s">
        <v>83</v>
      </c>
      <c r="C27" s="173">
        <v>24.785032372522572</v>
      </c>
      <c r="D27" s="173">
        <v>24.48109945003787</v>
      </c>
      <c r="E27" s="173">
        <v>24.37508163353418</v>
      </c>
      <c r="F27" s="173">
        <v>24.620582885773985</v>
      </c>
      <c r="G27" s="173">
        <v>24.596463758877174</v>
      </c>
      <c r="H27" s="173">
        <v>24.311559939664498</v>
      </c>
      <c r="I27" s="173">
        <v>23.780729309906111</v>
      </c>
      <c r="J27" s="173">
        <v>23.248791626052164</v>
      </c>
      <c r="K27" s="173">
        <v>22.727842823828354</v>
      </c>
      <c r="L27" s="173">
        <v>22.202057503739201</v>
      </c>
      <c r="M27" s="173">
        <v>21.465930624432183</v>
      </c>
      <c r="N27" s="173">
        <v>20.974785358832147</v>
      </c>
      <c r="O27" s="173">
        <v>20.295610580178931</v>
      </c>
      <c r="P27" s="173">
        <v>19.851286651948115</v>
      </c>
      <c r="Q27" s="173">
        <v>19.421860385482997</v>
      </c>
      <c r="R27" s="173">
        <v>20.153925457921606</v>
      </c>
      <c r="S27" s="173">
        <v>19.714275129069826</v>
      </c>
      <c r="V27" s="32"/>
    </row>
    <row r="28" spans="1:22" x14ac:dyDescent="0.2">
      <c r="A28" s="16"/>
      <c r="B28" s="1054" t="s">
        <v>84</v>
      </c>
      <c r="C28" s="173">
        <v>32.964568659339783</v>
      </c>
      <c r="D28" s="173">
        <v>33.114069112484877</v>
      </c>
      <c r="E28" s="173">
        <v>32.210354599716368</v>
      </c>
      <c r="F28" s="173">
        <v>31.949307593179608</v>
      </c>
      <c r="G28" s="173">
        <v>31.34386479294275</v>
      </c>
      <c r="H28" s="173">
        <v>31.254077384795984</v>
      </c>
      <c r="I28" s="173">
        <v>30.777938020595336</v>
      </c>
      <c r="J28" s="173">
        <v>30.089483732624601</v>
      </c>
      <c r="K28" s="173">
        <v>29.415251679528204</v>
      </c>
      <c r="L28" s="173">
        <v>28.734760018277857</v>
      </c>
      <c r="M28" s="173">
        <v>28.770385845296115</v>
      </c>
      <c r="N28" s="173">
        <v>28.112113020109554</v>
      </c>
      <c r="O28" s="173">
        <v>27.561386869236159</v>
      </c>
      <c r="P28" s="173">
        <v>26.957996119652709</v>
      </c>
      <c r="Q28" s="173">
        <v>26.374836356358088</v>
      </c>
      <c r="R28" s="173">
        <v>25.731094777227039</v>
      </c>
      <c r="S28" s="173">
        <v>25.169780590363366</v>
      </c>
      <c r="V28" s="32"/>
    </row>
    <row r="29" spans="1:22" x14ac:dyDescent="0.2">
      <c r="A29" s="16"/>
      <c r="B29" s="1054" t="s">
        <v>85</v>
      </c>
      <c r="C29" s="173">
        <v>48.271754660151302</v>
      </c>
      <c r="D29" s="173">
        <v>45.828495879621315</v>
      </c>
      <c r="E29" s="173">
        <v>44.881132387216589</v>
      </c>
      <c r="F29" s="173">
        <v>52.116375168354381</v>
      </c>
      <c r="G29" s="173">
        <v>50.143013210648803</v>
      </c>
      <c r="H29" s="173">
        <v>48.855543970530356</v>
      </c>
      <c r="I29" s="173">
        <v>49.091990785073335</v>
      </c>
      <c r="J29" s="173">
        <v>49.320752652634354</v>
      </c>
      <c r="K29" s="173">
        <v>48.41893915482926</v>
      </c>
      <c r="L29" s="173">
        <v>47.298816685696004</v>
      </c>
      <c r="M29" s="173">
        <v>46.242254747975124</v>
      </c>
      <c r="N29" s="173">
        <v>45.184221677455014</v>
      </c>
      <c r="O29" s="173">
        <v>44.214770260813125</v>
      </c>
      <c r="P29" s="173">
        <v>43.246793449743762</v>
      </c>
      <c r="Q29" s="173">
        <v>42.311271769294436</v>
      </c>
      <c r="R29" s="173">
        <v>39.625046443233828</v>
      </c>
      <c r="S29" s="173">
        <v>38.760640909140349</v>
      </c>
      <c r="V29" s="32"/>
    </row>
    <row r="30" spans="1:22" x14ac:dyDescent="0.2">
      <c r="A30" s="472"/>
      <c r="B30" s="607" t="s">
        <v>86</v>
      </c>
      <c r="C30" s="608">
        <f t="shared" ref="C30:S30" si="1">C29-C27</f>
        <v>23.48672228762873</v>
      </c>
      <c r="D30" s="608">
        <f t="shared" si="1"/>
        <v>21.347396429583444</v>
      </c>
      <c r="E30" s="608">
        <f t="shared" si="1"/>
        <v>20.506050753682409</v>
      </c>
      <c r="F30" s="608">
        <f t="shared" si="1"/>
        <v>27.495792282580396</v>
      </c>
      <c r="G30" s="608">
        <f t="shared" si="1"/>
        <v>25.546549451771629</v>
      </c>
      <c r="H30" s="608">
        <f t="shared" si="1"/>
        <v>24.543984030865857</v>
      </c>
      <c r="I30" s="608">
        <f t="shared" si="1"/>
        <v>25.311261475167225</v>
      </c>
      <c r="J30" s="608">
        <f t="shared" si="1"/>
        <v>26.071961026582191</v>
      </c>
      <c r="K30" s="608">
        <f t="shared" si="1"/>
        <v>25.691096331000907</v>
      </c>
      <c r="L30" s="608">
        <f t="shared" si="1"/>
        <v>25.096759181956802</v>
      </c>
      <c r="M30" s="608">
        <f t="shared" si="1"/>
        <v>24.776324123542942</v>
      </c>
      <c r="N30" s="608">
        <f t="shared" si="1"/>
        <v>24.209436318622867</v>
      </c>
      <c r="O30" s="608">
        <f t="shared" si="1"/>
        <v>23.919159680634195</v>
      </c>
      <c r="P30" s="608">
        <f t="shared" si="1"/>
        <v>23.395506797795647</v>
      </c>
      <c r="Q30" s="608">
        <f t="shared" si="1"/>
        <v>22.889411383811439</v>
      </c>
      <c r="R30" s="608">
        <f t="shared" si="1"/>
        <v>19.471120985312222</v>
      </c>
      <c r="S30" s="608">
        <f t="shared" si="1"/>
        <v>19.046365780070523</v>
      </c>
    </row>
    <row r="31" spans="1:22" x14ac:dyDescent="0.2">
      <c r="A31" s="609" t="s">
        <v>2833</v>
      </c>
      <c r="C31" s="173"/>
      <c r="D31" s="173"/>
      <c r="E31" s="173"/>
      <c r="F31" s="173"/>
      <c r="G31" s="173"/>
      <c r="H31" s="173"/>
      <c r="I31" s="173"/>
      <c r="J31" s="173"/>
      <c r="K31" s="173"/>
      <c r="L31" s="173"/>
      <c r="M31" s="173"/>
      <c r="N31" s="173"/>
      <c r="O31" s="173"/>
      <c r="P31" s="173"/>
      <c r="Q31" s="173"/>
      <c r="R31" s="173"/>
      <c r="S31" s="173"/>
    </row>
    <row r="32" spans="1:22" x14ac:dyDescent="0.2">
      <c r="A32" s="16"/>
      <c r="B32" s="1" t="s">
        <v>87</v>
      </c>
      <c r="C32" s="173">
        <v>18.934207741326315</v>
      </c>
      <c r="D32" s="173">
        <v>21.916863557717583</v>
      </c>
      <c r="E32" s="173">
        <v>22.402139323296609</v>
      </c>
      <c r="F32" s="173">
        <v>22.984864148182492</v>
      </c>
      <c r="G32" s="173">
        <v>22.987150700398569</v>
      </c>
      <c r="H32" s="173">
        <v>23.409792179381824</v>
      </c>
      <c r="I32" s="173">
        <v>23.68783190204805</v>
      </c>
      <c r="J32" s="173">
        <v>23.989505119817373</v>
      </c>
      <c r="K32" s="173">
        <v>24.139677744797567</v>
      </c>
      <c r="L32" s="173">
        <v>23.743625011735801</v>
      </c>
      <c r="M32" s="173">
        <v>23.555139664351707</v>
      </c>
      <c r="N32" s="173">
        <v>23.551987820254837</v>
      </c>
      <c r="O32" s="173">
        <v>23.479948473050364</v>
      </c>
      <c r="P32" s="173">
        <v>23.600522243822841</v>
      </c>
      <c r="Q32" s="173">
        <v>23.960426987385663</v>
      </c>
      <c r="R32" s="173">
        <v>23.864668973165035</v>
      </c>
      <c r="S32" s="173">
        <v>24.216861079352185</v>
      </c>
    </row>
    <row r="33" spans="1:19" x14ac:dyDescent="0.2">
      <c r="A33" s="16"/>
      <c r="B33" s="1" t="s">
        <v>88</v>
      </c>
      <c r="C33" s="173">
        <v>21.635759774753577</v>
      </c>
      <c r="D33" s="173">
        <v>25.237307652347113</v>
      </c>
      <c r="E33" s="173">
        <v>25.343141984317054</v>
      </c>
      <c r="F33" s="173">
        <v>25.360931423509438</v>
      </c>
      <c r="G33" s="173">
        <v>25.411343894249391</v>
      </c>
      <c r="H33" s="173">
        <v>25.570709268596762</v>
      </c>
      <c r="I33" s="173">
        <v>25.648597453153545</v>
      </c>
      <c r="J33" s="173">
        <v>25.721758033462663</v>
      </c>
      <c r="K33" s="173">
        <v>25.816327756739192</v>
      </c>
      <c r="L33" s="173">
        <v>25.940124583090881</v>
      </c>
      <c r="M33" s="173">
        <v>26.853847797789566</v>
      </c>
      <c r="N33" s="173">
        <v>27.819109843544307</v>
      </c>
      <c r="O33" s="173">
        <v>28.071517374911473</v>
      </c>
      <c r="P33" s="173">
        <v>28.417475723119036</v>
      </c>
      <c r="Q33" s="173">
        <v>29.504773369165164</v>
      </c>
      <c r="R33" s="173">
        <v>29.302287398945484</v>
      </c>
      <c r="S33" s="173">
        <v>30.406622435096921</v>
      </c>
    </row>
    <row r="34" spans="1:19" x14ac:dyDescent="0.2">
      <c r="A34" s="16"/>
      <c r="B34" s="1" t="s">
        <v>89</v>
      </c>
      <c r="C34" s="173">
        <v>28.890080822143265</v>
      </c>
      <c r="D34" s="173">
        <v>36.705429824684948</v>
      </c>
      <c r="E34" s="173">
        <v>39.234275891526948</v>
      </c>
      <c r="F34" s="173">
        <v>40.190035788193541</v>
      </c>
      <c r="G34" s="173">
        <v>41.304500933811667</v>
      </c>
      <c r="H34" s="173">
        <v>41.858666319821339</v>
      </c>
      <c r="I34" s="173">
        <v>41.798038407469562</v>
      </c>
      <c r="J34" s="173">
        <v>42.462936006436315</v>
      </c>
      <c r="K34" s="173">
        <v>43.517341177038844</v>
      </c>
      <c r="L34" s="173">
        <v>43.723393489433128</v>
      </c>
      <c r="M34" s="173">
        <v>45.259824620317133</v>
      </c>
      <c r="N34" s="173">
        <v>46.389068833105121</v>
      </c>
      <c r="O34" s="173">
        <v>47.038267104577507</v>
      </c>
      <c r="P34" s="173">
        <v>47.375925077980959</v>
      </c>
      <c r="Q34" s="173">
        <v>47.68752282262718</v>
      </c>
      <c r="R34" s="173">
        <v>47.917285349509129</v>
      </c>
      <c r="S34" s="173">
        <v>48.304711722565507</v>
      </c>
    </row>
    <row r="35" spans="1:19" x14ac:dyDescent="0.2">
      <c r="A35" s="472"/>
      <c r="B35" s="607" t="s">
        <v>86</v>
      </c>
      <c r="C35" s="608">
        <f t="shared" ref="C35:S35" si="2">C34-C32</f>
        <v>9.95587308081695</v>
      </c>
      <c r="D35" s="608">
        <f t="shared" si="2"/>
        <v>14.788566266967365</v>
      </c>
      <c r="E35" s="608">
        <f t="shared" si="2"/>
        <v>16.832136568230339</v>
      </c>
      <c r="F35" s="608">
        <f t="shared" si="2"/>
        <v>17.205171640011049</v>
      </c>
      <c r="G35" s="608">
        <f t="shared" si="2"/>
        <v>18.317350233413098</v>
      </c>
      <c r="H35" s="608">
        <f t="shared" si="2"/>
        <v>18.448874140439514</v>
      </c>
      <c r="I35" s="608">
        <f t="shared" si="2"/>
        <v>18.110206505421512</v>
      </c>
      <c r="J35" s="608">
        <f t="shared" si="2"/>
        <v>18.473430886618942</v>
      </c>
      <c r="K35" s="608">
        <f t="shared" si="2"/>
        <v>19.377663432241278</v>
      </c>
      <c r="L35" s="608">
        <f t="shared" si="2"/>
        <v>19.979768477697327</v>
      </c>
      <c r="M35" s="608">
        <f t="shared" si="2"/>
        <v>21.704684955965426</v>
      </c>
      <c r="N35" s="608">
        <f t="shared" si="2"/>
        <v>22.837081012850284</v>
      </c>
      <c r="O35" s="608">
        <f t="shared" si="2"/>
        <v>23.558318631527143</v>
      </c>
      <c r="P35" s="608">
        <f t="shared" si="2"/>
        <v>23.775402834158118</v>
      </c>
      <c r="Q35" s="608">
        <f t="shared" si="2"/>
        <v>23.727095835241517</v>
      </c>
      <c r="R35" s="608">
        <f t="shared" si="2"/>
        <v>24.052616376344094</v>
      </c>
      <c r="S35" s="608">
        <f t="shared" si="2"/>
        <v>24.087850643213322</v>
      </c>
    </row>
  </sheetData>
  <pageMargins left="0.7" right="0.7" top="0.75" bottom="0.75" header="0.3" footer="0.3"/>
  <pageSetup orientation="portrait" horizontalDpi="1200" verticalDpi="1200" r:id="rId1"/>
  <drawing r:id="rId2"/>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6C79EDD-5D9A-472D-9E77-616608A974B6}">
  <sheetPr>
    <tabColor theme="4" tint="0.39997558519241921"/>
  </sheetPr>
  <dimension ref="A1:AW142"/>
  <sheetViews>
    <sheetView zoomScaleNormal="100" workbookViewId="0">
      <selection activeCell="P47" sqref="P47"/>
    </sheetView>
  </sheetViews>
  <sheetFormatPr defaultColWidth="9.140625" defaultRowHeight="12.75" x14ac:dyDescent="0.2"/>
  <cols>
    <col min="1" max="1" width="9.140625" style="692"/>
    <col min="2" max="2" width="1.42578125" style="692" customWidth="1"/>
    <col min="3" max="16384" width="9.140625" style="692"/>
  </cols>
  <sheetData>
    <row r="1" spans="1:30" ht="14.45" customHeight="1" x14ac:dyDescent="0.25">
      <c r="A1" s="175" t="s">
        <v>350</v>
      </c>
    </row>
    <row r="2" spans="1:30" x14ac:dyDescent="0.2">
      <c r="A2" s="84" t="s">
        <v>397</v>
      </c>
    </row>
    <row r="3" spans="1:30" x14ac:dyDescent="0.2">
      <c r="AA3" s="24"/>
      <c r="AB3" s="24"/>
      <c r="AC3" s="24"/>
      <c r="AD3" s="24"/>
    </row>
    <row r="4" spans="1:30" x14ac:dyDescent="0.2">
      <c r="AA4" s="24"/>
      <c r="AB4" s="24"/>
      <c r="AC4" s="24"/>
      <c r="AD4" s="24"/>
    </row>
    <row r="5" spans="1:30" x14ac:dyDescent="0.2">
      <c r="AA5" s="24"/>
      <c r="AB5" s="24"/>
      <c r="AC5" s="24"/>
      <c r="AD5" s="24"/>
    </row>
    <row r="6" spans="1:30" x14ac:dyDescent="0.2">
      <c r="AA6" s="24"/>
      <c r="AB6" s="24"/>
      <c r="AC6" s="24"/>
      <c r="AD6" s="24"/>
    </row>
    <row r="7" spans="1:30" x14ac:dyDescent="0.2">
      <c r="AA7" s="24"/>
      <c r="AB7" s="24"/>
      <c r="AC7" s="24"/>
      <c r="AD7" s="24"/>
    </row>
    <row r="8" spans="1:30" x14ac:dyDescent="0.2">
      <c r="AA8" s="24"/>
      <c r="AB8" s="24"/>
      <c r="AC8" s="24"/>
      <c r="AD8" s="24"/>
    </row>
    <row r="9" spans="1:30" x14ac:dyDescent="0.2">
      <c r="AA9" s="24"/>
      <c r="AB9" s="24"/>
      <c r="AC9" s="24"/>
      <c r="AD9" s="24"/>
    </row>
    <row r="10" spans="1:30" x14ac:dyDescent="0.2">
      <c r="AA10" s="24"/>
      <c r="AB10" s="24"/>
      <c r="AC10" s="24"/>
      <c r="AD10" s="24"/>
    </row>
    <row r="11" spans="1:30" x14ac:dyDescent="0.2">
      <c r="AA11" s="24"/>
      <c r="AB11" s="24"/>
      <c r="AC11" s="24"/>
      <c r="AD11" s="24"/>
    </row>
    <row r="12" spans="1:30" x14ac:dyDescent="0.2">
      <c r="AA12" s="24"/>
      <c r="AB12" s="24"/>
      <c r="AC12" s="24"/>
      <c r="AD12" s="24"/>
    </row>
    <row r="13" spans="1:30" x14ac:dyDescent="0.2">
      <c r="AA13" s="24"/>
      <c r="AB13" s="24"/>
      <c r="AC13" s="24"/>
      <c r="AD13" s="24"/>
    </row>
    <row r="14" spans="1:30" x14ac:dyDescent="0.2">
      <c r="AA14" s="24"/>
      <c r="AB14" s="24"/>
      <c r="AC14" s="24"/>
      <c r="AD14" s="24"/>
    </row>
    <row r="15" spans="1:30" x14ac:dyDescent="0.2">
      <c r="AA15" s="24"/>
      <c r="AB15" s="24"/>
      <c r="AC15" s="24"/>
      <c r="AD15" s="24"/>
    </row>
    <row r="16" spans="1:30" x14ac:dyDescent="0.2">
      <c r="AA16" s="24"/>
      <c r="AB16" s="24"/>
      <c r="AC16" s="24"/>
      <c r="AD16" s="24"/>
    </row>
    <row r="17" spans="1:30" x14ac:dyDescent="0.2">
      <c r="AA17" s="24"/>
      <c r="AB17" s="24"/>
      <c r="AC17" s="24"/>
      <c r="AD17" s="24"/>
    </row>
    <row r="18" spans="1:30" x14ac:dyDescent="0.2">
      <c r="AA18" s="24"/>
      <c r="AB18" s="24"/>
      <c r="AC18" s="24"/>
      <c r="AD18" s="24"/>
    </row>
    <row r="19" spans="1:30" x14ac:dyDescent="0.2">
      <c r="AA19" s="24"/>
      <c r="AB19" s="24"/>
      <c r="AC19" s="24"/>
      <c r="AD19" s="24"/>
    </row>
    <row r="20" spans="1:30" x14ac:dyDescent="0.2">
      <c r="AA20" s="24"/>
      <c r="AB20" s="24"/>
      <c r="AC20" s="24"/>
      <c r="AD20" s="24"/>
    </row>
    <row r="21" spans="1:30" x14ac:dyDescent="0.2">
      <c r="AA21" s="24"/>
      <c r="AB21" s="24"/>
      <c r="AC21" s="24"/>
      <c r="AD21" s="24"/>
    </row>
    <row r="22" spans="1:30" x14ac:dyDescent="0.2">
      <c r="AA22" s="24"/>
      <c r="AB22" s="24"/>
      <c r="AC22" s="24"/>
      <c r="AD22" s="24"/>
    </row>
    <row r="23" spans="1:30" x14ac:dyDescent="0.2">
      <c r="AA23" s="24"/>
      <c r="AB23" s="24"/>
      <c r="AC23" s="24"/>
      <c r="AD23" s="24"/>
    </row>
    <row r="24" spans="1:30" x14ac:dyDescent="0.2">
      <c r="A24" s="84" t="s">
        <v>316</v>
      </c>
      <c r="K24" s="84" t="s">
        <v>316</v>
      </c>
      <c r="AA24" s="24"/>
      <c r="AB24" s="24"/>
      <c r="AC24" s="24"/>
      <c r="AD24" s="24"/>
    </row>
    <row r="25" spans="1:30" x14ac:dyDescent="0.2">
      <c r="AA25" s="24"/>
      <c r="AB25" s="24"/>
      <c r="AC25" s="24"/>
      <c r="AD25" s="24"/>
    </row>
    <row r="26" spans="1:30" x14ac:dyDescent="0.2">
      <c r="A26" s="693"/>
      <c r="B26" s="694"/>
      <c r="C26" s="695" t="s">
        <v>7</v>
      </c>
      <c r="D26" s="695" t="s">
        <v>2</v>
      </c>
      <c r="F26" s="696"/>
      <c r="G26" s="696"/>
      <c r="H26" s="697" t="s">
        <v>370</v>
      </c>
      <c r="I26" s="697" t="s">
        <v>371</v>
      </c>
      <c r="J26" s="697" t="s">
        <v>372</v>
      </c>
      <c r="K26" s="697" t="s">
        <v>373</v>
      </c>
      <c r="L26" s="697" t="s">
        <v>20</v>
      </c>
      <c r="AA26" s="24"/>
      <c r="AB26" s="24"/>
      <c r="AC26" s="24"/>
      <c r="AD26" s="24"/>
    </row>
    <row r="27" spans="1:30" ht="25.5" x14ac:dyDescent="0.2">
      <c r="A27" s="698" t="s">
        <v>365</v>
      </c>
      <c r="B27" s="699" t="s">
        <v>62</v>
      </c>
      <c r="C27" s="700">
        <v>5.2961371668284671E-3</v>
      </c>
      <c r="D27" s="700">
        <v>1.9745688829908974E-4</v>
      </c>
      <c r="F27" s="701" t="s">
        <v>7</v>
      </c>
      <c r="G27" s="701">
        <v>2015</v>
      </c>
      <c r="H27" s="464">
        <v>1.5193197936000183E-3</v>
      </c>
      <c r="I27" s="464">
        <v>2.8176052660695773E-3</v>
      </c>
      <c r="J27" s="464">
        <v>6.1418407860393243E-4</v>
      </c>
      <c r="K27" s="464">
        <v>9.0642507934007627E-4</v>
      </c>
      <c r="L27" s="702">
        <f>SUM(H27:K27)</f>
        <v>5.8575342176136044E-3</v>
      </c>
      <c r="AA27" s="24"/>
      <c r="AB27" s="24"/>
      <c r="AC27" s="24"/>
      <c r="AD27" s="24"/>
    </row>
    <row r="28" spans="1:30" x14ac:dyDescent="0.2">
      <c r="A28" s="703"/>
      <c r="B28" s="699"/>
      <c r="C28" s="700">
        <v>6.9942642339013835E-3</v>
      </c>
      <c r="D28" s="700">
        <v>6.9305376953025639E-5</v>
      </c>
      <c r="F28" s="701"/>
      <c r="G28" s="701">
        <v>2016</v>
      </c>
      <c r="H28" s="464">
        <v>2.2449116453486179E-3</v>
      </c>
      <c r="I28" s="464">
        <v>2.4917357634843635E-3</v>
      </c>
      <c r="J28" s="464">
        <v>9.9912777928114747E-4</v>
      </c>
      <c r="K28" s="464">
        <v>2.2894437102639192E-3</v>
      </c>
      <c r="L28" s="702">
        <f t="shared" ref="L28:L40" si="0">SUM(H28:K28)</f>
        <v>8.0252188983780479E-3</v>
      </c>
      <c r="AA28" s="24"/>
      <c r="AB28" s="24"/>
      <c r="AC28" s="24"/>
      <c r="AD28" s="24"/>
    </row>
    <row r="29" spans="1:30" x14ac:dyDescent="0.2">
      <c r="A29" s="703"/>
      <c r="B29" s="699"/>
      <c r="C29" s="700">
        <v>9.7997638551898681E-3</v>
      </c>
      <c r="D29" s="700">
        <v>4.600383843739905E-4</v>
      </c>
      <c r="F29" s="701"/>
      <c r="G29" s="701">
        <v>2017</v>
      </c>
      <c r="H29" s="464">
        <v>4.0114661048993592E-3</v>
      </c>
      <c r="I29" s="464">
        <v>3.6987881415942231E-3</v>
      </c>
      <c r="J29" s="464">
        <v>8.0366692783864118E-4</v>
      </c>
      <c r="K29" s="464">
        <v>1.0376774192627552E-3</v>
      </c>
      <c r="L29" s="702">
        <f t="shared" si="0"/>
        <v>9.5515985935949784E-3</v>
      </c>
      <c r="AA29" s="24"/>
      <c r="AB29" s="24"/>
      <c r="AC29" s="24"/>
      <c r="AD29" s="24"/>
    </row>
    <row r="30" spans="1:30" x14ac:dyDescent="0.2">
      <c r="A30" s="703"/>
      <c r="B30" s="699"/>
      <c r="C30" s="700">
        <v>9.3768729736675438E-3</v>
      </c>
      <c r="D30" s="700">
        <v>7.1393209436431846E-4</v>
      </c>
      <c r="F30" s="701"/>
      <c r="G30" s="701">
        <v>2018</v>
      </c>
      <c r="H30" s="464">
        <v>3.382681684912495E-3</v>
      </c>
      <c r="I30" s="464">
        <v>3.3292793330223316E-3</v>
      </c>
      <c r="J30" s="464">
        <v>8.8881965239479032E-4</v>
      </c>
      <c r="K30" s="464">
        <v>2.760520350153426E-3</v>
      </c>
      <c r="L30" s="702">
        <f t="shared" si="0"/>
        <v>1.0361301020483042E-2</v>
      </c>
      <c r="AA30" s="24"/>
      <c r="AB30" s="24"/>
      <c r="AC30" s="24"/>
      <c r="AD30" s="24"/>
    </row>
    <row r="31" spans="1:30" x14ac:dyDescent="0.2">
      <c r="A31" s="703"/>
      <c r="B31" s="699"/>
      <c r="C31" s="700">
        <v>1.5296774908252942E-2</v>
      </c>
      <c r="D31" s="700">
        <v>1.3391860663313755E-3</v>
      </c>
      <c r="F31" s="701"/>
      <c r="G31" s="701">
        <v>2019</v>
      </c>
      <c r="H31" s="464">
        <v>5.8214358469087903E-3</v>
      </c>
      <c r="I31" s="464">
        <v>1.037135120038073E-2</v>
      </c>
      <c r="J31" s="464">
        <v>2.2236922726621882E-3</v>
      </c>
      <c r="K31" s="464">
        <v>5.519751575695047E-3</v>
      </c>
      <c r="L31" s="702">
        <f t="shared" si="0"/>
        <v>2.3936230895646754E-2</v>
      </c>
      <c r="AA31" s="24"/>
      <c r="AB31" s="24"/>
      <c r="AC31" s="24"/>
      <c r="AD31" s="24"/>
    </row>
    <row r="32" spans="1:30" x14ac:dyDescent="0.2">
      <c r="A32" s="703"/>
      <c r="B32" s="699"/>
      <c r="C32" s="700">
        <v>3.9680968737343149E-3</v>
      </c>
      <c r="D32" s="700">
        <v>2.6632807242675418E-3</v>
      </c>
      <c r="F32" s="701"/>
      <c r="G32" s="701">
        <v>2020</v>
      </c>
      <c r="H32" s="464">
        <v>1.0013686780156673E-2</v>
      </c>
      <c r="I32" s="464">
        <v>1.7087086190403219E-2</v>
      </c>
      <c r="J32" s="464">
        <v>2.335783146930909E-3</v>
      </c>
      <c r="K32" s="464">
        <v>4.2748695933047757E-3</v>
      </c>
      <c r="L32" s="702">
        <f t="shared" si="0"/>
        <v>3.3711425710795578E-2</v>
      </c>
    </row>
    <row r="33" spans="1:47" x14ac:dyDescent="0.2">
      <c r="A33" s="703"/>
      <c r="B33" s="699"/>
      <c r="C33" s="700">
        <v>2.2117108242484282E-3</v>
      </c>
      <c r="D33" s="700">
        <v>5.5455383821755282E-4</v>
      </c>
      <c r="F33" s="701"/>
      <c r="G33" s="701">
        <v>2021</v>
      </c>
      <c r="H33" s="464">
        <v>8.9600793534129249E-3</v>
      </c>
      <c r="I33" s="464">
        <v>1.0757065831322816E-2</v>
      </c>
      <c r="J33" s="464">
        <v>1.9246950964034572E-3</v>
      </c>
      <c r="K33" s="464">
        <v>4.1860164314029202E-3</v>
      </c>
      <c r="L33" s="702">
        <f>SUM(H33:K33)</f>
        <v>2.5827856712542119E-2</v>
      </c>
    </row>
    <row r="34" spans="1:47" x14ac:dyDescent="0.2">
      <c r="A34" s="703"/>
      <c r="B34" s="699"/>
      <c r="C34" s="700">
        <v>2.5507018304316048E-3</v>
      </c>
      <c r="D34" s="700">
        <v>5.4498675675973626E-5</v>
      </c>
      <c r="F34" s="701"/>
      <c r="G34" s="701">
        <v>2022</v>
      </c>
      <c r="H34" s="464">
        <v>1.1713616511247455E-2</v>
      </c>
      <c r="I34" s="464">
        <v>1.6015082010110784E-2</v>
      </c>
      <c r="J34" s="464">
        <v>2.0640841671330473E-3</v>
      </c>
      <c r="K34" s="464">
        <v>2.4984061179158129E-3</v>
      </c>
      <c r="L34" s="702">
        <f>SUM(H34:K34)</f>
        <v>3.2291188806407099E-2</v>
      </c>
    </row>
    <row r="35" spans="1:47" x14ac:dyDescent="0.2">
      <c r="A35" s="703"/>
      <c r="B35" s="699"/>
      <c r="C35" s="700">
        <v>1.3424197277155771E-3</v>
      </c>
      <c r="D35" s="700">
        <v>2.5466167129493387E-3</v>
      </c>
      <c r="F35" s="701"/>
      <c r="G35" s="701">
        <v>2023</v>
      </c>
      <c r="H35" s="464">
        <v>1.034262356574058E-2</v>
      </c>
      <c r="I35" s="464">
        <v>1.3525270542081321E-2</v>
      </c>
      <c r="J35" s="464">
        <v>1.932550725466825E-3</v>
      </c>
      <c r="K35" s="464">
        <v>3.797065355083399E-3</v>
      </c>
      <c r="L35" s="702">
        <f>SUM(H35:K35)</f>
        <v>2.9597510188372124E-2</v>
      </c>
    </row>
    <row r="36" spans="1:47" x14ac:dyDescent="0.2">
      <c r="A36" s="703"/>
      <c r="B36" s="699"/>
      <c r="C36" s="700">
        <v>2.0678904664141826E-3</v>
      </c>
      <c r="D36" s="700">
        <v>4.4802182135490954E-4</v>
      </c>
      <c r="F36" s="701"/>
      <c r="G36" s="701"/>
      <c r="H36" s="701"/>
      <c r="I36" s="701"/>
      <c r="J36" s="701"/>
      <c r="K36" s="701"/>
      <c r="L36" s="701"/>
    </row>
    <row r="37" spans="1:47" x14ac:dyDescent="0.2">
      <c r="A37" s="703"/>
      <c r="B37" s="699"/>
      <c r="C37" s="700">
        <v>5.6682129203910001E-3</v>
      </c>
      <c r="D37" s="700">
        <v>1.6654751215381181E-4</v>
      </c>
      <c r="F37" s="701" t="s">
        <v>2</v>
      </c>
      <c r="G37" s="701">
        <v>2015</v>
      </c>
      <c r="H37" s="464">
        <v>4.8671395770326703E-5</v>
      </c>
      <c r="I37" s="464">
        <v>4.488167124831757E-4</v>
      </c>
      <c r="J37" s="464">
        <v>3.1521372735982851E-4</v>
      </c>
      <c r="K37" s="464">
        <v>9.0017494801767134E-5</v>
      </c>
      <c r="L37" s="702">
        <f t="shared" si="0"/>
        <v>9.0271933041509813E-4</v>
      </c>
    </row>
    <row r="38" spans="1:47" x14ac:dyDescent="0.2">
      <c r="A38" s="703"/>
      <c r="B38" s="699" t="s">
        <v>62</v>
      </c>
      <c r="C38" s="700">
        <v>5.4989423637718058E-3</v>
      </c>
      <c r="D38" s="700">
        <v>5.8166310595584116E-4</v>
      </c>
      <c r="F38" s="701"/>
      <c r="G38" s="701">
        <v>2016</v>
      </c>
      <c r="H38" s="464">
        <v>2.4626826870651988E-4</v>
      </c>
      <c r="I38" s="464">
        <v>3.1714587760413461E-4</v>
      </c>
      <c r="J38" s="464">
        <v>3.0207441855318424E-4</v>
      </c>
      <c r="K38" s="464">
        <v>9.1408116772554338E-4</v>
      </c>
      <c r="L38" s="702">
        <f t="shared" si="0"/>
        <v>1.7795697325893821E-3</v>
      </c>
    </row>
    <row r="39" spans="1:47" x14ac:dyDescent="0.2">
      <c r="A39" s="703"/>
      <c r="B39" s="699"/>
      <c r="C39" s="700"/>
      <c r="D39" s="700"/>
      <c r="F39" s="701"/>
      <c r="G39" s="701">
        <v>2017</v>
      </c>
      <c r="H39" s="464">
        <v>8.8880366051274624E-4</v>
      </c>
      <c r="I39" s="464">
        <v>9.8750166250695451E-3</v>
      </c>
      <c r="J39" s="464">
        <v>2.6546019181447581E-3</v>
      </c>
      <c r="K39" s="464">
        <v>2.1752902259309388E-3</v>
      </c>
      <c r="L39" s="702">
        <f t="shared" si="0"/>
        <v>1.5593712429657987E-2</v>
      </c>
    </row>
    <row r="40" spans="1:47" ht="25.5" x14ac:dyDescent="0.2">
      <c r="A40" s="698" t="s">
        <v>366</v>
      </c>
      <c r="B40" s="699" t="s">
        <v>62</v>
      </c>
      <c r="C40" s="700">
        <v>5.1785288808310313E-3</v>
      </c>
      <c r="D40" s="700">
        <v>1.624328064004908E-4</v>
      </c>
      <c r="F40" s="701"/>
      <c r="G40" s="701">
        <v>2018</v>
      </c>
      <c r="H40" s="464">
        <v>4.4743262953138175E-3</v>
      </c>
      <c r="I40" s="464">
        <v>3.1909577660733969E-2</v>
      </c>
      <c r="J40" s="464">
        <v>1.8688773172032228E-2</v>
      </c>
      <c r="K40" s="464">
        <v>1.1765342515658937E-2</v>
      </c>
      <c r="L40" s="702">
        <f t="shared" si="0"/>
        <v>6.683801964373895E-2</v>
      </c>
    </row>
    <row r="41" spans="1:47" x14ac:dyDescent="0.2">
      <c r="A41" s="703"/>
      <c r="B41" s="699"/>
      <c r="C41" s="700">
        <v>8.5722739832571147E-3</v>
      </c>
      <c r="D41" s="700">
        <v>2.3412209692997743E-3</v>
      </c>
      <c r="F41" s="701"/>
      <c r="G41" s="701">
        <v>2019</v>
      </c>
      <c r="H41" s="464">
        <v>2.1092612927650682E-2</v>
      </c>
      <c r="I41" s="464">
        <v>1.5208870970014495E-2</v>
      </c>
      <c r="J41" s="464">
        <v>4.3107251238874295E-3</v>
      </c>
      <c r="K41" s="464">
        <v>8.9305481423345538E-3</v>
      </c>
      <c r="L41" s="702">
        <f>SUM(H41:K41)</f>
        <v>4.9542757163887161E-2</v>
      </c>
    </row>
    <row r="42" spans="1:47" x14ac:dyDescent="0.2">
      <c r="A42" s="703"/>
      <c r="B42" s="699"/>
      <c r="C42" s="700">
        <v>1.9312907735929342E-2</v>
      </c>
      <c r="D42" s="700">
        <v>9.7135654020113929E-4</v>
      </c>
      <c r="F42" s="701"/>
      <c r="G42" s="701">
        <v>2020</v>
      </c>
      <c r="H42" s="464">
        <v>7.1515793606745006E-3</v>
      </c>
      <c r="I42" s="464">
        <v>1.3118550422577488E-2</v>
      </c>
      <c r="J42" s="464">
        <v>8.4451083066287083E-3</v>
      </c>
      <c r="K42" s="464">
        <v>3.224283387166417E-2</v>
      </c>
      <c r="L42" s="702">
        <f>SUM(H42:K42)</f>
        <v>6.0958071961544867E-2</v>
      </c>
    </row>
    <row r="43" spans="1:47" x14ac:dyDescent="0.2">
      <c r="A43" s="703"/>
      <c r="B43" s="699"/>
      <c r="C43" s="700">
        <v>1.2672363169084599E-2</v>
      </c>
      <c r="D43" s="700">
        <v>1.7241719088891053E-3</v>
      </c>
      <c r="F43" s="701"/>
      <c r="G43" s="701">
        <v>2021</v>
      </c>
      <c r="H43" s="464">
        <v>2.4462096805408094E-2</v>
      </c>
      <c r="I43" s="464">
        <v>2.5727150480857733E-2</v>
      </c>
      <c r="J43" s="464">
        <v>1.4853841247951321E-2</v>
      </c>
      <c r="K43" s="464">
        <v>2.8836325035114446E-2</v>
      </c>
      <c r="L43" s="702">
        <f>SUM(H43:K43)</f>
        <v>9.3879413569331591E-2</v>
      </c>
      <c r="M43" s="703"/>
      <c r="T43" s="24"/>
      <c r="U43" s="24"/>
      <c r="V43" s="24"/>
    </row>
    <row r="44" spans="1:47" x14ac:dyDescent="0.2">
      <c r="A44" s="703"/>
      <c r="B44" s="699"/>
      <c r="C44" s="700">
        <v>8.7208069078745423E-3</v>
      </c>
      <c r="D44" s="700">
        <v>1.4734658879251509E-3</v>
      </c>
      <c r="F44" s="701"/>
      <c r="G44" s="701">
        <v>2022</v>
      </c>
      <c r="H44" s="464">
        <v>3.1975934710778108E-2</v>
      </c>
      <c r="I44" s="464">
        <v>3.716447763911223E-2</v>
      </c>
      <c r="J44" s="464">
        <v>8.7224694123680547E-3</v>
      </c>
      <c r="K44" s="464">
        <v>2.2204414811537402E-2</v>
      </c>
      <c r="L44" s="702">
        <f>SUM(H44:K44)</f>
        <v>0.10006729657379579</v>
      </c>
      <c r="T44" s="24"/>
      <c r="U44" s="24"/>
      <c r="V44" s="24"/>
      <c r="X44" s="24"/>
      <c r="Y44" s="24"/>
      <c r="Z44" s="24"/>
      <c r="AA44" s="24"/>
      <c r="AB44" s="24"/>
      <c r="AC44" s="24"/>
      <c r="AD44" s="24"/>
      <c r="AE44" s="24"/>
      <c r="AF44" s="24"/>
      <c r="AG44" s="24"/>
      <c r="AH44" s="24"/>
      <c r="AI44" s="24"/>
      <c r="AJ44" s="24"/>
      <c r="AK44" s="24"/>
      <c r="AL44" s="24"/>
      <c r="AM44" s="24"/>
      <c r="AN44" s="24"/>
      <c r="AO44" s="24"/>
      <c r="AP44" s="24"/>
      <c r="AQ44" s="24"/>
      <c r="AR44" s="24"/>
      <c r="AS44" s="24"/>
      <c r="AT44" s="24"/>
      <c r="AU44" s="24"/>
    </row>
    <row r="45" spans="1:47" x14ac:dyDescent="0.2">
      <c r="A45" s="703"/>
      <c r="B45" s="699"/>
      <c r="C45" s="700">
        <v>5.0748292971889682E-3</v>
      </c>
      <c r="D45" s="700">
        <v>7.2916828346936634E-4</v>
      </c>
      <c r="F45" s="704"/>
      <c r="G45" s="1096">
        <v>2023</v>
      </c>
      <c r="H45" s="705">
        <v>3.3424121549937756E-2</v>
      </c>
      <c r="I45" s="705">
        <v>1.8627380079304763E-2</v>
      </c>
      <c r="J45" s="705">
        <v>8.8780193508199972E-3</v>
      </c>
      <c r="K45" s="705">
        <v>1.1835814725315896E-2</v>
      </c>
      <c r="L45" s="706">
        <f>SUM(H45:K45)</f>
        <v>7.2765335705378409E-2</v>
      </c>
      <c r="T45" s="24"/>
      <c r="U45" s="24"/>
      <c r="V45" s="24"/>
      <c r="X45" s="24"/>
      <c r="Y45" s="24"/>
      <c r="Z45" s="24"/>
      <c r="AA45" s="24"/>
      <c r="AB45" s="24"/>
      <c r="AC45" s="24"/>
      <c r="AD45" s="24"/>
      <c r="AE45" s="24"/>
      <c r="AF45" s="24"/>
      <c r="AG45" s="24"/>
      <c r="AH45" s="24"/>
      <c r="AI45" s="24"/>
      <c r="AJ45" s="24"/>
      <c r="AK45" s="24"/>
      <c r="AL45" s="24"/>
      <c r="AM45" s="24"/>
      <c r="AN45" s="24"/>
      <c r="AO45" s="24"/>
      <c r="AP45" s="24"/>
      <c r="AQ45" s="24"/>
      <c r="AR45" s="24"/>
      <c r="AS45" s="24"/>
      <c r="AT45" s="24"/>
      <c r="AU45" s="24"/>
    </row>
    <row r="46" spans="1:47" x14ac:dyDescent="0.2">
      <c r="A46" s="703"/>
      <c r="B46" s="699"/>
      <c r="C46" s="700">
        <v>1.2841150166192981E-3</v>
      </c>
      <c r="D46" s="700">
        <v>1.3408281282904948E-3</v>
      </c>
      <c r="T46" s="24"/>
      <c r="U46" s="24"/>
      <c r="V46" s="24"/>
      <c r="X46" s="24"/>
      <c r="Y46" s="24"/>
      <c r="Z46" s="24"/>
      <c r="AA46" s="24"/>
    </row>
    <row r="47" spans="1:47" x14ac:dyDescent="0.2">
      <c r="A47" s="703"/>
      <c r="B47" s="699"/>
      <c r="C47" s="700">
        <v>1.8591238058644412E-3</v>
      </c>
      <c r="D47" s="700">
        <v>2.5531177129467546E-4</v>
      </c>
      <c r="T47" s="24"/>
      <c r="U47" s="24"/>
      <c r="V47" s="24"/>
      <c r="X47" s="24"/>
      <c r="Y47" s="24"/>
      <c r="Z47" s="24"/>
      <c r="AA47" s="24"/>
    </row>
    <row r="48" spans="1:47" x14ac:dyDescent="0.2">
      <c r="A48" s="703"/>
      <c r="B48" s="699"/>
      <c r="C48" s="700">
        <v>6.7980321796053166E-3</v>
      </c>
      <c r="D48" s="700">
        <v>1.4204143269842312E-3</v>
      </c>
      <c r="T48" s="24"/>
      <c r="U48" s="24"/>
      <c r="V48" s="24"/>
      <c r="X48" s="24"/>
      <c r="Y48" s="24"/>
      <c r="Z48" s="24"/>
      <c r="AA48" s="24"/>
    </row>
    <row r="49" spans="1:27" x14ac:dyDescent="0.2">
      <c r="A49" s="703"/>
      <c r="B49" s="699"/>
      <c r="C49" s="700">
        <v>9.2607550376095187E-3</v>
      </c>
      <c r="D49" s="700">
        <v>4.3690528118689644E-3</v>
      </c>
      <c r="T49" s="24"/>
      <c r="U49" s="24"/>
      <c r="V49" s="24"/>
      <c r="X49" s="24"/>
      <c r="Y49" s="24"/>
      <c r="Z49" s="24"/>
      <c r="AA49" s="24"/>
    </row>
    <row r="50" spans="1:27" x14ac:dyDescent="0.2">
      <c r="A50" s="703"/>
      <c r="B50" s="699"/>
      <c r="C50" s="700">
        <v>1.1325218324270943E-2</v>
      </c>
      <c r="D50" s="700">
        <v>3.5259486818064625E-3</v>
      </c>
      <c r="T50" s="24"/>
      <c r="U50" s="24"/>
      <c r="V50" s="24"/>
      <c r="X50" s="24"/>
      <c r="Y50" s="24"/>
      <c r="Z50" s="24"/>
      <c r="AA50" s="24"/>
    </row>
    <row r="51" spans="1:27" x14ac:dyDescent="0.2">
      <c r="A51" s="703"/>
      <c r="B51" s="699" t="s">
        <v>62</v>
      </c>
      <c r="C51" s="700">
        <v>1.1804054734703917E-2</v>
      </c>
      <c r="D51" s="700">
        <v>2.5022396244825289E-3</v>
      </c>
      <c r="T51" s="24"/>
      <c r="U51" s="24"/>
      <c r="V51" s="24"/>
      <c r="X51" s="24"/>
      <c r="Y51" s="24"/>
      <c r="Z51" s="24"/>
      <c r="AA51" s="24"/>
    </row>
    <row r="52" spans="1:27" x14ac:dyDescent="0.2">
      <c r="A52" s="703" t="s">
        <v>62</v>
      </c>
      <c r="B52" s="699"/>
      <c r="C52" s="700"/>
      <c r="D52" s="700"/>
      <c r="T52" s="24"/>
      <c r="U52" s="24"/>
      <c r="V52" s="24"/>
    </row>
    <row r="53" spans="1:27" ht="25.5" x14ac:dyDescent="0.2">
      <c r="A53" s="698" t="s">
        <v>367</v>
      </c>
      <c r="B53" s="699" t="s">
        <v>62</v>
      </c>
      <c r="C53" s="700">
        <v>1.2992895261515572E-2</v>
      </c>
      <c r="D53" s="700">
        <v>4.2572460909118225E-3</v>
      </c>
      <c r="T53" s="24"/>
      <c r="U53" s="24"/>
      <c r="V53" s="24"/>
    </row>
    <row r="54" spans="1:27" x14ac:dyDescent="0.2">
      <c r="A54" s="703"/>
      <c r="B54" s="699"/>
      <c r="C54" s="700">
        <v>2.7387240793002483E-2</v>
      </c>
      <c r="D54" s="700">
        <v>2.3618157978869702E-3</v>
      </c>
      <c r="T54" s="24"/>
      <c r="U54" s="24"/>
      <c r="V54" s="24"/>
    </row>
    <row r="55" spans="1:27" x14ac:dyDescent="0.2">
      <c r="A55" s="703"/>
      <c r="B55" s="699"/>
      <c r="C55" s="700">
        <v>2.4440371082545834E-2</v>
      </c>
      <c r="D55" s="700">
        <v>1.0047991682606668E-2</v>
      </c>
      <c r="T55" s="24"/>
      <c r="U55" s="24"/>
      <c r="V55" s="24"/>
    </row>
    <row r="56" spans="1:27" x14ac:dyDescent="0.2">
      <c r="A56" s="703"/>
      <c r="B56" s="699"/>
      <c r="C56" s="700">
        <v>2.4962932338838686E-2</v>
      </c>
      <c r="D56" s="700">
        <v>3.6204480730636486E-2</v>
      </c>
      <c r="T56" s="24"/>
      <c r="U56" s="24"/>
      <c r="V56" s="24"/>
    </row>
    <row r="57" spans="1:27" x14ac:dyDescent="0.2">
      <c r="A57" s="703"/>
      <c r="B57" s="699"/>
      <c r="C57" s="700">
        <v>7.6533177954121361E-3</v>
      </c>
      <c r="D57" s="700">
        <v>4.6669706059086137E-2</v>
      </c>
      <c r="T57" s="24"/>
      <c r="U57" s="24"/>
      <c r="V57" s="24"/>
    </row>
    <row r="58" spans="1:27" x14ac:dyDescent="0.2">
      <c r="A58" s="703"/>
      <c r="B58" s="699"/>
      <c r="C58" s="700">
        <v>5.2710109494346034E-3</v>
      </c>
      <c r="D58" s="700">
        <v>2.0070204597822817E-2</v>
      </c>
      <c r="T58" s="24"/>
      <c r="U58" s="24"/>
      <c r="V58" s="24"/>
    </row>
    <row r="59" spans="1:27" x14ac:dyDescent="0.2">
      <c r="A59" s="703"/>
      <c r="B59" s="699"/>
      <c r="C59" s="700">
        <v>1.7113545520309318E-3</v>
      </c>
      <c r="D59" s="700">
        <v>1.0819712344501761E-2</v>
      </c>
      <c r="T59" s="24"/>
      <c r="U59" s="24"/>
      <c r="V59" s="24"/>
    </row>
    <row r="60" spans="1:27" x14ac:dyDescent="0.2">
      <c r="A60" s="703"/>
      <c r="B60" s="699"/>
      <c r="C60" s="700">
        <v>1.3272012223234659E-3</v>
      </c>
      <c r="D60" s="700">
        <v>8.9244618974426305E-3</v>
      </c>
      <c r="T60" s="24"/>
      <c r="U60" s="24"/>
      <c r="V60" s="24"/>
    </row>
    <row r="61" spans="1:27" x14ac:dyDescent="0.2">
      <c r="A61" s="703"/>
      <c r="B61" s="699"/>
      <c r="C61" s="700">
        <v>5.1742437751135083E-3</v>
      </c>
      <c r="D61" s="700">
        <v>5.4773274402681012E-3</v>
      </c>
      <c r="T61" s="24"/>
      <c r="U61" s="24"/>
      <c r="V61" s="24"/>
    </row>
    <row r="62" spans="1:27" x14ac:dyDescent="0.2">
      <c r="A62" s="703"/>
      <c r="B62" s="699"/>
      <c r="C62" s="700">
        <v>4.8947132899714897E-3</v>
      </c>
      <c r="D62" s="700">
        <v>8.3876258473812495E-3</v>
      </c>
      <c r="T62" s="24"/>
      <c r="U62" s="24"/>
      <c r="V62" s="24"/>
    </row>
    <row r="63" spans="1:27" x14ac:dyDescent="0.2">
      <c r="A63" s="703"/>
      <c r="B63" s="699"/>
      <c r="C63" s="700">
        <v>5.4583273550156634E-3</v>
      </c>
      <c r="D63" s="700">
        <v>1.1324609611031834E-2</v>
      </c>
      <c r="T63" s="24"/>
      <c r="U63" s="24"/>
      <c r="V63" s="24"/>
    </row>
    <row r="64" spans="1:27" x14ac:dyDescent="0.2">
      <c r="A64" s="703"/>
      <c r="B64" s="699" t="s">
        <v>62</v>
      </c>
      <c r="C64" s="700">
        <v>4.6965467876894356E-3</v>
      </c>
      <c r="D64" s="700">
        <v>5.5614617162088771E-3</v>
      </c>
      <c r="T64" s="24"/>
      <c r="U64" s="24"/>
      <c r="V64" s="24"/>
    </row>
    <row r="65" spans="1:49" x14ac:dyDescent="0.2">
      <c r="A65" s="703" t="s">
        <v>62</v>
      </c>
      <c r="B65" s="699"/>
      <c r="C65" s="700"/>
      <c r="D65" s="700"/>
      <c r="T65" s="24"/>
      <c r="U65" s="24"/>
      <c r="V65" s="24"/>
    </row>
    <row r="66" spans="1:49" ht="25.5" x14ac:dyDescent="0.2">
      <c r="A66" s="698" t="s">
        <v>368</v>
      </c>
      <c r="B66" s="699" t="s">
        <v>62</v>
      </c>
      <c r="C66" s="700">
        <v>5.7570619764974905E-3</v>
      </c>
      <c r="D66" s="700">
        <v>1.1606155567286711E-2</v>
      </c>
      <c r="T66" s="24"/>
      <c r="U66" s="24"/>
      <c r="V66" s="24"/>
    </row>
    <row r="67" spans="1:49" x14ac:dyDescent="0.2">
      <c r="A67" s="703"/>
      <c r="B67" s="699"/>
      <c r="C67" s="700">
        <v>1.3211649139723459E-2</v>
      </c>
      <c r="D67" s="700">
        <v>1.0165050784875859E-2</v>
      </c>
      <c r="T67" s="24"/>
      <c r="U67" s="24"/>
      <c r="V67" s="24"/>
    </row>
    <row r="68" spans="1:49" x14ac:dyDescent="0.2">
      <c r="A68" s="703"/>
      <c r="B68" s="699"/>
      <c r="C68" s="700">
        <v>2.8577425390562801E-2</v>
      </c>
      <c r="D68" s="700">
        <v>4.2359126811599979E-2</v>
      </c>
    </row>
    <row r="69" spans="1:49" x14ac:dyDescent="0.2">
      <c r="A69" s="703"/>
      <c r="B69" s="699"/>
      <c r="C69" s="700">
        <v>1.5184926151059683E-2</v>
      </c>
      <c r="D69" s="700">
        <v>0.11522753045483529</v>
      </c>
    </row>
    <row r="70" spans="1:49" x14ac:dyDescent="0.2">
      <c r="A70" s="703"/>
      <c r="B70" s="699"/>
      <c r="C70" s="700">
        <v>1.3624787867748971E-2</v>
      </c>
      <c r="D70" s="700">
        <v>0.14334955323422074</v>
      </c>
    </row>
    <row r="71" spans="1:49" x14ac:dyDescent="0.2">
      <c r="A71" s="703"/>
      <c r="B71" s="699"/>
      <c r="C71" s="700">
        <v>3.8402576358350714E-3</v>
      </c>
      <c r="D71" s="700">
        <v>7.2359591035181456E-2</v>
      </c>
    </row>
    <row r="72" spans="1:49" x14ac:dyDescent="0.2">
      <c r="A72" s="703"/>
      <c r="B72" s="699"/>
      <c r="C72" s="700">
        <v>1.8270620427842867E-3</v>
      </c>
      <c r="D72" s="700">
        <v>4.5109308849966077E-2</v>
      </c>
    </row>
    <row r="73" spans="1:49" x14ac:dyDescent="0.2">
      <c r="A73" s="703"/>
      <c r="B73" s="699"/>
      <c r="C73" s="700">
        <v>3.3893975429382366E-3</v>
      </c>
      <c r="D73" s="700">
        <v>7.6636221316925102E-2</v>
      </c>
    </row>
    <row r="74" spans="1:49" x14ac:dyDescent="0.2">
      <c r="A74" s="703"/>
      <c r="B74" s="699"/>
      <c r="C74" s="700">
        <v>3.7484421216346922E-3</v>
      </c>
      <c r="D74" s="700">
        <v>5.8378444103682245E-2</v>
      </c>
      <c r="V74" s="24"/>
    </row>
    <row r="75" spans="1:49" x14ac:dyDescent="0.2">
      <c r="A75" s="703"/>
      <c r="B75" s="699"/>
      <c r="C75" s="700">
        <v>2.4578253961903333E-2</v>
      </c>
      <c r="D75" s="700">
        <v>4.7937179565180559E-2</v>
      </c>
      <c r="T75" s="24"/>
      <c r="U75" s="24"/>
      <c r="V75" s="465"/>
      <c r="Z75" s="24"/>
      <c r="AA75" s="24"/>
      <c r="AB75" s="24"/>
      <c r="AC75" s="24"/>
      <c r="AD75" s="24"/>
      <c r="AE75" s="24"/>
      <c r="AF75" s="24"/>
      <c r="AG75" s="24"/>
      <c r="AH75" s="24"/>
      <c r="AI75" s="24"/>
      <c r="AJ75" s="24"/>
      <c r="AK75" s="24"/>
      <c r="AL75" s="24"/>
      <c r="AM75" s="24"/>
      <c r="AN75" s="24"/>
      <c r="AO75" s="24"/>
      <c r="AP75" s="24"/>
      <c r="AQ75" s="24"/>
      <c r="AR75" s="24"/>
      <c r="AS75" s="24"/>
      <c r="AT75" s="24"/>
      <c r="AU75" s="24"/>
      <c r="AV75" s="24"/>
      <c r="AW75" s="24"/>
    </row>
    <row r="76" spans="1:49" x14ac:dyDescent="0.2">
      <c r="A76" s="703"/>
      <c r="B76" s="699"/>
      <c r="C76" s="700">
        <v>9.0922957429968726E-3</v>
      </c>
      <c r="D76" s="700">
        <v>6.6712731774493605E-2</v>
      </c>
      <c r="T76" s="24"/>
      <c r="U76" s="24"/>
      <c r="V76" s="24"/>
      <c r="Z76" s="24"/>
      <c r="AA76" s="24"/>
      <c r="AB76" s="24"/>
      <c r="AC76" s="24"/>
      <c r="AD76" s="24"/>
      <c r="AE76" s="24"/>
      <c r="AF76" s="24"/>
      <c r="AG76" s="24"/>
      <c r="AH76" s="24"/>
      <c r="AI76" s="24"/>
      <c r="AJ76" s="24"/>
      <c r="AK76" s="24"/>
      <c r="AL76" s="24"/>
      <c r="AM76" s="24"/>
      <c r="AN76" s="24"/>
      <c r="AO76" s="24"/>
      <c r="AP76" s="24"/>
      <c r="AQ76" s="24"/>
      <c r="AR76" s="24"/>
      <c r="AS76" s="24"/>
      <c r="AT76" s="24"/>
      <c r="AU76" s="24"/>
      <c r="AV76" s="24"/>
      <c r="AW76" s="24"/>
    </row>
    <row r="77" spans="1:49" x14ac:dyDescent="0.2">
      <c r="A77" s="703"/>
      <c r="B77" s="699" t="s">
        <v>62</v>
      </c>
      <c r="C77" s="700">
        <v>3.8975789947822631E-3</v>
      </c>
      <c r="D77" s="700">
        <v>5.9438216542194951E-2</v>
      </c>
      <c r="T77" s="24"/>
      <c r="U77" s="24"/>
      <c r="V77" s="24"/>
      <c r="Z77" s="465"/>
      <c r="AA77" s="24"/>
      <c r="AB77" s="24"/>
      <c r="AC77" s="465"/>
    </row>
    <row r="78" spans="1:49" x14ac:dyDescent="0.2">
      <c r="A78" s="703" t="s">
        <v>62</v>
      </c>
      <c r="B78" s="699"/>
      <c r="C78" s="700"/>
      <c r="D78" s="700"/>
      <c r="T78" s="24"/>
      <c r="U78" s="24"/>
      <c r="V78" s="465"/>
      <c r="Z78" s="24"/>
      <c r="AA78" s="24"/>
      <c r="AB78" s="24"/>
      <c r="AC78" s="24"/>
    </row>
    <row r="79" spans="1:49" ht="25.5" x14ac:dyDescent="0.2">
      <c r="A79" s="698" t="s">
        <v>369</v>
      </c>
      <c r="B79" s="699" t="s">
        <v>62</v>
      </c>
      <c r="C79" s="700">
        <v>8.0363221098088758E-3</v>
      </c>
      <c r="D79" s="700">
        <v>8.7051529107302419E-2</v>
      </c>
      <c r="T79" s="24"/>
      <c r="U79" s="24"/>
      <c r="V79" s="24"/>
      <c r="Z79" s="24"/>
      <c r="AA79" s="24"/>
      <c r="AB79" s="24"/>
      <c r="AC79" s="24"/>
    </row>
    <row r="80" spans="1:49" x14ac:dyDescent="0.2">
      <c r="A80" s="703"/>
      <c r="B80" s="699"/>
      <c r="C80" s="700">
        <v>4.1780947799405006E-2</v>
      </c>
      <c r="D80" s="700">
        <v>0.11622072478173703</v>
      </c>
      <c r="T80" s="24"/>
      <c r="U80" s="24"/>
      <c r="V80" s="24"/>
      <c r="Z80" s="24"/>
      <c r="AA80" s="24"/>
      <c r="AB80" s="24"/>
      <c r="AC80" s="24"/>
    </row>
    <row r="81" spans="1:29" x14ac:dyDescent="0.2">
      <c r="A81" s="703"/>
      <c r="B81" s="699"/>
      <c r="C81" s="700">
        <v>3.7918981739725882E-2</v>
      </c>
      <c r="D81" s="700">
        <v>0.11791527142280034</v>
      </c>
      <c r="T81" s="24"/>
      <c r="U81" s="24"/>
      <c r="V81" s="24"/>
      <c r="Z81" s="24"/>
      <c r="AA81" s="24"/>
      <c r="AB81" s="24"/>
      <c r="AC81" s="24"/>
    </row>
    <row r="82" spans="1:29" x14ac:dyDescent="0.2">
      <c r="A82" s="703"/>
      <c r="B82" s="699"/>
      <c r="C82" s="700">
        <v>4.6886493667657625E-2</v>
      </c>
      <c r="D82" s="700">
        <v>6.032455551440763E-2</v>
      </c>
      <c r="T82" s="24"/>
      <c r="U82" s="24"/>
      <c r="V82" s="24"/>
      <c r="Z82" s="24"/>
      <c r="AA82" s="24"/>
      <c r="AB82" s="24"/>
      <c r="AC82" s="24"/>
    </row>
    <row r="83" spans="1:29" x14ac:dyDescent="0.2">
      <c r="A83" s="703"/>
      <c r="B83" s="699"/>
      <c r="C83" s="700">
        <v>4.9439196282486594E-2</v>
      </c>
      <c r="D83" s="700">
        <v>6.6596452414410312E-2</v>
      </c>
      <c r="T83" s="24"/>
      <c r="U83" s="24"/>
      <c r="V83" s="24"/>
    </row>
    <row r="84" spans="1:29" x14ac:dyDescent="0.2">
      <c r="A84" s="703"/>
      <c r="B84" s="699"/>
      <c r="C84" s="700">
        <v>8.2191381506936424E-3</v>
      </c>
      <c r="D84" s="700">
        <v>2.9828621499221872E-2</v>
      </c>
      <c r="T84" s="24"/>
      <c r="U84" s="24"/>
      <c r="V84" s="24"/>
    </row>
    <row r="85" spans="1:29" x14ac:dyDescent="0.2">
      <c r="A85" s="703"/>
      <c r="B85" s="699"/>
      <c r="C85" s="700">
        <v>4.0370638487576384E-3</v>
      </c>
      <c r="D85" s="700">
        <v>9.2780242022437905E-3</v>
      </c>
      <c r="T85" s="24"/>
      <c r="U85" s="24"/>
      <c r="V85" s="24"/>
    </row>
    <row r="86" spans="1:29" x14ac:dyDescent="0.2">
      <c r="A86" s="703"/>
      <c r="B86" s="699"/>
      <c r="C86" s="700">
        <v>2.997810116382448E-3</v>
      </c>
      <c r="D86" s="700">
        <v>1.5882238868887366E-3</v>
      </c>
      <c r="T86" s="24"/>
      <c r="U86" s="24"/>
      <c r="V86" s="24"/>
    </row>
    <row r="87" spans="1:29" x14ac:dyDescent="0.2">
      <c r="A87" s="703"/>
      <c r="B87" s="699"/>
      <c r="C87" s="700">
        <v>1.5452227525627206E-2</v>
      </c>
      <c r="D87" s="700">
        <v>3.706667841123655E-2</v>
      </c>
      <c r="T87" s="24"/>
      <c r="U87" s="24"/>
      <c r="V87" s="24"/>
    </row>
    <row r="88" spans="1:29" x14ac:dyDescent="0.2">
      <c r="A88" s="703"/>
      <c r="B88" s="699"/>
      <c r="C88" s="700">
        <v>1.5754676976022106E-2</v>
      </c>
      <c r="D88" s="700">
        <v>8.9395139201014523E-2</v>
      </c>
      <c r="T88" s="24"/>
      <c r="U88" s="24"/>
      <c r="V88" s="24"/>
    </row>
    <row r="89" spans="1:29" x14ac:dyDescent="0.2">
      <c r="A89" s="703"/>
      <c r="B89" s="699"/>
      <c r="C89" s="700">
        <v>3.480839809527525E-2</v>
      </c>
      <c r="D89" s="700">
        <v>2.2128422642203927E-2</v>
      </c>
      <c r="T89" s="24"/>
      <c r="U89" s="24"/>
      <c r="V89" s="24"/>
    </row>
    <row r="90" spans="1:29" x14ac:dyDescent="0.2">
      <c r="A90" s="703"/>
      <c r="B90" s="699"/>
      <c r="C90" s="700">
        <v>4.4331363715036029E-2</v>
      </c>
      <c r="D90" s="700">
        <v>5.5953022839221158E-3</v>
      </c>
      <c r="T90" s="24"/>
      <c r="U90" s="24"/>
      <c r="V90" s="24"/>
    </row>
    <row r="91" spans="1:29" x14ac:dyDescent="0.2">
      <c r="A91" s="703"/>
      <c r="B91" s="699"/>
      <c r="C91" s="700"/>
      <c r="D91" s="700"/>
      <c r="T91" s="24"/>
      <c r="U91" s="24"/>
      <c r="V91" s="24"/>
    </row>
    <row r="92" spans="1:29" ht="25.5" x14ac:dyDescent="0.2">
      <c r="A92" s="698" t="s">
        <v>439</v>
      </c>
      <c r="B92" s="699" t="s">
        <v>62</v>
      </c>
      <c r="C92" s="700">
        <v>5.4945272199556111E-2</v>
      </c>
      <c r="D92" s="700">
        <v>4.5060459158673474E-2</v>
      </c>
      <c r="T92" s="24"/>
      <c r="U92" s="24"/>
      <c r="V92" s="24"/>
    </row>
    <row r="93" spans="1:29" x14ac:dyDescent="0.2">
      <c r="A93" s="703"/>
      <c r="B93" s="699"/>
      <c r="C93" s="700">
        <v>4.9269824440707884E-2</v>
      </c>
      <c r="D93" s="700">
        <v>5.3455804194900147E-2</v>
      </c>
      <c r="T93" s="24"/>
      <c r="U93" s="24"/>
      <c r="V93" s="24"/>
    </row>
    <row r="94" spans="1:29" x14ac:dyDescent="0.2">
      <c r="A94" s="703"/>
      <c r="B94" s="699"/>
      <c r="C94" s="700">
        <v>5.0410003208129606E-2</v>
      </c>
      <c r="D94" s="700">
        <v>4.7357442749009493E-2</v>
      </c>
      <c r="T94" s="24"/>
      <c r="U94" s="24"/>
      <c r="V94" s="24"/>
    </row>
    <row r="95" spans="1:29" x14ac:dyDescent="0.2">
      <c r="A95" s="703"/>
      <c r="B95" s="699"/>
      <c r="C95" s="700">
        <v>7.6221742188340075E-2</v>
      </c>
      <c r="D95" s="700">
        <v>7.8572025731395753E-2</v>
      </c>
      <c r="T95" s="24"/>
      <c r="U95" s="24"/>
      <c r="V95" s="24"/>
    </row>
    <row r="96" spans="1:29" x14ac:dyDescent="0.2">
      <c r="A96" s="703"/>
      <c r="B96" s="699"/>
      <c r="C96" s="700">
        <v>5.0822150299022956E-2</v>
      </c>
      <c r="D96" s="700">
        <v>5.2134179032082319E-2</v>
      </c>
      <c r="T96" s="24"/>
      <c r="U96" s="24"/>
      <c r="V96" s="24"/>
    </row>
    <row r="97" spans="1:22" x14ac:dyDescent="0.2">
      <c r="A97" s="703"/>
      <c r="B97" s="699"/>
      <c r="C97" s="700">
        <v>4.1043603117264009E-2</v>
      </c>
      <c r="D97" s="700">
        <v>2.7986075815434636E-2</v>
      </c>
      <c r="T97" s="24"/>
      <c r="U97" s="24"/>
      <c r="V97" s="24"/>
    </row>
    <row r="98" spans="1:22" x14ac:dyDescent="0.2">
      <c r="A98" s="703"/>
      <c r="B98" s="699"/>
      <c r="C98" s="700">
        <v>5.7319190237612805E-3</v>
      </c>
      <c r="D98" s="700">
        <v>1.2219954529907548E-2</v>
      </c>
      <c r="T98" s="24"/>
      <c r="U98" s="24"/>
      <c r="V98" s="24"/>
    </row>
    <row r="99" spans="1:22" x14ac:dyDescent="0.2">
      <c r="A99" s="703"/>
      <c r="B99" s="699"/>
      <c r="C99" s="700">
        <v>4.9374539830867661E-3</v>
      </c>
      <c r="D99" s="700">
        <v>3.2006604007059243E-2</v>
      </c>
    </row>
    <row r="100" spans="1:22" x14ac:dyDescent="0.2">
      <c r="A100" s="703"/>
      <c r="B100" s="699"/>
      <c r="C100" s="700">
        <v>1.4023333363907816E-2</v>
      </c>
      <c r="D100" s="700">
        <v>3.2204122505128635E-2</v>
      </c>
    </row>
    <row r="101" spans="1:22" x14ac:dyDescent="0.2">
      <c r="A101" s="703"/>
      <c r="B101" s="699"/>
      <c r="C101" s="700">
        <v>2.5347166054394719E-2</v>
      </c>
      <c r="D101" s="700">
        <v>0.13196638990226861</v>
      </c>
    </row>
    <row r="102" spans="1:22" x14ac:dyDescent="0.2">
      <c r="A102" s="703"/>
      <c r="B102" s="699"/>
      <c r="C102" s="707">
        <v>1.9252454421205475E-2</v>
      </c>
      <c r="D102" s="700">
        <v>0.13887499273313142</v>
      </c>
    </row>
    <row r="103" spans="1:22" x14ac:dyDescent="0.2">
      <c r="B103" s="699" t="s">
        <v>62</v>
      </c>
      <c r="C103" s="707">
        <v>2.0406850643153739E-2</v>
      </c>
      <c r="D103" s="700">
        <v>0.10345148553504104</v>
      </c>
    </row>
    <row r="104" spans="1:22" x14ac:dyDescent="0.2">
      <c r="B104" s="699"/>
      <c r="C104" s="707"/>
      <c r="D104" s="700"/>
    </row>
    <row r="105" spans="1:22" ht="25.5" x14ac:dyDescent="0.2">
      <c r="A105" s="698" t="s">
        <v>1520</v>
      </c>
      <c r="B105" s="699" t="s">
        <v>62</v>
      </c>
      <c r="C105" s="707">
        <v>2.0212544520716188E-2</v>
      </c>
      <c r="D105" s="700">
        <v>8.6842350883991115E-2</v>
      </c>
    </row>
    <row r="106" spans="1:22" x14ac:dyDescent="0.2">
      <c r="A106" s="703"/>
      <c r="B106" s="699"/>
      <c r="C106" s="700">
        <v>3.6518122966502066E-2</v>
      </c>
      <c r="D106" s="700">
        <v>0.16021422222727774</v>
      </c>
    </row>
    <row r="107" spans="1:22" x14ac:dyDescent="0.2">
      <c r="A107" s="703"/>
      <c r="B107" s="699"/>
      <c r="C107" s="700">
        <v>6.7399577193126697E-2</v>
      </c>
      <c r="D107" s="700">
        <v>0.1595070942834832</v>
      </c>
    </row>
    <row r="108" spans="1:22" x14ac:dyDescent="0.2">
      <c r="A108" s="703"/>
      <c r="B108" s="699"/>
      <c r="C108" s="700">
        <v>3.1697161750880352E-2</v>
      </c>
      <c r="D108" s="700">
        <v>0.16666826124628784</v>
      </c>
    </row>
    <row r="109" spans="1:22" x14ac:dyDescent="0.2">
      <c r="A109" s="703"/>
      <c r="B109" s="699"/>
      <c r="C109" s="700">
        <v>5.3139524035480099E-2</v>
      </c>
      <c r="D109" s="700">
        <v>9.8334943134450153E-2</v>
      </c>
    </row>
    <row r="110" spans="1:22" x14ac:dyDescent="0.2">
      <c r="A110" s="703"/>
      <c r="B110" s="699"/>
      <c r="C110" s="700">
        <v>1.5592168174068759E-2</v>
      </c>
      <c r="D110" s="700">
        <v>4.6588946776636692E-2</v>
      </c>
    </row>
    <row r="111" spans="1:22" x14ac:dyDescent="0.2">
      <c r="A111" s="703"/>
      <c r="B111" s="699"/>
      <c r="C111" s="700">
        <v>5.9534341499579962E-3</v>
      </c>
      <c r="D111" s="700">
        <v>4.1641595098714519E-2</v>
      </c>
    </row>
    <row r="112" spans="1:22" x14ac:dyDescent="0.2">
      <c r="A112" s="703"/>
      <c r="B112" s="699"/>
      <c r="C112" s="700">
        <v>5.9395352425928583E-3</v>
      </c>
      <c r="D112" s="700">
        <v>4.5749704994847401E-2</v>
      </c>
    </row>
    <row r="113" spans="1:5" x14ac:dyDescent="0.2">
      <c r="A113" s="703"/>
      <c r="B113" s="699"/>
      <c r="C113" s="700">
        <v>7.6323832441733703E-3</v>
      </c>
      <c r="D113" s="700">
        <v>5.2320496453057766E-2</v>
      </c>
    </row>
    <row r="114" spans="1:5" x14ac:dyDescent="0.2">
      <c r="A114" s="703"/>
      <c r="B114" s="699"/>
      <c r="C114" s="700">
        <v>3.1360351757418553E-2</v>
      </c>
      <c r="D114" s="700">
        <v>0.14136285040989785</v>
      </c>
    </row>
    <row r="115" spans="1:5" x14ac:dyDescent="0.2">
      <c r="A115" s="703"/>
      <c r="B115" s="699"/>
      <c r="C115" s="700">
        <v>1.150961116528202E-2</v>
      </c>
      <c r="D115" s="700">
        <v>9.2425128088989797E-2</v>
      </c>
    </row>
    <row r="116" spans="1:5" x14ac:dyDescent="0.2">
      <c r="B116" s="692" t="s">
        <v>62</v>
      </c>
      <c r="C116" s="708">
        <v>2.189624282319988E-2</v>
      </c>
      <c r="D116" s="708">
        <v>0.11884420199599892</v>
      </c>
      <c r="E116" s="703"/>
    </row>
    <row r="117" spans="1:5" x14ac:dyDescent="0.2">
      <c r="A117" s="692" t="s">
        <v>62</v>
      </c>
      <c r="B117" s="699"/>
      <c r="C117" s="699"/>
      <c r="D117" s="701"/>
    </row>
    <row r="118" spans="1:5" ht="25.5" x14ac:dyDescent="0.2">
      <c r="A118" s="698" t="s">
        <v>2182</v>
      </c>
      <c r="B118" s="699" t="s">
        <v>62</v>
      </c>
      <c r="C118" s="707">
        <v>1.7314071373069541E-2</v>
      </c>
      <c r="D118" s="700">
        <v>0.10043240191269134</v>
      </c>
    </row>
    <row r="119" spans="1:5" x14ac:dyDescent="0.2">
      <c r="A119" s="703"/>
      <c r="B119" s="699"/>
      <c r="C119" s="700">
        <v>6.3425405942305654E-2</v>
      </c>
      <c r="D119" s="700">
        <v>0.13024573414079202</v>
      </c>
    </row>
    <row r="120" spans="1:5" x14ac:dyDescent="0.2">
      <c r="A120" s="703"/>
      <c r="B120" s="699"/>
      <c r="C120" s="700">
        <v>8.1799681764815294E-2</v>
      </c>
      <c r="D120" s="700">
        <v>0.20634043598200677</v>
      </c>
    </row>
    <row r="121" spans="1:5" x14ac:dyDescent="0.2">
      <c r="A121" s="703"/>
      <c r="B121" s="699"/>
      <c r="C121" s="700">
        <v>7.6580804040621953E-2</v>
      </c>
      <c r="D121" s="700">
        <v>0.20946978286341758</v>
      </c>
    </row>
    <row r="122" spans="1:5" x14ac:dyDescent="0.2">
      <c r="A122" s="703"/>
      <c r="B122" s="699"/>
      <c r="C122" s="700">
        <v>5.479048635815733E-2</v>
      </c>
      <c r="D122" s="700">
        <v>0.1157526654891825</v>
      </c>
    </row>
    <row r="123" spans="1:5" x14ac:dyDescent="0.2">
      <c r="A123" s="703"/>
      <c r="B123" s="699"/>
      <c r="C123" s="700">
        <v>2.5035751580938508E-2</v>
      </c>
      <c r="D123" s="700">
        <v>6.3234533701981427E-2</v>
      </c>
    </row>
    <row r="124" spans="1:5" x14ac:dyDescent="0.2">
      <c r="A124" s="703"/>
      <c r="B124" s="699"/>
      <c r="C124" s="700">
        <v>7.3368603806607327E-3</v>
      </c>
      <c r="D124" s="700">
        <v>2.8981094568930384E-2</v>
      </c>
    </row>
    <row r="125" spans="1:5" x14ac:dyDescent="0.2">
      <c r="A125" s="703"/>
      <c r="B125" s="699"/>
      <c r="C125" s="700">
        <v>4.1369308552059733E-3</v>
      </c>
      <c r="D125" s="700">
        <v>3.0655875351223886E-2</v>
      </c>
    </row>
    <row r="126" spans="1:5" x14ac:dyDescent="0.2">
      <c r="A126" s="703"/>
      <c r="B126" s="699"/>
      <c r="C126" s="700">
        <v>9.8729606458010655E-3</v>
      </c>
      <c r="D126" s="700">
        <v>2.7583394243744251E-2</v>
      </c>
    </row>
    <row r="127" spans="1:5" x14ac:dyDescent="0.2">
      <c r="A127" s="703"/>
      <c r="B127" s="699"/>
      <c r="C127" s="700">
        <v>1.6461754847896765E-2</v>
      </c>
      <c r="D127" s="700">
        <v>5.7200524076499649E-2</v>
      </c>
    </row>
    <row r="128" spans="1:5" x14ac:dyDescent="0.2">
      <c r="A128" s="703"/>
      <c r="B128" s="699"/>
      <c r="C128" s="700">
        <v>1.5394438796113399E-2</v>
      </c>
      <c r="D128" s="700">
        <v>0.14670770020917129</v>
      </c>
    </row>
    <row r="129" spans="1:5" x14ac:dyDescent="0.2">
      <c r="B129" s="692" t="s">
        <v>62</v>
      </c>
      <c r="C129" s="708">
        <v>4.8253984326933497E-3</v>
      </c>
      <c r="D129" s="708">
        <v>0.15966529188155756</v>
      </c>
      <c r="E129" s="703"/>
    </row>
    <row r="130" spans="1:5" x14ac:dyDescent="0.2">
      <c r="A130" s="692" t="s">
        <v>62</v>
      </c>
      <c r="B130" s="699"/>
      <c r="C130" s="699"/>
      <c r="D130" s="701"/>
    </row>
    <row r="131" spans="1:5" ht="25.5" x14ac:dyDescent="0.2">
      <c r="A131" s="698" t="s">
        <v>2881</v>
      </c>
      <c r="B131" s="699" t="s">
        <v>62</v>
      </c>
      <c r="C131" s="707">
        <v>1.5008035879413753E-2</v>
      </c>
      <c r="D131" s="700">
        <v>0.12540442802104251</v>
      </c>
    </row>
    <row r="132" spans="1:5" x14ac:dyDescent="0.2">
      <c r="A132" s="703"/>
      <c r="B132" s="699"/>
      <c r="C132" s="700">
        <v>3.8337729428331857E-2</v>
      </c>
      <c r="D132" s="700">
        <v>0.22192317122458527</v>
      </c>
    </row>
    <row r="133" spans="1:5" x14ac:dyDescent="0.2">
      <c r="A133" s="703"/>
      <c r="B133" s="699"/>
      <c r="C133" s="700">
        <v>9.7761074098451611E-2</v>
      </c>
      <c r="D133" s="700">
        <v>0.16777581341119036</v>
      </c>
    </row>
    <row r="134" spans="1:5" x14ac:dyDescent="0.2">
      <c r="A134" s="703"/>
      <c r="B134" s="699"/>
      <c r="C134" s="700">
        <v>8.4151767095298119E-2</v>
      </c>
      <c r="D134" s="700">
        <v>0.12213769013120773</v>
      </c>
    </row>
    <row r="135" spans="1:5" x14ac:dyDescent="0.2">
      <c r="A135" s="703"/>
      <c r="B135" s="699"/>
      <c r="C135" s="700">
        <v>3.2758179548939205E-2</v>
      </c>
      <c r="D135" s="700">
        <v>2.8826139185110743E-2</v>
      </c>
    </row>
    <row r="136" spans="1:5" x14ac:dyDescent="0.2">
      <c r="A136" s="703"/>
      <c r="B136" s="699"/>
      <c r="C136" s="700">
        <v>1.6775769202838731E-2</v>
      </c>
      <c r="D136" s="700">
        <v>4.6149212426870992E-2</v>
      </c>
    </row>
    <row r="137" spans="1:5" x14ac:dyDescent="0.2">
      <c r="A137" s="703"/>
      <c r="B137" s="699"/>
      <c r="C137" s="700">
        <v>5.5948587783219974E-3</v>
      </c>
      <c r="D137" s="700">
        <v>3.1916290131830262E-2</v>
      </c>
    </row>
    <row r="138" spans="1:5" x14ac:dyDescent="0.2">
      <c r="A138" s="703"/>
      <c r="B138" s="699"/>
      <c r="C138" s="700">
        <v>5.7099822383467717E-3</v>
      </c>
      <c r="D138" s="700">
        <v>2.5465183753063111E-2</v>
      </c>
    </row>
    <row r="139" spans="1:5" x14ac:dyDescent="0.2">
      <c r="A139" s="703"/>
      <c r="B139" s="699"/>
      <c r="C139" s="700">
        <v>8.3239791545214152E-3</v>
      </c>
      <c r="D139" s="700">
        <v>2.7124371262291995E-2</v>
      </c>
    </row>
    <row r="140" spans="1:5" x14ac:dyDescent="0.2">
      <c r="A140" s="703"/>
      <c r="B140" s="699"/>
      <c r="C140" s="700">
        <v>2.9297659584084638E-2</v>
      </c>
      <c r="D140" s="700">
        <v>5.2426373110389834E-2</v>
      </c>
    </row>
    <row r="141" spans="1:5" x14ac:dyDescent="0.2">
      <c r="A141" s="703"/>
      <c r="B141" s="699"/>
      <c r="C141" s="700">
        <v>1.3625449724792403E-2</v>
      </c>
      <c r="D141" s="700">
        <v>4.6223348945096963E-2</v>
      </c>
    </row>
    <row r="142" spans="1:5" x14ac:dyDescent="0.2">
      <c r="A142" s="704"/>
      <c r="B142" s="709" t="s">
        <v>62</v>
      </c>
      <c r="C142" s="710">
        <v>7.5151784690849072E-3</v>
      </c>
      <c r="D142" s="710">
        <v>7.6186029578585612E-2</v>
      </c>
    </row>
  </sheetData>
  <pageMargins left="0.7" right="0.7" top="0.75" bottom="0.75" header="0.3" footer="0.3"/>
  <drawing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BB997E3-B9F1-4FFA-8FCD-286A3B2132BB}">
  <sheetPr>
    <tabColor theme="4" tint="0.39997558519241921"/>
  </sheetPr>
  <dimension ref="A1:AP235"/>
  <sheetViews>
    <sheetView topLeftCell="N1" zoomScaleNormal="100" workbookViewId="0">
      <selection activeCell="E40" sqref="E40"/>
    </sheetView>
  </sheetViews>
  <sheetFormatPr defaultColWidth="8.7109375" defaultRowHeight="12.75" x14ac:dyDescent="0.2"/>
  <cols>
    <col min="1" max="1" width="7.42578125" style="1" customWidth="1"/>
    <col min="2" max="2" width="2" style="1" customWidth="1"/>
    <col min="3" max="10" width="8.42578125" style="1" customWidth="1"/>
    <col min="11" max="12" width="8.7109375" style="1"/>
    <col min="13" max="13" width="1.42578125" style="1" customWidth="1"/>
    <col min="14" max="21" width="8.42578125" style="1" customWidth="1"/>
    <col min="22" max="23" width="8.7109375" style="1"/>
    <col min="24" max="24" width="1.42578125" style="1" customWidth="1"/>
    <col min="25" max="32" width="8.42578125" style="1" customWidth="1"/>
    <col min="33" max="16384" width="8.7109375" style="1"/>
  </cols>
  <sheetData>
    <row r="1" spans="1:1" ht="15" x14ac:dyDescent="0.25">
      <c r="A1" s="2" t="s">
        <v>348</v>
      </c>
    </row>
    <row r="2" spans="1:1" ht="15" x14ac:dyDescent="0.25">
      <c r="A2" s="2"/>
    </row>
    <row r="3" spans="1:1" ht="15" x14ac:dyDescent="0.25">
      <c r="A3" s="2"/>
    </row>
    <row r="4" spans="1:1" ht="15" x14ac:dyDescent="0.25">
      <c r="A4" s="2"/>
    </row>
    <row r="5" spans="1:1" ht="15" x14ac:dyDescent="0.25">
      <c r="A5" s="2"/>
    </row>
    <row r="6" spans="1:1" ht="15" x14ac:dyDescent="0.25">
      <c r="A6" s="2"/>
    </row>
    <row r="7" spans="1:1" ht="15" x14ac:dyDescent="0.25">
      <c r="A7" s="2"/>
    </row>
    <row r="8" spans="1:1" ht="15" x14ac:dyDescent="0.25">
      <c r="A8" s="2"/>
    </row>
    <row r="9" spans="1:1" ht="15" x14ac:dyDescent="0.25">
      <c r="A9" s="2"/>
    </row>
    <row r="10" spans="1:1" ht="15" x14ac:dyDescent="0.25">
      <c r="A10" s="2"/>
    </row>
    <row r="11" spans="1:1" ht="15" x14ac:dyDescent="0.25">
      <c r="A11" s="2"/>
    </row>
    <row r="12" spans="1:1" ht="15" x14ac:dyDescent="0.25">
      <c r="A12" s="2"/>
    </row>
    <row r="13" spans="1:1" ht="15" x14ac:dyDescent="0.25">
      <c r="A13" s="2"/>
    </row>
    <row r="14" spans="1:1" ht="15" x14ac:dyDescent="0.25">
      <c r="A14" s="2"/>
    </row>
    <row r="15" spans="1:1" ht="15" x14ac:dyDescent="0.25">
      <c r="A15" s="2"/>
    </row>
    <row r="16" spans="1:1" ht="15" x14ac:dyDescent="0.25">
      <c r="A16" s="2"/>
    </row>
    <row r="17" spans="1:42" ht="15" x14ac:dyDescent="0.25">
      <c r="A17" s="2"/>
    </row>
    <row r="18" spans="1:42" ht="15" x14ac:dyDescent="0.25">
      <c r="A18" s="2"/>
    </row>
    <row r="19" spans="1:42" x14ac:dyDescent="0.2">
      <c r="A19" s="84" t="s">
        <v>325</v>
      </c>
      <c r="B19" s="711"/>
      <c r="C19" s="711"/>
      <c r="D19" s="711"/>
      <c r="E19" s="711"/>
      <c r="F19" s="711"/>
      <c r="G19" s="711"/>
      <c r="H19" s="711"/>
      <c r="I19" s="711"/>
      <c r="J19" s="711"/>
      <c r="K19" s="711"/>
      <c r="L19" s="711"/>
      <c r="M19" s="711"/>
      <c r="N19" s="711"/>
      <c r="O19" s="711"/>
      <c r="P19" s="711"/>
      <c r="Q19" s="711"/>
      <c r="R19" s="711"/>
      <c r="S19" s="711"/>
      <c r="T19" s="711"/>
      <c r="U19" s="711"/>
      <c r="V19" s="711"/>
      <c r="W19" s="711"/>
      <c r="X19" s="711"/>
      <c r="Y19" s="711"/>
      <c r="Z19" s="711"/>
      <c r="AA19" s="711"/>
      <c r="AB19" s="711"/>
      <c r="AC19" s="711"/>
      <c r="AD19" s="711"/>
      <c r="AE19" s="711"/>
      <c r="AF19" s="711"/>
      <c r="AG19" s="711"/>
    </row>
    <row r="20" spans="1:42" x14ac:dyDescent="0.2">
      <c r="A20" s="84" t="s">
        <v>2888</v>
      </c>
    </row>
    <row r="21" spans="1:42" x14ac:dyDescent="0.2">
      <c r="A21" s="25"/>
    </row>
    <row r="22" spans="1:42" x14ac:dyDescent="0.2">
      <c r="A22" s="295"/>
    </row>
    <row r="23" spans="1:42" x14ac:dyDescent="0.2">
      <c r="A23" s="197"/>
    </row>
    <row r="24" spans="1:42" x14ac:dyDescent="0.2">
      <c r="A24" s="25"/>
      <c r="G24" s="32"/>
    </row>
    <row r="25" spans="1:42" x14ac:dyDescent="0.2">
      <c r="A25" s="8" t="s">
        <v>374</v>
      </c>
      <c r="L25" s="8" t="s">
        <v>2183</v>
      </c>
      <c r="W25" s="8" t="s">
        <v>2184</v>
      </c>
    </row>
    <row r="26" spans="1:42" x14ac:dyDescent="0.2">
      <c r="A26" s="35"/>
      <c r="B26" s="204"/>
      <c r="C26" s="198" t="s">
        <v>17</v>
      </c>
      <c r="D26" s="198" t="s">
        <v>17</v>
      </c>
      <c r="E26" s="198" t="s">
        <v>17</v>
      </c>
      <c r="F26" s="198" t="s">
        <v>111</v>
      </c>
      <c r="G26" s="198" t="s">
        <v>111</v>
      </c>
      <c r="H26" s="198"/>
      <c r="I26" s="198"/>
      <c r="J26" s="26"/>
      <c r="L26" s="35"/>
      <c r="M26" s="204"/>
      <c r="N26" s="198" t="s">
        <v>17</v>
      </c>
      <c r="O26" s="198" t="s">
        <v>17</v>
      </c>
      <c r="P26" s="198" t="s">
        <v>17</v>
      </c>
      <c r="Q26" s="198" t="s">
        <v>111</v>
      </c>
      <c r="R26" s="198" t="s">
        <v>111</v>
      </c>
      <c r="S26" s="198"/>
      <c r="T26" s="198"/>
      <c r="U26" s="26"/>
      <c r="W26" s="35"/>
      <c r="X26" s="204"/>
      <c r="Y26" s="198" t="s">
        <v>17</v>
      </c>
      <c r="Z26" s="198" t="s">
        <v>17</v>
      </c>
      <c r="AA26" s="198" t="s">
        <v>17</v>
      </c>
      <c r="AB26" s="198" t="s">
        <v>111</v>
      </c>
      <c r="AC26" s="198" t="s">
        <v>111</v>
      </c>
      <c r="AD26" s="198"/>
      <c r="AE26" s="198"/>
      <c r="AF26" s="35"/>
      <c r="AG26" s="16"/>
      <c r="AM26" s="296"/>
      <c r="AP26" s="296"/>
    </row>
    <row r="27" spans="1:42" x14ac:dyDescent="0.2">
      <c r="A27" s="16"/>
      <c r="B27" s="205"/>
      <c r="C27" s="199" t="s">
        <v>363</v>
      </c>
      <c r="D27" s="199" t="s">
        <v>42</v>
      </c>
      <c r="E27" s="199" t="s">
        <v>111</v>
      </c>
      <c r="F27" s="199" t="s">
        <v>362</v>
      </c>
      <c r="G27" s="199" t="s">
        <v>362</v>
      </c>
      <c r="H27" s="199"/>
      <c r="I27" s="199"/>
      <c r="J27" s="135"/>
      <c r="L27" s="16"/>
      <c r="M27" s="205"/>
      <c r="N27" s="199" t="s">
        <v>363</v>
      </c>
      <c r="O27" s="199" t="s">
        <v>42</v>
      </c>
      <c r="P27" s="199" t="s">
        <v>111</v>
      </c>
      <c r="Q27" s="199" t="s">
        <v>362</v>
      </c>
      <c r="R27" s="199" t="s">
        <v>362</v>
      </c>
      <c r="S27" s="199"/>
      <c r="T27" s="199"/>
      <c r="U27" s="135"/>
      <c r="W27" s="16"/>
      <c r="X27" s="205"/>
      <c r="Y27" s="199" t="s">
        <v>363</v>
      </c>
      <c r="Z27" s="199" t="s">
        <v>42</v>
      </c>
      <c r="AA27" s="199" t="s">
        <v>111</v>
      </c>
      <c r="AB27" s="199" t="s">
        <v>362</v>
      </c>
      <c r="AC27" s="199" t="s">
        <v>362</v>
      </c>
      <c r="AD27" s="199"/>
      <c r="AE27" s="199"/>
      <c r="AF27" s="16"/>
      <c r="AG27" s="16"/>
      <c r="AM27" s="296"/>
      <c r="AP27" s="296"/>
    </row>
    <row r="28" spans="1:42" x14ac:dyDescent="0.2">
      <c r="A28" s="16"/>
      <c r="B28" s="205"/>
      <c r="C28" s="200" t="s">
        <v>362</v>
      </c>
      <c r="D28" s="200" t="s">
        <v>362</v>
      </c>
      <c r="E28" s="200" t="s">
        <v>362</v>
      </c>
      <c r="F28" s="200" t="s">
        <v>375</v>
      </c>
      <c r="G28" s="200" t="s">
        <v>376</v>
      </c>
      <c r="H28" s="200" t="s">
        <v>136</v>
      </c>
      <c r="I28" s="200" t="s">
        <v>135</v>
      </c>
      <c r="J28" s="73" t="s">
        <v>61</v>
      </c>
      <c r="L28" s="16"/>
      <c r="M28" s="205"/>
      <c r="N28" s="200" t="s">
        <v>362</v>
      </c>
      <c r="O28" s="200" t="s">
        <v>362</v>
      </c>
      <c r="P28" s="200" t="s">
        <v>362</v>
      </c>
      <c r="Q28" s="200" t="s">
        <v>375</v>
      </c>
      <c r="R28" s="200" t="s">
        <v>376</v>
      </c>
      <c r="S28" s="200" t="s">
        <v>136</v>
      </c>
      <c r="T28" s="200" t="s">
        <v>135</v>
      </c>
      <c r="U28" s="73" t="s">
        <v>61</v>
      </c>
      <c r="W28" s="16"/>
      <c r="X28" s="205"/>
      <c r="Y28" s="200" t="s">
        <v>362</v>
      </c>
      <c r="Z28" s="200" t="s">
        <v>362</v>
      </c>
      <c r="AA28" s="200" t="s">
        <v>362</v>
      </c>
      <c r="AB28" s="200" t="s">
        <v>375</v>
      </c>
      <c r="AC28" s="200" t="s">
        <v>376</v>
      </c>
      <c r="AD28" s="200" t="s">
        <v>136</v>
      </c>
      <c r="AE28" s="200" t="s">
        <v>135</v>
      </c>
      <c r="AF28" s="52" t="s">
        <v>61</v>
      </c>
      <c r="AG28" s="16"/>
      <c r="AM28" s="296"/>
      <c r="AP28" s="296"/>
    </row>
    <row r="29" spans="1:42" x14ac:dyDescent="0.2">
      <c r="A29" s="131" t="s">
        <v>7</v>
      </c>
      <c r="B29" s="348" t="s">
        <v>7</v>
      </c>
      <c r="C29" s="209">
        <v>40.218348775284511</v>
      </c>
      <c r="D29" s="209">
        <v>19.257331805096115</v>
      </c>
      <c r="E29" s="209">
        <v>59.475680580380619</v>
      </c>
      <c r="F29" s="209">
        <v>57.66</v>
      </c>
      <c r="G29" s="209">
        <v>84.224000000000004</v>
      </c>
      <c r="H29" s="209">
        <v>1.8156805803806222</v>
      </c>
      <c r="I29" s="209">
        <v>24.748319419619385</v>
      </c>
      <c r="J29" s="27">
        <v>2012</v>
      </c>
      <c r="L29" s="30" t="s">
        <v>320</v>
      </c>
      <c r="M29" s="206" t="s">
        <v>320</v>
      </c>
      <c r="N29" s="209">
        <v>27.665245293670797</v>
      </c>
      <c r="O29" s="209">
        <v>20.521036550738007</v>
      </c>
      <c r="P29" s="209">
        <v>48.186281844408803</v>
      </c>
      <c r="Q29" s="209">
        <v>48.128</v>
      </c>
      <c r="R29" s="209">
        <v>51.728000000000002</v>
      </c>
      <c r="S29" s="209">
        <v>5.8281844408803352E-2</v>
      </c>
      <c r="T29" s="209">
        <v>3.5417181555911981</v>
      </c>
      <c r="U29" s="27">
        <v>2012</v>
      </c>
      <c r="W29" s="208" t="s">
        <v>318</v>
      </c>
      <c r="X29" s="206" t="s">
        <v>318</v>
      </c>
      <c r="Y29" s="209">
        <v>46.682438720398835</v>
      </c>
      <c r="Z29" s="209">
        <v>29.388216313529981</v>
      </c>
      <c r="AA29" s="209">
        <v>76.070655033928816</v>
      </c>
      <c r="AB29" s="209">
        <v>74.756</v>
      </c>
      <c r="AC29" s="209">
        <v>78.707999999999998</v>
      </c>
      <c r="AD29" s="209">
        <v>1.3146550339288154</v>
      </c>
      <c r="AE29" s="209">
        <v>2.6373449660711827</v>
      </c>
      <c r="AF29" s="39">
        <v>2012</v>
      </c>
      <c r="AG29" s="208"/>
      <c r="AM29" s="296"/>
      <c r="AP29" s="296"/>
    </row>
    <row r="30" spans="1:42" x14ac:dyDescent="0.2">
      <c r="A30" s="131"/>
      <c r="B30" s="24"/>
      <c r="C30" s="209">
        <v>48.755425742400263</v>
      </c>
      <c r="D30" s="209">
        <v>18.754917364287493</v>
      </c>
      <c r="E30" s="209">
        <v>67.510343106687756</v>
      </c>
      <c r="F30" s="209">
        <v>65.463000000000008</v>
      </c>
      <c r="G30" s="209">
        <v>84.797000000000011</v>
      </c>
      <c r="H30" s="209">
        <v>2.0473431066877481</v>
      </c>
      <c r="I30" s="209">
        <v>17.286656893312255</v>
      </c>
      <c r="J30" s="27">
        <v>2013</v>
      </c>
      <c r="L30" s="30"/>
      <c r="M30" s="206"/>
      <c r="N30" s="209">
        <v>46.415156682353185</v>
      </c>
      <c r="O30" s="209">
        <v>24.603208790795222</v>
      </c>
      <c r="P30" s="209">
        <v>71.018365473148407</v>
      </c>
      <c r="Q30" s="209">
        <v>67.89500000000001</v>
      </c>
      <c r="R30" s="209">
        <v>79.004999999999995</v>
      </c>
      <c r="S30" s="209">
        <v>3.1233654731483966</v>
      </c>
      <c r="T30" s="209">
        <v>7.9866345268515886</v>
      </c>
      <c r="U30" s="27">
        <v>2013</v>
      </c>
      <c r="W30" s="30"/>
      <c r="X30" s="206"/>
      <c r="Y30" s="209">
        <v>48.990330356309592</v>
      </c>
      <c r="Z30" s="209">
        <v>24.77267580978614</v>
      </c>
      <c r="AA30" s="209">
        <v>73.763006166095721</v>
      </c>
      <c r="AB30" s="209">
        <v>71.960000000000008</v>
      </c>
      <c r="AC30" s="209">
        <v>77.304999999999993</v>
      </c>
      <c r="AD30" s="209">
        <v>1.8030061660957131</v>
      </c>
      <c r="AE30" s="209">
        <v>3.5419938339042716</v>
      </c>
      <c r="AF30" s="39">
        <v>2013</v>
      </c>
      <c r="AG30" s="30"/>
      <c r="AM30" s="296"/>
      <c r="AP30" s="296"/>
    </row>
    <row r="31" spans="1:42" x14ac:dyDescent="0.2">
      <c r="A31" s="131"/>
      <c r="B31" s="24"/>
      <c r="C31" s="209">
        <v>50.46235363643062</v>
      </c>
      <c r="D31" s="209">
        <v>18.508211099931607</v>
      </c>
      <c r="E31" s="209">
        <v>68.970564736362221</v>
      </c>
      <c r="F31" s="209">
        <v>67.706000000000003</v>
      </c>
      <c r="G31" s="209">
        <v>91.179000000000002</v>
      </c>
      <c r="H31" s="209">
        <v>1.2645647363622174</v>
      </c>
      <c r="I31" s="209">
        <v>22.208435263637782</v>
      </c>
      <c r="J31" s="27">
        <v>2014</v>
      </c>
      <c r="L31" s="30"/>
      <c r="M31" s="30"/>
      <c r="N31" s="209">
        <v>48.517229092547616</v>
      </c>
      <c r="O31" s="209">
        <v>20.544276975483978</v>
      </c>
      <c r="P31" s="209">
        <v>69.061506068031591</v>
      </c>
      <c r="Q31" s="209">
        <v>63.024000000000001</v>
      </c>
      <c r="R31" s="209">
        <v>77.162000000000006</v>
      </c>
      <c r="S31" s="209">
        <v>6.0375060680315897</v>
      </c>
      <c r="T31" s="209">
        <v>8.1004939319684155</v>
      </c>
      <c r="U31" s="27">
        <v>2014</v>
      </c>
      <c r="W31" s="30"/>
      <c r="X31" s="206"/>
      <c r="Y31" s="209">
        <v>59.277212828175365</v>
      </c>
      <c r="Z31" s="209">
        <v>17.632032673308981</v>
      </c>
      <c r="AA31" s="209">
        <v>76.909245501484321</v>
      </c>
      <c r="AB31" s="209">
        <v>69.122</v>
      </c>
      <c r="AC31" s="209">
        <v>86.957999999999998</v>
      </c>
      <c r="AD31" s="209">
        <v>7.7872455014843212</v>
      </c>
      <c r="AE31" s="209">
        <v>10.048754498515677</v>
      </c>
      <c r="AF31" s="39">
        <v>2014</v>
      </c>
      <c r="AG31" s="30"/>
      <c r="AM31" s="296"/>
      <c r="AP31" s="296"/>
    </row>
    <row r="32" spans="1:42" x14ac:dyDescent="0.2">
      <c r="A32" s="131"/>
      <c r="B32" s="24"/>
      <c r="C32" s="209">
        <v>30.141839834799061</v>
      </c>
      <c r="D32" s="209">
        <v>13.481378402072785</v>
      </c>
      <c r="E32" s="209">
        <v>43.623218236871843</v>
      </c>
      <c r="F32" s="209">
        <v>42.792000000000002</v>
      </c>
      <c r="G32" s="209">
        <v>62.054000000000009</v>
      </c>
      <c r="H32" s="209">
        <v>0.83121823687184104</v>
      </c>
      <c r="I32" s="209">
        <v>18.430781763128167</v>
      </c>
      <c r="J32" s="27">
        <v>2015</v>
      </c>
      <c r="L32" s="30"/>
      <c r="M32" s="30"/>
      <c r="N32" s="209">
        <v>31.958073165390701</v>
      </c>
      <c r="O32" s="209">
        <v>22.915481702019949</v>
      </c>
      <c r="P32" s="209">
        <v>54.873554867410654</v>
      </c>
      <c r="Q32" s="209">
        <v>50.225999999999999</v>
      </c>
      <c r="R32" s="209">
        <v>62.222000000000001</v>
      </c>
      <c r="S32" s="209">
        <v>4.6475548674106548</v>
      </c>
      <c r="T32" s="209">
        <v>7.3484451325893474</v>
      </c>
      <c r="U32" s="27">
        <v>2015</v>
      </c>
      <c r="W32" s="30"/>
      <c r="X32" s="206"/>
      <c r="Y32" s="209">
        <v>41.873790835929896</v>
      </c>
      <c r="Z32" s="209">
        <v>13.970978969945936</v>
      </c>
      <c r="AA32" s="209">
        <v>55.844769805875821</v>
      </c>
      <c r="AB32" s="209">
        <v>47.988</v>
      </c>
      <c r="AC32" s="209">
        <v>64.716000000000008</v>
      </c>
      <c r="AD32" s="209">
        <v>7.8567698058758211</v>
      </c>
      <c r="AE32" s="209">
        <v>8.8712301941241876</v>
      </c>
      <c r="AF32" s="39">
        <v>2015</v>
      </c>
      <c r="AG32" s="30"/>
      <c r="AM32" s="296"/>
      <c r="AP32" s="296"/>
    </row>
    <row r="33" spans="1:42" x14ac:dyDescent="0.2">
      <c r="A33" s="131"/>
      <c r="B33" s="24"/>
      <c r="C33" s="209">
        <v>26.537366695954731</v>
      </c>
      <c r="D33" s="209">
        <v>10.375196110743858</v>
      </c>
      <c r="E33" s="209">
        <v>36.912562806698588</v>
      </c>
      <c r="F33" s="209">
        <v>36.711999999999996</v>
      </c>
      <c r="G33" s="209">
        <v>48.424000000000007</v>
      </c>
      <c r="H33" s="209">
        <v>0.20056280669859206</v>
      </c>
      <c r="I33" s="209">
        <v>11.511437193301418</v>
      </c>
      <c r="J33" s="27">
        <v>2016</v>
      </c>
      <c r="L33" s="30"/>
      <c r="M33" s="30"/>
      <c r="N33" s="209">
        <v>26.977554154932953</v>
      </c>
      <c r="O33" s="209">
        <v>22.259133062072451</v>
      </c>
      <c r="P33" s="209">
        <v>49.236687217005404</v>
      </c>
      <c r="Q33" s="209">
        <v>45.671999999999997</v>
      </c>
      <c r="R33" s="209">
        <v>55.011000000000003</v>
      </c>
      <c r="S33" s="209">
        <v>3.5646872170054067</v>
      </c>
      <c r="T33" s="209">
        <v>5.774312782994599</v>
      </c>
      <c r="U33" s="27">
        <v>2016</v>
      </c>
      <c r="W33" s="30"/>
      <c r="X33" s="206"/>
      <c r="Y33" s="209">
        <v>39.38806108683157</v>
      </c>
      <c r="Z33" s="209">
        <v>14.585124827959199</v>
      </c>
      <c r="AA33" s="209">
        <v>53.973185914790761</v>
      </c>
      <c r="AB33" s="209">
        <v>48.28</v>
      </c>
      <c r="AC33" s="209">
        <v>59.155000000000001</v>
      </c>
      <c r="AD33" s="209">
        <v>5.6931859147907602</v>
      </c>
      <c r="AE33" s="209">
        <v>5.1818140852092398</v>
      </c>
      <c r="AF33" s="39">
        <v>2016</v>
      </c>
      <c r="AG33" s="30"/>
      <c r="AM33" s="296"/>
      <c r="AP33" s="296"/>
    </row>
    <row r="34" spans="1:42" x14ac:dyDescent="0.2">
      <c r="A34" s="131"/>
      <c r="B34" s="24"/>
      <c r="C34" s="209">
        <v>28.523195598408972</v>
      </c>
      <c r="D34" s="209">
        <v>10.195008640062433</v>
      </c>
      <c r="E34" s="209">
        <v>38.718204238471408</v>
      </c>
      <c r="F34" s="209">
        <v>37.921999999999997</v>
      </c>
      <c r="G34" s="209">
        <v>48.966000000000001</v>
      </c>
      <c r="H34" s="209">
        <v>0.79620423847141097</v>
      </c>
      <c r="I34" s="209">
        <v>10.247795761528593</v>
      </c>
      <c r="J34" s="27">
        <v>2017</v>
      </c>
      <c r="L34" s="30"/>
      <c r="M34" s="30"/>
      <c r="N34" s="209">
        <v>35.393325504944016</v>
      </c>
      <c r="O34" s="209">
        <v>13.517056272835227</v>
      </c>
      <c r="P34" s="209">
        <v>48.910381777779236</v>
      </c>
      <c r="Q34" s="209">
        <v>44.911999999999999</v>
      </c>
      <c r="R34" s="209">
        <v>54.706000000000003</v>
      </c>
      <c r="S34" s="209">
        <v>3.9983817777792368</v>
      </c>
      <c r="T34" s="209">
        <v>5.7956182222207673</v>
      </c>
      <c r="U34" s="27">
        <v>2017</v>
      </c>
      <c r="W34" s="30"/>
      <c r="X34" s="206"/>
      <c r="Y34" s="209">
        <v>38.856201737915043</v>
      </c>
      <c r="Z34" s="209">
        <v>16.644953642963412</v>
      </c>
      <c r="AA34" s="209">
        <v>55.501155380878465</v>
      </c>
      <c r="AB34" s="209">
        <v>52.527999999999999</v>
      </c>
      <c r="AC34" s="209">
        <v>60.994</v>
      </c>
      <c r="AD34" s="209">
        <v>2.9731553808784668</v>
      </c>
      <c r="AE34" s="209">
        <v>5.4928446191215343</v>
      </c>
      <c r="AF34" s="39">
        <v>2017</v>
      </c>
      <c r="AG34" s="30"/>
      <c r="AM34" s="296"/>
      <c r="AP34" s="296"/>
    </row>
    <row r="35" spans="1:42" x14ac:dyDescent="0.2">
      <c r="A35" s="131"/>
      <c r="B35" s="24"/>
      <c r="C35" s="209">
        <v>29.086998118571533</v>
      </c>
      <c r="D35" s="209">
        <v>5.469383357100857</v>
      </c>
      <c r="E35" s="209">
        <v>34.556381475672381</v>
      </c>
      <c r="F35" s="209">
        <v>31.757999999999999</v>
      </c>
      <c r="G35" s="209">
        <v>44.858000000000004</v>
      </c>
      <c r="H35" s="209">
        <v>2.7983814756723824</v>
      </c>
      <c r="I35" s="209">
        <v>10.301618524327623</v>
      </c>
      <c r="J35" s="27">
        <v>2018</v>
      </c>
      <c r="L35" s="30"/>
      <c r="M35" s="30"/>
      <c r="N35" s="209">
        <v>32.260405698068396</v>
      </c>
      <c r="O35" s="209">
        <v>13.265728353810092</v>
      </c>
      <c r="P35" s="209">
        <v>45.526134051878493</v>
      </c>
      <c r="Q35" s="209">
        <v>42.534999999999997</v>
      </c>
      <c r="R35" s="209">
        <v>49.894999999999996</v>
      </c>
      <c r="S35" s="209">
        <v>2.9911340518784968</v>
      </c>
      <c r="T35" s="209">
        <v>4.3688659481215026</v>
      </c>
      <c r="U35" s="27">
        <v>2018</v>
      </c>
      <c r="W35" s="30"/>
      <c r="X35" s="206"/>
      <c r="Y35" s="209">
        <v>43.663572674174958</v>
      </c>
      <c r="Z35" s="209">
        <v>10.042570068630592</v>
      </c>
      <c r="AA35" s="209">
        <v>53.706142742805561</v>
      </c>
      <c r="AB35" s="209">
        <v>46.496000000000002</v>
      </c>
      <c r="AC35" s="209">
        <v>58.454000000000001</v>
      </c>
      <c r="AD35" s="209">
        <v>7.2101427428055587</v>
      </c>
      <c r="AE35" s="209">
        <v>4.7478572571944397</v>
      </c>
      <c r="AF35" s="39">
        <v>2018</v>
      </c>
      <c r="AG35" s="30"/>
      <c r="AM35" s="296"/>
      <c r="AP35" s="296"/>
    </row>
    <row r="36" spans="1:42" x14ac:dyDescent="0.2">
      <c r="A36" s="131"/>
      <c r="B36" s="24"/>
      <c r="C36" s="209">
        <v>26.363019975770104</v>
      </c>
      <c r="D36" s="209">
        <v>6.6203531513114289</v>
      </c>
      <c r="E36" s="209">
        <v>32.983373127081535</v>
      </c>
      <c r="F36" s="209">
        <v>28.954000000000001</v>
      </c>
      <c r="G36" s="209">
        <v>44.209000000000003</v>
      </c>
      <c r="H36" s="209">
        <v>4.0293731270815343</v>
      </c>
      <c r="I36" s="209">
        <v>11.225626872918468</v>
      </c>
      <c r="J36" s="27">
        <v>2019</v>
      </c>
      <c r="L36" s="30"/>
      <c r="M36" s="30"/>
      <c r="N36" s="209">
        <v>29.814816218854595</v>
      </c>
      <c r="O36" s="209">
        <v>9.565778422124076</v>
      </c>
      <c r="P36" s="209">
        <v>39.380594640978664</v>
      </c>
      <c r="Q36" s="209">
        <v>35.333999999999996</v>
      </c>
      <c r="R36" s="209">
        <v>43.646000000000001</v>
      </c>
      <c r="S36" s="209">
        <v>4.0465946409786682</v>
      </c>
      <c r="T36" s="209">
        <v>4.2654053590213366</v>
      </c>
      <c r="U36" s="27">
        <v>2019</v>
      </c>
      <c r="W36" s="30"/>
      <c r="X36" s="466"/>
      <c r="Y36" s="209">
        <v>34.376055141147603</v>
      </c>
      <c r="Z36" s="209">
        <v>8.7867924710713208</v>
      </c>
      <c r="AA36" s="209">
        <v>43.162847612218926</v>
      </c>
      <c r="AB36" s="209">
        <v>37.99</v>
      </c>
      <c r="AC36" s="209">
        <v>48.03</v>
      </c>
      <c r="AD36" s="209">
        <v>5.1728476122189235</v>
      </c>
      <c r="AE36" s="209">
        <v>4.8671523877810756</v>
      </c>
      <c r="AF36" s="39">
        <v>2019</v>
      </c>
      <c r="AG36" s="208"/>
      <c r="AM36" s="296"/>
      <c r="AP36" s="296"/>
    </row>
    <row r="37" spans="1:42" x14ac:dyDescent="0.2">
      <c r="A37" s="131"/>
      <c r="B37" s="24"/>
      <c r="C37" s="209">
        <v>22.41905920794305</v>
      </c>
      <c r="D37" s="209">
        <v>7.7076999157412933</v>
      </c>
      <c r="E37" s="209">
        <v>30.126759123684344</v>
      </c>
      <c r="F37" s="209">
        <v>28.555999999999997</v>
      </c>
      <c r="G37" s="209">
        <v>42.033999999999999</v>
      </c>
      <c r="H37" s="209">
        <v>1.570759123684347</v>
      </c>
      <c r="I37" s="209">
        <v>11.907240876315655</v>
      </c>
      <c r="J37" s="27">
        <v>2020</v>
      </c>
      <c r="L37" s="30"/>
      <c r="M37" s="30"/>
      <c r="N37" s="209">
        <v>26.203168409838334</v>
      </c>
      <c r="O37" s="209">
        <v>16.423407539084359</v>
      </c>
      <c r="P37" s="209">
        <v>42.626575948922692</v>
      </c>
      <c r="Q37" s="209">
        <v>36.298000000000002</v>
      </c>
      <c r="R37" s="209">
        <v>46.434000000000005</v>
      </c>
      <c r="S37" s="209">
        <v>6.3285759489226905</v>
      </c>
      <c r="T37" s="209">
        <v>3.8074240510773123</v>
      </c>
      <c r="U37" s="27">
        <v>2020</v>
      </c>
      <c r="W37" s="30"/>
      <c r="X37" s="466"/>
      <c r="Y37" s="209">
        <v>26.324478241900131</v>
      </c>
      <c r="Z37" s="209">
        <v>5.8753155624815125</v>
      </c>
      <c r="AA37" s="209">
        <v>32.199793804381642</v>
      </c>
      <c r="AB37" s="209">
        <v>30.297000000000001</v>
      </c>
      <c r="AC37" s="209">
        <v>33.988</v>
      </c>
      <c r="AD37" s="209">
        <v>1.9027938043816413</v>
      </c>
      <c r="AE37" s="209">
        <v>1.7882061956183577</v>
      </c>
      <c r="AF37" s="39">
        <v>2020</v>
      </c>
      <c r="AG37" s="208"/>
      <c r="AI37" s="296"/>
      <c r="AM37" s="296"/>
      <c r="AP37" s="296"/>
    </row>
    <row r="38" spans="1:42" x14ac:dyDescent="0.2">
      <c r="A38" s="131"/>
      <c r="B38" s="24"/>
      <c r="C38" s="209">
        <v>30.083395874565667</v>
      </c>
      <c r="D38" s="209">
        <v>8.2997894582510519</v>
      </c>
      <c r="E38" s="209">
        <v>38.383185332816716</v>
      </c>
      <c r="F38" s="209">
        <v>38.364000000000004</v>
      </c>
      <c r="G38" s="209">
        <v>55.07</v>
      </c>
      <c r="H38" s="209">
        <v>1.9185332816711309E-2</v>
      </c>
      <c r="I38" s="209">
        <v>16.686814667183285</v>
      </c>
      <c r="J38" s="27">
        <v>2021</v>
      </c>
      <c r="L38" s="30"/>
      <c r="M38" s="30"/>
      <c r="N38" s="209">
        <v>28.168160947022429</v>
      </c>
      <c r="O38" s="209">
        <v>21.166710797992891</v>
      </c>
      <c r="P38" s="209">
        <v>49.334871745015334</v>
      </c>
      <c r="Q38" s="209">
        <v>42.735999999999997</v>
      </c>
      <c r="R38" s="209">
        <v>55.169999999999995</v>
      </c>
      <c r="S38" s="209">
        <v>6.5988717450153374</v>
      </c>
      <c r="T38" s="209">
        <v>5.8351282549846601</v>
      </c>
      <c r="U38" s="27">
        <v>2021</v>
      </c>
      <c r="W38" s="30"/>
      <c r="X38" s="466"/>
      <c r="Y38" s="209">
        <v>45.116215376670802</v>
      </c>
      <c r="Z38" s="209">
        <v>3.7570741512726178</v>
      </c>
      <c r="AA38" s="209">
        <v>48.873289527943413</v>
      </c>
      <c r="AB38" s="209">
        <v>48.297999999999995</v>
      </c>
      <c r="AC38" s="209">
        <v>49.69</v>
      </c>
      <c r="AD38" s="209">
        <v>0.57528952794341848</v>
      </c>
      <c r="AE38" s="209">
        <v>0.81671047205658454</v>
      </c>
      <c r="AF38" s="39">
        <v>2021</v>
      </c>
      <c r="AG38" s="16"/>
      <c r="AI38" s="296"/>
      <c r="AM38" s="296"/>
      <c r="AP38" s="296"/>
    </row>
    <row r="39" spans="1:42" x14ac:dyDescent="0.2">
      <c r="A39" s="131"/>
      <c r="B39" s="24"/>
      <c r="C39" s="209">
        <v>44.852817554633752</v>
      </c>
      <c r="D39" s="209">
        <v>9.5075515633799732</v>
      </c>
      <c r="E39" s="209">
        <v>54.360369118013722</v>
      </c>
      <c r="F39" s="209">
        <v>53.35</v>
      </c>
      <c r="G39" s="209">
        <v>78.532000000000053</v>
      </c>
      <c r="H39" s="209">
        <v>1.0103691180137204</v>
      </c>
      <c r="I39" s="209">
        <v>24.171630881986331</v>
      </c>
      <c r="J39" s="27">
        <v>2022</v>
      </c>
      <c r="L39" s="30"/>
      <c r="M39" s="30"/>
      <c r="N39" s="209">
        <v>46.949948674672669</v>
      </c>
      <c r="O39" s="209">
        <v>16.673895724317312</v>
      </c>
      <c r="P39" s="209">
        <v>63.623844398989981</v>
      </c>
      <c r="Q39" s="209">
        <v>58.033000000000001</v>
      </c>
      <c r="R39" s="209">
        <v>68.861999999999995</v>
      </c>
      <c r="S39" s="209">
        <v>5.5908443989899794</v>
      </c>
      <c r="T39" s="209">
        <v>5.2381556010100141</v>
      </c>
      <c r="U39" s="27">
        <v>2022</v>
      </c>
      <c r="W39" s="30"/>
      <c r="X39" s="466"/>
      <c r="Y39" s="209">
        <v>82.970437604079294</v>
      </c>
      <c r="Z39" s="209">
        <v>7.8575627548682672</v>
      </c>
      <c r="AA39" s="209">
        <v>90.828000358947548</v>
      </c>
      <c r="AB39" s="209">
        <v>89.13</v>
      </c>
      <c r="AC39" s="209">
        <v>93.87</v>
      </c>
      <c r="AD39" s="209">
        <v>1.698000358947553</v>
      </c>
      <c r="AE39" s="209">
        <v>3.0419996410524561</v>
      </c>
      <c r="AF39" s="39">
        <v>2022</v>
      </c>
      <c r="AG39" s="16"/>
      <c r="AI39" s="296"/>
      <c r="AM39" s="296"/>
      <c r="AP39" s="296"/>
    </row>
    <row r="40" spans="1:42" x14ac:dyDescent="0.2">
      <c r="A40" s="131"/>
      <c r="B40" s="24"/>
      <c r="C40" s="209">
        <v>21.675543931056588</v>
      </c>
      <c r="D40" s="209">
        <v>5.2515471737666237</v>
      </c>
      <c r="E40" s="209">
        <v>26.927091104823212</v>
      </c>
      <c r="F40" s="209">
        <v>25.628</v>
      </c>
      <c r="G40" s="209">
        <v>45.408000000000001</v>
      </c>
      <c r="H40" s="209">
        <v>1.2990911048232121</v>
      </c>
      <c r="I40" s="209">
        <v>18.480908895176789</v>
      </c>
      <c r="J40" s="27">
        <v>2023</v>
      </c>
      <c r="L40" s="30"/>
      <c r="M40" s="30"/>
      <c r="N40" s="209">
        <v>27.295321154238138</v>
      </c>
      <c r="O40" s="209">
        <v>9.3429520888841875</v>
      </c>
      <c r="P40" s="209">
        <v>36.638273243122327</v>
      </c>
      <c r="Q40" s="209">
        <v>31.876000000000001</v>
      </c>
      <c r="R40" s="209">
        <v>44.23</v>
      </c>
      <c r="S40" s="209">
        <v>4.7622732431223262</v>
      </c>
      <c r="T40" s="209">
        <v>7.5917267568776694</v>
      </c>
      <c r="U40" s="27">
        <v>2023</v>
      </c>
      <c r="W40" s="30"/>
      <c r="X40" s="466"/>
      <c r="Y40" s="209">
        <v>31.173189599098393</v>
      </c>
      <c r="Z40" s="209">
        <v>7.6735468739938142</v>
      </c>
      <c r="AA40" s="209">
        <v>38.846736473092207</v>
      </c>
      <c r="AB40" s="209">
        <v>36.967999999999996</v>
      </c>
      <c r="AC40" s="209">
        <v>41.423999999999992</v>
      </c>
      <c r="AD40" s="209">
        <v>1.8787364730922107</v>
      </c>
      <c r="AE40" s="209">
        <v>2.5772635269077853</v>
      </c>
      <c r="AF40" s="39">
        <v>2023</v>
      </c>
      <c r="AG40" s="16"/>
      <c r="AI40" s="296"/>
      <c r="AM40" s="296"/>
      <c r="AP40" s="296"/>
    </row>
    <row r="41" spans="1:42" x14ac:dyDescent="0.2">
      <c r="A41" s="24"/>
      <c r="B41" s="24"/>
      <c r="C41" s="209"/>
      <c r="D41" s="209"/>
      <c r="E41" s="209"/>
      <c r="F41" s="209"/>
      <c r="G41" s="209"/>
      <c r="H41" s="209"/>
      <c r="I41" s="209"/>
      <c r="J41" s="27"/>
      <c r="L41" s="30"/>
      <c r="M41" s="30"/>
      <c r="N41" s="209"/>
      <c r="O41" s="209"/>
      <c r="P41" s="209"/>
      <c r="Q41" s="209"/>
      <c r="R41" s="209"/>
      <c r="S41" s="209"/>
      <c r="T41" s="209"/>
      <c r="U41" s="27"/>
      <c r="W41" s="30"/>
      <c r="X41" s="466"/>
      <c r="Y41" s="209"/>
      <c r="Z41" s="209"/>
      <c r="AA41" s="209"/>
      <c r="AB41" s="209"/>
      <c r="AC41" s="209"/>
      <c r="AD41" s="209"/>
      <c r="AE41" s="209"/>
      <c r="AF41" s="39"/>
      <c r="AG41" s="16"/>
      <c r="AI41" s="296"/>
      <c r="AM41" s="296"/>
      <c r="AP41" s="296"/>
    </row>
    <row r="42" spans="1:42" x14ac:dyDescent="0.2">
      <c r="A42" s="24" t="s">
        <v>1707</v>
      </c>
      <c r="B42" s="24" t="s">
        <v>1707</v>
      </c>
      <c r="C42" s="209">
        <v>54.721289741290541</v>
      </c>
      <c r="D42" s="209">
        <v>4.8827753088731116</v>
      </c>
      <c r="E42" s="209">
        <v>59.604065050163655</v>
      </c>
      <c r="F42" s="209">
        <v>56.152999999999999</v>
      </c>
      <c r="G42" s="209">
        <v>61.446000000000005</v>
      </c>
      <c r="H42" s="209">
        <v>3.4510650501636562</v>
      </c>
      <c r="I42" s="209">
        <v>1.8419349498363502</v>
      </c>
      <c r="J42" s="27">
        <v>2012</v>
      </c>
      <c r="L42" s="30" t="s">
        <v>2019</v>
      </c>
      <c r="M42" s="30" t="s">
        <v>2019</v>
      </c>
      <c r="N42" s="209">
        <v>35.005909454310725</v>
      </c>
      <c r="O42" s="209">
        <v>31.304438274673625</v>
      </c>
      <c r="P42" s="209">
        <v>66.310347728984354</v>
      </c>
      <c r="Q42" s="209">
        <v>65.212000000000003</v>
      </c>
      <c r="R42" s="209">
        <v>67.757999999999996</v>
      </c>
      <c r="S42" s="209">
        <v>1.0983477289843506</v>
      </c>
      <c r="T42" s="209">
        <v>1.4476522710156416</v>
      </c>
      <c r="U42" s="27">
        <v>2012</v>
      </c>
      <c r="W42" s="208" t="s">
        <v>2024</v>
      </c>
      <c r="X42" s="466" t="s">
        <v>2024</v>
      </c>
      <c r="Y42" s="209">
        <v>40.9</v>
      </c>
      <c r="Z42" s="209">
        <v>24.48</v>
      </c>
      <c r="AA42" s="209">
        <v>65.38</v>
      </c>
      <c r="AB42" s="209">
        <v>65.38</v>
      </c>
      <c r="AC42" s="209">
        <v>65.38</v>
      </c>
      <c r="AD42" s="209">
        <v>0</v>
      </c>
      <c r="AE42" s="209">
        <v>0</v>
      </c>
      <c r="AF42" s="27">
        <v>2012</v>
      </c>
      <c r="AI42" s="296"/>
      <c r="AM42" s="296"/>
      <c r="AP42" s="296"/>
    </row>
    <row r="43" spans="1:42" x14ac:dyDescent="0.2">
      <c r="A43" s="24"/>
      <c r="B43" s="24"/>
      <c r="C43" s="209">
        <v>74.6514064625961</v>
      </c>
      <c r="D43" s="209">
        <v>4.3924421182218873</v>
      </c>
      <c r="E43" s="209">
        <v>79.043848580817993</v>
      </c>
      <c r="F43" s="209">
        <v>69.582999999999998</v>
      </c>
      <c r="G43" s="209">
        <v>83.841000000000008</v>
      </c>
      <c r="H43" s="209">
        <v>9.460848580817995</v>
      </c>
      <c r="I43" s="209">
        <v>4.7971514191820148</v>
      </c>
      <c r="J43" s="27">
        <v>2013</v>
      </c>
      <c r="L43" s="30"/>
      <c r="M43" s="30"/>
      <c r="N43" s="209">
        <v>45.934509454303836</v>
      </c>
      <c r="O43" s="209">
        <v>31.557983559581594</v>
      </c>
      <c r="P43" s="209">
        <v>77.492493013885422</v>
      </c>
      <c r="Q43" s="209">
        <v>79.429999999999993</v>
      </c>
      <c r="R43" s="209">
        <v>88.631999999999991</v>
      </c>
      <c r="S43" s="209">
        <v>-1.9375069861145704</v>
      </c>
      <c r="T43" s="209">
        <v>11.139506986114569</v>
      </c>
      <c r="U43" s="27">
        <v>2013</v>
      </c>
      <c r="W43" s="30"/>
      <c r="X43" s="466"/>
      <c r="Y43" s="209">
        <v>45.379202133419348</v>
      </c>
      <c r="Z43" s="209">
        <v>31.462425201688003</v>
      </c>
      <c r="AA43" s="209">
        <v>76.841627335107347</v>
      </c>
      <c r="AB43" s="209">
        <v>74.823999999999998</v>
      </c>
      <c r="AC43" s="209">
        <v>77.408000000000001</v>
      </c>
      <c r="AD43" s="209">
        <v>2.017627335107349</v>
      </c>
      <c r="AE43" s="209">
        <v>0.56637266489265414</v>
      </c>
      <c r="AF43" s="27">
        <v>2013</v>
      </c>
      <c r="AI43" s="296"/>
      <c r="AM43" s="296"/>
      <c r="AP43" s="296"/>
    </row>
    <row r="44" spans="1:42" x14ac:dyDescent="0.2">
      <c r="A44" s="24"/>
      <c r="B44" s="24"/>
      <c r="C44" s="209">
        <v>73.335447157648019</v>
      </c>
      <c r="D44" s="209">
        <v>4.6876937331335453</v>
      </c>
      <c r="E44" s="209">
        <v>78.023140890781562</v>
      </c>
      <c r="F44" s="209">
        <v>57.73</v>
      </c>
      <c r="G44" s="209">
        <v>90.18</v>
      </c>
      <c r="H44" s="209">
        <v>20.293140890781565</v>
      </c>
      <c r="I44" s="209">
        <v>12.156859109218445</v>
      </c>
      <c r="J44" s="27">
        <v>2014</v>
      </c>
      <c r="L44" s="30"/>
      <c r="M44" s="30"/>
      <c r="N44" s="209">
        <v>49.042737796059463</v>
      </c>
      <c r="O44" s="209">
        <v>28.885332683190917</v>
      </c>
      <c r="P44" s="209">
        <v>77.928070479250366</v>
      </c>
      <c r="Q44" s="209">
        <v>77.08</v>
      </c>
      <c r="R44" s="209">
        <v>86.1</v>
      </c>
      <c r="S44" s="209">
        <v>0.84807047925036727</v>
      </c>
      <c r="T44" s="209">
        <v>8.1719295207496288</v>
      </c>
      <c r="U44" s="27">
        <v>2014</v>
      </c>
      <c r="W44" s="30"/>
      <c r="X44" s="466"/>
      <c r="Y44" s="209">
        <v>45.233793724041369</v>
      </c>
      <c r="Z44" s="209">
        <v>36.843213318239577</v>
      </c>
      <c r="AA44" s="209">
        <v>82.077007042280954</v>
      </c>
      <c r="AB44" s="209">
        <v>79.908000000000001</v>
      </c>
      <c r="AC44" s="209">
        <v>82.611999999999995</v>
      </c>
      <c r="AD44" s="209">
        <v>2.1690070422809526</v>
      </c>
      <c r="AE44" s="209">
        <v>0.53499295771904087</v>
      </c>
      <c r="AF44" s="27">
        <v>2014</v>
      </c>
      <c r="AI44" s="296"/>
      <c r="AM44" s="296"/>
      <c r="AP44" s="296"/>
    </row>
    <row r="45" spans="1:42" x14ac:dyDescent="0.2">
      <c r="A45" s="24"/>
      <c r="B45" s="24"/>
      <c r="C45" s="209">
        <v>48.636643147370911</v>
      </c>
      <c r="D45" s="209">
        <v>5.0876332097389465</v>
      </c>
      <c r="E45" s="209">
        <v>53.724276357109865</v>
      </c>
      <c r="F45" s="209">
        <v>45.617999999999995</v>
      </c>
      <c r="G45" s="209">
        <v>59.57</v>
      </c>
      <c r="H45" s="209">
        <v>8.1062763571098699</v>
      </c>
      <c r="I45" s="209">
        <v>5.8457236428901354</v>
      </c>
      <c r="J45" s="27">
        <v>2015</v>
      </c>
      <c r="L45" s="30"/>
      <c r="M45" s="30"/>
      <c r="N45" s="209">
        <v>29.10327610892875</v>
      </c>
      <c r="O45" s="209">
        <v>32.71261267779493</v>
      </c>
      <c r="P45" s="209">
        <v>61.815888786723697</v>
      </c>
      <c r="Q45" s="209">
        <v>59.731999999999999</v>
      </c>
      <c r="R45" s="209">
        <v>72.063999999999993</v>
      </c>
      <c r="S45" s="209">
        <v>2.0838887867236977</v>
      </c>
      <c r="T45" s="209">
        <v>10.248111213276296</v>
      </c>
      <c r="U45" s="27">
        <v>2015</v>
      </c>
      <c r="W45" s="30"/>
      <c r="X45" s="466"/>
      <c r="Y45" s="209">
        <v>33.9</v>
      </c>
      <c r="Z45" s="209">
        <v>38.107368159137387</v>
      </c>
      <c r="AA45" s="209">
        <v>72.007368159137386</v>
      </c>
      <c r="AB45" s="209">
        <v>69.475999999999999</v>
      </c>
      <c r="AC45" s="209">
        <v>72.62</v>
      </c>
      <c r="AD45" s="209">
        <v>2.5313681591373864</v>
      </c>
      <c r="AE45" s="209">
        <v>0.61263184086261901</v>
      </c>
      <c r="AF45" s="27">
        <v>2015</v>
      </c>
      <c r="AI45" s="296"/>
      <c r="AM45" s="296"/>
      <c r="AP45" s="296"/>
    </row>
    <row r="46" spans="1:42" x14ac:dyDescent="0.2">
      <c r="A46" s="24"/>
      <c r="B46" s="24"/>
      <c r="C46" s="209">
        <v>37.61167684192047</v>
      </c>
      <c r="D46" s="209">
        <v>5.1970387662850168</v>
      </c>
      <c r="E46" s="209">
        <v>42.808715608205489</v>
      </c>
      <c r="F46" s="209">
        <v>39.564</v>
      </c>
      <c r="G46" s="209">
        <v>45.131999999999998</v>
      </c>
      <c r="H46" s="209">
        <v>3.2447156082054889</v>
      </c>
      <c r="I46" s="209">
        <v>2.323284391794509</v>
      </c>
      <c r="J46" s="27">
        <v>2016</v>
      </c>
      <c r="L46" s="30"/>
      <c r="M46" s="30"/>
      <c r="N46" s="209">
        <v>25.138727957255128</v>
      </c>
      <c r="O46" s="209">
        <v>26.93185290045934</v>
      </c>
      <c r="P46" s="209">
        <v>52.070580857714475</v>
      </c>
      <c r="Q46" s="209">
        <v>55.457999999999998</v>
      </c>
      <c r="R46" s="209">
        <v>63.962000000000003</v>
      </c>
      <c r="S46" s="209">
        <v>-3.3874191422855233</v>
      </c>
      <c r="T46" s="209">
        <v>11.891419142285528</v>
      </c>
      <c r="U46" s="27">
        <v>2016</v>
      </c>
      <c r="W46" s="30"/>
      <c r="X46" s="466"/>
      <c r="Y46" s="209">
        <v>33.094383786111003</v>
      </c>
      <c r="Z46" s="209">
        <v>29.516736260516925</v>
      </c>
      <c r="AA46" s="209">
        <v>62.611120046627917</v>
      </c>
      <c r="AB46" s="209">
        <v>59.905000000000001</v>
      </c>
      <c r="AC46" s="209">
        <v>63.74</v>
      </c>
      <c r="AD46" s="209">
        <v>2.7061200466279161</v>
      </c>
      <c r="AE46" s="209">
        <v>1.1288799533720848</v>
      </c>
      <c r="AF46" s="27">
        <v>2016</v>
      </c>
      <c r="AI46" s="296"/>
      <c r="AM46" s="296"/>
      <c r="AP46" s="296"/>
    </row>
    <row r="47" spans="1:42" x14ac:dyDescent="0.2">
      <c r="A47" s="24"/>
      <c r="B47" s="24"/>
      <c r="C47" s="209">
        <v>36.944794625979434</v>
      </c>
      <c r="D47" s="209">
        <v>9.4268947705724866</v>
      </c>
      <c r="E47" s="209">
        <v>46.371689396551922</v>
      </c>
      <c r="F47" s="209">
        <v>41.423999999999999</v>
      </c>
      <c r="G47" s="209">
        <v>50.683999999999997</v>
      </c>
      <c r="H47" s="209">
        <v>4.9476893965519224</v>
      </c>
      <c r="I47" s="209">
        <v>4.3123106034480756</v>
      </c>
      <c r="J47" s="27">
        <v>2017</v>
      </c>
      <c r="L47" s="30"/>
      <c r="M47" s="30"/>
      <c r="N47" s="209">
        <v>35.139114263239087</v>
      </c>
      <c r="O47" s="209">
        <v>18.419767574816184</v>
      </c>
      <c r="P47" s="209">
        <v>53.558881838055278</v>
      </c>
      <c r="Q47" s="209">
        <v>52.915000000000006</v>
      </c>
      <c r="R47" s="209">
        <v>66.634999999999991</v>
      </c>
      <c r="S47" s="209">
        <v>0.64388183805527177</v>
      </c>
      <c r="T47" s="209">
        <v>13.076118161944713</v>
      </c>
      <c r="U47" s="27">
        <v>2017</v>
      </c>
      <c r="W47" s="30"/>
      <c r="X47" s="466"/>
      <c r="Y47" s="209">
        <v>29.245460917256054</v>
      </c>
      <c r="Z47" s="209">
        <v>22.348304297767125</v>
      </c>
      <c r="AA47" s="209">
        <v>51.593765215023176</v>
      </c>
      <c r="AB47" s="209">
        <v>48.031999999999996</v>
      </c>
      <c r="AC47" s="209">
        <v>53.14</v>
      </c>
      <c r="AD47" s="209">
        <v>3.5617652150231791</v>
      </c>
      <c r="AE47" s="209">
        <v>1.546234784976825</v>
      </c>
      <c r="AF47" s="27">
        <v>2017</v>
      </c>
      <c r="AO47" s="24"/>
    </row>
    <row r="48" spans="1:42" x14ac:dyDescent="0.2">
      <c r="A48" s="24"/>
      <c r="B48" s="24"/>
      <c r="C48" s="209">
        <v>46.223644844330835</v>
      </c>
      <c r="D48" s="209">
        <v>16.320153085740721</v>
      </c>
      <c r="E48" s="209">
        <v>62.543797930071555</v>
      </c>
      <c r="F48" s="209">
        <v>54.92</v>
      </c>
      <c r="G48" s="209">
        <v>71.342000000000013</v>
      </c>
      <c r="H48" s="209">
        <v>7.6237979300715537</v>
      </c>
      <c r="I48" s="209">
        <v>8.7982020699284575</v>
      </c>
      <c r="J48" s="27">
        <v>2018</v>
      </c>
      <c r="L48" s="30"/>
      <c r="M48" s="30"/>
      <c r="N48" s="209">
        <v>33.403566420952743</v>
      </c>
      <c r="O48" s="209">
        <v>19.641168826506007</v>
      </c>
      <c r="P48" s="209">
        <v>53.044735247458746</v>
      </c>
      <c r="Q48" s="209">
        <v>51.716000000000001</v>
      </c>
      <c r="R48" s="209">
        <v>61.28</v>
      </c>
      <c r="S48" s="209">
        <v>1.3287352474587451</v>
      </c>
      <c r="T48" s="209">
        <v>8.235264752541255</v>
      </c>
      <c r="U48" s="27">
        <v>2018</v>
      </c>
      <c r="W48" s="30"/>
      <c r="X48" s="466"/>
      <c r="Y48" s="209">
        <v>29.67596318497257</v>
      </c>
      <c r="Z48" s="209">
        <v>28.934953085599723</v>
      </c>
      <c r="AA48" s="209">
        <v>58.610916270572297</v>
      </c>
      <c r="AB48" s="209">
        <v>54.024999999999999</v>
      </c>
      <c r="AC48" s="209">
        <v>59.65</v>
      </c>
      <c r="AD48" s="209">
        <v>4.585916270572298</v>
      </c>
      <c r="AE48" s="209">
        <v>1.039083729427702</v>
      </c>
      <c r="AF48" s="27">
        <v>2018</v>
      </c>
      <c r="AO48" s="24"/>
    </row>
    <row r="49" spans="1:41" x14ac:dyDescent="0.2">
      <c r="A49" s="24"/>
      <c r="B49" s="24"/>
      <c r="C49" s="209">
        <v>32.200542342527484</v>
      </c>
      <c r="D49" s="209">
        <v>13.603882543460193</v>
      </c>
      <c r="E49" s="209">
        <v>45.804424885987679</v>
      </c>
      <c r="F49" s="209">
        <v>42.292999999999999</v>
      </c>
      <c r="G49" s="209">
        <v>51.128</v>
      </c>
      <c r="H49" s="209">
        <v>3.5114248859876795</v>
      </c>
      <c r="I49" s="209">
        <v>5.3235751140123213</v>
      </c>
      <c r="J49" s="27">
        <v>2019</v>
      </c>
      <c r="L49" s="30"/>
      <c r="M49" s="30"/>
      <c r="N49" s="209">
        <v>32.269272195199129</v>
      </c>
      <c r="O49" s="209">
        <v>16.866845165479138</v>
      </c>
      <c r="P49" s="209">
        <v>49.136117360678263</v>
      </c>
      <c r="Q49" s="209">
        <v>43.584000000000003</v>
      </c>
      <c r="R49" s="209">
        <v>54.39</v>
      </c>
      <c r="S49" s="209">
        <v>5.5521173606782597</v>
      </c>
      <c r="T49" s="209">
        <v>5.2538826393217377</v>
      </c>
      <c r="U49" s="27">
        <v>2019</v>
      </c>
      <c r="W49" s="30"/>
      <c r="X49" s="466"/>
      <c r="Y49" s="209">
        <v>22.96140372964345</v>
      </c>
      <c r="Z49" s="209">
        <v>28.081622126311007</v>
      </c>
      <c r="AA49" s="209">
        <v>51.043025855954468</v>
      </c>
      <c r="AB49" s="209">
        <v>43.662999999999997</v>
      </c>
      <c r="AC49" s="209">
        <v>51.853000000000002</v>
      </c>
      <c r="AD49" s="209">
        <v>7.3800258559544716</v>
      </c>
      <c r="AE49" s="209">
        <v>0.80997414404553325</v>
      </c>
      <c r="AF49" s="27">
        <v>2019</v>
      </c>
      <c r="AO49" s="202"/>
    </row>
    <row r="50" spans="1:41" x14ac:dyDescent="0.2">
      <c r="A50" s="24"/>
      <c r="B50" s="24"/>
      <c r="C50" s="209">
        <v>24.135944546068565</v>
      </c>
      <c r="D50" s="209">
        <v>8.9143736111702037</v>
      </c>
      <c r="E50" s="209">
        <v>33.05031815723877</v>
      </c>
      <c r="F50" s="209">
        <v>31.96</v>
      </c>
      <c r="G50" s="209">
        <v>34.567999999999998</v>
      </c>
      <c r="H50" s="209">
        <v>1.0903181572387695</v>
      </c>
      <c r="I50" s="209">
        <v>1.5176818427612275</v>
      </c>
      <c r="J50" s="27">
        <v>2020</v>
      </c>
      <c r="L50" s="30"/>
      <c r="M50" s="30"/>
      <c r="N50" s="209">
        <v>26.883268571152623</v>
      </c>
      <c r="O50" s="209">
        <v>18.178650847972936</v>
      </c>
      <c r="P50" s="209">
        <v>45.061919419125559</v>
      </c>
      <c r="Q50" s="209">
        <v>40.39</v>
      </c>
      <c r="R50" s="209">
        <v>48.86</v>
      </c>
      <c r="S50" s="209">
        <v>4.6719194191255582</v>
      </c>
      <c r="T50" s="209">
        <v>3.7980805808744407</v>
      </c>
      <c r="U50" s="27">
        <v>2020</v>
      </c>
      <c r="W50" s="30"/>
      <c r="X50" s="466"/>
      <c r="Y50" s="209">
        <v>17.546710299954601</v>
      </c>
      <c r="Z50" s="209">
        <v>26.584743829594931</v>
      </c>
      <c r="AA50" s="209">
        <v>44.131454129549532</v>
      </c>
      <c r="AB50" s="209">
        <v>38.707999999999998</v>
      </c>
      <c r="AC50" s="209">
        <v>45.491999999999997</v>
      </c>
      <c r="AD50" s="209">
        <v>5.4234541295495333</v>
      </c>
      <c r="AE50" s="209">
        <v>1.3605458704504656</v>
      </c>
      <c r="AF50" s="27">
        <v>2020</v>
      </c>
      <c r="AO50" s="24"/>
    </row>
    <row r="51" spans="1:41" x14ac:dyDescent="0.2">
      <c r="A51" s="24"/>
      <c r="B51" s="24"/>
      <c r="C51" s="209">
        <v>42.899605181939101</v>
      </c>
      <c r="D51" s="209">
        <v>7.4031781747665759</v>
      </c>
      <c r="E51" s="209">
        <v>50.302783356705682</v>
      </c>
      <c r="F51" s="209">
        <v>48.805999999999997</v>
      </c>
      <c r="G51" s="209">
        <v>51.95</v>
      </c>
      <c r="H51" s="209">
        <v>1.4967833567056843</v>
      </c>
      <c r="I51" s="209">
        <v>1.6472166432943212</v>
      </c>
      <c r="J51" s="27">
        <v>2021</v>
      </c>
      <c r="L51" s="30"/>
      <c r="M51" s="30"/>
      <c r="N51" s="209">
        <v>32.291490174503409</v>
      </c>
      <c r="O51" s="209">
        <v>19.729079282216105</v>
      </c>
      <c r="P51" s="209">
        <v>52.020569456719514</v>
      </c>
      <c r="Q51" s="209">
        <v>48.768999999999998</v>
      </c>
      <c r="R51" s="209">
        <v>59.177999999999997</v>
      </c>
      <c r="S51" s="209">
        <v>3.2515694567195155</v>
      </c>
      <c r="T51" s="209">
        <v>7.1574305432804834</v>
      </c>
      <c r="U51" s="27">
        <v>2021</v>
      </c>
      <c r="W51" s="30"/>
      <c r="X51" s="466"/>
      <c r="Y51" s="209">
        <v>28.979099585279119</v>
      </c>
      <c r="Z51" s="209">
        <v>19.273466442196444</v>
      </c>
      <c r="AA51" s="209">
        <v>48.252566027475567</v>
      </c>
      <c r="AB51" s="209">
        <v>45.564</v>
      </c>
      <c r="AC51" s="209">
        <v>49.57</v>
      </c>
      <c r="AD51" s="209">
        <v>2.6885660274755665</v>
      </c>
      <c r="AE51" s="209">
        <v>1.3174339725244337</v>
      </c>
      <c r="AF51" s="27">
        <v>2021</v>
      </c>
      <c r="AO51" s="24"/>
    </row>
    <row r="52" spans="1:41" x14ac:dyDescent="0.2">
      <c r="A52" s="24"/>
      <c r="B52" s="24"/>
      <c r="C52" s="209">
        <v>73.938666122139509</v>
      </c>
      <c r="D52" s="209">
        <v>5.4654286395606375</v>
      </c>
      <c r="E52" s="209">
        <v>79.404094761700151</v>
      </c>
      <c r="F52" s="209">
        <v>78.051999999999992</v>
      </c>
      <c r="G52" s="209">
        <v>81.018000000000001</v>
      </c>
      <c r="H52" s="209">
        <v>1.3520947617001582</v>
      </c>
      <c r="I52" s="209">
        <v>1.61390523829985</v>
      </c>
      <c r="J52" s="27">
        <v>2022</v>
      </c>
      <c r="L52" s="30"/>
      <c r="M52" s="30"/>
      <c r="N52" s="209">
        <v>48.047323080217517</v>
      </c>
      <c r="O52" s="209">
        <v>13.581507919605386</v>
      </c>
      <c r="P52" s="209">
        <v>61.628830999822902</v>
      </c>
      <c r="Q52" s="209">
        <v>57.105000000000004</v>
      </c>
      <c r="R52" s="209">
        <v>67.33</v>
      </c>
      <c r="S52" s="209">
        <v>4.5238309998228985</v>
      </c>
      <c r="T52" s="209">
        <v>5.7011690001770958</v>
      </c>
      <c r="U52" s="27">
        <v>2022</v>
      </c>
      <c r="W52" s="30"/>
      <c r="X52" s="466"/>
      <c r="Y52" s="209">
        <v>52.905715474446524</v>
      </c>
      <c r="Z52" s="209">
        <v>23.78793216306223</v>
      </c>
      <c r="AA52" s="209">
        <v>76.693647637508747</v>
      </c>
      <c r="AB52" s="209">
        <v>74.5</v>
      </c>
      <c r="AC52" s="209">
        <v>79.067999999999998</v>
      </c>
      <c r="AD52" s="209">
        <v>2.1936476375087466</v>
      </c>
      <c r="AE52" s="209">
        <v>2.3743523624912513</v>
      </c>
      <c r="AF52" s="27">
        <v>2022</v>
      </c>
      <c r="AO52" s="24"/>
    </row>
    <row r="53" spans="1:41" x14ac:dyDescent="0.2">
      <c r="A53" s="24"/>
      <c r="B53" s="24"/>
      <c r="C53" s="209">
        <v>29.946303310418887</v>
      </c>
      <c r="D53" s="209">
        <v>3.7899346433784178</v>
      </c>
      <c r="E53" s="209">
        <v>33.736237953797307</v>
      </c>
      <c r="F53" s="209">
        <v>32.942</v>
      </c>
      <c r="G53" s="209">
        <v>34.5</v>
      </c>
      <c r="H53" s="209">
        <v>0.79423795379730677</v>
      </c>
      <c r="I53" s="209">
        <v>0.76376204620269306</v>
      </c>
      <c r="J53" s="27">
        <v>2023</v>
      </c>
      <c r="L53" s="30"/>
      <c r="M53" s="30"/>
      <c r="N53" s="209">
        <v>23.663160006403746</v>
      </c>
      <c r="O53" s="209">
        <v>10.598907731062875</v>
      </c>
      <c r="P53" s="209">
        <v>34.262067737466616</v>
      </c>
      <c r="Q53" s="209">
        <v>33.762</v>
      </c>
      <c r="R53" s="209">
        <v>43.972000000000001</v>
      </c>
      <c r="S53" s="209">
        <v>0.50006773746661537</v>
      </c>
      <c r="T53" s="209">
        <v>9.7099322625333855</v>
      </c>
      <c r="U53" s="27">
        <v>2023</v>
      </c>
      <c r="W53" s="30"/>
      <c r="X53" s="466"/>
      <c r="Y53" s="209">
        <v>19.738232611870174</v>
      </c>
      <c r="Z53" s="209">
        <v>28.562815517233592</v>
      </c>
      <c r="AA53" s="209">
        <v>48.301048129103769</v>
      </c>
      <c r="AB53" s="209">
        <v>37.472000000000001</v>
      </c>
      <c r="AC53" s="209">
        <v>54.764000000000003</v>
      </c>
      <c r="AD53" s="209">
        <v>10.829048129103768</v>
      </c>
      <c r="AE53" s="209">
        <v>6.4629518708962337</v>
      </c>
      <c r="AF53" s="27">
        <v>2023</v>
      </c>
      <c r="AO53" s="24"/>
    </row>
    <row r="54" spans="1:41" x14ac:dyDescent="0.2">
      <c r="A54" s="24"/>
      <c r="B54" s="24"/>
      <c r="C54" s="209"/>
      <c r="D54" s="209"/>
      <c r="E54" s="209"/>
      <c r="F54" s="209"/>
      <c r="G54" s="209"/>
      <c r="H54" s="209"/>
      <c r="I54" s="209"/>
      <c r="J54" s="27"/>
      <c r="L54" s="30"/>
      <c r="M54" s="30"/>
      <c r="N54" s="209"/>
      <c r="O54" s="209"/>
      <c r="P54" s="209"/>
      <c r="Q54" s="209"/>
      <c r="R54" s="209"/>
      <c r="S54" s="209"/>
      <c r="T54" s="209"/>
      <c r="U54" s="27"/>
      <c r="W54" s="30"/>
      <c r="X54" s="466"/>
      <c r="Y54" s="209"/>
      <c r="Z54" s="209"/>
      <c r="AA54" s="209"/>
      <c r="AB54" s="209"/>
      <c r="AC54" s="209"/>
      <c r="AD54" s="209"/>
      <c r="AE54" s="209"/>
      <c r="AF54" s="27"/>
      <c r="AO54" s="24"/>
    </row>
    <row r="55" spans="1:41" x14ac:dyDescent="0.2">
      <c r="A55" s="24" t="s">
        <v>2</v>
      </c>
      <c r="B55" s="24" t="s">
        <v>2</v>
      </c>
      <c r="C55" s="209">
        <v>42.170362184706363</v>
      </c>
      <c r="D55" s="209">
        <v>0</v>
      </c>
      <c r="E55" s="209">
        <v>42.170362184706363</v>
      </c>
      <c r="F55" s="209">
        <v>41.839999999999996</v>
      </c>
      <c r="G55" s="209">
        <v>43.28</v>
      </c>
      <c r="H55" s="209">
        <v>0.33036218470636669</v>
      </c>
      <c r="I55" s="209">
        <v>1.1096378152936381</v>
      </c>
      <c r="J55" s="27">
        <v>2012</v>
      </c>
      <c r="L55" s="30" t="s">
        <v>181</v>
      </c>
      <c r="M55" s="30" t="s">
        <v>181</v>
      </c>
      <c r="N55" s="209">
        <v>24.451334825775401</v>
      </c>
      <c r="O55" s="209">
        <v>25.872084750435775</v>
      </c>
      <c r="P55" s="209">
        <v>50.323419576211187</v>
      </c>
      <c r="Q55" s="209">
        <v>45.42</v>
      </c>
      <c r="R55" s="209">
        <v>52.234999999999999</v>
      </c>
      <c r="S55" s="209">
        <v>4.903419576211185</v>
      </c>
      <c r="T55" s="209">
        <v>1.9115804237888128</v>
      </c>
      <c r="U55" s="27">
        <v>2012</v>
      </c>
      <c r="W55" s="208" t="s">
        <v>2023</v>
      </c>
      <c r="X55" s="466" t="s">
        <v>2023</v>
      </c>
      <c r="Y55" s="209"/>
      <c r="Z55" s="209"/>
      <c r="AA55" s="209"/>
      <c r="AB55" s="209"/>
      <c r="AC55" s="209"/>
      <c r="AD55" s="209"/>
      <c r="AE55" s="209"/>
      <c r="AF55" s="27">
        <v>2012</v>
      </c>
      <c r="AO55" s="202"/>
    </row>
    <row r="56" spans="1:41" x14ac:dyDescent="0.2">
      <c r="A56" s="24"/>
      <c r="B56" s="24"/>
      <c r="C56" s="209">
        <v>48.56351379958177</v>
      </c>
      <c r="D56" s="209">
        <v>0</v>
      </c>
      <c r="E56" s="209">
        <v>48.56351379958177</v>
      </c>
      <c r="F56" s="209">
        <v>48.295000000000002</v>
      </c>
      <c r="G56" s="209">
        <v>49.755000000000003</v>
      </c>
      <c r="H56" s="209">
        <v>0.26851379958176835</v>
      </c>
      <c r="I56" s="209">
        <v>1.1914862004182325</v>
      </c>
      <c r="J56" s="27">
        <v>2013</v>
      </c>
      <c r="L56" s="30"/>
      <c r="M56" s="30"/>
      <c r="N56" s="209">
        <v>48.918162074121405</v>
      </c>
      <c r="O56" s="209">
        <v>33.298221044445093</v>
      </c>
      <c r="P56" s="209">
        <v>82.216383118566498</v>
      </c>
      <c r="Q56" s="209">
        <v>72.716000000000008</v>
      </c>
      <c r="R56" s="209">
        <v>92.774000000000001</v>
      </c>
      <c r="S56" s="209">
        <v>9.5003831185664893</v>
      </c>
      <c r="T56" s="209">
        <v>10.557616881433503</v>
      </c>
      <c r="U56" s="27">
        <v>2013</v>
      </c>
      <c r="W56" s="30"/>
      <c r="X56" s="466"/>
      <c r="Y56" s="209"/>
      <c r="Z56" s="209"/>
      <c r="AA56" s="209"/>
      <c r="AB56" s="209"/>
      <c r="AC56" s="209"/>
      <c r="AD56" s="209"/>
      <c r="AE56" s="209"/>
      <c r="AF56" s="27">
        <v>2013</v>
      </c>
      <c r="AO56" s="24"/>
    </row>
    <row r="57" spans="1:41" x14ac:dyDescent="0.2">
      <c r="A57" s="24"/>
      <c r="B57" s="24"/>
      <c r="C57" s="209">
        <v>51.386534362133396</v>
      </c>
      <c r="D57" s="209">
        <v>0</v>
      </c>
      <c r="E57" s="209">
        <v>51.386534362133396</v>
      </c>
      <c r="F57" s="209">
        <v>50.686999999999998</v>
      </c>
      <c r="G57" s="209">
        <v>54.336999999999996</v>
      </c>
      <c r="H57" s="209">
        <v>0.6995343621333987</v>
      </c>
      <c r="I57" s="209">
        <v>2.9504656378665999</v>
      </c>
      <c r="J57" s="27">
        <v>2014</v>
      </c>
      <c r="L57" s="30"/>
      <c r="M57" s="30"/>
      <c r="N57" s="209">
        <v>53.723515678877398</v>
      </c>
      <c r="O57" s="209">
        <v>22.485652559574966</v>
      </c>
      <c r="P57" s="209">
        <v>76.209168238452378</v>
      </c>
      <c r="Q57" s="209">
        <v>69.355999999999995</v>
      </c>
      <c r="R57" s="209">
        <v>86.945999999999998</v>
      </c>
      <c r="S57" s="209">
        <v>6.8531682384523833</v>
      </c>
      <c r="T57" s="209">
        <v>10.73683176154762</v>
      </c>
      <c r="U57" s="27">
        <v>2014</v>
      </c>
      <c r="W57" s="30"/>
      <c r="X57" s="466"/>
      <c r="Y57" s="209"/>
      <c r="Z57" s="209"/>
      <c r="AA57" s="209"/>
      <c r="AB57" s="209"/>
      <c r="AC57" s="209"/>
      <c r="AD57" s="209"/>
      <c r="AE57" s="209"/>
      <c r="AF57" s="27">
        <v>2014</v>
      </c>
      <c r="AO57" s="24"/>
    </row>
    <row r="58" spans="1:41" x14ac:dyDescent="0.2">
      <c r="A58" s="24"/>
      <c r="B58" s="24"/>
      <c r="C58" s="209">
        <v>37.8946401128673</v>
      </c>
      <c r="D58" s="209">
        <v>0</v>
      </c>
      <c r="E58" s="209">
        <v>37.8946401128673</v>
      </c>
      <c r="F58" s="209">
        <v>36.754999999999995</v>
      </c>
      <c r="G58" s="209">
        <v>38.408000000000001</v>
      </c>
      <c r="H58" s="209">
        <v>1.1396401128673048</v>
      </c>
      <c r="I58" s="209">
        <v>0.51335988713270098</v>
      </c>
      <c r="J58" s="27">
        <v>2015</v>
      </c>
      <c r="L58" s="30"/>
      <c r="M58" s="30"/>
      <c r="N58" s="209">
        <v>31.383873396557647</v>
      </c>
      <c r="O58" s="209">
        <v>31.283477219740099</v>
      </c>
      <c r="P58" s="209">
        <v>62.667350616297753</v>
      </c>
      <c r="Q58" s="209">
        <v>55.045999999999999</v>
      </c>
      <c r="R58" s="209">
        <v>71.430000000000007</v>
      </c>
      <c r="S58" s="209">
        <v>7.6213506162977538</v>
      </c>
      <c r="T58" s="209">
        <v>8.7626493837022537</v>
      </c>
      <c r="U58" s="27">
        <v>2015</v>
      </c>
      <c r="W58" s="30"/>
      <c r="X58" s="466"/>
      <c r="Y58" s="209"/>
      <c r="Z58" s="209"/>
      <c r="AA58" s="209"/>
      <c r="AB58" s="209"/>
      <c r="AC58" s="209"/>
      <c r="AD58" s="209"/>
      <c r="AE58" s="209"/>
      <c r="AF58" s="27">
        <v>2015</v>
      </c>
      <c r="AO58" s="24"/>
    </row>
    <row r="59" spans="1:41" x14ac:dyDescent="0.2">
      <c r="A59" s="24"/>
      <c r="B59" s="24"/>
      <c r="C59" s="209">
        <v>36.464412401094989</v>
      </c>
      <c r="D59" s="209">
        <v>0</v>
      </c>
      <c r="E59" s="209">
        <v>36.464412401094989</v>
      </c>
      <c r="F59" s="209">
        <v>33.603999999999999</v>
      </c>
      <c r="G59" s="209">
        <v>40.256</v>
      </c>
      <c r="H59" s="209">
        <v>2.8604124010949903</v>
      </c>
      <c r="I59" s="209">
        <v>3.7915875989050107</v>
      </c>
      <c r="J59" s="27">
        <v>2016</v>
      </c>
      <c r="L59" s="30"/>
      <c r="M59" s="30"/>
      <c r="N59" s="209">
        <v>27.984256573275488</v>
      </c>
      <c r="O59" s="209">
        <v>28.688021267879567</v>
      </c>
      <c r="P59" s="209">
        <v>56.672277841155058</v>
      </c>
      <c r="Q59" s="209">
        <v>50.268999999999998</v>
      </c>
      <c r="R59" s="209">
        <v>64.8</v>
      </c>
      <c r="S59" s="209">
        <v>6.4032778411550595</v>
      </c>
      <c r="T59" s="209">
        <v>8.1277221588449393</v>
      </c>
      <c r="U59" s="27">
        <v>2016</v>
      </c>
      <c r="W59" s="30"/>
      <c r="X59" s="466"/>
      <c r="Y59" s="209"/>
      <c r="Z59" s="209"/>
      <c r="AA59" s="209"/>
      <c r="AB59" s="209"/>
      <c r="AC59" s="209"/>
      <c r="AD59" s="209"/>
      <c r="AE59" s="209"/>
      <c r="AF59" s="27">
        <v>2016</v>
      </c>
      <c r="AO59" s="24"/>
    </row>
    <row r="60" spans="1:41" x14ac:dyDescent="0.2">
      <c r="A60" s="24"/>
      <c r="B60" s="24"/>
      <c r="C60" s="209">
        <v>28.301077362451394</v>
      </c>
      <c r="D60" s="209">
        <v>0</v>
      </c>
      <c r="E60" s="209">
        <v>28.301077362451394</v>
      </c>
      <c r="F60" s="209">
        <v>20.091999999999999</v>
      </c>
      <c r="G60" s="209">
        <v>39.42</v>
      </c>
      <c r="H60" s="209">
        <v>8.2090773624513957</v>
      </c>
      <c r="I60" s="209">
        <v>11.118922637548607</v>
      </c>
      <c r="J60" s="27">
        <v>2017</v>
      </c>
      <c r="L60" s="30"/>
      <c r="M60" s="30"/>
      <c r="N60" s="209">
        <v>23.71713085817051</v>
      </c>
      <c r="O60" s="209">
        <v>22.94661138502109</v>
      </c>
      <c r="P60" s="209">
        <v>46.663742243191599</v>
      </c>
      <c r="Q60" s="209">
        <v>40.473999999999997</v>
      </c>
      <c r="R60" s="209">
        <v>51.934000000000005</v>
      </c>
      <c r="S60" s="209">
        <v>6.1897422431916027</v>
      </c>
      <c r="T60" s="209">
        <v>5.2702577568084052</v>
      </c>
      <c r="U60" s="27">
        <v>2017</v>
      </c>
      <c r="W60" s="30"/>
      <c r="X60" s="466"/>
      <c r="Y60" s="209">
        <v>37.89</v>
      </c>
      <c r="Z60" s="209">
        <v>26.89</v>
      </c>
      <c r="AA60" s="209">
        <v>64.78</v>
      </c>
      <c r="AB60" s="209">
        <v>64.78</v>
      </c>
      <c r="AC60" s="209">
        <v>64.78</v>
      </c>
      <c r="AD60" s="209">
        <v>0</v>
      </c>
      <c r="AE60" s="209">
        <v>0</v>
      </c>
      <c r="AF60" s="27">
        <v>2017</v>
      </c>
      <c r="AO60" s="24"/>
    </row>
    <row r="61" spans="1:41" x14ac:dyDescent="0.2">
      <c r="A61" s="24"/>
      <c r="B61" s="24"/>
      <c r="C61" s="209">
        <v>40.764557411513564</v>
      </c>
      <c r="D61" s="209">
        <v>0</v>
      </c>
      <c r="E61" s="209">
        <v>40.764557411513564</v>
      </c>
      <c r="F61" s="209">
        <v>40.832000000000001</v>
      </c>
      <c r="G61" s="209">
        <v>49.752000000000002</v>
      </c>
      <c r="H61" s="209">
        <v>-6.744258848643625E-2</v>
      </c>
      <c r="I61" s="209">
        <v>8.987442588486438</v>
      </c>
      <c r="J61" s="27">
        <v>2018</v>
      </c>
      <c r="L61" s="30"/>
      <c r="M61" s="30"/>
      <c r="N61" s="209">
        <v>32.066553712610308</v>
      </c>
      <c r="O61" s="209">
        <v>23.705725013343123</v>
      </c>
      <c r="P61" s="209">
        <v>55.772278725953427</v>
      </c>
      <c r="Q61" s="209">
        <v>48.9</v>
      </c>
      <c r="R61" s="209">
        <v>59.18</v>
      </c>
      <c r="S61" s="209">
        <v>6.8722787259534286</v>
      </c>
      <c r="T61" s="209">
        <v>3.4077212740465725</v>
      </c>
      <c r="U61" s="27">
        <v>2018</v>
      </c>
      <c r="W61" s="30"/>
      <c r="X61" s="466"/>
      <c r="Y61" s="209">
        <v>39.509135260539395</v>
      </c>
      <c r="Z61" s="209">
        <v>11.755718522756419</v>
      </c>
      <c r="AA61" s="209">
        <v>51.264853783295813</v>
      </c>
      <c r="AB61" s="209">
        <v>50.472999999999999</v>
      </c>
      <c r="AC61" s="209">
        <v>51.606000000000002</v>
      </c>
      <c r="AD61" s="209">
        <v>0.79185378329581368</v>
      </c>
      <c r="AE61" s="209">
        <v>0.34114621670418899</v>
      </c>
      <c r="AF61" s="27">
        <v>2018</v>
      </c>
      <c r="AO61" s="24"/>
    </row>
    <row r="62" spans="1:41" x14ac:dyDescent="0.2">
      <c r="A62" s="24"/>
      <c r="B62" s="24"/>
      <c r="C62" s="209">
        <v>67.5578797182541</v>
      </c>
      <c r="D62" s="209">
        <v>0</v>
      </c>
      <c r="E62" s="209">
        <v>67.5578797182541</v>
      </c>
      <c r="F62" s="209">
        <v>66.069000000000003</v>
      </c>
      <c r="G62" s="209">
        <v>82.545999999999992</v>
      </c>
      <c r="H62" s="209">
        <v>1.4888797182540969</v>
      </c>
      <c r="I62" s="209">
        <v>14.988120281745893</v>
      </c>
      <c r="J62" s="27">
        <v>2019</v>
      </c>
      <c r="L62" s="30"/>
      <c r="M62" s="30"/>
      <c r="N62" s="209">
        <v>29.903733968915816</v>
      </c>
      <c r="O62" s="209">
        <v>19.829192523667661</v>
      </c>
      <c r="P62" s="209">
        <v>49.732926492583488</v>
      </c>
      <c r="Q62" s="209">
        <v>45.38</v>
      </c>
      <c r="R62" s="209">
        <v>52.548000000000002</v>
      </c>
      <c r="S62" s="209">
        <v>4.3529264925834852</v>
      </c>
      <c r="T62" s="209">
        <v>2.8150735074165141</v>
      </c>
      <c r="U62" s="27">
        <v>2019</v>
      </c>
      <c r="W62" s="30"/>
      <c r="X62" s="466"/>
      <c r="Y62" s="209">
        <v>32.687646526055545</v>
      </c>
      <c r="Z62" s="209">
        <v>16.63114844563043</v>
      </c>
      <c r="AA62" s="209">
        <v>49.318794971685968</v>
      </c>
      <c r="AB62" s="209">
        <v>46.413000000000004</v>
      </c>
      <c r="AC62" s="209">
        <v>56.019999999999996</v>
      </c>
      <c r="AD62" s="209">
        <v>2.9057949716859639</v>
      </c>
      <c r="AE62" s="209">
        <v>6.7012050283140283</v>
      </c>
      <c r="AF62" s="27">
        <v>2019</v>
      </c>
      <c r="AO62" s="202"/>
    </row>
    <row r="63" spans="1:41" x14ac:dyDescent="0.2">
      <c r="A63" s="24"/>
      <c r="B63" s="24"/>
      <c r="C63" s="209">
        <v>27.25867538301571</v>
      </c>
      <c r="D63" s="209">
        <v>0</v>
      </c>
      <c r="E63" s="209">
        <v>27.25867538301571</v>
      </c>
      <c r="F63" s="209">
        <v>24.248999999999999</v>
      </c>
      <c r="G63" s="209">
        <v>32.323</v>
      </c>
      <c r="H63" s="209">
        <v>3.0096753830157112</v>
      </c>
      <c r="I63" s="209">
        <v>5.0643246169842904</v>
      </c>
      <c r="J63" s="27">
        <v>2020</v>
      </c>
      <c r="L63" s="30"/>
      <c r="M63" s="30"/>
      <c r="N63" s="209">
        <v>24.534540750467226</v>
      </c>
      <c r="O63" s="209">
        <v>25.379157551848042</v>
      </c>
      <c r="P63" s="209">
        <v>49.913698302315268</v>
      </c>
      <c r="Q63" s="209">
        <v>46.433999999999997</v>
      </c>
      <c r="R63" s="209">
        <v>55.125999999999998</v>
      </c>
      <c r="S63" s="209">
        <v>3.4796983023152706</v>
      </c>
      <c r="T63" s="209">
        <v>5.2123016976847296</v>
      </c>
      <c r="U63" s="27">
        <v>2020</v>
      </c>
      <c r="W63" s="30"/>
      <c r="X63" s="466"/>
      <c r="Y63" s="209">
        <v>26.764315732084267</v>
      </c>
      <c r="Z63" s="209">
        <v>13.142447324378118</v>
      </c>
      <c r="AA63" s="209">
        <v>39.906763056462388</v>
      </c>
      <c r="AB63" s="209">
        <v>36.65</v>
      </c>
      <c r="AC63" s="209">
        <v>44.683999999999997</v>
      </c>
      <c r="AD63" s="209">
        <v>3.2567630564623897</v>
      </c>
      <c r="AE63" s="209">
        <v>4.7772369435376092</v>
      </c>
      <c r="AF63" s="27">
        <v>2020</v>
      </c>
      <c r="AO63" s="24"/>
    </row>
    <row r="64" spans="1:41" x14ac:dyDescent="0.2">
      <c r="A64" s="24"/>
      <c r="B64" s="24"/>
      <c r="C64" s="209">
        <v>88.292196407948992</v>
      </c>
      <c r="D64" s="209">
        <v>0</v>
      </c>
      <c r="E64" s="209">
        <v>88.292196407948992</v>
      </c>
      <c r="F64" s="221">
        <v>78.574999999999989</v>
      </c>
      <c r="G64" s="221">
        <v>142.685</v>
      </c>
      <c r="H64" s="209">
        <v>9.7171964079490039</v>
      </c>
      <c r="I64" s="209">
        <v>54.39280359205101</v>
      </c>
      <c r="J64" s="27">
        <v>2021</v>
      </c>
      <c r="K64" s="32">
        <f>E64+I64</f>
        <v>142.685</v>
      </c>
      <c r="L64" s="30"/>
      <c r="M64" s="30"/>
      <c r="N64" s="209">
        <v>30.555914657217524</v>
      </c>
      <c r="O64" s="209">
        <v>29.335473322313423</v>
      </c>
      <c r="P64" s="209">
        <v>59.891387979530947</v>
      </c>
      <c r="Q64" s="209">
        <v>56.43</v>
      </c>
      <c r="R64" s="209">
        <v>65.930000000000007</v>
      </c>
      <c r="S64" s="209">
        <v>3.4613879795309472</v>
      </c>
      <c r="T64" s="209">
        <v>6.0386120204690599</v>
      </c>
      <c r="U64" s="27">
        <v>2021</v>
      </c>
      <c r="W64" s="30"/>
      <c r="X64" s="466"/>
      <c r="Y64" s="209">
        <v>41.9664310210023</v>
      </c>
      <c r="Z64" s="209">
        <v>7.8920984016813085</v>
      </c>
      <c r="AA64" s="209">
        <v>49.85852942268361</v>
      </c>
      <c r="AB64" s="209">
        <v>48.405999999999999</v>
      </c>
      <c r="AC64" s="209">
        <v>52.052</v>
      </c>
      <c r="AD64" s="209">
        <v>1.452529422683611</v>
      </c>
      <c r="AE64" s="209">
        <v>2.1934705773163898</v>
      </c>
      <c r="AF64" s="27">
        <v>2021</v>
      </c>
      <c r="AO64" s="24"/>
    </row>
    <row r="65" spans="1:41" x14ac:dyDescent="0.2">
      <c r="A65" s="24"/>
      <c r="B65" s="24"/>
      <c r="C65" s="209">
        <v>67.723242370434974</v>
      </c>
      <c r="D65" s="209">
        <v>0</v>
      </c>
      <c r="E65" s="209">
        <v>67.723242370434974</v>
      </c>
      <c r="F65" s="221">
        <v>60.706000000000003</v>
      </c>
      <c r="G65" s="221">
        <v>84.847999999999999</v>
      </c>
      <c r="H65" s="209">
        <v>7.0172423704349711</v>
      </c>
      <c r="I65" s="209">
        <v>17.124757629565025</v>
      </c>
      <c r="J65" s="27">
        <v>2022</v>
      </c>
      <c r="L65" s="30"/>
      <c r="M65" s="30"/>
      <c r="N65" s="209">
        <v>47.837659465345872</v>
      </c>
      <c r="O65" s="209">
        <v>24.719732783720112</v>
      </c>
      <c r="P65" s="209">
        <v>72.557392249065984</v>
      </c>
      <c r="Q65" s="209">
        <v>69.180000000000007</v>
      </c>
      <c r="R65" s="209">
        <v>77.27</v>
      </c>
      <c r="S65" s="209">
        <v>3.3773922490659771</v>
      </c>
      <c r="T65" s="209">
        <v>4.7126077509340121</v>
      </c>
      <c r="U65" s="27">
        <v>2022</v>
      </c>
      <c r="W65" s="30"/>
      <c r="X65" s="466"/>
      <c r="Y65" s="209">
        <v>77.563083032383062</v>
      </c>
      <c r="Z65" s="209">
        <v>15.168101338224714</v>
      </c>
      <c r="AA65" s="209">
        <v>92.731184370607792</v>
      </c>
      <c r="AB65" s="209">
        <v>90.885999999999996</v>
      </c>
      <c r="AC65" s="209">
        <v>96.512</v>
      </c>
      <c r="AD65" s="209">
        <v>1.8451843706077966</v>
      </c>
      <c r="AE65" s="209">
        <v>3.7808156293922082</v>
      </c>
      <c r="AF65" s="27">
        <v>2022</v>
      </c>
      <c r="AO65" s="24"/>
    </row>
    <row r="66" spans="1:41" x14ac:dyDescent="0.2">
      <c r="A66" s="24"/>
      <c r="B66" s="24"/>
      <c r="C66" s="209">
        <v>67.038533556764051</v>
      </c>
      <c r="D66" s="209">
        <v>0</v>
      </c>
      <c r="E66" s="209">
        <v>67.038533556764051</v>
      </c>
      <c r="F66" s="221">
        <v>60.332000000000001</v>
      </c>
      <c r="G66" s="221">
        <v>74.116</v>
      </c>
      <c r="H66" s="209">
        <v>6.7065335567640503</v>
      </c>
      <c r="I66" s="209">
        <v>7.0774664432359486</v>
      </c>
      <c r="J66" s="27">
        <v>2023</v>
      </c>
      <c r="L66" s="30"/>
      <c r="M66" s="30"/>
      <c r="N66" s="209">
        <v>28.567816368115214</v>
      </c>
      <c r="O66" s="209">
        <v>13.941279623526752</v>
      </c>
      <c r="P66" s="209">
        <v>42.509095991641971</v>
      </c>
      <c r="Q66" s="209">
        <v>40.783999999999999</v>
      </c>
      <c r="R66" s="209">
        <v>44.408000000000001</v>
      </c>
      <c r="S66" s="209">
        <v>1.7250959916419717</v>
      </c>
      <c r="T66" s="209">
        <v>1.8989040083580306</v>
      </c>
      <c r="U66" s="27">
        <v>2023</v>
      </c>
      <c r="W66" s="30"/>
      <c r="X66" s="466"/>
      <c r="Y66" s="209">
        <v>32.202140500295492</v>
      </c>
      <c r="Z66" s="209">
        <v>16.831114579424405</v>
      </c>
      <c r="AA66" s="209">
        <v>49.0332550797199</v>
      </c>
      <c r="AB66" s="209">
        <v>45.69</v>
      </c>
      <c r="AC66" s="209">
        <v>49.85</v>
      </c>
      <c r="AD66" s="209">
        <v>3.3432550797199028</v>
      </c>
      <c r="AE66" s="209">
        <v>0.81674492028010093</v>
      </c>
      <c r="AF66" s="27">
        <v>2023</v>
      </c>
      <c r="AO66" s="24"/>
    </row>
    <row r="67" spans="1:41" x14ac:dyDescent="0.2">
      <c r="A67" s="24"/>
      <c r="B67" s="24"/>
      <c r="C67" s="209"/>
      <c r="D67" s="209"/>
      <c r="E67" s="209"/>
      <c r="F67" s="221"/>
      <c r="G67" s="221"/>
      <c r="H67" s="209"/>
      <c r="I67" s="209"/>
      <c r="J67" s="27"/>
      <c r="L67" s="30"/>
      <c r="M67" s="30"/>
      <c r="N67" s="209"/>
      <c r="O67" s="209"/>
      <c r="P67" s="209"/>
      <c r="Q67" s="209"/>
      <c r="R67" s="209"/>
      <c r="S67" s="209"/>
      <c r="T67" s="209"/>
      <c r="U67" s="27"/>
      <c r="W67" s="30"/>
      <c r="X67" s="466"/>
      <c r="Y67" s="209"/>
      <c r="Z67" s="209"/>
      <c r="AA67" s="209"/>
      <c r="AB67" s="209"/>
      <c r="AC67" s="209"/>
      <c r="AD67" s="209"/>
      <c r="AE67" s="209"/>
      <c r="AF67" s="27"/>
      <c r="AO67" s="24"/>
    </row>
    <row r="68" spans="1:41" x14ac:dyDescent="0.2">
      <c r="A68" s="24" t="s">
        <v>5</v>
      </c>
      <c r="B68" s="24" t="s">
        <v>5</v>
      </c>
      <c r="C68" s="467">
        <v>77.3826086426253</v>
      </c>
      <c r="D68" s="209">
        <v>3.4369098407787755</v>
      </c>
      <c r="E68" s="209">
        <v>80.819518483404096</v>
      </c>
      <c r="F68" s="468">
        <v>80.83</v>
      </c>
      <c r="G68" s="468">
        <v>82.506</v>
      </c>
      <c r="H68" s="209">
        <v>-1.0481516595902463E-2</v>
      </c>
      <c r="I68" s="209">
        <v>1.6864815165959044</v>
      </c>
      <c r="J68" s="27">
        <v>2012</v>
      </c>
      <c r="L68" s="30" t="s">
        <v>317</v>
      </c>
      <c r="M68" s="30" t="s">
        <v>317</v>
      </c>
      <c r="N68" s="209">
        <v>25.03614610376459</v>
      </c>
      <c r="O68" s="209">
        <v>21.704772903403907</v>
      </c>
      <c r="P68" s="209">
        <v>46.740919007168493</v>
      </c>
      <c r="Q68" s="209">
        <v>45.548000000000002</v>
      </c>
      <c r="R68" s="209">
        <v>47.93</v>
      </c>
      <c r="S68" s="209">
        <v>1.1929190071684914</v>
      </c>
      <c r="T68" s="209">
        <v>1.1890809928315065</v>
      </c>
      <c r="U68" s="27">
        <v>2012</v>
      </c>
      <c r="W68" s="208" t="s">
        <v>158</v>
      </c>
      <c r="X68" s="466" t="s">
        <v>158</v>
      </c>
      <c r="Y68" s="209">
        <v>43.508707976642668</v>
      </c>
      <c r="Z68" s="209">
        <v>31.761663926526445</v>
      </c>
      <c r="AA68" s="209">
        <v>75.270371903169121</v>
      </c>
      <c r="AB68" s="209">
        <v>74.936000000000007</v>
      </c>
      <c r="AC68" s="209">
        <v>76.584000000000003</v>
      </c>
      <c r="AD68" s="209">
        <v>0.33437190316911369</v>
      </c>
      <c r="AE68" s="209">
        <v>1.3136280968308824</v>
      </c>
      <c r="AF68" s="27">
        <v>2012</v>
      </c>
      <c r="AO68" s="202"/>
    </row>
    <row r="69" spans="1:41" x14ac:dyDescent="0.2">
      <c r="A69" s="24"/>
      <c r="B69" s="24"/>
      <c r="C69" s="467">
        <v>99.834466353909463</v>
      </c>
      <c r="D69" s="209">
        <v>18.173066427896554</v>
      </c>
      <c r="E69" s="209">
        <v>118.00753278180603</v>
      </c>
      <c r="F69" s="468">
        <v>116.432</v>
      </c>
      <c r="G69" s="468">
        <v>123.196</v>
      </c>
      <c r="H69" s="209">
        <v>1.5755327818060323</v>
      </c>
      <c r="I69" s="209">
        <v>5.1884672181939635</v>
      </c>
      <c r="J69" s="27">
        <v>2013</v>
      </c>
      <c r="L69" s="30"/>
      <c r="M69" s="30"/>
      <c r="N69" s="209">
        <v>43.64092815956338</v>
      </c>
      <c r="O69" s="209">
        <v>26.180071431723853</v>
      </c>
      <c r="P69" s="209">
        <v>69.820999591287247</v>
      </c>
      <c r="Q69" s="209">
        <v>70.301999999999992</v>
      </c>
      <c r="R69" s="209">
        <v>75.988</v>
      </c>
      <c r="S69" s="209">
        <v>-0.4810004087127453</v>
      </c>
      <c r="T69" s="209">
        <v>6.1670004087127523</v>
      </c>
      <c r="U69" s="27">
        <v>2013</v>
      </c>
      <c r="W69" s="30"/>
      <c r="X69" s="466"/>
      <c r="Y69" s="209">
        <v>44.376437584563796</v>
      </c>
      <c r="Z69" s="209">
        <v>42.372915171480678</v>
      </c>
      <c r="AA69" s="209">
        <v>86.749352756044459</v>
      </c>
      <c r="AB69" s="209">
        <v>86.536999999999992</v>
      </c>
      <c r="AC69" s="209">
        <v>87.553000000000011</v>
      </c>
      <c r="AD69" s="209">
        <v>0.21235275604446713</v>
      </c>
      <c r="AE69" s="209">
        <v>0.80364724395555243</v>
      </c>
      <c r="AF69" s="27">
        <v>2013</v>
      </c>
      <c r="AO69" s="24"/>
    </row>
    <row r="70" spans="1:41" x14ac:dyDescent="0.2">
      <c r="A70" s="24"/>
      <c r="B70" s="24"/>
      <c r="C70" s="467">
        <v>85.147350671231834</v>
      </c>
      <c r="D70" s="209">
        <v>14.753718601131419</v>
      </c>
      <c r="E70" s="209">
        <v>99.901069272363259</v>
      </c>
      <c r="F70" s="468">
        <v>89.418000000000006</v>
      </c>
      <c r="G70" s="468">
        <v>100.95400000000001</v>
      </c>
      <c r="H70" s="209">
        <v>10.483069272363252</v>
      </c>
      <c r="I70" s="209">
        <v>1.052930727636749</v>
      </c>
      <c r="J70" s="27">
        <v>2014</v>
      </c>
      <c r="L70" s="30"/>
      <c r="M70" s="30"/>
      <c r="N70" s="209">
        <v>44.087023273422162</v>
      </c>
      <c r="O70" s="209">
        <v>18.629574753186983</v>
      </c>
      <c r="P70" s="209">
        <v>62.716598026609134</v>
      </c>
      <c r="Q70" s="209">
        <v>59.898000000000003</v>
      </c>
      <c r="R70" s="209">
        <v>72.242000000000004</v>
      </c>
      <c r="S70" s="209">
        <v>2.8185980266091306</v>
      </c>
      <c r="T70" s="209">
        <v>9.5254019733908706</v>
      </c>
      <c r="U70" s="27">
        <v>2014</v>
      </c>
      <c r="W70" s="30"/>
      <c r="X70" s="466"/>
      <c r="Y70" s="209">
        <v>51.051559287077502</v>
      </c>
      <c r="Z70" s="209">
        <v>49.405065874530564</v>
      </c>
      <c r="AA70" s="209">
        <v>100.45662516160809</v>
      </c>
      <c r="AB70" s="209">
        <v>100.295</v>
      </c>
      <c r="AC70" s="209">
        <v>101.05500000000001</v>
      </c>
      <c r="AD70" s="209">
        <v>0.16162516160808593</v>
      </c>
      <c r="AE70" s="209">
        <v>0.59837483839191918</v>
      </c>
      <c r="AF70" s="27">
        <v>2014</v>
      </c>
      <c r="AO70" s="24"/>
    </row>
    <row r="71" spans="1:41" x14ac:dyDescent="0.2">
      <c r="A71" s="24"/>
      <c r="B71" s="24"/>
      <c r="C71" s="467">
        <v>57.431099172632962</v>
      </c>
      <c r="D71" s="209">
        <v>12.375145719437338</v>
      </c>
      <c r="E71" s="209">
        <v>69.806244892070296</v>
      </c>
      <c r="F71" s="468">
        <v>45.828000000000003</v>
      </c>
      <c r="G71" s="468">
        <v>77.763999999999996</v>
      </c>
      <c r="H71" s="209">
        <v>23.978244892070293</v>
      </c>
      <c r="I71" s="209">
        <v>7.9577551079296995</v>
      </c>
      <c r="J71" s="27">
        <v>2015</v>
      </c>
      <c r="L71" s="30"/>
      <c r="M71" s="30"/>
      <c r="N71" s="209">
        <v>29.94547246325876</v>
      </c>
      <c r="O71" s="209">
        <v>21.139919279937459</v>
      </c>
      <c r="P71" s="209">
        <v>51.085391743196212</v>
      </c>
      <c r="Q71" s="209">
        <v>46.951999999999998</v>
      </c>
      <c r="R71" s="209">
        <v>60.13</v>
      </c>
      <c r="S71" s="209">
        <v>4.1333917431962135</v>
      </c>
      <c r="T71" s="209">
        <v>9.0446082568037909</v>
      </c>
      <c r="U71" s="27">
        <v>2015</v>
      </c>
      <c r="W71" s="30"/>
      <c r="X71" s="466"/>
      <c r="Y71" s="209">
        <v>38.035722555302875</v>
      </c>
      <c r="Z71" s="209">
        <v>47.810837295844529</v>
      </c>
      <c r="AA71" s="209">
        <v>85.846559851147404</v>
      </c>
      <c r="AB71" s="209">
        <v>85.244</v>
      </c>
      <c r="AC71" s="209">
        <v>88.236000000000004</v>
      </c>
      <c r="AD71" s="209">
        <v>0.6025598511474044</v>
      </c>
      <c r="AE71" s="209">
        <v>2.3894401488526</v>
      </c>
      <c r="AF71" s="27">
        <v>2015</v>
      </c>
      <c r="AO71" s="24"/>
    </row>
    <row r="72" spans="1:41" x14ac:dyDescent="0.2">
      <c r="A72" s="24"/>
      <c r="B72" s="24"/>
      <c r="C72" s="467">
        <v>45.599310677298085</v>
      </c>
      <c r="D72" s="209">
        <v>10.265905120750041</v>
      </c>
      <c r="E72" s="209">
        <v>55.865215798048112</v>
      </c>
      <c r="F72" s="468">
        <v>40.875999999999998</v>
      </c>
      <c r="G72" s="468">
        <v>62.006</v>
      </c>
      <c r="H72" s="209">
        <v>14.989215798048114</v>
      </c>
      <c r="I72" s="209">
        <v>6.1407842019518881</v>
      </c>
      <c r="J72" s="27">
        <v>2016</v>
      </c>
      <c r="L72" s="30"/>
      <c r="M72" s="30"/>
      <c r="N72" s="209">
        <v>24.124258703187998</v>
      </c>
      <c r="O72" s="209">
        <v>21.588121928127492</v>
      </c>
      <c r="P72" s="209">
        <v>45.712380631315483</v>
      </c>
      <c r="Q72" s="209">
        <v>44.1</v>
      </c>
      <c r="R72" s="209">
        <v>52.27</v>
      </c>
      <c r="S72" s="209">
        <v>1.6123806313154816</v>
      </c>
      <c r="T72" s="209">
        <v>6.5576193686845201</v>
      </c>
      <c r="U72" s="27">
        <v>2016</v>
      </c>
      <c r="W72" s="30"/>
      <c r="X72" s="466"/>
      <c r="Y72" s="209">
        <v>33.963960873056429</v>
      </c>
      <c r="Z72" s="209">
        <v>39.402099423315569</v>
      </c>
      <c r="AA72" s="209">
        <v>73.366060296371998</v>
      </c>
      <c r="AB72" s="209">
        <v>73.222000000000008</v>
      </c>
      <c r="AC72" s="209">
        <v>75.805999999999997</v>
      </c>
      <c r="AD72" s="209">
        <v>0.14406029637198969</v>
      </c>
      <c r="AE72" s="209">
        <v>2.4399397036279993</v>
      </c>
      <c r="AF72" s="27">
        <v>2016</v>
      </c>
      <c r="AO72" s="24"/>
    </row>
    <row r="73" spans="1:41" x14ac:dyDescent="0.2">
      <c r="A73" s="24"/>
      <c r="B73" s="24"/>
      <c r="C73" s="467">
        <v>40.582811814378772</v>
      </c>
      <c r="D73" s="209">
        <v>12.544668721634469</v>
      </c>
      <c r="E73" s="209">
        <v>53.127480536013252</v>
      </c>
      <c r="F73" s="468">
        <v>37.83</v>
      </c>
      <c r="G73" s="468">
        <v>63.424000000000007</v>
      </c>
      <c r="H73" s="209">
        <v>15.297480536013254</v>
      </c>
      <c r="I73" s="209">
        <v>10.296519463986755</v>
      </c>
      <c r="J73" s="27">
        <v>2017</v>
      </c>
      <c r="L73" s="30"/>
      <c r="M73" s="30"/>
      <c r="N73" s="209">
        <v>23.041524766659276</v>
      </c>
      <c r="O73" s="209">
        <v>18.612340778287201</v>
      </c>
      <c r="P73" s="209">
        <v>41.653865544946463</v>
      </c>
      <c r="Q73" s="209">
        <v>38.700000000000003</v>
      </c>
      <c r="R73" s="209">
        <v>46.59</v>
      </c>
      <c r="S73" s="209">
        <v>2.9538655449464599</v>
      </c>
      <c r="T73" s="209">
        <v>4.9361344550535406</v>
      </c>
      <c r="U73" s="27">
        <v>2017</v>
      </c>
      <c r="W73" s="30"/>
      <c r="X73" s="466"/>
      <c r="Y73" s="209">
        <v>34.731207386125561</v>
      </c>
      <c r="Z73" s="209">
        <v>25.375098144168422</v>
      </c>
      <c r="AA73" s="209">
        <v>60.10630553029398</v>
      </c>
      <c r="AB73" s="209">
        <v>57.96</v>
      </c>
      <c r="AC73" s="209">
        <v>69.900000000000006</v>
      </c>
      <c r="AD73" s="209">
        <v>2.1463055302939793</v>
      </c>
      <c r="AE73" s="209">
        <v>9.7936944697060255</v>
      </c>
      <c r="AF73" s="27">
        <v>2017</v>
      </c>
      <c r="AO73" s="24"/>
    </row>
    <row r="74" spans="1:41" x14ac:dyDescent="0.2">
      <c r="A74" s="24"/>
      <c r="B74" s="24"/>
      <c r="C74" s="467">
        <v>47.990882115597238</v>
      </c>
      <c r="D74" s="209">
        <v>10.125387547742312</v>
      </c>
      <c r="E74" s="209">
        <v>58.116269663339551</v>
      </c>
      <c r="F74" s="468">
        <v>43.107999999999997</v>
      </c>
      <c r="G74" s="468">
        <v>70.78</v>
      </c>
      <c r="H74" s="209">
        <v>15.008269663339554</v>
      </c>
      <c r="I74" s="209">
        <v>12.66373033666045</v>
      </c>
      <c r="J74" s="27">
        <v>2018</v>
      </c>
      <c r="L74" s="30"/>
      <c r="M74" s="30"/>
      <c r="N74" s="209">
        <v>31.111030317236661</v>
      </c>
      <c r="O74" s="209">
        <v>19.948562305976697</v>
      </c>
      <c r="P74" s="209">
        <v>51.059592623213355</v>
      </c>
      <c r="Q74" s="209">
        <v>46.66</v>
      </c>
      <c r="R74" s="209">
        <v>57.402000000000008</v>
      </c>
      <c r="S74" s="209">
        <v>4.3995926232133584</v>
      </c>
      <c r="T74" s="209">
        <v>6.3424073767866531</v>
      </c>
      <c r="U74" s="27">
        <v>2018</v>
      </c>
      <c r="W74" s="30"/>
      <c r="X74" s="466"/>
      <c r="Y74" s="209">
        <v>39.546985415197376</v>
      </c>
      <c r="Z74" s="209">
        <v>28.956013292121387</v>
      </c>
      <c r="AA74" s="209">
        <v>68.502998707318753</v>
      </c>
      <c r="AB74" s="209">
        <v>63.36</v>
      </c>
      <c r="AC74" s="209">
        <v>77.215999999999994</v>
      </c>
      <c r="AD74" s="209">
        <v>5.1429987073187533</v>
      </c>
      <c r="AE74" s="209">
        <v>8.7130012926812412</v>
      </c>
      <c r="AF74" s="27">
        <v>2018</v>
      </c>
      <c r="AO74" s="24"/>
    </row>
    <row r="75" spans="1:41" x14ac:dyDescent="0.2">
      <c r="A75" s="24"/>
      <c r="B75" s="24"/>
      <c r="C75" s="467">
        <v>34.566487468797853</v>
      </c>
      <c r="D75" s="209">
        <v>7.0281612552902759</v>
      </c>
      <c r="E75" s="209">
        <v>41.594648724088131</v>
      </c>
      <c r="F75" s="468">
        <v>28.585999999999999</v>
      </c>
      <c r="G75" s="468">
        <v>53.608999999999995</v>
      </c>
      <c r="H75" s="209">
        <v>13.008648724088133</v>
      </c>
      <c r="I75" s="209">
        <v>12.014351275911864</v>
      </c>
      <c r="J75" s="27">
        <v>2019</v>
      </c>
      <c r="L75" s="30"/>
      <c r="M75" s="30"/>
      <c r="N75" s="209">
        <v>27.194578659119202</v>
      </c>
      <c r="O75" s="209">
        <v>15.849841976820786</v>
      </c>
      <c r="P75" s="209">
        <v>43.044420635939993</v>
      </c>
      <c r="Q75" s="209">
        <v>39.496000000000002</v>
      </c>
      <c r="R75" s="209">
        <v>49.576999999999998</v>
      </c>
      <c r="S75" s="209">
        <v>3.5484206359399906</v>
      </c>
      <c r="T75" s="209">
        <v>6.5325793640600054</v>
      </c>
      <c r="U75" s="27">
        <v>2019</v>
      </c>
      <c r="W75" s="30"/>
      <c r="X75" s="466"/>
      <c r="Y75" s="209">
        <v>32.658638925674495</v>
      </c>
      <c r="Z75" s="209">
        <v>24.467685083003872</v>
      </c>
      <c r="AA75" s="209">
        <v>57.126324008678367</v>
      </c>
      <c r="AB75" s="209">
        <v>53.010000000000005</v>
      </c>
      <c r="AC75" s="209">
        <v>65.23</v>
      </c>
      <c r="AD75" s="209">
        <v>4.1163240086783617</v>
      </c>
      <c r="AE75" s="209">
        <v>8.1036759913216372</v>
      </c>
      <c r="AF75" s="27">
        <v>2019</v>
      </c>
      <c r="AO75" s="202"/>
    </row>
    <row r="76" spans="1:41" x14ac:dyDescent="0.2">
      <c r="A76" s="24"/>
      <c r="B76" s="24"/>
      <c r="C76" s="209">
        <v>25.204710159318616</v>
      </c>
      <c r="D76" s="209">
        <v>7.8757463309317215</v>
      </c>
      <c r="E76" s="209">
        <v>33.080456490250334</v>
      </c>
      <c r="F76" s="209">
        <v>25.215999999999998</v>
      </c>
      <c r="G76" s="209">
        <v>42.67</v>
      </c>
      <c r="H76" s="209">
        <v>7.8644564902503369</v>
      </c>
      <c r="I76" s="209">
        <v>9.5895435097496673</v>
      </c>
      <c r="J76" s="27">
        <v>2020</v>
      </c>
      <c r="L76" s="30"/>
      <c r="M76" s="30"/>
      <c r="N76" s="209">
        <v>24.073228587781315</v>
      </c>
      <c r="O76" s="209">
        <v>22.002748655002001</v>
      </c>
      <c r="P76" s="209">
        <v>46.075977242783317</v>
      </c>
      <c r="Q76" s="209">
        <v>41.938000000000002</v>
      </c>
      <c r="R76" s="209">
        <v>53.984000000000002</v>
      </c>
      <c r="S76" s="209">
        <v>4.1379772427833146</v>
      </c>
      <c r="T76" s="209">
        <v>7.9080227572166848</v>
      </c>
      <c r="U76" s="27">
        <v>2020</v>
      </c>
      <c r="W76" s="30"/>
      <c r="X76" s="466"/>
      <c r="Y76" s="209">
        <v>26.107182817994229</v>
      </c>
      <c r="Z76" s="209">
        <v>28.24920694343173</v>
      </c>
      <c r="AA76" s="209">
        <v>54.356389761425959</v>
      </c>
      <c r="AB76" s="209">
        <v>51.84</v>
      </c>
      <c r="AC76" s="209">
        <v>58.03</v>
      </c>
      <c r="AD76" s="209">
        <v>2.5163897614259554</v>
      </c>
      <c r="AE76" s="209">
        <v>3.6736102385740423</v>
      </c>
      <c r="AF76" s="27">
        <v>2020</v>
      </c>
      <c r="AO76" s="24"/>
    </row>
    <row r="77" spans="1:41" x14ac:dyDescent="0.2">
      <c r="A77" s="24"/>
      <c r="B77" s="24"/>
      <c r="C77" s="209">
        <v>43.935664807603672</v>
      </c>
      <c r="D77" s="209">
        <v>9.1553611671219919</v>
      </c>
      <c r="E77" s="209">
        <v>53.091025974725667</v>
      </c>
      <c r="F77" s="209">
        <v>40.228000000000002</v>
      </c>
      <c r="G77" s="209">
        <v>58.417000000000002</v>
      </c>
      <c r="H77" s="209">
        <v>12.863025974725666</v>
      </c>
      <c r="I77" s="209">
        <v>5.3259740252743342</v>
      </c>
      <c r="J77" s="27">
        <v>2021</v>
      </c>
      <c r="L77" s="30"/>
      <c r="M77" s="30"/>
      <c r="N77" s="209">
        <v>29.900370935924553</v>
      </c>
      <c r="O77" s="209">
        <v>29.005859711149785</v>
      </c>
      <c r="P77" s="209">
        <v>58.906230647074331</v>
      </c>
      <c r="Q77" s="209">
        <v>54.085999999999999</v>
      </c>
      <c r="R77" s="209">
        <v>65.362000000000009</v>
      </c>
      <c r="S77" s="209">
        <v>4.8202306470743324</v>
      </c>
      <c r="T77" s="209">
        <v>6.4557693529256781</v>
      </c>
      <c r="U77" s="27">
        <v>2021</v>
      </c>
      <c r="W77" s="30"/>
      <c r="X77" s="466"/>
      <c r="Y77" s="209">
        <v>39.592524923811638</v>
      </c>
      <c r="Z77" s="209">
        <v>22.306128094884137</v>
      </c>
      <c r="AA77" s="209">
        <v>61.898653018695775</v>
      </c>
      <c r="AB77" s="209">
        <v>55.22</v>
      </c>
      <c r="AC77" s="209">
        <v>67.069999999999993</v>
      </c>
      <c r="AD77" s="209">
        <v>6.6786530186957762</v>
      </c>
      <c r="AE77" s="209">
        <v>5.1713469813042181</v>
      </c>
      <c r="AF77" s="27">
        <v>2021</v>
      </c>
      <c r="AO77" s="24"/>
    </row>
    <row r="78" spans="1:41" x14ac:dyDescent="0.2">
      <c r="A78" s="24"/>
      <c r="B78" s="24"/>
      <c r="C78" s="209">
        <v>78.666111142286098</v>
      </c>
      <c r="D78" s="209">
        <v>6.859281789184422</v>
      </c>
      <c r="E78" s="209">
        <v>85.52539293147052</v>
      </c>
      <c r="F78" s="209">
        <v>66.042000000000002</v>
      </c>
      <c r="G78" s="209">
        <v>106.48399999999999</v>
      </c>
      <c r="H78" s="209">
        <v>19.483392931470519</v>
      </c>
      <c r="I78" s="209">
        <v>20.958607068529474</v>
      </c>
      <c r="J78" s="27">
        <v>2022</v>
      </c>
      <c r="L78" s="30"/>
      <c r="M78" s="30"/>
      <c r="N78" s="209">
        <v>48.192548978475898</v>
      </c>
      <c r="O78" s="209">
        <v>26.348099011693016</v>
      </c>
      <c r="P78" s="209">
        <v>74.540647990168949</v>
      </c>
      <c r="Q78" s="209">
        <v>69.168000000000006</v>
      </c>
      <c r="R78" s="209">
        <v>77.908000000000001</v>
      </c>
      <c r="S78" s="209">
        <v>5.372647990168943</v>
      </c>
      <c r="T78" s="209">
        <v>3.3673520098310519</v>
      </c>
      <c r="U78" s="27">
        <v>2022</v>
      </c>
      <c r="W78" s="30"/>
      <c r="X78" s="466"/>
      <c r="Y78" s="209">
        <v>72.243872987893283</v>
      </c>
      <c r="Z78" s="209">
        <v>26.83510451778735</v>
      </c>
      <c r="AA78" s="209">
        <v>99.078977505680641</v>
      </c>
      <c r="AB78" s="209">
        <v>91.98599999999999</v>
      </c>
      <c r="AC78" s="209">
        <v>107.45399999999999</v>
      </c>
      <c r="AD78" s="209">
        <v>7.0929775056806506</v>
      </c>
      <c r="AE78" s="209">
        <v>8.375022494319353</v>
      </c>
      <c r="AF78" s="27">
        <v>2022</v>
      </c>
      <c r="AO78" s="24"/>
    </row>
    <row r="79" spans="1:41" x14ac:dyDescent="0.2">
      <c r="A79" s="24"/>
      <c r="B79" s="24"/>
      <c r="C79" s="209">
        <v>30.260936319065699</v>
      </c>
      <c r="D79" s="209">
        <v>10.694461962815591</v>
      </c>
      <c r="E79" s="209">
        <v>40.955398281881287</v>
      </c>
      <c r="F79" s="209">
        <v>34.86</v>
      </c>
      <c r="G79" s="209">
        <v>44.83</v>
      </c>
      <c r="H79" s="209">
        <v>6.0953982818812875</v>
      </c>
      <c r="I79" s="209">
        <v>3.8746017181187113</v>
      </c>
      <c r="J79" s="27">
        <v>2023</v>
      </c>
      <c r="L79" s="30"/>
      <c r="M79" s="30"/>
      <c r="N79" s="209">
        <v>26.194165934755993</v>
      </c>
      <c r="O79" s="209">
        <v>18.50039650717607</v>
      </c>
      <c r="P79" s="209">
        <v>44.694562441932057</v>
      </c>
      <c r="Q79" s="209">
        <v>39.201999999999998</v>
      </c>
      <c r="R79" s="209">
        <v>48.776000000000003</v>
      </c>
      <c r="S79" s="209">
        <v>5.4925624419320584</v>
      </c>
      <c r="T79" s="209">
        <v>4.0814375580679467</v>
      </c>
      <c r="U79" s="27">
        <v>2023</v>
      </c>
      <c r="W79" s="30"/>
      <c r="X79" s="466"/>
      <c r="Y79" s="209">
        <v>30.841618649064792</v>
      </c>
      <c r="Z79" s="209">
        <v>26.617534568161247</v>
      </c>
      <c r="AA79" s="209">
        <v>57.459153217226032</v>
      </c>
      <c r="AB79" s="209">
        <v>52.17</v>
      </c>
      <c r="AC79" s="209">
        <v>63.25</v>
      </c>
      <c r="AD79" s="209">
        <v>5.2891532172260298</v>
      </c>
      <c r="AE79" s="209">
        <v>5.7908467827739685</v>
      </c>
      <c r="AF79" s="27">
        <v>2023</v>
      </c>
      <c r="AO79" s="24"/>
    </row>
    <row r="80" spans="1:41" x14ac:dyDescent="0.2">
      <c r="A80" s="24"/>
      <c r="B80" s="24"/>
      <c r="C80" s="209"/>
      <c r="D80" s="209"/>
      <c r="E80" s="209"/>
      <c r="F80" s="209"/>
      <c r="G80" s="209"/>
      <c r="H80" s="209"/>
      <c r="I80" s="209"/>
      <c r="J80" s="27"/>
      <c r="L80" s="30"/>
      <c r="M80" s="30"/>
      <c r="N80" s="209"/>
      <c r="O80" s="209"/>
      <c r="P80" s="209"/>
      <c r="Q80" s="209"/>
      <c r="R80" s="209"/>
      <c r="S80" s="209"/>
      <c r="T80" s="209"/>
      <c r="U80" s="27"/>
      <c r="W80" s="30"/>
      <c r="X80" s="466"/>
      <c r="Y80" s="209"/>
      <c r="Z80" s="209"/>
      <c r="AA80" s="209"/>
      <c r="AB80" s="209"/>
      <c r="AC80" s="209"/>
      <c r="AD80" s="209"/>
      <c r="AE80" s="209"/>
      <c r="AF80" s="27"/>
      <c r="AO80" s="24"/>
    </row>
    <row r="81" spans="1:41" x14ac:dyDescent="0.2">
      <c r="A81" s="24" t="s">
        <v>1</v>
      </c>
      <c r="B81" s="24" t="s">
        <v>1</v>
      </c>
      <c r="C81" s="209">
        <v>52.361554650328799</v>
      </c>
      <c r="D81" s="209">
        <v>17.944088010709084</v>
      </c>
      <c r="E81" s="209">
        <v>70.305642661037894</v>
      </c>
      <c r="F81" s="209">
        <v>66.307999999999993</v>
      </c>
      <c r="G81" s="209">
        <v>77.316999999999993</v>
      </c>
      <c r="H81" s="209">
        <v>3.9976426610379008</v>
      </c>
      <c r="I81" s="209">
        <v>7.0113573389620996</v>
      </c>
      <c r="J81" s="27">
        <v>2012</v>
      </c>
      <c r="L81" s="30" t="s">
        <v>322</v>
      </c>
      <c r="M81" s="30" t="s">
        <v>322</v>
      </c>
      <c r="N81" s="209">
        <v>32.906189437040929</v>
      </c>
      <c r="O81" s="209">
        <v>25.753306984625397</v>
      </c>
      <c r="P81" s="209">
        <v>58.659496421666319</v>
      </c>
      <c r="Q81" s="209">
        <v>57.436</v>
      </c>
      <c r="R81" s="209">
        <v>64.876999999999995</v>
      </c>
      <c r="S81" s="209">
        <v>1.2234964216663187</v>
      </c>
      <c r="T81" s="209">
        <v>6.2175035783336767</v>
      </c>
      <c r="U81" s="27">
        <v>2012</v>
      </c>
      <c r="W81" s="208" t="s">
        <v>2022</v>
      </c>
      <c r="X81" s="466" t="s">
        <v>2022</v>
      </c>
      <c r="Y81" s="209">
        <v>37.556594247610725</v>
      </c>
      <c r="Z81" s="209">
        <v>30.285577089229911</v>
      </c>
      <c r="AA81" s="209">
        <v>67.842171336840622</v>
      </c>
      <c r="AB81" s="209">
        <v>67.209999999999994</v>
      </c>
      <c r="AC81" s="209">
        <v>68.25</v>
      </c>
      <c r="AD81" s="209">
        <v>0.63217133684062787</v>
      </c>
      <c r="AE81" s="209">
        <v>0.40782866315937838</v>
      </c>
      <c r="AF81" s="27">
        <v>2012</v>
      </c>
      <c r="AO81" s="202"/>
    </row>
    <row r="82" spans="1:41" x14ac:dyDescent="0.2">
      <c r="A82" s="24"/>
      <c r="B82" s="24"/>
      <c r="C82" s="209">
        <v>57.687639382435918</v>
      </c>
      <c r="D82" s="209">
        <v>24.171569642969907</v>
      </c>
      <c r="E82" s="209">
        <v>81.859209025405832</v>
      </c>
      <c r="F82" s="209">
        <v>69.665999999999997</v>
      </c>
      <c r="G82" s="209">
        <v>96.245999999999995</v>
      </c>
      <c r="H82" s="209">
        <v>12.193209025405835</v>
      </c>
      <c r="I82" s="209">
        <v>14.386790974594163</v>
      </c>
      <c r="J82" s="27">
        <v>2013</v>
      </c>
      <c r="L82" s="30"/>
      <c r="M82" s="30"/>
      <c r="N82" s="209">
        <v>34.687371528427441</v>
      </c>
      <c r="O82" s="209">
        <v>31.524073782018011</v>
      </c>
      <c r="P82" s="209">
        <v>66.211445310445441</v>
      </c>
      <c r="Q82" s="209">
        <v>65.253</v>
      </c>
      <c r="R82" s="209">
        <v>77.341999999999999</v>
      </c>
      <c r="S82" s="209">
        <v>0.95844531044544112</v>
      </c>
      <c r="T82" s="209">
        <v>11.130554689554558</v>
      </c>
      <c r="U82" s="27">
        <v>2013</v>
      </c>
      <c r="W82" s="30"/>
      <c r="X82" s="466"/>
      <c r="Y82" s="209">
        <v>42.633498174040483</v>
      </c>
      <c r="Z82" s="209">
        <v>39.471184093159586</v>
      </c>
      <c r="AA82" s="209">
        <v>82.104682267200062</v>
      </c>
      <c r="AB82" s="209">
        <v>81.668999999999997</v>
      </c>
      <c r="AC82" s="209">
        <v>82.381</v>
      </c>
      <c r="AD82" s="209">
        <v>0.43568226720006464</v>
      </c>
      <c r="AE82" s="209">
        <v>0.27631773279993865</v>
      </c>
      <c r="AF82" s="27">
        <v>2013</v>
      </c>
      <c r="AO82" s="24"/>
    </row>
    <row r="83" spans="1:41" x14ac:dyDescent="0.2">
      <c r="A83" s="24"/>
      <c r="B83" s="24"/>
      <c r="C83" s="209">
        <v>69.967896717381961</v>
      </c>
      <c r="D83" s="209">
        <v>24.007606541401984</v>
      </c>
      <c r="E83" s="209">
        <v>93.975503258783959</v>
      </c>
      <c r="F83" s="209">
        <v>87.207999999999998</v>
      </c>
      <c r="G83" s="209">
        <v>105.988</v>
      </c>
      <c r="H83" s="209">
        <v>6.767503258783961</v>
      </c>
      <c r="I83" s="209">
        <v>12.01249674121604</v>
      </c>
      <c r="J83" s="27">
        <v>2014</v>
      </c>
      <c r="L83" s="30"/>
      <c r="M83" s="30"/>
      <c r="N83" s="209">
        <v>39.219358085235655</v>
      </c>
      <c r="O83" s="209">
        <v>26.195602465063793</v>
      </c>
      <c r="P83" s="209">
        <v>65.414960550299455</v>
      </c>
      <c r="Q83" s="209">
        <v>62.597999999999999</v>
      </c>
      <c r="R83" s="209">
        <v>76.513999999999996</v>
      </c>
      <c r="S83" s="209">
        <v>2.8169605502994557</v>
      </c>
      <c r="T83" s="209">
        <v>11.099039449700541</v>
      </c>
      <c r="U83" s="27">
        <v>2014</v>
      </c>
      <c r="W83" s="30"/>
      <c r="X83" s="466"/>
      <c r="Y83" s="209">
        <v>51.274793033985311</v>
      </c>
      <c r="Z83" s="209">
        <v>47.345680843459604</v>
      </c>
      <c r="AA83" s="209">
        <v>98.620473877444908</v>
      </c>
      <c r="AB83" s="209">
        <v>97.89</v>
      </c>
      <c r="AC83" s="209">
        <v>99.089999999999989</v>
      </c>
      <c r="AD83" s="209">
        <v>0.73047387744490777</v>
      </c>
      <c r="AE83" s="209">
        <v>0.46952612255508086</v>
      </c>
      <c r="AF83" s="27">
        <v>2014</v>
      </c>
      <c r="AO83" s="24"/>
    </row>
    <row r="84" spans="1:41" x14ac:dyDescent="0.2">
      <c r="A84" s="24"/>
      <c r="B84" s="24"/>
      <c r="C84" s="209">
        <v>46.698174872095926</v>
      </c>
      <c r="D84" s="209">
        <v>21.866798956231051</v>
      </c>
      <c r="E84" s="209">
        <v>68.56497382832697</v>
      </c>
      <c r="F84" s="209">
        <v>63.125</v>
      </c>
      <c r="G84" s="209">
        <v>79.962000000000003</v>
      </c>
      <c r="H84" s="209">
        <v>5.4399738283269699</v>
      </c>
      <c r="I84" s="209">
        <v>11.397026171673033</v>
      </c>
      <c r="J84" s="27">
        <v>2015</v>
      </c>
      <c r="L84" s="30"/>
      <c r="M84" s="30"/>
      <c r="N84" s="209">
        <v>28.800158435042324</v>
      </c>
      <c r="O84" s="209">
        <v>30.901600907433959</v>
      </c>
      <c r="P84" s="209">
        <v>59.701759342476286</v>
      </c>
      <c r="Q84" s="209">
        <v>56.260000000000005</v>
      </c>
      <c r="R84" s="209">
        <v>63.14</v>
      </c>
      <c r="S84" s="209">
        <v>3.4417593424762813</v>
      </c>
      <c r="T84" s="209">
        <v>3.4382406575237141</v>
      </c>
      <c r="U84" s="27">
        <v>2015</v>
      </c>
      <c r="W84" s="30"/>
      <c r="X84" s="466"/>
      <c r="Y84" s="209">
        <v>34.92083984717906</v>
      </c>
      <c r="Z84" s="209">
        <v>48.234925163927315</v>
      </c>
      <c r="AA84" s="209">
        <v>83.155765011106368</v>
      </c>
      <c r="AB84" s="209">
        <v>81.89</v>
      </c>
      <c r="AC84" s="209">
        <v>83.97</v>
      </c>
      <c r="AD84" s="209">
        <v>1.2657650111063674</v>
      </c>
      <c r="AE84" s="209">
        <v>0.81423498889363088</v>
      </c>
      <c r="AF84" s="27">
        <v>2015</v>
      </c>
      <c r="AO84" s="24"/>
    </row>
    <row r="85" spans="1:41" x14ac:dyDescent="0.2">
      <c r="A85" s="24"/>
      <c r="B85" s="24"/>
      <c r="C85" s="209">
        <v>38.537557851762735</v>
      </c>
      <c r="D85" s="209">
        <v>18.109329126861308</v>
      </c>
      <c r="E85" s="209">
        <v>56.646886978624039</v>
      </c>
      <c r="F85" s="209">
        <v>51.673999999999999</v>
      </c>
      <c r="G85" s="209">
        <v>68.117999999999995</v>
      </c>
      <c r="H85" s="209">
        <v>4.9728869786240395</v>
      </c>
      <c r="I85" s="209">
        <v>11.471113021375956</v>
      </c>
      <c r="J85" s="27">
        <v>2016</v>
      </c>
      <c r="L85" s="30"/>
      <c r="M85" s="30"/>
      <c r="N85" s="209">
        <v>24.748527973273145</v>
      </c>
      <c r="O85" s="209">
        <v>28.186431611171631</v>
      </c>
      <c r="P85" s="209">
        <v>52.934959584444776</v>
      </c>
      <c r="Q85" s="209">
        <v>47.223999999999997</v>
      </c>
      <c r="R85" s="209">
        <v>57.770000000000017</v>
      </c>
      <c r="S85" s="209">
        <v>5.7109595844447796</v>
      </c>
      <c r="T85" s="209">
        <v>4.8350404155552411</v>
      </c>
      <c r="U85" s="27">
        <v>2016</v>
      </c>
      <c r="W85" s="30"/>
      <c r="X85" s="466"/>
      <c r="Y85" s="209">
        <v>33.249766911746278</v>
      </c>
      <c r="Z85" s="209">
        <v>37.539014151038934</v>
      </c>
      <c r="AA85" s="209">
        <v>70.788781062785219</v>
      </c>
      <c r="AB85" s="209">
        <v>66.402000000000001</v>
      </c>
      <c r="AC85" s="209">
        <v>72.058000000000007</v>
      </c>
      <c r="AD85" s="209">
        <v>4.386781062785218</v>
      </c>
      <c r="AE85" s="209">
        <v>1.269218937214788</v>
      </c>
      <c r="AF85" s="27">
        <v>2016</v>
      </c>
      <c r="AO85" s="24"/>
    </row>
    <row r="86" spans="1:41" x14ac:dyDescent="0.2">
      <c r="A86" s="24"/>
      <c r="B86" s="24"/>
      <c r="C86" s="209">
        <v>40.403686408041551</v>
      </c>
      <c r="D86" s="209">
        <v>17.710341340877672</v>
      </c>
      <c r="E86" s="209">
        <v>58.11402774891922</v>
      </c>
      <c r="F86" s="209">
        <v>53.257999999999996</v>
      </c>
      <c r="G86" s="209">
        <v>70.944000000000003</v>
      </c>
      <c r="H86" s="209">
        <v>4.8560277489192245</v>
      </c>
      <c r="I86" s="209">
        <v>12.829972251080783</v>
      </c>
      <c r="J86" s="27">
        <v>2017</v>
      </c>
      <c r="L86" s="30"/>
      <c r="M86" s="30"/>
      <c r="N86" s="209">
        <v>25.564046165054613</v>
      </c>
      <c r="O86" s="209">
        <v>24.678201048284343</v>
      </c>
      <c r="P86" s="209">
        <v>50.242247213338949</v>
      </c>
      <c r="Q86" s="209">
        <v>44.204999999999998</v>
      </c>
      <c r="R86" s="209">
        <v>53.844999999999999</v>
      </c>
      <c r="S86" s="209">
        <v>6.0372472133389508</v>
      </c>
      <c r="T86" s="209">
        <v>3.6027527866610498</v>
      </c>
      <c r="U86" s="27">
        <v>2017</v>
      </c>
      <c r="W86" s="30"/>
      <c r="X86" s="466"/>
      <c r="Y86" s="209">
        <v>36.835362841739247</v>
      </c>
      <c r="Z86" s="209">
        <v>26.999205760375446</v>
      </c>
      <c r="AA86" s="209">
        <v>63.834568602114707</v>
      </c>
      <c r="AB86" s="209">
        <v>60.124000000000002</v>
      </c>
      <c r="AC86" s="209">
        <v>66.703999999999994</v>
      </c>
      <c r="AD86" s="209">
        <v>3.7105686021147051</v>
      </c>
      <c r="AE86" s="209">
        <v>2.8694313978852861</v>
      </c>
      <c r="AF86" s="27">
        <v>2017</v>
      </c>
      <c r="AO86" s="24"/>
    </row>
    <row r="87" spans="1:41" x14ac:dyDescent="0.2">
      <c r="A87" s="24"/>
      <c r="B87" s="24"/>
      <c r="C87" s="209">
        <v>47.161210007278989</v>
      </c>
      <c r="D87" s="209">
        <v>23.352118528520911</v>
      </c>
      <c r="E87" s="209">
        <v>70.5133285357999</v>
      </c>
      <c r="F87" s="209">
        <v>66.64500000000001</v>
      </c>
      <c r="G87" s="209">
        <v>79.028999999999996</v>
      </c>
      <c r="H87" s="209">
        <v>3.8683285357998898</v>
      </c>
      <c r="I87" s="209">
        <v>8.5156714642000964</v>
      </c>
      <c r="J87" s="27">
        <v>2018</v>
      </c>
      <c r="L87" s="30"/>
      <c r="M87" s="30"/>
      <c r="N87" s="209">
        <v>29.373170495814815</v>
      </c>
      <c r="O87" s="209">
        <v>24.925765760733327</v>
      </c>
      <c r="P87" s="209">
        <v>54.298936256548146</v>
      </c>
      <c r="Q87" s="209">
        <v>47.008000000000003</v>
      </c>
      <c r="R87" s="209">
        <v>59.747999999999998</v>
      </c>
      <c r="S87" s="209">
        <v>7.290936256548143</v>
      </c>
      <c r="T87" s="209">
        <v>5.4490637434518518</v>
      </c>
      <c r="U87" s="27">
        <v>2018</v>
      </c>
      <c r="W87" s="30"/>
      <c r="X87" s="466"/>
      <c r="Y87" s="209">
        <v>36.083275639533568</v>
      </c>
      <c r="Z87" s="209">
        <v>35.726345599267539</v>
      </c>
      <c r="AA87" s="209">
        <v>71.809621238801114</v>
      </c>
      <c r="AB87" s="209">
        <v>69.554000000000002</v>
      </c>
      <c r="AC87" s="209">
        <v>74.734000000000009</v>
      </c>
      <c r="AD87" s="209">
        <v>2.2556212388011119</v>
      </c>
      <c r="AE87" s="209">
        <v>2.9243787611988949</v>
      </c>
      <c r="AF87" s="27">
        <v>2018</v>
      </c>
      <c r="AO87" s="24"/>
    </row>
    <row r="88" spans="1:41" x14ac:dyDescent="0.2">
      <c r="A88" s="24"/>
      <c r="B88" s="24"/>
      <c r="C88" s="209">
        <v>33.89884800936278</v>
      </c>
      <c r="D88" s="209">
        <v>18.207010168470458</v>
      </c>
      <c r="E88" s="209">
        <v>52.105858177833227</v>
      </c>
      <c r="F88" s="209">
        <v>48.405999999999999</v>
      </c>
      <c r="G88" s="209">
        <v>58.072000000000003</v>
      </c>
      <c r="H88" s="209">
        <v>3.699858177833228</v>
      </c>
      <c r="I88" s="209">
        <v>5.9661418221667759</v>
      </c>
      <c r="J88" s="27">
        <v>2019</v>
      </c>
      <c r="L88" s="30"/>
      <c r="M88" s="30"/>
      <c r="N88" s="209">
        <v>26.946710633928461</v>
      </c>
      <c r="O88" s="209">
        <v>22.389503490946449</v>
      </c>
      <c r="P88" s="209">
        <v>49.336214124874921</v>
      </c>
      <c r="Q88" s="209">
        <v>45.293999999999997</v>
      </c>
      <c r="R88" s="209">
        <v>55.637999999999998</v>
      </c>
      <c r="S88" s="209">
        <v>4.0422141248749242</v>
      </c>
      <c r="T88" s="209">
        <v>6.301785875125077</v>
      </c>
      <c r="U88" s="27">
        <v>2019</v>
      </c>
      <c r="W88" s="30"/>
      <c r="X88" s="466"/>
      <c r="Y88" s="209">
        <v>28.557687415902134</v>
      </c>
      <c r="Z88" s="209">
        <v>34.115786789807942</v>
      </c>
      <c r="AA88" s="209">
        <v>62.673474205710072</v>
      </c>
      <c r="AB88" s="209">
        <v>57.579000000000001</v>
      </c>
      <c r="AC88" s="209">
        <v>62.825000000000003</v>
      </c>
      <c r="AD88" s="209">
        <v>5.0944742057100711</v>
      </c>
      <c r="AE88" s="209">
        <v>0.15152579428993107</v>
      </c>
      <c r="AF88" s="27">
        <v>2019</v>
      </c>
      <c r="AO88" s="202"/>
    </row>
    <row r="89" spans="1:41" x14ac:dyDescent="0.2">
      <c r="A89" s="24"/>
      <c r="B89" s="24"/>
      <c r="C89" s="297">
        <v>26.122540440853836</v>
      </c>
      <c r="D89" s="297">
        <v>15.041152679897461</v>
      </c>
      <c r="E89" s="297">
        <v>41.163693120751297</v>
      </c>
      <c r="F89" s="297">
        <v>37.340000000000003</v>
      </c>
      <c r="G89" s="297">
        <v>49.521000000000001</v>
      </c>
      <c r="H89" s="297">
        <v>3.8236931207512939</v>
      </c>
      <c r="I89" s="297">
        <v>8.3573068792487035</v>
      </c>
      <c r="J89" s="27">
        <v>2020</v>
      </c>
      <c r="L89" s="30"/>
      <c r="M89" s="30"/>
      <c r="N89" s="297">
        <v>21.54834387329544</v>
      </c>
      <c r="O89" s="297">
        <v>30.847001884211195</v>
      </c>
      <c r="P89" s="297">
        <v>52.395345757506647</v>
      </c>
      <c r="Q89" s="297">
        <v>47.684000000000005</v>
      </c>
      <c r="R89" s="297">
        <v>57.01</v>
      </c>
      <c r="S89" s="297">
        <v>4.711345757506642</v>
      </c>
      <c r="T89" s="297">
        <v>4.6146542424933514</v>
      </c>
      <c r="U89" s="27">
        <v>2020</v>
      </c>
      <c r="W89" s="30"/>
      <c r="X89" s="466"/>
      <c r="Y89" s="209">
        <v>20.650360309356053</v>
      </c>
      <c r="Z89" s="209">
        <v>32.138361020785958</v>
      </c>
      <c r="AA89" s="209">
        <v>52.78872133014201</v>
      </c>
      <c r="AB89" s="209">
        <v>49.802</v>
      </c>
      <c r="AC89" s="209">
        <v>54.170999999999999</v>
      </c>
      <c r="AD89" s="209">
        <v>2.9867213301420108</v>
      </c>
      <c r="AE89" s="209">
        <v>1.382278669857989</v>
      </c>
      <c r="AF89" s="27">
        <v>2020</v>
      </c>
      <c r="AO89" s="24"/>
    </row>
    <row r="90" spans="1:41" x14ac:dyDescent="0.2">
      <c r="A90" s="24"/>
      <c r="B90" s="24"/>
      <c r="C90" s="297">
        <v>44.761892420553984</v>
      </c>
      <c r="D90" s="297">
        <v>16.480859132133826</v>
      </c>
      <c r="E90" s="297">
        <v>61.242751552687814</v>
      </c>
      <c r="F90" s="297">
        <v>57.38</v>
      </c>
      <c r="G90" s="297">
        <v>71.195000000000007</v>
      </c>
      <c r="H90" s="297">
        <v>3.8627515526878113</v>
      </c>
      <c r="I90" s="297">
        <v>9.9522484473121935</v>
      </c>
      <c r="J90" s="27">
        <v>2021</v>
      </c>
      <c r="L90" s="30"/>
      <c r="M90" s="30"/>
      <c r="N90" s="297">
        <v>37.189406688704885</v>
      </c>
      <c r="O90" s="297">
        <v>36.590864623576401</v>
      </c>
      <c r="P90" s="297">
        <v>73.780271312281286</v>
      </c>
      <c r="Q90" s="297">
        <v>69.453000000000003</v>
      </c>
      <c r="R90" s="297">
        <v>82.058999999999997</v>
      </c>
      <c r="S90" s="297">
        <v>4.3272713122812831</v>
      </c>
      <c r="T90" s="297">
        <v>8.2787286877187114</v>
      </c>
      <c r="U90" s="27">
        <v>2021</v>
      </c>
      <c r="W90" s="30"/>
      <c r="X90" s="466"/>
      <c r="Y90" s="209">
        <v>35.917497755840131</v>
      </c>
      <c r="Z90" s="209">
        <v>26.502130163512891</v>
      </c>
      <c r="AA90" s="209">
        <v>62.419627919353019</v>
      </c>
      <c r="AB90" s="209">
        <v>58.67</v>
      </c>
      <c r="AC90" s="209">
        <v>63.66</v>
      </c>
      <c r="AD90" s="209">
        <v>3.7496279193530171</v>
      </c>
      <c r="AE90" s="209">
        <v>1.2403720806469778</v>
      </c>
      <c r="AF90" s="27">
        <v>2021</v>
      </c>
      <c r="AO90" s="24"/>
    </row>
    <row r="91" spans="1:41" x14ac:dyDescent="0.2">
      <c r="A91" s="24"/>
      <c r="B91" s="24"/>
      <c r="C91" s="297">
        <v>85.402192102306671</v>
      </c>
      <c r="D91" s="297">
        <v>12.104810635197348</v>
      </c>
      <c r="E91" s="297">
        <v>97.507002737504024</v>
      </c>
      <c r="F91" s="297">
        <v>88.096999999999994</v>
      </c>
      <c r="G91" s="297">
        <v>108.479</v>
      </c>
      <c r="H91" s="297">
        <v>9.4100027375040298</v>
      </c>
      <c r="I91" s="297">
        <v>10.971997262495975</v>
      </c>
      <c r="J91" s="27">
        <v>2022</v>
      </c>
      <c r="L91" s="30"/>
      <c r="M91" s="30"/>
      <c r="N91" s="297">
        <v>45.511227838666656</v>
      </c>
      <c r="O91" s="297">
        <v>31.890054709199969</v>
      </c>
      <c r="P91" s="297">
        <v>77.401282547866629</v>
      </c>
      <c r="Q91" s="297">
        <v>74.070000000000007</v>
      </c>
      <c r="R91" s="297">
        <v>85.532000000000011</v>
      </c>
      <c r="S91" s="297">
        <v>3.3312825478666213</v>
      </c>
      <c r="T91" s="297">
        <v>8.130717452133382</v>
      </c>
      <c r="U91" s="27">
        <v>2022</v>
      </c>
      <c r="W91" s="30"/>
      <c r="X91" s="466"/>
      <c r="Y91" s="209">
        <v>69.474081943507557</v>
      </c>
      <c r="Z91" s="209">
        <v>31.225434024196964</v>
      </c>
      <c r="AA91" s="209">
        <v>100.69951596770451</v>
      </c>
      <c r="AB91" s="209">
        <v>98.831999999999994</v>
      </c>
      <c r="AC91" s="209">
        <v>104.821</v>
      </c>
      <c r="AD91" s="209">
        <v>1.8675159677045201</v>
      </c>
      <c r="AE91" s="209">
        <v>4.1214840322954842</v>
      </c>
      <c r="AF91" s="27">
        <v>2022</v>
      </c>
      <c r="AO91" s="24"/>
    </row>
    <row r="92" spans="1:41" x14ac:dyDescent="0.2">
      <c r="A92" s="24"/>
      <c r="B92" s="24"/>
      <c r="C92" s="297">
        <v>31.431032479959605</v>
      </c>
      <c r="D92" s="297">
        <v>4.6916996195559033</v>
      </c>
      <c r="E92" s="297">
        <v>36.122732099515503</v>
      </c>
      <c r="F92" s="297">
        <v>28.506</v>
      </c>
      <c r="G92" s="297">
        <v>42.076000000000001</v>
      </c>
      <c r="H92" s="297">
        <v>7.6167320995155023</v>
      </c>
      <c r="I92" s="297">
        <v>5.9532679004844979</v>
      </c>
      <c r="J92" s="27">
        <v>2023</v>
      </c>
      <c r="L92" s="30"/>
      <c r="M92" s="30"/>
      <c r="N92" s="297">
        <v>23.186423644637131</v>
      </c>
      <c r="O92" s="297">
        <v>20.464852995345062</v>
      </c>
      <c r="P92" s="297">
        <v>43.6512766399822</v>
      </c>
      <c r="Q92" s="297">
        <v>41.46</v>
      </c>
      <c r="R92" s="297">
        <v>48.36</v>
      </c>
      <c r="S92" s="297">
        <v>2.191276639982199</v>
      </c>
      <c r="T92" s="297">
        <v>4.7087233600177996</v>
      </c>
      <c r="U92" s="27">
        <v>2023</v>
      </c>
      <c r="W92" s="30"/>
      <c r="X92" s="466"/>
      <c r="Y92" s="209">
        <v>22.136098247324433</v>
      </c>
      <c r="Z92" s="209">
        <v>40.825186682329246</v>
      </c>
      <c r="AA92" s="209">
        <v>62.961284929653679</v>
      </c>
      <c r="AB92" s="209">
        <v>58.343000000000004</v>
      </c>
      <c r="AC92" s="209">
        <v>69.725999999999999</v>
      </c>
      <c r="AD92" s="209">
        <v>4.6182849296536759</v>
      </c>
      <c r="AE92" s="209">
        <v>6.7647150703463197</v>
      </c>
      <c r="AF92" s="27">
        <v>2023</v>
      </c>
      <c r="AO92" s="24"/>
    </row>
    <row r="93" spans="1:41" x14ac:dyDescent="0.2">
      <c r="A93" s="24"/>
      <c r="B93" s="24"/>
      <c r="C93" s="297"/>
      <c r="D93" s="297"/>
      <c r="E93" s="297"/>
      <c r="F93" s="297"/>
      <c r="G93" s="297"/>
      <c r="H93" s="297"/>
      <c r="I93" s="297"/>
      <c r="J93" s="27"/>
      <c r="L93" s="30"/>
      <c r="M93" s="30"/>
      <c r="N93" s="297"/>
      <c r="O93" s="297"/>
      <c r="P93" s="297"/>
      <c r="Q93" s="297"/>
      <c r="R93" s="297"/>
      <c r="S93" s="297"/>
      <c r="T93" s="297"/>
      <c r="U93" s="27"/>
      <c r="W93" s="30"/>
      <c r="X93" s="466"/>
      <c r="Y93" s="209"/>
      <c r="Z93" s="209"/>
      <c r="AA93" s="209"/>
      <c r="AB93" s="209"/>
      <c r="AC93" s="209"/>
      <c r="AD93" s="209"/>
      <c r="AE93" s="209"/>
      <c r="AF93" s="27"/>
      <c r="AO93" s="24"/>
    </row>
    <row r="94" spans="1:41" x14ac:dyDescent="0.2">
      <c r="A94" s="24" t="s">
        <v>4</v>
      </c>
      <c r="B94" s="24" t="s">
        <v>4</v>
      </c>
      <c r="C94" s="209">
        <v>47.409447364437789</v>
      </c>
      <c r="D94" s="209">
        <v>0.02</v>
      </c>
      <c r="E94" s="209">
        <v>47.429447364437785</v>
      </c>
      <c r="F94" s="209">
        <v>46.128</v>
      </c>
      <c r="G94" s="209">
        <v>48.672000000000004</v>
      </c>
      <c r="H94" s="209">
        <v>1.3014473644377844</v>
      </c>
      <c r="I94" s="209">
        <v>1.2425526355622196</v>
      </c>
      <c r="J94" s="27">
        <v>2012</v>
      </c>
      <c r="L94" s="30" t="s">
        <v>321</v>
      </c>
      <c r="M94" s="30" t="s">
        <v>321</v>
      </c>
      <c r="N94" s="209"/>
      <c r="O94" s="209"/>
      <c r="P94" s="209"/>
      <c r="Q94" s="209"/>
      <c r="R94" s="209"/>
      <c r="S94" s="209"/>
      <c r="T94" s="209"/>
      <c r="U94" s="27">
        <v>2012</v>
      </c>
      <c r="W94" s="208" t="s">
        <v>323</v>
      </c>
      <c r="X94" s="466" t="s">
        <v>323</v>
      </c>
      <c r="Y94" s="209"/>
      <c r="Z94" s="209"/>
      <c r="AA94" s="209"/>
      <c r="AB94" s="209"/>
      <c r="AC94" s="209"/>
      <c r="AD94" s="209"/>
      <c r="AE94" s="209"/>
      <c r="AF94" s="27">
        <v>2012</v>
      </c>
      <c r="AO94" s="202"/>
    </row>
    <row r="95" spans="1:41" x14ac:dyDescent="0.2">
      <c r="A95" s="24"/>
      <c r="B95" s="24"/>
      <c r="C95" s="209">
        <v>46.624926617513751</v>
      </c>
      <c r="D95" s="209">
        <v>9.5378763945023204E-2</v>
      </c>
      <c r="E95" s="209">
        <v>46.720305381458779</v>
      </c>
      <c r="F95" s="209">
        <v>42.283999999999999</v>
      </c>
      <c r="G95" s="209">
        <v>51.463000000000001</v>
      </c>
      <c r="H95" s="209">
        <v>4.4363053814587801</v>
      </c>
      <c r="I95" s="209">
        <v>4.742694618541222</v>
      </c>
      <c r="J95" s="27">
        <v>2013</v>
      </c>
      <c r="L95" s="30"/>
      <c r="M95" s="30"/>
      <c r="N95" s="209">
        <v>41.81</v>
      </c>
      <c r="O95" s="209">
        <v>34.56</v>
      </c>
      <c r="P95" s="209">
        <v>76.37</v>
      </c>
      <c r="Q95" s="209">
        <v>76.37</v>
      </c>
      <c r="R95" s="209">
        <v>76.37</v>
      </c>
      <c r="S95" s="209">
        <v>0</v>
      </c>
      <c r="T95" s="209">
        <v>0</v>
      </c>
      <c r="U95" s="27">
        <v>2013</v>
      </c>
      <c r="W95" s="30"/>
      <c r="X95" s="466"/>
      <c r="Y95" s="209">
        <v>43.54947445255474</v>
      </c>
      <c r="Z95" s="209">
        <v>27.774540145985405</v>
      </c>
      <c r="AA95" s="209">
        <v>71.324014598540145</v>
      </c>
      <c r="AB95" s="209">
        <v>70.03</v>
      </c>
      <c r="AC95" s="209">
        <v>72.59</v>
      </c>
      <c r="AD95" s="209">
        <v>1.2940145985401443</v>
      </c>
      <c r="AE95" s="209">
        <v>1.2659854014598579</v>
      </c>
      <c r="AF95" s="27">
        <v>2013</v>
      </c>
      <c r="AO95" s="24"/>
    </row>
    <row r="96" spans="1:41" x14ac:dyDescent="0.2">
      <c r="A96" s="24"/>
      <c r="B96" s="24"/>
      <c r="C96" s="209">
        <v>53.593481248996468</v>
      </c>
      <c r="D96" s="209">
        <v>1.5376521379301422</v>
      </c>
      <c r="E96" s="209">
        <v>55.131133386926606</v>
      </c>
      <c r="F96" s="209">
        <v>49.775000000000006</v>
      </c>
      <c r="G96" s="209">
        <v>57.769999999999996</v>
      </c>
      <c r="H96" s="209">
        <v>5.3561333869266008</v>
      </c>
      <c r="I96" s="209">
        <v>2.6388666130733895</v>
      </c>
      <c r="J96" s="27">
        <v>2014</v>
      </c>
      <c r="L96" s="30"/>
      <c r="M96" s="30"/>
      <c r="N96" s="209">
        <v>45.3</v>
      </c>
      <c r="O96" s="209">
        <v>33.69</v>
      </c>
      <c r="P96" s="209">
        <v>78.989999999999995</v>
      </c>
      <c r="Q96" s="209">
        <v>78.989999999999995</v>
      </c>
      <c r="R96" s="209">
        <v>78.989999999999995</v>
      </c>
      <c r="S96" s="209">
        <v>0</v>
      </c>
      <c r="T96" s="209">
        <v>0</v>
      </c>
      <c r="U96" s="27">
        <v>2014</v>
      </c>
      <c r="W96" s="30"/>
      <c r="X96" s="466"/>
      <c r="Y96" s="209">
        <v>49.936082278929064</v>
      </c>
      <c r="Z96" s="209">
        <v>21.782182524782502</v>
      </c>
      <c r="AA96" s="209">
        <v>71.718264803711548</v>
      </c>
      <c r="AB96" s="209">
        <v>70.176000000000002</v>
      </c>
      <c r="AC96" s="209">
        <v>79.352000000000004</v>
      </c>
      <c r="AD96" s="209">
        <v>1.5422648037115465</v>
      </c>
      <c r="AE96" s="209">
        <v>7.6337351962884554</v>
      </c>
      <c r="AF96" s="27">
        <v>2014</v>
      </c>
      <c r="AO96" s="24"/>
    </row>
    <row r="97" spans="1:41" x14ac:dyDescent="0.2">
      <c r="A97" s="24"/>
      <c r="B97" s="24"/>
      <c r="C97" s="209">
        <v>41.264469525535297</v>
      </c>
      <c r="D97" s="209">
        <v>1.3064034946291543</v>
      </c>
      <c r="E97" s="209">
        <v>42.570873020164449</v>
      </c>
      <c r="F97" s="209">
        <v>34.53</v>
      </c>
      <c r="G97" s="209">
        <v>44.725000000000001</v>
      </c>
      <c r="H97" s="209">
        <v>8.0408730201644474</v>
      </c>
      <c r="I97" s="209">
        <v>2.1541269798355529</v>
      </c>
      <c r="J97" s="27">
        <v>2015</v>
      </c>
      <c r="L97" s="30"/>
      <c r="M97" s="30"/>
      <c r="N97" s="209">
        <v>27.92</v>
      </c>
      <c r="O97" s="209">
        <v>38.409999999999997</v>
      </c>
      <c r="P97" s="209">
        <v>66.33</v>
      </c>
      <c r="Q97" s="209">
        <v>66.33</v>
      </c>
      <c r="R97" s="209">
        <v>66.33</v>
      </c>
      <c r="S97" s="209">
        <v>0</v>
      </c>
      <c r="T97" s="209">
        <v>0</v>
      </c>
      <c r="U97" s="27">
        <v>2015</v>
      </c>
      <c r="W97" s="30"/>
      <c r="X97" s="466"/>
      <c r="Y97" s="209">
        <v>36.610828531508375</v>
      </c>
      <c r="Z97" s="209">
        <v>25.921336691982329</v>
      </c>
      <c r="AA97" s="209">
        <v>62.532165223490694</v>
      </c>
      <c r="AB97" s="209">
        <v>58.701999999999998</v>
      </c>
      <c r="AC97" s="209">
        <v>70.821999999999989</v>
      </c>
      <c r="AD97" s="209">
        <v>3.8301652234906953</v>
      </c>
      <c r="AE97" s="209">
        <v>8.289834776509295</v>
      </c>
      <c r="AF97" s="27">
        <v>2015</v>
      </c>
      <c r="AO97" s="24"/>
    </row>
    <row r="98" spans="1:41" x14ac:dyDescent="0.2">
      <c r="A98" s="24"/>
      <c r="B98" s="24"/>
      <c r="C98" s="209">
        <v>40.062632611065474</v>
      </c>
      <c r="D98" s="209">
        <v>6.5707288526955754</v>
      </c>
      <c r="E98" s="209">
        <v>46.633361463761055</v>
      </c>
      <c r="F98" s="209">
        <v>40.653999999999996</v>
      </c>
      <c r="G98" s="209">
        <v>49.18</v>
      </c>
      <c r="H98" s="209">
        <v>5.9793614637610588</v>
      </c>
      <c r="I98" s="209">
        <v>2.5466385362389445</v>
      </c>
      <c r="J98" s="27">
        <v>2016</v>
      </c>
      <c r="L98" s="30"/>
      <c r="M98" s="30"/>
      <c r="N98" s="209">
        <v>25.462873345240574</v>
      </c>
      <c r="O98" s="209">
        <v>31.456026029717691</v>
      </c>
      <c r="P98" s="209">
        <v>56.918899374958265</v>
      </c>
      <c r="Q98" s="209">
        <v>57.19</v>
      </c>
      <c r="R98" s="209">
        <v>69.774000000000001</v>
      </c>
      <c r="S98" s="209">
        <v>-0.27110062504173271</v>
      </c>
      <c r="T98" s="209">
        <v>12.855100625041736</v>
      </c>
      <c r="U98" s="27">
        <v>2016</v>
      </c>
      <c r="W98" s="30"/>
      <c r="X98" s="466"/>
      <c r="Y98" s="209">
        <v>35.806776146650598</v>
      </c>
      <c r="Z98" s="209">
        <v>24.282419200907086</v>
      </c>
      <c r="AA98" s="209">
        <v>60.089195347557684</v>
      </c>
      <c r="AB98" s="209">
        <v>55.969000000000001</v>
      </c>
      <c r="AC98" s="209">
        <v>63.018000000000008</v>
      </c>
      <c r="AD98" s="209">
        <v>4.1201953475576829</v>
      </c>
      <c r="AE98" s="209">
        <v>2.9288046524423237</v>
      </c>
      <c r="AF98" s="27">
        <v>2016</v>
      </c>
      <c r="AO98" s="24"/>
    </row>
    <row r="99" spans="1:41" x14ac:dyDescent="0.2">
      <c r="A99" s="24"/>
      <c r="B99" s="24"/>
      <c r="C99" s="209">
        <v>37.602486386716386</v>
      </c>
      <c r="D99" s="209">
        <v>2.9410222122024772</v>
      </c>
      <c r="E99" s="209">
        <v>40.543508598918862</v>
      </c>
      <c r="F99" s="209">
        <v>35.285000000000004</v>
      </c>
      <c r="G99" s="209">
        <v>50.37</v>
      </c>
      <c r="H99" s="209">
        <v>5.2585085989188585</v>
      </c>
      <c r="I99" s="209">
        <v>9.8264914010811353</v>
      </c>
      <c r="J99" s="27">
        <v>2017</v>
      </c>
      <c r="L99" s="30"/>
      <c r="M99" s="30"/>
      <c r="N99" s="209">
        <v>25.086933854339801</v>
      </c>
      <c r="O99" s="209">
        <v>18.900801391159622</v>
      </c>
      <c r="P99" s="209">
        <v>43.987735245499429</v>
      </c>
      <c r="Q99" s="209">
        <v>41.857999999999997</v>
      </c>
      <c r="R99" s="209">
        <v>58.317</v>
      </c>
      <c r="S99" s="209">
        <v>2.1297352454994325</v>
      </c>
      <c r="T99" s="209">
        <v>14.329264754500571</v>
      </c>
      <c r="U99" s="27">
        <v>2017</v>
      </c>
      <c r="W99" s="30"/>
      <c r="X99" s="466"/>
      <c r="Y99" s="209">
        <v>38.632428059368621</v>
      </c>
      <c r="Z99" s="209">
        <v>30.475979053751853</v>
      </c>
      <c r="AA99" s="209">
        <v>69.108407113120478</v>
      </c>
      <c r="AB99" s="209">
        <v>61.774999999999999</v>
      </c>
      <c r="AC99" s="209">
        <v>72.460000000000008</v>
      </c>
      <c r="AD99" s="209">
        <v>7.3334071131204794</v>
      </c>
      <c r="AE99" s="209">
        <v>3.3515928868795299</v>
      </c>
      <c r="AF99" s="27">
        <v>2017</v>
      </c>
      <c r="AO99" s="24"/>
    </row>
    <row r="100" spans="1:41" x14ac:dyDescent="0.2">
      <c r="A100" s="24"/>
      <c r="B100" s="24"/>
      <c r="C100" s="209">
        <v>38.570418133514124</v>
      </c>
      <c r="D100" s="209">
        <v>0.48975092905641238</v>
      </c>
      <c r="E100" s="209">
        <v>39.060169062570537</v>
      </c>
      <c r="F100" s="209">
        <v>34.277999999999999</v>
      </c>
      <c r="G100" s="209">
        <v>47.586999999999996</v>
      </c>
      <c r="H100" s="209">
        <v>4.7821690625705386</v>
      </c>
      <c r="I100" s="209">
        <v>8.5268309374294589</v>
      </c>
      <c r="J100" s="27">
        <v>2018</v>
      </c>
      <c r="L100" s="30"/>
      <c r="M100" s="30"/>
      <c r="N100" s="209">
        <v>29.055188124469705</v>
      </c>
      <c r="O100" s="209">
        <v>19.578687720575825</v>
      </c>
      <c r="P100" s="209">
        <v>48.63387584504553</v>
      </c>
      <c r="Q100" s="209">
        <v>46.365000000000002</v>
      </c>
      <c r="R100" s="209">
        <v>53.521999999999998</v>
      </c>
      <c r="S100" s="209">
        <v>2.2688758450455282</v>
      </c>
      <c r="T100" s="209">
        <v>4.8881241549544683</v>
      </c>
      <c r="U100" s="27">
        <v>2018</v>
      </c>
      <c r="W100" s="30"/>
      <c r="X100" s="466"/>
      <c r="Y100" s="209">
        <v>40.450081137945553</v>
      </c>
      <c r="Z100" s="209">
        <v>20.764689341343448</v>
      </c>
      <c r="AA100" s="209">
        <v>61.214770479289015</v>
      </c>
      <c r="AB100" s="209">
        <v>57.108000000000004</v>
      </c>
      <c r="AC100" s="209">
        <v>63.79</v>
      </c>
      <c r="AD100" s="209">
        <v>4.1067704792890112</v>
      </c>
      <c r="AE100" s="209">
        <v>2.5752295207109839</v>
      </c>
      <c r="AF100" s="27">
        <v>2018</v>
      </c>
      <c r="AO100" s="24"/>
    </row>
    <row r="101" spans="1:41" x14ac:dyDescent="0.2">
      <c r="A101" s="24"/>
      <c r="B101" s="24"/>
      <c r="C101" s="209">
        <v>30.043677007903593</v>
      </c>
      <c r="D101" s="209">
        <v>0.74735954550410932</v>
      </c>
      <c r="E101" s="209">
        <v>30.791036553407704</v>
      </c>
      <c r="F101" s="209">
        <v>27.64</v>
      </c>
      <c r="G101" s="209">
        <v>36.526000000000003</v>
      </c>
      <c r="H101" s="209">
        <v>3.1510365534077032</v>
      </c>
      <c r="I101" s="209">
        <v>5.7349634465922996</v>
      </c>
      <c r="J101" s="27">
        <v>2019</v>
      </c>
      <c r="L101" s="30"/>
      <c r="M101" s="30"/>
      <c r="N101" s="209">
        <v>26.748357654355285</v>
      </c>
      <c r="O101" s="209">
        <v>16.29808603408118</v>
      </c>
      <c r="P101" s="209">
        <v>43.046443688436476</v>
      </c>
      <c r="Q101" s="209">
        <v>41.175000000000004</v>
      </c>
      <c r="R101" s="209">
        <v>47.284999999999997</v>
      </c>
      <c r="S101" s="209">
        <v>1.8714436884364716</v>
      </c>
      <c r="T101" s="209">
        <v>4.2385563115635208</v>
      </c>
      <c r="U101" s="27">
        <v>2019</v>
      </c>
      <c r="W101" s="30"/>
      <c r="X101" s="466"/>
      <c r="Y101" s="209">
        <v>31.412486434044737</v>
      </c>
      <c r="Z101" s="209">
        <v>24.794622518297299</v>
      </c>
      <c r="AA101" s="209">
        <v>56.207108952342018</v>
      </c>
      <c r="AB101" s="209">
        <v>52.792000000000002</v>
      </c>
      <c r="AC101" s="209">
        <v>59.603999999999999</v>
      </c>
      <c r="AD101" s="209">
        <v>3.4151089523420168</v>
      </c>
      <c r="AE101" s="209">
        <v>3.3968910476579808</v>
      </c>
      <c r="AF101" s="27">
        <v>2019</v>
      </c>
      <c r="AO101" s="202"/>
    </row>
    <row r="102" spans="1:41" x14ac:dyDescent="0.2">
      <c r="A102" s="24"/>
      <c r="B102" s="24"/>
      <c r="C102" s="297">
        <v>24.400375817799329</v>
      </c>
      <c r="D102" s="297">
        <v>2.0939844582520002</v>
      </c>
      <c r="E102" s="297">
        <v>26.494360276051324</v>
      </c>
      <c r="F102" s="297">
        <v>21.007000000000001</v>
      </c>
      <c r="G102" s="297">
        <v>30.946000000000002</v>
      </c>
      <c r="H102" s="297">
        <v>5.4873602760513229</v>
      </c>
      <c r="I102" s="297">
        <v>4.4516397239486771</v>
      </c>
      <c r="J102" s="27">
        <v>2020</v>
      </c>
      <c r="L102" s="30"/>
      <c r="M102" s="30"/>
      <c r="N102" s="209">
        <v>22.967776595912614</v>
      </c>
      <c r="O102" s="209">
        <v>20.574440947411851</v>
      </c>
      <c r="P102" s="209">
        <v>43.542217543324469</v>
      </c>
      <c r="Q102" s="209">
        <v>39.67</v>
      </c>
      <c r="R102" s="209">
        <v>48.05</v>
      </c>
      <c r="S102" s="209">
        <v>3.8722175433244672</v>
      </c>
      <c r="T102" s="209">
        <v>4.5077824566755282</v>
      </c>
      <c r="U102" s="27">
        <v>2020</v>
      </c>
      <c r="W102" s="30"/>
      <c r="X102" s="466"/>
      <c r="Y102" s="209">
        <v>25.324710831929412</v>
      </c>
      <c r="Z102" s="209">
        <v>19.274330568932864</v>
      </c>
      <c r="AA102" s="209">
        <v>44.599041400862276</v>
      </c>
      <c r="AB102" s="209">
        <v>42.475999999999999</v>
      </c>
      <c r="AC102" s="209">
        <v>47.677999999999997</v>
      </c>
      <c r="AD102" s="209">
        <v>2.1230414008622773</v>
      </c>
      <c r="AE102" s="209">
        <v>3.0789585991377209</v>
      </c>
      <c r="AF102" s="27">
        <v>2020</v>
      </c>
      <c r="AO102" s="24"/>
    </row>
    <row r="103" spans="1:41" x14ac:dyDescent="0.2">
      <c r="A103" s="24"/>
      <c r="B103" s="24"/>
      <c r="C103" s="297">
        <v>43.339816998703313</v>
      </c>
      <c r="D103" s="297">
        <v>2.2502870119739233</v>
      </c>
      <c r="E103" s="297">
        <v>45.59010401067723</v>
      </c>
      <c r="F103" s="297">
        <v>36.103000000000002</v>
      </c>
      <c r="G103" s="297">
        <v>55.405000000000008</v>
      </c>
      <c r="H103" s="297">
        <v>9.4871040106772284</v>
      </c>
      <c r="I103" s="297">
        <v>9.8148959893227783</v>
      </c>
      <c r="J103" s="27">
        <v>2021</v>
      </c>
      <c r="L103" s="30"/>
      <c r="M103" s="30"/>
      <c r="N103" s="209">
        <v>29.970492297309391</v>
      </c>
      <c r="O103" s="209">
        <v>25.345765920496234</v>
      </c>
      <c r="P103" s="209">
        <v>55.316258217805633</v>
      </c>
      <c r="Q103" s="209">
        <v>53.402999999999999</v>
      </c>
      <c r="R103" s="209">
        <v>62.122</v>
      </c>
      <c r="S103" s="209">
        <v>1.9132582178056339</v>
      </c>
      <c r="T103" s="209">
        <v>6.8057417821943673</v>
      </c>
      <c r="U103" s="27">
        <v>2021</v>
      </c>
      <c r="W103" s="30"/>
      <c r="X103" s="466"/>
      <c r="Y103" s="209">
        <v>41.990029269680434</v>
      </c>
      <c r="Z103" s="209">
        <v>13.435079547730568</v>
      </c>
      <c r="AA103" s="209">
        <v>55.425108817411001</v>
      </c>
      <c r="AB103" s="209">
        <v>53.258000000000003</v>
      </c>
      <c r="AC103" s="209">
        <v>57.431999999999995</v>
      </c>
      <c r="AD103" s="209">
        <v>2.1671088174109983</v>
      </c>
      <c r="AE103" s="209">
        <v>2.0068911825889941</v>
      </c>
      <c r="AF103" s="27">
        <v>2021</v>
      </c>
      <c r="AO103" s="24"/>
    </row>
    <row r="104" spans="1:41" x14ac:dyDescent="0.2">
      <c r="A104" s="24"/>
      <c r="B104" s="24"/>
      <c r="C104" s="297">
        <v>72.790927303666393</v>
      </c>
      <c r="D104" s="297">
        <v>17.446778500359301</v>
      </c>
      <c r="E104" s="297">
        <v>90.237705804025694</v>
      </c>
      <c r="F104" s="297">
        <v>75.721999999999994</v>
      </c>
      <c r="G104" s="297">
        <v>104.196</v>
      </c>
      <c r="H104" s="297">
        <v>14.5157058040257</v>
      </c>
      <c r="I104" s="297">
        <v>13.958294195974304</v>
      </c>
      <c r="J104" s="27">
        <v>2022</v>
      </c>
      <c r="L104" s="30"/>
      <c r="M104" s="30"/>
      <c r="N104" s="209">
        <v>45.536970872364812</v>
      </c>
      <c r="O104" s="209">
        <v>19.875121066975662</v>
      </c>
      <c r="P104" s="209">
        <v>65.412091939340471</v>
      </c>
      <c r="Q104" s="209">
        <v>62.148000000000003</v>
      </c>
      <c r="R104" s="209">
        <v>70.91</v>
      </c>
      <c r="S104" s="209">
        <v>3.2640919393404673</v>
      </c>
      <c r="T104" s="209">
        <v>5.4979080606595261</v>
      </c>
      <c r="U104" s="27">
        <v>2022</v>
      </c>
      <c r="W104" s="30"/>
      <c r="X104" s="466"/>
      <c r="Y104" s="209">
        <v>76.62976842451431</v>
      </c>
      <c r="Z104" s="209">
        <v>24.930800728866984</v>
      </c>
      <c r="AA104" s="209">
        <v>101.56056915338132</v>
      </c>
      <c r="AB104" s="209">
        <v>96.683000000000007</v>
      </c>
      <c r="AC104" s="209">
        <v>106.782</v>
      </c>
      <c r="AD104" s="209">
        <v>4.8775691533813159</v>
      </c>
      <c r="AE104" s="209">
        <v>5.2214308466186736</v>
      </c>
      <c r="AF104" s="27">
        <v>2022</v>
      </c>
      <c r="AO104" s="24"/>
    </row>
    <row r="105" spans="1:41" x14ac:dyDescent="0.2">
      <c r="A105" s="24"/>
      <c r="B105" s="24"/>
      <c r="C105" s="297">
        <v>32.54808881982234</v>
      </c>
      <c r="D105" s="297">
        <v>13.570959012122939</v>
      </c>
      <c r="E105" s="297">
        <v>46.119043998489872</v>
      </c>
      <c r="F105" s="297">
        <v>43.977999999999994</v>
      </c>
      <c r="G105" s="297">
        <v>53.352000000000004</v>
      </c>
      <c r="H105" s="297">
        <v>2.1410439984898773</v>
      </c>
      <c r="I105" s="297">
        <v>7.2329560015101322</v>
      </c>
      <c r="J105" s="27">
        <v>2023</v>
      </c>
      <c r="L105" s="30"/>
      <c r="M105" s="30"/>
      <c r="N105" s="209">
        <v>30.52416580756007</v>
      </c>
      <c r="O105" s="209">
        <v>12.500281079643351</v>
      </c>
      <c r="P105" s="209">
        <v>43.024446887203418</v>
      </c>
      <c r="Q105" s="209">
        <v>39.58</v>
      </c>
      <c r="R105" s="209">
        <v>48.56</v>
      </c>
      <c r="S105" s="209">
        <v>3.4444468872034193</v>
      </c>
      <c r="T105" s="209">
        <v>5.5355531127965847</v>
      </c>
      <c r="U105" s="27">
        <v>2023</v>
      </c>
      <c r="W105" s="30"/>
      <c r="X105" s="466"/>
      <c r="Y105" s="209">
        <v>29.346736686171241</v>
      </c>
      <c r="Z105" s="209">
        <v>31.03042528104174</v>
      </c>
      <c r="AA105" s="209">
        <v>60.377161967212963</v>
      </c>
      <c r="AB105" s="209">
        <v>55.177999999999997</v>
      </c>
      <c r="AC105" s="209">
        <v>63.128</v>
      </c>
      <c r="AD105" s="209">
        <v>5.1991619672129659</v>
      </c>
      <c r="AE105" s="209">
        <v>2.750838032787037</v>
      </c>
      <c r="AF105" s="27">
        <v>2023</v>
      </c>
      <c r="AO105" s="24"/>
    </row>
    <row r="106" spans="1:41" x14ac:dyDescent="0.2">
      <c r="A106" s="24"/>
      <c r="B106" s="24"/>
      <c r="C106" s="297"/>
      <c r="D106" s="297"/>
      <c r="E106" s="297"/>
      <c r="F106" s="297"/>
      <c r="G106" s="297"/>
      <c r="H106" s="297"/>
      <c r="I106" s="297"/>
      <c r="J106" s="27"/>
      <c r="L106" s="30"/>
      <c r="M106" s="30"/>
      <c r="N106" s="209"/>
      <c r="O106" s="209"/>
      <c r="P106" s="209"/>
      <c r="Q106" s="209"/>
      <c r="R106" s="209"/>
      <c r="S106" s="209"/>
      <c r="T106" s="209"/>
      <c r="U106" s="27"/>
      <c r="W106" s="30"/>
      <c r="X106" s="466"/>
      <c r="Y106" s="209"/>
      <c r="Z106" s="209"/>
      <c r="AA106" s="209"/>
      <c r="AB106" s="209"/>
      <c r="AC106" s="209"/>
      <c r="AD106" s="209"/>
      <c r="AE106" s="209"/>
      <c r="AF106" s="27"/>
      <c r="AO106" s="24"/>
    </row>
    <row r="107" spans="1:41" x14ac:dyDescent="0.2">
      <c r="A107" s="24" t="s">
        <v>3</v>
      </c>
      <c r="B107" s="24" t="s">
        <v>3</v>
      </c>
      <c r="C107" s="209">
        <v>36.486558395750691</v>
      </c>
      <c r="D107" s="209">
        <v>32.326311810755868</v>
      </c>
      <c r="E107" s="209">
        <v>68.812870206506545</v>
      </c>
      <c r="F107" s="209">
        <v>68.344999999999999</v>
      </c>
      <c r="G107" s="209">
        <v>69.89500000000001</v>
      </c>
      <c r="H107" s="209">
        <v>0.46787020650654654</v>
      </c>
      <c r="I107" s="209">
        <v>1.0821297934934648</v>
      </c>
      <c r="J107" s="27">
        <v>2012</v>
      </c>
      <c r="L107" s="30" t="s">
        <v>2018</v>
      </c>
      <c r="M107" s="30" t="s">
        <v>2018</v>
      </c>
      <c r="N107" s="209"/>
      <c r="O107" s="209"/>
      <c r="P107" s="209"/>
      <c r="Q107" s="209"/>
      <c r="R107" s="209"/>
      <c r="S107" s="209"/>
      <c r="T107" s="209"/>
      <c r="U107" s="27">
        <v>2012</v>
      </c>
      <c r="W107" s="208" t="s">
        <v>319</v>
      </c>
      <c r="X107" s="466" t="s">
        <v>319</v>
      </c>
      <c r="Y107" s="209">
        <v>47.084341160676452</v>
      </c>
      <c r="Z107" s="209">
        <v>33.58200904548255</v>
      </c>
      <c r="AA107" s="209">
        <v>80.666350206158995</v>
      </c>
      <c r="AB107" s="209">
        <v>75.024000000000001</v>
      </c>
      <c r="AC107" s="209">
        <v>84.653999999999996</v>
      </c>
      <c r="AD107" s="209">
        <v>5.6423502061589943</v>
      </c>
      <c r="AE107" s="209">
        <v>3.9876497938410012</v>
      </c>
      <c r="AF107" s="27">
        <v>2012</v>
      </c>
      <c r="AO107" s="202"/>
    </row>
    <row r="108" spans="1:41" x14ac:dyDescent="0.2">
      <c r="A108" s="24"/>
      <c r="B108" s="24"/>
      <c r="C108" s="209">
        <v>44.502625792974257</v>
      </c>
      <c r="D108" s="209">
        <v>53.673463581803453</v>
      </c>
      <c r="E108" s="209">
        <v>98.176089374777703</v>
      </c>
      <c r="F108" s="209">
        <v>96.3</v>
      </c>
      <c r="G108" s="209">
        <v>99.949999999999989</v>
      </c>
      <c r="H108" s="209">
        <v>1.8760893747777061</v>
      </c>
      <c r="I108" s="209">
        <v>1.7739106252222854</v>
      </c>
      <c r="J108" s="27">
        <v>2013</v>
      </c>
      <c r="L108" s="30"/>
      <c r="M108" s="30"/>
      <c r="N108" s="209"/>
      <c r="O108" s="209"/>
      <c r="P108" s="209"/>
      <c r="Q108" s="209"/>
      <c r="R108" s="209"/>
      <c r="S108" s="209"/>
      <c r="T108" s="209"/>
      <c r="U108" s="27">
        <v>2013</v>
      </c>
      <c r="W108" s="30"/>
      <c r="X108" s="466"/>
      <c r="Y108" s="209">
        <v>49.103954537976392</v>
      </c>
      <c r="Z108" s="209">
        <v>29.178490225740155</v>
      </c>
      <c r="AA108" s="209">
        <v>78.282444763716541</v>
      </c>
      <c r="AB108" s="209">
        <v>65.007999999999996</v>
      </c>
      <c r="AC108" s="209">
        <v>84.204000000000008</v>
      </c>
      <c r="AD108" s="209">
        <v>13.274444763716545</v>
      </c>
      <c r="AE108" s="209">
        <v>5.9215552362834671</v>
      </c>
      <c r="AF108" s="27">
        <v>2013</v>
      </c>
      <c r="AO108" s="24"/>
    </row>
    <row r="109" spans="1:41" x14ac:dyDescent="0.2">
      <c r="A109" s="24"/>
      <c r="B109" s="24"/>
      <c r="C109" s="209">
        <v>59.309699382303251</v>
      </c>
      <c r="D109" s="209">
        <v>37.319368677775451</v>
      </c>
      <c r="E109" s="209">
        <v>96.629068060078694</v>
      </c>
      <c r="F109" s="209">
        <v>94.233999999999995</v>
      </c>
      <c r="G109" s="209">
        <v>97.996000000000009</v>
      </c>
      <c r="H109" s="209">
        <v>2.3950680600786995</v>
      </c>
      <c r="I109" s="209">
        <v>1.3669319399213151</v>
      </c>
      <c r="J109" s="27">
        <v>2014</v>
      </c>
      <c r="L109" s="30"/>
      <c r="M109" s="30"/>
      <c r="N109" s="209"/>
      <c r="O109" s="209"/>
      <c r="P109" s="209"/>
      <c r="Q109" s="209"/>
      <c r="R109" s="209"/>
      <c r="S109" s="209"/>
      <c r="T109" s="209"/>
      <c r="U109" s="27">
        <v>2014</v>
      </c>
      <c r="W109" s="30"/>
      <c r="X109" s="466"/>
      <c r="Y109" s="209">
        <v>59.119530327874521</v>
      </c>
      <c r="Z109" s="209">
        <v>27.242499510850575</v>
      </c>
      <c r="AA109" s="209">
        <v>86.362029838725078</v>
      </c>
      <c r="AB109" s="209">
        <v>81.001999999999995</v>
      </c>
      <c r="AC109" s="209">
        <v>93.146000000000001</v>
      </c>
      <c r="AD109" s="209">
        <v>5.3600298387250831</v>
      </c>
      <c r="AE109" s="209">
        <v>6.7839701612749224</v>
      </c>
      <c r="AF109" s="27">
        <v>2014</v>
      </c>
      <c r="AO109" s="24"/>
    </row>
    <row r="110" spans="1:41" x14ac:dyDescent="0.2">
      <c r="A110" s="24"/>
      <c r="B110" s="348"/>
      <c r="C110" s="209">
        <v>36.168648563319984</v>
      </c>
      <c r="D110" s="209">
        <v>32.427402106331826</v>
      </c>
      <c r="E110" s="209">
        <v>68.596050669651817</v>
      </c>
      <c r="F110" s="209">
        <v>65.096000000000004</v>
      </c>
      <c r="G110" s="209">
        <v>72.298000000000002</v>
      </c>
      <c r="H110" s="209">
        <v>3.500050669651813</v>
      </c>
      <c r="I110" s="209">
        <v>3.7019493303481852</v>
      </c>
      <c r="J110" s="27">
        <v>2015</v>
      </c>
      <c r="L110" s="30"/>
      <c r="M110" s="30"/>
      <c r="N110" s="209"/>
      <c r="O110" s="209"/>
      <c r="P110" s="209"/>
      <c r="Q110" s="209"/>
      <c r="R110" s="209"/>
      <c r="S110" s="209"/>
      <c r="T110" s="209"/>
      <c r="U110" s="27">
        <v>2015</v>
      </c>
      <c r="W110" s="30"/>
      <c r="X110" s="466"/>
      <c r="Y110" s="209">
        <v>41.800609311184928</v>
      </c>
      <c r="Z110" s="209">
        <v>29.39471706736035</v>
      </c>
      <c r="AA110" s="209">
        <v>71.195326378545275</v>
      </c>
      <c r="AB110" s="209">
        <v>66.92</v>
      </c>
      <c r="AC110" s="209">
        <v>76.13</v>
      </c>
      <c r="AD110" s="209">
        <v>4.2753263785452731</v>
      </c>
      <c r="AE110" s="209">
        <v>4.9346736214547207</v>
      </c>
      <c r="AF110" s="27">
        <v>2015</v>
      </c>
      <c r="AO110" s="24"/>
    </row>
    <row r="111" spans="1:41" x14ac:dyDescent="0.2">
      <c r="A111" s="24"/>
      <c r="B111" s="348"/>
      <c r="C111" s="209">
        <v>35.08721761269959</v>
      </c>
      <c r="D111" s="209">
        <v>44.197092402798567</v>
      </c>
      <c r="E111" s="209">
        <v>79.28431001549815</v>
      </c>
      <c r="F111" s="209">
        <v>62.89</v>
      </c>
      <c r="G111" s="209">
        <v>88.122000000000014</v>
      </c>
      <c r="H111" s="209">
        <v>16.394310015498149</v>
      </c>
      <c r="I111" s="209">
        <v>8.8376899845018642</v>
      </c>
      <c r="J111" s="27">
        <v>2016</v>
      </c>
      <c r="L111" s="30"/>
      <c r="M111" s="30"/>
      <c r="N111" s="209"/>
      <c r="O111" s="209"/>
      <c r="P111" s="209"/>
      <c r="Q111" s="209"/>
      <c r="R111" s="209"/>
      <c r="S111" s="209"/>
      <c r="T111" s="209"/>
      <c r="U111" s="27">
        <v>2016</v>
      </c>
      <c r="W111" s="30"/>
      <c r="X111" s="466"/>
      <c r="Y111" s="209">
        <v>39.409617475633731</v>
      </c>
      <c r="Z111" s="209">
        <v>25.508804948094962</v>
      </c>
      <c r="AA111" s="209">
        <v>64.9184224237287</v>
      </c>
      <c r="AB111" s="209">
        <v>60.873000000000005</v>
      </c>
      <c r="AC111" s="209">
        <v>68.024999999999991</v>
      </c>
      <c r="AD111" s="209">
        <v>4.0454224237286951</v>
      </c>
      <c r="AE111" s="209">
        <v>3.1065775762712917</v>
      </c>
      <c r="AF111" s="27">
        <v>2016</v>
      </c>
      <c r="AO111" s="24"/>
    </row>
    <row r="112" spans="1:41" x14ac:dyDescent="0.2">
      <c r="B112" s="348"/>
      <c r="C112" s="209">
        <v>34.552868478095846</v>
      </c>
      <c r="D112" s="209">
        <v>32.318104435713607</v>
      </c>
      <c r="E112" s="209">
        <v>66.870972913809467</v>
      </c>
      <c r="F112" s="209">
        <v>64.373999999999995</v>
      </c>
      <c r="G112" s="209">
        <v>79.262</v>
      </c>
      <c r="H112" s="209">
        <v>2.4969729138094721</v>
      </c>
      <c r="I112" s="209">
        <v>12.391027086190533</v>
      </c>
      <c r="J112" s="27">
        <v>2017</v>
      </c>
      <c r="L112" s="30"/>
      <c r="M112" s="30"/>
      <c r="N112" s="209">
        <v>31.4433536656197</v>
      </c>
      <c r="O112" s="209">
        <v>28.857897615179617</v>
      </c>
      <c r="P112" s="209">
        <v>60.301251280799313</v>
      </c>
      <c r="Q112" s="209">
        <v>60.521000000000001</v>
      </c>
      <c r="R112" s="209">
        <v>63.719000000000001</v>
      </c>
      <c r="S112" s="209">
        <v>-0.2197487192006875</v>
      </c>
      <c r="T112" s="209">
        <v>3.4177487192006879</v>
      </c>
      <c r="U112" s="27">
        <v>2017</v>
      </c>
      <c r="W112" s="30"/>
      <c r="X112" s="466"/>
      <c r="Y112" s="209">
        <v>39.085691326574469</v>
      </c>
      <c r="Z112" s="209">
        <v>28.916366646421025</v>
      </c>
      <c r="AA112" s="209">
        <v>68.002057972995502</v>
      </c>
      <c r="AB112" s="209">
        <v>64.819999999999993</v>
      </c>
      <c r="AC112" s="209">
        <v>72.790000000000006</v>
      </c>
      <c r="AD112" s="209">
        <v>3.1820579729955085</v>
      </c>
      <c r="AE112" s="209">
        <v>4.7879420270045046</v>
      </c>
      <c r="AF112" s="27">
        <v>2017</v>
      </c>
      <c r="AO112" s="24"/>
    </row>
    <row r="113" spans="1:41" x14ac:dyDescent="0.2">
      <c r="B113" s="348"/>
      <c r="C113" s="209">
        <v>33.647389781141847</v>
      </c>
      <c r="D113" s="209">
        <v>30.457873836190704</v>
      </c>
      <c r="E113" s="209">
        <v>64.10526361733254</v>
      </c>
      <c r="F113" s="209">
        <v>60.908000000000001</v>
      </c>
      <c r="G113" s="209">
        <v>83.834000000000003</v>
      </c>
      <c r="H113" s="209">
        <v>3.1972636173325384</v>
      </c>
      <c r="I113" s="209">
        <v>19.728736382667464</v>
      </c>
      <c r="J113" s="27">
        <v>2018</v>
      </c>
      <c r="L113" s="30"/>
      <c r="M113" s="30"/>
      <c r="N113" s="209">
        <v>33.547663012706693</v>
      </c>
      <c r="O113" s="209">
        <v>28.634318252649269</v>
      </c>
      <c r="P113" s="209">
        <v>62.181981265355944</v>
      </c>
      <c r="Q113" s="209">
        <v>59.086999999999996</v>
      </c>
      <c r="R113" s="209">
        <v>65.588999999999999</v>
      </c>
      <c r="S113" s="209">
        <v>3.0949812653559476</v>
      </c>
      <c r="T113" s="209">
        <v>3.4070187346440548</v>
      </c>
      <c r="U113" s="27">
        <v>2018</v>
      </c>
      <c r="W113" s="30"/>
      <c r="X113" s="466"/>
      <c r="Y113" s="209">
        <v>43.859840479670432</v>
      </c>
      <c r="Z113" s="209">
        <v>18.964906848067859</v>
      </c>
      <c r="AA113" s="209">
        <v>62.82474732773828</v>
      </c>
      <c r="AB113" s="209">
        <v>57.067</v>
      </c>
      <c r="AC113" s="209">
        <v>68.185000000000002</v>
      </c>
      <c r="AD113" s="209">
        <v>5.7577473277382794</v>
      </c>
      <c r="AE113" s="209">
        <v>5.3602526722617228</v>
      </c>
      <c r="AF113" s="27">
        <v>2018</v>
      </c>
      <c r="AO113" s="24"/>
    </row>
    <row r="114" spans="1:41" x14ac:dyDescent="0.2">
      <c r="B114" s="348"/>
      <c r="C114" s="209">
        <v>32.277793271285233</v>
      </c>
      <c r="D114" s="209">
        <v>31.841760648769522</v>
      </c>
      <c r="E114" s="209">
        <v>64.119553920054756</v>
      </c>
      <c r="F114" s="209">
        <v>60.632999999999996</v>
      </c>
      <c r="G114" s="209">
        <v>79.596999999999994</v>
      </c>
      <c r="H114" s="209">
        <v>3.4865539200547602</v>
      </c>
      <c r="I114" s="209">
        <v>15.477446079945238</v>
      </c>
      <c r="J114" s="27">
        <v>2019</v>
      </c>
      <c r="L114" s="30"/>
      <c r="M114" s="30"/>
      <c r="N114" s="209">
        <v>31.383662787815734</v>
      </c>
      <c r="O114" s="209">
        <v>22.745714647811702</v>
      </c>
      <c r="P114" s="209">
        <v>54.129377435627433</v>
      </c>
      <c r="Q114" s="209">
        <v>52.682000000000002</v>
      </c>
      <c r="R114" s="209">
        <v>56.368000000000002</v>
      </c>
      <c r="S114" s="209">
        <v>1.4473774356274305</v>
      </c>
      <c r="T114" s="209">
        <v>2.2386225643725695</v>
      </c>
      <c r="U114" s="27">
        <v>2019</v>
      </c>
      <c r="W114" s="30"/>
      <c r="X114" s="466"/>
      <c r="Y114" s="209">
        <v>34.443143755804272</v>
      </c>
      <c r="Z114" s="209">
        <v>20.092424243927763</v>
      </c>
      <c r="AA114" s="209">
        <v>54.535567999732038</v>
      </c>
      <c r="AB114" s="209">
        <v>50.56</v>
      </c>
      <c r="AC114" s="209">
        <v>59.54</v>
      </c>
      <c r="AD114" s="209">
        <v>3.9755679997320357</v>
      </c>
      <c r="AE114" s="209">
        <v>5.0044320002679612</v>
      </c>
      <c r="AF114" s="27">
        <v>2019</v>
      </c>
      <c r="AO114" s="202"/>
    </row>
    <row r="115" spans="1:41" x14ac:dyDescent="0.2">
      <c r="B115" s="348"/>
      <c r="C115" s="209">
        <v>28.758004338111512</v>
      </c>
      <c r="D115" s="469">
        <v>32.962733071462218</v>
      </c>
      <c r="E115" s="469">
        <v>61.720737409573722</v>
      </c>
      <c r="F115" s="469">
        <v>53.893999999999998</v>
      </c>
      <c r="G115" s="469">
        <v>76.099000000000004</v>
      </c>
      <c r="H115" s="469">
        <v>7.8267374095737239</v>
      </c>
      <c r="I115" s="469">
        <v>14.378262590426282</v>
      </c>
      <c r="J115" s="27">
        <v>2020</v>
      </c>
      <c r="L115" s="30"/>
      <c r="M115" s="30"/>
      <c r="N115" s="209">
        <v>25.283342058400837</v>
      </c>
      <c r="O115" s="209">
        <v>27.93834875759589</v>
      </c>
      <c r="P115" s="209">
        <v>53.221690815996716</v>
      </c>
      <c r="Q115" s="209">
        <v>51.19</v>
      </c>
      <c r="R115" s="209">
        <v>56.094000000000001</v>
      </c>
      <c r="S115" s="209">
        <v>2.0316908159967184</v>
      </c>
      <c r="T115" s="209">
        <v>2.8723091840032851</v>
      </c>
      <c r="U115" s="27">
        <v>2020</v>
      </c>
      <c r="W115" s="30"/>
      <c r="X115" s="466"/>
      <c r="Y115" s="297">
        <v>26.405318544966498</v>
      </c>
      <c r="Z115" s="297">
        <v>16.823270310215406</v>
      </c>
      <c r="AA115" s="297">
        <v>43.228588855181897</v>
      </c>
      <c r="AB115" s="297">
        <v>41.701000000000001</v>
      </c>
      <c r="AC115" s="297">
        <v>45.714999999999996</v>
      </c>
      <c r="AD115" s="297">
        <v>1.5275888551818966</v>
      </c>
      <c r="AE115" s="297">
        <v>2.4864111448180992</v>
      </c>
      <c r="AF115" s="27">
        <v>2020</v>
      </c>
      <c r="AO115" s="24"/>
    </row>
    <row r="116" spans="1:41" x14ac:dyDescent="0.2">
      <c r="B116" s="348"/>
      <c r="C116" s="209">
        <v>52.062259485419339</v>
      </c>
      <c r="D116" s="469">
        <v>28.399414978727805</v>
      </c>
      <c r="E116" s="469">
        <v>80.461674464147166</v>
      </c>
      <c r="F116" s="469">
        <v>72.403999999999996</v>
      </c>
      <c r="G116" s="469">
        <v>95.582000000000008</v>
      </c>
      <c r="H116" s="469">
        <v>8.0576744641471691</v>
      </c>
      <c r="I116" s="469">
        <v>15.120325535852842</v>
      </c>
      <c r="J116" s="27">
        <v>2021</v>
      </c>
      <c r="L116" s="30"/>
      <c r="M116" s="30"/>
      <c r="N116" s="209">
        <v>37.263536321053614</v>
      </c>
      <c r="O116" s="209">
        <v>32.906016972380002</v>
      </c>
      <c r="P116" s="209">
        <v>70.169553293433594</v>
      </c>
      <c r="Q116" s="209">
        <v>67.213000000000008</v>
      </c>
      <c r="R116" s="209">
        <v>74.45</v>
      </c>
      <c r="S116" s="209">
        <v>2.9565532934335863</v>
      </c>
      <c r="T116" s="209">
        <v>4.2804467065664085</v>
      </c>
      <c r="U116" s="27">
        <v>2021</v>
      </c>
      <c r="W116" s="30"/>
      <c r="X116" s="466"/>
      <c r="Y116" s="297">
        <v>45.288531927629521</v>
      </c>
      <c r="Z116" s="297">
        <v>12.544695807468182</v>
      </c>
      <c r="AA116" s="297">
        <v>57.833227735097708</v>
      </c>
      <c r="AB116" s="297">
        <v>56.59</v>
      </c>
      <c r="AC116" s="297">
        <v>59.53</v>
      </c>
      <c r="AD116" s="297">
        <v>1.2432277350977046</v>
      </c>
      <c r="AE116" s="297">
        <v>1.6967722649022932</v>
      </c>
      <c r="AF116" s="27">
        <v>2021</v>
      </c>
      <c r="AO116" s="24"/>
    </row>
    <row r="117" spans="1:41" x14ac:dyDescent="0.2">
      <c r="B117" s="466"/>
      <c r="C117" s="209">
        <v>64.899413961028216</v>
      </c>
      <c r="D117" s="209">
        <v>27.229486301937321</v>
      </c>
      <c r="E117" s="209">
        <v>92.128900262965544</v>
      </c>
      <c r="F117" s="209">
        <v>77.576000000000008</v>
      </c>
      <c r="G117" s="209">
        <v>118.11799999999999</v>
      </c>
      <c r="H117" s="209">
        <v>14.552900262965537</v>
      </c>
      <c r="I117" s="209">
        <v>25.989099737034451</v>
      </c>
      <c r="J117" s="27">
        <v>2022</v>
      </c>
      <c r="L117" s="30"/>
      <c r="M117" s="30"/>
      <c r="N117" s="209">
        <v>53.417418176442396</v>
      </c>
      <c r="O117" s="209">
        <v>28.923297388138479</v>
      </c>
      <c r="P117" s="209">
        <v>82.34071556458089</v>
      </c>
      <c r="Q117" s="209">
        <v>80.287000000000006</v>
      </c>
      <c r="R117" s="209">
        <v>86.644999999999996</v>
      </c>
      <c r="S117" s="209">
        <v>2.0537155645808838</v>
      </c>
      <c r="T117" s="209">
        <v>4.3042844354191061</v>
      </c>
      <c r="U117" s="27">
        <v>2022</v>
      </c>
      <c r="W117" s="30"/>
      <c r="X117" s="466"/>
      <c r="Y117" s="297">
        <v>83.435808448297806</v>
      </c>
      <c r="Z117" s="297">
        <v>28.695909365210976</v>
      </c>
      <c r="AA117" s="297">
        <v>112.1317178135088</v>
      </c>
      <c r="AB117" s="297">
        <v>109.086</v>
      </c>
      <c r="AC117" s="297">
        <v>116.527</v>
      </c>
      <c r="AD117" s="297">
        <v>3.0457178135088014</v>
      </c>
      <c r="AE117" s="297">
        <v>4.3952821864912011</v>
      </c>
      <c r="AF117" s="27">
        <v>2022</v>
      </c>
      <c r="AO117" s="24"/>
    </row>
    <row r="118" spans="1:41" x14ac:dyDescent="0.2">
      <c r="A118" s="470"/>
      <c r="B118" s="471"/>
      <c r="C118" s="210">
        <v>33.227589896762467</v>
      </c>
      <c r="D118" s="210">
        <v>24.936617773068733</v>
      </c>
      <c r="E118" s="210">
        <v>58.164207669831193</v>
      </c>
      <c r="F118" s="210">
        <v>53.872</v>
      </c>
      <c r="G118" s="210">
        <v>69.253000000000014</v>
      </c>
      <c r="H118" s="210">
        <v>4.2922076698311926</v>
      </c>
      <c r="I118" s="210">
        <v>11.088792330168822</v>
      </c>
      <c r="J118" s="203">
        <v>2023</v>
      </c>
      <c r="L118" s="30"/>
      <c r="M118" s="30"/>
      <c r="N118" s="209">
        <v>39.757968305749223</v>
      </c>
      <c r="O118" s="209">
        <v>18.204258977945404</v>
      </c>
      <c r="P118" s="209">
        <v>57.962227283694631</v>
      </c>
      <c r="Q118" s="209">
        <v>56.37</v>
      </c>
      <c r="R118" s="209">
        <v>61.98</v>
      </c>
      <c r="S118" s="209">
        <v>1.5922272836946334</v>
      </c>
      <c r="T118" s="209">
        <v>4.017772716305366</v>
      </c>
      <c r="U118" s="27">
        <v>2023</v>
      </c>
      <c r="W118" s="30"/>
      <c r="X118" s="466"/>
      <c r="Y118" s="297">
        <v>31.242539621212774</v>
      </c>
      <c r="Z118" s="297">
        <v>33.426875656161997</v>
      </c>
      <c r="AA118" s="297">
        <v>64.669415277374767</v>
      </c>
      <c r="AB118" s="297">
        <v>60.692</v>
      </c>
      <c r="AC118" s="297">
        <v>67.858999999999995</v>
      </c>
      <c r="AD118" s="297">
        <v>3.9774152773747673</v>
      </c>
      <c r="AE118" s="297">
        <v>3.1895847226252272</v>
      </c>
      <c r="AF118" s="27">
        <v>2023</v>
      </c>
      <c r="AO118" s="24"/>
    </row>
    <row r="119" spans="1:41" x14ac:dyDescent="0.2">
      <c r="A119" s="24"/>
      <c r="C119" s="3"/>
      <c r="D119" s="3"/>
      <c r="E119" s="3"/>
      <c r="F119" s="3"/>
      <c r="G119" s="3"/>
      <c r="H119" s="3"/>
      <c r="I119" s="3"/>
      <c r="J119" s="3"/>
      <c r="L119" s="30"/>
      <c r="M119" s="30"/>
      <c r="N119" s="209"/>
      <c r="O119" s="209"/>
      <c r="P119" s="209"/>
      <c r="Q119" s="209"/>
      <c r="R119" s="209"/>
      <c r="S119" s="209"/>
      <c r="T119" s="209"/>
      <c r="U119" s="27"/>
      <c r="W119" s="30"/>
      <c r="X119" s="466"/>
      <c r="Y119" s="297"/>
      <c r="Z119" s="297"/>
      <c r="AA119" s="297"/>
      <c r="AB119" s="297"/>
      <c r="AC119" s="297"/>
      <c r="AD119" s="297"/>
      <c r="AE119" s="297"/>
      <c r="AF119" s="27"/>
      <c r="AO119" s="24"/>
    </row>
    <row r="120" spans="1:41" x14ac:dyDescent="0.2">
      <c r="C120" s="3"/>
      <c r="D120" s="3"/>
      <c r="E120" s="3"/>
      <c r="F120" s="3"/>
      <c r="G120" s="3"/>
      <c r="H120" s="3"/>
      <c r="I120" s="3"/>
      <c r="J120" s="3"/>
      <c r="L120" s="30" t="s">
        <v>2020</v>
      </c>
      <c r="M120" s="30" t="s">
        <v>2020</v>
      </c>
      <c r="N120" s="209"/>
      <c r="O120" s="209"/>
      <c r="P120" s="209"/>
      <c r="Q120" s="209"/>
      <c r="R120" s="209"/>
      <c r="S120" s="209"/>
      <c r="T120" s="209"/>
      <c r="U120" s="27">
        <v>2012</v>
      </c>
      <c r="W120" s="208" t="s">
        <v>178</v>
      </c>
      <c r="X120" s="466" t="s">
        <v>178</v>
      </c>
      <c r="Y120" s="209"/>
      <c r="Z120" s="209"/>
      <c r="AA120" s="209"/>
      <c r="AB120" s="209"/>
      <c r="AC120" s="209"/>
      <c r="AD120" s="209"/>
      <c r="AE120" s="209"/>
      <c r="AF120" s="27">
        <v>2012</v>
      </c>
      <c r="AO120" s="202"/>
    </row>
    <row r="121" spans="1:41" x14ac:dyDescent="0.2">
      <c r="L121" s="30"/>
      <c r="M121" s="30"/>
      <c r="N121" s="209">
        <v>47.54</v>
      </c>
      <c r="O121" s="209">
        <v>19.149999999999999</v>
      </c>
      <c r="P121" s="209">
        <v>66.69</v>
      </c>
      <c r="Q121" s="209">
        <v>66.69</v>
      </c>
      <c r="R121" s="209">
        <v>66.69</v>
      </c>
      <c r="S121" s="209">
        <v>0</v>
      </c>
      <c r="T121" s="209">
        <v>0</v>
      </c>
      <c r="U121" s="27">
        <v>2013</v>
      </c>
      <c r="W121" s="30"/>
      <c r="X121" s="466"/>
      <c r="Y121" s="209">
        <v>43.314162091645372</v>
      </c>
      <c r="Z121" s="209">
        <v>27.754752405283469</v>
      </c>
      <c r="AA121" s="209">
        <v>71.068914496928841</v>
      </c>
      <c r="AB121" s="209">
        <v>70.009</v>
      </c>
      <c r="AC121" s="209">
        <v>74.801000000000002</v>
      </c>
      <c r="AD121" s="209">
        <v>1.0599144969288403</v>
      </c>
      <c r="AE121" s="209">
        <v>3.7320855030711613</v>
      </c>
      <c r="AF121" s="27">
        <v>2013</v>
      </c>
      <c r="AO121" s="24"/>
    </row>
    <row r="122" spans="1:41" x14ac:dyDescent="0.2">
      <c r="L122" s="30"/>
      <c r="M122" s="30"/>
      <c r="N122" s="209">
        <v>56.86</v>
      </c>
      <c r="O122" s="209">
        <v>17.43</v>
      </c>
      <c r="P122" s="209">
        <v>74.290000000000006</v>
      </c>
      <c r="Q122" s="209">
        <v>74.290000000000006</v>
      </c>
      <c r="R122" s="209">
        <v>74.290000000000006</v>
      </c>
      <c r="S122" s="209">
        <v>0</v>
      </c>
      <c r="T122" s="209">
        <v>0</v>
      </c>
      <c r="U122" s="27">
        <v>2014</v>
      </c>
      <c r="W122" s="30"/>
      <c r="X122" s="466"/>
      <c r="Y122" s="209">
        <v>48.619229171942266</v>
      </c>
      <c r="Z122" s="209">
        <v>27.670750063307164</v>
      </c>
      <c r="AA122" s="209">
        <v>76.289979235249433</v>
      </c>
      <c r="AB122" s="209">
        <v>75.611000000000004</v>
      </c>
      <c r="AC122" s="209">
        <v>78.418999999999997</v>
      </c>
      <c r="AD122" s="209">
        <v>0.67897923524942883</v>
      </c>
      <c r="AE122" s="209">
        <v>2.1290207647505639</v>
      </c>
      <c r="AF122" s="27">
        <v>2014</v>
      </c>
      <c r="AO122" s="24"/>
    </row>
    <row r="123" spans="1:41" x14ac:dyDescent="0.2">
      <c r="L123" s="30"/>
      <c r="M123" s="30"/>
      <c r="N123" s="209">
        <v>29.176536964609166</v>
      </c>
      <c r="O123" s="209">
        <v>16.606669197714425</v>
      </c>
      <c r="P123" s="209">
        <v>45.783206162323594</v>
      </c>
      <c r="Q123" s="209">
        <v>42.178000000000004</v>
      </c>
      <c r="R123" s="209">
        <v>52.137999999999998</v>
      </c>
      <c r="S123" s="209">
        <v>3.60520616232359</v>
      </c>
      <c r="T123" s="209">
        <v>6.3547938376764037</v>
      </c>
      <c r="U123" s="27">
        <v>2015</v>
      </c>
      <c r="W123" s="30"/>
      <c r="X123" s="466"/>
      <c r="Y123" s="209">
        <v>36.113643856518124</v>
      </c>
      <c r="Z123" s="209">
        <v>24.931005680966717</v>
      </c>
      <c r="AA123" s="209">
        <v>61.044649537484844</v>
      </c>
      <c r="AB123" s="209">
        <v>58.414999999999999</v>
      </c>
      <c r="AC123" s="209">
        <v>61.96</v>
      </c>
      <c r="AD123" s="209">
        <v>2.6296495374848448</v>
      </c>
      <c r="AE123" s="209">
        <v>0.91535046251515695</v>
      </c>
      <c r="AF123" s="27">
        <v>2015</v>
      </c>
      <c r="AO123" s="24"/>
    </row>
    <row r="124" spans="1:41" x14ac:dyDescent="0.2">
      <c r="C124" s="33"/>
      <c r="D124" s="33"/>
      <c r="E124" s="33"/>
      <c r="F124" s="33"/>
      <c r="G124" s="33"/>
      <c r="H124" s="33"/>
      <c r="I124" s="33"/>
      <c r="J124" s="3"/>
      <c r="L124" s="30"/>
      <c r="M124" s="30"/>
      <c r="N124" s="209">
        <v>22.067703371758945</v>
      </c>
      <c r="O124" s="209">
        <v>17.707309545654081</v>
      </c>
      <c r="P124" s="209">
        <v>39.775012917413029</v>
      </c>
      <c r="Q124" s="209">
        <v>36.387999999999998</v>
      </c>
      <c r="R124" s="209">
        <v>46.545999999999999</v>
      </c>
      <c r="S124" s="209">
        <v>3.3870129174130312</v>
      </c>
      <c r="T124" s="209">
        <v>6.77098708258697</v>
      </c>
      <c r="U124" s="27">
        <v>2016</v>
      </c>
      <c r="W124" s="30"/>
      <c r="X124" s="466"/>
      <c r="Y124" s="209">
        <v>36.4787961687245</v>
      </c>
      <c r="Z124" s="209">
        <v>19.856824625086109</v>
      </c>
      <c r="AA124" s="209">
        <v>56.335620793810612</v>
      </c>
      <c r="AB124" s="209">
        <v>53.896000000000001</v>
      </c>
      <c r="AC124" s="209">
        <v>57.335999999999999</v>
      </c>
      <c r="AD124" s="209">
        <v>2.4396207938106116</v>
      </c>
      <c r="AE124" s="209">
        <v>1.0003792061893861</v>
      </c>
      <c r="AF124" s="27">
        <v>2016</v>
      </c>
      <c r="AO124" s="24"/>
    </row>
    <row r="125" spans="1:41" x14ac:dyDescent="0.2">
      <c r="L125" s="30"/>
      <c r="M125" s="30"/>
      <c r="N125" s="209">
        <v>23.992693351214729</v>
      </c>
      <c r="O125" s="209">
        <v>12.13297633907847</v>
      </c>
      <c r="P125" s="209">
        <v>36.125669690293201</v>
      </c>
      <c r="Q125" s="209">
        <v>34.018000000000001</v>
      </c>
      <c r="R125" s="209">
        <v>49.052999999999997</v>
      </c>
      <c r="S125" s="209">
        <v>2.1076696902931999</v>
      </c>
      <c r="T125" s="209">
        <v>12.927330309706797</v>
      </c>
      <c r="U125" s="27">
        <v>2017</v>
      </c>
      <c r="W125" s="30"/>
      <c r="X125" s="466"/>
      <c r="Y125" s="209">
        <v>38.398338279236917</v>
      </c>
      <c r="Z125" s="209">
        <v>35.588782602541109</v>
      </c>
      <c r="AA125" s="209">
        <v>73.987120881778026</v>
      </c>
      <c r="AB125" s="209">
        <v>63.955999999999996</v>
      </c>
      <c r="AC125" s="209">
        <v>78.716000000000008</v>
      </c>
      <c r="AD125" s="209">
        <v>10.03112088177803</v>
      </c>
      <c r="AE125" s="209">
        <v>4.7288791182219825</v>
      </c>
      <c r="AF125" s="27">
        <v>2017</v>
      </c>
      <c r="AO125" s="24"/>
    </row>
    <row r="126" spans="1:41" x14ac:dyDescent="0.2">
      <c r="L126" s="30"/>
      <c r="M126" s="30"/>
      <c r="N126" s="209">
        <v>27.929129360623214</v>
      </c>
      <c r="O126" s="209">
        <v>10.986978554396543</v>
      </c>
      <c r="P126" s="209">
        <v>38.916107915019758</v>
      </c>
      <c r="Q126" s="209">
        <v>36.936</v>
      </c>
      <c r="R126" s="209">
        <v>42.150000000000006</v>
      </c>
      <c r="S126" s="209">
        <v>1.980107915019758</v>
      </c>
      <c r="T126" s="209">
        <v>3.2338920849802477</v>
      </c>
      <c r="U126" s="27">
        <v>2018</v>
      </c>
      <c r="W126" s="30"/>
      <c r="X126" s="466"/>
      <c r="Y126" s="209">
        <v>40.09316685609236</v>
      </c>
      <c r="Z126" s="209">
        <v>21.120742921379023</v>
      </c>
      <c r="AA126" s="209">
        <v>61.213909777471386</v>
      </c>
      <c r="AB126" s="209">
        <v>50.863</v>
      </c>
      <c r="AC126" s="209">
        <v>69.641999999999996</v>
      </c>
      <c r="AD126" s="209">
        <v>10.350909777471387</v>
      </c>
      <c r="AE126" s="209">
        <v>8.4280902225286098</v>
      </c>
      <c r="AF126" s="27">
        <v>2018</v>
      </c>
      <c r="AO126" s="24"/>
    </row>
    <row r="127" spans="1:41" x14ac:dyDescent="0.2">
      <c r="L127" s="30"/>
      <c r="M127" s="30"/>
      <c r="N127" s="209">
        <v>28.197573313734367</v>
      </c>
      <c r="O127" s="209">
        <v>8.6004759756389628</v>
      </c>
      <c r="P127" s="209">
        <v>36.798049289373331</v>
      </c>
      <c r="Q127" s="209">
        <v>34.869999999999997</v>
      </c>
      <c r="R127" s="209">
        <v>40.474000000000004</v>
      </c>
      <c r="S127" s="209">
        <v>1.9280492893733339</v>
      </c>
      <c r="T127" s="209">
        <v>3.6759507106266724</v>
      </c>
      <c r="U127" s="27">
        <v>2019</v>
      </c>
      <c r="W127" s="30"/>
      <c r="X127" s="466"/>
      <c r="Y127" s="209">
        <v>32.226133463878917</v>
      </c>
      <c r="Z127" s="209">
        <v>24.423668261574008</v>
      </c>
      <c r="AA127" s="209">
        <v>56.649801725452924</v>
      </c>
      <c r="AB127" s="209">
        <v>46.46</v>
      </c>
      <c r="AC127" s="209">
        <v>64.475999999999999</v>
      </c>
      <c r="AD127" s="209">
        <v>10.189801725452924</v>
      </c>
      <c r="AE127" s="209">
        <v>7.8261982745470746</v>
      </c>
      <c r="AF127" s="27">
        <v>2019</v>
      </c>
      <c r="AO127" s="202"/>
    </row>
    <row r="128" spans="1:41" x14ac:dyDescent="0.2">
      <c r="L128" s="30"/>
      <c r="M128" s="30"/>
      <c r="N128" s="209">
        <v>20.877148216510292</v>
      </c>
      <c r="O128" s="209">
        <v>12.364147442258984</v>
      </c>
      <c r="P128" s="209">
        <v>33.241295658769275</v>
      </c>
      <c r="Q128" s="209">
        <v>29.573</v>
      </c>
      <c r="R128" s="209">
        <v>39.442999999999998</v>
      </c>
      <c r="S128" s="209">
        <v>3.6682956587692743</v>
      </c>
      <c r="T128" s="209">
        <v>6.2017043412307231</v>
      </c>
      <c r="U128" s="27">
        <v>2020</v>
      </c>
      <c r="W128" s="30"/>
      <c r="X128" s="466"/>
      <c r="Y128" s="209">
        <v>26.522362247827949</v>
      </c>
      <c r="Z128" s="209">
        <v>20.112362012029884</v>
      </c>
      <c r="AA128" s="209">
        <v>46.634724259857826</v>
      </c>
      <c r="AB128" s="209">
        <v>40.450000000000003</v>
      </c>
      <c r="AC128" s="209">
        <v>49.38</v>
      </c>
      <c r="AD128" s="209">
        <v>6.1847242598578234</v>
      </c>
      <c r="AE128" s="209">
        <v>2.7452757401421763</v>
      </c>
      <c r="AF128" s="27">
        <v>2020</v>
      </c>
      <c r="AO128" s="24"/>
    </row>
    <row r="129" spans="12:41" x14ac:dyDescent="0.2">
      <c r="L129" s="30"/>
      <c r="M129" s="30"/>
      <c r="N129" s="209">
        <v>35.925122158776858</v>
      </c>
      <c r="O129" s="209">
        <v>17.959283021694112</v>
      </c>
      <c r="P129" s="209">
        <v>53.884405180470957</v>
      </c>
      <c r="Q129" s="209">
        <v>50.664000000000001</v>
      </c>
      <c r="R129" s="209">
        <v>58.771999999999998</v>
      </c>
      <c r="S129" s="209">
        <v>3.220405180470955</v>
      </c>
      <c r="T129" s="209">
        <v>4.887594819529042</v>
      </c>
      <c r="U129" s="27">
        <v>2021</v>
      </c>
      <c r="W129" s="30"/>
      <c r="X129" s="466"/>
      <c r="Y129" s="209">
        <v>43.102375022021064</v>
      </c>
      <c r="Z129" s="209">
        <v>12.712091721590994</v>
      </c>
      <c r="AA129" s="209">
        <v>55.814466743612044</v>
      </c>
      <c r="AB129" s="209">
        <v>52.797000000000004</v>
      </c>
      <c r="AC129" s="209">
        <v>58.058999999999997</v>
      </c>
      <c r="AD129" s="209">
        <v>3.0174667436120401</v>
      </c>
      <c r="AE129" s="209">
        <v>2.2445332563879532</v>
      </c>
      <c r="AF129" s="27">
        <v>2021</v>
      </c>
      <c r="AO129" s="24"/>
    </row>
    <row r="130" spans="12:41" x14ac:dyDescent="0.2">
      <c r="L130" s="30"/>
      <c r="M130" s="30"/>
      <c r="N130" s="209">
        <v>49.024259226723608</v>
      </c>
      <c r="O130" s="209">
        <v>19.204922395612929</v>
      </c>
      <c r="P130" s="209">
        <v>68.22918162233654</v>
      </c>
      <c r="Q130" s="209">
        <v>64.808000000000007</v>
      </c>
      <c r="R130" s="209">
        <v>71.722000000000008</v>
      </c>
      <c r="S130" s="209">
        <v>3.4211816223365332</v>
      </c>
      <c r="T130" s="209">
        <v>3.4928183776634683</v>
      </c>
      <c r="U130" s="27">
        <v>2022</v>
      </c>
      <c r="W130" s="30"/>
      <c r="X130" s="466"/>
      <c r="Y130" s="209">
        <v>80.114382673687061</v>
      </c>
      <c r="Z130" s="209">
        <v>27.632917000735542</v>
      </c>
      <c r="AA130" s="209">
        <v>107.74729967442261</v>
      </c>
      <c r="AB130" s="209">
        <v>103.17</v>
      </c>
      <c r="AC130" s="209">
        <v>114.82600000000001</v>
      </c>
      <c r="AD130" s="209">
        <v>4.5772996744226049</v>
      </c>
      <c r="AE130" s="209">
        <v>7.078700325577401</v>
      </c>
      <c r="AF130" s="27">
        <v>2022</v>
      </c>
      <c r="AO130" s="24"/>
    </row>
    <row r="131" spans="12:41" x14ac:dyDescent="0.2">
      <c r="L131" s="30"/>
      <c r="M131" s="30"/>
      <c r="N131" s="209">
        <v>40.535943367109738</v>
      </c>
      <c r="O131" s="209">
        <v>14.48332636302294</v>
      </c>
      <c r="P131" s="209">
        <v>55.01926973013267</v>
      </c>
      <c r="Q131" s="209">
        <v>53.916000000000004</v>
      </c>
      <c r="R131" s="209">
        <v>57.738</v>
      </c>
      <c r="S131" s="209">
        <v>1.1032697301326664</v>
      </c>
      <c r="T131" s="209">
        <v>2.7187302698673292</v>
      </c>
      <c r="U131" s="27">
        <v>2023</v>
      </c>
      <c r="W131" s="31"/>
      <c r="X131" s="471"/>
      <c r="Y131" s="210">
        <v>31.152178258328167</v>
      </c>
      <c r="Z131" s="210">
        <v>34.547470509259178</v>
      </c>
      <c r="AA131" s="210">
        <v>65.699648767587348</v>
      </c>
      <c r="AB131" s="210">
        <v>63.105000000000004</v>
      </c>
      <c r="AC131" s="210">
        <v>78.555999999999997</v>
      </c>
      <c r="AD131" s="210">
        <v>2.5946487675873442</v>
      </c>
      <c r="AE131" s="210">
        <v>12.856351232412649</v>
      </c>
      <c r="AF131" s="203">
        <v>2023</v>
      </c>
      <c r="AO131" s="24"/>
    </row>
    <row r="132" spans="12:41" x14ac:dyDescent="0.2">
      <c r="L132" s="30"/>
      <c r="M132" s="30"/>
      <c r="N132" s="209"/>
      <c r="O132" s="209"/>
      <c r="P132" s="209"/>
      <c r="Q132" s="209"/>
      <c r="R132" s="209"/>
      <c r="S132" s="209"/>
      <c r="T132" s="209"/>
      <c r="U132" s="27"/>
      <c r="Y132" s="3"/>
      <c r="Z132" s="3"/>
      <c r="AA132" s="3"/>
      <c r="AB132" s="3"/>
      <c r="AC132" s="3"/>
      <c r="AD132" s="3"/>
      <c r="AE132" s="3"/>
      <c r="AF132" s="3"/>
      <c r="AO132" s="24"/>
    </row>
    <row r="133" spans="12:41" x14ac:dyDescent="0.2">
      <c r="L133" s="30" t="s">
        <v>2021</v>
      </c>
      <c r="M133" s="30" t="s">
        <v>2021</v>
      </c>
      <c r="N133" s="209">
        <v>32.995356512092691</v>
      </c>
      <c r="O133" s="209">
        <v>27.549163749247903</v>
      </c>
      <c r="P133" s="209">
        <v>60.544520261340587</v>
      </c>
      <c r="Q133" s="209">
        <v>60.579000000000001</v>
      </c>
      <c r="R133" s="209">
        <v>63.242000000000004</v>
      </c>
      <c r="S133" s="209">
        <v>-3.4479738659413783E-2</v>
      </c>
      <c r="T133" s="209">
        <v>2.6974797386594176</v>
      </c>
      <c r="U133" s="27">
        <v>2012</v>
      </c>
      <c r="Y133" s="3"/>
      <c r="Z133" s="3"/>
      <c r="AA133" s="3"/>
      <c r="AB133" s="3"/>
      <c r="AC133" s="3"/>
      <c r="AD133" s="3"/>
      <c r="AE133" s="3"/>
      <c r="AF133" s="3"/>
      <c r="AO133" s="202"/>
    </row>
    <row r="134" spans="12:41" x14ac:dyDescent="0.2">
      <c r="L134" s="30"/>
      <c r="M134" s="30"/>
      <c r="N134" s="209">
        <v>34.459492578047545</v>
      </c>
      <c r="O134" s="209">
        <v>35.982029063156276</v>
      </c>
      <c r="P134" s="209">
        <v>70.441521641203821</v>
      </c>
      <c r="Q134" s="209">
        <v>68.97</v>
      </c>
      <c r="R134" s="209">
        <v>74.768000000000001</v>
      </c>
      <c r="S134" s="209">
        <v>1.4715216412038217</v>
      </c>
      <c r="T134" s="209">
        <v>4.3264783587961801</v>
      </c>
      <c r="U134" s="27">
        <v>2013</v>
      </c>
      <c r="Y134" s="3"/>
      <c r="Z134" s="3"/>
      <c r="AA134" s="3"/>
      <c r="AB134" s="3"/>
      <c r="AC134" s="3"/>
      <c r="AD134" s="3"/>
      <c r="AE134" s="3"/>
      <c r="AF134" s="3"/>
      <c r="AO134" s="24"/>
    </row>
    <row r="135" spans="12:41" x14ac:dyDescent="0.2">
      <c r="L135" s="30"/>
      <c r="M135" s="30"/>
      <c r="N135" s="209">
        <v>38.864709120138251</v>
      </c>
      <c r="O135" s="209">
        <v>31.554366946468352</v>
      </c>
      <c r="P135" s="209">
        <v>70.419076066606578</v>
      </c>
      <c r="Q135" s="209">
        <v>70.236000000000004</v>
      </c>
      <c r="R135" s="209">
        <v>74.146000000000001</v>
      </c>
      <c r="S135" s="209">
        <v>0.18307606660657427</v>
      </c>
      <c r="T135" s="209">
        <v>3.7269239333934223</v>
      </c>
      <c r="U135" s="27">
        <v>2014</v>
      </c>
      <c r="AO135" s="24"/>
    </row>
    <row r="136" spans="12:41" x14ac:dyDescent="0.2">
      <c r="L136" s="30"/>
      <c r="M136" s="30"/>
      <c r="N136" s="209">
        <v>30.068373726396512</v>
      </c>
      <c r="O136" s="209">
        <v>34.090809422448139</v>
      </c>
      <c r="P136" s="209">
        <v>64.159183148844647</v>
      </c>
      <c r="Q136" s="209">
        <v>63.426000000000002</v>
      </c>
      <c r="R136" s="209">
        <v>68.212000000000003</v>
      </c>
      <c r="S136" s="209">
        <v>0.73318314884464542</v>
      </c>
      <c r="T136" s="209">
        <v>4.0528168511553559</v>
      </c>
      <c r="U136" s="27">
        <v>2015</v>
      </c>
      <c r="W136" s="298"/>
      <c r="X136" s="221"/>
      <c r="Y136" s="221"/>
      <c r="Z136" s="298"/>
      <c r="AA136" s="298"/>
      <c r="AB136" s="221"/>
      <c r="AC136" s="221"/>
      <c r="AD136" s="3"/>
      <c r="AO136" s="24"/>
    </row>
    <row r="137" spans="12:41" x14ac:dyDescent="0.2">
      <c r="L137" s="30"/>
      <c r="M137" s="30"/>
      <c r="N137" s="209">
        <v>25.577610952088669</v>
      </c>
      <c r="O137" s="209">
        <v>32.626713378918801</v>
      </c>
      <c r="P137" s="209">
        <v>58.20432433100747</v>
      </c>
      <c r="Q137" s="209">
        <v>56.693000000000005</v>
      </c>
      <c r="R137" s="209">
        <v>66.228999999999999</v>
      </c>
      <c r="S137" s="209">
        <v>1.5113243310074651</v>
      </c>
      <c r="T137" s="209">
        <v>8.0246756689925292</v>
      </c>
      <c r="U137" s="27">
        <v>2016</v>
      </c>
      <c r="W137" s="298"/>
      <c r="X137" s="221"/>
      <c r="Y137" s="221"/>
      <c r="Z137" s="298"/>
      <c r="AA137" s="298"/>
      <c r="AB137" s="221"/>
      <c r="AC137" s="221"/>
      <c r="AD137" s="3"/>
      <c r="AO137" s="24"/>
    </row>
    <row r="138" spans="12:41" x14ac:dyDescent="0.2">
      <c r="L138" s="30"/>
      <c r="M138" s="30"/>
      <c r="N138" s="209">
        <v>24.993815370006416</v>
      </c>
      <c r="O138" s="209">
        <v>27.224230462338863</v>
      </c>
      <c r="P138" s="209">
        <v>52.218045832345283</v>
      </c>
      <c r="Q138" s="209">
        <v>50.29</v>
      </c>
      <c r="R138" s="209">
        <v>59.5</v>
      </c>
      <c r="S138" s="209">
        <v>1.9280458323452834</v>
      </c>
      <c r="T138" s="209">
        <v>7.2819541676547175</v>
      </c>
      <c r="U138" s="27">
        <v>2017</v>
      </c>
      <c r="W138" s="298"/>
      <c r="X138" s="221"/>
      <c r="Y138" s="221"/>
      <c r="Z138" s="298"/>
      <c r="AA138" s="298"/>
      <c r="AB138" s="221"/>
      <c r="AC138" s="221"/>
      <c r="AD138" s="3"/>
      <c r="AO138" s="24"/>
    </row>
    <row r="139" spans="12:41" x14ac:dyDescent="0.2">
      <c r="L139" s="30"/>
      <c r="M139" s="30"/>
      <c r="N139" s="209">
        <v>28.753723651149496</v>
      </c>
      <c r="O139" s="209">
        <v>29.791093365628392</v>
      </c>
      <c r="P139" s="209">
        <v>58.544817016777884</v>
      </c>
      <c r="Q139" s="209">
        <v>56.502000000000002</v>
      </c>
      <c r="R139" s="209">
        <v>66.768000000000001</v>
      </c>
      <c r="S139" s="209">
        <v>2.0428170167778816</v>
      </c>
      <c r="T139" s="209">
        <v>8.2231829832221166</v>
      </c>
      <c r="U139" s="27">
        <v>2018</v>
      </c>
      <c r="AO139" s="24"/>
    </row>
    <row r="140" spans="12:41" x14ac:dyDescent="0.2">
      <c r="L140" s="30"/>
      <c r="M140" s="30"/>
      <c r="N140" s="209">
        <v>28.339662248659604</v>
      </c>
      <c r="O140" s="209">
        <v>23.557374879318903</v>
      </c>
      <c r="P140" s="209">
        <v>51.897037127978507</v>
      </c>
      <c r="Q140" s="209">
        <v>37.142000000000003</v>
      </c>
      <c r="R140" s="209">
        <v>58.402000000000001</v>
      </c>
      <c r="S140" s="209">
        <v>14.755037127978504</v>
      </c>
      <c r="T140" s="209">
        <v>6.504962872021494</v>
      </c>
      <c r="U140" s="27">
        <v>2019</v>
      </c>
      <c r="AO140" s="202"/>
    </row>
    <row r="141" spans="12:41" x14ac:dyDescent="0.2">
      <c r="L141" s="30"/>
      <c r="M141" s="30"/>
      <c r="N141" s="209">
        <v>23.62055200336464</v>
      </c>
      <c r="O141" s="209">
        <v>27.250576424232033</v>
      </c>
      <c r="P141" s="209">
        <v>50.871128427596673</v>
      </c>
      <c r="Q141" s="209">
        <v>36.998000000000005</v>
      </c>
      <c r="R141" s="209">
        <v>57.88</v>
      </c>
      <c r="S141" s="209">
        <v>13.873128427596669</v>
      </c>
      <c r="T141" s="209">
        <v>7.0088715724033293</v>
      </c>
      <c r="U141" s="27">
        <v>2020</v>
      </c>
      <c r="AI141" s="201"/>
      <c r="AO141" s="24"/>
    </row>
    <row r="142" spans="12:41" x14ac:dyDescent="0.2">
      <c r="L142" s="30"/>
      <c r="M142" s="30"/>
      <c r="N142" s="209">
        <v>46.394215727275444</v>
      </c>
      <c r="O142" s="209">
        <v>37.218065549690152</v>
      </c>
      <c r="P142" s="209">
        <v>83.612281276965604</v>
      </c>
      <c r="Q142" s="209">
        <v>72.78</v>
      </c>
      <c r="R142" s="209">
        <v>89.655000000000001</v>
      </c>
      <c r="S142" s="209">
        <v>10.832281276965603</v>
      </c>
      <c r="T142" s="209">
        <v>6.0427187230343975</v>
      </c>
      <c r="U142" s="27">
        <v>2021</v>
      </c>
      <c r="AI142" s="201"/>
      <c r="AO142" s="24"/>
    </row>
    <row r="143" spans="12:41" x14ac:dyDescent="0.2">
      <c r="L143" s="30"/>
      <c r="M143" s="30"/>
      <c r="N143" s="209">
        <v>38.211332813990957</v>
      </c>
      <c r="O143" s="209">
        <v>32.182307794316017</v>
      </c>
      <c r="P143" s="209">
        <v>70.393640608306953</v>
      </c>
      <c r="Q143" s="209">
        <v>61.832000000000001</v>
      </c>
      <c r="R143" s="209">
        <v>75.186999999999998</v>
      </c>
      <c r="S143" s="209">
        <v>8.5616406083069521</v>
      </c>
      <c r="T143" s="209">
        <v>4.7933593916930448</v>
      </c>
      <c r="U143" s="27">
        <v>2022</v>
      </c>
      <c r="AI143" s="201"/>
      <c r="AO143" s="24"/>
    </row>
    <row r="144" spans="12:41" x14ac:dyDescent="0.2">
      <c r="L144" s="30"/>
      <c r="M144" s="30"/>
      <c r="N144" s="209">
        <v>21.37388101668909</v>
      </c>
      <c r="O144" s="209">
        <v>20.866750332419887</v>
      </c>
      <c r="P144" s="209">
        <v>42.24063134910898</v>
      </c>
      <c r="Q144" s="209">
        <v>37.588999999999999</v>
      </c>
      <c r="R144" s="209">
        <v>48.79</v>
      </c>
      <c r="S144" s="209">
        <v>4.6516313491089818</v>
      </c>
      <c r="T144" s="209">
        <v>6.5493686508910187</v>
      </c>
      <c r="U144" s="27">
        <v>2023</v>
      </c>
      <c r="AI144" s="201"/>
      <c r="AO144" s="24"/>
    </row>
    <row r="145" spans="12:41" x14ac:dyDescent="0.2">
      <c r="L145" s="30"/>
      <c r="M145" s="30"/>
      <c r="N145" s="209"/>
      <c r="O145" s="209"/>
      <c r="P145" s="209"/>
      <c r="Q145" s="209"/>
      <c r="R145" s="209"/>
      <c r="S145" s="209"/>
      <c r="T145" s="209"/>
      <c r="U145" s="27"/>
      <c r="AI145" s="201"/>
      <c r="AO145" s="24"/>
    </row>
    <row r="146" spans="12:41" x14ac:dyDescent="0.2">
      <c r="L146" s="30" t="s">
        <v>2017</v>
      </c>
      <c r="M146" s="30" t="s">
        <v>2017</v>
      </c>
      <c r="N146" s="209"/>
      <c r="O146" s="209"/>
      <c r="P146" s="209"/>
      <c r="Q146" s="209"/>
      <c r="R146" s="209"/>
      <c r="S146" s="209"/>
      <c r="T146" s="209"/>
      <c r="U146" s="27">
        <v>2012</v>
      </c>
      <c r="AI146" s="201"/>
      <c r="AO146" s="202"/>
    </row>
    <row r="147" spans="12:41" x14ac:dyDescent="0.2">
      <c r="L147" s="30"/>
      <c r="M147" s="30"/>
      <c r="N147" s="209">
        <v>50.09</v>
      </c>
      <c r="O147" s="209">
        <v>8.8699999999999992</v>
      </c>
      <c r="P147" s="209">
        <v>58.96</v>
      </c>
      <c r="Q147" s="209">
        <v>58.96</v>
      </c>
      <c r="R147" s="209">
        <v>58.96</v>
      </c>
      <c r="S147" s="209">
        <v>0</v>
      </c>
      <c r="T147" s="209">
        <v>0</v>
      </c>
      <c r="U147" s="27">
        <v>2013</v>
      </c>
      <c r="AI147" s="201"/>
      <c r="AO147" s="24"/>
    </row>
    <row r="148" spans="12:41" x14ac:dyDescent="0.2">
      <c r="L148" s="1098"/>
      <c r="M148" s="24"/>
      <c r="N148" s="209">
        <v>47.56</v>
      </c>
      <c r="O148" s="209">
        <v>7.9</v>
      </c>
      <c r="P148" s="209">
        <v>55.46</v>
      </c>
      <c r="Q148" s="209">
        <v>55.46</v>
      </c>
      <c r="R148" s="209">
        <v>55.46</v>
      </c>
      <c r="S148" s="209">
        <v>0</v>
      </c>
      <c r="T148" s="209">
        <v>0</v>
      </c>
      <c r="U148" s="27">
        <v>2014</v>
      </c>
      <c r="AI148" s="201"/>
      <c r="AO148" s="24"/>
    </row>
    <row r="149" spans="12:41" x14ac:dyDescent="0.2">
      <c r="L149" s="1098"/>
      <c r="M149" s="348"/>
      <c r="N149" s="209">
        <v>41.5</v>
      </c>
      <c r="O149" s="209">
        <v>8.01</v>
      </c>
      <c r="P149" s="209">
        <v>49.51</v>
      </c>
      <c r="Q149" s="209">
        <v>49.51</v>
      </c>
      <c r="R149" s="209">
        <v>49.51</v>
      </c>
      <c r="S149" s="209">
        <v>0</v>
      </c>
      <c r="T149" s="209">
        <v>0</v>
      </c>
      <c r="U149" s="27">
        <v>2015</v>
      </c>
      <c r="AI149" s="201"/>
      <c r="AO149" s="24"/>
    </row>
    <row r="150" spans="12:41" x14ac:dyDescent="0.2">
      <c r="L150" s="1098"/>
      <c r="M150" s="348"/>
      <c r="N150" s="209">
        <v>28.840000000000003</v>
      </c>
      <c r="O150" s="209">
        <v>8.82</v>
      </c>
      <c r="P150" s="209">
        <v>37.659999999999997</v>
      </c>
      <c r="Q150" s="209">
        <v>37.659999999999997</v>
      </c>
      <c r="R150" s="209">
        <v>37.659999999999997</v>
      </c>
      <c r="S150" s="209">
        <v>0</v>
      </c>
      <c r="T150" s="209">
        <v>0</v>
      </c>
      <c r="U150" s="27">
        <v>2016</v>
      </c>
      <c r="AI150" s="201"/>
      <c r="AO150" s="24"/>
    </row>
    <row r="151" spans="12:41" x14ac:dyDescent="0.2">
      <c r="L151" s="1098"/>
      <c r="M151" s="348"/>
      <c r="N151" s="209">
        <v>31.76</v>
      </c>
      <c r="O151" s="209">
        <v>6.09</v>
      </c>
      <c r="P151" s="209">
        <v>37.85</v>
      </c>
      <c r="Q151" s="209">
        <v>37.85</v>
      </c>
      <c r="R151" s="209">
        <v>37.85</v>
      </c>
      <c r="S151" s="209">
        <v>0</v>
      </c>
      <c r="T151" s="209">
        <v>0</v>
      </c>
      <c r="U151" s="27">
        <v>2017</v>
      </c>
      <c r="AI151" s="201"/>
      <c r="AO151" s="24"/>
    </row>
    <row r="152" spans="12:41" x14ac:dyDescent="0.2">
      <c r="L152" s="1098"/>
      <c r="M152" s="348"/>
      <c r="N152" s="209">
        <v>31.76</v>
      </c>
      <c r="O152" s="209">
        <v>5.54</v>
      </c>
      <c r="P152" s="209">
        <v>37.299999999999997</v>
      </c>
      <c r="Q152" s="209">
        <v>37.299999999999997</v>
      </c>
      <c r="R152" s="209">
        <v>37.299999999999997</v>
      </c>
      <c r="S152" s="209">
        <v>0</v>
      </c>
      <c r="T152" s="209">
        <v>0</v>
      </c>
      <c r="U152" s="27">
        <v>2018</v>
      </c>
      <c r="AI152" s="201"/>
      <c r="AO152" s="24"/>
    </row>
    <row r="153" spans="12:41" x14ac:dyDescent="0.2">
      <c r="L153" s="1098"/>
      <c r="M153" s="348"/>
      <c r="N153" s="209">
        <v>33.25</v>
      </c>
      <c r="O153" s="209">
        <v>4.26</v>
      </c>
      <c r="P153" s="209">
        <v>37.51</v>
      </c>
      <c r="Q153" s="209">
        <v>37.51</v>
      </c>
      <c r="R153" s="209">
        <v>37.51</v>
      </c>
      <c r="S153" s="209">
        <v>0</v>
      </c>
      <c r="T153" s="209">
        <v>0</v>
      </c>
      <c r="U153" s="27">
        <v>2019</v>
      </c>
      <c r="AI153" s="201"/>
      <c r="AO153" s="202"/>
    </row>
    <row r="154" spans="12:41" x14ac:dyDescent="0.2">
      <c r="L154" s="1098"/>
      <c r="M154" s="348"/>
      <c r="N154" s="209">
        <v>26.536020136115443</v>
      </c>
      <c r="O154" s="209">
        <v>9.9807242040185784</v>
      </c>
      <c r="P154" s="209">
        <v>36.516744340134018</v>
      </c>
      <c r="Q154" s="209">
        <v>33.728000000000002</v>
      </c>
      <c r="R154" s="209">
        <v>37.44</v>
      </c>
      <c r="S154" s="209">
        <v>2.7887443401340164</v>
      </c>
      <c r="T154" s="209">
        <v>0.92325565986597979</v>
      </c>
      <c r="U154" s="27">
        <v>2020</v>
      </c>
    </row>
    <row r="155" spans="12:41" x14ac:dyDescent="0.2">
      <c r="L155" s="1098"/>
      <c r="M155" s="348"/>
      <c r="N155" s="209">
        <v>40.674551002815321</v>
      </c>
      <c r="O155" s="209">
        <v>10.24609251539554</v>
      </c>
      <c r="P155" s="209">
        <v>50.920643518210866</v>
      </c>
      <c r="Q155" s="209">
        <v>49.14</v>
      </c>
      <c r="R155" s="209">
        <v>53.99</v>
      </c>
      <c r="S155" s="209">
        <v>1.7806435182108658</v>
      </c>
      <c r="T155" s="209">
        <v>3.0693564817891357</v>
      </c>
      <c r="U155" s="27">
        <v>2021</v>
      </c>
    </row>
    <row r="156" spans="12:41" x14ac:dyDescent="0.2">
      <c r="L156" s="1098"/>
      <c r="M156" s="348"/>
      <c r="N156" s="209">
        <v>49.283743520195905</v>
      </c>
      <c r="O156" s="209">
        <v>8.4298328086702004</v>
      </c>
      <c r="P156" s="209">
        <v>57.713576328866104</v>
      </c>
      <c r="Q156" s="209">
        <v>56.43</v>
      </c>
      <c r="R156" s="209">
        <v>62.61</v>
      </c>
      <c r="S156" s="209">
        <v>1.2835763288661042</v>
      </c>
      <c r="T156" s="209">
        <v>4.8964236711338955</v>
      </c>
      <c r="U156" s="27">
        <v>2022</v>
      </c>
    </row>
    <row r="157" spans="12:41" x14ac:dyDescent="0.2">
      <c r="L157" s="1074"/>
      <c r="M157" s="1097"/>
      <c r="N157" s="210">
        <v>42.506576593632275</v>
      </c>
      <c r="O157" s="210">
        <v>5.7091361130573137</v>
      </c>
      <c r="P157" s="210">
        <v>48.21571270668958</v>
      </c>
      <c r="Q157" s="210">
        <v>47.188000000000002</v>
      </c>
      <c r="R157" s="210">
        <v>52.614000000000004</v>
      </c>
      <c r="S157" s="210">
        <v>1.0277127066895773</v>
      </c>
      <c r="T157" s="210">
        <v>4.3982872933104247</v>
      </c>
      <c r="U157" s="203">
        <v>2023</v>
      </c>
    </row>
    <row r="158" spans="12:41" x14ac:dyDescent="0.2">
      <c r="M158" s="348"/>
      <c r="N158" s="221"/>
      <c r="O158" s="221"/>
      <c r="P158" s="221"/>
      <c r="Q158" s="221"/>
      <c r="R158" s="221"/>
      <c r="S158" s="221"/>
      <c r="T158" s="221"/>
      <c r="U158" s="3"/>
    </row>
    <row r="159" spans="12:41" x14ac:dyDescent="0.2">
      <c r="L159" s="24"/>
      <c r="N159" s="3"/>
      <c r="O159" s="3"/>
      <c r="P159" s="3"/>
      <c r="Q159" s="3"/>
      <c r="R159" s="3"/>
      <c r="S159" s="3"/>
      <c r="T159" s="3"/>
      <c r="U159" s="3"/>
      <c r="AO159" s="202"/>
    </row>
    <row r="160" spans="12:41" x14ac:dyDescent="0.2">
      <c r="N160" s="3"/>
      <c r="O160" s="3"/>
      <c r="P160" s="3"/>
      <c r="Q160" s="3"/>
      <c r="R160" s="3"/>
      <c r="S160" s="3"/>
      <c r="T160" s="3"/>
      <c r="U160" s="3"/>
      <c r="AO160" s="24"/>
    </row>
    <row r="161" spans="14:41" x14ac:dyDescent="0.2">
      <c r="N161" s="3"/>
      <c r="O161" s="3"/>
      <c r="P161" s="3"/>
      <c r="Q161" s="3"/>
      <c r="R161" s="3"/>
      <c r="S161" s="3"/>
      <c r="T161" s="3"/>
      <c r="U161" s="3"/>
      <c r="AO161" s="24"/>
    </row>
    <row r="162" spans="14:41" x14ac:dyDescent="0.2">
      <c r="N162" s="3"/>
      <c r="O162" s="3"/>
      <c r="P162" s="3"/>
      <c r="Q162" s="3"/>
      <c r="R162" s="3"/>
      <c r="S162" s="3"/>
      <c r="T162" s="3"/>
      <c r="U162" s="3"/>
      <c r="AO162" s="24"/>
    </row>
    <row r="163" spans="14:41" x14ac:dyDescent="0.2">
      <c r="N163" s="3"/>
      <c r="O163" s="3"/>
      <c r="P163" s="3"/>
      <c r="Q163" s="3"/>
      <c r="R163" s="3"/>
      <c r="S163" s="3"/>
      <c r="T163" s="3"/>
      <c r="U163" s="3"/>
      <c r="AO163" s="24"/>
    </row>
    <row r="164" spans="14:41" x14ac:dyDescent="0.2">
      <c r="N164" s="3"/>
      <c r="O164" s="3"/>
      <c r="P164" s="3"/>
      <c r="Q164" s="3"/>
      <c r="R164" s="3"/>
      <c r="S164" s="3"/>
      <c r="T164" s="3"/>
      <c r="U164" s="3"/>
      <c r="AO164" s="24"/>
    </row>
    <row r="165" spans="14:41" x14ac:dyDescent="0.2">
      <c r="N165" s="3"/>
      <c r="O165" s="3"/>
      <c r="P165" s="3"/>
      <c r="Q165" s="3"/>
      <c r="R165" s="3"/>
      <c r="S165" s="3"/>
      <c r="T165" s="3"/>
      <c r="U165" s="3"/>
      <c r="AO165" s="24"/>
    </row>
    <row r="166" spans="14:41" x14ac:dyDescent="0.2">
      <c r="N166" s="3"/>
      <c r="O166" s="3"/>
      <c r="P166" s="3"/>
      <c r="Q166" s="3"/>
      <c r="R166" s="3"/>
      <c r="S166" s="3"/>
      <c r="T166" s="3"/>
      <c r="U166" s="3"/>
      <c r="AO166" s="202"/>
    </row>
    <row r="167" spans="14:41" x14ac:dyDescent="0.2">
      <c r="N167" s="3"/>
      <c r="O167" s="3"/>
      <c r="P167" s="3"/>
      <c r="Q167" s="3"/>
      <c r="R167" s="3"/>
      <c r="S167" s="3"/>
      <c r="T167" s="3"/>
      <c r="U167" s="3"/>
    </row>
    <row r="168" spans="14:41" x14ac:dyDescent="0.2">
      <c r="N168" s="3"/>
      <c r="O168" s="3"/>
      <c r="P168" s="3"/>
      <c r="Q168" s="3"/>
      <c r="R168" s="3"/>
      <c r="S168" s="3"/>
      <c r="T168" s="3"/>
      <c r="U168" s="3"/>
    </row>
    <row r="169" spans="14:41" x14ac:dyDescent="0.2">
      <c r="N169" s="3"/>
      <c r="O169" s="3"/>
      <c r="P169" s="3"/>
      <c r="Q169" s="3"/>
      <c r="R169" s="3"/>
      <c r="S169" s="3"/>
      <c r="T169" s="3"/>
      <c r="U169" s="3"/>
    </row>
    <row r="170" spans="14:41" x14ac:dyDescent="0.2">
      <c r="N170" s="3"/>
      <c r="O170" s="3"/>
      <c r="P170" s="3"/>
      <c r="Q170" s="3"/>
      <c r="R170" s="3"/>
      <c r="S170" s="3"/>
      <c r="T170" s="3"/>
      <c r="U170" s="3"/>
      <c r="AO170" s="202"/>
    </row>
    <row r="171" spans="14:41" x14ac:dyDescent="0.2">
      <c r="N171" s="3"/>
      <c r="O171" s="3"/>
      <c r="P171" s="3"/>
      <c r="Q171" s="3"/>
      <c r="R171" s="3"/>
      <c r="S171" s="3"/>
      <c r="T171" s="3"/>
      <c r="U171" s="3"/>
      <c r="AO171" s="24"/>
    </row>
    <row r="172" spans="14:41" x14ac:dyDescent="0.2">
      <c r="N172" s="3"/>
      <c r="O172" s="3"/>
      <c r="P172" s="3"/>
      <c r="Q172" s="3"/>
      <c r="R172" s="3"/>
      <c r="S172" s="3"/>
      <c r="T172" s="3"/>
      <c r="U172" s="3"/>
      <c r="AO172" s="24"/>
    </row>
    <row r="173" spans="14:41" x14ac:dyDescent="0.2">
      <c r="N173" s="3"/>
      <c r="O173" s="3"/>
      <c r="P173" s="3"/>
      <c r="Q173" s="3"/>
      <c r="R173" s="3"/>
      <c r="S173" s="3"/>
      <c r="T173" s="3"/>
      <c r="U173" s="3"/>
      <c r="AO173" s="24"/>
    </row>
    <row r="174" spans="14:41" x14ac:dyDescent="0.2">
      <c r="N174" s="3"/>
      <c r="O174" s="3"/>
      <c r="P174" s="3"/>
      <c r="Q174" s="3"/>
      <c r="R174" s="3"/>
      <c r="S174" s="3"/>
      <c r="T174" s="3"/>
      <c r="U174" s="3"/>
      <c r="AO174" s="24"/>
    </row>
    <row r="175" spans="14:41" x14ac:dyDescent="0.2">
      <c r="N175" s="3"/>
      <c r="O175" s="3"/>
      <c r="P175" s="3"/>
      <c r="Q175" s="3"/>
      <c r="R175" s="3"/>
      <c r="S175" s="3"/>
      <c r="T175" s="3"/>
      <c r="U175" s="3"/>
      <c r="AO175" s="24"/>
    </row>
    <row r="176" spans="14:41" x14ac:dyDescent="0.2">
      <c r="N176" s="3"/>
      <c r="O176" s="3"/>
      <c r="P176" s="3"/>
      <c r="Q176" s="3"/>
      <c r="R176" s="3"/>
      <c r="S176" s="3"/>
      <c r="T176" s="3"/>
      <c r="U176" s="3"/>
      <c r="AO176" s="24"/>
    </row>
    <row r="177" spans="14:41" x14ac:dyDescent="0.2">
      <c r="N177" s="3"/>
      <c r="O177" s="3"/>
      <c r="P177" s="3"/>
      <c r="Q177" s="3"/>
      <c r="R177" s="3"/>
      <c r="S177" s="3"/>
      <c r="T177" s="3"/>
      <c r="U177" s="3"/>
      <c r="AO177" s="202"/>
    </row>
    <row r="178" spans="14:41" x14ac:dyDescent="0.2">
      <c r="N178" s="3"/>
      <c r="O178" s="3"/>
      <c r="P178" s="3"/>
      <c r="Q178" s="3"/>
      <c r="R178" s="3"/>
      <c r="S178" s="3"/>
      <c r="T178" s="3"/>
      <c r="U178" s="3"/>
    </row>
    <row r="179" spans="14:41" x14ac:dyDescent="0.2">
      <c r="N179" s="3"/>
      <c r="O179" s="3"/>
      <c r="P179" s="3"/>
      <c r="Q179" s="3"/>
      <c r="R179" s="3"/>
      <c r="S179" s="3"/>
      <c r="T179" s="3"/>
      <c r="U179" s="3"/>
    </row>
    <row r="180" spans="14:41" x14ac:dyDescent="0.2">
      <c r="N180" s="3"/>
      <c r="O180" s="3"/>
      <c r="P180" s="3"/>
      <c r="Q180" s="3"/>
      <c r="R180" s="3"/>
      <c r="S180" s="3"/>
      <c r="T180" s="3"/>
      <c r="U180" s="3"/>
    </row>
    <row r="181" spans="14:41" x14ac:dyDescent="0.2">
      <c r="N181" s="3"/>
      <c r="O181" s="3"/>
      <c r="P181" s="3"/>
      <c r="Q181" s="3"/>
      <c r="R181" s="3"/>
      <c r="S181" s="3"/>
      <c r="T181" s="3"/>
      <c r="U181" s="3"/>
      <c r="AO181" s="202"/>
    </row>
    <row r="182" spans="14:41" x14ac:dyDescent="0.2">
      <c r="N182" s="3"/>
      <c r="O182" s="3"/>
      <c r="P182" s="3"/>
      <c r="Q182" s="3"/>
      <c r="R182" s="3"/>
      <c r="S182" s="3"/>
      <c r="T182" s="3"/>
      <c r="U182" s="3"/>
      <c r="AO182" s="24"/>
    </row>
    <row r="183" spans="14:41" x14ac:dyDescent="0.2">
      <c r="N183" s="3"/>
      <c r="O183" s="3"/>
      <c r="P183" s="3"/>
      <c r="Q183" s="3"/>
      <c r="R183" s="3"/>
      <c r="S183" s="3"/>
      <c r="T183" s="3"/>
      <c r="U183" s="3"/>
      <c r="AO183" s="24"/>
    </row>
    <row r="184" spans="14:41" x14ac:dyDescent="0.2">
      <c r="N184" s="3"/>
      <c r="O184" s="3"/>
      <c r="P184" s="3"/>
      <c r="R184" s="3"/>
      <c r="S184" s="3"/>
      <c r="T184" s="3"/>
      <c r="U184" s="3"/>
      <c r="AO184" s="24"/>
    </row>
    <row r="185" spans="14:41" x14ac:dyDescent="0.2">
      <c r="AO185" s="24"/>
    </row>
    <row r="186" spans="14:41" x14ac:dyDescent="0.2">
      <c r="AO186" s="24"/>
    </row>
    <row r="187" spans="14:41" x14ac:dyDescent="0.2">
      <c r="AO187" s="24"/>
    </row>
    <row r="188" spans="14:41" x14ac:dyDescent="0.2">
      <c r="AO188" s="202"/>
    </row>
    <row r="192" spans="14:41" x14ac:dyDescent="0.2">
      <c r="AO192" s="202"/>
    </row>
    <row r="193" spans="41:41" x14ac:dyDescent="0.2">
      <c r="AO193" s="24"/>
    </row>
    <row r="194" spans="41:41" x14ac:dyDescent="0.2">
      <c r="AO194" s="24"/>
    </row>
    <row r="195" spans="41:41" x14ac:dyDescent="0.2">
      <c r="AO195" s="24"/>
    </row>
    <row r="196" spans="41:41" x14ac:dyDescent="0.2">
      <c r="AO196" s="24"/>
    </row>
    <row r="197" spans="41:41" x14ac:dyDescent="0.2">
      <c r="AO197" s="24"/>
    </row>
    <row r="198" spans="41:41" x14ac:dyDescent="0.2">
      <c r="AO198" s="24"/>
    </row>
    <row r="199" spans="41:41" x14ac:dyDescent="0.2">
      <c r="AO199" s="202"/>
    </row>
    <row r="203" spans="41:41" x14ac:dyDescent="0.2">
      <c r="AO203" s="202"/>
    </row>
    <row r="204" spans="41:41" x14ac:dyDescent="0.2">
      <c r="AO204" s="24"/>
    </row>
    <row r="205" spans="41:41" x14ac:dyDescent="0.2">
      <c r="AO205" s="24"/>
    </row>
    <row r="206" spans="41:41" x14ac:dyDescent="0.2">
      <c r="AO206" s="24"/>
    </row>
    <row r="207" spans="41:41" x14ac:dyDescent="0.2">
      <c r="AO207" s="24"/>
    </row>
    <row r="208" spans="41:41" x14ac:dyDescent="0.2">
      <c r="AO208" s="24"/>
    </row>
    <row r="209" spans="41:41" x14ac:dyDescent="0.2">
      <c r="AO209" s="24"/>
    </row>
    <row r="210" spans="41:41" x14ac:dyDescent="0.2">
      <c r="AO210" s="202"/>
    </row>
    <row r="214" spans="41:41" x14ac:dyDescent="0.2">
      <c r="AO214" s="202"/>
    </row>
    <row r="215" spans="41:41" x14ac:dyDescent="0.2">
      <c r="AO215" s="24"/>
    </row>
    <row r="216" spans="41:41" x14ac:dyDescent="0.2">
      <c r="AO216" s="24"/>
    </row>
    <row r="217" spans="41:41" x14ac:dyDescent="0.2">
      <c r="AO217" s="24"/>
    </row>
    <row r="218" spans="41:41" x14ac:dyDescent="0.2">
      <c r="AO218" s="24"/>
    </row>
    <row r="219" spans="41:41" x14ac:dyDescent="0.2">
      <c r="AO219" s="24"/>
    </row>
    <row r="220" spans="41:41" x14ac:dyDescent="0.2">
      <c r="AO220" s="24"/>
    </row>
    <row r="221" spans="41:41" x14ac:dyDescent="0.2">
      <c r="AO221" s="202"/>
    </row>
    <row r="225" spans="33:41" x14ac:dyDescent="0.2">
      <c r="AO225" s="202"/>
    </row>
    <row r="226" spans="33:41" x14ac:dyDescent="0.2">
      <c r="AO226" s="24"/>
    </row>
    <row r="227" spans="33:41" x14ac:dyDescent="0.2">
      <c r="AO227" s="24"/>
    </row>
    <row r="228" spans="33:41" x14ac:dyDescent="0.2">
      <c r="AO228" s="24"/>
    </row>
    <row r="229" spans="33:41" x14ac:dyDescent="0.2">
      <c r="AO229" s="24"/>
    </row>
    <row r="230" spans="33:41" x14ac:dyDescent="0.2">
      <c r="AO230" s="24"/>
    </row>
    <row r="231" spans="33:41" x14ac:dyDescent="0.2">
      <c r="AO231" s="24"/>
    </row>
    <row r="232" spans="33:41" x14ac:dyDescent="0.2">
      <c r="AO232" s="202"/>
    </row>
    <row r="235" spans="33:41" x14ac:dyDescent="0.2">
      <c r="AG235" s="24"/>
    </row>
  </sheetData>
  <pageMargins left="0.7" right="0.7" top="0.75" bottom="0.75" header="0.3" footer="0.3"/>
  <pageSetup orientation="portrait" r:id="rId1"/>
  <drawing r:id="rId2"/>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945B574-9167-4070-9058-31350A7F6D12}">
  <sheetPr>
    <tabColor theme="4" tint="0.39997558519241921"/>
  </sheetPr>
  <dimension ref="A1:H147"/>
  <sheetViews>
    <sheetView zoomScaleNormal="100" workbookViewId="0">
      <selection activeCell="L38" sqref="L38"/>
    </sheetView>
  </sheetViews>
  <sheetFormatPr defaultColWidth="8.7109375" defaultRowHeight="12.75" x14ac:dyDescent="0.2"/>
  <cols>
    <col min="1" max="1" width="18.7109375" style="1" customWidth="1"/>
    <col min="2" max="2" width="2" style="1" customWidth="1"/>
    <col min="3" max="3" width="19" style="1" customWidth="1"/>
    <col min="4" max="5" width="12.42578125" style="475" customWidth="1"/>
    <col min="6" max="7" width="12.42578125" style="1" customWidth="1"/>
    <col min="8" max="8" width="8.42578125" style="1" customWidth="1"/>
    <col min="9" max="10" width="8.7109375" style="1"/>
    <col min="11" max="11" width="11.7109375" style="1" customWidth="1"/>
    <col min="12" max="16384" width="8.7109375" style="1"/>
  </cols>
  <sheetData>
    <row r="1" spans="1:5" ht="15" x14ac:dyDescent="0.25">
      <c r="A1" s="2" t="s">
        <v>349</v>
      </c>
      <c r="D1" s="1"/>
      <c r="E1" s="1"/>
    </row>
    <row r="2" spans="1:5" ht="15" x14ac:dyDescent="0.25">
      <c r="A2" s="2"/>
      <c r="D2" s="1"/>
      <c r="E2" s="1"/>
    </row>
    <row r="3" spans="1:5" ht="15" x14ac:dyDescent="0.25">
      <c r="A3" s="2"/>
      <c r="D3" s="1"/>
      <c r="E3" s="1"/>
    </row>
    <row r="4" spans="1:5" ht="15" x14ac:dyDescent="0.25">
      <c r="A4" s="2"/>
      <c r="D4" s="1"/>
      <c r="E4" s="1"/>
    </row>
    <row r="5" spans="1:5" ht="15" x14ac:dyDescent="0.25">
      <c r="A5" s="2"/>
      <c r="D5" s="1"/>
      <c r="E5" s="1"/>
    </row>
    <row r="6" spans="1:5" ht="15" x14ac:dyDescent="0.25">
      <c r="A6" s="2"/>
      <c r="D6" s="1"/>
      <c r="E6" s="1"/>
    </row>
    <row r="7" spans="1:5" ht="15" x14ac:dyDescent="0.25">
      <c r="A7" s="2"/>
      <c r="D7" s="1"/>
      <c r="E7" s="1"/>
    </row>
    <row r="8" spans="1:5" ht="15" x14ac:dyDescent="0.25">
      <c r="A8" s="2"/>
      <c r="D8" s="1"/>
      <c r="E8" s="1"/>
    </row>
    <row r="9" spans="1:5" ht="15" x14ac:dyDescent="0.25">
      <c r="A9" s="2"/>
      <c r="D9" s="1"/>
      <c r="E9" s="1"/>
    </row>
    <row r="10" spans="1:5" ht="15" x14ac:dyDescent="0.25">
      <c r="A10" s="2"/>
      <c r="D10" s="1"/>
      <c r="E10" s="1"/>
    </row>
    <row r="11" spans="1:5" ht="15" x14ac:dyDescent="0.25">
      <c r="A11" s="2"/>
      <c r="D11" s="1"/>
      <c r="E11" s="1"/>
    </row>
    <row r="12" spans="1:5" ht="15" x14ac:dyDescent="0.25">
      <c r="A12" s="2"/>
      <c r="D12" s="1"/>
      <c r="E12" s="1"/>
    </row>
    <row r="13" spans="1:5" ht="15" x14ac:dyDescent="0.25">
      <c r="A13" s="2"/>
      <c r="D13" s="1"/>
      <c r="E13" s="1"/>
    </row>
    <row r="14" spans="1:5" ht="15" x14ac:dyDescent="0.25">
      <c r="A14" s="2"/>
      <c r="D14" s="1"/>
      <c r="E14" s="1"/>
    </row>
    <row r="15" spans="1:5" ht="15" x14ac:dyDescent="0.25">
      <c r="A15" s="2"/>
      <c r="D15" s="1"/>
      <c r="E15" s="1"/>
    </row>
    <row r="16" spans="1:5" ht="15" x14ac:dyDescent="0.25">
      <c r="A16" s="2"/>
      <c r="D16" s="1"/>
      <c r="E16" s="1"/>
    </row>
    <row r="17" spans="1:8" ht="15" x14ac:dyDescent="0.25">
      <c r="A17" s="2"/>
      <c r="D17" s="1"/>
      <c r="E17" s="1"/>
    </row>
    <row r="18" spans="1:8" ht="15" x14ac:dyDescent="0.25">
      <c r="A18" s="2"/>
      <c r="D18" s="1"/>
      <c r="E18" s="1"/>
    </row>
    <row r="19" spans="1:8" x14ac:dyDescent="0.2">
      <c r="A19" s="197"/>
      <c r="D19" s="1"/>
      <c r="E19" s="1"/>
    </row>
    <row r="20" spans="1:8" x14ac:dyDescent="0.2">
      <c r="A20" s="84" t="s">
        <v>2882</v>
      </c>
      <c r="D20" s="1"/>
      <c r="E20" s="1"/>
    </row>
    <row r="21" spans="1:8" x14ac:dyDescent="0.2">
      <c r="A21" s="84" t="s">
        <v>324</v>
      </c>
      <c r="D21" s="1"/>
      <c r="E21" s="1"/>
    </row>
    <row r="22" spans="1:8" x14ac:dyDescent="0.2">
      <c r="D22" s="1"/>
      <c r="E22" s="1"/>
    </row>
    <row r="23" spans="1:8" x14ac:dyDescent="0.2">
      <c r="A23" s="35"/>
      <c r="B23" s="204"/>
      <c r="C23" s="198" t="s">
        <v>1463</v>
      </c>
      <c r="D23" s="198" t="s">
        <v>1464</v>
      </c>
      <c r="E23" s="198" t="s">
        <v>2871</v>
      </c>
      <c r="F23" s="198" t="s">
        <v>363</v>
      </c>
      <c r="G23" s="198" t="s">
        <v>42</v>
      </c>
      <c r="H23" s="26"/>
    </row>
    <row r="24" spans="1:8" x14ac:dyDescent="0.2">
      <c r="A24" s="16"/>
      <c r="B24" s="205"/>
      <c r="C24" s="199" t="s">
        <v>364</v>
      </c>
      <c r="D24" s="199" t="s">
        <v>364</v>
      </c>
      <c r="E24" s="199" t="s">
        <v>364</v>
      </c>
      <c r="F24" s="199" t="s">
        <v>362</v>
      </c>
      <c r="G24" s="199" t="s">
        <v>362</v>
      </c>
      <c r="H24" s="135"/>
    </row>
    <row r="25" spans="1:8" x14ac:dyDescent="0.2">
      <c r="A25" s="16"/>
      <c r="B25" s="205"/>
      <c r="C25" s="200" t="s">
        <v>2414</v>
      </c>
      <c r="D25" s="200" t="s">
        <v>2414</v>
      </c>
      <c r="E25" s="200" t="s">
        <v>2414</v>
      </c>
      <c r="F25" s="200" t="s">
        <v>2414</v>
      </c>
      <c r="G25" s="200" t="s">
        <v>2414</v>
      </c>
      <c r="H25" s="73" t="s">
        <v>61</v>
      </c>
    </row>
    <row r="26" spans="1:8" ht="25.5" customHeight="1" x14ac:dyDescent="0.2">
      <c r="A26" s="208" t="s">
        <v>2872</v>
      </c>
      <c r="B26" s="206" t="s">
        <v>62</v>
      </c>
      <c r="C26" s="209">
        <v>98.315466821621428</v>
      </c>
      <c r="D26" s="209"/>
      <c r="E26" s="209"/>
      <c r="F26" s="209">
        <v>40.218348775284511</v>
      </c>
      <c r="G26" s="209">
        <v>19.257331805096115</v>
      </c>
      <c r="H26" s="27">
        <v>2012</v>
      </c>
    </row>
    <row r="27" spans="1:8" x14ac:dyDescent="0.2">
      <c r="A27" s="30"/>
      <c r="B27" s="206"/>
      <c r="C27" s="209">
        <v>73.445885290824577</v>
      </c>
      <c r="D27" s="209"/>
      <c r="E27" s="209"/>
      <c r="F27" s="209">
        <v>48.755425742400263</v>
      </c>
      <c r="G27" s="209">
        <v>18.754917364287493</v>
      </c>
      <c r="H27" s="27">
        <v>2013</v>
      </c>
    </row>
    <row r="28" spans="1:8" x14ac:dyDescent="0.2">
      <c r="A28" s="30"/>
      <c r="B28" s="206"/>
      <c r="C28" s="209">
        <v>60.20471050475556</v>
      </c>
      <c r="D28" s="209"/>
      <c r="E28" s="209"/>
      <c r="F28" s="209">
        <v>50.46235363643062</v>
      </c>
      <c r="G28" s="209">
        <v>18.508211099931607</v>
      </c>
      <c r="H28" s="27">
        <v>2014</v>
      </c>
    </row>
    <row r="29" spans="1:8" x14ac:dyDescent="0.2">
      <c r="A29" s="30"/>
      <c r="B29" s="206"/>
      <c r="C29" s="209">
        <v>52.604483513798222</v>
      </c>
      <c r="D29" s="209"/>
      <c r="E29" s="209"/>
      <c r="F29" s="209">
        <v>30.141839834799061</v>
      </c>
      <c r="G29" s="209">
        <v>13.481378402072785</v>
      </c>
      <c r="H29" s="27">
        <v>2015</v>
      </c>
    </row>
    <row r="30" spans="1:8" x14ac:dyDescent="0.2">
      <c r="A30" s="30"/>
      <c r="B30" s="206"/>
      <c r="C30" s="209">
        <v>37.502431103688131</v>
      </c>
      <c r="D30" s="209"/>
      <c r="E30" s="209"/>
      <c r="F30" s="209">
        <v>26.537366695954731</v>
      </c>
      <c r="G30" s="209">
        <v>10.375196110743858</v>
      </c>
      <c r="H30" s="27">
        <v>2016</v>
      </c>
    </row>
    <row r="31" spans="1:8" x14ac:dyDescent="0.2">
      <c r="A31" s="30"/>
      <c r="B31" s="206"/>
      <c r="C31" s="209">
        <v>36.679522480880919</v>
      </c>
      <c r="D31" s="209"/>
      <c r="E31" s="209"/>
      <c r="F31" s="209">
        <v>28.523195598408972</v>
      </c>
      <c r="G31" s="209">
        <v>10.195008640062433</v>
      </c>
      <c r="H31" s="27">
        <v>2017</v>
      </c>
    </row>
    <row r="32" spans="1:8" x14ac:dyDescent="0.2">
      <c r="A32" s="30"/>
      <c r="B32" s="206"/>
      <c r="C32" s="209">
        <v>31.979587948019731</v>
      </c>
      <c r="D32" s="209"/>
      <c r="E32" s="209"/>
      <c r="F32" s="209">
        <v>29.086998118571533</v>
      </c>
      <c r="G32" s="209">
        <v>5.469383357100857</v>
      </c>
      <c r="H32" s="27">
        <v>2018</v>
      </c>
    </row>
    <row r="33" spans="1:8" x14ac:dyDescent="0.2">
      <c r="A33" s="30"/>
      <c r="B33" s="206"/>
      <c r="C33" s="209">
        <v>20.616557990359663</v>
      </c>
      <c r="D33" s="209">
        <v>23.27384410507991</v>
      </c>
      <c r="E33" s="209"/>
      <c r="F33" s="209">
        <v>26.363019975770104</v>
      </c>
      <c r="G33" s="209">
        <v>6.6203531513114289</v>
      </c>
      <c r="H33" s="27">
        <v>2019</v>
      </c>
    </row>
    <row r="34" spans="1:8" x14ac:dyDescent="0.2">
      <c r="A34" s="30"/>
      <c r="B34" s="206"/>
      <c r="C34" s="209">
        <v>23.462936374813367</v>
      </c>
      <c r="D34" s="209">
        <v>23.196062019069416</v>
      </c>
      <c r="E34" s="209"/>
      <c r="F34" s="209">
        <v>22.41905920794305</v>
      </c>
      <c r="G34" s="209">
        <v>7.7076999157412933</v>
      </c>
      <c r="H34" s="27">
        <v>2020</v>
      </c>
    </row>
    <row r="35" spans="1:8" x14ac:dyDescent="0.2">
      <c r="A35" s="30"/>
      <c r="B35" s="206"/>
      <c r="C35" s="209">
        <v>22.234038364892726</v>
      </c>
      <c r="D35" s="209">
        <v>26.207060689433394</v>
      </c>
      <c r="E35" s="209">
        <v>25.496646961045503</v>
      </c>
      <c r="F35" s="209">
        <v>30.083395874565667</v>
      </c>
      <c r="G35" s="209">
        <v>8.2997894582510519</v>
      </c>
      <c r="H35" s="27">
        <v>2021</v>
      </c>
    </row>
    <row r="36" spans="1:8" x14ac:dyDescent="0.2">
      <c r="A36" s="30"/>
      <c r="B36" s="206"/>
      <c r="C36" s="209">
        <v>27.010735701499566</v>
      </c>
      <c r="D36" s="209">
        <v>31.062531752718833</v>
      </c>
      <c r="E36" s="209">
        <v>32.98475457240896</v>
      </c>
      <c r="F36" s="209">
        <v>44.852817554633752</v>
      </c>
      <c r="G36" s="209">
        <v>9.5075515633799732</v>
      </c>
      <c r="H36" s="27">
        <v>2022</v>
      </c>
    </row>
    <row r="37" spans="1:8" x14ac:dyDescent="0.2">
      <c r="A37" s="30"/>
      <c r="B37" s="206" t="s">
        <v>62</v>
      </c>
      <c r="C37" s="209"/>
      <c r="D37" s="209">
        <v>38.849617072893402</v>
      </c>
      <c r="E37" s="209">
        <v>36.278107531161382</v>
      </c>
      <c r="F37" s="209">
        <v>21.675543931056588</v>
      </c>
      <c r="G37" s="209">
        <v>5.2515471737666237</v>
      </c>
      <c r="H37" s="27">
        <v>2023</v>
      </c>
    </row>
    <row r="38" spans="1:8" x14ac:dyDescent="0.2">
      <c r="A38" s="30" t="s">
        <v>62</v>
      </c>
      <c r="B38" s="206"/>
      <c r="C38" s="209"/>
      <c r="D38" s="209"/>
      <c r="E38" s="209"/>
      <c r="F38" s="209"/>
      <c r="G38" s="209"/>
      <c r="H38" s="27"/>
    </row>
    <row r="39" spans="1:8" ht="24.6" customHeight="1" x14ac:dyDescent="0.2">
      <c r="A39" s="208" t="s">
        <v>2873</v>
      </c>
      <c r="B39" s="206" t="s">
        <v>62</v>
      </c>
      <c r="C39" s="209"/>
      <c r="D39" s="209"/>
      <c r="E39" s="209"/>
      <c r="F39" s="209">
        <v>42.170362184706363</v>
      </c>
      <c r="G39" s="209">
        <v>0</v>
      </c>
      <c r="H39" s="27">
        <v>2012</v>
      </c>
    </row>
    <row r="40" spans="1:8" x14ac:dyDescent="0.2">
      <c r="A40" s="30"/>
      <c r="B40" s="206"/>
      <c r="C40" s="209"/>
      <c r="D40" s="209"/>
      <c r="E40" s="209"/>
      <c r="F40" s="209">
        <v>48.56351379958177</v>
      </c>
      <c r="G40" s="209">
        <v>0</v>
      </c>
      <c r="H40" s="27">
        <v>2013</v>
      </c>
    </row>
    <row r="41" spans="1:8" x14ac:dyDescent="0.2">
      <c r="A41" s="30"/>
      <c r="B41" s="206"/>
      <c r="C41" s="209"/>
      <c r="D41" s="209"/>
      <c r="E41" s="209"/>
      <c r="F41" s="209">
        <v>51.386534362133396</v>
      </c>
      <c r="G41" s="209">
        <v>0</v>
      </c>
      <c r="H41" s="27">
        <v>2014</v>
      </c>
    </row>
    <row r="42" spans="1:8" x14ac:dyDescent="0.2">
      <c r="A42" s="30"/>
      <c r="B42" s="206"/>
      <c r="C42" s="209">
        <v>38.268914188930744</v>
      </c>
      <c r="D42" s="209"/>
      <c r="E42" s="209"/>
      <c r="F42" s="209">
        <v>37.8946401128673</v>
      </c>
      <c r="G42" s="209">
        <v>0</v>
      </c>
      <c r="H42" s="27">
        <v>2015</v>
      </c>
    </row>
    <row r="43" spans="1:8" x14ac:dyDescent="0.2">
      <c r="A43" s="30"/>
      <c r="B43" s="206"/>
      <c r="C43" s="209"/>
      <c r="D43" s="209"/>
      <c r="E43" s="209"/>
      <c r="F43" s="209">
        <v>36.464412401094989</v>
      </c>
      <c r="G43" s="209">
        <v>0</v>
      </c>
      <c r="H43" s="27">
        <v>2016</v>
      </c>
    </row>
    <row r="44" spans="1:8" x14ac:dyDescent="0.2">
      <c r="A44" s="30"/>
      <c r="B44" s="206"/>
      <c r="C44" s="209">
        <v>23.251703722365349</v>
      </c>
      <c r="D44" s="209"/>
      <c r="E44" s="209"/>
      <c r="F44" s="209">
        <v>28.301077362451394</v>
      </c>
      <c r="G44" s="209">
        <v>0</v>
      </c>
      <c r="H44" s="27">
        <v>2017</v>
      </c>
    </row>
    <row r="45" spans="1:8" x14ac:dyDescent="0.2">
      <c r="A45" s="30"/>
      <c r="B45" s="206"/>
      <c r="C45" s="209"/>
      <c r="D45" s="209"/>
      <c r="E45" s="209"/>
      <c r="F45" s="209">
        <v>40.764557411513564</v>
      </c>
      <c r="G45" s="209">
        <v>0</v>
      </c>
      <c r="H45" s="27">
        <v>2018</v>
      </c>
    </row>
    <row r="46" spans="1:8" x14ac:dyDescent="0.2">
      <c r="A46" s="30"/>
      <c r="B46" s="206"/>
      <c r="C46" s="209"/>
      <c r="D46" s="209">
        <v>23.688577176134789</v>
      </c>
      <c r="E46" s="209"/>
      <c r="F46" s="209">
        <v>67.5578797182541</v>
      </c>
      <c r="G46" s="209">
        <v>0</v>
      </c>
      <c r="H46" s="27">
        <v>2019</v>
      </c>
    </row>
    <row r="47" spans="1:8" x14ac:dyDescent="0.2">
      <c r="A47" s="30"/>
      <c r="B47" s="206"/>
      <c r="C47" s="209"/>
      <c r="D47" s="209">
        <v>24.023648329637638</v>
      </c>
      <c r="E47" s="209"/>
      <c r="F47" s="209">
        <v>27.25867538301571</v>
      </c>
      <c r="G47" s="209">
        <v>0</v>
      </c>
      <c r="H47" s="27">
        <v>2020</v>
      </c>
    </row>
    <row r="48" spans="1:8" x14ac:dyDescent="0.2">
      <c r="A48" s="30"/>
      <c r="B48" s="206"/>
      <c r="C48" s="209"/>
      <c r="D48" s="209">
        <v>25.265352110759633</v>
      </c>
      <c r="E48" s="209">
        <v>26.99307966182052</v>
      </c>
      <c r="F48" s="209">
        <v>88.292196407948992</v>
      </c>
      <c r="G48" s="209">
        <v>0</v>
      </c>
      <c r="H48" s="27">
        <v>2021</v>
      </c>
    </row>
    <row r="49" spans="1:8" x14ac:dyDescent="0.2">
      <c r="A49" s="30"/>
      <c r="B49" s="206"/>
      <c r="C49" s="209"/>
      <c r="D49" s="209">
        <v>32.520340102124408</v>
      </c>
      <c r="E49" s="209">
        <v>35.748587029712482</v>
      </c>
      <c r="F49" s="209">
        <v>67.723242370434974</v>
      </c>
      <c r="G49" s="209">
        <v>0</v>
      </c>
      <c r="H49" s="27">
        <v>2022</v>
      </c>
    </row>
    <row r="50" spans="1:8" x14ac:dyDescent="0.2">
      <c r="A50" s="30"/>
      <c r="B50" s="206" t="s">
        <v>62</v>
      </c>
      <c r="C50" s="209"/>
      <c r="D50" s="209">
        <v>40.009863639345198</v>
      </c>
      <c r="E50" s="209">
        <v>43.782332096735303</v>
      </c>
      <c r="F50" s="209">
        <v>67.038533556764051</v>
      </c>
      <c r="G50" s="209">
        <v>0</v>
      </c>
      <c r="H50" s="27">
        <v>2023</v>
      </c>
    </row>
    <row r="51" spans="1:8" x14ac:dyDescent="0.2">
      <c r="A51" s="30" t="s">
        <v>62</v>
      </c>
      <c r="B51" s="206"/>
      <c r="C51" s="209"/>
      <c r="D51" s="209"/>
      <c r="E51" s="209"/>
      <c r="F51" s="209"/>
      <c r="G51" s="209"/>
      <c r="H51" s="27"/>
    </row>
    <row r="52" spans="1:8" ht="25.5" x14ac:dyDescent="0.2">
      <c r="A52" s="208" t="s">
        <v>2874</v>
      </c>
      <c r="B52" s="206" t="s">
        <v>62</v>
      </c>
      <c r="C52" s="209"/>
      <c r="D52" s="209"/>
      <c r="E52" s="209"/>
      <c r="F52" s="209">
        <v>36.486558395750691</v>
      </c>
      <c r="G52" s="209">
        <v>32.326311810755868</v>
      </c>
      <c r="H52" s="27">
        <v>2012</v>
      </c>
    </row>
    <row r="53" spans="1:8" x14ac:dyDescent="0.2">
      <c r="A53" s="30"/>
      <c r="B53" s="206"/>
      <c r="C53" s="209"/>
      <c r="D53" s="209"/>
      <c r="E53" s="209"/>
      <c r="F53" s="209">
        <v>44.502625792974257</v>
      </c>
      <c r="G53" s="209">
        <v>53.673463581803453</v>
      </c>
      <c r="H53" s="27">
        <v>2013</v>
      </c>
    </row>
    <row r="54" spans="1:8" x14ac:dyDescent="0.2">
      <c r="A54" s="30"/>
      <c r="B54" s="206"/>
      <c r="C54" s="209"/>
      <c r="D54" s="209"/>
      <c r="E54" s="209"/>
      <c r="F54" s="209">
        <v>59.309699382303251</v>
      </c>
      <c r="G54" s="209">
        <v>37.319368677775451</v>
      </c>
      <c r="H54" s="27">
        <v>2014</v>
      </c>
    </row>
    <row r="55" spans="1:8" x14ac:dyDescent="0.2">
      <c r="A55" s="30"/>
      <c r="B55" s="206"/>
      <c r="C55" s="209">
        <v>41.867702678797663</v>
      </c>
      <c r="D55" s="209"/>
      <c r="E55" s="209"/>
      <c r="F55" s="209">
        <v>36.168648563319984</v>
      </c>
      <c r="G55" s="209">
        <v>32.427402106331826</v>
      </c>
      <c r="H55" s="27">
        <v>2015</v>
      </c>
    </row>
    <row r="56" spans="1:8" x14ac:dyDescent="0.2">
      <c r="A56" s="30"/>
      <c r="B56" s="206"/>
      <c r="C56" s="209"/>
      <c r="D56" s="209"/>
      <c r="E56" s="209"/>
      <c r="F56" s="209">
        <v>35.08721761269959</v>
      </c>
      <c r="G56" s="209">
        <v>44.197092402798567</v>
      </c>
      <c r="H56" s="27">
        <v>2016</v>
      </c>
    </row>
    <row r="57" spans="1:8" x14ac:dyDescent="0.2">
      <c r="A57" s="30"/>
      <c r="B57" s="206"/>
      <c r="C57" s="209"/>
      <c r="D57" s="209"/>
      <c r="E57" s="209"/>
      <c r="F57" s="209">
        <v>34.552868478095846</v>
      </c>
      <c r="G57" s="209">
        <v>32.318104435713607</v>
      </c>
      <c r="H57" s="27">
        <v>2017</v>
      </c>
    </row>
    <row r="58" spans="1:8" x14ac:dyDescent="0.2">
      <c r="A58" s="30"/>
      <c r="B58" s="206"/>
      <c r="C58" s="209"/>
      <c r="D58" s="209"/>
      <c r="E58" s="209"/>
      <c r="F58" s="209">
        <v>33.647389781141847</v>
      </c>
      <c r="G58" s="209">
        <v>30.457873836190704</v>
      </c>
      <c r="H58" s="27">
        <v>2018</v>
      </c>
    </row>
    <row r="59" spans="1:8" x14ac:dyDescent="0.2">
      <c r="A59" s="30"/>
      <c r="B59" s="206"/>
      <c r="C59" s="209"/>
      <c r="D59" s="209">
        <v>24.054518121183214</v>
      </c>
      <c r="E59" s="209"/>
      <c r="F59" s="209">
        <v>32.277793271285233</v>
      </c>
      <c r="G59" s="209">
        <v>31.841760648769522</v>
      </c>
      <c r="H59" s="27">
        <v>2019</v>
      </c>
    </row>
    <row r="60" spans="1:8" x14ac:dyDescent="0.2">
      <c r="A60" s="30"/>
      <c r="B60" s="206"/>
      <c r="C60" s="209"/>
      <c r="D60" s="209">
        <v>26.128082090796838</v>
      </c>
      <c r="E60" s="209"/>
      <c r="F60" s="209">
        <v>28.758004338111512</v>
      </c>
      <c r="G60" s="209">
        <v>32.962733071462218</v>
      </c>
      <c r="H60" s="27">
        <v>2020</v>
      </c>
    </row>
    <row r="61" spans="1:8" x14ac:dyDescent="0.2">
      <c r="A61" s="30"/>
      <c r="B61" s="206"/>
      <c r="C61" s="209"/>
      <c r="D61" s="209">
        <v>30.08873751372283</v>
      </c>
      <c r="E61" s="209">
        <v>34.035143752510841</v>
      </c>
      <c r="F61" s="209">
        <v>52.062259485419339</v>
      </c>
      <c r="G61" s="209">
        <v>28.399414978727805</v>
      </c>
      <c r="H61" s="27">
        <v>2021</v>
      </c>
    </row>
    <row r="62" spans="1:8" x14ac:dyDescent="0.2">
      <c r="A62" s="30"/>
      <c r="B62" s="206"/>
      <c r="C62" s="209"/>
      <c r="D62" s="209">
        <v>39.622483342818249</v>
      </c>
      <c r="E62" s="209">
        <v>44.67440660493854</v>
      </c>
      <c r="F62" s="209">
        <v>64.899413961028216</v>
      </c>
      <c r="G62" s="209">
        <v>27.229486301937321</v>
      </c>
      <c r="H62" s="27">
        <v>2022</v>
      </c>
    </row>
    <row r="63" spans="1:8" x14ac:dyDescent="0.2">
      <c r="A63" s="30"/>
      <c r="B63" s="206" t="s">
        <v>62</v>
      </c>
      <c r="C63" s="209"/>
      <c r="D63" s="209">
        <v>41.799582350544945</v>
      </c>
      <c r="E63" s="209">
        <v>45.73406572345052</v>
      </c>
      <c r="F63" s="209">
        <v>33.227589896762467</v>
      </c>
      <c r="G63" s="209">
        <v>24.936617773068733</v>
      </c>
      <c r="H63" s="27">
        <v>2023</v>
      </c>
    </row>
    <row r="64" spans="1:8" x14ac:dyDescent="0.2">
      <c r="A64" s="30" t="s">
        <v>62</v>
      </c>
      <c r="B64" s="206"/>
      <c r="C64" s="209"/>
      <c r="D64" s="209"/>
      <c r="E64" s="209"/>
      <c r="F64" s="209"/>
      <c r="G64" s="209"/>
      <c r="H64" s="27"/>
    </row>
    <row r="65" spans="1:8" ht="25.5" x14ac:dyDescent="0.2">
      <c r="A65" s="208" t="s">
        <v>2875</v>
      </c>
      <c r="B65" s="206" t="s">
        <v>62</v>
      </c>
      <c r="C65" s="209"/>
      <c r="D65" s="209"/>
      <c r="E65" s="209"/>
      <c r="F65" s="209">
        <v>47.409447364437789</v>
      </c>
      <c r="G65" s="209">
        <v>0.02</v>
      </c>
      <c r="H65" s="27">
        <v>2012</v>
      </c>
    </row>
    <row r="66" spans="1:8" x14ac:dyDescent="0.2">
      <c r="A66" s="30"/>
      <c r="B66" s="206"/>
      <c r="C66" s="209"/>
      <c r="D66" s="209"/>
      <c r="E66" s="209"/>
      <c r="F66" s="209">
        <v>46.624926617513751</v>
      </c>
      <c r="G66" s="209">
        <v>9.5378763945023204E-2</v>
      </c>
      <c r="H66" s="27">
        <v>2013</v>
      </c>
    </row>
    <row r="67" spans="1:8" x14ac:dyDescent="0.2">
      <c r="A67" s="30"/>
      <c r="B67" s="206"/>
      <c r="C67" s="209"/>
      <c r="D67" s="209"/>
      <c r="E67" s="209"/>
      <c r="F67" s="209">
        <v>53.593481248996468</v>
      </c>
      <c r="G67" s="209">
        <v>1.5376521379301422</v>
      </c>
      <c r="H67" s="27">
        <v>2014</v>
      </c>
    </row>
    <row r="68" spans="1:8" x14ac:dyDescent="0.2">
      <c r="A68" s="30"/>
      <c r="B68" s="206"/>
      <c r="C68" s="209">
        <v>55.908340305219973</v>
      </c>
      <c r="D68" s="209"/>
      <c r="E68" s="209"/>
      <c r="F68" s="209">
        <v>41.264469525535297</v>
      </c>
      <c r="G68" s="209">
        <v>1.3064034946291543</v>
      </c>
      <c r="H68" s="27">
        <v>2015</v>
      </c>
    </row>
    <row r="69" spans="1:8" x14ac:dyDescent="0.2">
      <c r="A69" s="30"/>
      <c r="B69" s="206"/>
      <c r="C69" s="209"/>
      <c r="D69" s="209"/>
      <c r="E69" s="209"/>
      <c r="F69" s="209">
        <v>40.062632611065474</v>
      </c>
      <c r="G69" s="209">
        <v>6.5707288526955754</v>
      </c>
      <c r="H69" s="27">
        <v>2016</v>
      </c>
    </row>
    <row r="70" spans="1:8" x14ac:dyDescent="0.2">
      <c r="A70" s="30"/>
      <c r="B70" s="206"/>
      <c r="C70" s="209">
        <v>33.001376610436765</v>
      </c>
      <c r="D70" s="209"/>
      <c r="E70" s="209"/>
      <c r="F70" s="209">
        <v>37.602486386716386</v>
      </c>
      <c r="G70" s="209">
        <v>2.9410222122024772</v>
      </c>
      <c r="H70" s="27">
        <v>2017</v>
      </c>
    </row>
    <row r="71" spans="1:8" x14ac:dyDescent="0.2">
      <c r="A71" s="30"/>
      <c r="B71" s="206"/>
      <c r="C71" s="209">
        <v>36.700039682844313</v>
      </c>
      <c r="D71" s="209"/>
      <c r="E71" s="209"/>
      <c r="F71" s="209">
        <v>38.570418133514124</v>
      </c>
      <c r="G71" s="209">
        <v>0.48975092905641238</v>
      </c>
      <c r="H71" s="27">
        <v>2018</v>
      </c>
    </row>
    <row r="72" spans="1:8" x14ac:dyDescent="0.2">
      <c r="A72" s="30"/>
      <c r="B72" s="206"/>
      <c r="C72" s="209">
        <v>39.910710767688954</v>
      </c>
      <c r="D72" s="209">
        <v>31.007396077103316</v>
      </c>
      <c r="E72" s="209"/>
      <c r="F72" s="209">
        <v>30.043677007903593</v>
      </c>
      <c r="G72" s="209">
        <v>0.74735954550410932</v>
      </c>
      <c r="H72" s="27">
        <v>2019</v>
      </c>
    </row>
    <row r="73" spans="1:8" x14ac:dyDescent="0.2">
      <c r="A73" s="30"/>
      <c r="B73" s="206"/>
      <c r="C73" s="209">
        <v>27.014586911717924</v>
      </c>
      <c r="D73" s="209">
        <v>30.005915088887956</v>
      </c>
      <c r="E73" s="209"/>
      <c r="F73" s="209">
        <v>24.400375817799329</v>
      </c>
      <c r="G73" s="209">
        <v>2.0939844582520002</v>
      </c>
      <c r="H73" s="27">
        <v>2020</v>
      </c>
    </row>
    <row r="74" spans="1:8" x14ac:dyDescent="0.2">
      <c r="A74" s="30"/>
      <c r="B74" s="206"/>
      <c r="C74" s="209">
        <v>38.273251228935521</v>
      </c>
      <c r="D74" s="209">
        <v>32.385587705610071</v>
      </c>
      <c r="E74" s="209">
        <v>33.66393564069071</v>
      </c>
      <c r="F74" s="209">
        <v>43.339816998703313</v>
      </c>
      <c r="G74" s="209">
        <v>2.2502870119739233</v>
      </c>
      <c r="H74" s="27">
        <v>2021</v>
      </c>
    </row>
    <row r="75" spans="1:8" x14ac:dyDescent="0.2">
      <c r="A75" s="30"/>
      <c r="B75" s="206"/>
      <c r="C75" s="209"/>
      <c r="D75" s="209">
        <v>42.258769010002794</v>
      </c>
      <c r="E75" s="209">
        <v>44.651752240534449</v>
      </c>
      <c r="F75" s="209">
        <v>72.790927303666393</v>
      </c>
      <c r="G75" s="209">
        <v>17.446778500359301</v>
      </c>
      <c r="H75" s="27">
        <v>2022</v>
      </c>
    </row>
    <row r="76" spans="1:8" x14ac:dyDescent="0.2">
      <c r="A76" s="30"/>
      <c r="B76" s="206" t="s">
        <v>62</v>
      </c>
      <c r="C76" s="209"/>
      <c r="D76" s="209">
        <v>50.756949037480901</v>
      </c>
      <c r="E76" s="209">
        <v>51.719467842278632</v>
      </c>
      <c r="F76" s="209">
        <v>32.54808881982234</v>
      </c>
      <c r="G76" s="209">
        <v>13.570959012122939</v>
      </c>
      <c r="H76" s="27">
        <v>2023</v>
      </c>
    </row>
    <row r="77" spans="1:8" x14ac:dyDescent="0.2">
      <c r="A77" s="30" t="s">
        <v>62</v>
      </c>
      <c r="B77" s="206"/>
      <c r="C77" s="209"/>
      <c r="D77" s="209"/>
      <c r="E77" s="209"/>
      <c r="F77" s="209"/>
      <c r="G77" s="209"/>
      <c r="H77" s="27"/>
    </row>
    <row r="78" spans="1:8" ht="25.5" x14ac:dyDescent="0.2">
      <c r="A78" s="208" t="s">
        <v>2876</v>
      </c>
      <c r="B78" s="206" t="s">
        <v>62</v>
      </c>
      <c r="C78" s="209"/>
      <c r="D78" s="209"/>
      <c r="E78" s="209"/>
      <c r="F78" s="209">
        <v>52.361554650328799</v>
      </c>
      <c r="G78" s="209">
        <v>17.944088010709084</v>
      </c>
      <c r="H78" s="27">
        <v>2012</v>
      </c>
    </row>
    <row r="79" spans="1:8" x14ac:dyDescent="0.2">
      <c r="A79" s="30"/>
      <c r="B79" s="206"/>
      <c r="C79" s="209"/>
      <c r="D79" s="209"/>
      <c r="E79" s="209"/>
      <c r="F79" s="209">
        <v>57.687639382435918</v>
      </c>
      <c r="G79" s="209">
        <v>24.171569642969907</v>
      </c>
      <c r="H79" s="27">
        <v>2013</v>
      </c>
    </row>
    <row r="80" spans="1:8" x14ac:dyDescent="0.2">
      <c r="A80" s="30"/>
      <c r="B80" s="206"/>
      <c r="C80" s="209"/>
      <c r="D80" s="209"/>
      <c r="E80" s="209"/>
      <c r="F80" s="209">
        <v>69.967896717381961</v>
      </c>
      <c r="G80" s="209">
        <v>24.007606541401984</v>
      </c>
      <c r="H80" s="27">
        <v>2014</v>
      </c>
    </row>
    <row r="81" spans="1:8" x14ac:dyDescent="0.2">
      <c r="A81" s="30"/>
      <c r="B81" s="206"/>
      <c r="C81" s="209"/>
      <c r="D81" s="209"/>
      <c r="E81" s="209"/>
      <c r="F81" s="209">
        <v>46.698174872095926</v>
      </c>
      <c r="G81" s="209">
        <v>21.866798956231051</v>
      </c>
      <c r="H81" s="27">
        <v>2015</v>
      </c>
    </row>
    <row r="82" spans="1:8" x14ac:dyDescent="0.2">
      <c r="A82" s="30"/>
      <c r="B82" s="206"/>
      <c r="C82" s="209">
        <v>48.381911330726638</v>
      </c>
      <c r="D82" s="209"/>
      <c r="E82" s="209"/>
      <c r="F82" s="209">
        <v>38.537557851762735</v>
      </c>
      <c r="G82" s="209">
        <v>18.109329126861308</v>
      </c>
      <c r="H82" s="27">
        <v>2016</v>
      </c>
    </row>
    <row r="83" spans="1:8" x14ac:dyDescent="0.2">
      <c r="A83" s="30"/>
      <c r="B83" s="206"/>
      <c r="C83" s="209">
        <v>88.326666220713733</v>
      </c>
      <c r="D83" s="209"/>
      <c r="E83" s="209"/>
      <c r="F83" s="209">
        <v>40.403686408041551</v>
      </c>
      <c r="G83" s="209">
        <v>17.710341340877672</v>
      </c>
      <c r="H83" s="27">
        <v>2017</v>
      </c>
    </row>
    <row r="84" spans="1:8" x14ac:dyDescent="0.2">
      <c r="A84" s="30"/>
      <c r="B84" s="206"/>
      <c r="C84" s="209">
        <v>33.273048337592016</v>
      </c>
      <c r="D84" s="209"/>
      <c r="E84" s="209"/>
      <c r="F84" s="209">
        <v>47.161210007278989</v>
      </c>
      <c r="G84" s="209">
        <v>23.352118528520911</v>
      </c>
      <c r="H84" s="27">
        <v>2018</v>
      </c>
    </row>
    <row r="85" spans="1:8" x14ac:dyDescent="0.2">
      <c r="A85" s="30"/>
      <c r="B85" s="206"/>
      <c r="C85" s="209">
        <v>31.661522928588433</v>
      </c>
      <c r="D85" s="209">
        <v>33.154249621387407</v>
      </c>
      <c r="E85" s="209"/>
      <c r="F85" s="209">
        <v>33.89884800936278</v>
      </c>
      <c r="G85" s="209">
        <v>18.207010168470458</v>
      </c>
      <c r="H85" s="27">
        <v>2019</v>
      </c>
    </row>
    <row r="86" spans="1:8" x14ac:dyDescent="0.2">
      <c r="A86" s="30"/>
      <c r="B86" s="206"/>
      <c r="C86" s="209">
        <v>30.910510585073695</v>
      </c>
      <c r="D86" s="209">
        <v>34.072910672251808</v>
      </c>
      <c r="E86" s="209"/>
      <c r="F86" s="209">
        <v>26.122540440853836</v>
      </c>
      <c r="G86" s="209">
        <v>15.041152679897461</v>
      </c>
      <c r="H86" s="27">
        <v>2020</v>
      </c>
    </row>
    <row r="87" spans="1:8" x14ac:dyDescent="0.2">
      <c r="A87" s="30"/>
      <c r="B87" s="206"/>
      <c r="C87" s="209"/>
      <c r="D87" s="209">
        <v>35.026965426280391</v>
      </c>
      <c r="E87" s="209">
        <v>36.076788367521715</v>
      </c>
      <c r="F87" s="209">
        <v>44.761892420553984</v>
      </c>
      <c r="G87" s="209">
        <v>16.480859132133826</v>
      </c>
      <c r="H87" s="27">
        <v>2021</v>
      </c>
    </row>
    <row r="88" spans="1:8" x14ac:dyDescent="0.2">
      <c r="A88" s="30"/>
      <c r="B88" s="206"/>
      <c r="C88" s="209">
        <v>43.825027878025985</v>
      </c>
      <c r="D88" s="209">
        <v>46.874145388579336</v>
      </c>
      <c r="E88" s="209">
        <v>49.658366773846502</v>
      </c>
      <c r="F88" s="209">
        <v>85.402192102306671</v>
      </c>
      <c r="G88" s="209">
        <v>12.104810635197348</v>
      </c>
      <c r="H88" s="27">
        <v>2022</v>
      </c>
    </row>
    <row r="89" spans="1:8" x14ac:dyDescent="0.2">
      <c r="A89" s="30"/>
      <c r="B89" s="206" t="s">
        <v>62</v>
      </c>
      <c r="C89" s="209"/>
      <c r="D89" s="209">
        <v>60.789024264230441</v>
      </c>
      <c r="E89" s="209">
        <v>62.011071579061465</v>
      </c>
      <c r="F89" s="209">
        <v>31.431032479959605</v>
      </c>
      <c r="G89" s="209">
        <v>4.6916996195559033</v>
      </c>
      <c r="H89" s="27">
        <v>2023</v>
      </c>
    </row>
    <row r="90" spans="1:8" x14ac:dyDescent="0.2">
      <c r="A90" s="30"/>
      <c r="B90" s="206"/>
      <c r="C90" s="209"/>
      <c r="D90" s="209"/>
      <c r="E90" s="209"/>
      <c r="F90" s="209"/>
      <c r="G90" s="209"/>
      <c r="H90" s="223"/>
    </row>
    <row r="91" spans="1:8" ht="25.5" x14ac:dyDescent="0.2">
      <c r="A91" s="208" t="s">
        <v>2877</v>
      </c>
      <c r="B91" s="206" t="s">
        <v>62</v>
      </c>
      <c r="C91" s="209"/>
      <c r="D91" s="209"/>
      <c r="E91" s="209"/>
      <c r="F91" s="209">
        <v>77.3826086426253</v>
      </c>
      <c r="G91" s="209">
        <v>3.4369098407787755</v>
      </c>
      <c r="H91" s="27">
        <v>2012</v>
      </c>
    </row>
    <row r="92" spans="1:8" x14ac:dyDescent="0.2">
      <c r="A92" s="30"/>
      <c r="B92" s="206"/>
      <c r="C92" s="209"/>
      <c r="D92" s="209"/>
      <c r="E92" s="209"/>
      <c r="F92" s="209">
        <v>99.834466353909463</v>
      </c>
      <c r="G92" s="209">
        <v>18.173066427896554</v>
      </c>
      <c r="H92" s="27">
        <v>2013</v>
      </c>
    </row>
    <row r="93" spans="1:8" x14ac:dyDescent="0.2">
      <c r="A93" s="30"/>
      <c r="B93" s="206"/>
      <c r="C93" s="209"/>
      <c r="D93" s="209"/>
      <c r="E93" s="209"/>
      <c r="F93" s="209">
        <v>85.147350671231834</v>
      </c>
      <c r="G93" s="209">
        <v>14.753718601131419</v>
      </c>
      <c r="H93" s="27">
        <v>2014</v>
      </c>
    </row>
    <row r="94" spans="1:8" x14ac:dyDescent="0.2">
      <c r="A94" s="30"/>
      <c r="B94" s="206"/>
      <c r="C94" s="209"/>
      <c r="D94" s="209"/>
      <c r="E94" s="209"/>
      <c r="F94" s="209">
        <v>57.431099172632962</v>
      </c>
      <c r="G94" s="209">
        <v>12.375145719437338</v>
      </c>
      <c r="H94" s="27">
        <v>2015</v>
      </c>
    </row>
    <row r="95" spans="1:8" x14ac:dyDescent="0.2">
      <c r="A95" s="30"/>
      <c r="B95" s="206"/>
      <c r="C95" s="209"/>
      <c r="D95" s="209"/>
      <c r="E95" s="209"/>
      <c r="F95" s="209">
        <v>45.599310677298085</v>
      </c>
      <c r="G95" s="209">
        <v>10.265905120750041</v>
      </c>
      <c r="H95" s="27">
        <v>2016</v>
      </c>
    </row>
    <row r="96" spans="1:8" x14ac:dyDescent="0.2">
      <c r="A96" s="30"/>
      <c r="B96" s="206"/>
      <c r="C96" s="209"/>
      <c r="D96" s="209"/>
      <c r="E96" s="209"/>
      <c r="F96" s="209">
        <v>40.582811814378772</v>
      </c>
      <c r="G96" s="209">
        <v>12.544668721634469</v>
      </c>
      <c r="H96" s="27">
        <v>2017</v>
      </c>
    </row>
    <row r="97" spans="1:8" x14ac:dyDescent="0.2">
      <c r="A97" s="30"/>
      <c r="B97" s="206"/>
      <c r="C97" s="209"/>
      <c r="D97" s="209"/>
      <c r="E97" s="209"/>
      <c r="F97" s="209">
        <v>47.990882115597238</v>
      </c>
      <c r="G97" s="209">
        <v>10.125387547742312</v>
      </c>
      <c r="H97" s="27">
        <v>2018</v>
      </c>
    </row>
    <row r="98" spans="1:8" x14ac:dyDescent="0.2">
      <c r="A98" s="30"/>
      <c r="B98" s="206"/>
      <c r="C98" s="209"/>
      <c r="D98" s="209"/>
      <c r="E98" s="209"/>
      <c r="F98" s="209">
        <v>34.566487468797853</v>
      </c>
      <c r="G98" s="209">
        <v>7.0281612552902759</v>
      </c>
      <c r="H98" s="27">
        <v>2019</v>
      </c>
    </row>
    <row r="99" spans="1:8" x14ac:dyDescent="0.2">
      <c r="A99" s="30"/>
      <c r="B99" s="206"/>
      <c r="C99" s="209"/>
      <c r="D99" s="209"/>
      <c r="E99" s="209"/>
      <c r="F99" s="209">
        <v>25.204710159318616</v>
      </c>
      <c r="G99" s="209">
        <v>7.8757463309317215</v>
      </c>
      <c r="H99" s="27">
        <v>2020</v>
      </c>
    </row>
    <row r="100" spans="1:8" x14ac:dyDescent="0.2">
      <c r="A100" s="30"/>
      <c r="B100" s="206"/>
      <c r="C100" s="209">
        <v>42.400327303697452</v>
      </c>
      <c r="D100" s="209">
        <v>69.824245833372061</v>
      </c>
      <c r="E100" s="209"/>
      <c r="F100" s="209">
        <v>43.935664807603672</v>
      </c>
      <c r="G100" s="209">
        <v>9.1553611671219919</v>
      </c>
      <c r="H100" s="27">
        <v>2021</v>
      </c>
    </row>
    <row r="101" spans="1:8" x14ac:dyDescent="0.2">
      <c r="A101" s="30"/>
      <c r="B101" s="206"/>
      <c r="C101" s="209"/>
      <c r="D101" s="209">
        <v>63.695010958643678</v>
      </c>
      <c r="E101" s="209"/>
      <c r="F101" s="209">
        <v>78.666111142286098</v>
      </c>
      <c r="G101" s="209">
        <v>6.859281789184422</v>
      </c>
      <c r="H101" s="27">
        <v>2022</v>
      </c>
    </row>
    <row r="102" spans="1:8" x14ac:dyDescent="0.2">
      <c r="A102" s="30"/>
      <c r="B102" s="206" t="s">
        <v>62</v>
      </c>
      <c r="C102" s="209"/>
      <c r="D102" s="209">
        <v>72.81698677920518</v>
      </c>
      <c r="E102" s="209"/>
      <c r="F102" s="209">
        <v>30.260936319065699</v>
      </c>
      <c r="G102" s="209">
        <v>10.694461962815591</v>
      </c>
      <c r="H102" s="27">
        <v>2023</v>
      </c>
    </row>
    <row r="103" spans="1:8" x14ac:dyDescent="0.2">
      <c r="A103" s="30" t="s">
        <v>62</v>
      </c>
      <c r="B103" s="206"/>
      <c r="C103" s="209"/>
      <c r="D103" s="209"/>
      <c r="E103" s="209"/>
      <c r="F103" s="209"/>
      <c r="G103" s="209"/>
      <c r="H103" s="223"/>
    </row>
    <row r="104" spans="1:8" ht="24.6" customHeight="1" x14ac:dyDescent="0.2">
      <c r="A104" s="208" t="s">
        <v>2878</v>
      </c>
      <c r="B104" s="206" t="s">
        <v>62</v>
      </c>
      <c r="C104" s="209"/>
      <c r="D104" s="209"/>
      <c r="E104" s="209"/>
      <c r="F104" s="209">
        <v>54.721289741290541</v>
      </c>
      <c r="G104" s="209">
        <v>4.8827753088731116</v>
      </c>
      <c r="H104" s="27">
        <v>2012</v>
      </c>
    </row>
    <row r="105" spans="1:8" x14ac:dyDescent="0.2">
      <c r="A105" s="30"/>
      <c r="B105" s="206"/>
      <c r="C105" s="209"/>
      <c r="D105" s="209"/>
      <c r="E105" s="209"/>
      <c r="F105" s="209">
        <v>74.6514064625961</v>
      </c>
      <c r="G105" s="209">
        <v>4.3924421182218873</v>
      </c>
      <c r="H105" s="27">
        <v>2013</v>
      </c>
    </row>
    <row r="106" spans="1:8" x14ac:dyDescent="0.2">
      <c r="A106" s="30"/>
      <c r="B106" s="206"/>
      <c r="C106" s="209"/>
      <c r="D106" s="209"/>
      <c r="E106" s="209"/>
      <c r="F106" s="209">
        <v>73.335447157648019</v>
      </c>
      <c r="G106" s="209">
        <v>4.6876937331335453</v>
      </c>
      <c r="H106" s="27">
        <v>2014</v>
      </c>
    </row>
    <row r="107" spans="1:8" x14ac:dyDescent="0.2">
      <c r="A107" s="30"/>
      <c r="B107" s="206"/>
      <c r="C107" s="209"/>
      <c r="D107" s="209"/>
      <c r="E107" s="209"/>
      <c r="F107" s="209">
        <v>48.636643147370911</v>
      </c>
      <c r="G107" s="209">
        <v>5.0876332097389465</v>
      </c>
      <c r="H107" s="27">
        <v>2015</v>
      </c>
    </row>
    <row r="108" spans="1:8" x14ac:dyDescent="0.2">
      <c r="A108" s="30"/>
      <c r="B108" s="206"/>
      <c r="C108" s="209"/>
      <c r="D108" s="209"/>
      <c r="E108" s="209"/>
      <c r="F108" s="209">
        <v>37.61167684192047</v>
      </c>
      <c r="G108" s="209">
        <v>5.1970387662850168</v>
      </c>
      <c r="H108" s="27">
        <v>2016</v>
      </c>
    </row>
    <row r="109" spans="1:8" x14ac:dyDescent="0.2">
      <c r="A109" s="30"/>
      <c r="B109" s="206"/>
      <c r="C109" s="209">
        <v>79.392521485610189</v>
      </c>
      <c r="D109" s="209"/>
      <c r="E109" s="209"/>
      <c r="F109" s="209">
        <v>36.944794625979434</v>
      </c>
      <c r="G109" s="209">
        <v>9.4268947705724866</v>
      </c>
      <c r="H109" s="27">
        <v>2017</v>
      </c>
    </row>
    <row r="110" spans="1:8" x14ac:dyDescent="0.2">
      <c r="A110" s="30"/>
      <c r="B110" s="206"/>
      <c r="C110" s="209"/>
      <c r="D110" s="209"/>
      <c r="E110" s="209"/>
      <c r="F110" s="209">
        <v>46.223644844330835</v>
      </c>
      <c r="G110" s="209">
        <v>16.320153085740721</v>
      </c>
      <c r="H110" s="27">
        <v>2018</v>
      </c>
    </row>
    <row r="111" spans="1:8" x14ac:dyDescent="0.2">
      <c r="A111" s="30"/>
      <c r="B111" s="206"/>
      <c r="C111" s="209"/>
      <c r="D111" s="209"/>
      <c r="E111" s="209"/>
      <c r="F111" s="209">
        <v>32.200542342527484</v>
      </c>
      <c r="G111" s="209">
        <v>13.603882543460193</v>
      </c>
      <c r="H111" s="27">
        <v>2019</v>
      </c>
    </row>
    <row r="112" spans="1:8" x14ac:dyDescent="0.2">
      <c r="A112" s="30"/>
      <c r="B112" s="206"/>
      <c r="C112" s="209"/>
      <c r="D112" s="209"/>
      <c r="E112" s="209"/>
      <c r="F112" s="209">
        <v>24.135944546068565</v>
      </c>
      <c r="G112" s="209">
        <v>8.9143736111702037</v>
      </c>
      <c r="H112" s="27">
        <v>2020</v>
      </c>
    </row>
    <row r="113" spans="1:8" x14ac:dyDescent="0.2">
      <c r="A113" s="30"/>
      <c r="B113" s="206"/>
      <c r="C113" s="209"/>
      <c r="D113" s="209"/>
      <c r="E113" s="209"/>
      <c r="F113" s="209">
        <v>42.899605181939101</v>
      </c>
      <c r="G113" s="209">
        <v>7.4031781747665759</v>
      </c>
      <c r="H113" s="27">
        <v>2021</v>
      </c>
    </row>
    <row r="114" spans="1:8" x14ac:dyDescent="0.2">
      <c r="A114" s="30"/>
      <c r="B114" s="206"/>
      <c r="C114" s="209"/>
      <c r="D114" s="209"/>
      <c r="E114" s="209"/>
      <c r="F114" s="209">
        <v>73.938666122139509</v>
      </c>
      <c r="G114" s="209">
        <v>5.4654286395606375</v>
      </c>
      <c r="H114" s="27">
        <v>2022</v>
      </c>
    </row>
    <row r="115" spans="1:8" x14ac:dyDescent="0.2">
      <c r="A115" s="30"/>
      <c r="B115" s="206" t="s">
        <v>62</v>
      </c>
      <c r="C115" s="209"/>
      <c r="D115" s="209">
        <v>78.256327960302443</v>
      </c>
      <c r="E115" s="209"/>
      <c r="F115" s="209">
        <v>29.946303310418887</v>
      </c>
      <c r="G115" s="209">
        <v>3.7899346433784178</v>
      </c>
      <c r="H115" s="27">
        <v>2023</v>
      </c>
    </row>
    <row r="116" spans="1:8" x14ac:dyDescent="0.2">
      <c r="A116" s="30" t="s">
        <v>62</v>
      </c>
      <c r="B116" s="206"/>
      <c r="C116" s="209"/>
      <c r="D116" s="209"/>
      <c r="E116" s="209"/>
      <c r="F116" s="209"/>
      <c r="G116" s="209"/>
      <c r="H116" s="223"/>
    </row>
    <row r="117" spans="1:8" ht="38.25" x14ac:dyDescent="0.2">
      <c r="A117" s="208" t="s">
        <v>2879</v>
      </c>
      <c r="B117" s="206" t="s">
        <v>62</v>
      </c>
      <c r="C117" s="209">
        <v>90.602764562217573</v>
      </c>
      <c r="D117" s="209"/>
      <c r="E117" s="209"/>
      <c r="F117" s="209">
        <v>28.830263408976595</v>
      </c>
      <c r="G117" s="209">
        <v>23.485580921439933</v>
      </c>
      <c r="H117" s="27">
        <v>2012</v>
      </c>
    </row>
    <row r="118" spans="1:8" x14ac:dyDescent="0.2">
      <c r="A118" s="30"/>
      <c r="B118" s="206"/>
      <c r="C118" s="209">
        <v>68.504696620862077</v>
      </c>
      <c r="D118" s="209"/>
      <c r="E118" s="209"/>
      <c r="F118" s="209">
        <v>42.467365601435723</v>
      </c>
      <c r="G118" s="209">
        <v>27.638834056108458</v>
      </c>
      <c r="H118" s="27">
        <v>2013</v>
      </c>
    </row>
    <row r="119" spans="1:8" x14ac:dyDescent="0.2">
      <c r="A119" s="30"/>
      <c r="B119" s="206"/>
      <c r="C119" s="209">
        <v>61.205955384743973</v>
      </c>
      <c r="D119" s="209"/>
      <c r="E119" s="209"/>
      <c r="F119" s="209">
        <v>44.950751116391487</v>
      </c>
      <c r="G119" s="209">
        <v>20.522643703353562</v>
      </c>
      <c r="H119" s="27">
        <v>2014</v>
      </c>
    </row>
    <row r="120" spans="1:8" x14ac:dyDescent="0.2">
      <c r="A120" s="30"/>
      <c r="B120" s="206"/>
      <c r="C120" s="209">
        <v>45.970738306193304</v>
      </c>
      <c r="D120" s="209"/>
      <c r="E120" s="209"/>
      <c r="F120" s="209">
        <v>30.370105247408489</v>
      </c>
      <c r="G120" s="209">
        <v>23.431238034740179</v>
      </c>
      <c r="H120" s="27">
        <v>2015</v>
      </c>
    </row>
    <row r="121" spans="1:8" x14ac:dyDescent="0.2">
      <c r="A121" s="30"/>
      <c r="B121" s="206"/>
      <c r="C121" s="209">
        <v>35.461134202365869</v>
      </c>
      <c r="D121" s="209"/>
      <c r="E121" s="209"/>
      <c r="F121" s="209">
        <v>25.317540134744021</v>
      </c>
      <c r="G121" s="209">
        <v>24.618557925653576</v>
      </c>
      <c r="H121" s="27">
        <v>2016</v>
      </c>
    </row>
    <row r="122" spans="1:8" x14ac:dyDescent="0.2">
      <c r="A122" s="30"/>
      <c r="B122" s="206"/>
      <c r="C122" s="209">
        <v>31.107478099515063</v>
      </c>
      <c r="D122" s="209"/>
      <c r="E122" s="209"/>
      <c r="F122" s="209">
        <v>29.023021309652432</v>
      </c>
      <c r="G122" s="209">
        <v>18.771342986561713</v>
      </c>
      <c r="H122" s="27">
        <v>2017</v>
      </c>
    </row>
    <row r="123" spans="1:8" x14ac:dyDescent="0.2">
      <c r="A123" s="30"/>
      <c r="B123" s="206"/>
      <c r="C123" s="209">
        <v>22.674775482248108</v>
      </c>
      <c r="D123" s="209"/>
      <c r="E123" s="209"/>
      <c r="F123" s="209">
        <v>31.331810209590643</v>
      </c>
      <c r="G123" s="209">
        <v>19.176328936430341</v>
      </c>
      <c r="H123" s="27">
        <v>2018</v>
      </c>
    </row>
    <row r="124" spans="1:8" x14ac:dyDescent="0.2">
      <c r="A124" s="30"/>
      <c r="B124" s="206"/>
      <c r="C124" s="209">
        <v>20.784234794395374</v>
      </c>
      <c r="D124" s="209"/>
      <c r="E124" s="209"/>
      <c r="F124" s="209">
        <v>29.039909047439409</v>
      </c>
      <c r="G124" s="209">
        <v>15.611695524550004</v>
      </c>
      <c r="H124" s="27">
        <v>2019</v>
      </c>
    </row>
    <row r="125" spans="1:8" x14ac:dyDescent="0.2">
      <c r="A125" s="30"/>
      <c r="B125" s="206"/>
      <c r="C125" s="209">
        <v>20.992705388069751</v>
      </c>
      <c r="D125" s="209"/>
      <c r="E125" s="209"/>
      <c r="F125" s="209">
        <v>24.639618080359718</v>
      </c>
      <c r="G125" s="209">
        <v>20.443658713912011</v>
      </c>
      <c r="H125" s="27">
        <v>2020</v>
      </c>
    </row>
    <row r="126" spans="1:8" x14ac:dyDescent="0.2">
      <c r="A126" s="30"/>
      <c r="B126" s="206"/>
      <c r="C126" s="209">
        <v>19.379703024500117</v>
      </c>
      <c r="D126" s="209"/>
      <c r="E126" s="209"/>
      <c r="F126" s="209">
        <v>31.782822600926778</v>
      </c>
      <c r="G126" s="209">
        <v>25.02996556539393</v>
      </c>
      <c r="H126" s="27">
        <v>2021</v>
      </c>
    </row>
    <row r="127" spans="1:8" x14ac:dyDescent="0.2">
      <c r="A127" s="30"/>
      <c r="B127" s="206"/>
      <c r="C127" s="209">
        <v>26.775180124975066</v>
      </c>
      <c r="D127" s="209"/>
      <c r="E127" s="209"/>
      <c r="F127" s="209">
        <v>46.974827199419174</v>
      </c>
      <c r="G127" s="209">
        <v>20.737725215280491</v>
      </c>
      <c r="H127" s="27">
        <v>2022</v>
      </c>
    </row>
    <row r="128" spans="1:8" x14ac:dyDescent="0.2">
      <c r="A128" s="30"/>
      <c r="B128" s="206" t="s">
        <v>62</v>
      </c>
      <c r="C128" s="209">
        <v>27.495226287815019</v>
      </c>
      <c r="D128" s="209"/>
      <c r="E128" s="209"/>
      <c r="F128" s="209">
        <v>28.254931328144092</v>
      </c>
      <c r="G128" s="209">
        <v>13.40923365243196</v>
      </c>
      <c r="H128" s="27">
        <v>2023</v>
      </c>
    </row>
    <row r="129" spans="1:8" x14ac:dyDescent="0.2">
      <c r="A129" s="30" t="s">
        <v>62</v>
      </c>
      <c r="B129" s="206"/>
      <c r="C129" s="209"/>
      <c r="D129" s="209"/>
      <c r="E129" s="209"/>
      <c r="F129" s="209"/>
      <c r="G129" s="209"/>
      <c r="H129" s="27"/>
    </row>
    <row r="130" spans="1:8" ht="38.25" x14ac:dyDescent="0.2">
      <c r="A130" s="208" t="s">
        <v>2880</v>
      </c>
      <c r="B130" s="206" t="s">
        <v>62</v>
      </c>
      <c r="C130" s="209"/>
      <c r="D130" s="209"/>
      <c r="E130" s="209"/>
      <c r="F130" s="209">
        <v>43.342268460706315</v>
      </c>
      <c r="G130" s="209">
        <v>31.544699613313981</v>
      </c>
      <c r="H130" s="27">
        <v>2012</v>
      </c>
    </row>
    <row r="131" spans="1:8" x14ac:dyDescent="0.2">
      <c r="A131" s="30"/>
      <c r="B131" s="206"/>
      <c r="C131" s="209"/>
      <c r="D131" s="209"/>
      <c r="E131" s="209"/>
      <c r="F131" s="209">
        <v>47.064487299968789</v>
      </c>
      <c r="G131" s="209">
        <v>30.659656860532341</v>
      </c>
      <c r="H131" s="27">
        <v>2013</v>
      </c>
    </row>
    <row r="132" spans="1:8" x14ac:dyDescent="0.2">
      <c r="A132" s="30"/>
      <c r="B132" s="206"/>
      <c r="C132" s="209">
        <v>62.377674274622059</v>
      </c>
      <c r="D132" s="209"/>
      <c r="E132" s="209"/>
      <c r="F132" s="209">
        <v>56.595026610602702</v>
      </c>
      <c r="G132" s="209">
        <v>24.829845326816304</v>
      </c>
      <c r="H132" s="27">
        <v>2014</v>
      </c>
    </row>
    <row r="133" spans="1:8" x14ac:dyDescent="0.2">
      <c r="A133" s="30"/>
      <c r="B133" s="206"/>
      <c r="C133" s="209">
        <v>52.225744001716812</v>
      </c>
      <c r="D133" s="209"/>
      <c r="E133" s="209"/>
      <c r="F133" s="209">
        <v>40.69994935379426</v>
      </c>
      <c r="G133" s="209">
        <v>22.816106573065223</v>
      </c>
      <c r="H133" s="27">
        <v>2015</v>
      </c>
    </row>
    <row r="134" spans="1:8" x14ac:dyDescent="0.2">
      <c r="A134" s="30"/>
      <c r="B134" s="206"/>
      <c r="C134" s="209">
        <v>50.042838056116281</v>
      </c>
      <c r="D134" s="209"/>
      <c r="E134" s="209"/>
      <c r="F134" s="209">
        <v>38.528886587936682</v>
      </c>
      <c r="G134" s="209">
        <v>21.37934876380557</v>
      </c>
      <c r="H134" s="27">
        <v>2016</v>
      </c>
    </row>
    <row r="135" spans="1:8" x14ac:dyDescent="0.2">
      <c r="A135" s="30"/>
      <c r="B135" s="206"/>
      <c r="C135" s="209">
        <v>30.1041660234897</v>
      </c>
      <c r="D135" s="209"/>
      <c r="E135" s="209"/>
      <c r="F135" s="209">
        <v>38.419069598474017</v>
      </c>
      <c r="G135" s="209">
        <v>25.843911358371951</v>
      </c>
      <c r="H135" s="27">
        <v>2017</v>
      </c>
    </row>
    <row r="136" spans="1:8" x14ac:dyDescent="0.2">
      <c r="A136" s="30"/>
      <c r="B136" s="206"/>
      <c r="C136" s="209">
        <v>27.864257555252109</v>
      </c>
      <c r="D136" s="209"/>
      <c r="E136" s="209"/>
      <c r="F136" s="209">
        <v>41.997263329126341</v>
      </c>
      <c r="G136" s="209">
        <v>17.207033991223071</v>
      </c>
      <c r="H136" s="27">
        <v>2018</v>
      </c>
    </row>
    <row r="137" spans="1:8" x14ac:dyDescent="0.2">
      <c r="A137" s="30"/>
      <c r="B137" s="206"/>
      <c r="C137" s="209">
        <v>22.573513370763354</v>
      </c>
      <c r="D137" s="209"/>
      <c r="E137" s="209"/>
      <c r="F137" s="209">
        <v>32.762268303685289</v>
      </c>
      <c r="G137" s="209">
        <v>19.20593446139042</v>
      </c>
      <c r="H137" s="27">
        <v>2019</v>
      </c>
    </row>
    <row r="138" spans="1:8" x14ac:dyDescent="0.2">
      <c r="A138" s="30"/>
      <c r="B138" s="206"/>
      <c r="C138" s="209">
        <v>25.355932362488588</v>
      </c>
      <c r="D138" s="209"/>
      <c r="E138" s="209"/>
      <c r="F138" s="209">
        <v>25.314951956454419</v>
      </c>
      <c r="G138" s="209">
        <v>17.531019223161508</v>
      </c>
      <c r="H138" s="27">
        <v>2020</v>
      </c>
    </row>
    <row r="139" spans="1:8" x14ac:dyDescent="0.2">
      <c r="A139" s="30"/>
      <c r="B139" s="206"/>
      <c r="C139" s="209"/>
      <c r="D139" s="209"/>
      <c r="E139" s="209"/>
      <c r="F139" s="209">
        <v>41.393301393696106</v>
      </c>
      <c r="G139" s="209">
        <v>13.816280111516862</v>
      </c>
      <c r="H139" s="27">
        <v>2021</v>
      </c>
    </row>
    <row r="140" spans="1:8" x14ac:dyDescent="0.2">
      <c r="A140" s="30"/>
      <c r="B140" s="206"/>
      <c r="C140" s="209"/>
      <c r="D140" s="209"/>
      <c r="E140" s="209"/>
      <c r="F140" s="209">
        <v>75.896499649012767</v>
      </c>
      <c r="G140" s="209">
        <v>22.592748507104524</v>
      </c>
      <c r="H140" s="27">
        <v>2022</v>
      </c>
    </row>
    <row r="141" spans="1:8" x14ac:dyDescent="0.2">
      <c r="A141" s="31"/>
      <c r="B141" s="207" t="s">
        <v>62</v>
      </c>
      <c r="C141" s="210"/>
      <c r="D141" s="210"/>
      <c r="E141" s="210"/>
      <c r="F141" s="210">
        <v>29.48663667449949</v>
      </c>
      <c r="G141" s="210">
        <v>26.3367371189489</v>
      </c>
      <c r="H141" s="27">
        <v>2023</v>
      </c>
    </row>
    <row r="142" spans="1:8" x14ac:dyDescent="0.2">
      <c r="A142" s="30" t="s">
        <v>62</v>
      </c>
      <c r="C142" s="3"/>
      <c r="D142" s="473"/>
      <c r="E142" s="473"/>
      <c r="F142" s="3"/>
      <c r="G142" s="3"/>
      <c r="H142" s="3"/>
    </row>
    <row r="143" spans="1:8" x14ac:dyDescent="0.2">
      <c r="A143" s="202"/>
      <c r="B143" s="24"/>
      <c r="C143" s="222"/>
      <c r="D143" s="474"/>
      <c r="E143" s="474"/>
      <c r="F143" s="222"/>
      <c r="G143" s="222"/>
      <c r="H143" s="3"/>
    </row>
    <row r="144" spans="1:8" x14ac:dyDescent="0.2">
      <c r="A144" s="24"/>
      <c r="B144" s="24"/>
      <c r="C144" s="222"/>
      <c r="D144" s="474"/>
      <c r="E144" s="474"/>
      <c r="F144" s="222"/>
      <c r="G144" s="222"/>
      <c r="H144" s="3"/>
    </row>
    <row r="145" spans="1:8" x14ac:dyDescent="0.2">
      <c r="A145" s="24"/>
      <c r="B145" s="24"/>
      <c r="C145" s="222"/>
      <c r="D145" s="474"/>
      <c r="E145" s="474"/>
      <c r="F145" s="222"/>
      <c r="G145" s="222"/>
      <c r="H145" s="3"/>
    </row>
    <row r="146" spans="1:8" x14ac:dyDescent="0.2">
      <c r="A146" s="24"/>
      <c r="B146" s="24"/>
      <c r="C146" s="222"/>
      <c r="D146" s="474"/>
      <c r="E146" s="474"/>
      <c r="F146" s="222"/>
      <c r="G146" s="222"/>
      <c r="H146" s="3"/>
    </row>
    <row r="147" spans="1:8" x14ac:dyDescent="0.2">
      <c r="A147" s="24"/>
      <c r="B147" s="24"/>
      <c r="C147" s="222"/>
      <c r="D147" s="474"/>
      <c r="E147" s="474"/>
      <c r="F147" s="222"/>
      <c r="G147" s="222"/>
      <c r="H147" s="3"/>
    </row>
  </sheetData>
  <pageMargins left="0.7" right="0.7" top="0.75" bottom="0.75" header="0.3" footer="0.3"/>
  <pageSetup orientation="portrait" r:id="rId1"/>
  <drawing r:id="rId2"/>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2D39DCF-A663-4497-AAA5-8522C7EB87B6}">
  <sheetPr>
    <tabColor theme="4" tint="0.39997558519241921"/>
  </sheetPr>
  <dimension ref="A1:Z242"/>
  <sheetViews>
    <sheetView zoomScale="80" zoomScaleNormal="80" workbookViewId="0">
      <selection activeCell="X20" sqref="X20"/>
    </sheetView>
  </sheetViews>
  <sheetFormatPr defaultColWidth="8.7109375" defaultRowHeight="12.75" x14ac:dyDescent="0.2"/>
  <cols>
    <col min="1" max="1" width="7.42578125" style="1" customWidth="1"/>
    <col min="2" max="2" width="2" style="1" customWidth="1"/>
    <col min="3" max="3" width="11.7109375" style="1" customWidth="1"/>
    <col min="4" max="4" width="11.42578125" style="1" customWidth="1"/>
    <col min="5" max="5" width="9.85546875" style="1" customWidth="1"/>
    <col min="6" max="7" width="8.7109375" style="1"/>
    <col min="8" max="8" width="1.42578125" style="1" customWidth="1"/>
    <col min="9" max="9" width="10.85546875" style="1" customWidth="1"/>
    <col min="10" max="10" width="7.85546875" style="1" customWidth="1"/>
    <col min="11" max="11" width="5.7109375" style="1" customWidth="1"/>
    <col min="12" max="13" width="8.7109375" style="1"/>
    <col min="14" max="14" width="1.42578125" style="1" customWidth="1"/>
    <col min="15" max="15" width="10.85546875" style="1" customWidth="1"/>
    <col min="16" max="16" width="9" style="1" customWidth="1"/>
    <col min="17" max="16384" width="8.7109375" style="1"/>
  </cols>
  <sheetData>
    <row r="1" spans="1:1" ht="15" x14ac:dyDescent="0.25">
      <c r="A1" s="2" t="s">
        <v>377</v>
      </c>
    </row>
    <row r="2" spans="1:1" ht="15" x14ac:dyDescent="0.25">
      <c r="A2" s="2"/>
    </row>
    <row r="3" spans="1:1" ht="15" x14ac:dyDescent="0.25">
      <c r="A3" s="2"/>
    </row>
    <row r="4" spans="1:1" ht="15" x14ac:dyDescent="0.25">
      <c r="A4" s="2"/>
    </row>
    <row r="5" spans="1:1" ht="15" x14ac:dyDescent="0.25">
      <c r="A5" s="2"/>
    </row>
    <row r="6" spans="1:1" ht="15" x14ac:dyDescent="0.25">
      <c r="A6" s="2"/>
    </row>
    <row r="7" spans="1:1" ht="15" x14ac:dyDescent="0.25">
      <c r="A7" s="2"/>
    </row>
    <row r="8" spans="1:1" ht="15" x14ac:dyDescent="0.25">
      <c r="A8" s="2"/>
    </row>
    <row r="9" spans="1:1" ht="15" x14ac:dyDescent="0.25">
      <c r="A9" s="2"/>
    </row>
    <row r="10" spans="1:1" ht="15" x14ac:dyDescent="0.25">
      <c r="A10" s="2"/>
    </row>
    <row r="11" spans="1:1" ht="15" x14ac:dyDescent="0.25">
      <c r="A11" s="2"/>
    </row>
    <row r="12" spans="1:1" ht="15" x14ac:dyDescent="0.25">
      <c r="A12" s="2"/>
    </row>
    <row r="13" spans="1:1" ht="15" x14ac:dyDescent="0.25">
      <c r="A13" s="2"/>
    </row>
    <row r="14" spans="1:1" ht="15" x14ac:dyDescent="0.25">
      <c r="A14" s="2"/>
    </row>
    <row r="15" spans="1:1" ht="15" x14ac:dyDescent="0.25">
      <c r="A15" s="2"/>
    </row>
    <row r="16" spans="1:1" ht="15" x14ac:dyDescent="0.25">
      <c r="A16" s="2"/>
    </row>
    <row r="17" spans="1:26" ht="15" x14ac:dyDescent="0.25">
      <c r="A17" s="2"/>
    </row>
    <row r="18" spans="1:26" ht="15" x14ac:dyDescent="0.25">
      <c r="A18" s="2"/>
    </row>
    <row r="19" spans="1:26" x14ac:dyDescent="0.2">
      <c r="A19" s="84" t="s">
        <v>325</v>
      </c>
      <c r="B19" s="712"/>
      <c r="C19" s="712"/>
      <c r="D19" s="712"/>
      <c r="E19" s="712"/>
      <c r="F19" s="712"/>
      <c r="G19" s="712"/>
      <c r="H19" s="712"/>
      <c r="I19" s="712"/>
      <c r="J19" s="712"/>
      <c r="K19" s="712"/>
      <c r="L19" s="712"/>
      <c r="M19" s="712"/>
      <c r="N19" s="712"/>
      <c r="O19" s="712"/>
      <c r="P19" s="712"/>
      <c r="Q19" s="712"/>
      <c r="R19" s="712"/>
    </row>
    <row r="20" spans="1:26" x14ac:dyDescent="0.2">
      <c r="A20" s="25" t="s">
        <v>360</v>
      </c>
    </row>
    <row r="21" spans="1:26" x14ac:dyDescent="0.2">
      <c r="A21" s="84" t="s">
        <v>2889</v>
      </c>
    </row>
    <row r="22" spans="1:26" x14ac:dyDescent="0.2">
      <c r="A22" s="197"/>
    </row>
    <row r="23" spans="1:26" x14ac:dyDescent="0.2">
      <c r="A23" s="197"/>
    </row>
    <row r="24" spans="1:26" x14ac:dyDescent="0.2">
      <c r="A24" s="25"/>
    </row>
    <row r="25" spans="1:26" x14ac:dyDescent="0.2">
      <c r="A25" s="8" t="s">
        <v>374</v>
      </c>
      <c r="G25" s="8" t="s">
        <v>2183</v>
      </c>
      <c r="M25" s="8" t="s">
        <v>2184</v>
      </c>
    </row>
    <row r="26" spans="1:26" x14ac:dyDescent="0.2">
      <c r="A26" s="35"/>
      <c r="B26" s="204"/>
      <c r="C26" s="198" t="s">
        <v>17</v>
      </c>
      <c r="D26" s="198" t="s">
        <v>17</v>
      </c>
      <c r="E26" s="26"/>
      <c r="G26" s="35"/>
      <c r="H26" s="204"/>
      <c r="I26" s="198" t="s">
        <v>17</v>
      </c>
      <c r="J26" s="198" t="s">
        <v>17</v>
      </c>
      <c r="K26" s="26"/>
      <c r="M26" s="35"/>
      <c r="N26" s="204"/>
      <c r="O26" s="198" t="s">
        <v>17</v>
      </c>
      <c r="P26" s="198" t="s">
        <v>17</v>
      </c>
      <c r="Q26" s="26"/>
      <c r="W26" s="296"/>
      <c r="Z26" s="296"/>
    </row>
    <row r="27" spans="1:26" x14ac:dyDescent="0.2">
      <c r="A27" s="16"/>
      <c r="B27" s="205"/>
      <c r="C27" s="199" t="s">
        <v>361</v>
      </c>
      <c r="D27" s="199" t="s">
        <v>362</v>
      </c>
      <c r="E27" s="135"/>
      <c r="G27" s="16"/>
      <c r="H27" s="205"/>
      <c r="I27" s="199" t="s">
        <v>361</v>
      </c>
      <c r="J27" s="199" t="s">
        <v>362</v>
      </c>
      <c r="K27" s="135"/>
      <c r="M27" s="16"/>
      <c r="N27" s="205"/>
      <c r="O27" s="199" t="s">
        <v>361</v>
      </c>
      <c r="P27" s="199" t="s">
        <v>362</v>
      </c>
      <c r="Q27" s="135"/>
      <c r="W27" s="296"/>
      <c r="Z27" s="296"/>
    </row>
    <row r="28" spans="1:26" x14ac:dyDescent="0.2">
      <c r="A28" s="16"/>
      <c r="B28" s="205"/>
      <c r="C28" s="200" t="s">
        <v>3011</v>
      </c>
      <c r="D28" s="200" t="s">
        <v>59</v>
      </c>
      <c r="E28" s="73" t="s">
        <v>61</v>
      </c>
      <c r="G28" s="16"/>
      <c r="H28" s="205"/>
      <c r="I28" s="200" t="s">
        <v>3011</v>
      </c>
      <c r="J28" s="200" t="s">
        <v>59</v>
      </c>
      <c r="K28" s="73" t="s">
        <v>61</v>
      </c>
      <c r="M28" s="16"/>
      <c r="N28" s="205"/>
      <c r="O28" s="200" t="s">
        <v>3011</v>
      </c>
      <c r="P28" s="200" t="s">
        <v>59</v>
      </c>
      <c r="Q28" s="73" t="s">
        <v>61</v>
      </c>
      <c r="W28" s="296"/>
      <c r="Z28" s="296"/>
    </row>
    <row r="29" spans="1:26" x14ac:dyDescent="0.2">
      <c r="A29" s="24" t="s">
        <v>7</v>
      </c>
      <c r="B29" s="348" t="s">
        <v>7</v>
      </c>
      <c r="C29" s="299">
        <v>1.53570287555806E-2</v>
      </c>
      <c r="D29" s="299">
        <v>1.228115851434737</v>
      </c>
      <c r="E29" s="27">
        <v>2012</v>
      </c>
      <c r="F29" s="30"/>
      <c r="G29" s="206" t="s">
        <v>320</v>
      </c>
      <c r="H29" s="206" t="s">
        <v>320</v>
      </c>
      <c r="I29" s="199">
        <v>1.0184943012838199E-2</v>
      </c>
      <c r="J29" s="199">
        <v>1.1947984953860458</v>
      </c>
      <c r="K29" s="27">
        <v>2012</v>
      </c>
      <c r="M29" s="208" t="s">
        <v>318</v>
      </c>
      <c r="N29" s="206" t="s">
        <v>318</v>
      </c>
      <c r="O29" s="199">
        <v>1.9810170420878999E-3</v>
      </c>
      <c r="P29" s="199">
        <v>1.4547233032331985</v>
      </c>
      <c r="Q29" s="27">
        <v>2012</v>
      </c>
      <c r="W29" s="296"/>
      <c r="Z29" s="296"/>
    </row>
    <row r="30" spans="1:26" x14ac:dyDescent="0.2">
      <c r="A30" s="24"/>
      <c r="B30" s="348"/>
      <c r="C30" s="299">
        <v>2.7956097978303202E-2</v>
      </c>
      <c r="D30" s="299">
        <v>1.1326705089968141</v>
      </c>
      <c r="E30" s="27">
        <v>2013</v>
      </c>
      <c r="F30" s="30"/>
      <c r="G30" s="206"/>
      <c r="H30" s="206"/>
      <c r="I30" s="199">
        <v>1.3832388971498299E-2</v>
      </c>
      <c r="J30" s="199">
        <v>1.1571319751868847</v>
      </c>
      <c r="K30" s="27">
        <v>2013</v>
      </c>
      <c r="M30" s="30"/>
      <c r="N30" s="206"/>
      <c r="O30" s="199">
        <v>3.6413349325605002E-3</v>
      </c>
      <c r="P30" s="199">
        <v>1.3822916592987002</v>
      </c>
      <c r="Q30" s="27">
        <v>2013</v>
      </c>
      <c r="W30" s="296"/>
      <c r="Z30" s="296"/>
    </row>
    <row r="31" spans="1:26" x14ac:dyDescent="0.2">
      <c r="A31" s="24"/>
      <c r="B31" s="24"/>
      <c r="C31" s="299">
        <v>6.3996401673245398E-2</v>
      </c>
      <c r="D31" s="299">
        <v>1.0363549987863998</v>
      </c>
      <c r="E31" s="27">
        <v>2014</v>
      </c>
      <c r="F31" s="30"/>
      <c r="G31" s="206"/>
      <c r="H31" s="206"/>
      <c r="I31" s="199">
        <v>1.7665170116910999E-2</v>
      </c>
      <c r="J31" s="199">
        <v>1.0407424801861229</v>
      </c>
      <c r="K31" s="27">
        <v>2014</v>
      </c>
      <c r="M31" s="30"/>
      <c r="N31" s="206"/>
      <c r="O31" s="199">
        <v>7.2592577293868E-3</v>
      </c>
      <c r="P31" s="199">
        <v>1.1691709586879724</v>
      </c>
      <c r="Q31" s="27">
        <v>2014</v>
      </c>
      <c r="W31" s="296"/>
      <c r="Z31" s="296"/>
    </row>
    <row r="32" spans="1:26" x14ac:dyDescent="0.2">
      <c r="A32" s="24"/>
      <c r="B32" s="24"/>
      <c r="C32" s="299">
        <v>9.3397974802662098E-2</v>
      </c>
      <c r="D32" s="299">
        <v>0.90335640412868479</v>
      </c>
      <c r="E32" s="27">
        <v>2015</v>
      </c>
      <c r="F32" s="30"/>
      <c r="G32" s="24"/>
      <c r="H32" s="24"/>
      <c r="I32" s="199">
        <v>2.1953049632932001E-2</v>
      </c>
      <c r="J32" s="199">
        <v>1.0451709526442761</v>
      </c>
      <c r="K32" s="27">
        <v>2015</v>
      </c>
      <c r="M32" s="30"/>
      <c r="N32" s="206"/>
      <c r="O32" s="199">
        <v>1.19909204618644E-2</v>
      </c>
      <c r="P32" s="199">
        <v>1.1278346233137309</v>
      </c>
      <c r="Q32" s="27">
        <v>2015</v>
      </c>
      <c r="W32" s="296"/>
      <c r="Z32" s="296"/>
    </row>
    <row r="33" spans="1:26" x14ac:dyDescent="0.2">
      <c r="A33" s="24"/>
      <c r="B33" s="24"/>
      <c r="C33" s="299">
        <v>0.120640603343738</v>
      </c>
      <c r="D33" s="299">
        <v>0.85265153660350146</v>
      </c>
      <c r="E33" s="27">
        <v>2016</v>
      </c>
      <c r="F33" s="30"/>
      <c r="G33" s="24"/>
      <c r="H33" s="24"/>
      <c r="I33" s="199">
        <v>3.8202877363635299E-2</v>
      </c>
      <c r="J33" s="199">
        <v>1.0415731768069765</v>
      </c>
      <c r="K33" s="27">
        <v>2016</v>
      </c>
      <c r="M33" s="30"/>
      <c r="N33" s="206"/>
      <c r="O33" s="199">
        <v>2.1188448115227299E-2</v>
      </c>
      <c r="P33" s="199">
        <v>1.2435139473916381</v>
      </c>
      <c r="Q33" s="27">
        <v>2016</v>
      </c>
      <c r="W33" s="296"/>
      <c r="Z33" s="296"/>
    </row>
    <row r="34" spans="1:26" x14ac:dyDescent="0.2">
      <c r="A34" s="24"/>
      <c r="B34" s="24"/>
      <c r="C34" s="299">
        <v>0.1497367960154998</v>
      </c>
      <c r="D34" s="299">
        <v>0.86758400079852815</v>
      </c>
      <c r="E34" s="27">
        <v>2017</v>
      </c>
      <c r="F34" s="30"/>
      <c r="G34" s="24"/>
      <c r="H34" s="24"/>
      <c r="I34" s="199">
        <v>7.5818813242742394E-2</v>
      </c>
      <c r="J34" s="199">
        <v>0.87726349182159469</v>
      </c>
      <c r="K34" s="27">
        <v>2017</v>
      </c>
      <c r="M34" s="30"/>
      <c r="N34" s="206"/>
      <c r="O34" s="199">
        <v>3.48530576392043E-2</v>
      </c>
      <c r="P34" s="199">
        <v>1.2337260007391324</v>
      </c>
      <c r="Q34" s="27">
        <v>2017</v>
      </c>
      <c r="W34" s="296"/>
      <c r="Z34" s="296"/>
    </row>
    <row r="35" spans="1:26" x14ac:dyDescent="0.2">
      <c r="A35" s="24"/>
      <c r="B35" s="24"/>
      <c r="C35" s="299">
        <v>0.16889330551276749</v>
      </c>
      <c r="D35" s="299">
        <v>0.68990248829524536</v>
      </c>
      <c r="E35" s="27">
        <v>2018</v>
      </c>
      <c r="F35" s="30"/>
      <c r="G35" s="24"/>
      <c r="H35" s="24"/>
      <c r="I35" s="205">
        <v>8.5755672512943207E-2</v>
      </c>
      <c r="J35" s="199">
        <v>0.82120001028655354</v>
      </c>
      <c r="K35" s="27">
        <v>2018</v>
      </c>
      <c r="M35" s="30"/>
      <c r="N35" s="206"/>
      <c r="O35" s="199">
        <v>4.54207124791575E-2</v>
      </c>
      <c r="P35" s="199">
        <v>1.1235773302129792</v>
      </c>
      <c r="Q35" s="27">
        <v>2018</v>
      </c>
      <c r="W35" s="296"/>
      <c r="Z35" s="296"/>
    </row>
    <row r="36" spans="1:26" x14ac:dyDescent="0.2">
      <c r="A36" s="24"/>
      <c r="B36" s="24"/>
      <c r="C36" s="299">
        <v>0.18409912650055979</v>
      </c>
      <c r="D36" s="299">
        <v>0.65477709014974683</v>
      </c>
      <c r="E36" s="27">
        <v>2019</v>
      </c>
      <c r="F36" s="30"/>
      <c r="G36" s="24"/>
      <c r="H36" s="24"/>
      <c r="I36" s="205">
        <v>9.8401609021889505E-2</v>
      </c>
      <c r="J36" s="199">
        <v>0.77859598673866492</v>
      </c>
      <c r="K36" s="27">
        <v>2019</v>
      </c>
      <c r="M36" s="30"/>
      <c r="N36" s="466"/>
      <c r="O36" s="199">
        <v>6.0948112236342403E-2</v>
      </c>
      <c r="P36" s="199">
        <v>1.0728414430170616</v>
      </c>
      <c r="Q36" s="27">
        <v>2019</v>
      </c>
      <c r="W36" s="296"/>
      <c r="Z36" s="296"/>
    </row>
    <row r="37" spans="1:26" x14ac:dyDescent="0.2">
      <c r="A37" s="24"/>
      <c r="B37" s="24"/>
      <c r="C37" s="299">
        <v>0.20260485450503241</v>
      </c>
      <c r="D37" s="299">
        <v>0.64108267775007999</v>
      </c>
      <c r="E37" s="27">
        <v>2020</v>
      </c>
      <c r="F37" s="30"/>
      <c r="G37" s="24"/>
      <c r="H37" s="24"/>
      <c r="I37" s="205">
        <v>0.115737364773402</v>
      </c>
      <c r="J37" s="199">
        <v>0.82139636562636298</v>
      </c>
      <c r="K37" s="27">
        <v>2020</v>
      </c>
      <c r="M37" s="30"/>
      <c r="N37" s="466"/>
      <c r="O37" s="199">
        <v>6.7888439960476193E-2</v>
      </c>
      <c r="P37" s="199">
        <v>1.0393019309962184</v>
      </c>
      <c r="Q37" s="27">
        <v>2020</v>
      </c>
      <c r="S37" s="296"/>
      <c r="W37" s="296"/>
      <c r="Z37" s="296"/>
    </row>
    <row r="38" spans="1:26" x14ac:dyDescent="0.2">
      <c r="A38" s="24"/>
      <c r="B38" s="24"/>
      <c r="C38" s="299">
        <v>0.22536355954833601</v>
      </c>
      <c r="D38" s="299">
        <v>0.59716924630589974</v>
      </c>
      <c r="E38" s="27">
        <v>2021</v>
      </c>
      <c r="F38" s="30"/>
      <c r="G38" s="24"/>
      <c r="H38" s="24"/>
      <c r="I38" s="205">
        <v>0.14286266966382119</v>
      </c>
      <c r="J38" s="199">
        <v>0.84100486651123041</v>
      </c>
      <c r="K38" s="27">
        <v>2021</v>
      </c>
      <c r="M38" s="30"/>
      <c r="N38" s="466"/>
      <c r="O38" s="199">
        <v>7.2933416131693296E-2</v>
      </c>
      <c r="P38" s="199">
        <v>1.0072596468605206</v>
      </c>
      <c r="Q38" s="27">
        <v>2021</v>
      </c>
      <c r="S38" s="296"/>
      <c r="W38" s="296"/>
      <c r="Z38" s="296"/>
    </row>
    <row r="39" spans="1:26" x14ac:dyDescent="0.2">
      <c r="A39" s="24"/>
      <c r="B39" s="24"/>
      <c r="C39" s="299">
        <v>0.24959461917037259</v>
      </c>
      <c r="D39" s="299">
        <v>0.53781801078494651</v>
      </c>
      <c r="E39" s="27">
        <v>2022</v>
      </c>
      <c r="F39" s="30"/>
      <c r="G39" s="24"/>
      <c r="H39" s="24"/>
      <c r="I39" s="205">
        <v>0.1753727677056926</v>
      </c>
      <c r="J39" s="199">
        <v>0.71221351386526299</v>
      </c>
      <c r="K39" s="27">
        <v>2022</v>
      </c>
      <c r="M39" s="30"/>
      <c r="N39" s="466"/>
      <c r="O39" s="199">
        <v>8.2266139880831299E-2</v>
      </c>
      <c r="P39" s="199">
        <v>1.0545389803345657</v>
      </c>
      <c r="Q39" s="27">
        <v>2022</v>
      </c>
      <c r="S39" s="296"/>
      <c r="W39" s="296"/>
      <c r="Z39" s="296"/>
    </row>
    <row r="40" spans="1:26" x14ac:dyDescent="0.2">
      <c r="A40" s="24"/>
      <c r="B40" s="24"/>
      <c r="C40" s="299">
        <v>0.27441589782102038</v>
      </c>
      <c r="D40" s="299">
        <v>0.37916331461247094</v>
      </c>
      <c r="E40" s="27">
        <v>2023</v>
      </c>
      <c r="F40" s="30"/>
      <c r="G40" s="24"/>
      <c r="H40" s="24"/>
      <c r="I40" s="205">
        <v>0.1994869525228489</v>
      </c>
      <c r="J40" s="199">
        <v>0.62131308190826839</v>
      </c>
      <c r="K40" s="27">
        <v>2023</v>
      </c>
      <c r="M40" s="30"/>
      <c r="N40" s="466"/>
      <c r="O40" s="199">
        <v>9.5809400506265796E-2</v>
      </c>
      <c r="P40" s="199">
        <v>0.89435471196239258</v>
      </c>
      <c r="Q40" s="27">
        <v>2023</v>
      </c>
      <c r="S40" s="296"/>
      <c r="W40" s="296"/>
      <c r="Z40" s="296"/>
    </row>
    <row r="41" spans="1:26" x14ac:dyDescent="0.2">
      <c r="A41" s="24"/>
      <c r="B41" s="24"/>
      <c r="C41" s="299"/>
      <c r="D41" s="299"/>
      <c r="E41" s="27"/>
      <c r="F41" s="30"/>
      <c r="G41" s="24"/>
      <c r="H41" s="24"/>
      <c r="I41" s="205"/>
      <c r="J41" s="199"/>
      <c r="K41" s="27"/>
      <c r="M41" s="30"/>
      <c r="N41" s="466"/>
      <c r="O41" s="199"/>
      <c r="P41" s="199"/>
      <c r="Q41" s="27"/>
      <c r="S41" s="296"/>
      <c r="W41" s="296"/>
      <c r="Z41" s="296"/>
    </row>
    <row r="42" spans="1:26" x14ac:dyDescent="0.2">
      <c r="A42" s="24" t="s">
        <v>1707</v>
      </c>
      <c r="B42" s="24" t="s">
        <v>1707</v>
      </c>
      <c r="C42" s="299">
        <v>2.0199116195932002E-3</v>
      </c>
      <c r="D42" s="299">
        <v>1.1199529468959921</v>
      </c>
      <c r="E42" s="27">
        <v>2012</v>
      </c>
      <c r="F42" s="30"/>
      <c r="G42" s="24" t="s">
        <v>2019</v>
      </c>
      <c r="H42" s="24" t="s">
        <v>2019</v>
      </c>
      <c r="I42" s="205">
        <v>4.2552145109276997E-3</v>
      </c>
      <c r="J42" s="199">
        <v>1.4955333794606578</v>
      </c>
      <c r="K42" s="27">
        <v>2012</v>
      </c>
      <c r="M42" s="208" t="s">
        <v>2024</v>
      </c>
      <c r="N42" s="466" t="s">
        <v>2024</v>
      </c>
      <c r="O42" s="199">
        <v>6.0129708146739998E-4</v>
      </c>
      <c r="P42" s="199">
        <v>1.2866853907406195</v>
      </c>
      <c r="Q42" s="27">
        <v>2012</v>
      </c>
      <c r="S42" s="296"/>
      <c r="W42" s="296"/>
      <c r="Z42" s="296"/>
    </row>
    <row r="43" spans="1:26" x14ac:dyDescent="0.2">
      <c r="A43" s="24"/>
      <c r="B43" s="24"/>
      <c r="C43" s="299">
        <v>4.5344248379673999E-3</v>
      </c>
      <c r="D43" s="299">
        <v>1.0329854109213532</v>
      </c>
      <c r="E43" s="27">
        <v>2013</v>
      </c>
      <c r="F43" s="30"/>
      <c r="G43" s="24"/>
      <c r="H43" s="24"/>
      <c r="I43" s="205">
        <v>8.1253952395004998E-3</v>
      </c>
      <c r="J43" s="199">
        <v>1.263489505057543</v>
      </c>
      <c r="K43" s="27">
        <v>2013</v>
      </c>
      <c r="M43" s="30"/>
      <c r="N43" s="466"/>
      <c r="O43" s="199">
        <v>1.1710472638796E-3</v>
      </c>
      <c r="P43" s="199">
        <v>1.3407643837149745</v>
      </c>
      <c r="Q43" s="27">
        <v>2013</v>
      </c>
      <c r="S43" s="296"/>
      <c r="W43" s="296"/>
      <c r="Z43" s="296"/>
    </row>
    <row r="44" spans="1:26" x14ac:dyDescent="0.2">
      <c r="A44" s="24"/>
      <c r="B44" s="24"/>
      <c r="C44" s="299">
        <v>9.900160161056E-3</v>
      </c>
      <c r="D44" s="299">
        <v>0.92689494662492133</v>
      </c>
      <c r="E44" s="27">
        <v>2014</v>
      </c>
      <c r="F44" s="30"/>
      <c r="G44" s="24"/>
      <c r="H44" s="24"/>
      <c r="I44" s="205">
        <v>9.0805019215517008E-3</v>
      </c>
      <c r="J44" s="199">
        <v>1.1873510654717894</v>
      </c>
      <c r="K44" s="27">
        <v>2014</v>
      </c>
      <c r="M44" s="30"/>
      <c r="N44" s="466"/>
      <c r="O44" s="199">
        <v>1.2792433923724E-3</v>
      </c>
      <c r="P44" s="199">
        <v>1.3711984928430647</v>
      </c>
      <c r="Q44" s="27">
        <v>2014</v>
      </c>
      <c r="S44" s="296"/>
      <c r="W44" s="296"/>
      <c r="Z44" s="296"/>
    </row>
    <row r="45" spans="1:26" x14ac:dyDescent="0.2">
      <c r="A45" s="24"/>
      <c r="B45" s="24"/>
      <c r="C45" s="299">
        <v>1.4111444786059401E-2</v>
      </c>
      <c r="D45" s="299">
        <v>0.94994570971346348</v>
      </c>
      <c r="E45" s="27">
        <v>2015</v>
      </c>
      <c r="F45" s="30"/>
      <c r="G45" s="24"/>
      <c r="H45" s="24"/>
      <c r="I45" s="205">
        <v>2.9352381625910799E-2</v>
      </c>
      <c r="J45" s="199">
        <v>1.2346088071591352</v>
      </c>
      <c r="K45" s="27">
        <v>2015</v>
      </c>
      <c r="M45" s="30"/>
      <c r="N45" s="466"/>
      <c r="O45" s="199">
        <v>1.3293665394234001E-3</v>
      </c>
      <c r="P45" s="199">
        <v>1.4410826562486296</v>
      </c>
      <c r="Q45" s="27">
        <v>2015</v>
      </c>
      <c r="S45" s="296"/>
      <c r="W45" s="296"/>
      <c r="Z45" s="296"/>
    </row>
    <row r="46" spans="1:26" x14ac:dyDescent="0.2">
      <c r="A46" s="24"/>
      <c r="B46" s="24"/>
      <c r="C46" s="299">
        <v>1.99096308356763E-2</v>
      </c>
      <c r="D46" s="299">
        <v>1.0074659383846567</v>
      </c>
      <c r="E46" s="27">
        <v>2016</v>
      </c>
      <c r="F46" s="30"/>
      <c r="G46" s="24"/>
      <c r="H46" s="24"/>
      <c r="I46" s="205">
        <v>4.2536270675929799E-2</v>
      </c>
      <c r="J46" s="199">
        <v>1.1087463423639885</v>
      </c>
      <c r="K46" s="27">
        <v>2016</v>
      </c>
      <c r="M46" s="30"/>
      <c r="N46" s="466"/>
      <c r="O46" s="199">
        <v>1.6196244276076E-3</v>
      </c>
      <c r="P46" s="199">
        <v>1.3576880084318024</v>
      </c>
      <c r="Q46" s="27">
        <v>2016</v>
      </c>
      <c r="S46" s="296"/>
      <c r="W46" s="296"/>
      <c r="Z46" s="296"/>
    </row>
    <row r="47" spans="1:26" x14ac:dyDescent="0.2">
      <c r="A47" s="24"/>
      <c r="B47" s="24"/>
      <c r="C47" s="299">
        <v>2.6696649607334099E-2</v>
      </c>
      <c r="D47" s="299">
        <v>0.90168167962454904</v>
      </c>
      <c r="E47" s="27">
        <v>2017</v>
      </c>
      <c r="F47" s="30"/>
      <c r="G47" s="24"/>
      <c r="H47" s="24"/>
      <c r="I47" s="205">
        <v>8.0481713101454799E-2</v>
      </c>
      <c r="J47" s="199">
        <v>0.96465446939576371</v>
      </c>
      <c r="K47" s="27">
        <v>2017</v>
      </c>
      <c r="M47" s="30"/>
      <c r="N47" s="466"/>
      <c r="O47" s="199">
        <v>4.0413502964955E-3</v>
      </c>
      <c r="P47" s="199">
        <v>1.3256365410684223</v>
      </c>
      <c r="Q47" s="27">
        <v>2017</v>
      </c>
      <c r="S47" s="296"/>
      <c r="W47" s="296"/>
      <c r="Z47" s="296"/>
    </row>
    <row r="48" spans="1:26" x14ac:dyDescent="0.2">
      <c r="A48" s="24"/>
      <c r="B48" s="24"/>
      <c r="C48" s="299">
        <v>3.4747290090727002E-2</v>
      </c>
      <c r="D48" s="299">
        <v>0.9337291250304498</v>
      </c>
      <c r="E48" s="27">
        <v>2018</v>
      </c>
      <c r="F48" s="30"/>
      <c r="G48" s="24"/>
      <c r="H48" s="24"/>
      <c r="I48" s="205">
        <v>9.7557769095929198E-2</v>
      </c>
      <c r="J48" s="199">
        <v>0.94080314873204474</v>
      </c>
      <c r="K48" s="27">
        <v>2018</v>
      </c>
      <c r="M48" s="30"/>
      <c r="N48" s="466"/>
      <c r="O48" s="199">
        <v>8.3116862737785003E-3</v>
      </c>
      <c r="P48" s="199">
        <v>1.3600032257849801</v>
      </c>
      <c r="Q48" s="27">
        <v>2018</v>
      </c>
      <c r="Y48" s="24"/>
    </row>
    <row r="49" spans="1:25" x14ac:dyDescent="0.2">
      <c r="A49" s="24"/>
      <c r="B49" s="24"/>
      <c r="C49" s="299">
        <v>4.1564854565965002E-2</v>
      </c>
      <c r="D49" s="299">
        <v>0.92197673141921777</v>
      </c>
      <c r="E49" s="27">
        <v>2019</v>
      </c>
      <c r="F49" s="30"/>
      <c r="G49" s="24"/>
      <c r="H49" s="24"/>
      <c r="I49" s="205">
        <v>0.1079405393341374</v>
      </c>
      <c r="J49" s="199">
        <v>0.96495427572739789</v>
      </c>
      <c r="K49" s="27">
        <v>2019</v>
      </c>
      <c r="M49" s="30"/>
      <c r="N49" s="466"/>
      <c r="O49" s="199">
        <v>4.5384942301190799E-2</v>
      </c>
      <c r="P49" s="199">
        <v>1.4578068534408488</v>
      </c>
      <c r="Q49" s="27">
        <v>2019</v>
      </c>
      <c r="Y49" s="24"/>
    </row>
    <row r="50" spans="1:25" x14ac:dyDescent="0.2">
      <c r="A50" s="24"/>
      <c r="B50" s="24"/>
      <c r="C50" s="299">
        <v>4.9754879717373898E-2</v>
      </c>
      <c r="D50" s="299">
        <v>0.90767690778591237</v>
      </c>
      <c r="E50" s="27">
        <v>2020</v>
      </c>
      <c r="F50" s="30"/>
      <c r="G50" s="24"/>
      <c r="H50" s="24"/>
      <c r="I50" s="205">
        <v>0.12009356089099719</v>
      </c>
      <c r="J50" s="199">
        <v>0.86861078921506607</v>
      </c>
      <c r="K50" s="27">
        <v>2020</v>
      </c>
      <c r="M50" s="30"/>
      <c r="N50" s="466"/>
      <c r="O50" s="199">
        <v>6.3183868351887301E-2</v>
      </c>
      <c r="P50" s="199">
        <v>1.4705555826735301</v>
      </c>
      <c r="Q50" s="27">
        <v>2020</v>
      </c>
      <c r="Y50" s="202"/>
    </row>
    <row r="51" spans="1:25" x14ac:dyDescent="0.2">
      <c r="A51" s="24"/>
      <c r="B51" s="24"/>
      <c r="C51" s="299">
        <v>5.6497547000672603E-2</v>
      </c>
      <c r="D51" s="299">
        <v>0.88905004185722369</v>
      </c>
      <c r="E51" s="27">
        <v>2021</v>
      </c>
      <c r="F51" s="30"/>
      <c r="G51" s="24"/>
      <c r="H51" s="24"/>
      <c r="I51" s="205">
        <v>0.1264605672194524</v>
      </c>
      <c r="J51" s="199">
        <v>0.79631462910341921</v>
      </c>
      <c r="K51" s="27">
        <v>2021</v>
      </c>
      <c r="M51" s="30"/>
      <c r="N51" s="466"/>
      <c r="O51" s="199">
        <v>7.7154359207574297E-2</v>
      </c>
      <c r="P51" s="199">
        <v>1.1940228531863164</v>
      </c>
      <c r="Q51" s="27">
        <v>2021</v>
      </c>
      <c r="Y51" s="24"/>
    </row>
    <row r="52" spans="1:25" x14ac:dyDescent="0.2">
      <c r="A52" s="24"/>
      <c r="B52" s="24"/>
      <c r="C52" s="299">
        <v>7.5755669874290901E-2</v>
      </c>
      <c r="D52" s="299">
        <v>0.85408493392391316</v>
      </c>
      <c r="E52" s="27">
        <v>2022</v>
      </c>
      <c r="F52" s="30"/>
      <c r="G52" s="24"/>
      <c r="H52" s="24"/>
      <c r="I52" s="205">
        <v>0.13336258576443349</v>
      </c>
      <c r="J52" s="199">
        <v>0.65854200903188165</v>
      </c>
      <c r="K52" s="27">
        <v>2022</v>
      </c>
      <c r="M52" s="30"/>
      <c r="N52" s="466"/>
      <c r="O52" s="199">
        <v>9.8899424645704795E-2</v>
      </c>
      <c r="P52" s="199">
        <v>1.1891660939635702</v>
      </c>
      <c r="Q52" s="27">
        <v>2022</v>
      </c>
      <c r="Y52" s="24"/>
    </row>
    <row r="53" spans="1:25" x14ac:dyDescent="0.2">
      <c r="A53" s="24"/>
      <c r="B53" s="24"/>
      <c r="C53" s="299">
        <v>8.5786135802025903E-2</v>
      </c>
      <c r="D53" s="299">
        <v>0.86246271032412447</v>
      </c>
      <c r="E53" s="27">
        <v>2023</v>
      </c>
      <c r="F53" s="30"/>
      <c r="G53" s="24"/>
      <c r="H53" s="24"/>
      <c r="I53" s="205">
        <v>0.1427594694216178</v>
      </c>
      <c r="J53" s="199">
        <v>0.54778392475895488</v>
      </c>
      <c r="K53" s="27">
        <v>2023</v>
      </c>
      <c r="M53" s="30"/>
      <c r="N53" s="466"/>
      <c r="O53" s="199">
        <v>9.4073222695999895E-2</v>
      </c>
      <c r="P53" s="199">
        <v>1.3645578613931053</v>
      </c>
      <c r="Q53" s="27">
        <v>2023</v>
      </c>
      <c r="Y53" s="24"/>
    </row>
    <row r="54" spans="1:25" x14ac:dyDescent="0.2">
      <c r="A54" s="24"/>
      <c r="B54" s="24"/>
      <c r="C54" s="299"/>
      <c r="D54" s="299"/>
      <c r="E54" s="27"/>
      <c r="F54" s="30"/>
      <c r="G54" s="24"/>
      <c r="H54" s="24"/>
      <c r="I54" s="205"/>
      <c r="J54" s="199"/>
      <c r="K54" s="27"/>
      <c r="M54" s="30"/>
      <c r="N54" s="466"/>
      <c r="O54" s="199"/>
      <c r="P54" s="199"/>
      <c r="Q54" s="27"/>
      <c r="Y54" s="24"/>
    </row>
    <row r="55" spans="1:25" x14ac:dyDescent="0.2">
      <c r="A55" s="24" t="s">
        <v>2</v>
      </c>
      <c r="B55" s="24" t="s">
        <v>2</v>
      </c>
      <c r="C55" s="299">
        <v>5.1849663904919997E-4</v>
      </c>
      <c r="D55" s="299">
        <v>1.2324510713556371</v>
      </c>
      <c r="E55" s="27">
        <v>2012</v>
      </c>
      <c r="F55" s="30"/>
      <c r="G55" s="24" t="s">
        <v>181</v>
      </c>
      <c r="H55" s="24" t="s">
        <v>181</v>
      </c>
      <c r="I55" s="205">
        <v>6.1194360145325E-3</v>
      </c>
      <c r="J55" s="199">
        <v>1.2675403543083381</v>
      </c>
      <c r="K55" s="27">
        <v>2012</v>
      </c>
      <c r="M55" s="208" t="s">
        <v>2023</v>
      </c>
      <c r="N55" s="466" t="s">
        <v>2023</v>
      </c>
      <c r="O55" s="199">
        <v>3.7437705732255208E-6</v>
      </c>
      <c r="P55" s="199"/>
      <c r="Q55" s="27">
        <v>2012</v>
      </c>
      <c r="Y55" s="24"/>
    </row>
    <row r="56" spans="1:25" x14ac:dyDescent="0.2">
      <c r="A56" s="24"/>
      <c r="B56" s="24"/>
      <c r="C56" s="299">
        <v>6.9029717492809998E-4</v>
      </c>
      <c r="D56" s="299">
        <v>1.1918472377429308</v>
      </c>
      <c r="E56" s="27">
        <v>2013</v>
      </c>
      <c r="F56" s="30"/>
      <c r="G56" s="24"/>
      <c r="H56" s="24"/>
      <c r="I56" s="205">
        <v>1.0789099176674E-2</v>
      </c>
      <c r="J56" s="199">
        <v>1.2603518102752471</v>
      </c>
      <c r="K56" s="27">
        <v>2013</v>
      </c>
      <c r="M56" s="30"/>
      <c r="N56" s="466"/>
      <c r="O56" s="199">
        <v>7.917204298222947E-6</v>
      </c>
      <c r="P56" s="199"/>
      <c r="Q56" s="27">
        <v>2013</v>
      </c>
      <c r="Y56" s="24"/>
    </row>
    <row r="57" spans="1:25" x14ac:dyDescent="0.2">
      <c r="A57" s="24"/>
      <c r="B57" s="24"/>
      <c r="C57" s="299">
        <v>1.3015988483318999E-3</v>
      </c>
      <c r="D57" s="299">
        <v>1.0724445797936344</v>
      </c>
      <c r="E57" s="27">
        <v>2014</v>
      </c>
      <c r="F57" s="30"/>
      <c r="G57" s="24"/>
      <c r="H57" s="24"/>
      <c r="I57" s="205">
        <v>2.04946586640661E-2</v>
      </c>
      <c r="J57" s="199">
        <v>1.0948007977780811</v>
      </c>
      <c r="K57" s="27">
        <v>2014</v>
      </c>
      <c r="M57" s="30"/>
      <c r="N57" s="466"/>
      <c r="O57" s="199">
        <v>4.7097939196637149E-5</v>
      </c>
      <c r="P57" s="199"/>
      <c r="Q57" s="27">
        <v>2014</v>
      </c>
      <c r="Y57" s="202"/>
    </row>
    <row r="58" spans="1:25" x14ac:dyDescent="0.2">
      <c r="A58" s="24"/>
      <c r="B58" s="24"/>
      <c r="C58" s="299">
        <v>1.7369777428673E-3</v>
      </c>
      <c r="D58" s="299">
        <v>1.1843947325382467</v>
      </c>
      <c r="E58" s="27">
        <v>2015</v>
      </c>
      <c r="F58" s="30"/>
      <c r="G58" s="24"/>
      <c r="H58" s="24"/>
      <c r="I58" s="205">
        <v>2.7308233792400001E-2</v>
      </c>
      <c r="J58" s="199">
        <v>1.1833611359907354</v>
      </c>
      <c r="K58" s="27">
        <v>2015</v>
      </c>
      <c r="M58" s="30"/>
      <c r="N58" s="466"/>
      <c r="O58" s="199">
        <v>1.12021483085E-4</v>
      </c>
      <c r="P58" s="199"/>
      <c r="Q58" s="27">
        <v>2015</v>
      </c>
      <c r="Y58" s="24"/>
    </row>
    <row r="59" spans="1:25" x14ac:dyDescent="0.2">
      <c r="A59" s="24"/>
      <c r="B59" s="24"/>
      <c r="C59" s="299">
        <v>2.8849331671687E-3</v>
      </c>
      <c r="D59" s="299">
        <v>1.3083504424861738</v>
      </c>
      <c r="E59" s="27">
        <v>2016</v>
      </c>
      <c r="F59" s="30"/>
      <c r="G59" s="24"/>
      <c r="H59" s="24"/>
      <c r="I59" s="205">
        <v>3.9775005319798301E-2</v>
      </c>
      <c r="J59" s="199">
        <v>1.188338417544035</v>
      </c>
      <c r="K59" s="27">
        <v>2016</v>
      </c>
      <c r="M59" s="30"/>
      <c r="N59" s="466"/>
      <c r="O59" s="199">
        <v>6.8624653564160003E-4</v>
      </c>
      <c r="P59" s="199"/>
      <c r="Q59" s="27">
        <v>2016</v>
      </c>
      <c r="Y59" s="24"/>
    </row>
    <row r="60" spans="1:25" x14ac:dyDescent="0.2">
      <c r="A60" s="24"/>
      <c r="B60" s="24"/>
      <c r="C60" s="299">
        <v>7.1994166574081003E-3</v>
      </c>
      <c r="D60" s="299">
        <v>0.88897075298488026</v>
      </c>
      <c r="E60" s="27">
        <v>2017</v>
      </c>
      <c r="F60" s="30"/>
      <c r="G60" s="24"/>
      <c r="H60" s="24"/>
      <c r="I60" s="205">
        <v>5.3664299307472497E-2</v>
      </c>
      <c r="J60" s="199">
        <v>1.0271788517517788</v>
      </c>
      <c r="K60" s="27">
        <v>2017</v>
      </c>
      <c r="M60" s="30"/>
      <c r="N60" s="466"/>
      <c r="O60" s="199">
        <v>4.7959982259815999E-3</v>
      </c>
      <c r="P60" s="199">
        <v>1.4612683549067151</v>
      </c>
      <c r="Q60" s="27">
        <v>2017</v>
      </c>
      <c r="Y60" s="24"/>
    </row>
    <row r="61" spans="1:25" x14ac:dyDescent="0.2">
      <c r="A61" s="24"/>
      <c r="B61" s="24"/>
      <c r="C61" s="299">
        <v>9.9488631030767993E-3</v>
      </c>
      <c r="D61" s="299">
        <v>1.0277239914087397</v>
      </c>
      <c r="E61" s="27">
        <v>2018</v>
      </c>
      <c r="F61" s="30"/>
      <c r="G61" s="24"/>
      <c r="H61" s="24"/>
      <c r="I61" s="205">
        <v>6.8206735527339801E-2</v>
      </c>
      <c r="J61" s="199">
        <v>1.0034369250550719</v>
      </c>
      <c r="K61" s="27">
        <v>2018</v>
      </c>
      <c r="M61" s="30"/>
      <c r="N61" s="466"/>
      <c r="O61" s="199">
        <v>2.6797807863128201E-2</v>
      </c>
      <c r="P61" s="199">
        <v>1.1604262469259508</v>
      </c>
      <c r="Q61" s="27">
        <v>2018</v>
      </c>
      <c r="Y61" s="24"/>
    </row>
    <row r="62" spans="1:25" x14ac:dyDescent="0.2">
      <c r="A62" s="24"/>
      <c r="B62" s="24"/>
      <c r="C62" s="299">
        <v>1.3289317408303801E-2</v>
      </c>
      <c r="D62" s="299">
        <v>1.2448944533102346</v>
      </c>
      <c r="E62" s="27">
        <v>2019</v>
      </c>
      <c r="F62" s="30"/>
      <c r="G62" s="24"/>
      <c r="H62" s="24"/>
      <c r="I62" s="205">
        <v>5.4449392706639399E-2</v>
      </c>
      <c r="J62" s="199">
        <v>0.96171295701797221</v>
      </c>
      <c r="K62" s="27">
        <v>2019</v>
      </c>
      <c r="M62" s="30"/>
      <c r="N62" s="466"/>
      <c r="O62" s="199">
        <v>4.0608333829301603E-2</v>
      </c>
      <c r="P62" s="199">
        <v>1.2610554657662663</v>
      </c>
      <c r="Q62" s="27">
        <v>2019</v>
      </c>
      <c r="Y62" s="24"/>
    </row>
    <row r="63" spans="1:25" x14ac:dyDescent="0.2">
      <c r="A63" s="24"/>
      <c r="B63" s="24"/>
      <c r="C63" s="299">
        <v>2.4606694392059699E-2</v>
      </c>
      <c r="D63" s="299">
        <v>0.9530244084409889</v>
      </c>
      <c r="E63" s="27">
        <v>2020</v>
      </c>
      <c r="F63" s="30"/>
      <c r="G63" s="24"/>
      <c r="H63" s="24"/>
      <c r="I63" s="205">
        <v>8.1442186681348602E-2</v>
      </c>
      <c r="J63" s="199">
        <v>1.1100703869539477</v>
      </c>
      <c r="K63" s="27">
        <v>2020</v>
      </c>
      <c r="M63" s="30"/>
      <c r="N63" s="466"/>
      <c r="O63" s="199">
        <v>7.9350681813851603E-2</v>
      </c>
      <c r="P63" s="199">
        <v>1.2648196940083472</v>
      </c>
      <c r="Q63" s="27">
        <v>2020</v>
      </c>
      <c r="Y63" s="24"/>
    </row>
    <row r="64" spans="1:25" x14ac:dyDescent="0.2">
      <c r="A64" s="24"/>
      <c r="B64" s="24"/>
      <c r="C64" s="299">
        <v>4.4707199029487797E-2</v>
      </c>
      <c r="D64" s="299">
        <v>0.36201515274680363</v>
      </c>
      <c r="E64" s="27">
        <v>2021</v>
      </c>
      <c r="F64" s="30"/>
      <c r="G64" s="24"/>
      <c r="H64" s="24"/>
      <c r="I64" s="205">
        <v>8.9003106632219997E-2</v>
      </c>
      <c r="J64" s="199">
        <v>1.0477494935267389</v>
      </c>
      <c r="K64" s="27">
        <v>2021</v>
      </c>
      <c r="M64" s="30"/>
      <c r="N64" s="466"/>
      <c r="O64" s="199">
        <v>9.3069346433334393E-2</v>
      </c>
      <c r="P64" s="199">
        <v>1.0936971408323779</v>
      </c>
      <c r="Q64" s="27">
        <v>2021</v>
      </c>
      <c r="Y64" s="202"/>
    </row>
    <row r="65" spans="1:25" x14ac:dyDescent="0.2">
      <c r="A65" s="24"/>
      <c r="B65" s="24"/>
      <c r="C65" s="299">
        <v>6.0211338009213203E-2</v>
      </c>
      <c r="D65" s="299">
        <v>0.94078361883424988</v>
      </c>
      <c r="E65" s="27">
        <v>2022</v>
      </c>
      <c r="F65" s="30"/>
      <c r="G65" s="24"/>
      <c r="H65" s="24"/>
      <c r="I65" s="205">
        <v>0.10335935191934439</v>
      </c>
      <c r="J65" s="199">
        <v>0.81493448662400803</v>
      </c>
      <c r="K65" s="27">
        <v>2022</v>
      </c>
      <c r="M65" s="30"/>
      <c r="N65" s="466"/>
      <c r="O65" s="199">
        <v>9.8607948041012194E-2</v>
      </c>
      <c r="P65" s="199">
        <v>1.1607027562349672</v>
      </c>
      <c r="Q65" s="27">
        <v>2022</v>
      </c>
      <c r="Y65" s="202"/>
    </row>
    <row r="66" spans="1:25" x14ac:dyDescent="0.2">
      <c r="A66" s="24"/>
      <c r="B66" s="24"/>
      <c r="C66" s="299">
        <v>7.1074465960785593E-2</v>
      </c>
      <c r="D66" s="299">
        <v>1.3200465713788934</v>
      </c>
      <c r="E66" s="27">
        <v>2023</v>
      </c>
      <c r="F66" s="30"/>
      <c r="G66" s="24"/>
      <c r="H66" s="24"/>
      <c r="I66" s="205">
        <v>0.1232605414767728</v>
      </c>
      <c r="J66" s="199">
        <v>0.7158440650097454</v>
      </c>
      <c r="K66" s="27">
        <v>2023</v>
      </c>
      <c r="M66" s="30"/>
      <c r="N66" s="466"/>
      <c r="O66" s="199">
        <v>9.0866997306609895E-2</v>
      </c>
      <c r="P66" s="199">
        <v>1.133470598748423</v>
      </c>
      <c r="Q66" s="27">
        <v>2023</v>
      </c>
      <c r="Y66" s="202"/>
    </row>
    <row r="67" spans="1:25" x14ac:dyDescent="0.2">
      <c r="A67" s="24"/>
      <c r="B67" s="24"/>
      <c r="C67" s="299"/>
      <c r="D67" s="299"/>
      <c r="E67" s="27"/>
      <c r="F67" s="30"/>
      <c r="G67" s="24"/>
      <c r="H67" s="24"/>
      <c r="I67" s="205"/>
      <c r="J67" s="199"/>
      <c r="K67" s="27"/>
      <c r="M67" s="30"/>
      <c r="N67" s="466"/>
      <c r="O67" s="199"/>
      <c r="P67" s="199"/>
      <c r="Q67" s="27"/>
      <c r="Y67" s="202"/>
    </row>
    <row r="68" spans="1:25" x14ac:dyDescent="0.2">
      <c r="A68" s="24" t="s">
        <v>5</v>
      </c>
      <c r="B68" s="24" t="s">
        <v>5</v>
      </c>
      <c r="C68" s="299">
        <v>1.1115087062101999E-3</v>
      </c>
      <c r="D68" s="299">
        <v>1.4889895687085772</v>
      </c>
      <c r="E68" s="27">
        <v>2012</v>
      </c>
      <c r="F68" s="30"/>
      <c r="G68" s="24" t="s">
        <v>317</v>
      </c>
      <c r="H68" s="24" t="s">
        <v>317</v>
      </c>
      <c r="I68" s="205">
        <v>1.6846796404219402E-2</v>
      </c>
      <c r="J68" s="199">
        <v>1.1972202481252778</v>
      </c>
      <c r="K68" s="27">
        <v>2012</v>
      </c>
      <c r="M68" s="208" t="s">
        <v>158</v>
      </c>
      <c r="N68" s="466" t="s">
        <v>158</v>
      </c>
      <c r="O68" s="199">
        <v>8.2233425352749997E-4</v>
      </c>
      <c r="P68" s="199">
        <v>1.5927155436324452</v>
      </c>
      <c r="Q68" s="27">
        <v>2012</v>
      </c>
      <c r="Y68" s="24"/>
    </row>
    <row r="69" spans="1:25" x14ac:dyDescent="0.2">
      <c r="A69" s="24"/>
      <c r="B69" s="24"/>
      <c r="C69" s="299">
        <v>1.5750512173581001E-3</v>
      </c>
      <c r="D69" s="299">
        <v>1.611916463038231</v>
      </c>
      <c r="E69" s="27">
        <v>2013</v>
      </c>
      <c r="F69" s="30"/>
      <c r="G69" s="24"/>
      <c r="H69" s="24"/>
      <c r="I69" s="205">
        <v>3.7248538854414599E-2</v>
      </c>
      <c r="J69" s="199">
        <v>1.167867185577238</v>
      </c>
      <c r="K69" s="27">
        <v>2013</v>
      </c>
      <c r="M69" s="30"/>
      <c r="N69" s="466"/>
      <c r="O69" s="199">
        <v>9.1792821455919998E-4</v>
      </c>
      <c r="P69" s="199">
        <v>1.6227676799413659</v>
      </c>
      <c r="Q69" s="27">
        <v>2013</v>
      </c>
      <c r="Y69" s="24"/>
    </row>
    <row r="70" spans="1:25" x14ac:dyDescent="0.2">
      <c r="A70" s="24"/>
      <c r="B70" s="24"/>
      <c r="C70" s="299">
        <v>2.6529175290491E-3</v>
      </c>
      <c r="D70" s="299">
        <v>1.2309635841938964</v>
      </c>
      <c r="E70" s="27">
        <v>2014</v>
      </c>
      <c r="F70" s="30"/>
      <c r="G70" s="24"/>
      <c r="H70" s="24"/>
      <c r="I70" s="205">
        <v>7.1933529968619306E-2</v>
      </c>
      <c r="J70" s="199">
        <v>0.98313393179631314</v>
      </c>
      <c r="K70" s="27">
        <v>2014</v>
      </c>
      <c r="M70" s="30"/>
      <c r="N70" s="466"/>
      <c r="O70" s="199">
        <v>1.0042385467153999E-3</v>
      </c>
      <c r="P70" s="199">
        <v>1.6242954264413942</v>
      </c>
      <c r="Q70" s="27">
        <v>2014</v>
      </c>
      <c r="Y70" s="24"/>
    </row>
    <row r="71" spans="1:25" x14ac:dyDescent="0.2">
      <c r="A71" s="24"/>
      <c r="B71" s="24"/>
      <c r="C71" s="299">
        <v>4.2371285688136999E-3</v>
      </c>
      <c r="D71" s="299">
        <v>1.2796110032190893</v>
      </c>
      <c r="E71" s="27">
        <v>2015</v>
      </c>
      <c r="F71" s="30"/>
      <c r="G71" s="24"/>
      <c r="H71" s="24"/>
      <c r="I71" s="205">
        <v>7.6628843530920199E-2</v>
      </c>
      <c r="J71" s="199">
        <v>0.99566698491707095</v>
      </c>
      <c r="K71" s="27">
        <v>2015</v>
      </c>
      <c r="M71" s="30"/>
      <c r="N71" s="466"/>
      <c r="O71" s="199">
        <v>1.0926010870023E-3</v>
      </c>
      <c r="P71" s="199">
        <v>1.6051061277703034</v>
      </c>
      <c r="Q71" s="27">
        <v>2015</v>
      </c>
      <c r="Y71" s="202"/>
    </row>
    <row r="72" spans="1:25" x14ac:dyDescent="0.2">
      <c r="A72" s="24"/>
      <c r="B72" s="24"/>
      <c r="C72" s="299">
        <v>6.3405427588337998E-3</v>
      </c>
      <c r="D72" s="299">
        <v>1.3554997281892072</v>
      </c>
      <c r="E72" s="27">
        <v>2016</v>
      </c>
      <c r="F72" s="30"/>
      <c r="G72" s="24"/>
      <c r="H72" s="24"/>
      <c r="I72" s="205">
        <v>8.5141947131008297E-2</v>
      </c>
      <c r="J72" s="199">
        <v>0.99056943168452705</v>
      </c>
      <c r="K72" s="27">
        <v>2016</v>
      </c>
      <c r="M72" s="30"/>
      <c r="N72" s="466"/>
      <c r="O72" s="199">
        <v>1.2811264136938E-3</v>
      </c>
      <c r="P72" s="199">
        <v>1.5237250226674894</v>
      </c>
      <c r="Q72" s="27">
        <v>2016</v>
      </c>
      <c r="Y72" s="24"/>
    </row>
    <row r="73" spans="1:25" x14ac:dyDescent="0.2">
      <c r="A73" s="24"/>
      <c r="B73" s="24"/>
      <c r="C73" s="299">
        <v>8.6911590816179003E-3</v>
      </c>
      <c r="D73" s="299">
        <v>1.23712161519524</v>
      </c>
      <c r="E73" s="27">
        <v>2017</v>
      </c>
      <c r="F73" s="30"/>
      <c r="G73" s="24"/>
      <c r="H73" s="24"/>
      <c r="I73" s="205">
        <v>9.3010534866765193E-2</v>
      </c>
      <c r="J73" s="199">
        <v>0.93788833441393737</v>
      </c>
      <c r="K73" s="27">
        <v>2017</v>
      </c>
      <c r="M73" s="30"/>
      <c r="N73" s="466"/>
      <c r="O73" s="199">
        <v>5.6214349753959001E-3</v>
      </c>
      <c r="P73" s="199">
        <v>1.3269154237580207</v>
      </c>
      <c r="Q73" s="27">
        <v>2017</v>
      </c>
      <c r="Y73" s="24"/>
    </row>
    <row r="74" spans="1:25" x14ac:dyDescent="0.2">
      <c r="A74" s="24"/>
      <c r="B74" s="24"/>
      <c r="C74" s="299">
        <v>1.1205850521145999E-2</v>
      </c>
      <c r="D74" s="299">
        <v>1.1428808022359505</v>
      </c>
      <c r="E74" s="27">
        <v>2018</v>
      </c>
      <c r="F74" s="30"/>
      <c r="G74" s="24"/>
      <c r="H74" s="24"/>
      <c r="I74" s="205">
        <v>0.10105146472181389</v>
      </c>
      <c r="J74" s="199">
        <v>0.93129007766594984</v>
      </c>
      <c r="K74" s="27">
        <v>2018</v>
      </c>
      <c r="M74" s="30"/>
      <c r="N74" s="466"/>
      <c r="O74" s="199">
        <v>1.5706269180648401E-2</v>
      </c>
      <c r="P74" s="199">
        <v>1.2638660234470576</v>
      </c>
      <c r="Q74" s="27">
        <v>2018</v>
      </c>
      <c r="Y74" s="24"/>
    </row>
    <row r="75" spans="1:25" x14ac:dyDescent="0.2">
      <c r="A75" s="24"/>
      <c r="B75" s="24"/>
      <c r="C75" s="299">
        <v>1.5282583694868301E-2</v>
      </c>
      <c r="D75" s="299">
        <v>1.1433354094905086</v>
      </c>
      <c r="E75" s="27">
        <v>2019</v>
      </c>
      <c r="F75" s="30"/>
      <c r="G75" s="24"/>
      <c r="H75" s="24"/>
      <c r="I75" s="205">
        <v>0.1106612239643894</v>
      </c>
      <c r="J75" s="199">
        <v>0.86389891024777377</v>
      </c>
      <c r="K75" s="27">
        <v>2019</v>
      </c>
      <c r="M75" s="30"/>
      <c r="N75" s="466"/>
      <c r="O75" s="199">
        <v>2.0077850516169199E-2</v>
      </c>
      <c r="P75" s="199">
        <v>1.2708195090239034</v>
      </c>
      <c r="Q75" s="27">
        <v>2019</v>
      </c>
      <c r="Y75" s="24"/>
    </row>
    <row r="76" spans="1:25" x14ac:dyDescent="0.2">
      <c r="A76" s="24"/>
      <c r="B76" s="24"/>
      <c r="C76" s="299">
        <v>2.1386508243526298E-2</v>
      </c>
      <c r="D76" s="299">
        <v>1.0457782903265702</v>
      </c>
      <c r="E76" s="27">
        <v>2020</v>
      </c>
      <c r="F76" s="30"/>
      <c r="G76" s="24"/>
      <c r="H76" s="24"/>
      <c r="I76" s="205">
        <v>0.1133999209883693</v>
      </c>
      <c r="J76" s="199">
        <v>1.0566777930583675</v>
      </c>
      <c r="K76" s="27">
        <v>2020</v>
      </c>
      <c r="M76" s="30"/>
      <c r="N76" s="466"/>
      <c r="O76" s="199">
        <v>3.0342461136262398E-2</v>
      </c>
      <c r="P76" s="199">
        <v>1.420411645441745</v>
      </c>
      <c r="Q76" s="27">
        <v>2020</v>
      </c>
      <c r="Y76" s="24"/>
    </row>
    <row r="77" spans="1:25" x14ac:dyDescent="0.2">
      <c r="A77" s="24"/>
      <c r="B77" s="24"/>
      <c r="C77" s="299">
        <v>2.65191211866878E-2</v>
      </c>
      <c r="D77" s="299">
        <v>1.106718334103117</v>
      </c>
      <c r="E77" s="27">
        <v>2021</v>
      </c>
      <c r="F77" s="30"/>
      <c r="G77" s="24"/>
      <c r="H77" s="24"/>
      <c r="I77" s="205">
        <v>0.1165934655053151</v>
      </c>
      <c r="J77" s="199">
        <v>1.0440750145297881</v>
      </c>
      <c r="K77" s="27">
        <v>2021</v>
      </c>
      <c r="M77" s="30"/>
      <c r="N77" s="466"/>
      <c r="O77" s="199">
        <v>4.6139103470882299E-2</v>
      </c>
      <c r="P77" s="199">
        <v>1.2136425440932357</v>
      </c>
      <c r="Q77" s="27">
        <v>2021</v>
      </c>
      <c r="Y77" s="24"/>
    </row>
    <row r="78" spans="1:25" x14ac:dyDescent="0.2">
      <c r="A78" s="24"/>
      <c r="B78" s="24"/>
      <c r="C78" s="299">
        <v>3.5556570073170798E-2</v>
      </c>
      <c r="D78" s="299">
        <v>1.0192760360858564</v>
      </c>
      <c r="E78" s="27">
        <v>2022</v>
      </c>
      <c r="F78" s="30"/>
      <c r="G78" s="24"/>
      <c r="H78" s="24"/>
      <c r="I78" s="205">
        <v>0.1215666457917724</v>
      </c>
      <c r="J78" s="199">
        <v>0.83994927508827277</v>
      </c>
      <c r="K78" s="27">
        <v>2022</v>
      </c>
      <c r="M78" s="30"/>
      <c r="N78" s="466"/>
      <c r="O78" s="199">
        <v>5.6566742622564198E-2</v>
      </c>
      <c r="P78" s="199">
        <v>1.1739354183118338</v>
      </c>
      <c r="Q78" s="27">
        <v>2022</v>
      </c>
      <c r="Y78" s="24"/>
    </row>
    <row r="79" spans="1:25" x14ac:dyDescent="0.2">
      <c r="A79" s="24"/>
      <c r="B79" s="24"/>
      <c r="C79" s="299">
        <v>4.2463727052131001E-2</v>
      </c>
      <c r="D79" s="299">
        <v>1.0181436779959583</v>
      </c>
      <c r="E79" s="27">
        <v>2023</v>
      </c>
      <c r="F79" s="30"/>
      <c r="G79" s="24"/>
      <c r="H79" s="24"/>
      <c r="I79" s="205">
        <v>0.12319200080046649</v>
      </c>
      <c r="J79" s="199">
        <v>0.75936661197813049</v>
      </c>
      <c r="K79" s="27">
        <v>2023</v>
      </c>
      <c r="M79" s="30"/>
      <c r="N79" s="466"/>
      <c r="O79" s="199">
        <v>7.3036666531774805E-2</v>
      </c>
      <c r="P79" s="199">
        <v>1.2307232436528017</v>
      </c>
      <c r="Q79" s="27">
        <v>2023</v>
      </c>
      <c r="Y79" s="24"/>
    </row>
    <row r="80" spans="1:25" x14ac:dyDescent="0.2">
      <c r="A80" s="24"/>
      <c r="B80" s="24"/>
      <c r="C80" s="299"/>
      <c r="D80" s="299"/>
      <c r="E80" s="27"/>
      <c r="F80" s="30"/>
      <c r="G80" s="24"/>
      <c r="H80" s="24"/>
      <c r="I80" s="205"/>
      <c r="J80" s="199"/>
      <c r="K80" s="27"/>
      <c r="M80" s="30"/>
      <c r="N80" s="466"/>
      <c r="O80" s="199"/>
      <c r="P80" s="199"/>
      <c r="Q80" s="27"/>
      <c r="Y80" s="24"/>
    </row>
    <row r="81" spans="1:25" x14ac:dyDescent="0.2">
      <c r="A81" s="24" t="s">
        <v>1</v>
      </c>
      <c r="B81" s="24" t="s">
        <v>1</v>
      </c>
      <c r="C81" s="299">
        <v>2.2379635485466E-3</v>
      </c>
      <c r="D81" s="299">
        <v>1.4890906069020837</v>
      </c>
      <c r="E81" s="27">
        <v>2012</v>
      </c>
      <c r="F81" s="30"/>
      <c r="G81" s="24" t="s">
        <v>322</v>
      </c>
      <c r="H81" s="24" t="s">
        <v>322</v>
      </c>
      <c r="I81" s="205">
        <v>9.8339818303694003E-3</v>
      </c>
      <c r="J81" s="199">
        <v>1.5170774273721042</v>
      </c>
      <c r="K81" s="27">
        <v>2012</v>
      </c>
      <c r="M81" s="208" t="s">
        <v>2022</v>
      </c>
      <c r="N81" s="466" t="s">
        <v>2022</v>
      </c>
      <c r="O81" s="199">
        <v>9.7463726965180001E-4</v>
      </c>
      <c r="P81" s="199">
        <v>1.5238607540535114</v>
      </c>
      <c r="Q81" s="27">
        <v>2012</v>
      </c>
      <c r="Y81" s="202"/>
    </row>
    <row r="82" spans="1:25" x14ac:dyDescent="0.2">
      <c r="A82" s="24"/>
      <c r="B82" s="24"/>
      <c r="C82" s="299">
        <v>3.1654320468221002E-3</v>
      </c>
      <c r="D82" s="299">
        <v>1.6134374604770387</v>
      </c>
      <c r="E82" s="27">
        <v>2013</v>
      </c>
      <c r="F82" s="30"/>
      <c r="G82" s="24"/>
      <c r="H82" s="24"/>
      <c r="I82" s="205">
        <v>1.1439281419633299E-2</v>
      </c>
      <c r="J82" s="199">
        <v>1.5217715184936202</v>
      </c>
      <c r="K82" s="27">
        <v>2013</v>
      </c>
      <c r="M82" s="30"/>
      <c r="N82" s="466"/>
      <c r="O82" s="199">
        <v>1.1344678879142999E-3</v>
      </c>
      <c r="P82" s="199">
        <v>1.5420123757275555</v>
      </c>
      <c r="Q82" s="27">
        <v>2013</v>
      </c>
      <c r="Y82" s="24"/>
    </row>
    <row r="83" spans="1:25" x14ac:dyDescent="0.2">
      <c r="A83" s="24"/>
      <c r="B83" s="24"/>
      <c r="C83" s="299">
        <v>3.9173839298108004E-3</v>
      </c>
      <c r="D83" s="299">
        <v>1.4295874822362922</v>
      </c>
      <c r="E83" s="27">
        <v>2014</v>
      </c>
      <c r="F83" s="30"/>
      <c r="G83" s="24"/>
      <c r="H83" s="24"/>
      <c r="I83" s="205">
        <v>1.30300621232598E-2</v>
      </c>
      <c r="J83" s="199">
        <v>1.513568054752189</v>
      </c>
      <c r="K83" s="27">
        <v>2014</v>
      </c>
      <c r="M83" s="30"/>
      <c r="N83" s="466"/>
      <c r="O83" s="199">
        <v>1.3090120683214E-3</v>
      </c>
      <c r="P83" s="199">
        <v>1.5687761490329148</v>
      </c>
      <c r="Q83" s="27">
        <v>2014</v>
      </c>
      <c r="Y83" s="24"/>
    </row>
    <row r="84" spans="1:25" x14ac:dyDescent="0.2">
      <c r="A84" s="24"/>
      <c r="B84" s="24"/>
      <c r="C84" s="299">
        <v>4.6171317339701E-3</v>
      </c>
      <c r="D84" s="299">
        <v>1.401880606910858</v>
      </c>
      <c r="E84" s="27">
        <v>2015</v>
      </c>
      <c r="F84" s="30"/>
      <c r="G84" s="24"/>
      <c r="H84" s="24"/>
      <c r="I84" s="205">
        <v>1.2182592141197299E-2</v>
      </c>
      <c r="J84" s="199">
        <v>1.5859692980379354</v>
      </c>
      <c r="K84" s="27">
        <v>2015</v>
      </c>
      <c r="M84" s="30"/>
      <c r="N84" s="466"/>
      <c r="O84" s="199">
        <v>1.6075858682645999E-3</v>
      </c>
      <c r="P84" s="199">
        <v>1.7006285597929121</v>
      </c>
      <c r="Q84" s="27">
        <v>2015</v>
      </c>
      <c r="Y84" s="24"/>
    </row>
    <row r="85" spans="1:25" x14ac:dyDescent="0.2">
      <c r="A85" s="24"/>
      <c r="B85" s="24"/>
      <c r="C85" s="299">
        <v>5.9576828975367998E-3</v>
      </c>
      <c r="D85" s="299">
        <v>1.4174327005966407</v>
      </c>
      <c r="E85" s="27">
        <v>2016</v>
      </c>
      <c r="F85" s="30"/>
      <c r="G85" s="24"/>
      <c r="H85" s="24"/>
      <c r="I85" s="205">
        <v>1.8767186780968399E-2</v>
      </c>
      <c r="J85" s="199">
        <v>1.6326002928176173</v>
      </c>
      <c r="K85" s="27">
        <v>2016</v>
      </c>
      <c r="M85" s="30"/>
      <c r="N85" s="466"/>
      <c r="O85" s="199">
        <v>2.4906411776762999E-3</v>
      </c>
      <c r="P85" s="199">
        <v>1.6191771356917239</v>
      </c>
      <c r="Q85" s="27">
        <v>2016</v>
      </c>
      <c r="Y85" s="202"/>
    </row>
    <row r="86" spans="1:25" x14ac:dyDescent="0.2">
      <c r="A86" s="24"/>
      <c r="B86" s="24"/>
      <c r="C86" s="299">
        <v>7.8997830162424992E-3</v>
      </c>
      <c r="D86" s="299">
        <v>1.4133758108248442</v>
      </c>
      <c r="E86" s="27">
        <v>2017</v>
      </c>
      <c r="F86" s="30"/>
      <c r="G86" s="24"/>
      <c r="H86" s="24"/>
      <c r="I86" s="205">
        <v>2.7978084465593099E-2</v>
      </c>
      <c r="J86" s="199">
        <v>1.7812391921603563</v>
      </c>
      <c r="K86" s="27">
        <v>2017</v>
      </c>
      <c r="M86" s="30"/>
      <c r="N86" s="466"/>
      <c r="O86" s="199">
        <v>3.5390080111597998E-3</v>
      </c>
      <c r="P86" s="199">
        <v>1.4412198564402814</v>
      </c>
      <c r="Q86" s="27">
        <v>2017</v>
      </c>
      <c r="Y86" s="24"/>
    </row>
    <row r="87" spans="1:25" x14ac:dyDescent="0.2">
      <c r="A87" s="24"/>
      <c r="B87" s="24"/>
      <c r="C87" s="299">
        <v>9.4112163010158997E-3</v>
      </c>
      <c r="D87" s="299">
        <v>1.4184032361078773</v>
      </c>
      <c r="E87" s="27">
        <v>2018</v>
      </c>
      <c r="F87" s="30"/>
      <c r="G87" s="24"/>
      <c r="H87" s="24"/>
      <c r="I87" s="205">
        <v>3.1681924337063599E-2</v>
      </c>
      <c r="J87" s="199">
        <v>1.4744744216992889</v>
      </c>
      <c r="K87" s="27">
        <v>2018</v>
      </c>
      <c r="M87" s="30"/>
      <c r="N87" s="466"/>
      <c r="O87" s="199">
        <v>5.0063375228020998E-3</v>
      </c>
      <c r="P87" s="199">
        <v>1.5098201519154937</v>
      </c>
      <c r="Q87" s="27">
        <v>2018</v>
      </c>
      <c r="Y87" s="24"/>
    </row>
    <row r="88" spans="1:25" x14ac:dyDescent="0.2">
      <c r="A88" s="24"/>
      <c r="B88" s="24"/>
      <c r="C88" s="299">
        <v>1.1779099301232899E-2</v>
      </c>
      <c r="D88" s="299">
        <v>1.4042819959325779</v>
      </c>
      <c r="E88" s="27">
        <v>2019</v>
      </c>
      <c r="F88" s="30"/>
      <c r="G88" s="24"/>
      <c r="H88" s="24"/>
      <c r="I88" s="205">
        <v>3.38305147950674E-2</v>
      </c>
      <c r="J88" s="199">
        <v>1.6310550041825604</v>
      </c>
      <c r="K88" s="27">
        <v>2019</v>
      </c>
      <c r="M88" s="30"/>
      <c r="N88" s="466"/>
      <c r="O88" s="199">
        <v>1.16269416418471E-2</v>
      </c>
      <c r="P88" s="199">
        <v>1.6598365623060642</v>
      </c>
      <c r="Q88" s="27">
        <v>2019</v>
      </c>
      <c r="Y88" s="24"/>
    </row>
    <row r="89" spans="1:25" x14ac:dyDescent="0.2">
      <c r="A89" s="24"/>
      <c r="B89" s="24"/>
      <c r="C89" s="299">
        <v>1.4795920928014E-2</v>
      </c>
      <c r="D89" s="299">
        <v>1.4132178030926765</v>
      </c>
      <c r="E89" s="27">
        <v>2020</v>
      </c>
      <c r="F89" s="30"/>
      <c r="G89" s="24"/>
      <c r="H89" s="24"/>
      <c r="I89" s="205">
        <v>3.5041002326828802E-2</v>
      </c>
      <c r="J89" s="199">
        <v>1.8245588063243401</v>
      </c>
      <c r="K89" s="27">
        <v>2020</v>
      </c>
      <c r="M89" s="30"/>
      <c r="N89" s="466"/>
      <c r="O89" s="199">
        <v>2.4096930716009799E-2</v>
      </c>
      <c r="P89" s="199">
        <v>1.7091596051625151</v>
      </c>
      <c r="Q89" s="27">
        <v>2020</v>
      </c>
      <c r="Y89" s="24"/>
    </row>
    <row r="90" spans="1:25" x14ac:dyDescent="0.2">
      <c r="A90" s="24"/>
      <c r="B90" s="24"/>
      <c r="C90" s="299">
        <v>2.0115245445274401E-2</v>
      </c>
      <c r="D90" s="299">
        <v>1.268729732895272</v>
      </c>
      <c r="E90" s="27">
        <v>2021</v>
      </c>
      <c r="F90" s="30"/>
      <c r="G90" s="24"/>
      <c r="H90" s="24"/>
      <c r="I90" s="205">
        <v>4.4312896382853399E-2</v>
      </c>
      <c r="J90" s="199">
        <v>1.5107592233257843</v>
      </c>
      <c r="K90" s="27">
        <v>2021</v>
      </c>
      <c r="M90" s="30"/>
      <c r="N90" s="466"/>
      <c r="O90" s="199">
        <v>3.4387552016258198E-2</v>
      </c>
      <c r="P90" s="199">
        <v>1.3789115320067611</v>
      </c>
      <c r="Q90" s="27">
        <v>2021</v>
      </c>
      <c r="Y90" s="24"/>
    </row>
    <row r="91" spans="1:25" x14ac:dyDescent="0.2">
      <c r="A91" s="24"/>
      <c r="B91" s="24"/>
      <c r="C91" s="299">
        <v>2.4500155021346399E-2</v>
      </c>
      <c r="D91" s="299">
        <v>1.2411650205506599</v>
      </c>
      <c r="E91" s="27">
        <v>2022</v>
      </c>
      <c r="F91" s="30"/>
      <c r="G91" s="24"/>
      <c r="H91" s="24"/>
      <c r="I91" s="205">
        <v>6.6680633848804599E-2</v>
      </c>
      <c r="J91" s="199">
        <v>1.8781313575123999</v>
      </c>
      <c r="K91" s="27">
        <v>2022</v>
      </c>
      <c r="M91" s="30"/>
      <c r="N91" s="466"/>
      <c r="O91" s="199">
        <v>4.7006303929606301E-2</v>
      </c>
      <c r="P91" s="199">
        <v>1.3134570622383492</v>
      </c>
      <c r="Q91" s="27">
        <v>2022</v>
      </c>
      <c r="Y91" s="24"/>
    </row>
    <row r="92" spans="1:25" x14ac:dyDescent="0.2">
      <c r="A92" s="24"/>
      <c r="B92" s="24"/>
      <c r="C92" s="299">
        <v>2.96565286442626E-2</v>
      </c>
      <c r="D92" s="299">
        <v>1.160265674411086</v>
      </c>
      <c r="E92" s="27">
        <v>2023</v>
      </c>
      <c r="F92" s="30"/>
      <c r="G92" s="24"/>
      <c r="H92" s="24"/>
      <c r="I92" s="205">
        <v>0.1035517583438738</v>
      </c>
      <c r="J92" s="199">
        <v>1.928211716432322</v>
      </c>
      <c r="K92" s="27">
        <v>2023</v>
      </c>
      <c r="M92" s="30"/>
      <c r="N92" s="466"/>
      <c r="O92" s="199">
        <v>6.11387862653388E-2</v>
      </c>
      <c r="P92" s="199">
        <v>1.672993145775993</v>
      </c>
      <c r="Q92" s="27">
        <v>2023</v>
      </c>
      <c r="Y92" s="24"/>
    </row>
    <row r="93" spans="1:25" x14ac:dyDescent="0.2">
      <c r="A93" s="24"/>
      <c r="B93" s="24"/>
      <c r="C93" s="299"/>
      <c r="D93" s="299"/>
      <c r="E93" s="27"/>
      <c r="F93" s="30"/>
      <c r="G93" s="24"/>
      <c r="H93" s="24"/>
      <c r="I93" s="205"/>
      <c r="J93" s="199"/>
      <c r="K93" s="27"/>
      <c r="M93" s="30"/>
      <c r="N93" s="466"/>
      <c r="O93" s="199"/>
      <c r="P93" s="199"/>
      <c r="Q93" s="27"/>
      <c r="Y93" s="24"/>
    </row>
    <row r="94" spans="1:25" x14ac:dyDescent="0.2">
      <c r="A94" s="24" t="s">
        <v>4</v>
      </c>
      <c r="B94" s="24" t="s">
        <v>4</v>
      </c>
      <c r="C94" s="299">
        <v>1.014387968117E-4</v>
      </c>
      <c r="D94" s="299">
        <v>1.4015570991018229</v>
      </c>
      <c r="E94" s="27">
        <v>2012</v>
      </c>
      <c r="F94" s="30"/>
      <c r="G94" s="24" t="s">
        <v>321</v>
      </c>
      <c r="H94" s="24" t="s">
        <v>321</v>
      </c>
      <c r="I94" s="205">
        <v>4.698315397138E-4</v>
      </c>
      <c r="J94" s="199"/>
      <c r="K94" s="27">
        <v>2012</v>
      </c>
      <c r="M94" s="208" t="s">
        <v>323</v>
      </c>
      <c r="N94" s="466" t="s">
        <v>323</v>
      </c>
      <c r="O94" s="199">
        <v>1.2839957128810001E-4</v>
      </c>
      <c r="P94" s="199"/>
      <c r="Q94" s="27">
        <v>2012</v>
      </c>
      <c r="Y94" s="24"/>
    </row>
    <row r="95" spans="1:25" x14ac:dyDescent="0.2">
      <c r="A95" s="24"/>
      <c r="B95" s="24"/>
      <c r="C95" s="299">
        <v>2.1775544828649999E-4</v>
      </c>
      <c r="D95" s="299">
        <v>1.2166496104804654</v>
      </c>
      <c r="E95" s="27">
        <v>2013</v>
      </c>
      <c r="F95" s="30"/>
      <c r="G95" s="24"/>
      <c r="H95" s="24"/>
      <c r="I95" s="205">
        <v>6.5882254077150005E-4</v>
      </c>
      <c r="J95" s="199">
        <v>1.4651050861032549</v>
      </c>
      <c r="K95" s="27">
        <v>2013</v>
      </c>
      <c r="M95" s="30"/>
      <c r="N95" s="466"/>
      <c r="O95" s="199">
        <v>2.121649014692E-4</v>
      </c>
      <c r="P95" s="199">
        <v>1.4435951359730621</v>
      </c>
      <c r="Q95" s="27">
        <v>2013</v>
      </c>
      <c r="Y95" s="202"/>
    </row>
    <row r="96" spans="1:25" x14ac:dyDescent="0.2">
      <c r="A96" s="24"/>
      <c r="B96" s="24"/>
      <c r="C96" s="299">
        <v>5.7133690666039995E-4</v>
      </c>
      <c r="D96" s="299">
        <v>1.1986607711849984</v>
      </c>
      <c r="E96" s="27">
        <v>2014</v>
      </c>
      <c r="F96" s="30"/>
      <c r="G96" s="24"/>
      <c r="H96" s="24"/>
      <c r="I96" s="205">
        <v>1.3521922459096001E-3</v>
      </c>
      <c r="J96" s="199">
        <v>1.3874501943082262</v>
      </c>
      <c r="K96" s="27">
        <v>2014</v>
      </c>
      <c r="M96" s="30"/>
      <c r="N96" s="466"/>
      <c r="O96" s="199">
        <v>9.8065154373320009E-4</v>
      </c>
      <c r="P96" s="199">
        <v>1.2176035031899335</v>
      </c>
      <c r="Q96" s="27">
        <v>2014</v>
      </c>
      <c r="Y96" s="24"/>
    </row>
    <row r="97" spans="1:25" x14ac:dyDescent="0.2">
      <c r="A97" s="24"/>
      <c r="B97" s="24"/>
      <c r="C97" s="299">
        <v>8.1451158172570002E-4</v>
      </c>
      <c r="D97" s="299">
        <v>1.3329707527465775</v>
      </c>
      <c r="E97" s="27">
        <v>2015</v>
      </c>
      <c r="F97" s="30"/>
      <c r="G97" s="24"/>
      <c r="H97" s="24"/>
      <c r="I97" s="205">
        <v>1.9322464991265E-3</v>
      </c>
      <c r="J97" s="199">
        <v>1.6106380173381647</v>
      </c>
      <c r="K97" s="27">
        <v>2015</v>
      </c>
      <c r="M97" s="30"/>
      <c r="N97" s="466"/>
      <c r="O97" s="199">
        <v>1.2542729584078E-3</v>
      </c>
      <c r="P97" s="199">
        <v>1.4046127995921138</v>
      </c>
      <c r="Q97" s="27">
        <v>2015</v>
      </c>
      <c r="Y97" s="24"/>
    </row>
    <row r="98" spans="1:25" x14ac:dyDescent="0.2">
      <c r="A98" s="24"/>
      <c r="B98" s="24"/>
      <c r="C98" s="299">
        <v>1.1002755248035001E-3</v>
      </c>
      <c r="D98" s="299">
        <v>1.4507118056809876</v>
      </c>
      <c r="E98" s="27">
        <v>2016</v>
      </c>
      <c r="F98" s="30"/>
      <c r="G98" s="24"/>
      <c r="H98" s="24"/>
      <c r="I98" s="205">
        <v>1.7706767175202101E-2</v>
      </c>
      <c r="J98" s="199">
        <v>1.2967125834093443</v>
      </c>
      <c r="K98" s="27">
        <v>2016</v>
      </c>
      <c r="M98" s="30"/>
      <c r="N98" s="466"/>
      <c r="O98" s="199">
        <v>4.2866203392588004E-3</v>
      </c>
      <c r="P98" s="199">
        <v>1.4780006862048634</v>
      </c>
      <c r="Q98" s="27">
        <v>2016</v>
      </c>
      <c r="Y98" s="24"/>
    </row>
    <row r="99" spans="1:25" x14ac:dyDescent="0.2">
      <c r="A99" s="24"/>
      <c r="B99" s="24"/>
      <c r="C99" s="299">
        <v>2.3966854084017E-3</v>
      </c>
      <c r="D99" s="299">
        <v>1.2017906520341759</v>
      </c>
      <c r="E99" s="27">
        <v>2017</v>
      </c>
      <c r="F99" s="30"/>
      <c r="G99" s="24"/>
      <c r="H99" s="24"/>
      <c r="I99" s="205">
        <v>3.6154007264627898E-2</v>
      </c>
      <c r="J99" s="199">
        <v>1.0439643323215413</v>
      </c>
      <c r="K99" s="27">
        <v>2017</v>
      </c>
      <c r="M99" s="30"/>
      <c r="N99" s="466"/>
      <c r="O99" s="199">
        <v>1.04889440732548E-2</v>
      </c>
      <c r="P99" s="199">
        <v>1.5529405469766802</v>
      </c>
      <c r="Q99" s="27">
        <v>2017</v>
      </c>
      <c r="Y99" s="202"/>
    </row>
    <row r="100" spans="1:25" x14ac:dyDescent="0.2">
      <c r="A100" s="24"/>
      <c r="B100" s="24"/>
      <c r="C100" s="299">
        <v>3.7793187865198001E-3</v>
      </c>
      <c r="D100" s="299">
        <v>1.1039511864177152</v>
      </c>
      <c r="E100" s="27">
        <v>2018</v>
      </c>
      <c r="F100" s="30"/>
      <c r="G100" s="24"/>
      <c r="H100" s="24"/>
      <c r="I100" s="205">
        <v>3.76243966310085E-2</v>
      </c>
      <c r="J100" s="199">
        <v>1.0118143123145986</v>
      </c>
      <c r="K100" s="27">
        <v>2018</v>
      </c>
      <c r="M100" s="30"/>
      <c r="N100" s="466"/>
      <c r="O100" s="199">
        <v>1.30394602647513E-2</v>
      </c>
      <c r="P100" s="199">
        <v>1.3814050066260763</v>
      </c>
      <c r="Q100" s="27">
        <v>2018</v>
      </c>
      <c r="Y100" s="24"/>
    </row>
    <row r="101" spans="1:25" x14ac:dyDescent="0.2">
      <c r="A101" s="24"/>
      <c r="B101" s="24"/>
      <c r="C101" s="299">
        <v>4.5078463906320001E-3</v>
      </c>
      <c r="D101" s="299">
        <v>1.075211132612067</v>
      </c>
      <c r="E101" s="27">
        <v>2019</v>
      </c>
      <c r="F101" s="30"/>
      <c r="G101" s="24"/>
      <c r="H101" s="24"/>
      <c r="I101" s="205">
        <v>6.7180696051450398E-2</v>
      </c>
      <c r="J101" s="199">
        <v>0.93616252309726555</v>
      </c>
      <c r="K101" s="27">
        <v>2019</v>
      </c>
      <c r="M101" s="30"/>
      <c r="N101" s="466"/>
      <c r="O101" s="199">
        <v>1.2793139562819999E-2</v>
      </c>
      <c r="P101" s="199">
        <v>1.473794611763412</v>
      </c>
      <c r="Q101" s="27">
        <v>2019</v>
      </c>
      <c r="Y101" s="24"/>
    </row>
    <row r="102" spans="1:25" x14ac:dyDescent="0.2">
      <c r="A102" s="24"/>
      <c r="B102" s="24"/>
      <c r="C102" s="299">
        <v>6.2156684528244001E-3</v>
      </c>
      <c r="D102" s="299">
        <v>1.1067809240427569</v>
      </c>
      <c r="E102" s="27">
        <v>2020</v>
      </c>
      <c r="F102" s="30"/>
      <c r="G102" s="24"/>
      <c r="H102" s="24"/>
      <c r="I102" s="205">
        <v>6.9442432106153099E-2</v>
      </c>
      <c r="J102" s="199">
        <v>1.0905933058020396</v>
      </c>
      <c r="K102" s="27">
        <v>2020</v>
      </c>
      <c r="M102" s="30"/>
      <c r="N102" s="466"/>
      <c r="O102" s="199">
        <v>2.13054254684002E-2</v>
      </c>
      <c r="P102" s="199">
        <v>1.4529930559940043</v>
      </c>
      <c r="Q102" s="27">
        <v>2020</v>
      </c>
      <c r="Y102" s="24"/>
    </row>
    <row r="103" spans="1:25" x14ac:dyDescent="0.2">
      <c r="A103" s="24"/>
      <c r="B103" s="24"/>
      <c r="C103" s="299">
        <v>9.0890325176852006E-3</v>
      </c>
      <c r="D103" s="299">
        <v>1.1421079920090011</v>
      </c>
      <c r="E103" s="27">
        <v>2021</v>
      </c>
      <c r="F103" s="30"/>
      <c r="G103" s="24"/>
      <c r="H103" s="24"/>
      <c r="I103" s="205">
        <v>8.5612205123412805E-2</v>
      </c>
      <c r="J103" s="199">
        <v>1.0292385644119249</v>
      </c>
      <c r="K103" s="27">
        <v>2021</v>
      </c>
      <c r="M103" s="30"/>
      <c r="N103" s="466"/>
      <c r="O103" s="199">
        <v>2.6066473504042301E-2</v>
      </c>
      <c r="P103" s="199">
        <v>1.214933312911433</v>
      </c>
      <c r="Q103" s="27">
        <v>2021</v>
      </c>
      <c r="Y103" s="24"/>
    </row>
    <row r="104" spans="1:25" x14ac:dyDescent="0.2">
      <c r="A104" s="24"/>
      <c r="B104" s="24"/>
      <c r="C104" s="299">
        <v>1.3277025640573099E-2</v>
      </c>
      <c r="D104" s="299">
        <v>1.3949815575316959</v>
      </c>
      <c r="E104" s="27">
        <v>2022</v>
      </c>
      <c r="F104" s="30"/>
      <c r="G104" s="24"/>
      <c r="H104" s="24"/>
      <c r="I104" s="205">
        <v>9.6539874964545594E-2</v>
      </c>
      <c r="J104" s="199">
        <v>0.85331405943320793</v>
      </c>
      <c r="K104" s="27">
        <v>2022</v>
      </c>
      <c r="M104" s="30"/>
      <c r="N104" s="466"/>
      <c r="O104" s="199">
        <v>3.5547130543110698E-2</v>
      </c>
      <c r="P104" s="199">
        <v>1.3148512403226995</v>
      </c>
      <c r="Q104" s="27">
        <v>2022</v>
      </c>
      <c r="Y104" s="24"/>
    </row>
    <row r="105" spans="1:25" x14ac:dyDescent="0.2">
      <c r="A105" s="24"/>
      <c r="B105" s="24"/>
      <c r="C105" s="299">
        <v>1.8162914089631801E-2</v>
      </c>
      <c r="D105" s="299">
        <v>1.4602848760054776</v>
      </c>
      <c r="E105" s="27">
        <v>2023</v>
      </c>
      <c r="F105" s="30"/>
      <c r="G105" s="24"/>
      <c r="H105" s="24"/>
      <c r="I105" s="205">
        <v>0.10201917343706141</v>
      </c>
      <c r="J105" s="199">
        <v>0.75285284270263564</v>
      </c>
      <c r="K105" s="27">
        <v>2023</v>
      </c>
      <c r="M105" s="30"/>
      <c r="N105" s="466"/>
      <c r="O105" s="199">
        <v>4.2211304207069603E-2</v>
      </c>
      <c r="P105" s="199">
        <v>1.4896587133247428</v>
      </c>
      <c r="Q105" s="27">
        <v>2023</v>
      </c>
      <c r="Y105" s="24"/>
    </row>
    <row r="106" spans="1:25" x14ac:dyDescent="0.2">
      <c r="A106" s="24"/>
      <c r="B106" s="24"/>
      <c r="C106" s="299"/>
      <c r="D106" s="299"/>
      <c r="E106" s="27"/>
      <c r="F106" s="30"/>
      <c r="G106" s="24"/>
      <c r="H106" s="24"/>
      <c r="I106" s="205"/>
      <c r="J106" s="199"/>
      <c r="K106" s="27"/>
      <c r="M106" s="30"/>
      <c r="N106" s="466"/>
      <c r="O106" s="199"/>
      <c r="P106" s="199"/>
      <c r="Q106" s="27"/>
      <c r="Y106" s="24"/>
    </row>
    <row r="107" spans="1:25" x14ac:dyDescent="0.2">
      <c r="A107" s="24" t="s">
        <v>3</v>
      </c>
      <c r="B107" s="24" t="s">
        <v>3</v>
      </c>
      <c r="C107" s="299">
        <v>5.7306521650080002E-4</v>
      </c>
      <c r="D107" s="299">
        <v>1.6866010728465304</v>
      </c>
      <c r="E107" s="27">
        <v>2012</v>
      </c>
      <c r="F107" s="30"/>
      <c r="G107" s="24" t="s">
        <v>2018</v>
      </c>
      <c r="H107" s="24" t="s">
        <v>2018</v>
      </c>
      <c r="I107" s="205">
        <v>7.9534100366162414E-6</v>
      </c>
      <c r="J107" s="199"/>
      <c r="K107" s="27">
        <v>2012</v>
      </c>
      <c r="M107" s="208" t="s">
        <v>319</v>
      </c>
      <c r="N107" s="466" t="s">
        <v>319</v>
      </c>
      <c r="O107" s="199">
        <v>4.6937156615750001E-4</v>
      </c>
      <c r="P107" s="199">
        <v>1.5426082420261893</v>
      </c>
      <c r="Q107" s="27">
        <v>2012</v>
      </c>
      <c r="Y107" s="24"/>
    </row>
    <row r="108" spans="1:25" x14ac:dyDescent="0.2">
      <c r="A108" s="24"/>
      <c r="B108" s="24"/>
      <c r="C108" s="299">
        <v>6.5225875287240002E-4</v>
      </c>
      <c r="D108" s="299">
        <v>1.8317171001544388</v>
      </c>
      <c r="E108" s="27">
        <v>2013</v>
      </c>
      <c r="F108" s="30"/>
      <c r="G108" s="24"/>
      <c r="H108" s="24"/>
      <c r="I108" s="205">
        <v>8.0657017384250656E-6</v>
      </c>
      <c r="J108" s="199"/>
      <c r="K108" s="27">
        <v>2013</v>
      </c>
      <c r="M108" s="30"/>
      <c r="N108" s="466"/>
      <c r="O108" s="199">
        <v>1.5034950017990001E-3</v>
      </c>
      <c r="P108" s="199">
        <v>1.4669842796636674</v>
      </c>
      <c r="Q108" s="27">
        <v>2013</v>
      </c>
      <c r="Y108" s="24"/>
    </row>
    <row r="109" spans="1:25" x14ac:dyDescent="0.2">
      <c r="A109" s="24"/>
      <c r="B109" s="24"/>
      <c r="C109" s="299">
        <v>9.1580950451729997E-4</v>
      </c>
      <c r="D109" s="299">
        <v>1.7543257585405427</v>
      </c>
      <c r="E109" s="27">
        <v>2014</v>
      </c>
      <c r="F109" s="30"/>
      <c r="G109" s="24"/>
      <c r="H109" s="24"/>
      <c r="I109" s="205">
        <v>1.7828142930359999E-4</v>
      </c>
      <c r="J109" s="199"/>
      <c r="K109" s="27">
        <v>2014</v>
      </c>
      <c r="M109" s="30"/>
      <c r="N109" s="466"/>
      <c r="O109" s="199">
        <v>3.1764776723914E-3</v>
      </c>
      <c r="P109" s="199">
        <v>1.3128717693483645</v>
      </c>
      <c r="Q109" s="27">
        <v>2014</v>
      </c>
      <c r="Y109" s="202"/>
    </row>
    <row r="110" spans="1:25" x14ac:dyDescent="0.2">
      <c r="A110" s="24"/>
      <c r="B110" s="348"/>
      <c r="C110" s="299">
        <v>9.9744181711849999E-4</v>
      </c>
      <c r="D110" s="299">
        <v>1.6951925730274093</v>
      </c>
      <c r="E110" s="27">
        <v>2015</v>
      </c>
      <c r="F110" s="30"/>
      <c r="G110" s="24"/>
      <c r="H110" s="24"/>
      <c r="I110" s="205">
        <v>3.187671777226E-4</v>
      </c>
      <c r="J110" s="199"/>
      <c r="K110" s="27">
        <v>2015</v>
      </c>
      <c r="M110" s="30"/>
      <c r="N110" s="466"/>
      <c r="O110" s="199">
        <v>5.2208347327096002E-3</v>
      </c>
      <c r="P110" s="199">
        <v>1.4378527190096175</v>
      </c>
      <c r="Q110" s="27">
        <v>2015</v>
      </c>
      <c r="Y110" s="24"/>
    </row>
    <row r="111" spans="1:25" x14ac:dyDescent="0.2">
      <c r="A111" s="24"/>
      <c r="B111" s="348"/>
      <c r="C111" s="299">
        <v>1.2809237451019001E-3</v>
      </c>
      <c r="D111" s="299">
        <v>2.0137731637307339</v>
      </c>
      <c r="E111" s="27">
        <v>2016</v>
      </c>
      <c r="F111" s="30"/>
      <c r="G111" s="24"/>
      <c r="H111" s="24"/>
      <c r="I111" s="205">
        <v>2.1320934702824998E-3</v>
      </c>
      <c r="J111" s="199"/>
      <c r="K111" s="27">
        <v>2016</v>
      </c>
      <c r="M111" s="30"/>
      <c r="N111" s="466"/>
      <c r="O111" s="199">
        <v>1.35790167514151E-2</v>
      </c>
      <c r="P111" s="199">
        <v>1.4956864664986613</v>
      </c>
      <c r="Q111" s="27">
        <v>2016</v>
      </c>
      <c r="Y111" s="24"/>
    </row>
    <row r="112" spans="1:25" x14ac:dyDescent="0.2">
      <c r="B112" s="348"/>
      <c r="C112" s="299">
        <v>3.0896106227205999E-3</v>
      </c>
      <c r="D112" s="299">
        <v>1.704727803564611</v>
      </c>
      <c r="E112" s="27">
        <v>2017</v>
      </c>
      <c r="F112" s="30"/>
      <c r="G112" s="24"/>
      <c r="H112" s="24"/>
      <c r="I112" s="205">
        <v>3.4943599597632102E-2</v>
      </c>
      <c r="J112" s="199">
        <v>1.2982634119046992</v>
      </c>
      <c r="K112" s="27">
        <v>2017</v>
      </c>
      <c r="M112" s="30"/>
      <c r="N112" s="466"/>
      <c r="O112" s="199">
        <v>2.0009274883815601E-2</v>
      </c>
      <c r="P112" s="199">
        <v>1.5116064962849152</v>
      </c>
      <c r="Q112" s="27">
        <v>2017</v>
      </c>
      <c r="Y112" s="24"/>
    </row>
    <row r="113" spans="1:25" x14ac:dyDescent="0.2">
      <c r="B113" s="348"/>
      <c r="C113" s="299">
        <v>3.5586584403587999E-3</v>
      </c>
      <c r="D113" s="299">
        <v>1.5298625283966205</v>
      </c>
      <c r="E113" s="27">
        <v>2018</v>
      </c>
      <c r="F113" s="30"/>
      <c r="G113" s="24"/>
      <c r="H113" s="24"/>
      <c r="I113" s="205">
        <v>3.9645657286010598E-2</v>
      </c>
      <c r="J113" s="199">
        <v>1.2347047756089244</v>
      </c>
      <c r="K113" s="27">
        <v>2018</v>
      </c>
      <c r="M113" s="30"/>
      <c r="N113" s="466"/>
      <c r="O113" s="199">
        <v>2.2121886837678999E-2</v>
      </c>
      <c r="P113" s="199">
        <v>1.3143461486677175</v>
      </c>
      <c r="Q113" s="27">
        <v>2018</v>
      </c>
      <c r="Y113" s="202"/>
    </row>
    <row r="114" spans="1:25" x14ac:dyDescent="0.2">
      <c r="B114" s="348"/>
      <c r="C114" s="299">
        <v>3.7003085431012999E-3</v>
      </c>
      <c r="D114" s="299">
        <v>1.7570584922678036</v>
      </c>
      <c r="E114" s="27">
        <v>2019</v>
      </c>
      <c r="F114" s="30"/>
      <c r="G114" s="24"/>
      <c r="H114" s="24"/>
      <c r="I114" s="205">
        <v>4.1780365832864701E-2</v>
      </c>
      <c r="J114" s="199">
        <v>1.1417672450100165</v>
      </c>
      <c r="K114" s="27">
        <v>2019</v>
      </c>
      <c r="M114" s="30"/>
      <c r="N114" s="466"/>
      <c r="O114" s="199">
        <v>2.4479729914109401E-2</v>
      </c>
      <c r="P114" s="199">
        <v>1.3555180138769303</v>
      </c>
      <c r="Q114" s="27">
        <v>2019</v>
      </c>
      <c r="Y114" s="24"/>
    </row>
    <row r="115" spans="1:25" x14ac:dyDescent="0.2">
      <c r="B115" s="348"/>
      <c r="C115" s="299">
        <v>4.6668169285382999E-3</v>
      </c>
      <c r="D115" s="299">
        <v>1.8995515621543315</v>
      </c>
      <c r="E115" s="27">
        <v>2020</v>
      </c>
      <c r="F115" s="30"/>
      <c r="G115" s="24"/>
      <c r="H115" s="24"/>
      <c r="I115" s="205">
        <v>4.7438748970903499E-2</v>
      </c>
      <c r="J115" s="199">
        <v>1.314405462269562</v>
      </c>
      <c r="K115" s="27">
        <v>2020</v>
      </c>
      <c r="M115" s="30"/>
      <c r="N115" s="466"/>
      <c r="O115" s="199">
        <v>2.5987417465954201E-2</v>
      </c>
      <c r="P115" s="199">
        <v>1.3952746450605704</v>
      </c>
      <c r="Q115" s="27">
        <v>2020</v>
      </c>
      <c r="Y115" s="24"/>
    </row>
    <row r="116" spans="1:25" x14ac:dyDescent="0.2">
      <c r="B116" s="471"/>
      <c r="C116" s="299">
        <v>5.3220973548252998E-3</v>
      </c>
      <c r="D116" s="299">
        <v>1.4121127980289374</v>
      </c>
      <c r="E116" s="27">
        <v>2021</v>
      </c>
      <c r="F116" s="30"/>
      <c r="G116" s="24"/>
      <c r="H116" s="24"/>
      <c r="I116" s="205">
        <v>4.7818291216547397E-2</v>
      </c>
      <c r="J116" s="199">
        <v>1.2206775639665572</v>
      </c>
      <c r="K116" s="27">
        <v>2021</v>
      </c>
      <c r="M116" s="30"/>
      <c r="N116" s="466"/>
      <c r="O116" s="199">
        <v>3.0106753441230601E-2</v>
      </c>
      <c r="P116" s="199">
        <v>1.1919205174833229</v>
      </c>
      <c r="Q116" s="27">
        <v>2021</v>
      </c>
      <c r="Y116" s="24"/>
    </row>
    <row r="117" spans="1:25" x14ac:dyDescent="0.2">
      <c r="B117" s="348"/>
      <c r="C117" s="299">
        <v>5.6764657672178E-3</v>
      </c>
      <c r="D117" s="299">
        <v>1.6593209287102346</v>
      </c>
      <c r="E117" s="27">
        <v>2022</v>
      </c>
      <c r="F117" s="30"/>
      <c r="G117" s="24"/>
      <c r="H117" s="24"/>
      <c r="I117" s="205">
        <v>4.7617260056416297E-2</v>
      </c>
      <c r="J117" s="199">
        <v>0.99066569238553781</v>
      </c>
      <c r="K117" s="27">
        <v>2022</v>
      </c>
      <c r="M117" s="30"/>
      <c r="N117" s="466"/>
      <c r="O117" s="199">
        <v>3.6040172871341897E-2</v>
      </c>
      <c r="P117" s="199">
        <v>1.3018812139308777</v>
      </c>
      <c r="Q117" s="27">
        <v>2022</v>
      </c>
      <c r="Y117" s="24"/>
    </row>
    <row r="118" spans="1:25" x14ac:dyDescent="0.2">
      <c r="A118" s="470"/>
      <c r="B118" s="348"/>
      <c r="C118" s="300">
        <v>7.3063360179020003E-3</v>
      </c>
      <c r="D118" s="300">
        <v>1.6699136664899266</v>
      </c>
      <c r="E118" s="203">
        <v>2023</v>
      </c>
      <c r="F118" s="30"/>
      <c r="G118" s="24"/>
      <c r="H118" s="24"/>
      <c r="I118" s="205">
        <v>6.6955704372947095E-2</v>
      </c>
      <c r="J118" s="199">
        <v>0.93308729009560765</v>
      </c>
      <c r="K118" s="27">
        <v>2023</v>
      </c>
      <c r="M118" s="30"/>
      <c r="N118" s="466"/>
      <c r="O118" s="199">
        <v>3.9671526726527399E-2</v>
      </c>
      <c r="P118" s="199">
        <v>1.4888611380066592</v>
      </c>
      <c r="Q118" s="27">
        <v>2023</v>
      </c>
      <c r="Y118" s="24"/>
    </row>
    <row r="119" spans="1:25" x14ac:dyDescent="0.2">
      <c r="A119" s="24"/>
      <c r="C119" s="3"/>
      <c r="D119" s="3"/>
      <c r="E119" s="3"/>
      <c r="F119" s="24"/>
      <c r="G119" s="24"/>
      <c r="H119" s="24"/>
      <c r="I119" s="205"/>
      <c r="J119" s="199"/>
      <c r="K119" s="27"/>
      <c r="M119" s="30"/>
      <c r="N119" s="466"/>
      <c r="O119" s="199"/>
      <c r="P119" s="199"/>
      <c r="Q119" s="27"/>
      <c r="Y119" s="24"/>
    </row>
    <row r="120" spans="1:25" x14ac:dyDescent="0.2">
      <c r="F120" s="24"/>
      <c r="G120" s="24" t="s">
        <v>2020</v>
      </c>
      <c r="H120" s="24" t="s">
        <v>2020</v>
      </c>
      <c r="I120" s="205">
        <v>1.2443551683604537E-5</v>
      </c>
      <c r="J120" s="199"/>
      <c r="K120" s="27">
        <v>2012</v>
      </c>
      <c r="M120" s="208" t="s">
        <v>178</v>
      </c>
      <c r="N120" s="466" t="s">
        <v>178</v>
      </c>
      <c r="O120" s="199">
        <v>3.1286980840568005E-5</v>
      </c>
      <c r="P120" s="199"/>
      <c r="Q120" s="27">
        <v>2012</v>
      </c>
      <c r="Y120" s="24"/>
    </row>
    <row r="121" spans="1:25" x14ac:dyDescent="0.2">
      <c r="F121" s="24"/>
      <c r="G121" s="24"/>
      <c r="H121" s="24"/>
      <c r="I121" s="205">
        <v>2.3167507865780001E-4</v>
      </c>
      <c r="J121" s="199">
        <v>1.0823256224098805</v>
      </c>
      <c r="K121" s="27">
        <v>2013</v>
      </c>
      <c r="M121" s="30"/>
      <c r="N121" s="466"/>
      <c r="O121" s="199">
        <v>1.132021167347E-4</v>
      </c>
      <c r="P121" s="199">
        <v>1.4420949890380967</v>
      </c>
      <c r="Q121" s="27">
        <v>2013</v>
      </c>
      <c r="Y121" s="24"/>
    </row>
    <row r="122" spans="1:25" x14ac:dyDescent="0.2">
      <c r="F122" s="24"/>
      <c r="G122" s="24"/>
      <c r="H122" s="24"/>
      <c r="I122" s="205">
        <v>4.3153288542939998E-4</v>
      </c>
      <c r="J122" s="199">
        <v>1.0842893639721634</v>
      </c>
      <c r="K122" s="27">
        <v>2014</v>
      </c>
      <c r="M122" s="30"/>
      <c r="N122" s="466"/>
      <c r="O122" s="199">
        <v>1.4276531434950001E-4</v>
      </c>
      <c r="P122" s="199">
        <v>1.3350979058095913</v>
      </c>
      <c r="Q122" s="27">
        <v>2014</v>
      </c>
      <c r="Y122" s="24"/>
    </row>
    <row r="123" spans="1:25" x14ac:dyDescent="0.2">
      <c r="F123" s="24"/>
      <c r="G123" s="24"/>
      <c r="H123" s="24"/>
      <c r="I123" s="205">
        <v>5.0713198737070003E-4</v>
      </c>
      <c r="J123" s="199">
        <v>1.087882270814035</v>
      </c>
      <c r="K123" s="27">
        <v>2015</v>
      </c>
      <c r="M123" s="30"/>
      <c r="N123" s="466"/>
      <c r="O123" s="199">
        <v>4.2700845808300001E-4</v>
      </c>
      <c r="P123" s="199">
        <v>1.3897051547797103</v>
      </c>
      <c r="Q123" s="27">
        <v>2015</v>
      </c>
      <c r="Y123" s="202"/>
    </row>
    <row r="124" spans="1:25" x14ac:dyDescent="0.2">
      <c r="C124" s="302"/>
      <c r="D124" s="302"/>
      <c r="E124" s="3"/>
      <c r="F124" s="24"/>
      <c r="G124" s="24"/>
      <c r="H124" s="24"/>
      <c r="I124" s="205">
        <v>1.3794408206601E-3</v>
      </c>
      <c r="J124" s="199">
        <v>1.0771762500515822</v>
      </c>
      <c r="K124" s="27">
        <v>2016</v>
      </c>
      <c r="M124" s="30"/>
      <c r="N124" s="466"/>
      <c r="O124" s="199">
        <v>6.0163464534010002E-4</v>
      </c>
      <c r="P124" s="199">
        <v>1.3816497469464162</v>
      </c>
      <c r="Q124" s="27">
        <v>2016</v>
      </c>
      <c r="Y124" s="24"/>
    </row>
    <row r="125" spans="1:25" x14ac:dyDescent="0.2">
      <c r="C125" s="302"/>
      <c r="D125" s="302"/>
      <c r="E125" s="3"/>
      <c r="F125" s="24"/>
      <c r="G125" s="24"/>
      <c r="H125" s="24"/>
      <c r="I125" s="205">
        <v>5.0178096296096004E-3</v>
      </c>
      <c r="J125" s="199">
        <v>0.97538744329842941</v>
      </c>
      <c r="K125" s="27">
        <v>2017</v>
      </c>
      <c r="M125" s="30"/>
      <c r="N125" s="466"/>
      <c r="O125" s="199">
        <v>1.3490345820199999E-3</v>
      </c>
      <c r="P125" s="199">
        <v>1.6799066081808705</v>
      </c>
      <c r="Q125" s="27">
        <v>2017</v>
      </c>
      <c r="Y125" s="24"/>
    </row>
    <row r="126" spans="1:25" x14ac:dyDescent="0.2">
      <c r="C126" s="3"/>
      <c r="D126" s="3"/>
      <c r="E126" s="3"/>
      <c r="F126" s="24"/>
      <c r="G126" s="24"/>
      <c r="H126" s="24"/>
      <c r="I126" s="205">
        <v>2.01393723937183E-2</v>
      </c>
      <c r="J126" s="199">
        <v>0.88995177937991676</v>
      </c>
      <c r="K126" s="27">
        <v>2018</v>
      </c>
      <c r="M126" s="30"/>
      <c r="N126" s="466"/>
      <c r="O126" s="199">
        <v>1.8163397012756E-3</v>
      </c>
      <c r="P126" s="199">
        <v>1.4015910772561304</v>
      </c>
      <c r="Q126" s="27">
        <v>2018</v>
      </c>
      <c r="Y126" s="24"/>
    </row>
    <row r="127" spans="1:25" x14ac:dyDescent="0.2">
      <c r="F127" s="24"/>
      <c r="G127" s="24"/>
      <c r="H127" s="24"/>
      <c r="I127" s="205">
        <v>2.5672202808374699E-2</v>
      </c>
      <c r="J127" s="199">
        <v>0.8220428823087641</v>
      </c>
      <c r="K127" s="27">
        <v>2019</v>
      </c>
      <c r="M127" s="30"/>
      <c r="N127" s="466"/>
      <c r="O127" s="199">
        <v>3.3447685502718E-3</v>
      </c>
      <c r="P127" s="199">
        <v>1.4745134686246995</v>
      </c>
      <c r="Q127" s="27">
        <v>2019</v>
      </c>
      <c r="Y127" s="202"/>
    </row>
    <row r="128" spans="1:25" x14ac:dyDescent="0.2">
      <c r="F128" s="24"/>
      <c r="G128" s="24"/>
      <c r="H128" s="24"/>
      <c r="I128" s="205">
        <v>3.3823606282706399E-2</v>
      </c>
      <c r="J128" s="199">
        <v>0.88256919781558629</v>
      </c>
      <c r="K128" s="27">
        <v>2020</v>
      </c>
      <c r="M128" s="30"/>
      <c r="N128" s="466"/>
      <c r="O128" s="199">
        <v>3.3658693695383999E-3</v>
      </c>
      <c r="P128" s="199">
        <v>1.5033360396072342</v>
      </c>
      <c r="Q128" s="27">
        <v>2020</v>
      </c>
      <c r="Y128" s="24"/>
    </row>
    <row r="129" spans="6:25" x14ac:dyDescent="0.2">
      <c r="F129" s="24"/>
      <c r="G129" s="24"/>
      <c r="H129" s="24"/>
      <c r="I129" s="205">
        <v>4.3569396622652697E-2</v>
      </c>
      <c r="J129" s="199">
        <v>0.97660334232174961</v>
      </c>
      <c r="K129" s="27">
        <v>2021</v>
      </c>
      <c r="M129" s="30"/>
      <c r="N129" s="466"/>
      <c r="O129" s="199">
        <v>4.5185079684478997E-3</v>
      </c>
      <c r="P129" s="199">
        <v>1.2193384287612796</v>
      </c>
      <c r="Q129" s="27">
        <v>2021</v>
      </c>
      <c r="Y129" s="24"/>
    </row>
    <row r="130" spans="6:25" x14ac:dyDescent="0.2">
      <c r="F130" s="24"/>
      <c r="G130" s="24"/>
      <c r="H130" s="24"/>
      <c r="I130" s="205">
        <v>4.4103545242888502E-2</v>
      </c>
      <c r="J130" s="199">
        <v>0.86443532080007224</v>
      </c>
      <c r="K130" s="27">
        <v>2022</v>
      </c>
      <c r="M130" s="30"/>
      <c r="N130" s="466"/>
      <c r="O130" s="199">
        <v>8.2692536294718001E-3</v>
      </c>
      <c r="P130" s="199">
        <v>1.3615563615636828</v>
      </c>
      <c r="Q130" s="27">
        <v>2022</v>
      </c>
      <c r="Y130" s="24"/>
    </row>
    <row r="131" spans="6:25" x14ac:dyDescent="0.2">
      <c r="F131" s="24"/>
      <c r="G131" s="24"/>
      <c r="H131" s="24"/>
      <c r="I131" s="205">
        <v>4.0725741576721798E-2</v>
      </c>
      <c r="J131" s="199">
        <v>0.86707720530086785</v>
      </c>
      <c r="K131" s="27">
        <v>2023</v>
      </c>
      <c r="M131" s="30"/>
      <c r="N131" s="466"/>
      <c r="O131" s="199">
        <v>1.0458389295970901E-2</v>
      </c>
      <c r="P131" s="199">
        <v>1.5616609528625385</v>
      </c>
      <c r="Q131" s="27">
        <v>2023</v>
      </c>
      <c r="Y131" s="24"/>
    </row>
    <row r="132" spans="6:25" x14ac:dyDescent="0.2">
      <c r="F132" s="24"/>
      <c r="G132" s="24"/>
      <c r="H132" s="24"/>
      <c r="I132" s="205"/>
      <c r="J132" s="199"/>
      <c r="K132" s="27"/>
      <c r="T132" s="24"/>
    </row>
    <row r="133" spans="6:25" x14ac:dyDescent="0.2">
      <c r="F133" s="24"/>
      <c r="G133" s="24" t="s">
        <v>2021</v>
      </c>
      <c r="H133" s="24" t="s">
        <v>2021</v>
      </c>
      <c r="I133" s="205">
        <v>2.0870450161566E-3</v>
      </c>
      <c r="J133" s="199">
        <v>1.565828734350114</v>
      </c>
      <c r="K133" s="27">
        <v>2012</v>
      </c>
      <c r="O133" s="302"/>
      <c r="P133" s="302"/>
      <c r="Y133" s="24"/>
    </row>
    <row r="134" spans="6:25" x14ac:dyDescent="0.2">
      <c r="F134" s="24"/>
      <c r="G134" s="24"/>
      <c r="H134" s="24"/>
      <c r="I134" s="205">
        <v>2.1195543547188E-3</v>
      </c>
      <c r="J134" s="199">
        <v>1.6189935267282989</v>
      </c>
      <c r="K134" s="27">
        <v>2013</v>
      </c>
      <c r="O134" s="302"/>
      <c r="P134" s="302"/>
      <c r="Y134" s="24"/>
    </row>
    <row r="135" spans="6:25" x14ac:dyDescent="0.2">
      <c r="F135" s="24"/>
      <c r="G135" s="24"/>
      <c r="H135" s="24"/>
      <c r="I135" s="205">
        <v>2.2144116387850001E-3</v>
      </c>
      <c r="J135" s="199">
        <v>1.5702753108278269</v>
      </c>
      <c r="K135" s="27">
        <v>2014</v>
      </c>
      <c r="O135" s="302"/>
      <c r="P135" s="302"/>
      <c r="Y135" s="24"/>
    </row>
    <row r="136" spans="6:25" x14ac:dyDescent="0.2">
      <c r="F136" s="24"/>
      <c r="G136" s="24"/>
      <c r="H136" s="24"/>
      <c r="I136" s="205">
        <v>2.4033646906671999E-3</v>
      </c>
      <c r="J136" s="199">
        <v>1.3024055703683637</v>
      </c>
      <c r="K136" s="27">
        <v>2015</v>
      </c>
      <c r="O136" s="302"/>
      <c r="P136" s="302"/>
      <c r="Y136" s="24"/>
    </row>
    <row r="137" spans="6:25" x14ac:dyDescent="0.2">
      <c r="F137" s="24"/>
      <c r="G137" s="24"/>
      <c r="H137" s="24"/>
      <c r="I137" s="205">
        <v>3.2822424633998002E-3</v>
      </c>
      <c r="J137" s="199">
        <v>1.2337600270418836</v>
      </c>
      <c r="K137" s="27">
        <v>2016</v>
      </c>
      <c r="O137" s="302"/>
      <c r="P137" s="302"/>
      <c r="Y137" s="202"/>
    </row>
    <row r="138" spans="6:25" x14ac:dyDescent="0.2">
      <c r="F138" s="24"/>
      <c r="G138" s="24"/>
      <c r="H138" s="24"/>
      <c r="I138" s="205">
        <v>4.2999369599412002E-3</v>
      </c>
      <c r="J138" s="199">
        <v>1.1496952678621641</v>
      </c>
      <c r="K138" s="27">
        <v>2017</v>
      </c>
      <c r="O138" s="302"/>
      <c r="P138" s="302"/>
      <c r="Y138" s="24"/>
    </row>
    <row r="139" spans="6:25" x14ac:dyDescent="0.2">
      <c r="F139" s="24"/>
      <c r="G139" s="24"/>
      <c r="H139" s="24"/>
      <c r="I139" s="205">
        <v>4.9012612233067E-3</v>
      </c>
      <c r="J139" s="199">
        <v>1.1545519772612622</v>
      </c>
      <c r="K139" s="27">
        <v>2018</v>
      </c>
      <c r="Y139" s="24"/>
    </row>
    <row r="140" spans="6:25" x14ac:dyDescent="0.2">
      <c r="F140" s="24"/>
      <c r="G140" s="24"/>
      <c r="H140" s="24"/>
      <c r="I140" s="205">
        <v>1.40183632601445E-2</v>
      </c>
      <c r="J140" s="199">
        <v>1.0828807881438289</v>
      </c>
      <c r="K140" s="27">
        <v>2019</v>
      </c>
      <c r="Y140" s="24"/>
    </row>
    <row r="141" spans="6:25" x14ac:dyDescent="0.2">
      <c r="F141" s="24"/>
      <c r="G141" s="24"/>
      <c r="H141" s="24"/>
      <c r="I141" s="205">
        <v>2.7538662785267599E-2</v>
      </c>
      <c r="J141" s="199">
        <v>1.1673786298810633</v>
      </c>
      <c r="K141" s="27">
        <v>2020</v>
      </c>
      <c r="Y141" s="202"/>
    </row>
    <row r="142" spans="6:25" x14ac:dyDescent="0.2">
      <c r="F142" s="24"/>
      <c r="G142" s="24"/>
      <c r="H142" s="24"/>
      <c r="I142" s="205">
        <v>3.1386638352681101E-2</v>
      </c>
      <c r="J142" s="199">
        <v>1.4041945830108433</v>
      </c>
      <c r="K142" s="27">
        <v>2021</v>
      </c>
      <c r="Y142" s="202"/>
    </row>
    <row r="143" spans="6:25" x14ac:dyDescent="0.2">
      <c r="F143" s="24"/>
      <c r="G143" s="24"/>
      <c r="H143" s="24"/>
      <c r="I143" s="205">
        <v>2.89210415227464E-2</v>
      </c>
      <c r="J143" s="199">
        <v>1.4166485935305781</v>
      </c>
      <c r="K143" s="27">
        <v>2022</v>
      </c>
      <c r="Y143" s="202"/>
    </row>
    <row r="144" spans="6:25" x14ac:dyDescent="0.2">
      <c r="F144" s="24"/>
      <c r="G144" s="24"/>
      <c r="H144" s="24"/>
      <c r="I144" s="205">
        <v>2.7073039140983801E-2</v>
      </c>
      <c r="J144" s="199">
        <v>1.332401652597611</v>
      </c>
      <c r="K144" s="27">
        <v>2023</v>
      </c>
      <c r="Y144" s="202"/>
    </row>
    <row r="145" spans="6:25" x14ac:dyDescent="0.2">
      <c r="F145" s="24"/>
      <c r="G145" s="24"/>
      <c r="H145" s="24"/>
      <c r="I145" s="205"/>
      <c r="J145" s="199"/>
      <c r="K145" s="27"/>
      <c r="Y145" s="24"/>
    </row>
    <row r="146" spans="6:25" x14ac:dyDescent="0.2">
      <c r="F146" s="24"/>
      <c r="G146" s="24" t="s">
        <v>2017</v>
      </c>
      <c r="H146" s="24" t="s">
        <v>2017</v>
      </c>
      <c r="I146" s="205">
        <v>1.4491707315361E-3</v>
      </c>
      <c r="J146" s="199"/>
      <c r="K146" s="27">
        <v>2012</v>
      </c>
      <c r="Y146" s="24"/>
    </row>
    <row r="147" spans="6:25" x14ac:dyDescent="0.2">
      <c r="F147" s="24"/>
      <c r="G147" s="30"/>
      <c r="H147" s="24"/>
      <c r="I147" s="205">
        <v>2.1558250635063999E-3</v>
      </c>
      <c r="J147" s="199">
        <v>0.95126106739635719</v>
      </c>
      <c r="K147" s="27">
        <v>2013</v>
      </c>
      <c r="Y147" s="24"/>
    </row>
    <row r="148" spans="6:25" x14ac:dyDescent="0.2">
      <c r="F148" s="24"/>
      <c r="G148" s="30"/>
      <c r="H148" s="24"/>
      <c r="I148" s="205">
        <v>3.0260232100976E-3</v>
      </c>
      <c r="J148" s="199">
        <v>0.87521153217791592</v>
      </c>
      <c r="K148" s="27">
        <v>2014</v>
      </c>
      <c r="Y148" s="24"/>
    </row>
    <row r="149" spans="6:25" x14ac:dyDescent="0.2">
      <c r="F149" s="24"/>
      <c r="G149" s="30"/>
      <c r="H149" s="348"/>
      <c r="I149" s="205">
        <v>3.9211487937756999E-3</v>
      </c>
      <c r="J149" s="199">
        <v>0.92441584756867123</v>
      </c>
      <c r="K149" s="27">
        <v>2015</v>
      </c>
      <c r="Y149" s="24"/>
    </row>
    <row r="150" spans="6:25" x14ac:dyDescent="0.2">
      <c r="F150" s="24"/>
      <c r="G150" s="30"/>
      <c r="H150" s="348"/>
      <c r="I150" s="205">
        <v>5.3647986465516001E-3</v>
      </c>
      <c r="J150" s="199">
        <v>0.80271825934360153</v>
      </c>
      <c r="K150" s="27">
        <v>2016</v>
      </c>
      <c r="Y150" s="24"/>
    </row>
    <row r="151" spans="6:25" x14ac:dyDescent="0.2">
      <c r="F151" s="24"/>
      <c r="G151" s="30"/>
      <c r="H151" s="348"/>
      <c r="I151" s="205">
        <v>6.5757126351019997E-3</v>
      </c>
      <c r="J151" s="199">
        <v>0.8122678987827312</v>
      </c>
      <c r="K151" s="27">
        <v>2017</v>
      </c>
      <c r="Y151" s="202"/>
    </row>
    <row r="152" spans="6:25" x14ac:dyDescent="0.2">
      <c r="F152" s="24"/>
      <c r="G152" s="30"/>
      <c r="H152" s="348"/>
      <c r="I152" s="205">
        <v>8.2185134699903004E-3</v>
      </c>
      <c r="J152" s="199">
        <v>0.71693738403739393</v>
      </c>
      <c r="K152" s="27">
        <v>2018</v>
      </c>
      <c r="S152" s="201"/>
      <c r="Y152" s="24"/>
    </row>
    <row r="153" spans="6:25" x14ac:dyDescent="0.2">
      <c r="F153" s="24"/>
      <c r="G153" s="30"/>
      <c r="H153" s="348"/>
      <c r="I153" s="205">
        <v>9.6461917806824997E-3</v>
      </c>
      <c r="J153" s="199">
        <v>0.72595018687479629</v>
      </c>
      <c r="K153" s="27">
        <v>2019</v>
      </c>
      <c r="S153" s="201"/>
      <c r="Y153" s="24"/>
    </row>
    <row r="154" spans="6:25" x14ac:dyDescent="0.2">
      <c r="F154" s="24"/>
      <c r="G154" s="30"/>
      <c r="H154" s="348"/>
      <c r="I154" s="205">
        <v>1.3604729279155001E-2</v>
      </c>
      <c r="J154" s="199">
        <v>0.83126882164415805</v>
      </c>
      <c r="K154" s="27">
        <v>2020</v>
      </c>
      <c r="S154" s="201"/>
      <c r="Y154" s="24"/>
    </row>
    <row r="155" spans="6:25" x14ac:dyDescent="0.2">
      <c r="F155" s="24"/>
      <c r="G155" s="30"/>
      <c r="H155" s="348"/>
      <c r="I155" s="301">
        <v>1.6752803960313999E-2</v>
      </c>
      <c r="J155" s="200">
        <v>0.8060925718027343</v>
      </c>
      <c r="K155" s="203">
        <v>2021</v>
      </c>
      <c r="S155" s="201"/>
      <c r="Y155" s="202"/>
    </row>
    <row r="156" spans="6:25" x14ac:dyDescent="0.2">
      <c r="F156" s="24"/>
      <c r="G156" s="30"/>
      <c r="H156" s="348"/>
      <c r="I156" s="301">
        <v>2.0896798348353101E-2</v>
      </c>
      <c r="J156" s="200">
        <v>0.71992896283497343</v>
      </c>
      <c r="K156" s="203">
        <v>2022</v>
      </c>
      <c r="S156" s="201"/>
      <c r="Y156" s="202"/>
    </row>
    <row r="157" spans="6:25" x14ac:dyDescent="0.2">
      <c r="G157" s="30"/>
      <c r="H157" s="348"/>
      <c r="I157" s="301">
        <v>2.3612169372318699E-2</v>
      </c>
      <c r="J157" s="200">
        <v>0.74549539843980639</v>
      </c>
      <c r="K157" s="203">
        <v>2023</v>
      </c>
      <c r="S157" s="201"/>
      <c r="Y157" s="202"/>
    </row>
    <row r="158" spans="6:25" x14ac:dyDescent="0.2">
      <c r="S158" s="201"/>
      <c r="Y158" s="24"/>
    </row>
    <row r="159" spans="6:25" x14ac:dyDescent="0.2">
      <c r="S159" s="201"/>
      <c r="Y159" s="24"/>
    </row>
    <row r="160" spans="6:25" x14ac:dyDescent="0.2">
      <c r="S160" s="201"/>
      <c r="Y160" s="24"/>
    </row>
    <row r="161" spans="19:25" x14ac:dyDescent="0.2">
      <c r="S161" s="201"/>
      <c r="Y161" s="24"/>
    </row>
    <row r="162" spans="19:25" x14ac:dyDescent="0.2">
      <c r="S162" s="201"/>
      <c r="Y162" s="24"/>
    </row>
    <row r="163" spans="19:25" x14ac:dyDescent="0.2">
      <c r="S163" s="201"/>
      <c r="Y163" s="24"/>
    </row>
    <row r="164" spans="19:25" x14ac:dyDescent="0.2">
      <c r="S164" s="201"/>
      <c r="Y164" s="202"/>
    </row>
    <row r="169" spans="19:25" x14ac:dyDescent="0.2">
      <c r="Y169" s="202"/>
    </row>
    <row r="170" spans="19:25" x14ac:dyDescent="0.2">
      <c r="Y170" s="24"/>
    </row>
    <row r="171" spans="19:25" x14ac:dyDescent="0.2">
      <c r="Y171" s="24"/>
    </row>
    <row r="172" spans="19:25" x14ac:dyDescent="0.2">
      <c r="Y172" s="24"/>
    </row>
    <row r="173" spans="19:25" x14ac:dyDescent="0.2">
      <c r="Y173" s="24"/>
    </row>
    <row r="174" spans="19:25" x14ac:dyDescent="0.2">
      <c r="Y174" s="24"/>
    </row>
    <row r="175" spans="19:25" x14ac:dyDescent="0.2">
      <c r="Y175" s="24"/>
    </row>
    <row r="176" spans="19:25" x14ac:dyDescent="0.2">
      <c r="Y176" s="202"/>
    </row>
    <row r="181" spans="25:25" x14ac:dyDescent="0.2">
      <c r="Y181" s="202"/>
    </row>
    <row r="182" spans="25:25" x14ac:dyDescent="0.2">
      <c r="Y182" s="24"/>
    </row>
    <row r="183" spans="25:25" x14ac:dyDescent="0.2">
      <c r="Y183" s="24"/>
    </row>
    <row r="184" spans="25:25" x14ac:dyDescent="0.2">
      <c r="Y184" s="24"/>
    </row>
    <row r="185" spans="25:25" x14ac:dyDescent="0.2">
      <c r="Y185" s="24"/>
    </row>
    <row r="186" spans="25:25" x14ac:dyDescent="0.2">
      <c r="Y186" s="24"/>
    </row>
    <row r="187" spans="25:25" x14ac:dyDescent="0.2">
      <c r="Y187" s="24"/>
    </row>
    <row r="188" spans="25:25" x14ac:dyDescent="0.2">
      <c r="Y188" s="202"/>
    </row>
    <row r="193" spans="25:25" x14ac:dyDescent="0.2">
      <c r="Y193" s="202"/>
    </row>
    <row r="194" spans="25:25" x14ac:dyDescent="0.2">
      <c r="Y194" s="24"/>
    </row>
    <row r="195" spans="25:25" x14ac:dyDescent="0.2">
      <c r="Y195" s="24"/>
    </row>
    <row r="196" spans="25:25" x14ac:dyDescent="0.2">
      <c r="Y196" s="24"/>
    </row>
    <row r="197" spans="25:25" x14ac:dyDescent="0.2">
      <c r="Y197" s="24"/>
    </row>
    <row r="198" spans="25:25" x14ac:dyDescent="0.2">
      <c r="Y198" s="24"/>
    </row>
    <row r="199" spans="25:25" x14ac:dyDescent="0.2">
      <c r="Y199" s="24"/>
    </row>
    <row r="200" spans="25:25" x14ac:dyDescent="0.2">
      <c r="Y200" s="202"/>
    </row>
    <row r="201" spans="25:25" x14ac:dyDescent="0.2">
      <c r="Y201" s="202"/>
    </row>
    <row r="205" spans="25:25" x14ac:dyDescent="0.2">
      <c r="Y205" s="202"/>
    </row>
    <row r="206" spans="25:25" x14ac:dyDescent="0.2">
      <c r="Y206" s="24"/>
    </row>
    <row r="207" spans="25:25" x14ac:dyDescent="0.2">
      <c r="Y207" s="24"/>
    </row>
    <row r="208" spans="25:25" x14ac:dyDescent="0.2">
      <c r="Y208" s="24"/>
    </row>
    <row r="209" spans="25:25" x14ac:dyDescent="0.2">
      <c r="Y209" s="24"/>
    </row>
    <row r="210" spans="25:25" x14ac:dyDescent="0.2">
      <c r="Y210" s="24"/>
    </row>
    <row r="211" spans="25:25" x14ac:dyDescent="0.2">
      <c r="Y211" s="24"/>
    </row>
    <row r="212" spans="25:25" x14ac:dyDescent="0.2">
      <c r="Y212" s="24"/>
    </row>
    <row r="213" spans="25:25" x14ac:dyDescent="0.2">
      <c r="Y213" s="202"/>
    </row>
    <row r="217" spans="25:25" x14ac:dyDescent="0.2">
      <c r="Y217" s="202"/>
    </row>
    <row r="218" spans="25:25" x14ac:dyDescent="0.2">
      <c r="Y218" s="24"/>
    </row>
    <row r="219" spans="25:25" x14ac:dyDescent="0.2">
      <c r="Y219" s="24"/>
    </row>
    <row r="220" spans="25:25" x14ac:dyDescent="0.2">
      <c r="Y220" s="24"/>
    </row>
    <row r="221" spans="25:25" x14ac:dyDescent="0.2">
      <c r="Y221" s="24"/>
    </row>
    <row r="222" spans="25:25" x14ac:dyDescent="0.2">
      <c r="Y222" s="24"/>
    </row>
    <row r="223" spans="25:25" x14ac:dyDescent="0.2">
      <c r="Y223" s="24"/>
    </row>
    <row r="224" spans="25:25" x14ac:dyDescent="0.2">
      <c r="Y224" s="24"/>
    </row>
    <row r="225" spans="25:25" x14ac:dyDescent="0.2">
      <c r="Y225" s="202"/>
    </row>
    <row r="229" spans="25:25" x14ac:dyDescent="0.2">
      <c r="Y229" s="202"/>
    </row>
    <row r="230" spans="25:25" x14ac:dyDescent="0.2">
      <c r="Y230" s="24"/>
    </row>
    <row r="231" spans="25:25" x14ac:dyDescent="0.2">
      <c r="Y231" s="24"/>
    </row>
    <row r="232" spans="25:25" x14ac:dyDescent="0.2">
      <c r="Y232" s="24"/>
    </row>
    <row r="233" spans="25:25" x14ac:dyDescent="0.2">
      <c r="Y233" s="24"/>
    </row>
    <row r="235" spans="25:25" x14ac:dyDescent="0.2">
      <c r="Y235" s="202"/>
    </row>
    <row r="236" spans="25:25" x14ac:dyDescent="0.2">
      <c r="Y236" s="24"/>
    </row>
    <row r="237" spans="25:25" x14ac:dyDescent="0.2">
      <c r="Y237" s="24"/>
    </row>
    <row r="238" spans="25:25" x14ac:dyDescent="0.2">
      <c r="Y238" s="24"/>
    </row>
    <row r="239" spans="25:25" x14ac:dyDescent="0.2">
      <c r="Y239" s="24"/>
    </row>
    <row r="240" spans="25:25" x14ac:dyDescent="0.2">
      <c r="Y240" s="24"/>
    </row>
    <row r="241" spans="25:25" x14ac:dyDescent="0.2">
      <c r="Y241" s="24"/>
    </row>
    <row r="242" spans="25:25" x14ac:dyDescent="0.2">
      <c r="Y242" s="202"/>
    </row>
  </sheetData>
  <pageMargins left="0.7" right="0.7" top="0.75" bottom="0.75" header="0.3" footer="0.3"/>
  <pageSetup orientation="portrait" r:id="rId1"/>
  <drawing r:id="rId2"/>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A772AB7-E157-41A1-9670-AC9DCF70A3A7}">
  <sheetPr>
    <tabColor theme="4" tint="0.39997558519241921"/>
  </sheetPr>
  <dimension ref="A1:Q82"/>
  <sheetViews>
    <sheetView zoomScale="80" zoomScaleNormal="80" workbookViewId="0">
      <selection activeCell="M50" sqref="M50"/>
    </sheetView>
  </sheetViews>
  <sheetFormatPr defaultColWidth="9.85546875" defaultRowHeight="15.75" x14ac:dyDescent="0.25"/>
  <cols>
    <col min="1" max="1" width="16.42578125" style="305" customWidth="1"/>
    <col min="2" max="15" width="13.140625" style="304" customWidth="1"/>
    <col min="16" max="16384" width="9.85546875" style="305"/>
  </cols>
  <sheetData>
    <row r="1" spans="1:1" x14ac:dyDescent="0.25">
      <c r="A1" s="180" t="s">
        <v>2883</v>
      </c>
    </row>
    <row r="2" spans="1:1" x14ac:dyDescent="0.25">
      <c r="A2" s="303"/>
    </row>
    <row r="3" spans="1:1" x14ac:dyDescent="0.25">
      <c r="A3" s="303"/>
    </row>
    <row r="4" spans="1:1" x14ac:dyDescent="0.25">
      <c r="A4" s="303"/>
    </row>
    <row r="5" spans="1:1" x14ac:dyDescent="0.25">
      <c r="A5" s="303"/>
    </row>
    <row r="6" spans="1:1" x14ac:dyDescent="0.25">
      <c r="A6" s="303"/>
    </row>
    <row r="7" spans="1:1" x14ac:dyDescent="0.25">
      <c r="A7" s="303"/>
    </row>
    <row r="8" spans="1:1" x14ac:dyDescent="0.25">
      <c r="A8" s="303"/>
    </row>
    <row r="9" spans="1:1" x14ac:dyDescent="0.25">
      <c r="A9" s="303"/>
    </row>
    <row r="10" spans="1:1" x14ac:dyDescent="0.25">
      <c r="A10" s="303"/>
    </row>
    <row r="11" spans="1:1" x14ac:dyDescent="0.25">
      <c r="A11" s="303"/>
    </row>
    <row r="12" spans="1:1" x14ac:dyDescent="0.25">
      <c r="A12" s="303"/>
    </row>
    <row r="13" spans="1:1" x14ac:dyDescent="0.25">
      <c r="A13" s="303"/>
    </row>
    <row r="14" spans="1:1" x14ac:dyDescent="0.25">
      <c r="A14" s="303"/>
    </row>
    <row r="15" spans="1:1" x14ac:dyDescent="0.25">
      <c r="A15" s="303"/>
    </row>
    <row r="16" spans="1:1" x14ac:dyDescent="0.25">
      <c r="A16" s="303"/>
    </row>
    <row r="17" spans="1:17" x14ac:dyDescent="0.25">
      <c r="A17" s="303"/>
    </row>
    <row r="18" spans="1:17" x14ac:dyDescent="0.25">
      <c r="A18" s="303"/>
    </row>
    <row r="19" spans="1:17" x14ac:dyDescent="0.25">
      <c r="A19" s="303"/>
    </row>
    <row r="20" spans="1:17" x14ac:dyDescent="0.25">
      <c r="A20" s="183" t="s">
        <v>325</v>
      </c>
      <c r="B20" s="181"/>
      <c r="C20" s="181"/>
      <c r="D20" s="181"/>
      <c r="E20" s="181"/>
      <c r="F20" s="181"/>
      <c r="G20" s="181"/>
      <c r="H20" s="183" t="s">
        <v>325</v>
      </c>
      <c r="I20" s="181"/>
    </row>
    <row r="21" spans="1:17" x14ac:dyDescent="0.25">
      <c r="A21" s="25" t="s">
        <v>360</v>
      </c>
      <c r="B21" s="181"/>
      <c r="C21" s="181"/>
      <c r="D21" s="181"/>
      <c r="E21" s="181"/>
      <c r="F21" s="181"/>
      <c r="G21" s="181"/>
      <c r="H21" s="182"/>
      <c r="I21" s="182"/>
      <c r="Q21" s="183"/>
    </row>
    <row r="22" spans="1:17" x14ac:dyDescent="0.25">
      <c r="A22" s="84" t="s">
        <v>440</v>
      </c>
      <c r="B22" s="25"/>
      <c r="C22" s="25"/>
      <c r="D22" s="25"/>
      <c r="E22" s="25"/>
      <c r="F22" s="25"/>
      <c r="G22" s="25"/>
      <c r="H22" s="25"/>
      <c r="I22" s="25"/>
    </row>
    <row r="23" spans="1:17" x14ac:dyDescent="0.25">
      <c r="A23" s="84"/>
      <c r="B23" s="25"/>
      <c r="C23" s="25"/>
      <c r="D23" s="25"/>
      <c r="E23" s="25"/>
      <c r="F23" s="25"/>
      <c r="G23" s="25"/>
      <c r="H23" s="25"/>
      <c r="I23" s="25"/>
    </row>
    <row r="24" spans="1:17" x14ac:dyDescent="0.25">
      <c r="A24" s="182" t="s">
        <v>2884</v>
      </c>
      <c r="B24" s="84"/>
      <c r="C24" s="84"/>
      <c r="D24" s="84"/>
      <c r="E24" s="84"/>
      <c r="F24" s="84"/>
      <c r="G24" s="84"/>
      <c r="H24" s="84"/>
      <c r="I24" s="84"/>
    </row>
    <row r="25" spans="1:17" x14ac:dyDescent="0.25">
      <c r="A25" s="24"/>
      <c r="B25" s="1265" t="s">
        <v>7</v>
      </c>
      <c r="C25" s="1332"/>
      <c r="D25" s="1265" t="s">
        <v>2</v>
      </c>
      <c r="E25" s="1332"/>
      <c r="F25" s="1333" t="s">
        <v>6</v>
      </c>
      <c r="G25" s="1333"/>
      <c r="H25" s="1265" t="s">
        <v>4</v>
      </c>
      <c r="I25" s="1332"/>
      <c r="J25" s="1265" t="s">
        <v>5</v>
      </c>
      <c r="K25" s="1332"/>
      <c r="L25" s="1265" t="s">
        <v>1</v>
      </c>
      <c r="M25" s="1332"/>
      <c r="N25" s="1265" t="s">
        <v>3</v>
      </c>
      <c r="O25" s="1332"/>
    </row>
    <row r="26" spans="1:17" x14ac:dyDescent="0.25">
      <c r="A26" s="30"/>
      <c r="B26" s="306" t="s">
        <v>441</v>
      </c>
      <c r="C26" s="307" t="s">
        <v>442</v>
      </c>
      <c r="D26" s="308" t="s">
        <v>441</v>
      </c>
      <c r="E26" s="309" t="s">
        <v>442</v>
      </c>
      <c r="F26" s="310" t="s">
        <v>441</v>
      </c>
      <c r="G26" s="310" t="s">
        <v>442</v>
      </c>
      <c r="H26" s="308" t="s">
        <v>441</v>
      </c>
      <c r="I26" s="309" t="s">
        <v>442</v>
      </c>
      <c r="J26" s="308" t="s">
        <v>441</v>
      </c>
      <c r="K26" s="309" t="s">
        <v>442</v>
      </c>
      <c r="L26" s="308" t="s">
        <v>441</v>
      </c>
      <c r="M26" s="309" t="s">
        <v>442</v>
      </c>
      <c r="N26" s="308" t="s">
        <v>441</v>
      </c>
      <c r="O26" s="309" t="s">
        <v>442</v>
      </c>
    </row>
    <row r="27" spans="1:17" x14ac:dyDescent="0.25">
      <c r="A27" s="308">
        <v>2012</v>
      </c>
      <c r="B27" s="311">
        <v>1.228115851434737</v>
      </c>
      <c r="C27" s="312">
        <v>1.53570287555806E-2</v>
      </c>
      <c r="D27" s="311">
        <v>1.2324510713556371</v>
      </c>
      <c r="E27" s="312">
        <v>5.1849663904919997E-4</v>
      </c>
      <c r="F27" s="311">
        <v>1.1199529468959921</v>
      </c>
      <c r="G27" s="312">
        <v>2.0199116195932002E-3</v>
      </c>
      <c r="H27" s="311">
        <v>1.4015570991018229</v>
      </c>
      <c r="I27" s="313">
        <v>1.014387968117E-4</v>
      </c>
      <c r="J27" s="311">
        <v>1.4889895687085772</v>
      </c>
      <c r="K27" s="313">
        <v>1.1115087062101999E-3</v>
      </c>
      <c r="L27" s="311">
        <v>1.4890906069020837</v>
      </c>
      <c r="M27" s="312">
        <v>2.2379635485466E-3</v>
      </c>
      <c r="N27" s="311">
        <v>1.6866010728465304</v>
      </c>
      <c r="O27" s="312">
        <v>5.7306521650080002E-4</v>
      </c>
    </row>
    <row r="28" spans="1:17" x14ac:dyDescent="0.25">
      <c r="A28" s="308">
        <v>2013</v>
      </c>
      <c r="B28" s="260">
        <v>1.1326705089968141</v>
      </c>
      <c r="C28" s="314">
        <v>2.7956097978303202E-2</v>
      </c>
      <c r="D28" s="260">
        <v>1.1918472377429308</v>
      </c>
      <c r="E28" s="314">
        <v>6.9029717492809998E-4</v>
      </c>
      <c r="F28" s="260">
        <v>1.0329854109213532</v>
      </c>
      <c r="G28" s="314">
        <v>4.5344248379673999E-3</v>
      </c>
      <c r="H28" s="260">
        <v>1.2166496104804654</v>
      </c>
      <c r="I28" s="315">
        <v>2.1775544828649999E-4</v>
      </c>
      <c r="J28" s="260">
        <v>1.611916463038231</v>
      </c>
      <c r="K28" s="315">
        <v>1.5750512173581001E-3</v>
      </c>
      <c r="L28" s="260">
        <v>1.6134374604770387</v>
      </c>
      <c r="M28" s="314">
        <v>3.1654320468221002E-3</v>
      </c>
      <c r="N28" s="260">
        <v>1.8317171001544388</v>
      </c>
      <c r="O28" s="314">
        <v>6.5225875287240002E-4</v>
      </c>
    </row>
    <row r="29" spans="1:17" x14ac:dyDescent="0.25">
      <c r="A29" s="308">
        <v>2014</v>
      </c>
      <c r="B29" s="260">
        <v>1.0363549987863998</v>
      </c>
      <c r="C29" s="314">
        <v>6.3996401673245398E-2</v>
      </c>
      <c r="D29" s="260">
        <v>1.0724445797936344</v>
      </c>
      <c r="E29" s="314">
        <v>1.3015988483318999E-3</v>
      </c>
      <c r="F29" s="260">
        <v>0.92689494662492133</v>
      </c>
      <c r="G29" s="314">
        <v>9.900160161056E-3</v>
      </c>
      <c r="H29" s="260">
        <v>1.1986607711849984</v>
      </c>
      <c r="I29" s="315">
        <v>5.7133690666039995E-4</v>
      </c>
      <c r="J29" s="260">
        <v>1.2309635841938964</v>
      </c>
      <c r="K29" s="315">
        <v>2.6529175290491E-3</v>
      </c>
      <c r="L29" s="260">
        <v>1.4295874822362922</v>
      </c>
      <c r="M29" s="314">
        <v>3.9173839298108004E-3</v>
      </c>
      <c r="N29" s="260">
        <v>1.7543257585405427</v>
      </c>
      <c r="O29" s="314">
        <v>9.1580950451729997E-4</v>
      </c>
    </row>
    <row r="30" spans="1:17" x14ac:dyDescent="0.25">
      <c r="A30" s="308">
        <v>2015</v>
      </c>
      <c r="B30" s="260">
        <v>0.90335640412868479</v>
      </c>
      <c r="C30" s="314">
        <v>9.3397974802662098E-2</v>
      </c>
      <c r="D30" s="260">
        <v>1.1843947325382467</v>
      </c>
      <c r="E30" s="314">
        <v>1.7369777428673E-3</v>
      </c>
      <c r="F30" s="260">
        <v>0.94994570971346348</v>
      </c>
      <c r="G30" s="314">
        <v>1.4111444786059401E-2</v>
      </c>
      <c r="H30" s="260">
        <v>1.3329707527465775</v>
      </c>
      <c r="I30" s="315">
        <v>8.1451158172570002E-4</v>
      </c>
      <c r="J30" s="260">
        <v>1.2796110032190893</v>
      </c>
      <c r="K30" s="315">
        <v>4.2371285688136999E-3</v>
      </c>
      <c r="L30" s="260">
        <v>1.401880606910858</v>
      </c>
      <c r="M30" s="314">
        <v>4.6171317339701E-3</v>
      </c>
      <c r="N30" s="260">
        <v>1.6951925730274093</v>
      </c>
      <c r="O30" s="314">
        <v>9.9744181711849999E-4</v>
      </c>
    </row>
    <row r="31" spans="1:17" x14ac:dyDescent="0.25">
      <c r="A31" s="308">
        <v>2016</v>
      </c>
      <c r="B31" s="260">
        <v>0.85265153660350146</v>
      </c>
      <c r="C31" s="314">
        <v>0.120640603343738</v>
      </c>
      <c r="D31" s="260">
        <v>1.3083504424861738</v>
      </c>
      <c r="E31" s="314">
        <v>2.8849331671687E-3</v>
      </c>
      <c r="F31" s="260">
        <v>1.0074659383846567</v>
      </c>
      <c r="G31" s="314">
        <v>1.99096308356763E-2</v>
      </c>
      <c r="H31" s="260">
        <v>1.4507118056809876</v>
      </c>
      <c r="I31" s="314">
        <v>1.1002755248035001E-3</v>
      </c>
      <c r="J31" s="260">
        <v>1.3554997281892072</v>
      </c>
      <c r="K31" s="314">
        <v>6.3405427588337998E-3</v>
      </c>
      <c r="L31" s="260">
        <v>1.4174327005966407</v>
      </c>
      <c r="M31" s="314">
        <v>5.9576828975367998E-3</v>
      </c>
      <c r="N31" s="260">
        <v>2.0137731637307339</v>
      </c>
      <c r="O31" s="314">
        <v>1.2809237451019001E-3</v>
      </c>
    </row>
    <row r="32" spans="1:17" x14ac:dyDescent="0.25">
      <c r="A32" s="308">
        <v>2017</v>
      </c>
      <c r="B32" s="260">
        <v>0.86758400079852815</v>
      </c>
      <c r="C32" s="314">
        <v>0.1497367960154998</v>
      </c>
      <c r="D32" s="260">
        <v>0.88897075298488026</v>
      </c>
      <c r="E32" s="314">
        <v>7.1994166574081003E-3</v>
      </c>
      <c r="F32" s="260">
        <v>0.90168167962454904</v>
      </c>
      <c r="G32" s="314">
        <v>2.6696649607334099E-2</v>
      </c>
      <c r="H32" s="260">
        <v>1.2017906520341759</v>
      </c>
      <c r="I32" s="314">
        <v>2.3966854084017E-3</v>
      </c>
      <c r="J32" s="260">
        <v>1.23712161519524</v>
      </c>
      <c r="K32" s="314">
        <v>8.6911590816179003E-3</v>
      </c>
      <c r="L32" s="260">
        <v>1.4133758108248442</v>
      </c>
      <c r="M32" s="314">
        <v>7.8997830162424992E-3</v>
      </c>
      <c r="N32" s="260">
        <v>1.704727803564611</v>
      </c>
      <c r="O32" s="314">
        <v>3.0896106227205999E-3</v>
      </c>
    </row>
    <row r="33" spans="1:16" x14ac:dyDescent="0.25">
      <c r="A33" s="308">
        <v>2018</v>
      </c>
      <c r="B33" s="260">
        <v>0.68990248829524536</v>
      </c>
      <c r="C33" s="314">
        <v>0.16889330551276749</v>
      </c>
      <c r="D33" s="260">
        <v>1.0277239914087397</v>
      </c>
      <c r="E33" s="314">
        <v>9.9488631030767993E-3</v>
      </c>
      <c r="F33" s="260">
        <v>0.9337291250304498</v>
      </c>
      <c r="G33" s="314">
        <v>3.4747290090727002E-2</v>
      </c>
      <c r="H33" s="260">
        <v>1.1039511864177152</v>
      </c>
      <c r="I33" s="314">
        <v>3.7793187865198001E-3</v>
      </c>
      <c r="J33" s="260">
        <v>1.1428808022359505</v>
      </c>
      <c r="K33" s="314">
        <v>1.1205850521145999E-2</v>
      </c>
      <c r="L33" s="260">
        <v>1.4184032361078773</v>
      </c>
      <c r="M33" s="314">
        <v>9.4112163010158997E-3</v>
      </c>
      <c r="N33" s="260">
        <v>1.5298625283966205</v>
      </c>
      <c r="O33" s="314">
        <v>3.5586584403587999E-3</v>
      </c>
    </row>
    <row r="34" spans="1:16" x14ac:dyDescent="0.25">
      <c r="A34" s="308">
        <v>2019</v>
      </c>
      <c r="B34" s="260">
        <v>0.65477709014974683</v>
      </c>
      <c r="C34" s="314">
        <v>0.18409912650055979</v>
      </c>
      <c r="D34" s="260">
        <v>1.2448944533102346</v>
      </c>
      <c r="E34" s="314">
        <v>1.3289317408303801E-2</v>
      </c>
      <c r="F34" s="260">
        <v>0.92197673141921777</v>
      </c>
      <c r="G34" s="314">
        <v>4.1564854565965002E-2</v>
      </c>
      <c r="H34" s="260">
        <v>1.075211132612067</v>
      </c>
      <c r="I34" s="314">
        <v>4.5078463906320001E-3</v>
      </c>
      <c r="J34" s="260">
        <v>1.1433354094905086</v>
      </c>
      <c r="K34" s="314">
        <v>1.5282583694868301E-2</v>
      </c>
      <c r="L34" s="260">
        <v>1.4042819959325779</v>
      </c>
      <c r="M34" s="314">
        <v>1.1779099301232899E-2</v>
      </c>
      <c r="N34" s="260">
        <v>1.7570584922678036</v>
      </c>
      <c r="O34" s="314">
        <v>3.7003085431012999E-3</v>
      </c>
    </row>
    <row r="35" spans="1:16" x14ac:dyDescent="0.25">
      <c r="A35" s="310">
        <v>2020</v>
      </c>
      <c r="B35" s="260">
        <v>0.64108267775007999</v>
      </c>
      <c r="C35" s="314">
        <v>0.20260485450503241</v>
      </c>
      <c r="D35" s="260">
        <v>0.9530244084409889</v>
      </c>
      <c r="E35" s="314">
        <v>2.4606694392059699E-2</v>
      </c>
      <c r="F35" s="260">
        <v>0.90767690778591237</v>
      </c>
      <c r="G35" s="314">
        <v>4.9754879717373898E-2</v>
      </c>
      <c r="H35" s="260">
        <v>1.1067809240427569</v>
      </c>
      <c r="I35" s="314">
        <v>6.2156684528244001E-3</v>
      </c>
      <c r="J35" s="260">
        <v>1.0457782903265702</v>
      </c>
      <c r="K35" s="314">
        <v>2.1386508243526298E-2</v>
      </c>
      <c r="L35" s="260">
        <v>1.4132178030926765</v>
      </c>
      <c r="M35" s="314">
        <v>1.4795920928014E-2</v>
      </c>
      <c r="N35" s="260">
        <v>1.8995515621543315</v>
      </c>
      <c r="O35" s="314">
        <v>4.6668169285382999E-3</v>
      </c>
    </row>
    <row r="36" spans="1:16" x14ac:dyDescent="0.25">
      <c r="A36" s="310">
        <v>2021</v>
      </c>
      <c r="B36" s="260">
        <v>0.59716924630589974</v>
      </c>
      <c r="C36" s="302">
        <v>0.22536355954833601</v>
      </c>
      <c r="D36" s="260">
        <v>0.36201515274680363</v>
      </c>
      <c r="E36" s="302">
        <v>4.4707199029487797E-2</v>
      </c>
      <c r="F36" s="260">
        <v>0.88905004185722369</v>
      </c>
      <c r="G36" s="302">
        <v>5.6497547000672603E-2</v>
      </c>
      <c r="H36" s="260">
        <v>1.1421079920090011</v>
      </c>
      <c r="I36" s="302">
        <v>9.0890325176852006E-3</v>
      </c>
      <c r="J36" s="260">
        <v>1.106718334103117</v>
      </c>
      <c r="K36" s="302">
        <v>2.65191211866878E-2</v>
      </c>
      <c r="L36" s="260">
        <v>1.268729732895272</v>
      </c>
      <c r="M36" s="302">
        <v>2.0115245445274401E-2</v>
      </c>
      <c r="N36" s="260">
        <v>1.4121127980289374</v>
      </c>
      <c r="O36" s="302">
        <v>5.3220973548252998E-3</v>
      </c>
      <c r="P36" s="333"/>
    </row>
    <row r="37" spans="1:16" x14ac:dyDescent="0.25">
      <c r="A37" s="310">
        <v>2022</v>
      </c>
      <c r="B37" s="260">
        <v>0.53781801078494651</v>
      </c>
      <c r="C37" s="302">
        <v>0.24959461917037259</v>
      </c>
      <c r="D37" s="260">
        <v>0.94078361883424988</v>
      </c>
      <c r="E37" s="302">
        <v>6.0211338009213203E-2</v>
      </c>
      <c r="F37" s="260">
        <v>0.85408493392391316</v>
      </c>
      <c r="G37" s="302">
        <v>7.5755669874290901E-2</v>
      </c>
      <c r="H37" s="260">
        <v>1.3949815575316959</v>
      </c>
      <c r="I37" s="302">
        <v>1.3277025640573099E-2</v>
      </c>
      <c r="J37" s="260">
        <v>1.0192760360858564</v>
      </c>
      <c r="K37" s="302">
        <v>3.5556570073170798E-2</v>
      </c>
      <c r="L37" s="260">
        <v>1.2411650205506599</v>
      </c>
      <c r="M37" s="302">
        <v>2.4500155021346399E-2</v>
      </c>
      <c r="N37" s="260">
        <v>1.6593209287102346</v>
      </c>
      <c r="O37" s="302">
        <v>5.6764657672178E-3</v>
      </c>
    </row>
    <row r="38" spans="1:16" x14ac:dyDescent="0.25">
      <c r="A38" s="310">
        <v>2023</v>
      </c>
      <c r="B38" s="263">
        <v>0.37916331461247094</v>
      </c>
      <c r="C38" s="316">
        <v>0.27441589782102038</v>
      </c>
      <c r="D38" s="263">
        <v>1.3200465713788934</v>
      </c>
      <c r="E38" s="316">
        <v>7.1074465960785593E-2</v>
      </c>
      <c r="F38" s="263">
        <v>0.86246271032412447</v>
      </c>
      <c r="G38" s="316">
        <v>8.5786135802025903E-2</v>
      </c>
      <c r="H38" s="263">
        <v>1.4602848760054776</v>
      </c>
      <c r="I38" s="316">
        <v>1.8162914089631801E-2</v>
      </c>
      <c r="J38" s="263">
        <v>1.0181436779959583</v>
      </c>
      <c r="K38" s="316">
        <v>4.2463727052131001E-2</v>
      </c>
      <c r="L38" s="263">
        <v>1.160265674411086</v>
      </c>
      <c r="M38" s="316">
        <v>2.96565286442626E-2</v>
      </c>
      <c r="N38" s="263">
        <v>1.6699136664899266</v>
      </c>
      <c r="O38" s="316">
        <v>7.3063360179020003E-3</v>
      </c>
    </row>
    <row r="39" spans="1:16" x14ac:dyDescent="0.25">
      <c r="A39" s="24"/>
      <c r="B39" s="51"/>
      <c r="C39" s="310"/>
      <c r="D39" s="310"/>
      <c r="E39" s="310"/>
      <c r="F39" s="310"/>
      <c r="G39" s="310"/>
      <c r="H39" s="310"/>
      <c r="I39" s="310"/>
      <c r="J39" s="310"/>
      <c r="K39" s="310"/>
      <c r="L39" s="310"/>
      <c r="M39" s="310"/>
      <c r="N39" s="310"/>
      <c r="O39" s="310"/>
    </row>
    <row r="40" spans="1:16" x14ac:dyDescent="0.25">
      <c r="A40" s="24"/>
      <c r="B40" s="51"/>
      <c r="C40" s="310"/>
      <c r="D40" s="310"/>
      <c r="E40" s="310"/>
      <c r="F40" s="310"/>
      <c r="G40" s="310"/>
      <c r="H40" s="310"/>
      <c r="I40" s="310"/>
      <c r="J40" s="310"/>
      <c r="K40" s="310"/>
      <c r="L40" s="310"/>
      <c r="M40" s="310"/>
      <c r="N40" s="310"/>
      <c r="O40" s="310"/>
    </row>
    <row r="41" spans="1:16" x14ac:dyDescent="0.25">
      <c r="A41" s="182" t="s">
        <v>2885</v>
      </c>
    </row>
    <row r="42" spans="1:16" ht="51.75" x14ac:dyDescent="0.25">
      <c r="A42" s="476" t="s">
        <v>2886</v>
      </c>
      <c r="B42" s="184" t="s">
        <v>445</v>
      </c>
      <c r="C42" s="184" t="s">
        <v>327</v>
      </c>
      <c r="D42" s="184" t="s">
        <v>443</v>
      </c>
      <c r="E42" s="185" t="s">
        <v>444</v>
      </c>
    </row>
    <row r="43" spans="1:16" x14ac:dyDescent="0.25">
      <c r="A43" s="186" t="s">
        <v>330</v>
      </c>
      <c r="B43" s="317">
        <v>42.516569170973256</v>
      </c>
      <c r="C43" s="318">
        <v>46.074729468519259</v>
      </c>
      <c r="D43" s="318">
        <v>44.162173112208812</v>
      </c>
      <c r="E43" s="319">
        <v>36.553338606117414</v>
      </c>
    </row>
    <row r="44" spans="1:16" x14ac:dyDescent="0.25">
      <c r="A44" s="186" t="s">
        <v>331</v>
      </c>
      <c r="B44" s="320">
        <v>7.349277652443706</v>
      </c>
      <c r="C44" s="321">
        <v>11.379379214899068</v>
      </c>
      <c r="D44" s="321">
        <v>11.379379214899068</v>
      </c>
      <c r="E44" s="322">
        <v>4.8095519592504088</v>
      </c>
    </row>
    <row r="45" spans="1:16" x14ac:dyDescent="0.25">
      <c r="A45" s="187" t="s">
        <v>332</v>
      </c>
      <c r="B45" s="323">
        <v>49.865846823416959</v>
      </c>
      <c r="C45" s="324">
        <v>57.454108683418326</v>
      </c>
      <c r="D45" s="324">
        <v>55.54155232710788</v>
      </c>
      <c r="E45" s="325">
        <v>41.362890221109566</v>
      </c>
      <c r="F45" s="326">
        <f>E45/B45</f>
        <v>0.82948336097815123</v>
      </c>
    </row>
    <row r="46" spans="1:16" x14ac:dyDescent="0.25">
      <c r="A46" s="188"/>
      <c r="B46" s="183"/>
      <c r="C46" s="327"/>
      <c r="D46" s="327"/>
      <c r="E46" s="327"/>
      <c r="F46" s="328"/>
    </row>
    <row r="47" spans="1:16" x14ac:dyDescent="0.25">
      <c r="E47" s="329"/>
    </row>
    <row r="48" spans="1:16" x14ac:dyDescent="0.25">
      <c r="A48" s="182" t="s">
        <v>2887</v>
      </c>
    </row>
    <row r="49" spans="1:17" ht="51.75" x14ac:dyDescent="0.25">
      <c r="A49" s="330"/>
      <c r="B49" s="331"/>
      <c r="C49" s="184" t="s">
        <v>326</v>
      </c>
      <c r="D49" s="184" t="s">
        <v>327</v>
      </c>
      <c r="E49" s="184" t="s">
        <v>328</v>
      </c>
      <c r="F49" s="185" t="s">
        <v>329</v>
      </c>
      <c r="I49" s="305"/>
    </row>
    <row r="50" spans="1:17" x14ac:dyDescent="0.25">
      <c r="A50" s="332" t="s">
        <v>7</v>
      </c>
      <c r="B50" s="189" t="s">
        <v>330</v>
      </c>
      <c r="C50" s="318">
        <v>54.043859382679152</v>
      </c>
      <c r="D50" s="318">
        <v>49.702524964048074</v>
      </c>
      <c r="E50" s="318">
        <v>47.575619986570565</v>
      </c>
      <c r="F50" s="319">
        <v>21.675543931056588</v>
      </c>
      <c r="I50" s="305"/>
    </row>
    <row r="51" spans="1:17" x14ac:dyDescent="0.25">
      <c r="A51" s="333"/>
      <c r="B51" s="186" t="s">
        <v>331</v>
      </c>
      <c r="C51" s="320">
        <v>16.973272462853991</v>
      </c>
      <c r="D51" s="321">
        <v>16.973272462853991</v>
      </c>
      <c r="E51" s="321">
        <v>16.973272462853991</v>
      </c>
      <c r="F51" s="322">
        <v>5.2515471737666237</v>
      </c>
      <c r="I51" s="305"/>
    </row>
    <row r="52" spans="1:17" s="304" customFormat="1" x14ac:dyDescent="0.25">
      <c r="A52" s="334"/>
      <c r="B52" s="187" t="s">
        <v>332</v>
      </c>
      <c r="C52" s="321">
        <v>71.017131845533143</v>
      </c>
      <c r="D52" s="321">
        <v>66.675797426902051</v>
      </c>
      <c r="E52" s="321">
        <v>64.548892449424557</v>
      </c>
      <c r="F52" s="322">
        <v>26.927091104823212</v>
      </c>
      <c r="I52" s="305"/>
      <c r="P52" s="305"/>
      <c r="Q52" s="305"/>
    </row>
    <row r="53" spans="1:17" s="304" customFormat="1" x14ac:dyDescent="0.25">
      <c r="A53" s="332" t="s">
        <v>2</v>
      </c>
      <c r="B53" s="189" t="s">
        <v>330</v>
      </c>
      <c r="C53" s="318">
        <v>50.784976083636948</v>
      </c>
      <c r="D53" s="318">
        <v>53.19169472284883</v>
      </c>
      <c r="E53" s="318">
        <v>49.503562037808443</v>
      </c>
      <c r="F53" s="319">
        <v>67.038533556764051</v>
      </c>
      <c r="I53" s="305"/>
      <c r="P53" s="305"/>
      <c r="Q53" s="305"/>
    </row>
    <row r="54" spans="1:17" s="304" customFormat="1" x14ac:dyDescent="0.25">
      <c r="A54" s="333"/>
      <c r="B54" s="186" t="s">
        <v>331</v>
      </c>
      <c r="C54" s="320"/>
      <c r="D54" s="321">
        <v>0</v>
      </c>
      <c r="E54" s="321">
        <v>0</v>
      </c>
      <c r="F54" s="322">
        <v>0</v>
      </c>
      <c r="I54" s="305"/>
      <c r="P54" s="305"/>
      <c r="Q54" s="305"/>
    </row>
    <row r="55" spans="1:17" s="304" customFormat="1" x14ac:dyDescent="0.25">
      <c r="A55" s="334"/>
      <c r="B55" s="187" t="s">
        <v>332</v>
      </c>
      <c r="C55" s="321">
        <v>50.784976083636948</v>
      </c>
      <c r="D55" s="321">
        <v>53.19169472284883</v>
      </c>
      <c r="E55" s="321">
        <v>49.503562037808443</v>
      </c>
      <c r="F55" s="322">
        <v>67.038533556764051</v>
      </c>
      <c r="I55" s="305"/>
      <c r="P55" s="305"/>
      <c r="Q55" s="305"/>
    </row>
    <row r="56" spans="1:17" s="304" customFormat="1" x14ac:dyDescent="0.25">
      <c r="A56" s="332" t="s">
        <v>6</v>
      </c>
      <c r="B56" s="189" t="s">
        <v>330</v>
      </c>
      <c r="C56" s="318">
        <v>35.348247576986758</v>
      </c>
      <c r="D56" s="318">
        <v>35.477048177510852</v>
      </c>
      <c r="E56" s="318">
        <v>35.477048177510852</v>
      </c>
      <c r="F56" s="319">
        <v>29.946303310418887</v>
      </c>
      <c r="I56" s="305"/>
      <c r="P56" s="305"/>
      <c r="Q56" s="305"/>
    </row>
    <row r="57" spans="1:17" s="304" customFormat="1" x14ac:dyDescent="0.25">
      <c r="A57" s="333"/>
      <c r="B57" s="186" t="s">
        <v>331</v>
      </c>
      <c r="C57" s="320">
        <v>3.7679223744292241</v>
      </c>
      <c r="D57" s="321">
        <v>3.767922374429225</v>
      </c>
      <c r="E57" s="321">
        <v>3.767922374429225</v>
      </c>
      <c r="F57" s="322">
        <v>3.7899346433784178</v>
      </c>
      <c r="I57" s="305"/>
      <c r="P57" s="305"/>
      <c r="Q57" s="305"/>
    </row>
    <row r="58" spans="1:17" s="304" customFormat="1" x14ac:dyDescent="0.25">
      <c r="A58" s="334"/>
      <c r="B58" s="187" t="s">
        <v>332</v>
      </c>
      <c r="C58" s="321">
        <v>39.116169951415984</v>
      </c>
      <c r="D58" s="321">
        <v>39.244970551940085</v>
      </c>
      <c r="E58" s="321">
        <v>39.244970551940085</v>
      </c>
      <c r="F58" s="322">
        <v>33.736237953797307</v>
      </c>
      <c r="I58" s="305"/>
      <c r="P58" s="305"/>
      <c r="Q58" s="305"/>
    </row>
    <row r="59" spans="1:17" s="304" customFormat="1" x14ac:dyDescent="0.25">
      <c r="A59" s="332" t="s">
        <v>4</v>
      </c>
      <c r="B59" s="189" t="s">
        <v>330</v>
      </c>
      <c r="C59" s="318">
        <v>27.983556027105923</v>
      </c>
      <c r="D59" s="318">
        <v>28.666251483376318</v>
      </c>
      <c r="E59" s="318">
        <v>28.666251483376318</v>
      </c>
      <c r="F59" s="319">
        <v>32.54808881982234</v>
      </c>
      <c r="I59" s="305"/>
      <c r="P59" s="305"/>
      <c r="Q59" s="305"/>
    </row>
    <row r="60" spans="1:17" s="304" customFormat="1" x14ac:dyDescent="0.25">
      <c r="A60" s="333"/>
      <c r="B60" s="186" t="s">
        <v>331</v>
      </c>
      <c r="C60" s="320">
        <v>3.5986679322668373</v>
      </c>
      <c r="D60" s="321">
        <v>3.3879636821815549</v>
      </c>
      <c r="E60" s="321">
        <v>3.3879636821815549</v>
      </c>
      <c r="F60" s="322">
        <v>13.570959012122939</v>
      </c>
      <c r="I60" s="305"/>
      <c r="P60" s="305"/>
      <c r="Q60" s="305"/>
    </row>
    <row r="61" spans="1:17" s="304" customFormat="1" x14ac:dyDescent="0.25">
      <c r="A61" s="334"/>
      <c r="B61" s="187" t="s">
        <v>332</v>
      </c>
      <c r="C61" s="321">
        <v>31.582223959372758</v>
      </c>
      <c r="D61" s="321">
        <v>32.054215165557871</v>
      </c>
      <c r="E61" s="321">
        <v>32.054215165557871</v>
      </c>
      <c r="F61" s="322">
        <v>46.119043998489872</v>
      </c>
      <c r="I61" s="305"/>
      <c r="P61" s="305"/>
      <c r="Q61" s="305"/>
    </row>
    <row r="62" spans="1:17" s="304" customFormat="1" x14ac:dyDescent="0.25">
      <c r="A62" s="332" t="s">
        <v>5</v>
      </c>
      <c r="B62" s="189" t="s">
        <v>330</v>
      </c>
      <c r="C62" s="318">
        <v>31.16419450410509</v>
      </c>
      <c r="D62" s="318">
        <v>30.071846688703001</v>
      </c>
      <c r="E62" s="318">
        <v>30.071846688703001</v>
      </c>
      <c r="F62" s="319">
        <v>30.260936319065699</v>
      </c>
      <c r="I62" s="305"/>
      <c r="P62" s="305"/>
      <c r="Q62" s="305"/>
    </row>
    <row r="63" spans="1:17" s="304" customFormat="1" x14ac:dyDescent="0.25">
      <c r="A63" s="333"/>
      <c r="B63" s="186" t="s">
        <v>331</v>
      </c>
      <c r="C63" s="320">
        <v>9.0613641935582727</v>
      </c>
      <c r="D63" s="321">
        <v>5.5488623961167569</v>
      </c>
      <c r="E63" s="321">
        <v>5.5488623961167569</v>
      </c>
      <c r="F63" s="322">
        <v>10.694461962815591</v>
      </c>
      <c r="I63" s="305"/>
      <c r="P63" s="305"/>
      <c r="Q63" s="305"/>
    </row>
    <row r="64" spans="1:17" s="304" customFormat="1" x14ac:dyDescent="0.25">
      <c r="A64" s="334"/>
      <c r="B64" s="187" t="s">
        <v>332</v>
      </c>
      <c r="C64" s="321">
        <v>40.225558697663359</v>
      </c>
      <c r="D64" s="321">
        <v>35.620709084819758</v>
      </c>
      <c r="E64" s="321">
        <v>35.620709084819758</v>
      </c>
      <c r="F64" s="322">
        <v>40.955398281881287</v>
      </c>
      <c r="I64" s="305"/>
      <c r="P64" s="305"/>
      <c r="Q64" s="305"/>
    </row>
    <row r="65" spans="1:17" s="304" customFormat="1" x14ac:dyDescent="0.25">
      <c r="A65" s="332" t="s">
        <v>1</v>
      </c>
      <c r="B65" s="189" t="s">
        <v>330</v>
      </c>
      <c r="C65" s="318">
        <v>29.014515113641504</v>
      </c>
      <c r="D65" s="318">
        <v>30.480559932820089</v>
      </c>
      <c r="E65" s="318">
        <v>30.480559932820089</v>
      </c>
      <c r="F65" s="319">
        <v>31.431032479959605</v>
      </c>
      <c r="I65" s="305"/>
      <c r="P65" s="305"/>
      <c r="Q65" s="305"/>
    </row>
    <row r="66" spans="1:17" s="304" customFormat="1" x14ac:dyDescent="0.25">
      <c r="A66" s="333"/>
      <c r="B66" s="186" t="s">
        <v>331</v>
      </c>
      <c r="C66" s="320">
        <v>2.1186407627919319</v>
      </c>
      <c r="D66" s="321">
        <v>1.9966759583355569</v>
      </c>
      <c r="E66" s="321">
        <v>1.9966759583355569</v>
      </c>
      <c r="F66" s="322">
        <v>4.6916996195559033</v>
      </c>
      <c r="I66" s="305"/>
      <c r="P66" s="305"/>
      <c r="Q66" s="305"/>
    </row>
    <row r="67" spans="1:17" s="304" customFormat="1" x14ac:dyDescent="0.25">
      <c r="A67" s="334"/>
      <c r="B67" s="187" t="s">
        <v>332</v>
      </c>
      <c r="C67" s="321">
        <v>31.133155876433435</v>
      </c>
      <c r="D67" s="321">
        <v>32.477235891155644</v>
      </c>
      <c r="E67" s="321">
        <v>32.477235891155651</v>
      </c>
      <c r="F67" s="322">
        <v>36.122732099515503</v>
      </c>
      <c r="I67" s="305"/>
      <c r="P67" s="305"/>
      <c r="Q67" s="305"/>
    </row>
    <row r="68" spans="1:17" s="304" customFormat="1" x14ac:dyDescent="0.25">
      <c r="A68" s="335" t="s">
        <v>3</v>
      </c>
      <c r="B68" s="186" t="s">
        <v>330</v>
      </c>
      <c r="C68" s="336">
        <v>26.218909458074524</v>
      </c>
      <c r="D68" s="336">
        <v>24.30689135435906</v>
      </c>
      <c r="E68" s="336">
        <v>24.30689135435906</v>
      </c>
      <c r="F68" s="337">
        <v>33.227589896762467</v>
      </c>
      <c r="I68" s="305"/>
      <c r="P68" s="305"/>
      <c r="Q68" s="305"/>
    </row>
    <row r="69" spans="1:17" s="304" customFormat="1" x14ac:dyDescent="0.25">
      <c r="A69" s="338"/>
      <c r="B69" s="186" t="s">
        <v>331</v>
      </c>
      <c r="C69" s="320">
        <v>8.6117580410958912</v>
      </c>
      <c r="D69" s="321">
        <v>8.6117580410958894</v>
      </c>
      <c r="E69" s="321">
        <v>8.6117580410958894</v>
      </c>
      <c r="F69" s="322">
        <v>24.936617773068733</v>
      </c>
      <c r="I69" s="305"/>
      <c r="P69" s="305"/>
      <c r="Q69" s="305"/>
    </row>
    <row r="70" spans="1:17" s="304" customFormat="1" x14ac:dyDescent="0.25">
      <c r="A70" s="339"/>
      <c r="B70" s="187" t="s">
        <v>332</v>
      </c>
      <c r="C70" s="321">
        <v>34.830667499170417</v>
      </c>
      <c r="D70" s="321">
        <v>32.918649395454949</v>
      </c>
      <c r="E70" s="321">
        <v>32.918649395454949</v>
      </c>
      <c r="F70" s="322">
        <v>58.164207669831193</v>
      </c>
      <c r="P70" s="305"/>
      <c r="Q70" s="305"/>
    </row>
    <row r="73" spans="1:17" s="304" customFormat="1" x14ac:dyDescent="0.25">
      <c r="A73" s="305" t="s">
        <v>2887</v>
      </c>
      <c r="P73" s="305"/>
      <c r="Q73" s="305"/>
    </row>
    <row r="75" spans="1:17" s="304" customFormat="1" x14ac:dyDescent="0.25">
      <c r="A75" s="330"/>
      <c r="B75" s="190" t="s">
        <v>333</v>
      </c>
      <c r="C75" s="191" t="s">
        <v>333</v>
      </c>
      <c r="D75" s="184" t="s">
        <v>334</v>
      </c>
      <c r="E75" s="184" t="s">
        <v>335</v>
      </c>
      <c r="F75" s="184" t="s">
        <v>336</v>
      </c>
      <c r="G75" s="340" t="s">
        <v>337</v>
      </c>
      <c r="H75" s="190" t="s">
        <v>338</v>
      </c>
      <c r="P75" s="305"/>
      <c r="Q75" s="305"/>
    </row>
    <row r="76" spans="1:17" s="304" customFormat="1" x14ac:dyDescent="0.25">
      <c r="A76" s="192" t="s">
        <v>7</v>
      </c>
      <c r="B76" s="193">
        <v>71.017131845533143</v>
      </c>
      <c r="C76" s="341">
        <v>1</v>
      </c>
      <c r="D76" s="342">
        <v>-6.1130804720102967E-2</v>
      </c>
      <c r="E76" s="342">
        <v>-2.9949181587671691E-2</v>
      </c>
      <c r="F76" s="342">
        <v>-0.52975669907975442</v>
      </c>
      <c r="G76" s="343">
        <v>-0.62083668538752901</v>
      </c>
      <c r="H76" s="193">
        <v>26.927091104823212</v>
      </c>
      <c r="P76" s="305"/>
      <c r="Q76" s="305"/>
    </row>
    <row r="77" spans="1:17" s="304" customFormat="1" x14ac:dyDescent="0.25">
      <c r="A77" s="192" t="s">
        <v>1707</v>
      </c>
      <c r="B77" s="193">
        <v>39.116169951415984</v>
      </c>
      <c r="C77" s="341">
        <v>1</v>
      </c>
      <c r="D77" s="342">
        <v>3.2927712678433915E-3</v>
      </c>
      <c r="E77" s="342">
        <v>0</v>
      </c>
      <c r="F77" s="342">
        <v>-0.14083006094371889</v>
      </c>
      <c r="G77" s="343">
        <v>-0.1375372896758755</v>
      </c>
      <c r="H77" s="193">
        <v>33.736237953797307</v>
      </c>
      <c r="P77" s="305"/>
      <c r="Q77" s="305"/>
    </row>
    <row r="78" spans="1:17" s="304" customFormat="1" x14ac:dyDescent="0.25">
      <c r="A78" s="192" t="s">
        <v>5</v>
      </c>
      <c r="B78" s="193">
        <v>40.225558697663359</v>
      </c>
      <c r="C78" s="341">
        <v>1</v>
      </c>
      <c r="D78" s="342">
        <v>-0.11447571548859781</v>
      </c>
      <c r="E78" s="342">
        <v>0</v>
      </c>
      <c r="F78" s="342">
        <v>0.1326193934845562</v>
      </c>
      <c r="G78" s="343">
        <v>1.8143677995958393E-2</v>
      </c>
      <c r="H78" s="193">
        <v>40.955398281881287</v>
      </c>
      <c r="P78" s="305"/>
      <c r="Q78" s="305"/>
    </row>
    <row r="79" spans="1:17" s="304" customFormat="1" x14ac:dyDescent="0.25">
      <c r="A79" s="192" t="s">
        <v>1</v>
      </c>
      <c r="B79" s="193">
        <v>31.133155876433435</v>
      </c>
      <c r="C79" s="341">
        <v>1</v>
      </c>
      <c r="D79" s="342">
        <v>4.317198102424382E-2</v>
      </c>
      <c r="E79" s="342">
        <v>2.2822701899551176E-16</v>
      </c>
      <c r="F79" s="342">
        <v>0.1170936933868419</v>
      </c>
      <c r="G79" s="343">
        <v>0.16026567441108594</v>
      </c>
      <c r="H79" s="193">
        <v>36.122732099515503</v>
      </c>
      <c r="P79" s="305"/>
      <c r="Q79" s="305"/>
    </row>
    <row r="80" spans="1:17" s="304" customFormat="1" x14ac:dyDescent="0.25">
      <c r="A80" s="192" t="s">
        <v>2</v>
      </c>
      <c r="B80" s="193">
        <v>50.784976083636948</v>
      </c>
      <c r="C80" s="341">
        <v>1</v>
      </c>
      <c r="D80" s="342">
        <v>4.7390366695226865E-2</v>
      </c>
      <c r="E80" s="342">
        <v>-7.2622514953368508E-2</v>
      </c>
      <c r="F80" s="342">
        <v>0.34527871963703499</v>
      </c>
      <c r="G80" s="343">
        <v>0.32004657137889331</v>
      </c>
      <c r="H80" s="193">
        <v>67.038533556764051</v>
      </c>
      <c r="P80" s="305"/>
      <c r="Q80" s="305"/>
    </row>
    <row r="81" spans="1:17" s="304" customFormat="1" x14ac:dyDescent="0.25">
      <c r="A81" s="192" t="s">
        <v>4</v>
      </c>
      <c r="B81" s="193">
        <v>31.582223959372758</v>
      </c>
      <c r="C81" s="341">
        <v>1</v>
      </c>
      <c r="D81" s="342">
        <v>1.4944837538745851E-2</v>
      </c>
      <c r="E81" s="342">
        <v>0</v>
      </c>
      <c r="F81" s="342">
        <v>0.44534003846673176</v>
      </c>
      <c r="G81" s="343">
        <v>0.46028487600547757</v>
      </c>
      <c r="H81" s="193">
        <v>46.119043998489872</v>
      </c>
      <c r="P81" s="305"/>
      <c r="Q81" s="305"/>
    </row>
    <row r="82" spans="1:17" s="304" customFormat="1" x14ac:dyDescent="0.25">
      <c r="A82" s="194" t="s">
        <v>3</v>
      </c>
      <c r="B82" s="195">
        <v>34.830667499170417</v>
      </c>
      <c r="C82" s="344">
        <v>1</v>
      </c>
      <c r="D82" s="345">
        <v>-5.4894673028043683E-2</v>
      </c>
      <c r="E82" s="345">
        <v>0</v>
      </c>
      <c r="F82" s="345">
        <v>0.7248083395179703</v>
      </c>
      <c r="G82" s="346">
        <v>0.66991366648992656</v>
      </c>
      <c r="H82" s="195">
        <v>58.164207669831193</v>
      </c>
      <c r="P82" s="305"/>
      <c r="Q82" s="305"/>
    </row>
  </sheetData>
  <mergeCells count="7">
    <mergeCell ref="N25:O25"/>
    <mergeCell ref="B25:C25"/>
    <mergeCell ref="D25:E25"/>
    <mergeCell ref="F25:G25"/>
    <mergeCell ref="H25:I25"/>
    <mergeCell ref="J25:K25"/>
    <mergeCell ref="L25:M25"/>
  </mergeCells>
  <pageMargins left="0.7" right="0.7" top="0.75" bottom="0.75" header="0.3" footer="0.3"/>
  <pageSetup orientation="portrait" r:id="rId1"/>
  <drawing r:id="rId2"/>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B81E00F-FF4F-44B9-9B90-DB2C5DFC9536}">
  <sheetPr>
    <tabColor theme="4" tint="0.39997558519241921"/>
  </sheetPr>
  <dimension ref="A1:R64"/>
  <sheetViews>
    <sheetView topLeftCell="D27" zoomScaleNormal="100" workbookViewId="0">
      <selection activeCell="R18" sqref="R18"/>
    </sheetView>
  </sheetViews>
  <sheetFormatPr defaultColWidth="8.85546875" defaultRowHeight="12.75" x14ac:dyDescent="0.2"/>
  <cols>
    <col min="1" max="1" width="13.42578125" customWidth="1"/>
    <col min="3" max="3" width="19.28515625" customWidth="1"/>
    <col min="4" max="4" width="22.28515625" customWidth="1"/>
    <col min="5" max="5" width="20.42578125" customWidth="1"/>
    <col min="6" max="6" width="20" customWidth="1"/>
    <col min="7" max="7" width="24.85546875" customWidth="1"/>
    <col min="8" max="8" width="15.28515625" customWidth="1"/>
    <col min="9" max="9" width="14" customWidth="1"/>
    <col min="12" max="12" width="9.140625" customWidth="1"/>
    <col min="13" max="13" width="18.7109375" customWidth="1"/>
    <col min="14" max="14" width="9.140625" customWidth="1"/>
    <col min="15" max="15" width="14.28515625" customWidth="1"/>
    <col min="16" max="16" width="15.7109375" customWidth="1"/>
    <col min="17" max="17" width="24.7109375" customWidth="1"/>
    <col min="18" max="18" width="22.85546875" customWidth="1"/>
  </cols>
  <sheetData>
    <row r="1" spans="1:1" ht="15" x14ac:dyDescent="0.25">
      <c r="A1" s="12" t="s">
        <v>2905</v>
      </c>
    </row>
    <row r="23" spans="1:18" x14ac:dyDescent="0.2">
      <c r="A23" s="84" t="s">
        <v>2913</v>
      </c>
      <c r="L23" s="84" t="s">
        <v>2913</v>
      </c>
    </row>
    <row r="24" spans="1:18" x14ac:dyDescent="0.2">
      <c r="A24" s="84" t="s">
        <v>2915</v>
      </c>
      <c r="L24" s="84" t="s">
        <v>2927</v>
      </c>
    </row>
    <row r="25" spans="1:18" x14ac:dyDescent="0.2">
      <c r="A25" s="84" t="s">
        <v>2937</v>
      </c>
    </row>
    <row r="26" spans="1:18" x14ac:dyDescent="0.2">
      <c r="A26" s="84"/>
    </row>
    <row r="27" spans="1:18" ht="38.25" customHeight="1" x14ac:dyDescent="0.2">
      <c r="A27" s="1117" t="s">
        <v>2906</v>
      </c>
      <c r="B27" s="1118" t="s">
        <v>2907</v>
      </c>
      <c r="C27" s="1119" t="s">
        <v>2432</v>
      </c>
      <c r="D27" s="1118" t="s">
        <v>2914</v>
      </c>
      <c r="E27" s="1118" t="s">
        <v>2908</v>
      </c>
      <c r="F27" s="1118" t="s">
        <v>2909</v>
      </c>
      <c r="G27" s="1117" t="s">
        <v>2910</v>
      </c>
      <c r="H27" s="1118" t="s">
        <v>2911</v>
      </c>
      <c r="I27" s="1119" t="s">
        <v>2912</v>
      </c>
      <c r="L27" s="1117" t="s">
        <v>2916</v>
      </c>
      <c r="M27" s="1118" t="s">
        <v>2922</v>
      </c>
      <c r="N27" s="1118" t="s">
        <v>2917</v>
      </c>
      <c r="O27" s="1118" t="s">
        <v>2918</v>
      </c>
      <c r="P27" s="1118" t="s">
        <v>2919</v>
      </c>
      <c r="Q27" s="1118" t="s">
        <v>2920</v>
      </c>
      <c r="R27" s="1119" t="s">
        <v>2921</v>
      </c>
    </row>
    <row r="28" spans="1:18" x14ac:dyDescent="0.2">
      <c r="A28" s="1113">
        <v>2012</v>
      </c>
      <c r="B28">
        <v>20</v>
      </c>
      <c r="C28" s="1114">
        <v>306.68</v>
      </c>
      <c r="D28" s="1120">
        <v>153.75</v>
      </c>
      <c r="E28" s="1120">
        <v>133.30000000000001</v>
      </c>
      <c r="F28" s="1120">
        <v>190.42</v>
      </c>
      <c r="G28" s="1121">
        <v>59.81</v>
      </c>
      <c r="H28" s="1120">
        <v>56.09</v>
      </c>
      <c r="I28" s="1122">
        <v>71.37</v>
      </c>
      <c r="L28" s="1113">
        <v>2012</v>
      </c>
      <c r="M28" t="s">
        <v>2923</v>
      </c>
      <c r="N28">
        <v>12</v>
      </c>
      <c r="O28">
        <v>214.77</v>
      </c>
      <c r="P28" s="1126">
        <v>466603.41</v>
      </c>
      <c r="Q28" s="1120">
        <v>-106.51</v>
      </c>
      <c r="R28" s="1122">
        <v>-49697440.229999997</v>
      </c>
    </row>
    <row r="29" spans="1:18" x14ac:dyDescent="0.2">
      <c r="A29" s="1113">
        <v>2013</v>
      </c>
      <c r="B29">
        <v>28</v>
      </c>
      <c r="C29" s="1114">
        <v>626.62</v>
      </c>
      <c r="D29" s="1120">
        <v>121.01</v>
      </c>
      <c r="E29" s="1120">
        <v>120.38</v>
      </c>
      <c r="F29" s="1120">
        <v>184.77</v>
      </c>
      <c r="G29" s="1121">
        <v>64.239999999999995</v>
      </c>
      <c r="H29" s="1120">
        <v>59.29</v>
      </c>
      <c r="I29" s="1122">
        <v>80.64</v>
      </c>
      <c r="L29" s="1113">
        <v>2012</v>
      </c>
      <c r="M29" t="s">
        <v>2924</v>
      </c>
      <c r="N29">
        <v>20</v>
      </c>
      <c r="O29">
        <v>306.68</v>
      </c>
      <c r="P29" s="1126">
        <v>627343.61</v>
      </c>
      <c r="Q29" s="1120">
        <v>-93.94</v>
      </c>
      <c r="R29" s="1122">
        <v>-58931746.770000003</v>
      </c>
    </row>
    <row r="30" spans="1:18" x14ac:dyDescent="0.2">
      <c r="A30" s="1113">
        <v>2014</v>
      </c>
      <c r="B30">
        <v>36</v>
      </c>
      <c r="C30" s="1114">
        <v>1312.35</v>
      </c>
      <c r="D30" s="1120">
        <v>101.86</v>
      </c>
      <c r="E30" s="1120">
        <v>86.22</v>
      </c>
      <c r="F30" s="1120">
        <v>133.49</v>
      </c>
      <c r="G30" s="1121">
        <v>65.61</v>
      </c>
      <c r="H30" s="1120">
        <v>56.69</v>
      </c>
      <c r="I30" s="1122">
        <v>78.900000000000006</v>
      </c>
      <c r="L30" s="1113">
        <v>2013</v>
      </c>
      <c r="M30" t="s">
        <v>2923</v>
      </c>
      <c r="N30">
        <v>12</v>
      </c>
      <c r="O30">
        <v>214.77</v>
      </c>
      <c r="P30" s="1126">
        <v>457588.16</v>
      </c>
      <c r="Q30" s="1120">
        <v>-93.18</v>
      </c>
      <c r="R30" s="1122">
        <v>-42638718.68</v>
      </c>
    </row>
    <row r="31" spans="1:18" x14ac:dyDescent="0.2">
      <c r="A31" s="1113">
        <v>2015</v>
      </c>
      <c r="B31">
        <v>51</v>
      </c>
      <c r="C31" s="1114">
        <v>2944.22</v>
      </c>
      <c r="D31" s="1120">
        <v>100.87</v>
      </c>
      <c r="E31" s="1120">
        <v>73.569999999999993</v>
      </c>
      <c r="F31" s="1120">
        <v>113.2</v>
      </c>
      <c r="G31" s="1121">
        <v>43.86</v>
      </c>
      <c r="H31" s="1120">
        <v>42.91</v>
      </c>
      <c r="I31" s="1122">
        <v>61.99</v>
      </c>
      <c r="L31" s="1113">
        <v>2013</v>
      </c>
      <c r="M31" t="s">
        <v>2924</v>
      </c>
      <c r="N31">
        <v>50</v>
      </c>
      <c r="O31">
        <v>1060.3</v>
      </c>
      <c r="P31" s="1126">
        <v>2287197.5299999998</v>
      </c>
      <c r="Q31" s="1120">
        <v>-57.98</v>
      </c>
      <c r="R31" s="1122">
        <v>-132611037.14</v>
      </c>
    </row>
    <row r="32" spans="1:18" x14ac:dyDescent="0.2">
      <c r="A32" s="1113">
        <v>2016</v>
      </c>
      <c r="B32">
        <v>75</v>
      </c>
      <c r="C32" s="1114">
        <v>2612.98</v>
      </c>
      <c r="D32" s="1120">
        <v>78.92</v>
      </c>
      <c r="E32" s="1120">
        <v>66.78</v>
      </c>
      <c r="F32" s="1120">
        <v>96.85</v>
      </c>
      <c r="G32" s="1121">
        <v>45.29</v>
      </c>
      <c r="H32" s="1120">
        <v>38.15</v>
      </c>
      <c r="I32" s="1122">
        <v>58.32</v>
      </c>
      <c r="L32" s="1113">
        <v>2014</v>
      </c>
      <c r="M32" t="s">
        <v>2923</v>
      </c>
      <c r="N32">
        <v>12</v>
      </c>
      <c r="O32">
        <v>214.77</v>
      </c>
      <c r="P32" s="1126">
        <v>447286.82</v>
      </c>
      <c r="Q32" s="1120">
        <v>-89.96</v>
      </c>
      <c r="R32" s="1122">
        <v>-40239010.270000003</v>
      </c>
    </row>
    <row r="33" spans="1:18" x14ac:dyDescent="0.2">
      <c r="A33" s="1113">
        <v>2017</v>
      </c>
      <c r="B33">
        <v>137</v>
      </c>
      <c r="C33" s="1114">
        <v>7163.41</v>
      </c>
      <c r="D33" s="1120">
        <v>59.48</v>
      </c>
      <c r="E33" s="1120">
        <v>52.46</v>
      </c>
      <c r="F33" s="1120">
        <v>79.540000000000006</v>
      </c>
      <c r="G33" s="1121">
        <v>46.15</v>
      </c>
      <c r="H33" s="1120">
        <v>39.700000000000003</v>
      </c>
      <c r="I33" s="1122">
        <v>64.62</v>
      </c>
      <c r="L33" s="1113">
        <v>2014</v>
      </c>
      <c r="M33" t="s">
        <v>2924</v>
      </c>
      <c r="N33">
        <v>92</v>
      </c>
      <c r="O33">
        <v>2374.15</v>
      </c>
      <c r="P33" s="1126">
        <v>5644794.21</v>
      </c>
      <c r="Q33" s="1120">
        <v>-44.93</v>
      </c>
      <c r="R33" s="1122">
        <v>-253630817.58000001</v>
      </c>
    </row>
    <row r="34" spans="1:18" x14ac:dyDescent="0.2">
      <c r="A34" s="1113">
        <v>2018</v>
      </c>
      <c r="B34">
        <v>152</v>
      </c>
      <c r="C34" s="1114">
        <v>3847.04</v>
      </c>
      <c r="D34" s="1120">
        <v>58.59</v>
      </c>
      <c r="E34" s="1120">
        <v>48.04</v>
      </c>
      <c r="F34" s="1120">
        <v>76.72</v>
      </c>
      <c r="G34" s="1121">
        <v>48.36</v>
      </c>
      <c r="H34" s="1120">
        <v>38.19</v>
      </c>
      <c r="I34" s="1122">
        <v>63.02</v>
      </c>
      <c r="L34" s="1113">
        <v>2015</v>
      </c>
      <c r="M34" t="s">
        <v>2923</v>
      </c>
      <c r="N34">
        <v>12</v>
      </c>
      <c r="O34">
        <v>214.77</v>
      </c>
      <c r="P34" s="1126">
        <v>428988.29</v>
      </c>
      <c r="Q34" s="1120">
        <v>-101.04</v>
      </c>
      <c r="R34" s="1122">
        <v>-43345779.229999997</v>
      </c>
    </row>
    <row r="35" spans="1:18" x14ac:dyDescent="0.2">
      <c r="A35" s="1113">
        <v>2019</v>
      </c>
      <c r="B35">
        <v>84</v>
      </c>
      <c r="C35" s="1114">
        <v>3665.92</v>
      </c>
      <c r="D35" s="1120">
        <v>47.97</v>
      </c>
      <c r="E35" s="1120">
        <v>40.35</v>
      </c>
      <c r="F35" s="1120">
        <v>64.64</v>
      </c>
      <c r="G35" s="1121">
        <v>50.43</v>
      </c>
      <c r="H35" s="1120">
        <v>37.979999999999997</v>
      </c>
      <c r="I35" s="1122">
        <v>60.27</v>
      </c>
      <c r="L35" s="1113">
        <v>2015</v>
      </c>
      <c r="M35" t="s">
        <v>2924</v>
      </c>
      <c r="N35">
        <v>140</v>
      </c>
      <c r="O35">
        <v>5262.88</v>
      </c>
      <c r="P35" s="1126">
        <v>12701964.439999999</v>
      </c>
      <c r="Q35" s="1120">
        <v>-60.41</v>
      </c>
      <c r="R35" s="1122">
        <v>-767289939.90999997</v>
      </c>
    </row>
    <row r="36" spans="1:18" x14ac:dyDescent="0.2">
      <c r="A36" s="1113">
        <v>2020</v>
      </c>
      <c r="B36">
        <v>93</v>
      </c>
      <c r="C36" s="1114">
        <v>4281.01</v>
      </c>
      <c r="D36" s="1120">
        <v>42.16</v>
      </c>
      <c r="E36" s="1120">
        <v>35.78</v>
      </c>
      <c r="F36" s="1120">
        <v>57.45</v>
      </c>
      <c r="G36" s="1121">
        <v>39.520000000000003</v>
      </c>
      <c r="H36" s="1120">
        <v>33.36</v>
      </c>
      <c r="I36" s="1122">
        <v>47.23</v>
      </c>
      <c r="L36" s="1113">
        <v>2015</v>
      </c>
      <c r="M36" t="s">
        <v>2925</v>
      </c>
      <c r="N36">
        <v>1</v>
      </c>
      <c r="O36">
        <v>5.5</v>
      </c>
      <c r="P36" s="1126">
        <v>9165.32</v>
      </c>
      <c r="Q36" s="1120">
        <v>1.19</v>
      </c>
      <c r="R36" s="1122">
        <v>10906.73</v>
      </c>
    </row>
    <row r="37" spans="1:18" x14ac:dyDescent="0.2">
      <c r="A37" s="1113">
        <v>2021</v>
      </c>
      <c r="B37">
        <v>147</v>
      </c>
      <c r="C37" s="1114">
        <v>9078.35</v>
      </c>
      <c r="D37" s="1120">
        <v>36.57</v>
      </c>
      <c r="E37" s="1120">
        <v>33.659999999999997</v>
      </c>
      <c r="F37" s="1120">
        <v>55.48</v>
      </c>
      <c r="G37" s="1121">
        <v>61.83</v>
      </c>
      <c r="H37" s="1120">
        <v>47.81</v>
      </c>
      <c r="I37" s="1122">
        <v>64.349999999999994</v>
      </c>
      <c r="L37" s="1113">
        <v>2016</v>
      </c>
      <c r="M37" t="s">
        <v>2923</v>
      </c>
      <c r="N37">
        <v>12</v>
      </c>
      <c r="O37">
        <v>214.77</v>
      </c>
      <c r="P37" s="1126">
        <v>417599.17</v>
      </c>
      <c r="Q37" s="1120">
        <v>-106.5</v>
      </c>
      <c r="R37" s="1122">
        <v>-44472282.520000003</v>
      </c>
    </row>
    <row r="38" spans="1:18" x14ac:dyDescent="0.2">
      <c r="A38" s="1113">
        <v>2022</v>
      </c>
      <c r="B38">
        <v>123</v>
      </c>
      <c r="C38" s="1114">
        <v>10678.24</v>
      </c>
      <c r="D38" s="1120">
        <v>34.090000000000003</v>
      </c>
      <c r="E38" s="1120">
        <v>29.24</v>
      </c>
      <c r="F38" s="1120">
        <v>46.17</v>
      </c>
      <c r="G38" s="1121">
        <v>82.08</v>
      </c>
      <c r="H38" s="1120">
        <v>74.069999999999993</v>
      </c>
      <c r="I38" s="1122">
        <v>99.19</v>
      </c>
      <c r="L38" s="1113">
        <v>2016</v>
      </c>
      <c r="M38" t="s">
        <v>2924</v>
      </c>
      <c r="N38">
        <v>143</v>
      </c>
      <c r="O38">
        <v>5371.6</v>
      </c>
      <c r="P38" s="1126">
        <v>13048059.17</v>
      </c>
      <c r="Q38" s="1120">
        <v>-65.73</v>
      </c>
      <c r="R38" s="1122">
        <v>-857593846.38</v>
      </c>
    </row>
    <row r="39" spans="1:18" x14ac:dyDescent="0.2">
      <c r="A39" s="1115">
        <v>2023</v>
      </c>
      <c r="B39" s="132">
        <v>133</v>
      </c>
      <c r="C39" s="1116">
        <v>9336.1299999999992</v>
      </c>
      <c r="D39" s="1123">
        <v>33.39</v>
      </c>
      <c r="E39" s="1123">
        <v>29.9</v>
      </c>
      <c r="F39" s="1123">
        <v>46.71</v>
      </c>
      <c r="G39" s="1124">
        <v>48.4</v>
      </c>
      <c r="H39" s="1123">
        <v>33.49</v>
      </c>
      <c r="I39" s="1125">
        <v>58.28</v>
      </c>
      <c r="J39" s="1128"/>
      <c r="L39" s="1113">
        <v>2016</v>
      </c>
      <c r="M39" t="s">
        <v>2925</v>
      </c>
      <c r="N39">
        <v>75</v>
      </c>
      <c r="O39">
        <v>2612.98</v>
      </c>
      <c r="P39" s="1126">
        <v>6207215.2800000003</v>
      </c>
      <c r="Q39" s="1120">
        <v>-33.619999999999997</v>
      </c>
      <c r="R39" s="1122">
        <v>-208709274.41999999</v>
      </c>
    </row>
    <row r="40" spans="1:18" x14ac:dyDescent="0.2">
      <c r="G40" s="1128"/>
      <c r="L40" s="1113">
        <v>2017</v>
      </c>
      <c r="M40" t="s">
        <v>2923</v>
      </c>
      <c r="N40">
        <v>12</v>
      </c>
      <c r="O40">
        <v>214.77</v>
      </c>
      <c r="P40" s="1126">
        <v>448610.26</v>
      </c>
      <c r="Q40" s="1120">
        <v>-118.34</v>
      </c>
      <c r="R40" s="1122">
        <v>-53087151.560000002</v>
      </c>
    </row>
    <row r="41" spans="1:18" x14ac:dyDescent="0.2">
      <c r="L41" s="1113">
        <v>2017</v>
      </c>
      <c r="M41" t="s">
        <v>2924</v>
      </c>
      <c r="N41">
        <v>143</v>
      </c>
      <c r="O41">
        <v>5371.6</v>
      </c>
      <c r="P41" s="1126">
        <v>12758318.58</v>
      </c>
      <c r="Q41" s="1120">
        <v>-63.75</v>
      </c>
      <c r="R41" s="1122">
        <v>-813365808.11000001</v>
      </c>
    </row>
    <row r="42" spans="1:18" x14ac:dyDescent="0.2">
      <c r="L42" s="1113">
        <v>2017</v>
      </c>
      <c r="M42" t="s">
        <v>2925</v>
      </c>
      <c r="N42">
        <v>223</v>
      </c>
      <c r="O42">
        <v>9863.19</v>
      </c>
      <c r="P42" s="1126">
        <v>23957017.539999999</v>
      </c>
      <c r="Q42" s="1120">
        <v>-18.86</v>
      </c>
      <c r="R42" s="1122">
        <v>-451886803.29000002</v>
      </c>
    </row>
    <row r="43" spans="1:18" x14ac:dyDescent="0.2">
      <c r="L43" s="1113">
        <v>2018</v>
      </c>
      <c r="M43" t="s">
        <v>2923</v>
      </c>
      <c r="N43">
        <v>12</v>
      </c>
      <c r="O43">
        <v>214.77</v>
      </c>
      <c r="P43" s="1126">
        <v>435842.85</v>
      </c>
      <c r="Q43" s="1120">
        <v>-112.73</v>
      </c>
      <c r="R43" s="1122">
        <v>-49132847.649999999</v>
      </c>
    </row>
    <row r="44" spans="1:18" x14ac:dyDescent="0.2">
      <c r="L44" s="1113">
        <v>2018</v>
      </c>
      <c r="M44" t="s">
        <v>2924</v>
      </c>
      <c r="N44">
        <v>143</v>
      </c>
      <c r="O44">
        <v>5371.6</v>
      </c>
      <c r="P44" s="1126">
        <v>12736200.699999999</v>
      </c>
      <c r="Q44" s="1120">
        <v>-65.64</v>
      </c>
      <c r="R44" s="1122">
        <v>-835992562.58000004</v>
      </c>
    </row>
    <row r="45" spans="1:18" x14ac:dyDescent="0.2">
      <c r="L45" s="1113">
        <v>2018</v>
      </c>
      <c r="M45" t="s">
        <v>2925</v>
      </c>
      <c r="N45">
        <v>365</v>
      </c>
      <c r="O45">
        <v>13683.43</v>
      </c>
      <c r="P45" s="1126">
        <v>32820893.109999999</v>
      </c>
      <c r="Q45" s="1120">
        <v>-17.38</v>
      </c>
      <c r="R45" s="1122">
        <v>-570510354.21000004</v>
      </c>
    </row>
    <row r="46" spans="1:18" x14ac:dyDescent="0.2">
      <c r="L46" s="1113">
        <v>2019</v>
      </c>
      <c r="M46" t="s">
        <v>2923</v>
      </c>
      <c r="N46">
        <v>12</v>
      </c>
      <c r="O46">
        <v>214.77</v>
      </c>
      <c r="P46" s="1126">
        <v>428829.75</v>
      </c>
      <c r="Q46" s="1120">
        <v>-115.11</v>
      </c>
      <c r="R46" s="1122">
        <v>-49361994.82</v>
      </c>
    </row>
    <row r="47" spans="1:18" x14ac:dyDescent="0.2">
      <c r="L47" s="1113">
        <v>2019</v>
      </c>
      <c r="M47" t="s">
        <v>2924</v>
      </c>
      <c r="N47">
        <v>142</v>
      </c>
      <c r="O47">
        <v>5349.8</v>
      </c>
      <c r="P47" s="1126">
        <v>12031110.369999999</v>
      </c>
      <c r="Q47" s="1120">
        <v>-67.540000000000006</v>
      </c>
      <c r="R47" s="1122">
        <v>-812575936.33000004</v>
      </c>
    </row>
    <row r="48" spans="1:18" x14ac:dyDescent="0.2">
      <c r="L48" s="1113">
        <v>2019</v>
      </c>
      <c r="M48" t="s">
        <v>2925</v>
      </c>
      <c r="N48">
        <v>450</v>
      </c>
      <c r="O48">
        <v>17364.349999999999</v>
      </c>
      <c r="P48" s="1126">
        <v>40163334.609999999</v>
      </c>
      <c r="Q48" s="1120">
        <v>-14.76</v>
      </c>
      <c r="R48" s="1122">
        <v>-592919147.17999995</v>
      </c>
    </row>
    <row r="49" spans="12:18" x14ac:dyDescent="0.2">
      <c r="L49" s="1113">
        <v>2020</v>
      </c>
      <c r="M49" t="s">
        <v>2923</v>
      </c>
      <c r="N49">
        <v>12</v>
      </c>
      <c r="O49">
        <v>214.77</v>
      </c>
      <c r="P49" s="1126">
        <v>424633.78</v>
      </c>
      <c r="Q49" s="1120">
        <v>-117.95</v>
      </c>
      <c r="R49" s="1122">
        <v>-50086374.780000001</v>
      </c>
    </row>
    <row r="50" spans="12:18" x14ac:dyDescent="0.2">
      <c r="L50" s="1113">
        <v>2020</v>
      </c>
      <c r="M50" t="s">
        <v>2924</v>
      </c>
      <c r="N50">
        <v>143</v>
      </c>
      <c r="O50">
        <v>5371.6</v>
      </c>
      <c r="P50" s="1126">
        <v>12391431.82</v>
      </c>
      <c r="Q50" s="1120">
        <v>-70.64</v>
      </c>
      <c r="R50" s="1122">
        <v>-875375658.01999998</v>
      </c>
    </row>
    <row r="51" spans="12:18" x14ac:dyDescent="0.2">
      <c r="L51" s="1113">
        <v>2020</v>
      </c>
      <c r="M51" t="s">
        <v>2925</v>
      </c>
      <c r="N51">
        <v>451</v>
      </c>
      <c r="O51">
        <v>17382.849999999999</v>
      </c>
      <c r="P51" s="1126">
        <v>39545003.090000004</v>
      </c>
      <c r="Q51" s="1120">
        <v>-22.48</v>
      </c>
      <c r="R51" s="1122">
        <v>-889122294.10000002</v>
      </c>
    </row>
    <row r="52" spans="12:18" x14ac:dyDescent="0.2">
      <c r="L52" s="1113">
        <v>2020</v>
      </c>
      <c r="M52" t="s">
        <v>2926</v>
      </c>
      <c r="N52">
        <v>94</v>
      </c>
      <c r="O52">
        <v>4301.01</v>
      </c>
      <c r="P52" s="1126">
        <v>9778999.5899999999</v>
      </c>
      <c r="Q52" s="1120">
        <v>-2.72</v>
      </c>
      <c r="R52" s="1122">
        <v>-26581871.010000002</v>
      </c>
    </row>
    <row r="53" spans="12:18" x14ac:dyDescent="0.2">
      <c r="L53" s="1113">
        <v>2021</v>
      </c>
      <c r="M53" t="s">
        <v>2923</v>
      </c>
      <c r="N53">
        <v>12</v>
      </c>
      <c r="O53">
        <v>214.77</v>
      </c>
      <c r="P53" s="1126">
        <v>396228.17</v>
      </c>
      <c r="Q53" s="1120">
        <v>-98.98</v>
      </c>
      <c r="R53" s="1122">
        <v>-39220446.710000001</v>
      </c>
    </row>
    <row r="54" spans="12:18" x14ac:dyDescent="0.2">
      <c r="L54" s="1113">
        <v>2021</v>
      </c>
      <c r="M54" t="s">
        <v>2924</v>
      </c>
      <c r="N54">
        <v>143</v>
      </c>
      <c r="O54">
        <v>5371.6</v>
      </c>
      <c r="P54" s="1126">
        <v>12027713.199999999</v>
      </c>
      <c r="Q54" s="1120">
        <v>-59.92</v>
      </c>
      <c r="R54" s="1122">
        <v>-720737387.28999996</v>
      </c>
    </row>
    <row r="55" spans="12:18" x14ac:dyDescent="0.2">
      <c r="L55" s="1113">
        <v>2021</v>
      </c>
      <c r="M55" t="s">
        <v>2925</v>
      </c>
      <c r="N55">
        <v>451</v>
      </c>
      <c r="O55">
        <v>17382.849999999999</v>
      </c>
      <c r="P55" s="1126">
        <v>39564574.210000001</v>
      </c>
      <c r="Q55" s="1120">
        <v>-6.08</v>
      </c>
      <c r="R55" s="1122">
        <v>-240605553.44</v>
      </c>
    </row>
    <row r="56" spans="12:18" x14ac:dyDescent="0.2">
      <c r="L56" s="1113">
        <v>2021</v>
      </c>
      <c r="M56" t="s">
        <v>2926</v>
      </c>
      <c r="N56">
        <v>241</v>
      </c>
      <c r="O56">
        <v>13439.36</v>
      </c>
      <c r="P56" s="1126">
        <v>30179389.82</v>
      </c>
      <c r="Q56" s="1120">
        <v>22.33</v>
      </c>
      <c r="R56" s="1122">
        <v>673994085.11000001</v>
      </c>
    </row>
    <row r="57" spans="12:18" x14ac:dyDescent="0.2">
      <c r="L57" s="1113">
        <v>2022</v>
      </c>
      <c r="M57" t="s">
        <v>2923</v>
      </c>
      <c r="N57">
        <v>12</v>
      </c>
      <c r="O57">
        <v>214.77</v>
      </c>
      <c r="P57" s="1126">
        <v>392943.82</v>
      </c>
      <c r="Q57" s="1120">
        <v>-88.27</v>
      </c>
      <c r="R57" s="1122">
        <v>-34686201.640000001</v>
      </c>
    </row>
    <row r="58" spans="12:18" x14ac:dyDescent="0.2">
      <c r="L58" s="1113">
        <v>2022</v>
      </c>
      <c r="M58" t="s">
        <v>2924</v>
      </c>
      <c r="N58">
        <v>143</v>
      </c>
      <c r="O58">
        <v>5371.6</v>
      </c>
      <c r="P58" s="1126">
        <v>11817285.98</v>
      </c>
      <c r="Q58" s="1120">
        <v>-42.36</v>
      </c>
      <c r="R58" s="1122">
        <v>-500621514.80000001</v>
      </c>
    </row>
    <row r="59" spans="12:18" x14ac:dyDescent="0.2">
      <c r="L59" s="1113">
        <v>2022</v>
      </c>
      <c r="M59" t="s">
        <v>2925</v>
      </c>
      <c r="N59">
        <v>451</v>
      </c>
      <c r="O59">
        <v>17382.849999999999</v>
      </c>
      <c r="P59" s="1126">
        <v>39593179.280000001</v>
      </c>
      <c r="Q59" s="1120">
        <v>13.59</v>
      </c>
      <c r="R59" s="1122">
        <v>538194191.00999999</v>
      </c>
    </row>
    <row r="60" spans="12:18" x14ac:dyDescent="0.2">
      <c r="L60" s="1113">
        <v>2022</v>
      </c>
      <c r="M60" t="s">
        <v>2926</v>
      </c>
      <c r="N60">
        <v>363</v>
      </c>
      <c r="O60">
        <v>24037.599999999999</v>
      </c>
      <c r="P60" s="1126">
        <v>54470065.68</v>
      </c>
      <c r="Q60" s="1120">
        <v>44.28</v>
      </c>
      <c r="R60" s="1122">
        <v>2411957286.1700001</v>
      </c>
    </row>
    <row r="61" spans="12:18" x14ac:dyDescent="0.2">
      <c r="L61" s="1113">
        <v>2023</v>
      </c>
      <c r="M61" t="s">
        <v>2923</v>
      </c>
      <c r="N61">
        <v>12</v>
      </c>
      <c r="O61">
        <v>214.77</v>
      </c>
      <c r="P61" s="1126">
        <v>385821.57</v>
      </c>
      <c r="Q61" s="1120">
        <v>-119.44</v>
      </c>
      <c r="R61" s="1122">
        <v>-46080660.100000001</v>
      </c>
    </row>
    <row r="62" spans="12:18" x14ac:dyDescent="0.2">
      <c r="L62" s="1113">
        <v>2023</v>
      </c>
      <c r="M62" t="s">
        <v>2924</v>
      </c>
      <c r="N62">
        <v>143</v>
      </c>
      <c r="O62">
        <v>5371.6</v>
      </c>
      <c r="P62" s="1126">
        <v>11403742.439999999</v>
      </c>
      <c r="Q62" s="1120">
        <v>-74.09</v>
      </c>
      <c r="R62" s="1122">
        <v>-844865157.71000004</v>
      </c>
    </row>
    <row r="63" spans="12:18" x14ac:dyDescent="0.2">
      <c r="L63" s="1113">
        <v>2023</v>
      </c>
      <c r="M63" t="s">
        <v>2925</v>
      </c>
      <c r="N63">
        <v>451</v>
      </c>
      <c r="O63">
        <v>17382.849999999999</v>
      </c>
      <c r="P63" s="1126">
        <v>37515663.060000002</v>
      </c>
      <c r="Q63" s="1120">
        <v>-17.5</v>
      </c>
      <c r="R63" s="1122">
        <v>-656602001.58000004</v>
      </c>
    </row>
    <row r="64" spans="12:18" x14ac:dyDescent="0.2">
      <c r="L64" s="1115">
        <v>2023</v>
      </c>
      <c r="M64" s="132" t="s">
        <v>2926</v>
      </c>
      <c r="N64" s="132">
        <v>496</v>
      </c>
      <c r="O64" s="132">
        <v>33373.730000000003</v>
      </c>
      <c r="P64" s="1127">
        <v>70565701.310000002</v>
      </c>
      <c r="Q64" s="1123">
        <v>15.57</v>
      </c>
      <c r="R64" s="1125">
        <v>1098893594.3399999</v>
      </c>
    </row>
  </sheetData>
  <pageMargins left="0.7" right="0.7" top="0.75" bottom="0.75" header="0.3" footer="0.3"/>
  <drawing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9A5A505-412E-45C3-841E-7F3D7A948C60}">
  <sheetPr>
    <tabColor theme="4" tint="0.39997558519241921"/>
  </sheetPr>
  <dimension ref="A1:L33"/>
  <sheetViews>
    <sheetView workbookViewId="0">
      <selection activeCell="J18" sqref="J18"/>
    </sheetView>
  </sheetViews>
  <sheetFormatPr defaultColWidth="8.85546875" defaultRowHeight="12.75" x14ac:dyDescent="0.2"/>
  <cols>
    <col min="1" max="1" width="10.28515625" customWidth="1"/>
    <col min="2" max="2" width="19.7109375" customWidth="1"/>
    <col min="3" max="3" width="19.42578125" customWidth="1"/>
    <col min="4" max="4" width="18.42578125" customWidth="1"/>
    <col min="5" max="10" width="19.7109375" customWidth="1"/>
    <col min="11" max="11" width="19.140625" customWidth="1"/>
    <col min="12" max="12" width="19.7109375" customWidth="1"/>
  </cols>
  <sheetData>
    <row r="1" spans="1:1" ht="15" x14ac:dyDescent="0.25">
      <c r="A1" s="12" t="s">
        <v>2980</v>
      </c>
    </row>
    <row r="22" spans="1:12" x14ac:dyDescent="0.2">
      <c r="A22" s="84" t="s">
        <v>2928</v>
      </c>
    </row>
    <row r="23" spans="1:12" x14ac:dyDescent="0.2">
      <c r="A23" s="84" t="s">
        <v>2929</v>
      </c>
    </row>
    <row r="26" spans="1:12" ht="41.25" customHeight="1" x14ac:dyDescent="0.2">
      <c r="A26" s="1117" t="s">
        <v>9</v>
      </c>
      <c r="B26" s="1118" t="s">
        <v>2932</v>
      </c>
      <c r="C26" s="1118" t="s">
        <v>2933</v>
      </c>
      <c r="D26" s="1118" t="s">
        <v>2934</v>
      </c>
      <c r="E26" s="1118" t="s">
        <v>2935</v>
      </c>
      <c r="F26" s="1118" t="s">
        <v>2936</v>
      </c>
      <c r="G26" s="1118" t="s">
        <v>2977</v>
      </c>
      <c r="H26" s="1118" t="s">
        <v>2914</v>
      </c>
      <c r="I26" s="1118" t="s">
        <v>2978</v>
      </c>
      <c r="J26" s="1118" t="s">
        <v>2979</v>
      </c>
      <c r="K26" s="1118" t="s">
        <v>2981</v>
      </c>
      <c r="L26" s="1119" t="s">
        <v>2982</v>
      </c>
    </row>
    <row r="27" spans="1:12" x14ac:dyDescent="0.2">
      <c r="A27" s="1113" t="s">
        <v>6</v>
      </c>
      <c r="B27" s="1120">
        <v>29.95</v>
      </c>
      <c r="C27" s="1120">
        <v>3.79</v>
      </c>
      <c r="D27" s="1120">
        <v>2.5299999999999998</v>
      </c>
      <c r="E27" s="1120">
        <v>0.28000000000000003</v>
      </c>
      <c r="F27" s="1120">
        <v>22.37</v>
      </c>
      <c r="G27" s="1120">
        <v>-96.8</v>
      </c>
      <c r="H27" s="1120">
        <v>-69.209999999999994</v>
      </c>
      <c r="I27" s="1120">
        <v>-37.89</v>
      </c>
      <c r="J27" s="1120">
        <v>-10.3</v>
      </c>
      <c r="K27" s="1120">
        <v>-144584449.47</v>
      </c>
      <c r="L27" s="1122">
        <v>-39300167.530000001</v>
      </c>
    </row>
    <row r="28" spans="1:12" x14ac:dyDescent="0.2">
      <c r="A28" s="1113" t="s">
        <v>140</v>
      </c>
      <c r="B28" s="1120">
        <v>29.6</v>
      </c>
      <c r="C28" s="1120">
        <v>31.52</v>
      </c>
      <c r="D28" s="1120">
        <v>22.59</v>
      </c>
      <c r="E28" s="1120">
        <v>27.06</v>
      </c>
      <c r="F28" s="1120">
        <v>156.51</v>
      </c>
      <c r="G28" s="1120">
        <v>-64.260000000000005</v>
      </c>
      <c r="H28" s="1120">
        <v>-46.54</v>
      </c>
      <c r="I28" s="1120">
        <v>203.02</v>
      </c>
      <c r="J28" s="1120">
        <v>220.74</v>
      </c>
      <c r="K28" s="1120">
        <v>1697702263.4200001</v>
      </c>
      <c r="L28" s="1122">
        <v>1845920422.55</v>
      </c>
    </row>
    <row r="29" spans="1:12" x14ac:dyDescent="0.2">
      <c r="A29" s="1113" t="s">
        <v>2930</v>
      </c>
      <c r="B29" s="1120">
        <v>31.39</v>
      </c>
      <c r="C29" s="1120">
        <v>18.23</v>
      </c>
      <c r="D29" s="1120">
        <v>20.82</v>
      </c>
      <c r="E29" s="1120">
        <v>32.5</v>
      </c>
      <c r="F29" s="1120">
        <v>130.86000000000001</v>
      </c>
      <c r="G29" s="1120">
        <v>-76.010000000000005</v>
      </c>
      <c r="H29" s="1120">
        <v>-54.46</v>
      </c>
      <c r="I29" s="1120">
        <v>157.80000000000001</v>
      </c>
      <c r="J29" s="1120">
        <v>179.35</v>
      </c>
      <c r="K29" s="1120">
        <v>1544841523.04</v>
      </c>
      <c r="L29" s="1122">
        <v>1755799418.8900001</v>
      </c>
    </row>
    <row r="30" spans="1:12" x14ac:dyDescent="0.2">
      <c r="A30" s="1113" t="s">
        <v>405</v>
      </c>
      <c r="B30" s="1120">
        <v>27.48</v>
      </c>
      <c r="C30" s="1120">
        <v>29.4</v>
      </c>
      <c r="D30" s="1120">
        <v>15.1</v>
      </c>
      <c r="E30" s="1120">
        <v>11.69</v>
      </c>
      <c r="F30" s="1120">
        <v>115.95</v>
      </c>
      <c r="G30" s="1120">
        <v>-53.01</v>
      </c>
      <c r="H30" s="1120">
        <v>-39.49</v>
      </c>
      <c r="I30" s="1120">
        <v>146.61000000000001</v>
      </c>
      <c r="J30" s="1120">
        <v>160.13</v>
      </c>
      <c r="K30" s="1120">
        <v>2072899541.55</v>
      </c>
      <c r="L30" s="1122">
        <v>2264022530.75</v>
      </c>
    </row>
    <row r="31" spans="1:12" x14ac:dyDescent="0.2">
      <c r="A31" s="1113" t="s">
        <v>2</v>
      </c>
      <c r="B31" s="1120">
        <v>73.17</v>
      </c>
      <c r="C31" s="1120"/>
      <c r="D31" s="1120">
        <v>19.489999999999998</v>
      </c>
      <c r="E31" s="1120">
        <v>14.76</v>
      </c>
      <c r="F31" s="1120">
        <v>121.39</v>
      </c>
      <c r="G31" s="1120">
        <v>-49.18</v>
      </c>
      <c r="H31" s="1120">
        <v>-36.159999999999997</v>
      </c>
      <c r="I31" s="1120">
        <v>179.64</v>
      </c>
      <c r="J31" s="1120">
        <v>192.65</v>
      </c>
      <c r="K31" s="1120">
        <v>5724452907.2600002</v>
      </c>
      <c r="L31" s="1122">
        <v>6139117868.1700001</v>
      </c>
    </row>
    <row r="32" spans="1:12" x14ac:dyDescent="0.2">
      <c r="A32" s="1115" t="s">
        <v>2931</v>
      </c>
      <c r="B32" s="1123">
        <v>24.59</v>
      </c>
      <c r="C32" s="1123">
        <v>8.14</v>
      </c>
      <c r="D32" s="1123">
        <v>10.52</v>
      </c>
      <c r="E32" s="1123">
        <v>1.96</v>
      </c>
      <c r="F32" s="1123">
        <v>81.260000000000005</v>
      </c>
      <c r="G32" s="1123">
        <v>-83.57</v>
      </c>
      <c r="H32" s="1123">
        <v>-57.85</v>
      </c>
      <c r="I32" s="1123">
        <v>42.89</v>
      </c>
      <c r="J32" s="1123">
        <v>68.61</v>
      </c>
      <c r="K32" s="1123">
        <v>2849664822.1799998</v>
      </c>
      <c r="L32" s="1125">
        <v>4558105285.0100002</v>
      </c>
    </row>
    <row r="33" spans="11:12" x14ac:dyDescent="0.2">
      <c r="K33" s="1152">
        <f>SUM(K27:K32)</f>
        <v>13744976607.98</v>
      </c>
      <c r="L33" s="1152">
        <f>SUM(L27:L32)</f>
        <v>16523665357.84</v>
      </c>
    </row>
  </sheetData>
  <pageMargins left="0.7" right="0.7" top="0.75" bottom="0.75" header="0.3" footer="0.3"/>
  <drawing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E6CDC59-C169-4511-81C3-FA2DB87C7E7E}">
  <sheetPr>
    <tabColor theme="2" tint="-0.499984740745262"/>
  </sheetPr>
  <dimension ref="A1:L112"/>
  <sheetViews>
    <sheetView zoomScale="115" zoomScaleNormal="115" workbookViewId="0">
      <selection activeCell="Q17" sqref="Q17"/>
    </sheetView>
  </sheetViews>
  <sheetFormatPr defaultColWidth="8.7109375" defaultRowHeight="12.75" x14ac:dyDescent="0.2"/>
  <cols>
    <col min="1" max="1" width="8.7109375" style="1"/>
    <col min="2" max="2" width="0.28515625" style="1" customWidth="1"/>
    <col min="3" max="3" width="6.28515625" style="1" customWidth="1"/>
    <col min="4" max="4" width="10.85546875" style="1" bestFit="1" customWidth="1"/>
    <col min="5" max="5" width="8.28515625" style="1" customWidth="1"/>
    <col min="6" max="6" width="10.42578125" style="1" bestFit="1" customWidth="1"/>
    <col min="7" max="7" width="9.42578125" style="1" customWidth="1"/>
    <col min="8" max="8" width="8.7109375" style="1" bestFit="1" customWidth="1"/>
    <col min="9" max="9" width="8.7109375" style="1"/>
    <col min="10" max="10" width="8.7109375" style="1" customWidth="1"/>
    <col min="11" max="11" width="8.7109375" style="1"/>
    <col min="12" max="12" width="9.85546875" style="1" bestFit="1" customWidth="1"/>
    <col min="13" max="16384" width="8.7109375" style="1"/>
  </cols>
  <sheetData>
    <row r="1" spans="1:1" ht="15" x14ac:dyDescent="0.25">
      <c r="A1" s="12" t="s">
        <v>2491</v>
      </c>
    </row>
    <row r="3" spans="1:1" x14ac:dyDescent="0.2">
      <c r="A3" s="24"/>
    </row>
    <row r="4" spans="1:1" x14ac:dyDescent="0.2">
      <c r="A4" s="29"/>
    </row>
    <row r="5" spans="1:1" x14ac:dyDescent="0.2">
      <c r="A5" s="23"/>
    </row>
    <row r="22" spans="1:12" x14ac:dyDescent="0.2">
      <c r="A22" s="23" t="s">
        <v>70</v>
      </c>
    </row>
    <row r="23" spans="1:12" x14ac:dyDescent="0.2">
      <c r="L23" s="3"/>
    </row>
    <row r="24" spans="1:12" x14ac:dyDescent="0.2">
      <c r="L24" s="14" t="s">
        <v>1562</v>
      </c>
    </row>
    <row r="25" spans="1:12" x14ac:dyDescent="0.2">
      <c r="A25" s="47"/>
      <c r="B25" s="42"/>
      <c r="C25" s="42"/>
      <c r="D25" s="142" t="s">
        <v>64</v>
      </c>
      <c r="E25" s="143" t="s">
        <v>65</v>
      </c>
      <c r="F25" s="143" t="s">
        <v>64</v>
      </c>
      <c r="G25" s="144" t="s">
        <v>65</v>
      </c>
      <c r="H25" s="244" t="s">
        <v>20</v>
      </c>
      <c r="L25" s="14" t="s">
        <v>1563</v>
      </c>
    </row>
    <row r="26" spans="1:12" x14ac:dyDescent="0.2">
      <c r="A26" s="45"/>
      <c r="B26" s="42"/>
      <c r="C26" s="42"/>
      <c r="D26" s="145" t="s">
        <v>66</v>
      </c>
      <c r="E26" s="146" t="s">
        <v>66</v>
      </c>
      <c r="F26" s="146" t="s">
        <v>67</v>
      </c>
      <c r="G26" s="147" t="s">
        <v>67</v>
      </c>
      <c r="H26" s="27" t="s">
        <v>56</v>
      </c>
      <c r="L26" s="14" t="s">
        <v>1564</v>
      </c>
    </row>
    <row r="27" spans="1:12" x14ac:dyDescent="0.2">
      <c r="A27" s="1337" t="s">
        <v>17</v>
      </c>
      <c r="B27" s="44"/>
      <c r="C27" s="931">
        <v>2014</v>
      </c>
      <c r="D27" s="382">
        <v>25.052419999999998</v>
      </c>
      <c r="E27" s="150">
        <v>0</v>
      </c>
      <c r="F27" s="150">
        <v>19.511700000000005</v>
      </c>
      <c r="G27" s="88">
        <v>0</v>
      </c>
      <c r="H27" s="89">
        <f>SUM(D27:G27)</f>
        <v>44.564120000000003</v>
      </c>
      <c r="I27" s="49">
        <f>SUM(F27:G27)</f>
        <v>19.511700000000005</v>
      </c>
      <c r="J27" s="49"/>
      <c r="K27" s="1">
        <v>2014</v>
      </c>
      <c r="L27" s="384">
        <f t="shared" ref="L27:L35" si="0">H27+H38+H49+H60+H71+H82+H93+H118</f>
        <v>325.83328999999998</v>
      </c>
    </row>
    <row r="28" spans="1:12" x14ac:dyDescent="0.2">
      <c r="A28" s="1338"/>
      <c r="B28" s="42"/>
      <c r="C28" s="932">
        <v>2015</v>
      </c>
      <c r="D28" s="151">
        <v>33.055120000000002</v>
      </c>
      <c r="E28" s="152">
        <v>0</v>
      </c>
      <c r="F28" s="152">
        <v>23.763491999999999</v>
      </c>
      <c r="G28" s="90">
        <v>0</v>
      </c>
      <c r="H28" s="91">
        <f t="shared" ref="H28:H34" si="1">SUM(D28:G28)</f>
        <v>56.818612000000002</v>
      </c>
      <c r="I28" s="49">
        <f t="shared" ref="I28:I58" si="2">SUM(F28:G28)</f>
        <v>23.763491999999999</v>
      </c>
      <c r="J28" s="49"/>
      <c r="K28" s="1">
        <v>2015</v>
      </c>
      <c r="L28" s="384">
        <f t="shared" si="0"/>
        <v>364.70072800000003</v>
      </c>
    </row>
    <row r="29" spans="1:12" x14ac:dyDescent="0.2">
      <c r="A29" s="1338"/>
      <c r="C29" s="933">
        <v>2016</v>
      </c>
      <c r="D29" s="151">
        <v>36.977478000000005</v>
      </c>
      <c r="E29" s="152">
        <v>0</v>
      </c>
      <c r="F29" s="152">
        <v>83.332539199999999</v>
      </c>
      <c r="G29" s="90">
        <v>0</v>
      </c>
      <c r="H29" s="91">
        <f t="shared" si="1"/>
        <v>120.3100172</v>
      </c>
      <c r="I29" s="49">
        <f t="shared" si="2"/>
        <v>83.332539199999999</v>
      </c>
      <c r="J29" s="49"/>
      <c r="K29" s="1">
        <v>2016</v>
      </c>
      <c r="L29" s="384">
        <f t="shared" si="0"/>
        <v>424.79076320000001</v>
      </c>
    </row>
    <row r="30" spans="1:12" x14ac:dyDescent="0.2">
      <c r="A30" s="1338"/>
      <c r="B30" s="43" t="s">
        <v>1521</v>
      </c>
      <c r="C30" s="933">
        <v>2017</v>
      </c>
      <c r="D30" s="151">
        <v>83.578314000762887</v>
      </c>
      <c r="E30" s="152">
        <v>0</v>
      </c>
      <c r="F30" s="152">
        <v>104.93103424954224</v>
      </c>
      <c r="G30" s="90">
        <v>0</v>
      </c>
      <c r="H30" s="91">
        <f t="shared" si="1"/>
        <v>188.50934825030512</v>
      </c>
      <c r="I30" s="49">
        <f t="shared" si="2"/>
        <v>104.93103424954224</v>
      </c>
      <c r="J30" s="49"/>
      <c r="K30" s="1">
        <v>2017</v>
      </c>
      <c r="L30" s="384">
        <f t="shared" si="0"/>
        <v>510.38341619888007</v>
      </c>
    </row>
    <row r="31" spans="1:12" x14ac:dyDescent="0.2">
      <c r="A31" s="1338"/>
      <c r="B31" s="43"/>
      <c r="C31" s="932">
        <v>2018</v>
      </c>
      <c r="D31" s="151">
        <v>138.19843750059999</v>
      </c>
      <c r="E31" s="152">
        <v>11.556250000000006</v>
      </c>
      <c r="F31" s="152">
        <v>115.54464499760003</v>
      </c>
      <c r="G31" s="90">
        <v>17.666709999999998</v>
      </c>
      <c r="H31" s="91">
        <f t="shared" si="1"/>
        <v>282.96604249820007</v>
      </c>
      <c r="I31" s="49">
        <f t="shared" si="2"/>
        <v>133.21135499760004</v>
      </c>
      <c r="J31" s="49"/>
      <c r="K31" s="1">
        <v>2018</v>
      </c>
      <c r="L31" s="384">
        <f t="shared" si="0"/>
        <v>643.73270878096002</v>
      </c>
    </row>
    <row r="32" spans="1:12" x14ac:dyDescent="0.2">
      <c r="A32" s="1338"/>
      <c r="B32" s="43"/>
      <c r="C32" s="932">
        <v>2019</v>
      </c>
      <c r="D32" s="151">
        <v>155.49879600068664</v>
      </c>
      <c r="E32" s="152">
        <v>43.000118000000008</v>
      </c>
      <c r="F32" s="152">
        <v>109.78472499961855</v>
      </c>
      <c r="G32" s="90">
        <v>58.583096399999995</v>
      </c>
      <c r="H32" s="91">
        <f t="shared" si="1"/>
        <v>366.86673540030517</v>
      </c>
      <c r="I32" s="49">
        <f t="shared" si="2"/>
        <v>168.36782139961855</v>
      </c>
      <c r="J32" s="49"/>
      <c r="K32" s="1">
        <v>2019</v>
      </c>
      <c r="L32" s="384">
        <f t="shared" si="0"/>
        <v>735.85209240159838</v>
      </c>
    </row>
    <row r="33" spans="1:12" x14ac:dyDescent="0.2">
      <c r="A33" s="1338"/>
      <c r="B33" s="43" t="s">
        <v>2492</v>
      </c>
      <c r="C33" s="932">
        <v>2020</v>
      </c>
      <c r="D33" s="151">
        <v>195.56078259999998</v>
      </c>
      <c r="E33" s="152">
        <v>95.964299999999994</v>
      </c>
      <c r="F33" s="152">
        <v>107.6153274</v>
      </c>
      <c r="G33" s="90">
        <v>63.304299999999998</v>
      </c>
      <c r="H33" s="91">
        <f t="shared" si="1"/>
        <v>462.44470999999999</v>
      </c>
      <c r="I33" s="49">
        <f t="shared" si="2"/>
        <v>170.9196274</v>
      </c>
      <c r="J33" s="1154"/>
      <c r="K33" s="1">
        <v>2020</v>
      </c>
      <c r="L33" s="384">
        <f t="shared" si="0"/>
        <v>964.91593</v>
      </c>
    </row>
    <row r="34" spans="1:12" x14ac:dyDescent="0.2">
      <c r="A34" s="1338"/>
      <c r="B34" s="43"/>
      <c r="C34" s="932">
        <v>2021</v>
      </c>
      <c r="D34" s="151">
        <v>263.74247699999995</v>
      </c>
      <c r="E34" s="152">
        <v>145.99260000000001</v>
      </c>
      <c r="F34" s="152">
        <v>126.33679299999999</v>
      </c>
      <c r="G34" s="90">
        <v>138.1858</v>
      </c>
      <c r="H34" s="91">
        <f t="shared" si="1"/>
        <v>674.25766999999985</v>
      </c>
      <c r="I34" s="49">
        <f t="shared" si="2"/>
        <v>264.52259299999997</v>
      </c>
      <c r="J34" s="49"/>
      <c r="K34" s="1">
        <v>2021</v>
      </c>
      <c r="L34" s="384">
        <f t="shared" si="0"/>
        <v>1449.5098399999997</v>
      </c>
    </row>
    <row r="35" spans="1:12" x14ac:dyDescent="0.2">
      <c r="A35" s="1338"/>
      <c r="B35" s="43"/>
      <c r="C35" s="932">
        <v>2022</v>
      </c>
      <c r="D35" s="151">
        <v>332.339</v>
      </c>
      <c r="E35" s="152">
        <v>264.084</v>
      </c>
      <c r="F35" s="152">
        <v>158.41419999999999</v>
      </c>
      <c r="G35" s="90">
        <v>192.3991</v>
      </c>
      <c r="H35" s="91">
        <f>SUM(D35:G35)</f>
        <v>947.23629999999991</v>
      </c>
      <c r="I35" s="49">
        <f t="shared" si="2"/>
        <v>350.81330000000003</v>
      </c>
      <c r="J35" s="49"/>
      <c r="K35" s="1">
        <v>2022</v>
      </c>
      <c r="L35" s="384">
        <f t="shared" si="0"/>
        <v>2035.6492599999997</v>
      </c>
    </row>
    <row r="36" spans="1:12" x14ac:dyDescent="0.2">
      <c r="A36" s="1339"/>
      <c r="B36" s="46"/>
      <c r="C36" s="934">
        <v>2023</v>
      </c>
      <c r="D36" s="383">
        <v>436.30160000000001</v>
      </c>
      <c r="E36" s="153">
        <v>336.12400000000002</v>
      </c>
      <c r="F36" s="153">
        <v>77.204300000000003</v>
      </c>
      <c r="G36" s="92">
        <v>234.988</v>
      </c>
      <c r="H36" s="93">
        <f>SUM(D36:G36)</f>
        <v>1084.6179</v>
      </c>
      <c r="I36" s="49">
        <f t="shared" si="2"/>
        <v>312.19229999999999</v>
      </c>
      <c r="J36" s="49"/>
      <c r="K36" s="1">
        <v>2023</v>
      </c>
      <c r="L36" s="384">
        <f>H36+H47+H58+H69+H80+H91+H102+H126</f>
        <v>2586.2342999999996</v>
      </c>
    </row>
    <row r="37" spans="1:12" x14ac:dyDescent="0.2">
      <c r="A37" s="245" t="s">
        <v>62</v>
      </c>
      <c r="B37" s="42"/>
      <c r="C37" s="42"/>
      <c r="D37" s="151"/>
      <c r="E37" s="152"/>
      <c r="F37" s="152"/>
      <c r="G37" s="935"/>
      <c r="H37" s="91"/>
      <c r="I37" s="154"/>
    </row>
    <row r="38" spans="1:12" x14ac:dyDescent="0.2">
      <c r="A38" s="1337" t="s">
        <v>68</v>
      </c>
      <c r="B38" s="44"/>
      <c r="C38" s="44">
        <v>2014</v>
      </c>
      <c r="D38" s="382">
        <v>0</v>
      </c>
      <c r="E38" s="150"/>
      <c r="F38" s="150">
        <v>0</v>
      </c>
      <c r="G38" s="88"/>
      <c r="H38" s="89">
        <f>SUM(D38:G38)</f>
        <v>0</v>
      </c>
      <c r="I38" s="49">
        <f t="shared" si="2"/>
        <v>0</v>
      </c>
    </row>
    <row r="39" spans="1:12" x14ac:dyDescent="0.2">
      <c r="A39" s="1338"/>
      <c r="B39" s="42"/>
      <c r="C39" s="42">
        <v>2015</v>
      </c>
      <c r="D39" s="151">
        <v>1.7607400000000002</v>
      </c>
      <c r="E39" s="152"/>
      <c r="F39" s="152">
        <v>5.5423999999999998</v>
      </c>
      <c r="G39" s="90"/>
      <c r="H39" s="91">
        <f t="shared" ref="H39:H47" si="3">SUM(D39:G39)</f>
        <v>7.30314</v>
      </c>
      <c r="I39" s="49">
        <f t="shared" si="2"/>
        <v>5.5423999999999998</v>
      </c>
    </row>
    <row r="40" spans="1:12" x14ac:dyDescent="0.2">
      <c r="A40" s="1338"/>
      <c r="C40" s="43">
        <v>2016</v>
      </c>
      <c r="D40" s="151">
        <v>5.1003499999999997</v>
      </c>
      <c r="E40" s="152"/>
      <c r="F40" s="152">
        <v>6.6378149999999989</v>
      </c>
      <c r="G40" s="90"/>
      <c r="H40" s="91">
        <f t="shared" si="3"/>
        <v>11.738164999999999</v>
      </c>
      <c r="I40" s="49">
        <f t="shared" si="2"/>
        <v>6.6378149999999989</v>
      </c>
    </row>
    <row r="41" spans="1:12" x14ac:dyDescent="0.2">
      <c r="A41" s="1338"/>
      <c r="B41" s="42" t="s">
        <v>1521</v>
      </c>
      <c r="C41" s="43">
        <v>2017</v>
      </c>
      <c r="D41" s="151">
        <v>10.055929998245238</v>
      </c>
      <c r="E41" s="152"/>
      <c r="F41" s="152">
        <v>8.8264249991607659</v>
      </c>
      <c r="G41" s="90"/>
      <c r="H41" s="91">
        <f t="shared" si="3"/>
        <v>18.882354997406004</v>
      </c>
      <c r="I41" s="49">
        <f t="shared" si="2"/>
        <v>8.8264249991607659</v>
      </c>
    </row>
    <row r="42" spans="1:12" x14ac:dyDescent="0.2">
      <c r="A42" s="1338"/>
      <c r="B42" s="43"/>
      <c r="C42" s="42">
        <v>2018</v>
      </c>
      <c r="D42" s="151">
        <v>9.4105299999999978</v>
      </c>
      <c r="E42" s="152"/>
      <c r="F42" s="152">
        <v>19.623394304529999</v>
      </c>
      <c r="G42" s="90"/>
      <c r="H42" s="91">
        <f t="shared" si="3"/>
        <v>29.033924304529997</v>
      </c>
      <c r="I42" s="49">
        <f t="shared" si="2"/>
        <v>19.623394304529999</v>
      </c>
      <c r="J42" s="49"/>
      <c r="K42" s="49"/>
    </row>
    <row r="43" spans="1:12" x14ac:dyDescent="0.2">
      <c r="A43" s="1338"/>
      <c r="C43" s="42">
        <v>2019</v>
      </c>
      <c r="D43" s="151">
        <v>18.066952999999998</v>
      </c>
      <c r="E43" s="152"/>
      <c r="F43" s="152">
        <v>37.336366000000005</v>
      </c>
      <c r="G43" s="90"/>
      <c r="H43" s="91">
        <f t="shared" si="3"/>
        <v>55.403319000000003</v>
      </c>
      <c r="I43" s="49">
        <f t="shared" si="2"/>
        <v>37.336366000000005</v>
      </c>
      <c r="J43" s="49"/>
      <c r="K43" s="49"/>
    </row>
    <row r="44" spans="1:12" x14ac:dyDescent="0.2">
      <c r="A44" s="1338"/>
      <c r="B44" s="43" t="s">
        <v>2492</v>
      </c>
      <c r="C44" s="42">
        <v>2020</v>
      </c>
      <c r="D44" s="151">
        <v>42.235150000000004</v>
      </c>
      <c r="E44" s="152">
        <v>67.13191599999999</v>
      </c>
      <c r="F44" s="152">
        <v>50.997</v>
      </c>
      <c r="G44" s="90">
        <v>44.598475000000001</v>
      </c>
      <c r="H44" s="91">
        <f t="shared" si="3"/>
        <v>204.96254099999999</v>
      </c>
      <c r="I44" s="49">
        <f t="shared" si="2"/>
        <v>95.595474999999993</v>
      </c>
      <c r="J44" s="49"/>
      <c r="K44" s="49"/>
    </row>
    <row r="45" spans="1:12" x14ac:dyDescent="0.2">
      <c r="A45" s="1338"/>
      <c r="B45" s="43"/>
      <c r="C45" s="42">
        <v>2021</v>
      </c>
      <c r="D45" s="151">
        <v>79.901769999999971</v>
      </c>
      <c r="E45" s="152">
        <v>100.5197</v>
      </c>
      <c r="F45" s="152">
        <v>139.96168</v>
      </c>
      <c r="G45" s="90">
        <v>105.91038999999998</v>
      </c>
      <c r="H45" s="91">
        <f t="shared" si="3"/>
        <v>426.29354000000001</v>
      </c>
      <c r="I45" s="49">
        <f t="shared" si="2"/>
        <v>245.87206999999998</v>
      </c>
      <c r="J45" s="49"/>
      <c r="K45" s="49"/>
    </row>
    <row r="46" spans="1:12" x14ac:dyDescent="0.2">
      <c r="A46" s="1338"/>
      <c r="B46" s="43"/>
      <c r="C46" s="42">
        <v>2022</v>
      </c>
      <c r="D46" s="151">
        <v>196.68379999999999</v>
      </c>
      <c r="E46" s="152">
        <v>203.20509999999999</v>
      </c>
      <c r="F46" s="152">
        <v>128.25700000000001</v>
      </c>
      <c r="G46" s="90">
        <v>154.46190000000001</v>
      </c>
      <c r="H46" s="91">
        <f t="shared" si="3"/>
        <v>682.6078</v>
      </c>
      <c r="I46" s="49">
        <f t="shared" si="2"/>
        <v>282.71890000000002</v>
      </c>
      <c r="J46" s="49"/>
      <c r="K46" s="49"/>
    </row>
    <row r="47" spans="1:12" x14ac:dyDescent="0.2">
      <c r="A47" s="1339"/>
      <c r="B47" s="46"/>
      <c r="C47" s="46">
        <v>2023</v>
      </c>
      <c r="D47" s="383">
        <v>276.12880000000001</v>
      </c>
      <c r="E47" s="153">
        <v>297.89839999999998</v>
      </c>
      <c r="F47" s="153">
        <v>226.8475</v>
      </c>
      <c r="G47" s="92">
        <v>227.07740000000001</v>
      </c>
      <c r="H47" s="93">
        <f t="shared" si="3"/>
        <v>1027.9521</v>
      </c>
      <c r="I47" s="49">
        <f t="shared" si="2"/>
        <v>453.92489999999998</v>
      </c>
      <c r="J47" s="49"/>
      <c r="K47" s="49"/>
    </row>
    <row r="48" spans="1:12" x14ac:dyDescent="0.2">
      <c r="A48" s="245" t="s">
        <v>62</v>
      </c>
      <c r="B48" s="42"/>
      <c r="C48" s="42"/>
      <c r="D48" s="151"/>
      <c r="E48" s="152"/>
      <c r="F48" s="152"/>
      <c r="G48" s="90"/>
      <c r="H48" s="91"/>
      <c r="I48" s="154"/>
    </row>
    <row r="49" spans="1:11" x14ac:dyDescent="0.2">
      <c r="A49" s="1337" t="s">
        <v>8</v>
      </c>
      <c r="B49" s="44"/>
      <c r="C49" s="44">
        <v>2014</v>
      </c>
      <c r="D49" s="382">
        <v>66.673449999999988</v>
      </c>
      <c r="E49" s="150">
        <v>0</v>
      </c>
      <c r="F49" s="150">
        <v>29.202450000000002</v>
      </c>
      <c r="G49" s="88">
        <v>0</v>
      </c>
      <c r="H49" s="89">
        <f>SUM(D49:G49)</f>
        <v>95.875899999999987</v>
      </c>
      <c r="I49" s="49">
        <f t="shared" si="2"/>
        <v>29.202450000000002</v>
      </c>
    </row>
    <row r="50" spans="1:11" x14ac:dyDescent="0.2">
      <c r="A50" s="1338"/>
      <c r="B50" s="42"/>
      <c r="C50" s="42">
        <v>2015</v>
      </c>
      <c r="D50" s="151">
        <v>65.027285000000006</v>
      </c>
      <c r="E50" s="152">
        <v>0</v>
      </c>
      <c r="F50" s="152">
        <v>44.562559999999998</v>
      </c>
      <c r="G50" s="90">
        <v>0</v>
      </c>
      <c r="H50" s="91">
        <f t="shared" ref="H50:H58" si="4">SUM(D50:G50)</f>
        <v>109.589845</v>
      </c>
      <c r="I50" s="49">
        <f t="shared" si="2"/>
        <v>44.562559999999998</v>
      </c>
    </row>
    <row r="51" spans="1:11" x14ac:dyDescent="0.2">
      <c r="A51" s="1338"/>
      <c r="C51" s="43">
        <v>2016</v>
      </c>
      <c r="D51" s="151">
        <v>74.751290000000026</v>
      </c>
      <c r="E51" s="152">
        <v>0</v>
      </c>
      <c r="F51" s="152">
        <v>66.924159999999986</v>
      </c>
      <c r="G51" s="90">
        <v>0</v>
      </c>
      <c r="H51" s="91">
        <f t="shared" si="4"/>
        <v>141.67545000000001</v>
      </c>
      <c r="I51" s="49">
        <f t="shared" si="2"/>
        <v>66.924159999999986</v>
      </c>
    </row>
    <row r="52" spans="1:11" x14ac:dyDescent="0.2">
      <c r="A52" s="1338"/>
      <c r="B52" s="42" t="s">
        <v>1521</v>
      </c>
      <c r="C52" s="43">
        <v>2017</v>
      </c>
      <c r="D52" s="151">
        <v>98.726169967241276</v>
      </c>
      <c r="E52" s="152">
        <v>0</v>
      </c>
      <c r="F52" s="152">
        <v>81.44831500324247</v>
      </c>
      <c r="G52" s="90">
        <v>0</v>
      </c>
      <c r="H52" s="91">
        <f t="shared" si="4"/>
        <v>180.17448497048375</v>
      </c>
      <c r="I52" s="49">
        <f t="shared" si="2"/>
        <v>81.44831500324247</v>
      </c>
    </row>
    <row r="53" spans="1:11" x14ac:dyDescent="0.2">
      <c r="A53" s="1338"/>
      <c r="B53" s="43"/>
      <c r="C53" s="42">
        <v>2018</v>
      </c>
      <c r="D53" s="151">
        <v>138.14305501430005</v>
      </c>
      <c r="E53" s="152">
        <v>2.1899899951999999</v>
      </c>
      <c r="F53" s="152">
        <v>91.001744948899997</v>
      </c>
      <c r="G53" s="90">
        <v>0.82840001220000004</v>
      </c>
      <c r="H53" s="91">
        <f t="shared" si="4"/>
        <v>232.16318997060006</v>
      </c>
      <c r="I53" s="49">
        <f t="shared" si="2"/>
        <v>91.830144961100004</v>
      </c>
    </row>
    <row r="54" spans="1:11" x14ac:dyDescent="0.2">
      <c r="A54" s="1338"/>
      <c r="C54" s="42">
        <v>2019</v>
      </c>
      <c r="D54" s="151">
        <v>158.94881399866483</v>
      </c>
      <c r="E54" s="152">
        <v>2.3704999999999998</v>
      </c>
      <c r="F54" s="152">
        <v>55.640010000000004</v>
      </c>
      <c r="G54" s="90">
        <v>8.5428999999999995</v>
      </c>
      <c r="H54" s="91">
        <f t="shared" si="4"/>
        <v>225.50222399866485</v>
      </c>
      <c r="I54" s="49">
        <f t="shared" si="2"/>
        <v>64.182910000000007</v>
      </c>
    </row>
    <row r="55" spans="1:11" x14ac:dyDescent="0.2">
      <c r="A55" s="1338"/>
      <c r="B55" s="43" t="s">
        <v>2492</v>
      </c>
      <c r="C55" s="42">
        <v>2020</v>
      </c>
      <c r="D55" s="151">
        <v>151.41452000000004</v>
      </c>
      <c r="E55" s="152">
        <v>2.952</v>
      </c>
      <c r="F55" s="152">
        <v>44.4953</v>
      </c>
      <c r="G55" s="90">
        <v>10.277000000000001</v>
      </c>
      <c r="H55" s="91">
        <f t="shared" si="4"/>
        <v>209.13882000000001</v>
      </c>
      <c r="I55" s="49">
        <f t="shared" si="2"/>
        <v>54.772300000000001</v>
      </c>
    </row>
    <row r="56" spans="1:11" x14ac:dyDescent="0.2">
      <c r="A56" s="1338"/>
      <c r="B56" s="43"/>
      <c r="C56" s="42">
        <v>2021</v>
      </c>
      <c r="D56" s="151">
        <v>166.68929999999995</v>
      </c>
      <c r="E56" s="152">
        <v>7.8380000000000001</v>
      </c>
      <c r="F56" s="152">
        <v>63.858720000000005</v>
      </c>
      <c r="G56" s="90">
        <v>11.566000000000001</v>
      </c>
      <c r="H56" s="91">
        <f t="shared" si="4"/>
        <v>249.95201999999995</v>
      </c>
      <c r="I56" s="49">
        <f t="shared" si="2"/>
        <v>75.424720000000008</v>
      </c>
    </row>
    <row r="57" spans="1:11" x14ac:dyDescent="0.2">
      <c r="A57" s="1338"/>
      <c r="B57" s="43"/>
      <c r="C57" s="42">
        <v>2022</v>
      </c>
      <c r="D57" s="151">
        <v>196.2569</v>
      </c>
      <c r="E57" s="152">
        <v>14.081</v>
      </c>
      <c r="F57" s="152">
        <v>79.519599999999997</v>
      </c>
      <c r="G57" s="90">
        <v>10.292999999999999</v>
      </c>
      <c r="H57" s="91">
        <f t="shared" si="4"/>
        <v>300.15049999999997</v>
      </c>
      <c r="I57" s="49">
        <f t="shared" si="2"/>
        <v>89.812600000000003</v>
      </c>
    </row>
    <row r="58" spans="1:11" x14ac:dyDescent="0.2">
      <c r="A58" s="1339"/>
      <c r="B58" s="46"/>
      <c r="C58" s="934">
        <v>2023</v>
      </c>
      <c r="D58" s="383">
        <v>236.63409999999999</v>
      </c>
      <c r="E58" s="153">
        <v>21.593</v>
      </c>
      <c r="F58" s="153">
        <v>80.384200000000007</v>
      </c>
      <c r="G58" s="92">
        <v>26.15</v>
      </c>
      <c r="H58" s="93">
        <f t="shared" si="4"/>
        <v>364.76130000000001</v>
      </c>
      <c r="I58" s="49">
        <f t="shared" si="2"/>
        <v>106.5342</v>
      </c>
      <c r="J58" s="49"/>
      <c r="K58" s="49"/>
    </row>
    <row r="59" spans="1:11" x14ac:dyDescent="0.2">
      <c r="A59" s="245" t="s">
        <v>62</v>
      </c>
      <c r="B59" s="42"/>
      <c r="C59" s="42"/>
      <c r="D59" s="151"/>
      <c r="E59" s="152"/>
      <c r="F59" s="152"/>
      <c r="G59" s="90"/>
      <c r="H59" s="91"/>
      <c r="I59" s="154"/>
    </row>
    <row r="60" spans="1:11" x14ac:dyDescent="0.2">
      <c r="A60" s="1337" t="s">
        <v>18</v>
      </c>
      <c r="B60" s="44"/>
      <c r="C60" s="44">
        <v>2014</v>
      </c>
      <c r="D60" s="382">
        <v>79.966380000000015</v>
      </c>
      <c r="E60" s="150">
        <v>0</v>
      </c>
      <c r="F60" s="150">
        <v>65.174700000000001</v>
      </c>
      <c r="G60" s="88">
        <v>0</v>
      </c>
      <c r="H60" s="89">
        <f>SUM(D60:G60)</f>
        <v>145.14108000000002</v>
      </c>
      <c r="I60" s="154"/>
    </row>
    <row r="61" spans="1:11" x14ac:dyDescent="0.2">
      <c r="A61" s="1338"/>
      <c r="B61" s="42"/>
      <c r="C61" s="42">
        <v>2015</v>
      </c>
      <c r="D61" s="151">
        <v>105.11961200000003</v>
      </c>
      <c r="E61" s="152">
        <v>0</v>
      </c>
      <c r="F61" s="152">
        <v>58.229665999999995</v>
      </c>
      <c r="G61" s="90">
        <v>0</v>
      </c>
      <c r="H61" s="91">
        <f t="shared" ref="H61:H69" si="5">SUM(D61:G61)</f>
        <v>163.34927800000003</v>
      </c>
      <c r="I61" s="154"/>
    </row>
    <row r="62" spans="1:11" x14ac:dyDescent="0.2">
      <c r="A62" s="1338"/>
      <c r="C62" s="43">
        <v>2016</v>
      </c>
      <c r="D62" s="151">
        <v>93.619381999999987</v>
      </c>
      <c r="E62" s="152">
        <v>0</v>
      </c>
      <c r="F62" s="152">
        <v>39.756319000000005</v>
      </c>
      <c r="G62" s="90">
        <v>0</v>
      </c>
      <c r="H62" s="91">
        <f t="shared" si="5"/>
        <v>133.37570099999999</v>
      </c>
      <c r="I62" s="154"/>
    </row>
    <row r="63" spans="1:11" x14ac:dyDescent="0.2">
      <c r="A63" s="1338"/>
      <c r="B63" s="42" t="s">
        <v>1521</v>
      </c>
      <c r="C63" s="43">
        <v>2017</v>
      </c>
      <c r="D63" s="151">
        <v>74.770107979254732</v>
      </c>
      <c r="E63" s="152">
        <v>0</v>
      </c>
      <c r="F63" s="152">
        <v>36.100360000000002</v>
      </c>
      <c r="G63" s="90">
        <v>0</v>
      </c>
      <c r="H63" s="91">
        <f t="shared" si="5"/>
        <v>110.87046797925473</v>
      </c>
      <c r="I63" s="154"/>
    </row>
    <row r="64" spans="1:11" x14ac:dyDescent="0.2">
      <c r="A64" s="1338"/>
      <c r="B64" s="43"/>
      <c r="C64" s="42">
        <v>2018</v>
      </c>
      <c r="D64" s="151">
        <v>58.247327004509984</v>
      </c>
      <c r="E64" s="152">
        <v>0.10599999999999998</v>
      </c>
      <c r="F64" s="152">
        <v>27.420940002399998</v>
      </c>
      <c r="G64" s="90">
        <v>0.23845</v>
      </c>
      <c r="H64" s="91">
        <f t="shared" si="5"/>
        <v>86.01271700690998</v>
      </c>
      <c r="I64" s="154"/>
    </row>
    <row r="65" spans="1:11" x14ac:dyDescent="0.2">
      <c r="A65" s="1338"/>
      <c r="C65" s="42">
        <v>2019</v>
      </c>
      <c r="D65" s="151">
        <v>48.279304003906262</v>
      </c>
      <c r="E65" s="152">
        <v>0.3488</v>
      </c>
      <c r="F65" s="152">
        <v>28.447029998817445</v>
      </c>
      <c r="G65" s="90">
        <v>0.13150000000000001</v>
      </c>
      <c r="H65" s="91">
        <f t="shared" si="5"/>
        <v>77.206634002723703</v>
      </c>
      <c r="I65" s="154"/>
    </row>
    <row r="66" spans="1:11" x14ac:dyDescent="0.2">
      <c r="A66" s="1338"/>
      <c r="B66" s="43" t="s">
        <v>2492</v>
      </c>
      <c r="C66" s="42">
        <v>2020</v>
      </c>
      <c r="D66" s="151">
        <v>48.038199999999989</v>
      </c>
      <c r="E66" s="152">
        <v>1.1889999999999996</v>
      </c>
      <c r="F66" s="152">
        <v>21.790800000000001</v>
      </c>
      <c r="G66" s="90">
        <v>2.972</v>
      </c>
      <c r="H66" s="91">
        <f t="shared" si="5"/>
        <v>73.989999999999981</v>
      </c>
      <c r="I66" s="154"/>
    </row>
    <row r="67" spans="1:11" x14ac:dyDescent="0.2">
      <c r="A67" s="1338"/>
      <c r="B67" s="43"/>
      <c r="C67" s="42">
        <v>2021</v>
      </c>
      <c r="D67" s="151">
        <v>61.367900000000006</v>
      </c>
      <c r="E67" s="152">
        <v>2.153</v>
      </c>
      <c r="F67" s="152">
        <v>11.207600000000001</v>
      </c>
      <c r="G67" s="90">
        <v>0.31939999999999996</v>
      </c>
      <c r="H67" s="91">
        <f t="shared" si="5"/>
        <v>75.047900000000013</v>
      </c>
      <c r="I67" s="154"/>
    </row>
    <row r="68" spans="1:11" x14ac:dyDescent="0.2">
      <c r="A68" s="1338"/>
      <c r="B68" s="43"/>
      <c r="C68" s="42">
        <v>2022</v>
      </c>
      <c r="D68" s="151">
        <v>50.814599999999999</v>
      </c>
      <c r="E68" s="152">
        <v>0.4284</v>
      </c>
      <c r="F68" s="152">
        <v>17.670000000000002</v>
      </c>
      <c r="G68" s="90">
        <v>13.407</v>
      </c>
      <c r="H68" s="91">
        <v>82.320000000000007</v>
      </c>
      <c r="I68" s="154"/>
    </row>
    <row r="69" spans="1:11" x14ac:dyDescent="0.2">
      <c r="A69" s="1339"/>
      <c r="B69" s="46"/>
      <c r="C69" s="46">
        <v>2023</v>
      </c>
      <c r="D69" s="383">
        <v>47.787100000000002</v>
      </c>
      <c r="E69" s="153">
        <v>4.2942</v>
      </c>
      <c r="F69" s="153">
        <v>21.5839</v>
      </c>
      <c r="G69" s="92">
        <v>5.5250000000000004</v>
      </c>
      <c r="H69" s="93">
        <f t="shared" si="5"/>
        <v>79.190200000000004</v>
      </c>
      <c r="I69" s="154"/>
      <c r="K69" s="49"/>
    </row>
    <row r="70" spans="1:11" x14ac:dyDescent="0.2">
      <c r="A70" s="245" t="s">
        <v>62</v>
      </c>
      <c r="B70" s="42"/>
      <c r="C70" s="42"/>
      <c r="D70" s="151"/>
      <c r="E70" s="152"/>
      <c r="F70" s="152"/>
      <c r="G70" s="90"/>
      <c r="H70" s="91"/>
      <c r="I70" s="154"/>
    </row>
    <row r="71" spans="1:11" x14ac:dyDescent="0.2">
      <c r="A71" s="1337" t="s">
        <v>39</v>
      </c>
      <c r="B71" s="44"/>
      <c r="C71" s="44">
        <v>2014</v>
      </c>
      <c r="D71" s="382">
        <v>18.349089999999997</v>
      </c>
      <c r="E71" s="150"/>
      <c r="F71" s="150">
        <v>7.0573000000000006</v>
      </c>
      <c r="G71" s="88"/>
      <c r="H71" s="89">
        <f>SUM(D71:G71)</f>
        <v>25.406389999999998</v>
      </c>
      <c r="I71" s="154"/>
    </row>
    <row r="72" spans="1:11" x14ac:dyDescent="0.2">
      <c r="A72" s="1338"/>
      <c r="B72" s="42"/>
      <c r="C72" s="42">
        <v>2015</v>
      </c>
      <c r="D72" s="151">
        <v>9.3648859999999967</v>
      </c>
      <c r="E72" s="152"/>
      <c r="F72" s="152">
        <v>3.796967</v>
      </c>
      <c r="G72" s="90"/>
      <c r="H72" s="91">
        <f t="shared" ref="H72:H80" si="6">SUM(D72:G72)</f>
        <v>13.161852999999997</v>
      </c>
      <c r="I72" s="154"/>
    </row>
    <row r="73" spans="1:11" x14ac:dyDescent="0.2">
      <c r="A73" s="1338"/>
      <c r="C73" s="43">
        <v>2016</v>
      </c>
      <c r="D73" s="151">
        <v>6.0331400000000004</v>
      </c>
      <c r="E73" s="152"/>
      <c r="F73" s="152">
        <v>4.4390899999999993</v>
      </c>
      <c r="G73" s="90"/>
      <c r="H73" s="91">
        <f t="shared" si="6"/>
        <v>10.47223</v>
      </c>
      <c r="I73" s="154"/>
    </row>
    <row r="74" spans="1:11" x14ac:dyDescent="0.2">
      <c r="A74" s="1338"/>
      <c r="B74" s="42" t="s">
        <v>1521</v>
      </c>
      <c r="C74" s="43">
        <v>2017</v>
      </c>
      <c r="D74" s="151">
        <v>3.9890000014305107</v>
      </c>
      <c r="E74" s="152"/>
      <c r="F74" s="152">
        <v>2.2444600000000001</v>
      </c>
      <c r="G74" s="90"/>
      <c r="H74" s="91">
        <f t="shared" si="6"/>
        <v>6.2334600014305108</v>
      </c>
      <c r="I74" s="154"/>
    </row>
    <row r="75" spans="1:11" x14ac:dyDescent="0.2">
      <c r="A75" s="1338"/>
      <c r="B75" s="43"/>
      <c r="C75" s="42">
        <v>2018</v>
      </c>
      <c r="D75" s="151">
        <v>3.6219840007000008</v>
      </c>
      <c r="E75" s="152"/>
      <c r="F75" s="152">
        <v>2.9674510000200001</v>
      </c>
      <c r="G75" s="90"/>
      <c r="H75" s="91">
        <f t="shared" si="6"/>
        <v>6.5894350007200009</v>
      </c>
      <c r="I75" s="154"/>
    </row>
    <row r="76" spans="1:11" x14ac:dyDescent="0.2">
      <c r="A76" s="1338"/>
      <c r="C76" s="42">
        <v>2019</v>
      </c>
      <c r="D76" s="151">
        <v>4.1022789999046321</v>
      </c>
      <c r="E76" s="152"/>
      <c r="F76" s="152">
        <v>0.54540100000000002</v>
      </c>
      <c r="G76" s="90"/>
      <c r="H76" s="91">
        <f t="shared" si="6"/>
        <v>4.6476799999046321</v>
      </c>
      <c r="I76" s="154"/>
    </row>
    <row r="77" spans="1:11" x14ac:dyDescent="0.2">
      <c r="A77" s="1338"/>
      <c r="B77" s="43" t="s">
        <v>2492</v>
      </c>
      <c r="C77" s="42">
        <v>2020</v>
      </c>
      <c r="D77" s="151">
        <v>5.5561299999999996</v>
      </c>
      <c r="E77" s="152">
        <v>6.7199999999999996E-2</v>
      </c>
      <c r="F77" s="152">
        <v>0.68730000000000002</v>
      </c>
      <c r="G77" s="90">
        <v>1.629229</v>
      </c>
      <c r="H77" s="91">
        <f t="shared" si="6"/>
        <v>7.9398590000000002</v>
      </c>
      <c r="I77" s="154"/>
    </row>
    <row r="78" spans="1:11" x14ac:dyDescent="0.2">
      <c r="A78" s="1338"/>
      <c r="B78" s="43"/>
      <c r="C78" s="42">
        <v>2021</v>
      </c>
      <c r="D78" s="151">
        <v>8.3294099999999993</v>
      </c>
      <c r="E78" s="152">
        <v>3.9849999999999999</v>
      </c>
      <c r="F78" s="152">
        <v>2.1670000000000003</v>
      </c>
      <c r="G78" s="90">
        <v>2.21</v>
      </c>
      <c r="H78" s="91">
        <f t="shared" si="6"/>
        <v>16.691409999999998</v>
      </c>
      <c r="I78" s="154"/>
    </row>
    <row r="79" spans="1:11" x14ac:dyDescent="0.2">
      <c r="A79" s="1338"/>
      <c r="B79" s="43"/>
      <c r="C79" s="42">
        <v>2022</v>
      </c>
      <c r="D79" s="151">
        <v>8.0958600000000001</v>
      </c>
      <c r="E79" s="152">
        <v>3.1989999999999998</v>
      </c>
      <c r="F79" s="152">
        <v>1.2281</v>
      </c>
      <c r="G79" s="90">
        <v>2.8690000000000002</v>
      </c>
      <c r="H79" s="91">
        <f t="shared" si="6"/>
        <v>15.391959999999999</v>
      </c>
      <c r="I79" s="154"/>
    </row>
    <row r="80" spans="1:11" x14ac:dyDescent="0.2">
      <c r="A80" s="1339"/>
      <c r="B80" s="46"/>
      <c r="C80" s="46">
        <v>2023</v>
      </c>
      <c r="D80" s="383">
        <v>9.3206000000000007</v>
      </c>
      <c r="E80" s="153">
        <v>6.6749999999999998</v>
      </c>
      <c r="F80" s="153">
        <v>3.5215000000000001</v>
      </c>
      <c r="G80" s="92">
        <v>0</v>
      </c>
      <c r="H80" s="93">
        <f t="shared" si="6"/>
        <v>19.517099999999999</v>
      </c>
      <c r="I80" s="154"/>
      <c r="K80" s="49"/>
    </row>
    <row r="81" spans="1:9" x14ac:dyDescent="0.2">
      <c r="A81" s="245" t="s">
        <v>62</v>
      </c>
      <c r="B81" s="42"/>
      <c r="C81" s="42"/>
      <c r="D81" s="151"/>
      <c r="E81" s="152"/>
      <c r="F81" s="152"/>
      <c r="G81" s="90"/>
      <c r="H81" s="91"/>
      <c r="I81" s="154"/>
    </row>
    <row r="82" spans="1:9" x14ac:dyDescent="0.2">
      <c r="A82" s="1337" t="s">
        <v>69</v>
      </c>
      <c r="B82" s="44"/>
      <c r="C82" s="44">
        <v>2014</v>
      </c>
      <c r="D82" s="382">
        <v>7.0210000000000008</v>
      </c>
      <c r="E82" s="150"/>
      <c r="F82" s="150">
        <v>4.2050000000000001</v>
      </c>
      <c r="G82" s="88"/>
      <c r="H82" s="89">
        <f>SUM(D82:G82)</f>
        <v>11.226000000000001</v>
      </c>
      <c r="I82" s="154"/>
    </row>
    <row r="83" spans="1:9" x14ac:dyDescent="0.2">
      <c r="A83" s="1338"/>
      <c r="B83" s="42"/>
      <c r="C83" s="42">
        <v>2015</v>
      </c>
      <c r="D83" s="151">
        <v>10.817</v>
      </c>
      <c r="E83" s="152"/>
      <c r="F83" s="152">
        <v>0</v>
      </c>
      <c r="G83" s="90"/>
      <c r="H83" s="91">
        <f t="shared" ref="H83:H91" si="7">SUM(D83:G83)</f>
        <v>10.817</v>
      </c>
      <c r="I83" s="154"/>
    </row>
    <row r="84" spans="1:9" x14ac:dyDescent="0.2">
      <c r="A84" s="1338"/>
      <c r="C84" s="43">
        <v>2016</v>
      </c>
      <c r="D84" s="151">
        <v>5.3919999999999995</v>
      </c>
      <c r="E84" s="152"/>
      <c r="F84" s="152">
        <v>0.95220000000000005</v>
      </c>
      <c r="G84" s="90"/>
      <c r="H84" s="91">
        <f t="shared" si="7"/>
        <v>6.3441999999999998</v>
      </c>
      <c r="I84" s="154"/>
    </row>
    <row r="85" spans="1:9" x14ac:dyDescent="0.2">
      <c r="A85" s="1338"/>
      <c r="B85" s="42" t="s">
        <v>1521</v>
      </c>
      <c r="C85" s="43">
        <v>2017</v>
      </c>
      <c r="D85" s="151">
        <v>5.4397000000000002</v>
      </c>
      <c r="E85" s="152"/>
      <c r="F85" s="152">
        <v>8.0599999999999991E-2</v>
      </c>
      <c r="G85" s="90"/>
      <c r="H85" s="91">
        <f t="shared" si="7"/>
        <v>5.5202999999999998</v>
      </c>
      <c r="I85" s="154"/>
    </row>
    <row r="86" spans="1:9" x14ac:dyDescent="0.2">
      <c r="A86" s="1338"/>
      <c r="B86" s="43"/>
      <c r="C86" s="42">
        <v>2018</v>
      </c>
      <c r="D86" s="151">
        <v>5.4422999999999995</v>
      </c>
      <c r="E86" s="152"/>
      <c r="F86" s="152">
        <v>0.70610000000000006</v>
      </c>
      <c r="G86" s="90"/>
      <c r="H86" s="91">
        <f t="shared" si="7"/>
        <v>6.1483999999999996</v>
      </c>
      <c r="I86" s="154"/>
    </row>
    <row r="87" spans="1:9" x14ac:dyDescent="0.2">
      <c r="A87" s="1338"/>
      <c r="C87" s="42">
        <v>2019</v>
      </c>
      <c r="D87" s="151">
        <v>6.1255000000000006</v>
      </c>
      <c r="E87" s="152"/>
      <c r="F87" s="152">
        <v>0.05</v>
      </c>
      <c r="G87" s="90"/>
      <c r="H87" s="91">
        <f t="shared" si="7"/>
        <v>6.1755000000000004</v>
      </c>
      <c r="I87" s="154"/>
    </row>
    <row r="88" spans="1:9" x14ac:dyDescent="0.2">
      <c r="A88" s="1338"/>
      <c r="B88" s="43" t="s">
        <v>2492</v>
      </c>
      <c r="C88" s="42">
        <v>2020</v>
      </c>
      <c r="D88" s="151">
        <v>6.1243000000000007</v>
      </c>
      <c r="E88" s="152">
        <v>0</v>
      </c>
      <c r="F88" s="152">
        <v>0.185</v>
      </c>
      <c r="G88" s="90">
        <v>0</v>
      </c>
      <c r="H88" s="91">
        <f t="shared" si="7"/>
        <v>6.3093000000000004</v>
      </c>
      <c r="I88" s="154"/>
    </row>
    <row r="89" spans="1:9" x14ac:dyDescent="0.2">
      <c r="A89" s="1338"/>
      <c r="B89" s="43"/>
      <c r="C89" s="42">
        <v>2021</v>
      </c>
      <c r="D89" s="151">
        <v>6.3093000000000004</v>
      </c>
      <c r="E89" s="152">
        <v>0</v>
      </c>
      <c r="F89" s="152">
        <v>1.4999999999999999E-2</v>
      </c>
      <c r="G89" s="90" t="s">
        <v>228</v>
      </c>
      <c r="H89" s="91">
        <f t="shared" si="7"/>
        <v>6.3243</v>
      </c>
      <c r="I89" s="154"/>
    </row>
    <row r="90" spans="1:9" x14ac:dyDescent="0.2">
      <c r="A90" s="1338"/>
      <c r="B90" s="43"/>
      <c r="C90" s="42">
        <v>2022</v>
      </c>
      <c r="D90" s="151">
        <v>5.9569999999999999</v>
      </c>
      <c r="E90" s="152"/>
      <c r="F90" s="152">
        <v>0.5</v>
      </c>
      <c r="G90" s="90"/>
      <c r="H90" s="91">
        <f t="shared" si="7"/>
        <v>6.4569999999999999</v>
      </c>
      <c r="I90" s="154"/>
    </row>
    <row r="91" spans="1:9" x14ac:dyDescent="0.2">
      <c r="A91" s="1339"/>
      <c r="B91" s="46"/>
      <c r="C91" s="46">
        <v>2023</v>
      </c>
      <c r="D91" s="383">
        <v>6.4</v>
      </c>
      <c r="E91" s="153"/>
      <c r="F91" s="153">
        <v>3.59</v>
      </c>
      <c r="G91" s="92"/>
      <c r="H91" s="93">
        <f t="shared" si="7"/>
        <v>9.99</v>
      </c>
      <c r="I91" s="154"/>
    </row>
    <row r="92" spans="1:9" x14ac:dyDescent="0.2">
      <c r="A92" s="245" t="s">
        <v>62</v>
      </c>
      <c r="B92" s="42"/>
      <c r="C92" s="42"/>
      <c r="D92" s="151"/>
      <c r="E92" s="152"/>
      <c r="F92" s="152"/>
      <c r="G92" s="90"/>
      <c r="H92" s="91"/>
      <c r="I92" s="154"/>
    </row>
    <row r="93" spans="1:9" x14ac:dyDescent="0.2">
      <c r="A93" s="1334" t="s">
        <v>2380</v>
      </c>
      <c r="B93" s="44"/>
      <c r="C93" s="44">
        <v>2014</v>
      </c>
      <c r="D93" s="382">
        <v>1.7830000000000001</v>
      </c>
      <c r="E93" s="150"/>
      <c r="F93" s="150">
        <v>1.8368</v>
      </c>
      <c r="G93" s="88"/>
      <c r="H93" s="89">
        <f>SUM(D93:G93)</f>
        <v>3.6198000000000001</v>
      </c>
      <c r="I93" s="154"/>
    </row>
    <row r="94" spans="1:9" x14ac:dyDescent="0.2">
      <c r="A94" s="1335"/>
      <c r="B94" s="42"/>
      <c r="C94" s="42">
        <v>2015</v>
      </c>
      <c r="D94" s="151">
        <v>3.169</v>
      </c>
      <c r="E94" s="152"/>
      <c r="F94" s="152">
        <v>0.49199999999999999</v>
      </c>
      <c r="G94" s="90"/>
      <c r="H94" s="91">
        <f t="shared" ref="H94:H102" si="8">SUM(D94:G94)</f>
        <v>3.661</v>
      </c>
      <c r="I94" s="154"/>
    </row>
    <row r="95" spans="1:9" x14ac:dyDescent="0.2">
      <c r="A95" s="1335"/>
      <c r="C95" s="43">
        <v>2016</v>
      </c>
      <c r="D95" s="151">
        <v>0.84499999999999997</v>
      </c>
      <c r="E95" s="152"/>
      <c r="F95" s="152">
        <v>0.03</v>
      </c>
      <c r="G95" s="90"/>
      <c r="H95" s="91">
        <f t="shared" si="8"/>
        <v>0.875</v>
      </c>
      <c r="I95" s="154"/>
    </row>
    <row r="96" spans="1:9" x14ac:dyDescent="0.2">
      <c r="A96" s="1335"/>
      <c r="B96" s="42" t="s">
        <v>1521</v>
      </c>
      <c r="C96" s="43">
        <v>2017</v>
      </c>
      <c r="D96" s="151">
        <v>0.17899999999999999</v>
      </c>
      <c r="E96" s="152"/>
      <c r="F96" s="152">
        <v>1.4E-2</v>
      </c>
      <c r="G96" s="90"/>
      <c r="H96" s="91">
        <f t="shared" si="8"/>
        <v>0.193</v>
      </c>
      <c r="I96" s="154"/>
    </row>
    <row r="97" spans="1:9" x14ac:dyDescent="0.2">
      <c r="A97" s="1335"/>
      <c r="B97" s="43"/>
      <c r="C97" s="42">
        <v>2018</v>
      </c>
      <c r="D97" s="151">
        <v>8.2999999999999963E-2</v>
      </c>
      <c r="E97" s="152"/>
      <c r="F97" s="152">
        <v>0.73599999999999999</v>
      </c>
      <c r="G97" s="90"/>
      <c r="H97" s="91">
        <f t="shared" si="8"/>
        <v>0.81899999999999995</v>
      </c>
      <c r="I97" s="154"/>
    </row>
    <row r="98" spans="1:9" x14ac:dyDescent="0.2">
      <c r="A98" s="1335"/>
      <c r="C98" s="42">
        <v>2019</v>
      </c>
      <c r="D98" s="151">
        <v>3.9000000000000007E-2</v>
      </c>
      <c r="E98" s="152"/>
      <c r="F98" s="152">
        <v>1.0999999999999999E-2</v>
      </c>
      <c r="G98" s="90"/>
      <c r="H98" s="91">
        <f t="shared" si="8"/>
        <v>0.05</v>
      </c>
      <c r="I98" s="154"/>
    </row>
    <row r="99" spans="1:9" x14ac:dyDescent="0.2">
      <c r="A99" s="1335"/>
      <c r="B99" s="43" t="s">
        <v>2492</v>
      </c>
      <c r="C99" s="42">
        <v>2020</v>
      </c>
      <c r="D99" s="151">
        <v>0.13069999999999998</v>
      </c>
      <c r="E99" s="152">
        <v>0</v>
      </c>
      <c r="F99" s="152">
        <v>0</v>
      </c>
      <c r="G99" s="90">
        <v>0</v>
      </c>
      <c r="H99" s="91">
        <f t="shared" si="8"/>
        <v>0.13069999999999998</v>
      </c>
      <c r="I99" s="154"/>
    </row>
    <row r="100" spans="1:9" x14ac:dyDescent="0.2">
      <c r="A100" s="1335"/>
      <c r="B100" s="43"/>
      <c r="C100" s="42">
        <v>2021</v>
      </c>
      <c r="D100" s="151">
        <v>0.94299999999999995</v>
      </c>
      <c r="E100" s="152" t="s">
        <v>228</v>
      </c>
      <c r="F100" s="152">
        <v>0</v>
      </c>
      <c r="G100" s="90" t="s">
        <v>228</v>
      </c>
      <c r="H100" s="91">
        <f t="shared" si="8"/>
        <v>0.94299999999999995</v>
      </c>
      <c r="I100" s="154"/>
    </row>
    <row r="101" spans="1:9" x14ac:dyDescent="0.2">
      <c r="A101" s="1335"/>
      <c r="B101" s="43"/>
      <c r="C101" s="42">
        <v>2022</v>
      </c>
      <c r="D101" s="151">
        <v>1.4857</v>
      </c>
      <c r="E101" s="152"/>
      <c r="F101" s="152"/>
      <c r="G101" s="90"/>
      <c r="H101" s="91">
        <f t="shared" si="8"/>
        <v>1.4857</v>
      </c>
      <c r="I101" s="154"/>
    </row>
    <row r="102" spans="1:9" x14ac:dyDescent="0.2">
      <c r="A102" s="1336"/>
      <c r="B102" s="46"/>
      <c r="C102" s="46">
        <v>2023</v>
      </c>
      <c r="D102" s="383">
        <v>0.1487</v>
      </c>
      <c r="E102" s="153"/>
      <c r="F102" s="153">
        <v>5.7000000000000002E-2</v>
      </c>
      <c r="G102" s="92"/>
      <c r="H102" s="93">
        <f t="shared" si="8"/>
        <v>0.20569999999999999</v>
      </c>
      <c r="I102" s="154"/>
    </row>
    <row r="103" spans="1:9" x14ac:dyDescent="0.2">
      <c r="H103" s="3"/>
      <c r="I103" s="154"/>
    </row>
    <row r="104" spans="1:9" x14ac:dyDescent="0.2">
      <c r="H104" s="3"/>
      <c r="I104" s="154"/>
    </row>
    <row r="105" spans="1:9" x14ac:dyDescent="0.2">
      <c r="I105" s="154"/>
    </row>
    <row r="106" spans="1:9" x14ac:dyDescent="0.2">
      <c r="I106" s="154"/>
    </row>
    <row r="107" spans="1:9" x14ac:dyDescent="0.2">
      <c r="I107" s="154"/>
    </row>
    <row r="108" spans="1:9" x14ac:dyDescent="0.2">
      <c r="I108" s="154"/>
    </row>
    <row r="109" spans="1:9" x14ac:dyDescent="0.2">
      <c r="I109" s="154"/>
    </row>
    <row r="110" spans="1:9" x14ac:dyDescent="0.2">
      <c r="I110" s="154"/>
    </row>
    <row r="111" spans="1:9" x14ac:dyDescent="0.2">
      <c r="I111" s="154"/>
    </row>
    <row r="112" spans="1:9" x14ac:dyDescent="0.2">
      <c r="I112" s="154"/>
    </row>
  </sheetData>
  <mergeCells count="7">
    <mergeCell ref="A93:A102"/>
    <mergeCell ref="A27:A36"/>
    <mergeCell ref="A38:A47"/>
    <mergeCell ref="A49:A58"/>
    <mergeCell ref="A60:A69"/>
    <mergeCell ref="A71:A80"/>
    <mergeCell ref="A82:A91"/>
  </mergeCells>
  <pageMargins left="0.75" right="0.75" top="1" bottom="1" header="0.5" footer="0.5"/>
  <headerFooter alignWithMargins="0"/>
  <drawing r:id="rId1"/>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F7421CE-DB91-42A5-9539-C89510697F48}">
  <sheetPr>
    <tabColor theme="2" tint="-0.499984740745262"/>
  </sheetPr>
  <dimension ref="A1:M126"/>
  <sheetViews>
    <sheetView zoomScaleNormal="100" workbookViewId="0">
      <selection activeCell="R27" sqref="R27"/>
    </sheetView>
  </sheetViews>
  <sheetFormatPr defaultColWidth="8.7109375" defaultRowHeight="12.75" x14ac:dyDescent="0.2"/>
  <cols>
    <col min="1" max="1" width="10.42578125" style="1" customWidth="1"/>
    <col min="2" max="2" width="0.28515625" style="1" customWidth="1"/>
    <col min="3" max="3" width="6.28515625" style="1" customWidth="1"/>
    <col min="4" max="4" width="10.42578125" style="1" bestFit="1" customWidth="1"/>
    <col min="5" max="5" width="8.140625" style="1" customWidth="1"/>
    <col min="6" max="6" width="10.42578125" style="1" bestFit="1" customWidth="1"/>
    <col min="7" max="7" width="10.140625" style="1" customWidth="1"/>
    <col min="8" max="8" width="8.7109375" style="1" bestFit="1" customWidth="1"/>
    <col min="9" max="16384" width="8.7109375" style="1"/>
  </cols>
  <sheetData>
    <row r="1" spans="1:1" ht="15" x14ac:dyDescent="0.25">
      <c r="A1" s="12" t="s">
        <v>2493</v>
      </c>
    </row>
    <row r="3" spans="1:1" x14ac:dyDescent="0.2">
      <c r="A3" s="24"/>
    </row>
    <row r="4" spans="1:1" x14ac:dyDescent="0.2">
      <c r="A4" s="29"/>
    </row>
    <row r="5" spans="1:1" x14ac:dyDescent="0.2">
      <c r="A5" s="23"/>
    </row>
    <row r="22" spans="1:13" x14ac:dyDescent="0.2">
      <c r="A22" s="23" t="s">
        <v>70</v>
      </c>
    </row>
    <row r="24" spans="1:13" x14ac:dyDescent="0.2">
      <c r="L24" s="14" t="s">
        <v>1562</v>
      </c>
    </row>
    <row r="25" spans="1:13" x14ac:dyDescent="0.2">
      <c r="A25" s="47"/>
      <c r="B25" s="42"/>
      <c r="C25" s="42"/>
      <c r="D25" s="142" t="s">
        <v>64</v>
      </c>
      <c r="E25" s="143" t="s">
        <v>65</v>
      </c>
      <c r="F25" s="143" t="s">
        <v>64</v>
      </c>
      <c r="G25" s="144" t="s">
        <v>65</v>
      </c>
      <c r="H25" s="244" t="s">
        <v>20</v>
      </c>
      <c r="L25" s="14" t="s">
        <v>1565</v>
      </c>
    </row>
    <row r="26" spans="1:13" x14ac:dyDescent="0.2">
      <c r="A26" s="45"/>
      <c r="B26" s="42"/>
      <c r="C26" s="42"/>
      <c r="D26" s="145" t="s">
        <v>66</v>
      </c>
      <c r="E26" s="146" t="s">
        <v>66</v>
      </c>
      <c r="F26" s="146" t="s">
        <v>67</v>
      </c>
      <c r="G26" s="147" t="s">
        <v>67</v>
      </c>
      <c r="H26" s="27" t="s">
        <v>56</v>
      </c>
      <c r="L26" s="14" t="s">
        <v>1564</v>
      </c>
    </row>
    <row r="27" spans="1:13" x14ac:dyDescent="0.2">
      <c r="A27" s="1337" t="s">
        <v>1570</v>
      </c>
      <c r="B27" s="44"/>
      <c r="C27" s="44">
        <v>2014</v>
      </c>
      <c r="D27" s="382">
        <v>9.8278999999999979</v>
      </c>
      <c r="E27" s="150">
        <v>0</v>
      </c>
      <c r="F27" s="150">
        <v>4.4916999999999998</v>
      </c>
      <c r="G27" s="88">
        <v>0</v>
      </c>
      <c r="H27" s="89">
        <f t="shared" ref="H27:H36" si="0">SUM(D27:G27)</f>
        <v>14.319599999999998</v>
      </c>
      <c r="I27" s="155"/>
      <c r="K27" s="1">
        <v>2014</v>
      </c>
      <c r="L27" s="384">
        <f t="shared" ref="L27:L36" si="1">H27+H38+H60+H71+H82+H49+H93+H104+H115</f>
        <v>44.564119999999996</v>
      </c>
      <c r="M27" s="32"/>
    </row>
    <row r="28" spans="1:13" x14ac:dyDescent="0.2">
      <c r="A28" s="1338"/>
      <c r="B28" s="43"/>
      <c r="C28" s="42">
        <v>2015</v>
      </c>
      <c r="D28" s="151">
        <v>10.299060000000001</v>
      </c>
      <c r="E28" s="152">
        <v>0</v>
      </c>
      <c r="F28" s="152">
        <v>4.4292319999999998</v>
      </c>
      <c r="G28" s="90">
        <v>0</v>
      </c>
      <c r="H28" s="91">
        <f t="shared" si="0"/>
        <v>14.728292</v>
      </c>
      <c r="I28" s="155"/>
      <c r="K28" s="1">
        <v>2015</v>
      </c>
      <c r="L28" s="384">
        <f t="shared" si="1"/>
        <v>56.818612000000002</v>
      </c>
      <c r="M28" s="32"/>
    </row>
    <row r="29" spans="1:13" x14ac:dyDescent="0.2">
      <c r="A29" s="1338"/>
      <c r="B29" s="43"/>
      <c r="C29" s="43">
        <v>2016</v>
      </c>
      <c r="D29" s="151">
        <v>5.6327300000000022</v>
      </c>
      <c r="E29" s="152">
        <v>0</v>
      </c>
      <c r="F29" s="152">
        <v>19.095647</v>
      </c>
      <c r="G29" s="90">
        <v>0</v>
      </c>
      <c r="H29" s="91">
        <f t="shared" si="0"/>
        <v>24.728377000000002</v>
      </c>
      <c r="I29" s="155"/>
      <c r="K29" s="1">
        <v>2016</v>
      </c>
      <c r="L29" s="384">
        <f t="shared" si="1"/>
        <v>120.31001719999999</v>
      </c>
      <c r="M29" s="32"/>
    </row>
    <row r="30" spans="1:13" x14ac:dyDescent="0.2">
      <c r="A30" s="1338"/>
      <c r="C30" s="43">
        <v>2017</v>
      </c>
      <c r="D30" s="151">
        <v>20.801429999999996</v>
      </c>
      <c r="E30" s="152">
        <v>0</v>
      </c>
      <c r="F30" s="152">
        <v>24.722404250000004</v>
      </c>
      <c r="G30" s="90">
        <v>0</v>
      </c>
      <c r="H30" s="91">
        <f t="shared" si="0"/>
        <v>45.52383425</v>
      </c>
      <c r="I30" s="155"/>
      <c r="K30" s="1">
        <v>2017</v>
      </c>
      <c r="L30" s="384">
        <f t="shared" si="1"/>
        <v>188.50934825030518</v>
      </c>
      <c r="M30" s="32"/>
    </row>
    <row r="31" spans="1:13" x14ac:dyDescent="0.2">
      <c r="A31" s="1338"/>
      <c r="B31" s="43" t="s">
        <v>1521</v>
      </c>
      <c r="C31" s="42">
        <v>2018</v>
      </c>
      <c r="D31" s="151">
        <v>37.323746</v>
      </c>
      <c r="E31" s="152">
        <v>0</v>
      </c>
      <c r="F31" s="152">
        <v>36.558958000000004</v>
      </c>
      <c r="G31" s="90">
        <v>0</v>
      </c>
      <c r="H31" s="91">
        <f t="shared" si="0"/>
        <v>73.882704000000004</v>
      </c>
      <c r="I31" s="155"/>
      <c r="K31" s="1">
        <v>2018</v>
      </c>
      <c r="L31" s="384">
        <f t="shared" si="1"/>
        <v>282.96604249819995</v>
      </c>
      <c r="M31" s="32"/>
    </row>
    <row r="32" spans="1:13" x14ac:dyDescent="0.2">
      <c r="A32" s="1338"/>
      <c r="B32" s="43"/>
      <c r="C32" s="42">
        <v>2019</v>
      </c>
      <c r="D32" s="151">
        <v>26.839759999999995</v>
      </c>
      <c r="E32" s="152">
        <v>18.268000000000004</v>
      </c>
      <c r="F32" s="152">
        <v>10.670249999999999</v>
      </c>
      <c r="G32" s="90">
        <v>19.2895</v>
      </c>
      <c r="H32" s="91">
        <f>SUM(D32:G32)</f>
        <v>75.067509999999999</v>
      </c>
      <c r="I32" s="155"/>
      <c r="K32" s="1">
        <v>2019</v>
      </c>
      <c r="L32" s="384">
        <f t="shared" si="1"/>
        <v>367.15173540030514</v>
      </c>
      <c r="M32" s="32"/>
    </row>
    <row r="33" spans="1:13" x14ac:dyDescent="0.2">
      <c r="A33" s="1338"/>
      <c r="B33" s="43"/>
      <c r="C33" s="42">
        <v>2020</v>
      </c>
      <c r="D33" s="151">
        <v>23.302889999999998</v>
      </c>
      <c r="E33" s="152">
        <v>35.447900000000004</v>
      </c>
      <c r="F33" s="152">
        <v>5.7110500000000002</v>
      </c>
      <c r="G33" s="90">
        <v>23.263000000000005</v>
      </c>
      <c r="H33" s="91">
        <f>SUM(D33:G33)</f>
        <v>87.72484</v>
      </c>
      <c r="I33" s="155"/>
      <c r="K33" s="1">
        <v>2020</v>
      </c>
      <c r="L33" s="384">
        <f t="shared" si="1"/>
        <v>462.44471000000004</v>
      </c>
      <c r="M33" s="32"/>
    </row>
    <row r="34" spans="1:13" x14ac:dyDescent="0.2">
      <c r="A34" s="1338"/>
      <c r="B34" s="43" t="s">
        <v>2494</v>
      </c>
      <c r="C34" s="42">
        <v>2021</v>
      </c>
      <c r="D34" s="151">
        <v>19.447449999999996</v>
      </c>
      <c r="E34" s="152">
        <v>50.220999999999997</v>
      </c>
      <c r="F34" s="152">
        <v>14.9033</v>
      </c>
      <c r="G34" s="90">
        <v>52.957000000000001</v>
      </c>
      <c r="H34" s="91">
        <f t="shared" ref="H34:H35" si="2">SUM(D34:G34)</f>
        <v>137.52875</v>
      </c>
      <c r="I34" s="155"/>
      <c r="K34" s="1">
        <v>2021</v>
      </c>
      <c r="L34" s="384">
        <f t="shared" si="1"/>
        <v>674.25766999999996</v>
      </c>
      <c r="M34" s="32"/>
    </row>
    <row r="35" spans="1:13" x14ac:dyDescent="0.2">
      <c r="A35" s="1338"/>
      <c r="B35" s="43"/>
      <c r="C35" s="42">
        <v>2022</v>
      </c>
      <c r="D35" s="151">
        <v>30.983650000000001</v>
      </c>
      <c r="E35" s="152">
        <v>99.734999999999999</v>
      </c>
      <c r="F35" s="152">
        <v>16.511700000000001</v>
      </c>
      <c r="G35" s="90">
        <v>106.49</v>
      </c>
      <c r="H35" s="91">
        <f t="shared" si="2"/>
        <v>253.72035</v>
      </c>
      <c r="I35" s="155"/>
      <c r="K35" s="1">
        <v>2022</v>
      </c>
      <c r="L35" s="384">
        <f t="shared" si="1"/>
        <v>947.23657999999989</v>
      </c>
      <c r="M35" s="32"/>
    </row>
    <row r="36" spans="1:13" x14ac:dyDescent="0.2">
      <c r="A36" s="1339"/>
      <c r="B36" s="46"/>
      <c r="C36" s="46">
        <v>2023</v>
      </c>
      <c r="D36" s="383">
        <v>34.4876</v>
      </c>
      <c r="E36" s="153">
        <v>129.00800000000001</v>
      </c>
      <c r="F36" s="153">
        <v>17.281500000000001</v>
      </c>
      <c r="G36" s="92">
        <v>96.933599999999998</v>
      </c>
      <c r="H36" s="93">
        <f t="shared" si="0"/>
        <v>277.71070000000003</v>
      </c>
      <c r="I36" s="155"/>
      <c r="J36" s="273"/>
      <c r="K36" s="1">
        <v>2023</v>
      </c>
      <c r="L36" s="384">
        <f t="shared" si="1"/>
        <v>1084.6178</v>
      </c>
      <c r="M36" s="32"/>
    </row>
    <row r="37" spans="1:13" x14ac:dyDescent="0.2">
      <c r="A37" s="245" t="s">
        <v>62</v>
      </c>
      <c r="B37" s="42"/>
      <c r="C37" s="42"/>
      <c r="D37" s="151"/>
      <c r="E37" s="152"/>
      <c r="F37" s="152"/>
      <c r="G37" s="935"/>
      <c r="H37" s="91"/>
    </row>
    <row r="38" spans="1:13" ht="12.6" customHeight="1" x14ac:dyDescent="0.2">
      <c r="A38" s="1337" t="s">
        <v>1566</v>
      </c>
      <c r="B38" s="44"/>
      <c r="C38" s="44">
        <v>2014</v>
      </c>
      <c r="D38" s="382">
        <v>6.0000000000000053E-2</v>
      </c>
      <c r="E38" s="150">
        <v>0</v>
      </c>
      <c r="F38" s="150">
        <v>1.3184</v>
      </c>
      <c r="G38" s="88">
        <v>0</v>
      </c>
      <c r="H38" s="89">
        <f t="shared" ref="H38:H47" si="3">SUM(D38:G38)</f>
        <v>1.3784000000000001</v>
      </c>
    </row>
    <row r="39" spans="1:13" x14ac:dyDescent="0.2">
      <c r="A39" s="1338"/>
      <c r="B39" s="43"/>
      <c r="C39" s="42">
        <v>2015</v>
      </c>
      <c r="D39" s="151">
        <v>0.91402999999999968</v>
      </c>
      <c r="E39" s="152">
        <v>0</v>
      </c>
      <c r="F39" s="152">
        <v>1.57542</v>
      </c>
      <c r="G39" s="90">
        <v>0</v>
      </c>
      <c r="H39" s="91">
        <f t="shared" si="3"/>
        <v>2.4894499999999997</v>
      </c>
    </row>
    <row r="40" spans="1:13" x14ac:dyDescent="0.2">
      <c r="A40" s="1338"/>
      <c r="C40" s="43">
        <v>2016</v>
      </c>
      <c r="D40" s="151">
        <v>1.4083099999999975</v>
      </c>
      <c r="E40" s="152">
        <v>0</v>
      </c>
      <c r="F40" s="152">
        <v>7.7725</v>
      </c>
      <c r="G40" s="90">
        <v>0</v>
      </c>
      <c r="H40" s="91">
        <f t="shared" si="3"/>
        <v>9.1808099999999975</v>
      </c>
    </row>
    <row r="41" spans="1:13" x14ac:dyDescent="0.2">
      <c r="A41" s="1338"/>
      <c r="B41" s="43"/>
      <c r="C41" s="43">
        <v>2017</v>
      </c>
      <c r="D41" s="151">
        <v>3.8923500000000004</v>
      </c>
      <c r="E41" s="152">
        <v>0</v>
      </c>
      <c r="F41" s="152">
        <v>11.070209999999999</v>
      </c>
      <c r="G41" s="90">
        <v>0</v>
      </c>
      <c r="H41" s="91">
        <f t="shared" si="3"/>
        <v>14.96256</v>
      </c>
    </row>
    <row r="42" spans="1:13" x14ac:dyDescent="0.2">
      <c r="A42" s="1338"/>
      <c r="B42" s="43" t="s">
        <v>1521</v>
      </c>
      <c r="C42" s="42">
        <v>2018</v>
      </c>
      <c r="D42" s="151">
        <v>12.02026</v>
      </c>
      <c r="E42" s="152">
        <v>0.34999999999999987</v>
      </c>
      <c r="F42" s="152">
        <v>20.562370000000001</v>
      </c>
      <c r="G42" s="90">
        <v>1.45</v>
      </c>
      <c r="H42" s="91">
        <f t="shared" si="3"/>
        <v>34.382630000000006</v>
      </c>
    </row>
    <row r="43" spans="1:13" x14ac:dyDescent="0.2">
      <c r="A43" s="1338"/>
      <c r="B43" s="43"/>
      <c r="C43" s="42">
        <v>2019</v>
      </c>
      <c r="D43" s="151">
        <v>18.703589999999984</v>
      </c>
      <c r="E43" s="152">
        <v>2.1499999999999995</v>
      </c>
      <c r="F43" s="152">
        <v>23.186160000000001</v>
      </c>
      <c r="G43" s="90">
        <v>6.3867000000000003</v>
      </c>
      <c r="H43" s="91">
        <f>SUM(D43:G43)</f>
        <v>50.426449999999981</v>
      </c>
    </row>
    <row r="44" spans="1:13" x14ac:dyDescent="0.2">
      <c r="A44" s="1338"/>
      <c r="B44" s="43"/>
      <c r="C44" s="42">
        <v>2020</v>
      </c>
      <c r="D44" s="151">
        <v>28.116800000000005</v>
      </c>
      <c r="E44" s="152">
        <v>6.9570000000000078</v>
      </c>
      <c r="F44" s="152">
        <v>24.53</v>
      </c>
      <c r="G44" s="90">
        <v>4.4869999999999983</v>
      </c>
      <c r="H44" s="91">
        <f>SUM(D44:G44)</f>
        <v>64.090800000000016</v>
      </c>
      <c r="J44" s="866"/>
    </row>
    <row r="45" spans="1:13" x14ac:dyDescent="0.2">
      <c r="A45" s="1338"/>
      <c r="B45" s="43" t="s">
        <v>2494</v>
      </c>
      <c r="C45" s="42">
        <v>2021</v>
      </c>
      <c r="D45" s="151">
        <v>51.302800000000005</v>
      </c>
      <c r="E45" s="152">
        <v>12.523999999999999</v>
      </c>
      <c r="F45" s="152">
        <v>30.869</v>
      </c>
      <c r="G45" s="90">
        <v>17.629000000000001</v>
      </c>
      <c r="H45" s="91">
        <f t="shared" ref="H45:H46" si="4">SUM(D45:G45)</f>
        <v>112.32480000000001</v>
      </c>
      <c r="J45" s="866"/>
    </row>
    <row r="46" spans="1:13" x14ac:dyDescent="0.2">
      <c r="A46" s="1338"/>
      <c r="B46" s="43"/>
      <c r="C46" s="42">
        <v>2022</v>
      </c>
      <c r="D46" s="151">
        <v>60.126800000000003</v>
      </c>
      <c r="E46" s="152">
        <v>21.419</v>
      </c>
      <c r="F46" s="152">
        <v>80.259</v>
      </c>
      <c r="G46" s="90">
        <v>52.061</v>
      </c>
      <c r="H46" s="91">
        <f t="shared" si="4"/>
        <v>213.86580000000001</v>
      </c>
      <c r="J46" s="866"/>
    </row>
    <row r="47" spans="1:13" x14ac:dyDescent="0.2">
      <c r="A47" s="1339"/>
      <c r="B47" s="46"/>
      <c r="C47" s="46">
        <v>2023</v>
      </c>
      <c r="D47" s="383">
        <v>150.6438</v>
      </c>
      <c r="E47" s="153">
        <v>37.378999999999998</v>
      </c>
      <c r="F47" s="153">
        <v>1.089</v>
      </c>
      <c r="G47" s="92">
        <v>3.3000000000000002E-2</v>
      </c>
      <c r="H47" s="93">
        <f t="shared" si="3"/>
        <v>189.14479999999998</v>
      </c>
      <c r="I47" s="155"/>
      <c r="J47" s="866"/>
    </row>
    <row r="48" spans="1:13" x14ac:dyDescent="0.2">
      <c r="A48" s="245"/>
      <c r="B48" s="42"/>
      <c r="C48" s="42"/>
      <c r="D48" s="151"/>
      <c r="E48" s="152"/>
      <c r="F48" s="152"/>
      <c r="G48" s="90"/>
      <c r="H48" s="91"/>
      <c r="J48" s="866"/>
    </row>
    <row r="49" spans="1:13" ht="12.6" customHeight="1" x14ac:dyDescent="0.2">
      <c r="A49" s="1340" t="s">
        <v>7</v>
      </c>
      <c r="B49" s="44"/>
      <c r="C49" s="44">
        <v>2014</v>
      </c>
      <c r="D49" s="382">
        <v>11.008920000000002</v>
      </c>
      <c r="E49" s="150">
        <v>0</v>
      </c>
      <c r="F49" s="150">
        <v>3.0139999999999998</v>
      </c>
      <c r="G49" s="88">
        <v>0</v>
      </c>
      <c r="H49" s="89">
        <f t="shared" ref="H49:H53" si="5">SUM(D49:G49)</f>
        <v>14.022920000000001</v>
      </c>
    </row>
    <row r="50" spans="1:13" x14ac:dyDescent="0.2">
      <c r="A50" s="1338"/>
      <c r="B50" s="43"/>
      <c r="C50" s="42">
        <v>2015</v>
      </c>
      <c r="D50" s="151">
        <v>11.213880000000005</v>
      </c>
      <c r="E50" s="152">
        <v>0</v>
      </c>
      <c r="F50" s="152">
        <v>7.9109999999999996</v>
      </c>
      <c r="G50" s="90">
        <v>0</v>
      </c>
      <c r="H50" s="91">
        <f t="shared" si="5"/>
        <v>19.124880000000005</v>
      </c>
    </row>
    <row r="51" spans="1:13" x14ac:dyDescent="0.2">
      <c r="A51" s="1338"/>
      <c r="B51" s="43"/>
      <c r="C51" s="43">
        <v>2016</v>
      </c>
      <c r="D51" s="151">
        <v>15.492759999999997</v>
      </c>
      <c r="E51" s="152">
        <v>0</v>
      </c>
      <c r="F51" s="152">
        <v>16.055917200000003</v>
      </c>
      <c r="G51" s="90">
        <v>0</v>
      </c>
      <c r="H51" s="91">
        <f t="shared" si="5"/>
        <v>31.5486772</v>
      </c>
    </row>
    <row r="52" spans="1:13" x14ac:dyDescent="0.2">
      <c r="A52" s="1338"/>
      <c r="C52" s="43">
        <v>2017</v>
      </c>
      <c r="D52" s="151">
        <v>21.104638999999999</v>
      </c>
      <c r="E52" s="152">
        <v>0</v>
      </c>
      <c r="F52" s="152">
        <v>10.5703</v>
      </c>
      <c r="G52" s="90">
        <v>0</v>
      </c>
      <c r="H52" s="91">
        <f t="shared" si="5"/>
        <v>31.674938999999998</v>
      </c>
    </row>
    <row r="53" spans="1:13" x14ac:dyDescent="0.2">
      <c r="A53" s="1338"/>
      <c r="B53" s="43" t="s">
        <v>1521</v>
      </c>
      <c r="C53" s="42">
        <v>2018</v>
      </c>
      <c r="D53" s="151">
        <v>17.161721499999992</v>
      </c>
      <c r="E53" s="152">
        <v>8.5340499999999988</v>
      </c>
      <c r="F53" s="152">
        <v>2.577</v>
      </c>
      <c r="G53" s="90">
        <v>9.0599100000000004</v>
      </c>
      <c r="H53" s="91">
        <f t="shared" si="5"/>
        <v>37.332681499999993</v>
      </c>
    </row>
    <row r="54" spans="1:13" x14ac:dyDescent="0.2">
      <c r="A54" s="1338"/>
      <c r="B54" s="43"/>
      <c r="C54" s="42">
        <v>2019</v>
      </c>
      <c r="D54" s="151">
        <v>13.861140000000002</v>
      </c>
      <c r="E54" s="152">
        <v>12.471318000000004</v>
      </c>
      <c r="F54" s="152">
        <v>0.78807500000000008</v>
      </c>
      <c r="G54" s="90">
        <v>16.743916400000003</v>
      </c>
      <c r="H54" s="91">
        <f>SUM(D54:G54)</f>
        <v>43.864449400000012</v>
      </c>
    </row>
    <row r="55" spans="1:13" x14ac:dyDescent="0.2">
      <c r="A55" s="1338"/>
      <c r="B55" s="43"/>
      <c r="C55" s="42">
        <v>2020</v>
      </c>
      <c r="D55" s="151">
        <v>5.41</v>
      </c>
      <c r="E55" s="152">
        <v>25.800999999999998</v>
      </c>
      <c r="F55" s="152">
        <v>5.0000000000000001E-3</v>
      </c>
      <c r="G55" s="90">
        <v>16.091000000000001</v>
      </c>
      <c r="H55" s="91">
        <f>SUM(D55:G55)</f>
        <v>47.307000000000002</v>
      </c>
    </row>
    <row r="56" spans="1:13" x14ac:dyDescent="0.2">
      <c r="A56" s="1338"/>
      <c r="B56" s="43" t="s">
        <v>2494</v>
      </c>
      <c r="C56" s="42">
        <v>2021</v>
      </c>
      <c r="D56" s="151">
        <v>2.976</v>
      </c>
      <c r="E56" s="152">
        <v>33.72</v>
      </c>
      <c r="F56" s="152">
        <v>0.4</v>
      </c>
      <c r="G56" s="90">
        <v>37.095999999999997</v>
      </c>
      <c r="H56" s="91">
        <f t="shared" ref="H56:H58" si="6">SUM(D56:G56)</f>
        <v>74.191999999999993</v>
      </c>
    </row>
    <row r="57" spans="1:13" x14ac:dyDescent="0.2">
      <c r="A57" s="1338"/>
      <c r="B57" s="43"/>
      <c r="C57" s="42">
        <v>2022</v>
      </c>
      <c r="D57" s="151">
        <v>1.75</v>
      </c>
      <c r="E57" s="152">
        <v>62.534999999999997</v>
      </c>
      <c r="F57" s="152">
        <v>0</v>
      </c>
      <c r="G57" s="90">
        <v>0</v>
      </c>
      <c r="H57" s="91">
        <f t="shared" si="6"/>
        <v>64.284999999999997</v>
      </c>
    </row>
    <row r="58" spans="1:13" x14ac:dyDescent="0.2">
      <c r="A58" s="1339"/>
      <c r="B58" s="46"/>
      <c r="C58" s="46">
        <v>2023</v>
      </c>
      <c r="D58" s="383">
        <v>1.4359999999999999</v>
      </c>
      <c r="E58" s="153">
        <v>58.887999999999998</v>
      </c>
      <c r="F58" s="153">
        <v>2.2349999999999999</v>
      </c>
      <c r="G58" s="92">
        <v>99.438999999999993</v>
      </c>
      <c r="H58" s="93">
        <f t="shared" si="6"/>
        <v>161.99799999999999</v>
      </c>
      <c r="I58" s="155"/>
      <c r="J58" s="273"/>
      <c r="M58" s="173"/>
    </row>
    <row r="59" spans="1:13" x14ac:dyDescent="0.2">
      <c r="A59" s="245" t="s">
        <v>62</v>
      </c>
      <c r="B59" s="42"/>
      <c r="C59" s="42"/>
      <c r="D59" s="151"/>
      <c r="E59" s="152"/>
      <c r="F59" s="152"/>
      <c r="G59" s="90"/>
      <c r="H59" s="91"/>
    </row>
    <row r="60" spans="1:13" x14ac:dyDescent="0.2">
      <c r="A60" s="1337" t="s">
        <v>1</v>
      </c>
      <c r="B60" s="44"/>
      <c r="C60" s="44">
        <v>2014</v>
      </c>
      <c r="D60" s="382">
        <v>0.87009999999999987</v>
      </c>
      <c r="E60" s="150">
        <v>0</v>
      </c>
      <c r="F60" s="150">
        <v>1.5619000000000001</v>
      </c>
      <c r="G60" s="88">
        <v>0</v>
      </c>
      <c r="H60" s="89">
        <f t="shared" ref="H60:H64" si="7">SUM(D60:G60)</f>
        <v>2.4319999999999999</v>
      </c>
    </row>
    <row r="61" spans="1:13" x14ac:dyDescent="0.2">
      <c r="A61" s="1338"/>
      <c r="B61" s="43"/>
      <c r="C61" s="42">
        <v>2015</v>
      </c>
      <c r="D61" s="151">
        <v>1.7731500000000002</v>
      </c>
      <c r="E61" s="152">
        <v>0</v>
      </c>
      <c r="F61" s="152">
        <v>1.6970999999999998</v>
      </c>
      <c r="G61" s="90">
        <v>0</v>
      </c>
      <c r="H61" s="91">
        <f t="shared" si="7"/>
        <v>3.4702500000000001</v>
      </c>
    </row>
    <row r="62" spans="1:13" x14ac:dyDescent="0.2">
      <c r="A62" s="1338"/>
      <c r="B62" s="43"/>
      <c r="C62" s="43">
        <v>2016</v>
      </c>
      <c r="D62" s="151">
        <v>1.7650999999999968</v>
      </c>
      <c r="E62" s="152">
        <v>0</v>
      </c>
      <c r="F62" s="152">
        <v>12.945899999999998</v>
      </c>
      <c r="G62" s="90">
        <v>0</v>
      </c>
      <c r="H62" s="91">
        <f t="shared" si="7"/>
        <v>14.710999999999995</v>
      </c>
    </row>
    <row r="63" spans="1:13" x14ac:dyDescent="0.2">
      <c r="A63" s="1338"/>
      <c r="C63" s="43">
        <v>2017</v>
      </c>
      <c r="D63" s="151">
        <v>8.5553399999999957</v>
      </c>
      <c r="E63" s="152">
        <v>0</v>
      </c>
      <c r="F63" s="152">
        <v>10.153445</v>
      </c>
      <c r="G63" s="90">
        <v>0</v>
      </c>
      <c r="H63" s="91">
        <f t="shared" si="7"/>
        <v>18.708784999999995</v>
      </c>
    </row>
    <row r="64" spans="1:13" x14ac:dyDescent="0.2">
      <c r="A64" s="1338"/>
      <c r="B64" s="43" t="s">
        <v>1521</v>
      </c>
      <c r="C64" s="42">
        <v>2018</v>
      </c>
      <c r="D64" s="151">
        <v>13.897735000000004</v>
      </c>
      <c r="E64" s="152">
        <v>0.10000000000000009</v>
      </c>
      <c r="F64" s="152">
        <v>14.028460000000003</v>
      </c>
      <c r="G64" s="90">
        <v>2.3289</v>
      </c>
      <c r="H64" s="91">
        <f t="shared" si="7"/>
        <v>30.355095000000009</v>
      </c>
    </row>
    <row r="65" spans="1:13" x14ac:dyDescent="0.2">
      <c r="A65" s="1338"/>
      <c r="B65" s="43"/>
      <c r="C65" s="42">
        <v>2019</v>
      </c>
      <c r="D65" s="151">
        <v>22.312595000000034</v>
      </c>
      <c r="E65" s="152">
        <v>1.9577999999999998</v>
      </c>
      <c r="F65" s="152">
        <v>24.613499999999991</v>
      </c>
      <c r="G65" s="90">
        <v>7.9233000000000002</v>
      </c>
      <c r="H65" s="91">
        <f>SUM(D65:G65)</f>
        <v>56.807195000000021</v>
      </c>
    </row>
    <row r="66" spans="1:13" x14ac:dyDescent="0.2">
      <c r="A66" s="1338"/>
      <c r="B66" s="43"/>
      <c r="C66" s="42">
        <v>2020</v>
      </c>
      <c r="D66" s="151">
        <v>37.407850000000003</v>
      </c>
      <c r="E66" s="152">
        <v>9.3810000000000002</v>
      </c>
      <c r="F66" s="152">
        <v>34.487569999999998</v>
      </c>
      <c r="G66" s="90">
        <v>7.8466999999999913</v>
      </c>
      <c r="H66" s="91">
        <f>SUM(D66:G66)</f>
        <v>89.12312</v>
      </c>
    </row>
    <row r="67" spans="1:13" x14ac:dyDescent="0.2">
      <c r="A67" s="1338"/>
      <c r="B67" s="43" t="s">
        <v>2494</v>
      </c>
      <c r="C67" s="42">
        <v>2021</v>
      </c>
      <c r="D67" s="151">
        <v>70.212500000000006</v>
      </c>
      <c r="E67" s="152">
        <v>16.976200000000002</v>
      </c>
      <c r="F67" s="152">
        <v>45.574100000000001</v>
      </c>
      <c r="G67" s="90">
        <v>14.622999999999999</v>
      </c>
      <c r="H67" s="91">
        <f t="shared" ref="H67:H69" si="8">SUM(D67:G67)</f>
        <v>147.38580000000002</v>
      </c>
    </row>
    <row r="68" spans="1:13" x14ac:dyDescent="0.2">
      <c r="A68" s="1338"/>
      <c r="B68" s="43"/>
      <c r="C68" s="42">
        <v>2022</v>
      </c>
      <c r="D68" s="151">
        <v>110.9153</v>
      </c>
      <c r="E68" s="152">
        <v>30.561700000000002</v>
      </c>
      <c r="F68" s="152">
        <v>13.4625</v>
      </c>
      <c r="G68" s="90">
        <v>9.2919999999999998</v>
      </c>
      <c r="H68" s="91">
        <f t="shared" si="8"/>
        <v>164.23150000000001</v>
      </c>
    </row>
    <row r="69" spans="1:13" x14ac:dyDescent="0.2">
      <c r="A69" s="1339"/>
      <c r="B69" s="46"/>
      <c r="C69" s="46">
        <v>2023</v>
      </c>
      <c r="D69" s="383">
        <v>112.68170000000001</v>
      </c>
      <c r="E69" s="153">
        <v>34.626399999999997</v>
      </c>
      <c r="F69" s="153">
        <v>1.0640000000000001</v>
      </c>
      <c r="G69" s="92">
        <v>1.667</v>
      </c>
      <c r="H69" s="93">
        <f t="shared" si="8"/>
        <v>150.03909999999999</v>
      </c>
      <c r="I69" s="155"/>
      <c r="M69" s="173"/>
    </row>
    <row r="70" spans="1:13" x14ac:dyDescent="0.2">
      <c r="A70" s="245" t="s">
        <v>62</v>
      </c>
      <c r="B70" s="42"/>
      <c r="C70" s="42"/>
      <c r="D70" s="151"/>
      <c r="E70" s="152"/>
      <c r="F70" s="152"/>
      <c r="G70" s="90"/>
      <c r="H70" s="91"/>
    </row>
    <row r="71" spans="1:13" x14ac:dyDescent="0.2">
      <c r="A71" s="1340" t="s">
        <v>1567</v>
      </c>
      <c r="B71" s="44"/>
      <c r="C71" s="44">
        <v>2014</v>
      </c>
      <c r="D71" s="382">
        <v>2.0469999999999997</v>
      </c>
      <c r="E71" s="150">
        <v>0</v>
      </c>
      <c r="F71" s="150">
        <v>4.3780000000000001</v>
      </c>
      <c r="G71" s="88">
        <v>0</v>
      </c>
      <c r="H71" s="89">
        <f t="shared" ref="H71:H75" si="9">SUM(D71:G71)</f>
        <v>6.4249999999999998</v>
      </c>
    </row>
    <row r="72" spans="1:13" x14ac:dyDescent="0.2">
      <c r="A72" s="1338"/>
      <c r="B72" s="43"/>
      <c r="C72" s="42">
        <v>2015</v>
      </c>
      <c r="D72" s="151">
        <v>6.1260000000000003</v>
      </c>
      <c r="E72" s="152">
        <v>0</v>
      </c>
      <c r="F72" s="152">
        <v>2.383</v>
      </c>
      <c r="G72" s="90">
        <v>0</v>
      </c>
      <c r="H72" s="91">
        <f t="shared" si="9"/>
        <v>8.5090000000000003</v>
      </c>
    </row>
    <row r="73" spans="1:13" x14ac:dyDescent="0.2">
      <c r="A73" s="1338"/>
      <c r="B73" s="43"/>
      <c r="C73" s="43">
        <v>2016</v>
      </c>
      <c r="D73" s="151">
        <v>8.7430000000000003</v>
      </c>
      <c r="E73" s="152">
        <v>0</v>
      </c>
      <c r="F73" s="152">
        <v>4.9809999999999999</v>
      </c>
      <c r="G73" s="90">
        <v>0</v>
      </c>
      <c r="H73" s="91">
        <f t="shared" si="9"/>
        <v>13.724</v>
      </c>
    </row>
    <row r="74" spans="1:13" x14ac:dyDescent="0.2">
      <c r="A74" s="1338"/>
      <c r="C74" s="43">
        <v>2017</v>
      </c>
      <c r="D74" s="151">
        <v>13.290000000000001</v>
      </c>
      <c r="E74" s="152">
        <v>0</v>
      </c>
      <c r="F74" s="152">
        <v>10.833</v>
      </c>
      <c r="G74" s="90">
        <v>0</v>
      </c>
      <c r="H74" s="91">
        <f t="shared" si="9"/>
        <v>24.123000000000001</v>
      </c>
    </row>
    <row r="75" spans="1:13" x14ac:dyDescent="0.2">
      <c r="A75" s="1338"/>
      <c r="B75" s="43" t="s">
        <v>1521</v>
      </c>
      <c r="C75" s="42">
        <v>2018</v>
      </c>
      <c r="D75" s="151">
        <v>24.151429999999991</v>
      </c>
      <c r="E75" s="152">
        <v>0.40200000000000014</v>
      </c>
      <c r="F75" s="152">
        <v>9.180100000000003</v>
      </c>
      <c r="G75" s="90">
        <v>2.6619000000000002</v>
      </c>
      <c r="H75" s="91">
        <f t="shared" si="9"/>
        <v>36.395429999999998</v>
      </c>
    </row>
    <row r="76" spans="1:13" x14ac:dyDescent="0.2">
      <c r="A76" s="1338"/>
      <c r="B76" s="43"/>
      <c r="C76" s="42">
        <v>2019</v>
      </c>
      <c r="D76" s="151">
        <v>22.298059999999978</v>
      </c>
      <c r="E76" s="152">
        <v>2.8961000000000006</v>
      </c>
      <c r="F76" s="152">
        <v>24.183510000000005</v>
      </c>
      <c r="G76" s="90">
        <v>4.1540599999999994</v>
      </c>
      <c r="H76" s="91">
        <f>SUM(D76:G76)</f>
        <v>53.531729999999982</v>
      </c>
    </row>
    <row r="77" spans="1:13" x14ac:dyDescent="0.2">
      <c r="A77" s="1338"/>
      <c r="B77" s="43"/>
      <c r="C77" s="42">
        <v>2020</v>
      </c>
      <c r="D77" s="151">
        <v>37.166199999999996</v>
      </c>
      <c r="E77" s="152">
        <v>9.6300000000000026</v>
      </c>
      <c r="F77" s="152">
        <v>14.500999999999999</v>
      </c>
      <c r="G77" s="90">
        <v>3.8119999999999994</v>
      </c>
      <c r="H77" s="91">
        <f>SUM(D77:G77)</f>
        <v>65.109200000000001</v>
      </c>
    </row>
    <row r="78" spans="1:13" x14ac:dyDescent="0.2">
      <c r="A78" s="1338"/>
      <c r="B78" s="43" t="s">
        <v>2494</v>
      </c>
      <c r="C78" s="42">
        <v>2021</v>
      </c>
      <c r="D78" s="151">
        <v>45.567999999999998</v>
      </c>
      <c r="E78" s="152">
        <v>17</v>
      </c>
      <c r="F78" s="152">
        <v>12.92</v>
      </c>
      <c r="G78" s="90">
        <v>5.08</v>
      </c>
      <c r="H78" s="91">
        <f t="shared" ref="H78:H80" si="10">SUM(D78:G78)</f>
        <v>80.567999999999998</v>
      </c>
    </row>
    <row r="79" spans="1:13" x14ac:dyDescent="0.2">
      <c r="A79" s="1338"/>
      <c r="B79" s="43"/>
      <c r="C79" s="42">
        <v>2022</v>
      </c>
      <c r="D79" s="151">
        <v>52.313400000000001</v>
      </c>
      <c r="E79" s="152">
        <v>32.912999999999997</v>
      </c>
      <c r="F79" s="152">
        <v>10.978</v>
      </c>
      <c r="G79" s="90">
        <v>12.398</v>
      </c>
      <c r="H79" s="91">
        <f t="shared" si="10"/>
        <v>108.60239999999999</v>
      </c>
    </row>
    <row r="80" spans="1:13" x14ac:dyDescent="0.2">
      <c r="A80" s="1339"/>
      <c r="B80" s="46"/>
      <c r="C80" s="46">
        <v>2023</v>
      </c>
      <c r="D80" s="383">
        <v>50.811399999999999</v>
      </c>
      <c r="E80" s="153">
        <v>44.988999999999997</v>
      </c>
      <c r="F80" s="153">
        <v>11.6258</v>
      </c>
      <c r="G80" s="92">
        <v>13.946</v>
      </c>
      <c r="H80" s="93">
        <f t="shared" si="10"/>
        <v>121.37219999999999</v>
      </c>
      <c r="I80" s="155"/>
      <c r="M80" s="173"/>
    </row>
    <row r="81" spans="1:13" x14ac:dyDescent="0.2">
      <c r="A81" s="245" t="s">
        <v>62</v>
      </c>
      <c r="B81" s="42"/>
      <c r="C81" s="42"/>
      <c r="D81" s="151"/>
      <c r="E81" s="152"/>
      <c r="F81" s="152"/>
      <c r="G81" s="90"/>
      <c r="H81" s="91"/>
    </row>
    <row r="82" spans="1:13" ht="12.6" customHeight="1" x14ac:dyDescent="0.2">
      <c r="A82" s="1337" t="s">
        <v>212</v>
      </c>
      <c r="B82" s="44"/>
      <c r="C82" s="44">
        <v>2014</v>
      </c>
      <c r="D82" s="382">
        <v>1.2074999999999996</v>
      </c>
      <c r="E82" s="150">
        <v>0</v>
      </c>
      <c r="F82" s="150">
        <v>3.423</v>
      </c>
      <c r="G82" s="150">
        <v>0</v>
      </c>
      <c r="H82" s="89">
        <f t="shared" ref="H82:H86" si="11">SUM(D82:G82)</f>
        <v>4.6304999999999996</v>
      </c>
    </row>
    <row r="83" spans="1:13" x14ac:dyDescent="0.2">
      <c r="A83" s="1338"/>
      <c r="B83" s="43"/>
      <c r="C83" s="42">
        <v>2015</v>
      </c>
      <c r="D83" s="151">
        <v>2.3336000000000001</v>
      </c>
      <c r="E83" s="152">
        <v>0</v>
      </c>
      <c r="F83" s="152">
        <v>3.68066</v>
      </c>
      <c r="G83" s="152">
        <v>0</v>
      </c>
      <c r="H83" s="91">
        <f t="shared" si="11"/>
        <v>6.0142600000000002</v>
      </c>
    </row>
    <row r="84" spans="1:13" x14ac:dyDescent="0.2">
      <c r="A84" s="1338"/>
      <c r="B84" s="43"/>
      <c r="C84" s="43">
        <v>2016</v>
      </c>
      <c r="D84" s="151">
        <v>2.1774079999999998</v>
      </c>
      <c r="E84" s="152">
        <v>0</v>
      </c>
      <c r="F84" s="152">
        <v>19.007974999999998</v>
      </c>
      <c r="G84" s="152">
        <v>0</v>
      </c>
      <c r="H84" s="91">
        <f t="shared" si="11"/>
        <v>21.185382999999998</v>
      </c>
    </row>
    <row r="85" spans="1:13" x14ac:dyDescent="0.2">
      <c r="A85" s="1338"/>
      <c r="C85" s="43">
        <v>2017</v>
      </c>
      <c r="D85" s="151">
        <v>12.224055000000003</v>
      </c>
      <c r="E85" s="152">
        <v>0</v>
      </c>
      <c r="F85" s="152">
        <v>21.304395000000003</v>
      </c>
      <c r="G85" s="152">
        <v>0</v>
      </c>
      <c r="H85" s="91">
        <f t="shared" si="11"/>
        <v>33.528450000000007</v>
      </c>
    </row>
    <row r="86" spans="1:13" x14ac:dyDescent="0.2">
      <c r="A86" s="1338"/>
      <c r="B86" s="43" t="s">
        <v>1521</v>
      </c>
      <c r="C86" s="42">
        <v>2018</v>
      </c>
      <c r="D86" s="151">
        <v>17.278890000000001</v>
      </c>
      <c r="E86" s="152">
        <v>0</v>
      </c>
      <c r="F86" s="152">
        <v>22.081165000000002</v>
      </c>
      <c r="G86" s="90">
        <v>0</v>
      </c>
      <c r="H86" s="91">
        <f t="shared" si="11"/>
        <v>39.360055000000003</v>
      </c>
    </row>
    <row r="87" spans="1:13" x14ac:dyDescent="0.2">
      <c r="A87" s="1338"/>
      <c r="B87" s="43"/>
      <c r="C87" s="42">
        <v>2019</v>
      </c>
      <c r="D87" s="151">
        <v>26.693904000000011</v>
      </c>
      <c r="E87" s="152">
        <v>0.43800000000000017</v>
      </c>
      <c r="F87" s="152">
        <v>17.630279999999999</v>
      </c>
      <c r="G87" s="90">
        <v>2.2456199999999997</v>
      </c>
      <c r="H87" s="91">
        <f>SUM(D87:G87)</f>
        <v>47.007804000000007</v>
      </c>
    </row>
    <row r="88" spans="1:13" x14ac:dyDescent="0.2">
      <c r="A88" s="1338"/>
      <c r="B88" s="43"/>
      <c r="C88" s="42">
        <v>2020</v>
      </c>
      <c r="D88" s="151">
        <v>33.488342599999996</v>
      </c>
      <c r="E88" s="152">
        <v>2.1340000000000003</v>
      </c>
      <c r="F88" s="152">
        <v>16.016907399999997</v>
      </c>
      <c r="G88" s="90">
        <v>5.4480000000000004</v>
      </c>
      <c r="H88" s="91">
        <f>SUM(D88:G88)</f>
        <v>57.08724999999999</v>
      </c>
      <c r="J88" s="866"/>
    </row>
    <row r="89" spans="1:13" x14ac:dyDescent="0.2">
      <c r="A89" s="1338"/>
      <c r="B89" s="43" t="s">
        <v>2494</v>
      </c>
      <c r="C89" s="42">
        <v>2021</v>
      </c>
      <c r="D89" s="151">
        <v>35.745727000000002</v>
      </c>
      <c r="E89" s="152">
        <v>6.9729999999999999</v>
      </c>
      <c r="F89" s="152">
        <v>5.5171929999999998</v>
      </c>
      <c r="G89" s="90">
        <v>9.4559999999999995</v>
      </c>
      <c r="H89" s="91">
        <f t="shared" ref="H89:H91" si="12">SUM(D89:G89)</f>
        <v>57.691919999999996</v>
      </c>
      <c r="J89" s="866"/>
    </row>
    <row r="90" spans="1:13" x14ac:dyDescent="0.2">
      <c r="A90" s="1338"/>
      <c r="B90" s="43"/>
      <c r="C90" s="42">
        <v>2022</v>
      </c>
      <c r="D90" s="151">
        <v>30.340630000000001</v>
      </c>
      <c r="E90" s="152">
        <v>5.91</v>
      </c>
      <c r="F90" s="152">
        <v>21.600999999999999</v>
      </c>
      <c r="G90" s="90">
        <v>8.1310000000000002</v>
      </c>
      <c r="H90" s="91">
        <f t="shared" si="12"/>
        <v>65.98263</v>
      </c>
      <c r="J90" s="866"/>
    </row>
    <row r="91" spans="1:13" x14ac:dyDescent="0.2">
      <c r="A91" s="1339"/>
      <c r="B91" s="46"/>
      <c r="C91" s="46">
        <v>2023</v>
      </c>
      <c r="D91" s="383">
        <v>38.651600000000002</v>
      </c>
      <c r="E91" s="153">
        <v>21.731000000000002</v>
      </c>
      <c r="F91" s="153">
        <v>24.7438</v>
      </c>
      <c r="G91" s="92">
        <v>12.106999999999999</v>
      </c>
      <c r="H91" s="93">
        <f t="shared" si="12"/>
        <v>97.233400000000003</v>
      </c>
      <c r="I91" s="155"/>
      <c r="J91" s="866"/>
      <c r="M91" s="173"/>
    </row>
    <row r="92" spans="1:13" x14ac:dyDescent="0.2">
      <c r="A92" s="245" t="s">
        <v>62</v>
      </c>
      <c r="B92" s="42"/>
      <c r="C92" s="42"/>
      <c r="D92" s="151"/>
      <c r="E92" s="152"/>
      <c r="F92" s="152"/>
      <c r="G92" s="90"/>
      <c r="H92" s="91"/>
    </row>
    <row r="93" spans="1:13" x14ac:dyDescent="0.2">
      <c r="A93" s="1337" t="s">
        <v>1568</v>
      </c>
      <c r="B93" s="44"/>
      <c r="C93" s="44">
        <v>2014</v>
      </c>
      <c r="D93" s="382">
        <v>2.5000000000000133E-2</v>
      </c>
      <c r="E93" s="150">
        <v>0</v>
      </c>
      <c r="F93" s="150">
        <v>1.1144000000000001</v>
      </c>
      <c r="G93" s="88">
        <v>0</v>
      </c>
      <c r="H93" s="89">
        <f t="shared" ref="H93:H102" si="13">SUM(D93:G93)</f>
        <v>1.1394000000000002</v>
      </c>
    </row>
    <row r="94" spans="1:13" x14ac:dyDescent="0.2">
      <c r="A94" s="1338"/>
      <c r="B94" s="43"/>
      <c r="C94" s="42">
        <v>2015</v>
      </c>
      <c r="D94" s="151">
        <v>0.36040000000000005</v>
      </c>
      <c r="E94" s="152">
        <v>0</v>
      </c>
      <c r="F94" s="152">
        <v>1.5380799999999999</v>
      </c>
      <c r="G94" s="90">
        <v>0</v>
      </c>
      <c r="H94" s="91">
        <f t="shared" si="13"/>
        <v>1.8984799999999999</v>
      </c>
    </row>
    <row r="95" spans="1:13" x14ac:dyDescent="0.2">
      <c r="A95" s="1338"/>
      <c r="B95" s="43"/>
      <c r="C95" s="43">
        <v>2016</v>
      </c>
      <c r="D95" s="151">
        <v>1.2791999999999972</v>
      </c>
      <c r="E95" s="152">
        <v>0</v>
      </c>
      <c r="F95" s="152">
        <v>2.4945999999999997</v>
      </c>
      <c r="G95" s="90">
        <v>0</v>
      </c>
      <c r="H95" s="91">
        <f t="shared" si="13"/>
        <v>3.7737999999999969</v>
      </c>
    </row>
    <row r="96" spans="1:13" x14ac:dyDescent="0.2">
      <c r="A96" s="1338"/>
      <c r="C96" s="43">
        <v>2017</v>
      </c>
      <c r="D96" s="151">
        <v>2.4672999999999998</v>
      </c>
      <c r="E96" s="152">
        <v>0</v>
      </c>
      <c r="F96" s="152">
        <v>14.579999999999989</v>
      </c>
      <c r="G96" s="90">
        <v>0</v>
      </c>
      <c r="H96" s="91">
        <f t="shared" si="13"/>
        <v>17.047299999999989</v>
      </c>
    </row>
    <row r="97" spans="1:13" x14ac:dyDescent="0.2">
      <c r="A97" s="1338"/>
      <c r="B97" s="43" t="s">
        <v>1521</v>
      </c>
      <c r="C97" s="42">
        <v>2018</v>
      </c>
      <c r="D97" s="151">
        <v>13.696074999999999</v>
      </c>
      <c r="E97" s="152">
        <v>2.1701999999999999</v>
      </c>
      <c r="F97" s="152">
        <v>7.2839919999999996</v>
      </c>
      <c r="G97" s="90">
        <v>2.1560000000000001</v>
      </c>
      <c r="H97" s="91">
        <f t="shared" si="13"/>
        <v>25.306266999999998</v>
      </c>
    </row>
    <row r="98" spans="1:13" x14ac:dyDescent="0.2">
      <c r="A98" s="1338"/>
      <c r="B98" s="43"/>
      <c r="C98" s="42">
        <v>2019</v>
      </c>
      <c r="D98" s="151">
        <v>19.390166999999995</v>
      </c>
      <c r="E98" s="152">
        <v>4.9269000000000016</v>
      </c>
      <c r="F98" s="152">
        <v>2.8817999999999997</v>
      </c>
      <c r="G98" s="90">
        <v>1.47</v>
      </c>
      <c r="H98" s="91">
        <f>SUM(D98:G98)</f>
        <v>28.668866999999992</v>
      </c>
    </row>
    <row r="99" spans="1:13" x14ac:dyDescent="0.2">
      <c r="A99" s="1338"/>
      <c r="B99" s="43"/>
      <c r="C99" s="42">
        <v>2020</v>
      </c>
      <c r="D99" s="151">
        <v>20.055799999999998</v>
      </c>
      <c r="E99" s="152">
        <v>6.1080000000000005</v>
      </c>
      <c r="F99" s="152">
        <v>7.7949999999999999</v>
      </c>
      <c r="G99" s="90">
        <v>1.798</v>
      </c>
      <c r="H99" s="91">
        <f>SUM(D99:G99)</f>
        <v>35.756799999999998</v>
      </c>
    </row>
    <row r="100" spans="1:13" x14ac:dyDescent="0.2">
      <c r="A100" s="1338"/>
      <c r="B100" s="43" t="s">
        <v>2494</v>
      </c>
      <c r="C100" s="42">
        <v>2021</v>
      </c>
      <c r="D100" s="151">
        <v>24.75</v>
      </c>
      <c r="E100" s="152">
        <v>7.8550000000000004</v>
      </c>
      <c r="F100" s="152">
        <v>10.159000000000001</v>
      </c>
      <c r="G100" s="90">
        <v>0</v>
      </c>
      <c r="H100" s="91">
        <f t="shared" ref="H100:H101" si="14">SUM(D100:G100)</f>
        <v>42.764000000000003</v>
      </c>
    </row>
    <row r="101" spans="1:13" x14ac:dyDescent="0.2">
      <c r="A101" s="1338"/>
      <c r="B101" s="43"/>
      <c r="C101" s="42">
        <v>2022</v>
      </c>
      <c r="D101" s="151">
        <v>30.036999999999999</v>
      </c>
      <c r="E101" s="152">
        <v>7.6779999999999999</v>
      </c>
      <c r="F101" s="152">
        <v>12.087</v>
      </c>
      <c r="G101" s="90">
        <v>1.675</v>
      </c>
      <c r="H101" s="91">
        <f t="shared" si="14"/>
        <v>51.47699999999999</v>
      </c>
    </row>
    <row r="102" spans="1:13" x14ac:dyDescent="0.2">
      <c r="A102" s="1339"/>
      <c r="B102" s="46"/>
      <c r="C102" s="46">
        <v>2023</v>
      </c>
      <c r="D102" s="383">
        <v>29.99</v>
      </c>
      <c r="E102" s="153">
        <v>3.9390000000000001</v>
      </c>
      <c r="F102" s="153">
        <v>17.023</v>
      </c>
      <c r="G102" s="92">
        <v>9.609</v>
      </c>
      <c r="H102" s="93">
        <f t="shared" si="13"/>
        <v>60.561</v>
      </c>
      <c r="M102" s="173"/>
    </row>
    <row r="103" spans="1:13" x14ac:dyDescent="0.2">
      <c r="A103" s="245" t="s">
        <v>62</v>
      </c>
      <c r="B103" s="42"/>
      <c r="C103" s="42"/>
      <c r="D103" s="151"/>
      <c r="E103" s="152"/>
      <c r="F103" s="152"/>
      <c r="G103" s="90"/>
      <c r="H103" s="91"/>
    </row>
    <row r="104" spans="1:13" x14ac:dyDescent="0.2">
      <c r="A104" s="1337" t="s">
        <v>1569</v>
      </c>
      <c r="B104" s="44"/>
      <c r="C104" s="44">
        <v>2014</v>
      </c>
      <c r="D104" s="382">
        <v>0</v>
      </c>
      <c r="E104" s="150">
        <v>0</v>
      </c>
      <c r="F104" s="150">
        <v>0.21030000000000001</v>
      </c>
      <c r="G104" s="150">
        <v>0</v>
      </c>
      <c r="H104" s="89">
        <f t="shared" ref="H104:H113" si="15">SUM(D104:G104)</f>
        <v>0.21030000000000001</v>
      </c>
    </row>
    <row r="105" spans="1:13" x14ac:dyDescent="0.2">
      <c r="A105" s="1338"/>
      <c r="B105" s="43"/>
      <c r="C105" s="42">
        <v>2015</v>
      </c>
      <c r="D105" s="151">
        <v>2.4999999999999994E-2</v>
      </c>
      <c r="E105" s="152">
        <v>0</v>
      </c>
      <c r="F105" s="152">
        <v>0.128</v>
      </c>
      <c r="G105" s="152">
        <v>0</v>
      </c>
      <c r="H105" s="91">
        <f t="shared" si="15"/>
        <v>0.153</v>
      </c>
    </row>
    <row r="106" spans="1:13" x14ac:dyDescent="0.2">
      <c r="A106" s="1338"/>
      <c r="B106" s="43"/>
      <c r="C106" s="43">
        <v>2016</v>
      </c>
      <c r="D106" s="151">
        <v>0.15300000000000002</v>
      </c>
      <c r="E106" s="152">
        <v>0</v>
      </c>
      <c r="F106" s="152">
        <v>0.59</v>
      </c>
      <c r="G106" s="152">
        <v>0</v>
      </c>
      <c r="H106" s="91">
        <f t="shared" si="15"/>
        <v>0.74299999999999999</v>
      </c>
    </row>
    <row r="107" spans="1:13" x14ac:dyDescent="0.2">
      <c r="A107" s="1338"/>
      <c r="C107" s="43">
        <v>2017</v>
      </c>
      <c r="D107" s="151">
        <v>0.59899999999999998</v>
      </c>
      <c r="E107" s="152">
        <v>0</v>
      </c>
      <c r="F107" s="152">
        <v>1.3748000000000002</v>
      </c>
      <c r="G107" s="152">
        <v>0</v>
      </c>
      <c r="H107" s="91">
        <f t="shared" si="15"/>
        <v>1.9738000000000002</v>
      </c>
    </row>
    <row r="108" spans="1:13" x14ac:dyDescent="0.2">
      <c r="A108" s="1338"/>
      <c r="B108" s="43" t="s">
        <v>1521</v>
      </c>
      <c r="C108" s="42">
        <v>2018</v>
      </c>
      <c r="D108" s="151">
        <v>1.5698000000000003</v>
      </c>
      <c r="E108" s="152">
        <v>0</v>
      </c>
      <c r="F108" s="152">
        <v>2.5867</v>
      </c>
      <c r="G108" s="152">
        <v>0.01</v>
      </c>
      <c r="H108" s="91">
        <f t="shared" si="15"/>
        <v>4.1665000000000001</v>
      </c>
    </row>
    <row r="109" spans="1:13" x14ac:dyDescent="0.2">
      <c r="A109" s="1338"/>
      <c r="B109" s="43"/>
      <c r="C109" s="42">
        <v>2019</v>
      </c>
      <c r="D109" s="151">
        <v>4.3372999999999982</v>
      </c>
      <c r="E109" s="152">
        <v>0.17700000000000005</v>
      </c>
      <c r="F109" s="152">
        <v>5.1922499999999987</v>
      </c>
      <c r="G109" s="152">
        <v>0.37</v>
      </c>
      <c r="H109" s="91">
        <f>SUM(D109:G109)</f>
        <v>10.076549999999996</v>
      </c>
    </row>
    <row r="110" spans="1:13" x14ac:dyDescent="0.2">
      <c r="A110" s="1338"/>
      <c r="B110" s="43"/>
      <c r="C110" s="42">
        <v>2020</v>
      </c>
      <c r="D110" s="151">
        <v>8.2460000000000004</v>
      </c>
      <c r="E110" s="152">
        <v>0.49000000000000021</v>
      </c>
      <c r="F110" s="152">
        <v>3.4329999999999998</v>
      </c>
      <c r="G110" s="152">
        <v>0.10000000000000009</v>
      </c>
      <c r="H110" s="91">
        <f>SUM(D110:G110)</f>
        <v>12.269</v>
      </c>
    </row>
    <row r="111" spans="1:13" x14ac:dyDescent="0.2">
      <c r="A111" s="1338"/>
      <c r="B111" s="43" t="s">
        <v>2494</v>
      </c>
      <c r="C111" s="42">
        <v>2021</v>
      </c>
      <c r="D111" s="151">
        <v>11.337</v>
      </c>
      <c r="E111" s="152">
        <v>0.27</v>
      </c>
      <c r="F111" s="152">
        <v>5.0119999999999996</v>
      </c>
      <c r="G111" s="152">
        <v>0.74299999999999999</v>
      </c>
      <c r="H111" s="91">
        <f t="shared" ref="H111:H112" si="16">SUM(D111:G111)</f>
        <v>17.361999999999998</v>
      </c>
    </row>
    <row r="112" spans="1:13" x14ac:dyDescent="0.2">
      <c r="A112" s="1338"/>
      <c r="B112" s="43"/>
      <c r="C112" s="42">
        <v>2022</v>
      </c>
      <c r="D112" s="151">
        <v>12.919</v>
      </c>
      <c r="E112" s="152">
        <v>2.3239999999999998</v>
      </c>
      <c r="F112" s="152">
        <v>2.3559999999999999</v>
      </c>
      <c r="G112" s="152">
        <v>1.3680000000000001</v>
      </c>
      <c r="H112" s="91">
        <f t="shared" si="16"/>
        <v>18.966999999999999</v>
      </c>
    </row>
    <row r="113" spans="1:13" x14ac:dyDescent="0.2">
      <c r="A113" s="1339"/>
      <c r="B113" s="46"/>
      <c r="C113" s="46">
        <v>2023</v>
      </c>
      <c r="D113" s="383">
        <v>13.9544</v>
      </c>
      <c r="E113" s="153">
        <v>3.6892999999999998</v>
      </c>
      <c r="F113" s="153">
        <v>1.2532000000000001</v>
      </c>
      <c r="G113" s="153">
        <v>1.1336999999999999</v>
      </c>
      <c r="H113" s="93">
        <f t="shared" si="15"/>
        <v>20.0306</v>
      </c>
      <c r="M113" s="173"/>
    </row>
    <row r="114" spans="1:13" x14ac:dyDescent="0.2">
      <c r="A114" s="245" t="s">
        <v>62</v>
      </c>
      <c r="B114" s="42"/>
      <c r="C114" s="42"/>
      <c r="D114" s="151"/>
      <c r="E114" s="152"/>
      <c r="F114" s="152"/>
      <c r="G114" s="90"/>
      <c r="H114" s="91"/>
    </row>
    <row r="115" spans="1:13" x14ac:dyDescent="0.2">
      <c r="A115" s="1340" t="s">
        <v>2495</v>
      </c>
      <c r="B115" s="44"/>
      <c r="C115" s="44">
        <v>2014</v>
      </c>
      <c r="D115" s="382">
        <v>6.0000000000000001E-3</v>
      </c>
      <c r="E115" s="150">
        <v>0</v>
      </c>
      <c r="F115" s="150">
        <v>0</v>
      </c>
      <c r="G115" s="150">
        <v>0</v>
      </c>
      <c r="H115" s="89">
        <f t="shared" ref="H115:H124" si="17">SUM(D115:G115)</f>
        <v>6.0000000000000001E-3</v>
      </c>
    </row>
    <row r="116" spans="1:13" x14ac:dyDescent="0.2">
      <c r="A116" s="1338"/>
      <c r="B116" s="43"/>
      <c r="C116" s="42">
        <v>2015</v>
      </c>
      <c r="D116" s="151">
        <v>1.0000000000000009E-2</v>
      </c>
      <c r="E116" s="152">
        <v>0</v>
      </c>
      <c r="F116" s="152">
        <v>0.42099999999999999</v>
      </c>
      <c r="G116" s="152">
        <v>0</v>
      </c>
      <c r="H116" s="91">
        <f t="shared" si="17"/>
        <v>0.43099999999999999</v>
      </c>
    </row>
    <row r="117" spans="1:13" x14ac:dyDescent="0.2">
      <c r="A117" s="1338"/>
      <c r="B117" s="43"/>
      <c r="C117" s="43">
        <v>2016</v>
      </c>
      <c r="D117" s="151">
        <v>0.32596999999999987</v>
      </c>
      <c r="E117" s="152">
        <v>0</v>
      </c>
      <c r="F117" s="152">
        <v>0.38900000000000001</v>
      </c>
      <c r="G117" s="152">
        <v>0</v>
      </c>
      <c r="H117" s="91">
        <f t="shared" si="17"/>
        <v>0.71496999999999988</v>
      </c>
    </row>
    <row r="118" spans="1:13" x14ac:dyDescent="0.2">
      <c r="A118" s="1338"/>
      <c r="C118" s="43">
        <v>2017</v>
      </c>
      <c r="D118" s="151">
        <v>0.64420000076293937</v>
      </c>
      <c r="E118" s="152">
        <v>0</v>
      </c>
      <c r="F118" s="152">
        <v>0.32247999954223633</v>
      </c>
      <c r="G118" s="152">
        <v>0</v>
      </c>
      <c r="H118" s="91">
        <f t="shared" si="17"/>
        <v>0.96668000030517565</v>
      </c>
    </row>
    <row r="119" spans="1:13" x14ac:dyDescent="0.2">
      <c r="A119" s="1338"/>
      <c r="B119" s="43" t="s">
        <v>1521</v>
      </c>
      <c r="C119" s="42">
        <v>2018</v>
      </c>
      <c r="D119" s="151">
        <v>1.0987800005999999</v>
      </c>
      <c r="E119" s="152">
        <v>0</v>
      </c>
      <c r="F119" s="152">
        <v>0.68589999759999998</v>
      </c>
      <c r="G119" s="152">
        <v>0</v>
      </c>
      <c r="H119" s="91">
        <f t="shared" si="17"/>
        <v>1.7846799981999999</v>
      </c>
    </row>
    <row r="120" spans="1:13" x14ac:dyDescent="0.2">
      <c r="A120" s="1338"/>
      <c r="B120" s="43"/>
      <c r="C120" s="42">
        <v>2019</v>
      </c>
      <c r="D120" s="151">
        <v>1.0622800006866455</v>
      </c>
      <c r="E120" s="152">
        <v>0</v>
      </c>
      <c r="F120" s="152">
        <v>0.63889999961853028</v>
      </c>
      <c r="G120" s="152">
        <v>0</v>
      </c>
      <c r="H120" s="91">
        <f>SUM(D120:G120)</f>
        <v>1.7011800003051758</v>
      </c>
    </row>
    <row r="121" spans="1:13" x14ac:dyDescent="0.2">
      <c r="A121" s="1338"/>
      <c r="B121" s="43"/>
      <c r="C121" s="42">
        <v>2020</v>
      </c>
      <c r="D121" s="151">
        <v>2.3669000000000002</v>
      </c>
      <c r="E121" s="152">
        <v>1.5400000000000524E-2</v>
      </c>
      <c r="F121" s="152">
        <v>1.1357999999999999</v>
      </c>
      <c r="G121" s="152">
        <v>0.45860000000000012</v>
      </c>
      <c r="H121" s="91">
        <f>SUM(D121:G121)</f>
        <v>3.9767000000000006</v>
      </c>
    </row>
    <row r="122" spans="1:13" x14ac:dyDescent="0.2">
      <c r="A122" s="1338"/>
      <c r="B122" s="43" t="s">
        <v>2494</v>
      </c>
      <c r="C122" s="42">
        <v>2021</v>
      </c>
      <c r="D122" s="151">
        <v>2.4029999999999996</v>
      </c>
      <c r="E122" s="152">
        <v>0.45339999999999997</v>
      </c>
      <c r="F122" s="152">
        <v>0.98220000000000007</v>
      </c>
      <c r="G122" s="152">
        <v>0.6018</v>
      </c>
      <c r="H122" s="91">
        <f t="shared" si="17"/>
        <v>4.4403999999999995</v>
      </c>
    </row>
    <row r="123" spans="1:13" x14ac:dyDescent="0.2">
      <c r="A123" s="1338"/>
      <c r="B123" s="43"/>
      <c r="C123" s="42">
        <v>2022</v>
      </c>
      <c r="D123" s="151">
        <v>2.9531999999999998</v>
      </c>
      <c r="E123" s="152">
        <v>1.0085999999999999</v>
      </c>
      <c r="F123" s="152">
        <v>1.159</v>
      </c>
      <c r="G123" s="152">
        <v>0.98409999999999997</v>
      </c>
      <c r="H123" s="91">
        <f t="shared" si="17"/>
        <v>6.1048999999999998</v>
      </c>
    </row>
    <row r="124" spans="1:13" x14ac:dyDescent="0.2">
      <c r="A124" s="1339"/>
      <c r="B124" s="46"/>
      <c r="C124" s="46">
        <v>2023</v>
      </c>
      <c r="D124" s="383">
        <v>3.6450999999999998</v>
      </c>
      <c r="E124" s="153">
        <v>1.8742000000000001</v>
      </c>
      <c r="F124" s="153">
        <v>0.88900000000000001</v>
      </c>
      <c r="G124" s="153">
        <v>0.1197</v>
      </c>
      <c r="H124" s="93">
        <f t="shared" si="17"/>
        <v>6.5279999999999996</v>
      </c>
      <c r="M124" s="173"/>
    </row>
    <row r="125" spans="1:13" x14ac:dyDescent="0.2">
      <c r="H125" s="3"/>
    </row>
    <row r="126" spans="1:13" x14ac:dyDescent="0.2">
      <c r="H126" s="3"/>
    </row>
  </sheetData>
  <mergeCells count="9">
    <mergeCell ref="A93:A102"/>
    <mergeCell ref="A104:A113"/>
    <mergeCell ref="A115:A124"/>
    <mergeCell ref="A27:A36"/>
    <mergeCell ref="A38:A47"/>
    <mergeCell ref="A49:A58"/>
    <mergeCell ref="A60:A69"/>
    <mergeCell ref="A71:A80"/>
    <mergeCell ref="A82:A91"/>
  </mergeCells>
  <pageMargins left="0.75" right="0.75" top="1" bottom="1" header="0.5" footer="0.5"/>
  <headerFooter alignWithMargins="0"/>
  <drawing r:id="rId1"/>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9269631-CD54-4C79-B554-05C1861CDECA}">
  <sheetPr>
    <tabColor theme="2" tint="-0.499984740745262"/>
  </sheetPr>
  <dimension ref="A1:R42"/>
  <sheetViews>
    <sheetView zoomScaleNormal="100" workbookViewId="0">
      <selection activeCell="H54" sqref="H54"/>
    </sheetView>
  </sheetViews>
  <sheetFormatPr defaultColWidth="8.85546875" defaultRowHeight="12.75" x14ac:dyDescent="0.2"/>
  <cols>
    <col min="2" max="2" width="10.42578125" bestFit="1" customWidth="1"/>
    <col min="3" max="3" width="18.85546875" bestFit="1" customWidth="1"/>
    <col min="4" max="4" width="15" bestFit="1" customWidth="1"/>
    <col min="5" max="5" width="12" bestFit="1" customWidth="1"/>
    <col min="6" max="6" width="12.42578125" bestFit="1" customWidth="1"/>
    <col min="7" max="7" width="15.7109375" bestFit="1" customWidth="1"/>
    <col min="8" max="8" width="24" customWidth="1"/>
    <col min="9" max="9" width="10.42578125" bestFit="1" customWidth="1"/>
    <col min="10" max="10" width="13.7109375" bestFit="1" customWidth="1"/>
    <col min="11" max="11" width="9.85546875" customWidth="1"/>
    <col min="12" max="12" width="4.140625" customWidth="1"/>
    <col min="13" max="13" width="13.7109375" bestFit="1" customWidth="1"/>
    <col min="14" max="14" width="12.42578125" customWidth="1"/>
  </cols>
  <sheetData>
    <row r="1" spans="1:1" ht="15" x14ac:dyDescent="0.25">
      <c r="A1" s="12" t="s">
        <v>2890</v>
      </c>
    </row>
    <row r="22" spans="1:18" x14ac:dyDescent="0.2">
      <c r="A22" s="23" t="s">
        <v>70</v>
      </c>
      <c r="I22" s="23" t="s">
        <v>70</v>
      </c>
    </row>
    <row r="23" spans="1:18" x14ac:dyDescent="0.2">
      <c r="A23" s="23" t="s">
        <v>2900</v>
      </c>
      <c r="I23" s="6" t="s">
        <v>2903</v>
      </c>
    </row>
    <row r="24" spans="1:18" x14ac:dyDescent="0.2">
      <c r="A24" s="23" t="s">
        <v>2902</v>
      </c>
    </row>
    <row r="25" spans="1:18" x14ac:dyDescent="0.2">
      <c r="A25" s="23" t="s">
        <v>2901</v>
      </c>
    </row>
    <row r="26" spans="1:18" x14ac:dyDescent="0.2">
      <c r="A26" s="23"/>
    </row>
    <row r="27" spans="1:18" x14ac:dyDescent="0.2">
      <c r="A27" s="1054" t="s">
        <v>2870</v>
      </c>
      <c r="I27" t="s">
        <v>2896</v>
      </c>
    </row>
    <row r="28" spans="1:18" x14ac:dyDescent="0.2">
      <c r="A28" s="1054"/>
    </row>
    <row r="29" spans="1:18" x14ac:dyDescent="0.2">
      <c r="A29" s="132"/>
      <c r="B29" s="1091" t="s">
        <v>2864</v>
      </c>
      <c r="C29" s="1092" t="s">
        <v>2863</v>
      </c>
      <c r="D29" s="1092" t="s">
        <v>2861</v>
      </c>
      <c r="E29" s="1092" t="s">
        <v>2865</v>
      </c>
      <c r="F29" s="1092" t="s">
        <v>2860</v>
      </c>
      <c r="G29" s="1093" t="s">
        <v>2862</v>
      </c>
      <c r="J29" s="1240" t="s">
        <v>2897</v>
      </c>
      <c r="K29" s="1240"/>
      <c r="L29" s="1099"/>
      <c r="M29" s="1341" t="s">
        <v>2899</v>
      </c>
      <c r="N29" s="1240"/>
    </row>
    <row r="30" spans="1:18" x14ac:dyDescent="0.2">
      <c r="A30" t="s">
        <v>2866</v>
      </c>
      <c r="B30" s="1094">
        <v>0</v>
      </c>
      <c r="C30" s="220">
        <v>1.9242999999999999</v>
      </c>
      <c r="D30" s="220">
        <v>4.8450899999999999</v>
      </c>
      <c r="E30" s="220">
        <v>21.802299999999999</v>
      </c>
      <c r="F30" s="220">
        <v>7.1826000000000008</v>
      </c>
      <c r="G30" s="789">
        <v>33.798879999999997</v>
      </c>
      <c r="J30" s="1110" t="s">
        <v>2895</v>
      </c>
      <c r="K30" s="1111" t="s">
        <v>17</v>
      </c>
      <c r="L30" s="1099"/>
      <c r="M30" s="1110" t="s">
        <v>2895</v>
      </c>
      <c r="N30" s="1111" t="s">
        <v>17</v>
      </c>
    </row>
    <row r="31" spans="1:18" x14ac:dyDescent="0.2">
      <c r="A31" t="s">
        <v>2854</v>
      </c>
      <c r="B31" s="1094">
        <v>0</v>
      </c>
      <c r="C31" s="220">
        <v>3.8475999999999999</v>
      </c>
      <c r="D31" s="220">
        <v>16.468499999999999</v>
      </c>
      <c r="E31" s="220">
        <v>15.039400000000001</v>
      </c>
      <c r="F31" s="220">
        <v>7.9039999999999999</v>
      </c>
      <c r="G31" s="789">
        <v>19.032599999999999</v>
      </c>
      <c r="I31" t="s">
        <v>2891</v>
      </c>
      <c r="J31" s="1104">
        <v>44</v>
      </c>
      <c r="K31" s="1105">
        <v>796</v>
      </c>
      <c r="L31" s="1101"/>
      <c r="M31" s="1108">
        <v>8314.59</v>
      </c>
      <c r="N31" s="739">
        <v>44433.31</v>
      </c>
      <c r="R31" s="989"/>
    </row>
    <row r="32" spans="1:18" x14ac:dyDescent="0.2">
      <c r="A32" t="s">
        <v>2855</v>
      </c>
      <c r="B32" s="1094">
        <v>0.35199999999999998</v>
      </c>
      <c r="C32" s="220">
        <v>3.8334000000000001</v>
      </c>
      <c r="D32" s="220">
        <v>34.460500000000003</v>
      </c>
      <c r="E32" s="220">
        <v>15.220499999999999</v>
      </c>
      <c r="F32" s="220">
        <v>29.367000000000001</v>
      </c>
      <c r="G32" s="789">
        <v>26.008099999999999</v>
      </c>
      <c r="I32" t="s">
        <v>2892</v>
      </c>
      <c r="J32" s="1104">
        <v>169</v>
      </c>
      <c r="K32" s="1105">
        <v>579</v>
      </c>
      <c r="L32" s="1101"/>
      <c r="M32" s="1108">
        <v>57265.5</v>
      </c>
      <c r="N32" s="739">
        <v>64990.02</v>
      </c>
      <c r="R32" s="989"/>
    </row>
    <row r="33" spans="1:18" x14ac:dyDescent="0.2">
      <c r="A33" t="s">
        <v>2856</v>
      </c>
      <c r="B33" s="1094">
        <v>4.4930000000000003</v>
      </c>
      <c r="C33" s="220">
        <v>28.534700000000001</v>
      </c>
      <c r="D33" s="220">
        <v>34.891599999999997</v>
      </c>
      <c r="E33" s="220">
        <v>27.106999999999999</v>
      </c>
      <c r="F33" s="220">
        <v>44.892600000000002</v>
      </c>
      <c r="G33" s="789">
        <v>25.613320000000002</v>
      </c>
      <c r="I33" t="s">
        <v>2893</v>
      </c>
      <c r="J33" s="1104">
        <v>15</v>
      </c>
      <c r="K33" s="1105">
        <v>81</v>
      </c>
      <c r="L33" s="1101"/>
      <c r="M33" s="1108">
        <v>4395</v>
      </c>
      <c r="N33" s="739">
        <v>6762.2</v>
      </c>
      <c r="R33" s="989"/>
    </row>
    <row r="34" spans="1:18" x14ac:dyDescent="0.2">
      <c r="A34" t="s">
        <v>2857</v>
      </c>
      <c r="B34" s="1094">
        <v>1.4279999999999999</v>
      </c>
      <c r="C34" s="220">
        <v>44.43</v>
      </c>
      <c r="D34" s="220">
        <v>14.404999999999999</v>
      </c>
      <c r="E34" s="220">
        <v>41.560499999999998</v>
      </c>
      <c r="F34" s="220">
        <v>28.783999999999999</v>
      </c>
      <c r="G34" s="789">
        <v>12.532</v>
      </c>
      <c r="I34" t="s">
        <v>2894</v>
      </c>
      <c r="J34" s="1106">
        <v>223</v>
      </c>
      <c r="K34" s="1107">
        <v>4474</v>
      </c>
      <c r="L34" s="1101"/>
      <c r="M34" s="1109">
        <v>52398.1</v>
      </c>
      <c r="N34" s="760">
        <v>318406.5</v>
      </c>
      <c r="R34" s="989"/>
    </row>
    <row r="35" spans="1:18" x14ac:dyDescent="0.2">
      <c r="A35" t="s">
        <v>2858</v>
      </c>
      <c r="B35" s="1094">
        <v>7.109</v>
      </c>
      <c r="C35" s="220">
        <v>67.071799999999996</v>
      </c>
      <c r="D35" s="220">
        <v>13.206</v>
      </c>
      <c r="E35" s="220">
        <v>29.646999999999998</v>
      </c>
      <c r="F35" s="220">
        <v>8.9879999999999995</v>
      </c>
      <c r="G35" s="789">
        <v>4.6539999999999999</v>
      </c>
    </row>
    <row r="36" spans="1:18" x14ac:dyDescent="0.2">
      <c r="A36" t="s">
        <v>2859</v>
      </c>
      <c r="B36" s="1094">
        <v>4.0810000000000004</v>
      </c>
      <c r="C36" s="220">
        <v>70.513000000000005</v>
      </c>
      <c r="D36" s="220">
        <v>5.7430000000000003</v>
      </c>
      <c r="E36" s="220">
        <v>15.574</v>
      </c>
      <c r="F36" s="220">
        <v>3.79</v>
      </c>
      <c r="G36" s="789">
        <v>1.8009999999999999</v>
      </c>
      <c r="I36" s="234" t="s">
        <v>2891</v>
      </c>
      <c r="J36" s="1103">
        <f>J31/SUM(J$31:J$34)</f>
        <v>9.7560975609756101E-2</v>
      </c>
      <c r="K36" s="1103">
        <f>K31/SUM(K$31:K$34)</f>
        <v>0.1342327150084317</v>
      </c>
      <c r="L36" s="234"/>
      <c r="M36" s="1103">
        <f>M31/SUM(M$31:M$34)</f>
        <v>6.7944539159271733E-2</v>
      </c>
      <c r="N36" s="1103">
        <f>N31/SUM(N$31:N$34)</f>
        <v>0.10224142858763424</v>
      </c>
    </row>
    <row r="37" spans="1:18" x14ac:dyDescent="0.2">
      <c r="A37" t="s">
        <v>2867</v>
      </c>
      <c r="B37" s="1094">
        <v>0.33</v>
      </c>
      <c r="C37" s="220">
        <v>10.596</v>
      </c>
      <c r="D37" s="220">
        <v>2.2250000000000001</v>
      </c>
      <c r="E37" s="220">
        <v>4.391</v>
      </c>
      <c r="F37" s="220">
        <v>0</v>
      </c>
      <c r="G37" s="789">
        <v>4.282</v>
      </c>
      <c r="I37" s="234" t="s">
        <v>2892</v>
      </c>
      <c r="J37" s="1103">
        <f t="shared" ref="J37" si="0">J32/SUM(J$31:J$34)</f>
        <v>0.37472283813747226</v>
      </c>
      <c r="K37" s="1103">
        <f t="shared" ref="K37" si="1">K32/SUM(K$31:K$34)</f>
        <v>9.7639123102866779E-2</v>
      </c>
      <c r="L37" s="234"/>
      <c r="M37" s="1103">
        <f t="shared" ref="M37:N39" si="2">M32/SUM(M$31:M$34)</f>
        <v>0.46795789175717328</v>
      </c>
      <c r="N37" s="1103">
        <f t="shared" si="2"/>
        <v>0.14954259515527701</v>
      </c>
    </row>
    <row r="38" spans="1:18" x14ac:dyDescent="0.2">
      <c r="A38" t="s">
        <v>2868</v>
      </c>
      <c r="B38" s="1094">
        <v>4.5</v>
      </c>
      <c r="C38" s="220">
        <v>16.135000000000002</v>
      </c>
      <c r="D38" s="220">
        <v>1.65</v>
      </c>
      <c r="E38" s="220">
        <v>4.6050000000000004</v>
      </c>
      <c r="F38" s="220">
        <v>0</v>
      </c>
      <c r="G38" s="789">
        <v>1.78</v>
      </c>
      <c r="I38" s="234" t="s">
        <v>2893</v>
      </c>
      <c r="J38" s="1103">
        <f t="shared" ref="J38" si="3">J33/SUM(J$31:J$34)</f>
        <v>3.325942350332594E-2</v>
      </c>
      <c r="K38" s="1103">
        <f t="shared" ref="K38" si="4">K33/SUM(K$31:K$34)</f>
        <v>1.3659359190556492E-2</v>
      </c>
      <c r="L38" s="234"/>
      <c r="M38" s="1103">
        <f t="shared" si="2"/>
        <v>3.591472936188065E-2</v>
      </c>
      <c r="N38" s="1103">
        <f t="shared" si="2"/>
        <v>1.5559880377925937E-2</v>
      </c>
    </row>
    <row r="39" spans="1:18" x14ac:dyDescent="0.2">
      <c r="A39" s="132" t="s">
        <v>2869</v>
      </c>
      <c r="B39" s="1095">
        <v>0</v>
      </c>
      <c r="C39" s="785">
        <v>1.25</v>
      </c>
      <c r="D39" s="785">
        <v>2.1749999999999998</v>
      </c>
      <c r="E39" s="785">
        <v>0</v>
      </c>
      <c r="F39" s="785">
        <v>0</v>
      </c>
      <c r="G39" s="790">
        <v>0</v>
      </c>
      <c r="I39" s="234" t="s">
        <v>2894</v>
      </c>
      <c r="J39" s="1103">
        <f t="shared" ref="J39" si="5">J34/SUM(J$31:J$34)</f>
        <v>0.49445676274944567</v>
      </c>
      <c r="K39" s="1103">
        <f t="shared" ref="K39" si="6">K34/SUM(K$31:K$34)</f>
        <v>0.75446880269814498</v>
      </c>
      <c r="L39" s="234"/>
      <c r="M39" s="1103">
        <f t="shared" si="2"/>
        <v>0.42818283972167431</v>
      </c>
      <c r="N39" s="1103">
        <f t="shared" si="2"/>
        <v>0.73265609587916281</v>
      </c>
    </row>
    <row r="40" spans="1:18" x14ac:dyDescent="0.2">
      <c r="I40" s="234"/>
      <c r="J40" s="234"/>
      <c r="K40" s="1103"/>
      <c r="L40" s="234"/>
      <c r="M40" s="234"/>
      <c r="N40" s="234"/>
    </row>
    <row r="41" spans="1:18" x14ac:dyDescent="0.2">
      <c r="K41" s="989"/>
    </row>
    <row r="42" spans="1:18" x14ac:dyDescent="0.2">
      <c r="K42" s="989"/>
    </row>
  </sheetData>
  <mergeCells count="2">
    <mergeCell ref="J29:K29"/>
    <mergeCell ref="M29:N29"/>
  </mergeCells>
  <pageMargins left="0.7" right="0.7" top="0.75" bottom="0.75" header="0.3" footer="0.3"/>
  <drawing r:id="rId1"/>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B22F767-7EE7-4A82-AC83-9047D5AFB087}">
  <sheetPr>
    <tabColor theme="2" tint="-0.499984740745262"/>
  </sheetPr>
  <dimension ref="A1:AO59"/>
  <sheetViews>
    <sheetView workbookViewId="0">
      <selection activeCell="J57" sqref="J57"/>
    </sheetView>
  </sheetViews>
  <sheetFormatPr defaultColWidth="8.42578125" defaultRowHeight="12.75" x14ac:dyDescent="0.2"/>
  <cols>
    <col min="1" max="1" width="17.140625" style="1" customWidth="1"/>
    <col min="2" max="4" width="9.140625" style="1" customWidth="1"/>
    <col min="5" max="5" width="5.42578125" style="1" customWidth="1"/>
    <col min="6" max="6" width="17.42578125" style="1" customWidth="1"/>
    <col min="7" max="8" width="13.140625" style="3" customWidth="1"/>
    <col min="9" max="9" width="13.140625" style="1" customWidth="1"/>
    <col min="10" max="12" width="13.140625" style="3" customWidth="1"/>
    <col min="13" max="13" width="17.42578125" style="3" bestFit="1" customWidth="1"/>
    <col min="14" max="14" width="13.140625" style="3" customWidth="1"/>
    <col min="15" max="17" width="13.140625" style="1" customWidth="1"/>
    <col min="18" max="18" width="18.42578125" style="1" customWidth="1"/>
    <col min="19" max="22" width="11.85546875" style="1" customWidth="1"/>
    <col min="23" max="25" width="9" style="1" bestFit="1" customWidth="1"/>
    <col min="26" max="42" width="8.42578125" style="1"/>
    <col min="43" max="44" width="9" style="1" bestFit="1" customWidth="1"/>
    <col min="45" max="16384" width="8.42578125" style="1"/>
  </cols>
  <sheetData>
    <row r="1" spans="1:17" ht="15" x14ac:dyDescent="0.25">
      <c r="A1" s="955" t="s">
        <v>2537</v>
      </c>
    </row>
    <row r="3" spans="1:17" x14ac:dyDescent="0.2">
      <c r="A3" s="24"/>
    </row>
    <row r="4" spans="1:17" ht="12.6" customHeight="1" x14ac:dyDescent="0.2">
      <c r="A4" s="29"/>
      <c r="M4" s="1342" t="s">
        <v>9</v>
      </c>
      <c r="N4" s="1343" t="s">
        <v>411</v>
      </c>
      <c r="O4" s="1343"/>
      <c r="P4" s="1343"/>
      <c r="Q4" s="1343"/>
    </row>
    <row r="5" spans="1:17" ht="12.75" customHeight="1" x14ac:dyDescent="0.2">
      <c r="A5" s="23"/>
      <c r="F5" s="246"/>
      <c r="M5" s="1342"/>
      <c r="N5" s="1343"/>
      <c r="O5" s="1343"/>
      <c r="P5" s="1343"/>
      <c r="Q5" s="1343"/>
    </row>
    <row r="6" spans="1:17" x14ac:dyDescent="0.2">
      <c r="M6" s="1342"/>
      <c r="N6" s="247" t="s">
        <v>17</v>
      </c>
      <c r="O6" s="247" t="s">
        <v>8</v>
      </c>
      <c r="P6" s="247" t="s">
        <v>22</v>
      </c>
      <c r="Q6" s="247" t="s">
        <v>97</v>
      </c>
    </row>
    <row r="7" spans="1:17" x14ac:dyDescent="0.2">
      <c r="M7" s="722" t="s">
        <v>7</v>
      </c>
      <c r="N7" s="956">
        <f>H33/(H33+M33)</f>
        <v>0.97733922641020254</v>
      </c>
      <c r="O7" s="956">
        <f t="shared" ref="O7:O16" si="0">G33/(G33+L33)</f>
        <v>0.33992450116843431</v>
      </c>
      <c r="P7" s="956">
        <f t="shared" ref="P7:Q16" si="1">I33/(I33+N33)</f>
        <v>0.88130220886849142</v>
      </c>
      <c r="Q7" s="956">
        <f>J33/(J33+O33)</f>
        <v>0.52090543662962485</v>
      </c>
    </row>
    <row r="8" spans="1:17" x14ac:dyDescent="0.2">
      <c r="M8" s="722" t="s">
        <v>2</v>
      </c>
      <c r="N8" s="956">
        <f t="shared" ref="N8:N16" si="2">H34/(H34+M34)</f>
        <v>0.48557247870599696</v>
      </c>
      <c r="O8" s="956">
        <f t="shared" si="0"/>
        <v>6.678905498732407E-2</v>
      </c>
      <c r="P8" s="956">
        <f t="shared" si="1"/>
        <v>4.3800723094231629E-2</v>
      </c>
      <c r="Q8" s="956">
        <f t="shared" si="1"/>
        <v>0.34407989255299709</v>
      </c>
    </row>
    <row r="9" spans="1:17" x14ac:dyDescent="0.2">
      <c r="M9" s="722" t="s">
        <v>6</v>
      </c>
      <c r="N9" s="956">
        <f t="shared" si="2"/>
        <v>0.30543811274509808</v>
      </c>
      <c r="O9" s="956">
        <f t="shared" si="0"/>
        <v>0</v>
      </c>
      <c r="P9" s="956">
        <f t="shared" si="1"/>
        <v>9.7135740971357409E-2</v>
      </c>
      <c r="Q9" s="956">
        <f t="shared" si="1"/>
        <v>7.7024145824242288E-2</v>
      </c>
    </row>
    <row r="10" spans="1:17" x14ac:dyDescent="0.2">
      <c r="M10" s="722" t="s">
        <v>4</v>
      </c>
      <c r="N10" s="956">
        <f>H36/(H36+M36)</f>
        <v>0.34554625510590459</v>
      </c>
      <c r="O10" s="956">
        <f t="shared" si="0"/>
        <v>0.12730560348395231</v>
      </c>
      <c r="P10" s="956">
        <f t="shared" si="1"/>
        <v>0</v>
      </c>
      <c r="Q10" s="956">
        <f t="shared" si="1"/>
        <v>0.63128436511264074</v>
      </c>
    </row>
    <row r="11" spans="1:17" x14ac:dyDescent="0.2">
      <c r="M11" s="722" t="s">
        <v>5</v>
      </c>
      <c r="N11" s="956">
        <f t="shared" si="2"/>
        <v>0.24078160414565716</v>
      </c>
      <c r="O11" s="956">
        <f t="shared" si="0"/>
        <v>4.0680822624348925E-2</v>
      </c>
      <c r="P11" s="956">
        <f t="shared" si="1"/>
        <v>0</v>
      </c>
      <c r="Q11" s="956">
        <f t="shared" si="1"/>
        <v>0.14841342757002751</v>
      </c>
    </row>
    <row r="12" spans="1:17" x14ac:dyDescent="0.2">
      <c r="M12" s="722" t="s">
        <v>1</v>
      </c>
      <c r="N12" s="956">
        <f t="shared" si="2"/>
        <v>0.24189296269392199</v>
      </c>
      <c r="O12" s="956">
        <f t="shared" si="0"/>
        <v>8.2405387281708365E-3</v>
      </c>
      <c r="P12" s="956">
        <f t="shared" si="1"/>
        <v>0</v>
      </c>
      <c r="Q12" s="956">
        <f t="shared" si="1"/>
        <v>0.35370265265307466</v>
      </c>
    </row>
    <row r="13" spans="1:17" x14ac:dyDescent="0.2">
      <c r="M13" s="722" t="s">
        <v>3</v>
      </c>
      <c r="N13" s="956">
        <f t="shared" si="2"/>
        <v>0.22370832714122951</v>
      </c>
      <c r="O13" s="956">
        <f t="shared" si="0"/>
        <v>1.7443934603697916E-2</v>
      </c>
      <c r="P13" s="956">
        <f t="shared" si="1"/>
        <v>2.9060066740823138E-2</v>
      </c>
      <c r="Q13" s="956">
        <f t="shared" si="1"/>
        <v>0.3221221900930008</v>
      </c>
    </row>
    <row r="14" spans="1:17" x14ac:dyDescent="0.2">
      <c r="M14" s="722" t="s">
        <v>73</v>
      </c>
      <c r="N14" s="956">
        <f t="shared" si="2"/>
        <v>0.34245372679786945</v>
      </c>
      <c r="O14" s="956">
        <f t="shared" si="0"/>
        <v>0</v>
      </c>
      <c r="P14" s="956">
        <f t="shared" si="1"/>
        <v>3.6035352577476008E-3</v>
      </c>
      <c r="Q14" s="956">
        <f t="shared" si="1"/>
        <v>0.6340221887137576</v>
      </c>
    </row>
    <row r="15" spans="1:17" x14ac:dyDescent="0.2">
      <c r="M15" s="722" t="s">
        <v>72</v>
      </c>
      <c r="N15" s="956">
        <f t="shared" si="2"/>
        <v>0.81364268076129764</v>
      </c>
      <c r="O15" s="956">
        <f t="shared" si="0"/>
        <v>0.29619344851559443</v>
      </c>
      <c r="P15" s="956">
        <f t="shared" si="1"/>
        <v>0.28606134224111751</v>
      </c>
      <c r="Q15" s="956">
        <f t="shared" si="1"/>
        <v>0.7148952063443238</v>
      </c>
    </row>
    <row r="16" spans="1:17" x14ac:dyDescent="0.2">
      <c r="M16" s="604" t="s">
        <v>10</v>
      </c>
      <c r="N16" s="957">
        <f t="shared" si="2"/>
        <v>0.55156418750418135</v>
      </c>
      <c r="O16" s="957">
        <f t="shared" si="0"/>
        <v>0.13972350202207223</v>
      </c>
      <c r="P16" s="957">
        <f t="shared" si="1"/>
        <v>0.12395913812344408</v>
      </c>
      <c r="Q16" s="957">
        <f>J42/(J42+O42)</f>
        <v>0.52321017738806852</v>
      </c>
    </row>
    <row r="21" spans="1:22" x14ac:dyDescent="0.2">
      <c r="A21" s="23"/>
    </row>
    <row r="22" spans="1:22" x14ac:dyDescent="0.2">
      <c r="A22" s="23" t="s">
        <v>101</v>
      </c>
    </row>
    <row r="23" spans="1:22" x14ac:dyDescent="0.2">
      <c r="A23" s="84" t="s">
        <v>2198</v>
      </c>
    </row>
    <row r="24" spans="1:22" x14ac:dyDescent="0.2">
      <c r="A24" s="23" t="s">
        <v>70</v>
      </c>
    </row>
    <row r="25" spans="1:22" x14ac:dyDescent="0.2">
      <c r="A25" s="23"/>
    </row>
    <row r="26" spans="1:22" x14ac:dyDescent="0.2">
      <c r="A26" s="23"/>
    </row>
    <row r="27" spans="1:22" x14ac:dyDescent="0.2">
      <c r="A27" s="958"/>
      <c r="B27" s="959"/>
      <c r="C27" s="959"/>
      <c r="D27" s="959"/>
    </row>
    <row r="28" spans="1:22" ht="27.95" customHeight="1" x14ac:dyDescent="0.2">
      <c r="A28" s="1344" t="s">
        <v>2533</v>
      </c>
      <c r="B28" s="1344"/>
      <c r="C28" s="1344"/>
      <c r="D28" s="1344"/>
      <c r="F28" s="1" t="s">
        <v>2534</v>
      </c>
    </row>
    <row r="29" spans="1:22" x14ac:dyDescent="0.2">
      <c r="F29" s="960"/>
      <c r="G29" s="248" t="s">
        <v>65</v>
      </c>
      <c r="H29" s="244" t="s">
        <v>65</v>
      </c>
      <c r="I29" s="244" t="s">
        <v>99</v>
      </c>
      <c r="J29" s="244" t="s">
        <v>99</v>
      </c>
      <c r="K29" s="244" t="s">
        <v>65</v>
      </c>
      <c r="L29" s="171" t="s">
        <v>64</v>
      </c>
      <c r="M29" s="171" t="s">
        <v>64</v>
      </c>
      <c r="N29" s="244" t="s">
        <v>64</v>
      </c>
      <c r="O29" s="171" t="s">
        <v>64</v>
      </c>
      <c r="P29" s="244" t="s">
        <v>64</v>
      </c>
      <c r="Q29" s="244" t="s">
        <v>64</v>
      </c>
      <c r="R29" s="244" t="s">
        <v>64</v>
      </c>
      <c r="S29" s="249" t="s">
        <v>64</v>
      </c>
    </row>
    <row r="30" spans="1:22" x14ac:dyDescent="0.2">
      <c r="F30" s="24"/>
      <c r="G30" s="250" t="s">
        <v>8</v>
      </c>
      <c r="H30" s="27" t="s">
        <v>17</v>
      </c>
      <c r="I30" s="27" t="s">
        <v>100</v>
      </c>
      <c r="J30" s="27" t="s">
        <v>412</v>
      </c>
      <c r="K30" s="27" t="s">
        <v>39</v>
      </c>
      <c r="L30" s="39" t="s">
        <v>8</v>
      </c>
      <c r="M30" s="39" t="s">
        <v>17</v>
      </c>
      <c r="N30" s="27" t="s">
        <v>100</v>
      </c>
      <c r="O30" s="39" t="s">
        <v>97</v>
      </c>
      <c r="P30" s="27" t="s">
        <v>98</v>
      </c>
      <c r="Q30" s="27" t="s">
        <v>19</v>
      </c>
      <c r="R30" s="27" t="s">
        <v>69</v>
      </c>
      <c r="S30" s="251" t="s">
        <v>39</v>
      </c>
    </row>
    <row r="31" spans="1:22" x14ac:dyDescent="0.2">
      <c r="B31" s="252" t="s">
        <v>65</v>
      </c>
      <c r="C31" s="253" t="s">
        <v>64</v>
      </c>
      <c r="D31" s="385" t="s">
        <v>65</v>
      </c>
      <c r="F31" s="24"/>
      <c r="G31" s="250" t="s">
        <v>71</v>
      </c>
      <c r="H31" s="250" t="s">
        <v>71</v>
      </c>
      <c r="I31" s="250" t="s">
        <v>71</v>
      </c>
      <c r="J31" s="250" t="s">
        <v>71</v>
      </c>
      <c r="K31" s="250" t="s">
        <v>71</v>
      </c>
      <c r="L31" s="254" t="s">
        <v>71</v>
      </c>
      <c r="M31" s="254" t="s">
        <v>71</v>
      </c>
      <c r="N31" s="250" t="s">
        <v>71</v>
      </c>
      <c r="O31" s="254" t="s">
        <v>71</v>
      </c>
      <c r="P31" s="250" t="s">
        <v>71</v>
      </c>
      <c r="Q31" s="250" t="s">
        <v>71</v>
      </c>
      <c r="R31" s="250" t="s">
        <v>71</v>
      </c>
      <c r="S31" s="255" t="s">
        <v>71</v>
      </c>
    </row>
    <row r="32" spans="1:22" x14ac:dyDescent="0.2">
      <c r="A32" s="24"/>
      <c r="B32" s="36" t="s">
        <v>56</v>
      </c>
      <c r="C32" s="111" t="s">
        <v>56</v>
      </c>
      <c r="D32" s="256" t="s">
        <v>60</v>
      </c>
      <c r="F32" s="24"/>
      <c r="G32" s="257" t="s">
        <v>2535</v>
      </c>
      <c r="H32" s="257" t="s">
        <v>2535</v>
      </c>
      <c r="I32" s="257" t="s">
        <v>2535</v>
      </c>
      <c r="J32" s="257" t="s">
        <v>2535</v>
      </c>
      <c r="K32" s="257" t="s">
        <v>2535</v>
      </c>
      <c r="L32" s="257" t="s">
        <v>2535</v>
      </c>
      <c r="M32" s="257" t="s">
        <v>2535</v>
      </c>
      <c r="N32" s="257" t="s">
        <v>2535</v>
      </c>
      <c r="O32" s="257" t="s">
        <v>2535</v>
      </c>
      <c r="P32" s="257" t="s">
        <v>2197</v>
      </c>
      <c r="Q32" s="257" t="s">
        <v>2535</v>
      </c>
      <c r="R32" s="257" t="s">
        <v>2535</v>
      </c>
      <c r="S32" s="257" t="s">
        <v>2535</v>
      </c>
      <c r="V32" s="258"/>
    </row>
    <row r="33" spans="1:32" x14ac:dyDescent="0.2">
      <c r="A33" s="259" t="s">
        <v>17</v>
      </c>
      <c r="B33" s="311">
        <v>599.12489999485013</v>
      </c>
      <c r="C33" s="961">
        <v>487.10389000000004</v>
      </c>
      <c r="D33" s="962">
        <f>B33/SUM(B33:C33)</f>
        <v>0.55156418750205527</v>
      </c>
      <c r="F33" s="259" t="s">
        <v>7</v>
      </c>
      <c r="G33" s="723">
        <v>15128</v>
      </c>
      <c r="H33" s="723">
        <v>158327</v>
      </c>
      <c r="I33" s="723">
        <v>5338.4</v>
      </c>
      <c r="J33" s="258">
        <v>158486</v>
      </c>
      <c r="K33" s="262">
        <v>1575.4</v>
      </c>
      <c r="L33" s="262">
        <v>29376</v>
      </c>
      <c r="M33" s="262">
        <v>3671</v>
      </c>
      <c r="N33" s="262">
        <v>719</v>
      </c>
      <c r="O33" s="262">
        <v>145765</v>
      </c>
      <c r="P33" s="262">
        <v>3438</v>
      </c>
      <c r="Q33" s="262">
        <v>0</v>
      </c>
      <c r="R33" s="262">
        <v>0</v>
      </c>
      <c r="S33" s="262">
        <v>1462</v>
      </c>
      <c r="U33" s="3"/>
      <c r="V33" s="258"/>
    </row>
    <row r="34" spans="1:32" x14ac:dyDescent="0.2">
      <c r="A34" s="30" t="s">
        <v>68</v>
      </c>
      <c r="B34" s="260">
        <v>527.97554913032059</v>
      </c>
      <c r="C34" s="261">
        <v>493.70930000000004</v>
      </c>
      <c r="D34" s="963">
        <f t="shared" ref="D34:D37" si="3">B34/SUM(B34:C34)</f>
        <v>0.51676948090181074</v>
      </c>
      <c r="F34" s="30" t="s">
        <v>2</v>
      </c>
      <c r="G34" s="723">
        <v>1528</v>
      </c>
      <c r="H34" s="723">
        <v>58935</v>
      </c>
      <c r="I34" s="723">
        <v>401</v>
      </c>
      <c r="J34" s="258">
        <v>39733.898000000001</v>
      </c>
      <c r="K34" s="262">
        <v>0</v>
      </c>
      <c r="L34" s="262">
        <v>21350</v>
      </c>
      <c r="M34" s="262">
        <v>62437.2</v>
      </c>
      <c r="N34" s="262">
        <v>8754.1</v>
      </c>
      <c r="O34" s="262">
        <v>75744.800000000003</v>
      </c>
      <c r="P34" s="262">
        <v>0</v>
      </c>
      <c r="Q34" s="262">
        <v>0</v>
      </c>
      <c r="R34" s="262">
        <v>0</v>
      </c>
      <c r="S34" s="262">
        <v>253</v>
      </c>
      <c r="U34" s="3"/>
      <c r="V34" s="258"/>
    </row>
    <row r="35" spans="1:32" x14ac:dyDescent="0.2">
      <c r="A35" s="30" t="s">
        <v>8</v>
      </c>
      <c r="B35" s="260">
        <v>51.131999999999998</v>
      </c>
      <c r="C35" s="261">
        <v>314.81932</v>
      </c>
      <c r="D35" s="963">
        <f t="shared" si="3"/>
        <v>0.1397235020220722</v>
      </c>
      <c r="F35" s="30" t="s">
        <v>6</v>
      </c>
      <c r="G35" s="723">
        <v>0</v>
      </c>
      <c r="H35" s="723">
        <v>1993.9</v>
      </c>
      <c r="I35" s="723">
        <v>7.8</v>
      </c>
      <c r="J35" s="258">
        <v>1609.78</v>
      </c>
      <c r="K35" s="262">
        <v>0</v>
      </c>
      <c r="L35" s="262">
        <v>22308.799999999999</v>
      </c>
      <c r="M35" s="262">
        <v>4534.1000000000004</v>
      </c>
      <c r="N35" s="262">
        <v>72.5</v>
      </c>
      <c r="O35" s="262">
        <v>19289.900000000001</v>
      </c>
      <c r="P35" s="262">
        <v>5.9</v>
      </c>
      <c r="Q35" s="262">
        <v>0</v>
      </c>
      <c r="R35" s="262">
        <v>0</v>
      </c>
      <c r="S35" s="262">
        <v>1234</v>
      </c>
      <c r="U35" s="3"/>
      <c r="V35" s="258"/>
    </row>
    <row r="36" spans="1:32" x14ac:dyDescent="0.2">
      <c r="A36" s="30" t="s">
        <v>22</v>
      </c>
      <c r="B36" s="260">
        <v>9.8191999998092658</v>
      </c>
      <c r="C36" s="261">
        <v>69.394000000000005</v>
      </c>
      <c r="D36" s="963">
        <f t="shared" si="3"/>
        <v>0.12395913812133467</v>
      </c>
      <c r="F36" s="30" t="s">
        <v>4</v>
      </c>
      <c r="G36" s="723">
        <v>3999</v>
      </c>
      <c r="H36" s="723">
        <v>65341</v>
      </c>
      <c r="I36" s="723">
        <v>0</v>
      </c>
      <c r="J36" s="723">
        <v>48035.159</v>
      </c>
      <c r="K36" s="262">
        <v>5258</v>
      </c>
      <c r="L36" s="262">
        <v>27413.599999999999</v>
      </c>
      <c r="M36" s="262">
        <v>123753.8</v>
      </c>
      <c r="N36" s="262">
        <v>10163.4</v>
      </c>
      <c r="O36" s="262">
        <v>28056</v>
      </c>
      <c r="P36" s="262">
        <v>0</v>
      </c>
      <c r="Q36" s="262">
        <v>1310</v>
      </c>
      <c r="R36" s="262">
        <v>0</v>
      </c>
      <c r="S36" s="262">
        <v>1841.6</v>
      </c>
      <c r="U36" s="3"/>
      <c r="V36" s="258"/>
    </row>
    <row r="37" spans="1:32" x14ac:dyDescent="0.2">
      <c r="A37" s="31" t="s">
        <v>39</v>
      </c>
      <c r="B37" s="263">
        <v>6.8399999995231626</v>
      </c>
      <c r="C37" s="264">
        <v>31.823860000000003</v>
      </c>
      <c r="D37" s="964">
        <f t="shared" si="3"/>
        <v>0.17690939289578222</v>
      </c>
      <c r="F37" s="30" t="s">
        <v>5</v>
      </c>
      <c r="G37" s="723">
        <v>2800</v>
      </c>
      <c r="H37" s="723">
        <v>4823</v>
      </c>
      <c r="I37" s="723">
        <v>0</v>
      </c>
      <c r="J37" s="723">
        <v>6275.2020000000002</v>
      </c>
      <c r="K37" s="262">
        <v>0</v>
      </c>
      <c r="L37" s="262">
        <v>66028.5</v>
      </c>
      <c r="M37" s="262">
        <v>15207.6</v>
      </c>
      <c r="N37" s="262">
        <v>27</v>
      </c>
      <c r="O37" s="262">
        <v>36006.699999999997</v>
      </c>
      <c r="P37" s="262">
        <v>0</v>
      </c>
      <c r="Q37" s="262">
        <v>0</v>
      </c>
      <c r="R37" s="262">
        <v>0</v>
      </c>
      <c r="S37" s="262">
        <v>0</v>
      </c>
      <c r="U37" s="3"/>
      <c r="V37" s="258"/>
    </row>
    <row r="38" spans="1:32" x14ac:dyDescent="0.2">
      <c r="F38" s="30" t="s">
        <v>1</v>
      </c>
      <c r="G38" s="723">
        <v>349</v>
      </c>
      <c r="H38" s="723">
        <v>36293.4</v>
      </c>
      <c r="I38" s="723">
        <v>0</v>
      </c>
      <c r="J38" s="258">
        <v>30035.295999999998</v>
      </c>
      <c r="K38" s="262">
        <v>6.6</v>
      </c>
      <c r="L38" s="262">
        <v>42002.6</v>
      </c>
      <c r="M38" s="262">
        <v>113745.69</v>
      </c>
      <c r="N38" s="262">
        <v>7003</v>
      </c>
      <c r="O38" s="262">
        <v>54881.5</v>
      </c>
      <c r="P38" s="262">
        <v>0</v>
      </c>
      <c r="Q38" s="262">
        <v>29</v>
      </c>
      <c r="R38" s="262">
        <v>0</v>
      </c>
      <c r="S38" s="262">
        <v>411.6</v>
      </c>
      <c r="U38" s="3"/>
      <c r="V38" s="258"/>
    </row>
    <row r="39" spans="1:32" x14ac:dyDescent="0.2">
      <c r="A39" s="1" t="s">
        <v>413</v>
      </c>
      <c r="F39" s="30" t="s">
        <v>3</v>
      </c>
      <c r="G39" s="723">
        <v>709</v>
      </c>
      <c r="H39" s="723">
        <v>13548</v>
      </c>
      <c r="I39" s="723">
        <v>209</v>
      </c>
      <c r="J39" s="723">
        <v>11751.501</v>
      </c>
      <c r="K39" s="262">
        <v>0</v>
      </c>
      <c r="L39" s="262">
        <v>39935.5</v>
      </c>
      <c r="M39" s="262">
        <v>47013</v>
      </c>
      <c r="N39" s="262">
        <v>6983</v>
      </c>
      <c r="O39" s="262">
        <v>24730</v>
      </c>
      <c r="P39" s="262">
        <v>0</v>
      </c>
      <c r="Q39" s="262">
        <v>0</v>
      </c>
      <c r="R39" s="262">
        <v>0</v>
      </c>
      <c r="S39" s="262">
        <v>50</v>
      </c>
      <c r="U39" s="3"/>
    </row>
    <row r="40" spans="1:32" x14ac:dyDescent="0.2">
      <c r="A40" s="1" t="s">
        <v>414</v>
      </c>
      <c r="F40" s="30" t="s">
        <v>73</v>
      </c>
      <c r="G40" s="723">
        <v>0</v>
      </c>
      <c r="H40" s="723">
        <v>33838</v>
      </c>
      <c r="I40" s="723">
        <v>95</v>
      </c>
      <c r="J40" s="723">
        <v>23068.373</v>
      </c>
      <c r="K40" s="262">
        <v>0</v>
      </c>
      <c r="L40" s="262">
        <v>3153</v>
      </c>
      <c r="M40" s="262">
        <v>64972.43</v>
      </c>
      <c r="N40" s="262">
        <v>26268</v>
      </c>
      <c r="O40" s="262">
        <v>13315.8</v>
      </c>
      <c r="P40" s="262">
        <v>0</v>
      </c>
      <c r="Q40" s="262">
        <v>119.7</v>
      </c>
      <c r="R40" s="262">
        <v>5441</v>
      </c>
      <c r="S40" s="262">
        <v>3047.6</v>
      </c>
      <c r="U40" s="3"/>
    </row>
    <row r="41" spans="1:32" x14ac:dyDescent="0.2">
      <c r="A41" s="1" t="s">
        <v>415</v>
      </c>
      <c r="F41" s="31" t="s">
        <v>72</v>
      </c>
      <c r="G41" s="965">
        <v>26619</v>
      </c>
      <c r="H41" s="965">
        <v>226025.60000000001</v>
      </c>
      <c r="I41" s="965">
        <v>3768</v>
      </c>
      <c r="J41" s="723">
        <v>208980.34</v>
      </c>
      <c r="K41" s="265">
        <v>0</v>
      </c>
      <c r="L41" s="262">
        <v>63251.32</v>
      </c>
      <c r="M41" s="262">
        <v>51769.07</v>
      </c>
      <c r="N41" s="262">
        <v>9404</v>
      </c>
      <c r="O41" s="265">
        <v>83342.7</v>
      </c>
      <c r="P41" s="265">
        <v>9133</v>
      </c>
      <c r="Q41" s="265">
        <v>57</v>
      </c>
      <c r="R41" s="265">
        <v>4552</v>
      </c>
      <c r="S41" s="265">
        <v>12015.36</v>
      </c>
      <c r="U41" s="3"/>
    </row>
    <row r="42" spans="1:32" x14ac:dyDescent="0.2">
      <c r="F42" s="18" t="s">
        <v>10</v>
      </c>
      <c r="G42" s="94">
        <v>51132</v>
      </c>
      <c r="H42" s="266">
        <v>599124.9</v>
      </c>
      <c r="I42" s="94">
        <v>9819.2000000000007</v>
      </c>
      <c r="J42" s="94">
        <v>527975.549</v>
      </c>
      <c r="K42" s="267">
        <v>6840</v>
      </c>
      <c r="L42" s="266">
        <v>314819.32</v>
      </c>
      <c r="M42" s="94">
        <v>487103.89</v>
      </c>
      <c r="N42" s="94">
        <v>69394</v>
      </c>
      <c r="O42" s="268">
        <v>481132.39999999997</v>
      </c>
      <c r="P42" s="265">
        <v>12576.9</v>
      </c>
      <c r="Q42" s="265">
        <v>1515.7</v>
      </c>
      <c r="R42" s="265">
        <v>9993</v>
      </c>
      <c r="S42" s="267">
        <v>20315.160000000003</v>
      </c>
    </row>
    <row r="43" spans="1:32" x14ac:dyDescent="0.2">
      <c r="F43" s="1" t="s">
        <v>416</v>
      </c>
    </row>
    <row r="45" spans="1:32" x14ac:dyDescent="0.2">
      <c r="A45" s="1" t="s">
        <v>2536</v>
      </c>
    </row>
    <row r="46" spans="1:32" x14ac:dyDescent="0.2">
      <c r="A46" s="966"/>
      <c r="B46" s="1345" t="s">
        <v>102</v>
      </c>
      <c r="C46" s="1346"/>
      <c r="D46" s="1347"/>
      <c r="E46" s="967"/>
      <c r="F46" s="1348" t="s">
        <v>103</v>
      </c>
      <c r="G46" s="1349"/>
      <c r="H46" s="1350"/>
      <c r="I46" s="968"/>
      <c r="J46" s="968"/>
      <c r="K46" s="969"/>
      <c r="Z46" s="966"/>
      <c r="AA46" s="969"/>
      <c r="AB46" s="969"/>
      <c r="AC46" s="969"/>
      <c r="AD46" s="969"/>
      <c r="AE46" s="969"/>
      <c r="AF46" s="966"/>
    </row>
    <row r="47" spans="1:32" s="270" customFormat="1" ht="38.25" x14ac:dyDescent="0.2">
      <c r="A47" s="970"/>
      <c r="B47" s="971" t="s">
        <v>104</v>
      </c>
      <c r="C47" s="972" t="s">
        <v>105</v>
      </c>
      <c r="D47" s="973" t="s">
        <v>106</v>
      </c>
      <c r="E47" s="974"/>
      <c r="F47" s="975" t="s">
        <v>107</v>
      </c>
      <c r="G47" s="976" t="s">
        <v>108</v>
      </c>
      <c r="H47" s="977" t="s">
        <v>109</v>
      </c>
      <c r="I47" s="269"/>
      <c r="J47" s="269"/>
      <c r="K47" s="269"/>
      <c r="W47" s="970"/>
      <c r="X47" s="978"/>
      <c r="Y47" s="978"/>
      <c r="Z47" s="978"/>
      <c r="AA47" s="978"/>
      <c r="AB47" s="978"/>
      <c r="AC47" s="970"/>
    </row>
    <row r="48" spans="1:32" x14ac:dyDescent="0.2">
      <c r="A48" s="979" t="s">
        <v>7</v>
      </c>
      <c r="B48" s="724">
        <v>11910</v>
      </c>
      <c r="C48" s="725">
        <v>0</v>
      </c>
      <c r="D48" s="726">
        <v>3218</v>
      </c>
      <c r="E48" s="967"/>
      <c r="F48" s="727">
        <v>155310</v>
      </c>
      <c r="G48" s="725">
        <v>0</v>
      </c>
      <c r="H48" s="726">
        <v>3017</v>
      </c>
      <c r="I48" s="3"/>
      <c r="L48" s="1"/>
      <c r="M48" s="1"/>
      <c r="N48" s="1"/>
      <c r="W48" s="966"/>
      <c r="X48" s="980"/>
      <c r="Y48" s="980"/>
      <c r="Z48" s="980"/>
      <c r="AA48" s="980"/>
      <c r="AB48" s="980"/>
      <c r="AC48" s="966"/>
    </row>
    <row r="49" spans="1:41" x14ac:dyDescent="0.2">
      <c r="A49" s="981" t="s">
        <v>2</v>
      </c>
      <c r="B49" s="727">
        <v>1528</v>
      </c>
      <c r="C49" s="728">
        <v>0</v>
      </c>
      <c r="D49" s="729">
        <v>0</v>
      </c>
      <c r="E49" s="967"/>
      <c r="F49" s="727">
        <v>58935</v>
      </c>
      <c r="G49" s="728">
        <v>0</v>
      </c>
      <c r="H49" s="729">
        <v>0</v>
      </c>
      <c r="I49" s="3"/>
      <c r="L49" s="1"/>
      <c r="M49" s="1"/>
      <c r="N49" s="1"/>
      <c r="W49" s="966"/>
      <c r="X49" s="980"/>
      <c r="Y49" s="980"/>
      <c r="Z49" s="980"/>
      <c r="AA49" s="980"/>
      <c r="AB49" s="980"/>
      <c r="AC49" s="966"/>
    </row>
    <row r="50" spans="1:41" x14ac:dyDescent="0.2">
      <c r="A50" s="981" t="s">
        <v>6</v>
      </c>
      <c r="B50" s="727">
        <v>0</v>
      </c>
      <c r="C50" s="728">
        <v>0</v>
      </c>
      <c r="D50" s="729">
        <v>0</v>
      </c>
      <c r="E50" s="967"/>
      <c r="F50" s="727">
        <v>1986.7</v>
      </c>
      <c r="G50" s="728">
        <v>0</v>
      </c>
      <c r="H50" s="729">
        <v>0</v>
      </c>
      <c r="L50" s="1"/>
      <c r="M50" s="1"/>
      <c r="N50" s="1"/>
      <c r="W50" s="966"/>
      <c r="X50" s="980"/>
      <c r="Y50" s="980"/>
      <c r="Z50" s="980"/>
      <c r="AA50" s="980"/>
      <c r="AB50" s="980"/>
      <c r="AC50" s="966"/>
    </row>
    <row r="51" spans="1:41" x14ac:dyDescent="0.2">
      <c r="A51" s="981" t="s">
        <v>4</v>
      </c>
      <c r="B51" s="727">
        <v>2969</v>
      </c>
      <c r="C51" s="728">
        <v>865</v>
      </c>
      <c r="D51" s="729">
        <v>165</v>
      </c>
      <c r="E51" s="967"/>
      <c r="F51" s="727">
        <v>63241</v>
      </c>
      <c r="G51" s="728">
        <v>735</v>
      </c>
      <c r="H51" s="729">
        <v>1365</v>
      </c>
      <c r="K51" s="1"/>
      <c r="L51" s="1"/>
      <c r="M51" s="1"/>
      <c r="N51" s="1"/>
      <c r="W51" s="966"/>
      <c r="X51" s="980"/>
      <c r="Y51" s="980"/>
      <c r="Z51" s="980"/>
      <c r="AA51" s="980"/>
      <c r="AB51" s="980"/>
      <c r="AC51" s="966"/>
    </row>
    <row r="52" spans="1:41" x14ac:dyDescent="0.2">
      <c r="A52" s="981" t="s">
        <v>5</v>
      </c>
      <c r="B52" s="727">
        <v>2800</v>
      </c>
      <c r="C52" s="728">
        <v>0</v>
      </c>
      <c r="D52" s="729">
        <v>0</v>
      </c>
      <c r="E52" s="967"/>
      <c r="F52" s="727">
        <v>4823</v>
      </c>
      <c r="G52" s="728">
        <v>0</v>
      </c>
      <c r="H52" s="729">
        <v>0</v>
      </c>
      <c r="I52" s="3"/>
      <c r="K52" s="1"/>
      <c r="L52" s="1"/>
      <c r="M52" s="1"/>
      <c r="N52" s="1"/>
      <c r="W52" s="966"/>
      <c r="X52" s="980"/>
      <c r="Y52" s="980"/>
      <c r="Z52" s="980"/>
      <c r="AA52" s="980"/>
      <c r="AB52" s="980"/>
      <c r="AC52" s="966"/>
    </row>
    <row r="53" spans="1:41" x14ac:dyDescent="0.2">
      <c r="A53" s="981" t="s">
        <v>1</v>
      </c>
      <c r="B53" s="727">
        <v>150</v>
      </c>
      <c r="C53" s="728">
        <v>199</v>
      </c>
      <c r="D53" s="729">
        <v>0</v>
      </c>
      <c r="E53" s="967"/>
      <c r="F53" s="727">
        <v>35833.4</v>
      </c>
      <c r="G53" s="728">
        <v>10</v>
      </c>
      <c r="H53" s="729">
        <v>450</v>
      </c>
      <c r="L53" s="1"/>
      <c r="M53" s="1"/>
      <c r="N53" s="1"/>
      <c r="W53" s="966"/>
      <c r="X53" s="980"/>
      <c r="Y53" s="980"/>
      <c r="Z53" s="980"/>
      <c r="AA53" s="980"/>
      <c r="AB53" s="980"/>
      <c r="AC53" s="966"/>
    </row>
    <row r="54" spans="1:41" x14ac:dyDescent="0.2">
      <c r="A54" s="981" t="s">
        <v>3</v>
      </c>
      <c r="B54" s="727">
        <v>538</v>
      </c>
      <c r="C54" s="728">
        <v>0</v>
      </c>
      <c r="D54" s="729">
        <v>171</v>
      </c>
      <c r="E54" s="967"/>
      <c r="F54" s="727">
        <v>13236</v>
      </c>
      <c r="G54" s="728">
        <v>0</v>
      </c>
      <c r="H54" s="729">
        <v>109</v>
      </c>
      <c r="I54" s="3"/>
      <c r="L54" s="1"/>
      <c r="M54" s="1"/>
      <c r="N54" s="1"/>
      <c r="W54" s="966"/>
      <c r="X54" s="980"/>
      <c r="Y54" s="980"/>
      <c r="Z54" s="980"/>
      <c r="AA54" s="980"/>
      <c r="AB54" s="980"/>
      <c r="AC54" s="966"/>
    </row>
    <row r="55" spans="1:41" x14ac:dyDescent="0.2">
      <c r="A55" s="981" t="s">
        <v>73</v>
      </c>
      <c r="B55" s="727">
        <v>0</v>
      </c>
      <c r="C55" s="728">
        <v>0</v>
      </c>
      <c r="D55" s="729">
        <v>0</v>
      </c>
      <c r="E55" s="967"/>
      <c r="F55" s="727">
        <v>33838</v>
      </c>
      <c r="G55" s="728">
        <v>0</v>
      </c>
      <c r="H55" s="729">
        <v>0</v>
      </c>
      <c r="L55" s="1"/>
      <c r="M55" s="1"/>
      <c r="N55" s="1"/>
      <c r="W55" s="966"/>
      <c r="X55" s="980"/>
      <c r="Y55" s="980"/>
      <c r="Z55" s="980"/>
      <c r="AA55" s="980"/>
      <c r="AB55" s="980"/>
      <c r="AC55" s="966"/>
    </row>
    <row r="56" spans="1:41" x14ac:dyDescent="0.2">
      <c r="A56" s="981" t="s">
        <v>72</v>
      </c>
      <c r="B56" s="730">
        <v>16643</v>
      </c>
      <c r="C56" s="731">
        <v>0</v>
      </c>
      <c r="D56" s="732">
        <v>9976</v>
      </c>
      <c r="E56" s="967"/>
      <c r="F56" s="727">
        <v>208263.6</v>
      </c>
      <c r="G56" s="728">
        <v>161</v>
      </c>
      <c r="H56" s="729">
        <v>7701</v>
      </c>
      <c r="L56" s="1"/>
      <c r="M56" s="1"/>
      <c r="N56" s="1"/>
      <c r="W56" s="966"/>
      <c r="X56" s="980"/>
      <c r="Y56" s="980"/>
      <c r="Z56" s="980"/>
      <c r="AA56" s="980"/>
      <c r="AB56" s="980"/>
      <c r="AC56" s="966"/>
    </row>
    <row r="57" spans="1:41" x14ac:dyDescent="0.2">
      <c r="A57" s="982" t="s">
        <v>20</v>
      </c>
      <c r="B57" s="983">
        <f>SUM(B48:B56)</f>
        <v>36538</v>
      </c>
      <c r="C57" s="984">
        <f>SUM(C48:C56)</f>
        <v>1064</v>
      </c>
      <c r="D57" s="985">
        <f>SUM(D48:D56)</f>
        <v>13530</v>
      </c>
      <c r="E57" s="986"/>
      <c r="F57" s="983">
        <f>SUM(F48:F56)</f>
        <v>575466.70000000007</v>
      </c>
      <c r="G57" s="984">
        <f>SUM(G48:G56)</f>
        <v>906</v>
      </c>
      <c r="H57" s="985">
        <f>SUM(H48:H56)</f>
        <v>12642</v>
      </c>
      <c r="I57" s="3"/>
      <c r="L57" s="1"/>
      <c r="M57" s="1"/>
      <c r="N57" s="1"/>
      <c r="W57" s="987"/>
      <c r="X57" s="987"/>
      <c r="Y57" s="987"/>
      <c r="Z57" s="987"/>
      <c r="AA57" s="987"/>
      <c r="AB57" s="987"/>
      <c r="AC57" s="987"/>
      <c r="AN57" s="987"/>
      <c r="AO57" s="987"/>
    </row>
    <row r="58" spans="1:41" x14ac:dyDescent="0.2">
      <c r="I58" s="3"/>
      <c r="L58" s="1"/>
      <c r="M58" s="1"/>
      <c r="N58" s="1"/>
    </row>
    <row r="59" spans="1:41" x14ac:dyDescent="0.2">
      <c r="F59" s="48"/>
    </row>
  </sheetData>
  <mergeCells count="5">
    <mergeCell ref="M4:M6"/>
    <mergeCell ref="N4:Q5"/>
    <mergeCell ref="A28:D28"/>
    <mergeCell ref="B46:D46"/>
    <mergeCell ref="F46:H46"/>
  </mergeCells>
  <pageMargins left="0.7" right="0.7" top="0.75" bottom="0.75" header="0.3" footer="0.3"/>
  <drawing r:id="rId1"/>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4B067BB-1651-4CD9-8C5C-5238858B1ED5}">
  <dimension ref="A1:AS1523"/>
  <sheetViews>
    <sheetView topLeftCell="A994" zoomScaleNormal="100" workbookViewId="0">
      <selection activeCell="D1013" sqref="D1013"/>
    </sheetView>
  </sheetViews>
  <sheetFormatPr defaultColWidth="8.85546875" defaultRowHeight="12.75" x14ac:dyDescent="0.2"/>
  <cols>
    <col min="2" max="2" width="53.42578125" customWidth="1"/>
    <col min="3" max="3" width="12.7109375" customWidth="1"/>
    <col min="4" max="4" width="16.85546875" customWidth="1"/>
    <col min="8" max="8" width="10.42578125" customWidth="1"/>
    <col min="10" max="10" width="14.42578125" customWidth="1"/>
    <col min="11" max="11" width="17.42578125" customWidth="1"/>
    <col min="12" max="12" width="22" customWidth="1"/>
    <col min="13" max="13" width="21.85546875" customWidth="1"/>
    <col min="16" max="16" width="17.140625" customWidth="1"/>
    <col min="20" max="20" width="12.42578125" customWidth="1"/>
    <col min="21" max="21" width="18.85546875" customWidth="1"/>
    <col min="22" max="22" width="18.140625" customWidth="1"/>
    <col min="23" max="23" width="20" customWidth="1"/>
    <col min="24" max="24" width="20.42578125" customWidth="1"/>
    <col min="25" max="25" width="26.7109375" customWidth="1"/>
    <col min="26" max="26" width="28.7109375" customWidth="1"/>
    <col min="27" max="27" width="34.42578125" customWidth="1"/>
    <col min="28" max="28" width="45.85546875" customWidth="1"/>
    <col min="29" max="29" width="30.42578125" customWidth="1"/>
    <col min="30" max="30" width="21" customWidth="1"/>
    <col min="31" max="31" width="20.140625" customWidth="1"/>
    <col min="32" max="32" width="19.42578125" customWidth="1"/>
    <col min="33" max="33" width="21.140625" customWidth="1"/>
    <col min="34" max="34" width="20.85546875" customWidth="1"/>
    <col min="35" max="35" width="19.85546875" customWidth="1"/>
    <col min="36" max="36" width="21.28515625" customWidth="1"/>
    <col min="37" max="46" width="20.42578125" customWidth="1"/>
  </cols>
  <sheetData>
    <row r="1" spans="1:45" s="81" customFormat="1" x14ac:dyDescent="0.2">
      <c r="A1" s="81" t="s">
        <v>451</v>
      </c>
      <c r="B1" s="81" t="s">
        <v>452</v>
      </c>
      <c r="C1" s="81" t="s">
        <v>257</v>
      </c>
      <c r="D1" s="81" t="s">
        <v>453</v>
      </c>
      <c r="E1" s="81" t="s">
        <v>9</v>
      </c>
      <c r="F1" s="81" t="s">
        <v>16</v>
      </c>
      <c r="G1" s="81" t="s">
        <v>454</v>
      </c>
      <c r="H1" s="81" t="s">
        <v>455</v>
      </c>
      <c r="I1" s="81" t="s">
        <v>456</v>
      </c>
      <c r="J1" s="81" t="s">
        <v>457</v>
      </c>
      <c r="K1" s="81" t="s">
        <v>385</v>
      </c>
      <c r="L1" s="81" t="s">
        <v>458</v>
      </c>
      <c r="M1" s="81" t="s">
        <v>459</v>
      </c>
      <c r="N1" s="81" t="s">
        <v>128</v>
      </c>
      <c r="O1" s="81" t="s">
        <v>130</v>
      </c>
      <c r="P1" s="81" t="s">
        <v>460</v>
      </c>
      <c r="Q1" s="81" t="s">
        <v>461</v>
      </c>
      <c r="R1" s="81" t="s">
        <v>462</v>
      </c>
      <c r="S1" s="81" t="s">
        <v>463</v>
      </c>
      <c r="T1" s="81" t="s">
        <v>464</v>
      </c>
      <c r="U1" s="81" t="s">
        <v>2969</v>
      </c>
      <c r="V1" s="81" t="s">
        <v>465</v>
      </c>
      <c r="W1" s="81" t="s">
        <v>466</v>
      </c>
      <c r="X1" s="81" t="s">
        <v>467</v>
      </c>
      <c r="Y1" s="81" t="s">
        <v>2778</v>
      </c>
      <c r="Z1" s="81" t="s">
        <v>2777</v>
      </c>
      <c r="AA1" s="1145" t="s">
        <v>2973</v>
      </c>
      <c r="AB1" s="1145" t="s">
        <v>2974</v>
      </c>
      <c r="AC1" s="1151" t="s">
        <v>2975</v>
      </c>
      <c r="AD1" s="1144" t="s">
        <v>1472</v>
      </c>
      <c r="AE1" s="1144" t="s">
        <v>1473</v>
      </c>
      <c r="AF1" s="1144" t="s">
        <v>1474</v>
      </c>
      <c r="AG1" s="1144" t="s">
        <v>1475</v>
      </c>
      <c r="AH1" s="1144" t="s">
        <v>1476</v>
      </c>
      <c r="AI1" s="1144" t="s">
        <v>1477</v>
      </c>
      <c r="AJ1" s="1144" t="s">
        <v>1478</v>
      </c>
      <c r="AK1" s="1144" t="s">
        <v>1479</v>
      </c>
      <c r="AL1" s="1144" t="s">
        <v>1480</v>
      </c>
      <c r="AM1" s="1144" t="s">
        <v>1481</v>
      </c>
      <c r="AN1" s="1144" t="s">
        <v>1482</v>
      </c>
      <c r="AO1" s="1144" t="s">
        <v>1483</v>
      </c>
      <c r="AP1" s="1144" t="s">
        <v>1484</v>
      </c>
      <c r="AQ1" s="1144" t="s">
        <v>1993</v>
      </c>
      <c r="AR1" s="1144" t="s">
        <v>2395</v>
      </c>
      <c r="AS1" s="1144" t="s">
        <v>2776</v>
      </c>
    </row>
    <row r="2" spans="1:45" x14ac:dyDescent="0.2">
      <c r="A2" t="s">
        <v>1994</v>
      </c>
      <c r="B2" t="s">
        <v>1995</v>
      </c>
      <c r="C2" s="783">
        <v>31047</v>
      </c>
      <c r="D2">
        <v>1984</v>
      </c>
      <c r="E2" t="s">
        <v>7</v>
      </c>
      <c r="F2" t="s">
        <v>28</v>
      </c>
      <c r="G2" s="912">
        <v>34.862960999999999</v>
      </c>
      <c r="H2" s="912">
        <v>-116.82713099999999</v>
      </c>
      <c r="I2" s="912">
        <v>5.8493110000000001</v>
      </c>
      <c r="J2" t="s">
        <v>469</v>
      </c>
      <c r="K2" t="s">
        <v>390</v>
      </c>
      <c r="L2" s="912"/>
      <c r="M2">
        <v>13.8</v>
      </c>
      <c r="N2" s="912"/>
      <c r="O2" t="s">
        <v>127</v>
      </c>
      <c r="P2" t="s">
        <v>470</v>
      </c>
      <c r="Q2" t="s">
        <v>127</v>
      </c>
      <c r="R2">
        <v>180</v>
      </c>
      <c r="S2" t="s">
        <v>471</v>
      </c>
      <c r="AC2" s="784"/>
      <c r="AD2" s="1150">
        <v>8.8311092632190197E-2</v>
      </c>
      <c r="AE2" s="1150">
        <v>7.4722056779829196E-2</v>
      </c>
      <c r="AF2" s="1150">
        <v>8.8081530011250006E-2</v>
      </c>
      <c r="AG2" s="1150">
        <v>9.23499437495863E-2</v>
      </c>
      <c r="AH2" s="1150">
        <v>9.6238879649428399E-2</v>
      </c>
      <c r="AI2" s="1150">
        <v>7.7782741049566506E-2</v>
      </c>
      <c r="AJ2" s="1150">
        <v>7.0999602938256801E-2</v>
      </c>
      <c r="AK2" s="1150">
        <v>0.103914367017404</v>
      </c>
      <c r="AL2" s="1150"/>
      <c r="AM2" s="1150"/>
      <c r="AN2" s="1150"/>
      <c r="AO2" s="1150"/>
      <c r="AP2" s="1150"/>
      <c r="AQ2" s="1150"/>
      <c r="AR2" s="1150"/>
      <c r="AS2" s="1150"/>
    </row>
    <row r="3" spans="1:45" x14ac:dyDescent="0.2">
      <c r="A3" t="s">
        <v>1996</v>
      </c>
      <c r="B3" t="s">
        <v>1997</v>
      </c>
      <c r="C3" s="783">
        <v>31412</v>
      </c>
      <c r="D3">
        <v>1985</v>
      </c>
      <c r="E3" t="s">
        <v>7</v>
      </c>
      <c r="F3" t="s">
        <v>28</v>
      </c>
      <c r="G3" s="912">
        <v>34.867849999999997</v>
      </c>
      <c r="H3" s="912">
        <v>-116.82505</v>
      </c>
      <c r="I3" s="912">
        <v>5.8493110000000001</v>
      </c>
      <c r="J3" t="s">
        <v>469</v>
      </c>
      <c r="K3" t="s">
        <v>390</v>
      </c>
      <c r="L3" s="912"/>
      <c r="M3">
        <v>30</v>
      </c>
      <c r="N3" s="912"/>
      <c r="O3" t="s">
        <v>127</v>
      </c>
      <c r="P3" t="s">
        <v>470</v>
      </c>
      <c r="Q3" t="s">
        <v>127</v>
      </c>
      <c r="R3">
        <v>180</v>
      </c>
      <c r="S3" t="s">
        <v>471</v>
      </c>
      <c r="AC3" s="784"/>
      <c r="AD3" s="1150">
        <v>0.10640558591378201</v>
      </c>
      <c r="AE3" s="1150">
        <v>7.09094368340943E-2</v>
      </c>
      <c r="AF3" s="1150">
        <v>8.6868340943683398E-2</v>
      </c>
      <c r="AG3" s="1150">
        <v>9.9687975646879701E-2</v>
      </c>
      <c r="AH3" s="1150">
        <v>9.5347601700060694E-2</v>
      </c>
      <c r="AI3" s="1150">
        <v>8.8177321156773195E-2</v>
      </c>
      <c r="AJ3" s="1150">
        <v>2.89611872146118E-2</v>
      </c>
      <c r="AK3" s="1150"/>
      <c r="AL3" s="1150"/>
      <c r="AM3" s="1150"/>
      <c r="AN3" s="1150"/>
      <c r="AO3" s="1150"/>
      <c r="AP3" s="1150"/>
      <c r="AQ3" s="1150"/>
      <c r="AR3" s="1150"/>
      <c r="AS3" s="1150"/>
    </row>
    <row r="4" spans="1:45" x14ac:dyDescent="0.2">
      <c r="A4">
        <v>10439</v>
      </c>
      <c r="B4" t="s">
        <v>468</v>
      </c>
      <c r="C4" s="783">
        <v>31777</v>
      </c>
      <c r="D4">
        <v>1986</v>
      </c>
      <c r="E4" t="s">
        <v>7</v>
      </c>
      <c r="F4" t="s">
        <v>28</v>
      </c>
      <c r="G4" s="912">
        <v>35.006210000000003</v>
      </c>
      <c r="H4" s="912">
        <v>-117.55562999999999</v>
      </c>
      <c r="I4" s="912">
        <v>5.9509809999999996</v>
      </c>
      <c r="J4" t="s">
        <v>469</v>
      </c>
      <c r="K4" t="s">
        <v>390</v>
      </c>
      <c r="L4" s="912"/>
      <c r="M4">
        <v>34.200000000000003</v>
      </c>
      <c r="N4" s="912"/>
      <c r="O4" t="s">
        <v>127</v>
      </c>
      <c r="P4" t="s">
        <v>470</v>
      </c>
      <c r="Q4" t="s">
        <v>127</v>
      </c>
      <c r="R4">
        <v>180</v>
      </c>
      <c r="S4" t="s">
        <v>471</v>
      </c>
      <c r="AC4" s="784"/>
      <c r="AD4" s="1150">
        <v>0.229723899913718</v>
      </c>
      <c r="AE4" s="1150">
        <v>0.210189190632593</v>
      </c>
      <c r="AF4" s="1150">
        <v>0.20036916873614699</v>
      </c>
      <c r="AG4" s="1150">
        <v>0.204778498758311</v>
      </c>
      <c r="AH4" s="1150">
        <v>0.189329482631898</v>
      </c>
      <c r="AI4" s="1150">
        <v>0.18967128628267699</v>
      </c>
      <c r="AJ4" s="1150">
        <v>0.181603647627439</v>
      </c>
      <c r="AK4" s="1150">
        <v>0.173813052417955</v>
      </c>
      <c r="AL4" s="1150">
        <v>0.15505997081349299</v>
      </c>
      <c r="AM4" s="1150">
        <v>0.14725026035408101</v>
      </c>
      <c r="AN4" s="1150">
        <v>0.146362386178536</v>
      </c>
      <c r="AO4" s="1150">
        <v>0.127646933162434</v>
      </c>
      <c r="AP4" s="1150"/>
      <c r="AQ4" s="1150"/>
      <c r="AR4" s="1150"/>
      <c r="AS4" s="1150"/>
    </row>
    <row r="5" spans="1:45" x14ac:dyDescent="0.2">
      <c r="A5">
        <v>10440</v>
      </c>
      <c r="B5" t="s">
        <v>472</v>
      </c>
      <c r="C5" s="783">
        <v>31777</v>
      </c>
      <c r="D5">
        <v>1986</v>
      </c>
      <c r="E5" t="s">
        <v>7</v>
      </c>
      <c r="F5" t="s">
        <v>28</v>
      </c>
      <c r="G5" s="912">
        <v>35.012931000000002</v>
      </c>
      <c r="H5" s="912">
        <v>-117.55535</v>
      </c>
      <c r="I5" s="912">
        <v>5.9509809999999996</v>
      </c>
      <c r="J5" t="s">
        <v>469</v>
      </c>
      <c r="K5" t="s">
        <v>390</v>
      </c>
      <c r="L5" s="912"/>
      <c r="M5">
        <v>34.200000000000003</v>
      </c>
      <c r="N5" s="912"/>
      <c r="O5" t="s">
        <v>127</v>
      </c>
      <c r="P5" t="s">
        <v>470</v>
      </c>
      <c r="Q5" t="s">
        <v>127</v>
      </c>
      <c r="R5">
        <v>180</v>
      </c>
      <c r="S5" t="s">
        <v>471</v>
      </c>
      <c r="AC5" s="784"/>
      <c r="AD5" s="1150">
        <v>0.23080907338169299</v>
      </c>
      <c r="AE5" s="1150">
        <v>0.21216521135410801</v>
      </c>
      <c r="AF5" s="1150">
        <v>0.21056637026355801</v>
      </c>
      <c r="AG5" s="1150">
        <v>0.192541856925418</v>
      </c>
      <c r="AH5" s="1150">
        <v>0.207760787822622</v>
      </c>
      <c r="AI5" s="1150">
        <v>0.19465473043338899</v>
      </c>
      <c r="AJ5" s="1150">
        <v>0.18131659056316499</v>
      </c>
      <c r="AK5" s="1150">
        <v>0.17729779166332801</v>
      </c>
      <c r="AL5" s="1150">
        <v>0.16322207309408901</v>
      </c>
      <c r="AM5" s="1150">
        <v>0.144136024993991</v>
      </c>
      <c r="AN5" s="1150">
        <v>0.14822158135063601</v>
      </c>
      <c r="AO5" s="1150">
        <v>0.13974004646318899</v>
      </c>
      <c r="AP5" s="1150"/>
      <c r="AQ5" s="1150"/>
      <c r="AR5" s="1150"/>
      <c r="AS5" s="1150"/>
    </row>
    <row r="6" spans="1:45" x14ac:dyDescent="0.2">
      <c r="A6">
        <v>10441</v>
      </c>
      <c r="B6" t="s">
        <v>473</v>
      </c>
      <c r="C6" s="783">
        <v>32081</v>
      </c>
      <c r="D6">
        <v>1987</v>
      </c>
      <c r="E6" t="s">
        <v>7</v>
      </c>
      <c r="F6" t="s">
        <v>28</v>
      </c>
      <c r="G6" s="912">
        <v>35.020370999999997</v>
      </c>
      <c r="H6" s="912">
        <v>-117.55556</v>
      </c>
      <c r="I6" s="912">
        <v>5.9509809999999996</v>
      </c>
      <c r="J6" t="s">
        <v>469</v>
      </c>
      <c r="K6" t="s">
        <v>390</v>
      </c>
      <c r="L6" s="912"/>
      <c r="M6">
        <v>34.200000000000003</v>
      </c>
      <c r="N6" s="912"/>
      <c r="O6" t="s">
        <v>127</v>
      </c>
      <c r="P6" t="s">
        <v>470</v>
      </c>
      <c r="Q6" t="s">
        <v>127</v>
      </c>
      <c r="R6">
        <v>180</v>
      </c>
      <c r="S6" t="s">
        <v>471</v>
      </c>
      <c r="AC6" s="784"/>
      <c r="AD6" s="1150">
        <v>0.23073584081637</v>
      </c>
      <c r="AE6" s="1150">
        <v>0.199671553312504</v>
      </c>
      <c r="AF6" s="1150">
        <v>0.181339955673048</v>
      </c>
      <c r="AG6" s="1150">
        <v>0.20177775107479501</v>
      </c>
      <c r="AH6" s="1150">
        <v>0.20930200044738401</v>
      </c>
      <c r="AI6" s="1150">
        <v>0.19278885951560701</v>
      </c>
      <c r="AJ6" s="1150">
        <v>0.188102486047691</v>
      </c>
      <c r="AK6" s="1150">
        <v>0.17572565355550199</v>
      </c>
      <c r="AL6" s="1150">
        <v>0.16691033138401501</v>
      </c>
      <c r="AM6" s="1150">
        <v>0.146646105369969</v>
      </c>
      <c r="AN6" s="1150">
        <v>0.158158428796496</v>
      </c>
      <c r="AO6" s="1150">
        <v>0.13826804454057501</v>
      </c>
      <c r="AP6" s="1150"/>
      <c r="AQ6" s="1150"/>
      <c r="AR6" s="1150"/>
      <c r="AS6" s="1150"/>
    </row>
    <row r="7" spans="1:45" x14ac:dyDescent="0.2">
      <c r="A7">
        <v>10442</v>
      </c>
      <c r="B7" t="s">
        <v>474</v>
      </c>
      <c r="C7" s="783">
        <v>32508</v>
      </c>
      <c r="D7">
        <v>1988</v>
      </c>
      <c r="E7" t="s">
        <v>7</v>
      </c>
      <c r="F7" t="s">
        <v>28</v>
      </c>
      <c r="G7" s="912">
        <v>35.021811</v>
      </c>
      <c r="H7" s="912">
        <v>-117.56603</v>
      </c>
      <c r="I7" s="912">
        <v>5.9509809999999996</v>
      </c>
      <c r="J7" t="s">
        <v>469</v>
      </c>
      <c r="K7" t="s">
        <v>390</v>
      </c>
      <c r="L7" s="912"/>
      <c r="M7">
        <v>35</v>
      </c>
      <c r="N7" s="912"/>
      <c r="O7" t="s">
        <v>127</v>
      </c>
      <c r="P7" t="s">
        <v>470</v>
      </c>
      <c r="Q7" t="s">
        <v>127</v>
      </c>
      <c r="R7">
        <v>180</v>
      </c>
      <c r="S7" t="s">
        <v>471</v>
      </c>
      <c r="AC7" s="784"/>
      <c r="AD7" s="1150">
        <v>0.21843611761644499</v>
      </c>
      <c r="AE7" s="1150">
        <v>0.20466405740378299</v>
      </c>
      <c r="AF7" s="1150">
        <v>0.20735812133072401</v>
      </c>
      <c r="AG7" s="1150">
        <v>0.19349967384213901</v>
      </c>
      <c r="AH7" s="1150">
        <v>0.18241608118657199</v>
      </c>
      <c r="AI7" s="1150">
        <v>0.17136007827788599</v>
      </c>
      <c r="AJ7" s="1150">
        <v>0.16486301369862999</v>
      </c>
      <c r="AK7" s="1150">
        <v>0.15308871493803</v>
      </c>
      <c r="AL7" s="1150">
        <v>0.13310889929742301</v>
      </c>
      <c r="AM7" s="1150">
        <v>0.118656229615133</v>
      </c>
      <c r="AN7" s="1150">
        <v>0.111748206131767</v>
      </c>
      <c r="AO7" s="1150"/>
      <c r="AP7" s="1150"/>
      <c r="AQ7" s="1150"/>
      <c r="AR7" s="1150"/>
      <c r="AS7" s="1150"/>
    </row>
    <row r="8" spans="1:45" x14ac:dyDescent="0.2">
      <c r="A8">
        <v>10443</v>
      </c>
      <c r="B8" t="s">
        <v>475</v>
      </c>
      <c r="C8" s="783">
        <v>32508</v>
      </c>
      <c r="D8">
        <v>1988</v>
      </c>
      <c r="E8" t="s">
        <v>7</v>
      </c>
      <c r="F8" t="s">
        <v>28</v>
      </c>
      <c r="G8" s="912">
        <v>35.015061000000003</v>
      </c>
      <c r="H8" s="912">
        <v>-117.56565000000001</v>
      </c>
      <c r="I8" s="912">
        <v>5.9509809999999996</v>
      </c>
      <c r="J8" t="s">
        <v>469</v>
      </c>
      <c r="K8" t="s">
        <v>390</v>
      </c>
      <c r="L8" s="912"/>
      <c r="M8">
        <v>35</v>
      </c>
      <c r="N8" s="912"/>
      <c r="O8" t="s">
        <v>127</v>
      </c>
      <c r="P8" t="s">
        <v>470</v>
      </c>
      <c r="Q8" t="s">
        <v>127</v>
      </c>
      <c r="R8">
        <v>180</v>
      </c>
      <c r="S8" t="s">
        <v>471</v>
      </c>
      <c r="AC8" s="784"/>
      <c r="AD8" s="1150">
        <v>0.21202511059068399</v>
      </c>
      <c r="AE8" s="1150">
        <v>0.19227005870841399</v>
      </c>
      <c r="AF8" s="1150">
        <v>0.19189823874755299</v>
      </c>
      <c r="AG8" s="1150">
        <v>0.187142857142857</v>
      </c>
      <c r="AH8" s="1150">
        <v>0.17612217017954701</v>
      </c>
      <c r="AI8" s="1150">
        <v>0.15715264187866901</v>
      </c>
      <c r="AJ8" s="1150">
        <v>0.152517938682322</v>
      </c>
      <c r="AK8" s="1150">
        <v>0.123193085453359</v>
      </c>
      <c r="AL8" s="1150">
        <v>9.9141295862607295E-2</v>
      </c>
      <c r="AM8" s="1150">
        <v>0.10633072407044999</v>
      </c>
      <c r="AN8" s="1150">
        <v>9.1180691454663995E-2</v>
      </c>
      <c r="AO8" s="1150"/>
      <c r="AP8" s="1150"/>
      <c r="AQ8" s="1150"/>
      <c r="AR8" s="1150"/>
      <c r="AS8" s="1150"/>
    </row>
    <row r="9" spans="1:45" x14ac:dyDescent="0.2">
      <c r="A9" t="s">
        <v>2775</v>
      </c>
      <c r="B9" t="s">
        <v>476</v>
      </c>
      <c r="C9" s="783">
        <v>32873</v>
      </c>
      <c r="D9">
        <v>1989</v>
      </c>
      <c r="E9" t="s">
        <v>7</v>
      </c>
      <c r="F9" t="s">
        <v>28</v>
      </c>
      <c r="G9" s="912">
        <v>35.031830999999997</v>
      </c>
      <c r="H9" s="912">
        <v>-117.33789</v>
      </c>
      <c r="I9" s="912">
        <v>5.9371960000000001</v>
      </c>
      <c r="J9" t="s">
        <v>469</v>
      </c>
      <c r="K9" t="s">
        <v>390</v>
      </c>
      <c r="L9" s="912"/>
      <c r="M9">
        <v>92</v>
      </c>
      <c r="N9" s="912"/>
      <c r="O9" t="s">
        <v>127</v>
      </c>
      <c r="P9" t="s">
        <v>470</v>
      </c>
      <c r="Q9" t="s">
        <v>127</v>
      </c>
      <c r="R9">
        <v>180</v>
      </c>
      <c r="S9" t="s">
        <v>471</v>
      </c>
      <c r="AC9" s="784"/>
      <c r="AD9" s="1150">
        <v>0.17528253849975101</v>
      </c>
      <c r="AE9" s="1150">
        <v>0.17055053964300501</v>
      </c>
      <c r="AF9" s="1150">
        <v>0.202279213366542</v>
      </c>
      <c r="AG9" s="1150">
        <v>0.19777786425902799</v>
      </c>
      <c r="AH9" s="1150">
        <v>0.187902332753767</v>
      </c>
      <c r="AI9" s="1150">
        <v>0.18336965545869599</v>
      </c>
      <c r="AJ9" s="1150">
        <v>0.188777760481527</v>
      </c>
      <c r="AK9" s="1150">
        <v>0.17920947488584399</v>
      </c>
      <c r="AL9" s="1150">
        <v>0.18221275252525199</v>
      </c>
      <c r="AM9" s="1150">
        <v>0.160259703196347</v>
      </c>
      <c r="AN9" s="1150">
        <v>0.17236275425487699</v>
      </c>
      <c r="AO9" s="1150">
        <v>0.15635377750103699</v>
      </c>
      <c r="AP9" s="1150">
        <v>0.148199463901308</v>
      </c>
      <c r="AQ9" s="1150"/>
      <c r="AR9" s="1150"/>
      <c r="AS9" s="1150"/>
    </row>
    <row r="10" spans="1:45" x14ac:dyDescent="0.2">
      <c r="A10">
        <v>10446</v>
      </c>
      <c r="B10" t="s">
        <v>477</v>
      </c>
      <c r="C10" s="783">
        <v>33177</v>
      </c>
      <c r="D10">
        <v>1990</v>
      </c>
      <c r="E10" t="s">
        <v>7</v>
      </c>
      <c r="F10" t="s">
        <v>28</v>
      </c>
      <c r="G10" s="912">
        <v>35.031871000000002</v>
      </c>
      <c r="H10" s="912">
        <v>-117.35617000000001</v>
      </c>
      <c r="I10" s="912">
        <v>5.9371960000000001</v>
      </c>
      <c r="J10" t="s">
        <v>469</v>
      </c>
      <c r="K10" t="s">
        <v>390</v>
      </c>
      <c r="L10" s="912"/>
      <c r="M10">
        <v>92</v>
      </c>
      <c r="N10" s="912"/>
      <c r="O10" t="s">
        <v>127</v>
      </c>
      <c r="P10" t="s">
        <v>470</v>
      </c>
      <c r="Q10" t="s">
        <v>127</v>
      </c>
      <c r="R10">
        <v>180</v>
      </c>
      <c r="S10" t="s">
        <v>471</v>
      </c>
      <c r="Y10">
        <v>23.28</v>
      </c>
      <c r="Z10">
        <v>8.2200000000000006</v>
      </c>
      <c r="AC10" s="784"/>
      <c r="AD10" s="1150">
        <v>0.19451947756251001</v>
      </c>
      <c r="AE10" s="1150">
        <v>0.181294105437941</v>
      </c>
      <c r="AF10" s="1150">
        <v>0.212612858032378</v>
      </c>
      <c r="AG10" s="1150">
        <v>0.20821139476961301</v>
      </c>
      <c r="AH10" s="1150">
        <v>0.212425225616824</v>
      </c>
      <c r="AI10" s="1150">
        <v>0.19987806143628001</v>
      </c>
      <c r="AJ10" s="1150">
        <v>0.191836602324616</v>
      </c>
      <c r="AK10" s="1150">
        <v>0.18921622042341199</v>
      </c>
      <c r="AL10" s="1150">
        <v>0.184823387564166</v>
      </c>
      <c r="AM10" s="1150">
        <v>0.170283312577833</v>
      </c>
      <c r="AN10" s="1150">
        <v>0.17845060190950601</v>
      </c>
      <c r="AO10" s="1150">
        <v>0.161341583644665</v>
      </c>
      <c r="AP10" s="1150">
        <v>0.157886498178506</v>
      </c>
      <c r="AQ10" s="1150">
        <v>0.15049424034869199</v>
      </c>
      <c r="AR10" s="1150">
        <v>0.157196969696969</v>
      </c>
      <c r="AS10" s="1150">
        <v>0.13546878102044799</v>
      </c>
    </row>
    <row r="11" spans="1:45" x14ac:dyDescent="0.2">
      <c r="A11">
        <v>56481</v>
      </c>
      <c r="B11" t="s">
        <v>480</v>
      </c>
      <c r="C11" s="783">
        <v>39417</v>
      </c>
      <c r="D11">
        <v>2007</v>
      </c>
      <c r="E11" t="s">
        <v>72</v>
      </c>
      <c r="F11" t="s">
        <v>46</v>
      </c>
      <c r="G11" s="912">
        <v>37.689191000000001</v>
      </c>
      <c r="H11" s="912">
        <v>-105.878331</v>
      </c>
      <c r="I11" s="912">
        <v>5.3721259999999997</v>
      </c>
      <c r="J11" t="s">
        <v>74</v>
      </c>
      <c r="K11" t="s">
        <v>481</v>
      </c>
      <c r="L11" s="912">
        <v>8.2200000000000006</v>
      </c>
      <c r="M11">
        <v>6.9</v>
      </c>
      <c r="N11" s="912">
        <v>1.191304347826087</v>
      </c>
      <c r="O11" t="s">
        <v>482</v>
      </c>
      <c r="P11" t="s">
        <v>483</v>
      </c>
      <c r="Q11">
        <v>20</v>
      </c>
      <c r="R11">
        <v>180</v>
      </c>
      <c r="Y11">
        <v>22.32</v>
      </c>
      <c r="Z11">
        <v>20.34</v>
      </c>
      <c r="AA11">
        <v>424.97</v>
      </c>
      <c r="AB11">
        <v>275.17</v>
      </c>
      <c r="AC11" s="784">
        <v>273.95950796055206</v>
      </c>
      <c r="AD11" s="1150"/>
      <c r="AE11" s="1150"/>
      <c r="AF11" s="1150"/>
      <c r="AG11" s="1150"/>
      <c r="AH11" s="1150"/>
      <c r="AI11" s="1150"/>
      <c r="AJ11" s="1150"/>
      <c r="AK11" s="1150"/>
      <c r="AL11" s="1150"/>
      <c r="AM11" s="1150"/>
      <c r="AN11" s="1150"/>
      <c r="AO11" s="1150"/>
      <c r="AP11" s="1150"/>
      <c r="AQ11" s="1150"/>
      <c r="AR11" s="1150"/>
      <c r="AS11" s="1150"/>
    </row>
    <row r="12" spans="1:45" x14ac:dyDescent="0.2">
      <c r="A12">
        <v>56568</v>
      </c>
      <c r="B12" t="s">
        <v>478</v>
      </c>
      <c r="C12" s="783">
        <v>39417</v>
      </c>
      <c r="D12">
        <v>2007</v>
      </c>
      <c r="E12" t="s">
        <v>72</v>
      </c>
      <c r="F12" t="s">
        <v>53</v>
      </c>
      <c r="G12" s="912">
        <v>36.258150999999998</v>
      </c>
      <c r="H12" s="912">
        <v>-115.05282099999999</v>
      </c>
      <c r="I12" s="912">
        <v>5.6199870000000001</v>
      </c>
      <c r="J12" t="s">
        <v>74</v>
      </c>
      <c r="K12" t="s">
        <v>479</v>
      </c>
      <c r="L12" s="912">
        <v>14.061999999999999</v>
      </c>
      <c r="M12">
        <v>12</v>
      </c>
      <c r="N12" s="912">
        <v>1.1718333333333333</v>
      </c>
      <c r="O12" t="s">
        <v>127</v>
      </c>
      <c r="P12" t="s">
        <v>470</v>
      </c>
      <c r="Q12">
        <v>20</v>
      </c>
      <c r="R12">
        <v>180</v>
      </c>
      <c r="Y12">
        <v>25.21</v>
      </c>
      <c r="Z12">
        <v>10.07</v>
      </c>
      <c r="AA12">
        <v>397.54</v>
      </c>
      <c r="AB12">
        <v>257.58999999999997</v>
      </c>
      <c r="AC12" s="784"/>
      <c r="AD12" s="1150">
        <v>0.30832574377656302</v>
      </c>
      <c r="AE12" s="1150">
        <v>0.30441400304414001</v>
      </c>
      <c r="AF12" s="1150">
        <v>0.29776284246575302</v>
      </c>
      <c r="AG12" s="1150">
        <v>0.30559845890410903</v>
      </c>
      <c r="AH12" s="1150">
        <v>0.30509069520339999</v>
      </c>
      <c r="AI12" s="1150">
        <v>0.30211187214611801</v>
      </c>
      <c r="AJ12" s="1150">
        <v>0.296822678843226</v>
      </c>
      <c r="AK12" s="1150">
        <v>0.28945966514459598</v>
      </c>
      <c r="AL12" s="1150">
        <v>0.18713000910746799</v>
      </c>
      <c r="AM12" s="1150">
        <v>0.268388508371385</v>
      </c>
      <c r="AN12" s="1150">
        <v>0.255993150684931</v>
      </c>
      <c r="AO12" s="1150">
        <v>0.251845509893455</v>
      </c>
      <c r="AP12" s="1150">
        <v>0.236784684274438</v>
      </c>
      <c r="AQ12" s="1150">
        <v>0.182458143074581</v>
      </c>
      <c r="AR12" s="1150">
        <v>0.19002092846270899</v>
      </c>
      <c r="AS12" s="1150">
        <v>0.20664954337899499</v>
      </c>
    </row>
    <row r="13" spans="1:45" x14ac:dyDescent="0.2">
      <c r="A13">
        <v>56405</v>
      </c>
      <c r="B13" t="s">
        <v>223</v>
      </c>
      <c r="C13" s="783">
        <v>39234</v>
      </c>
      <c r="D13">
        <v>2007</v>
      </c>
      <c r="E13" t="s">
        <v>72</v>
      </c>
      <c r="F13" t="s">
        <v>53</v>
      </c>
      <c r="G13" s="912">
        <v>35.800910999999999</v>
      </c>
      <c r="H13" s="912">
        <v>-114.97662</v>
      </c>
      <c r="I13" s="912">
        <v>5.4780170000000004</v>
      </c>
      <c r="J13" t="s">
        <v>469</v>
      </c>
      <c r="K13" t="s">
        <v>390</v>
      </c>
      <c r="L13" s="912"/>
      <c r="M13">
        <v>68.5</v>
      </c>
      <c r="N13" s="912"/>
      <c r="O13" t="s">
        <v>127</v>
      </c>
      <c r="P13" t="s">
        <v>470</v>
      </c>
      <c r="Q13" t="s">
        <v>127</v>
      </c>
      <c r="R13">
        <v>180</v>
      </c>
      <c r="Y13">
        <v>24.49</v>
      </c>
      <c r="Z13">
        <v>10.34</v>
      </c>
      <c r="AC13" s="784"/>
      <c r="AD13" s="1150">
        <v>0.218235926115664</v>
      </c>
      <c r="AE13" s="1150">
        <v>0.211449482628081</v>
      </c>
      <c r="AF13" s="1150">
        <v>0.22164450221644499</v>
      </c>
      <c r="AG13" s="1150">
        <v>0.213750291637502</v>
      </c>
      <c r="AH13" s="1150">
        <v>0.21428310265512601</v>
      </c>
      <c r="AI13" s="1150">
        <v>0.18796453687964501</v>
      </c>
      <c r="AJ13" s="1150">
        <v>0.19369229743692201</v>
      </c>
      <c r="AK13" s="1150">
        <v>0.17606905976069001</v>
      </c>
      <c r="AL13" s="1150">
        <v>0.194259968356534</v>
      </c>
      <c r="AM13" s="1150">
        <v>0.19668866446688599</v>
      </c>
      <c r="AN13" s="1150">
        <v>0.183946605339466</v>
      </c>
      <c r="AO13" s="1150">
        <v>0.18371662833716601</v>
      </c>
      <c r="AP13" s="1150">
        <v>0.17843657346469299</v>
      </c>
      <c r="AQ13" s="1150">
        <v>0.15949905009498999</v>
      </c>
      <c r="AR13" s="1150">
        <v>0.15291137552911299</v>
      </c>
      <c r="AS13" s="1150">
        <v>0.152156451021564</v>
      </c>
    </row>
    <row r="14" spans="1:45" x14ac:dyDescent="0.2">
      <c r="A14">
        <v>56944</v>
      </c>
      <c r="B14" t="s">
        <v>484</v>
      </c>
      <c r="C14" s="783">
        <v>39783</v>
      </c>
      <c r="D14">
        <v>2008</v>
      </c>
      <c r="E14" t="s">
        <v>7</v>
      </c>
      <c r="F14" t="s">
        <v>53</v>
      </c>
      <c r="G14" s="912">
        <v>35.786510999999997</v>
      </c>
      <c r="H14" s="912">
        <v>-114.99800999999999</v>
      </c>
      <c r="I14" s="912">
        <v>5.6636730000000002</v>
      </c>
      <c r="J14" t="s">
        <v>74</v>
      </c>
      <c r="K14" t="s">
        <v>485</v>
      </c>
      <c r="L14" s="912">
        <v>12.1365</v>
      </c>
      <c r="M14">
        <v>10</v>
      </c>
      <c r="N14" s="912">
        <v>1.2136499999999999</v>
      </c>
      <c r="O14" t="s">
        <v>486</v>
      </c>
      <c r="P14" t="s">
        <v>486</v>
      </c>
      <c r="Q14">
        <v>25</v>
      </c>
      <c r="R14">
        <v>180</v>
      </c>
      <c r="Y14">
        <v>23.65</v>
      </c>
      <c r="Z14">
        <v>7.24</v>
      </c>
      <c r="AA14">
        <v>218.74</v>
      </c>
      <c r="AB14">
        <v>146.05000000000001</v>
      </c>
      <c r="AC14" s="784">
        <v>192.26487125862249</v>
      </c>
      <c r="AD14" s="1150"/>
      <c r="AE14" s="1150">
        <v>0.247271689497716</v>
      </c>
      <c r="AF14" s="1150">
        <v>0.24139269406392599</v>
      </c>
      <c r="AG14" s="1150">
        <v>0.24595890410958901</v>
      </c>
      <c r="AH14" s="1150">
        <v>0.24186020036429801</v>
      </c>
      <c r="AI14" s="1150">
        <v>0.232591324200913</v>
      </c>
      <c r="AJ14" s="1150">
        <v>0.22681506849315</v>
      </c>
      <c r="AK14" s="1150">
        <v>0.226997716894977</v>
      </c>
      <c r="AL14" s="1150">
        <v>0.21699681238615601</v>
      </c>
      <c r="AM14" s="1150">
        <v>0.22055936073059301</v>
      </c>
      <c r="AN14" s="1150">
        <v>0.22368721461187199</v>
      </c>
      <c r="AO14" s="1150">
        <v>0.25755707762557001</v>
      </c>
      <c r="AP14" s="1150">
        <v>0.24992030965391601</v>
      </c>
      <c r="AQ14" s="1150">
        <v>0.213310502283105</v>
      </c>
      <c r="AR14" s="1150">
        <v>0.21630136986301299</v>
      </c>
      <c r="AS14" s="1150">
        <v>0.219189497716894</v>
      </c>
    </row>
    <row r="15" spans="1:45" x14ac:dyDescent="0.2">
      <c r="A15">
        <v>56939</v>
      </c>
      <c r="B15" t="s">
        <v>488</v>
      </c>
      <c r="C15" s="783">
        <v>40148</v>
      </c>
      <c r="D15">
        <v>2009</v>
      </c>
      <c r="E15" t="s">
        <v>7</v>
      </c>
      <c r="F15" t="s">
        <v>28</v>
      </c>
      <c r="G15" s="912">
        <v>33.591341</v>
      </c>
      <c r="H15" s="912">
        <v>-114.74439</v>
      </c>
      <c r="I15" s="912">
        <v>5.6800579999999998</v>
      </c>
      <c r="J15" t="s">
        <v>74</v>
      </c>
      <c r="K15" t="s">
        <v>485</v>
      </c>
      <c r="L15" s="912">
        <v>25.2</v>
      </c>
      <c r="M15">
        <v>21</v>
      </c>
      <c r="N15" s="912">
        <v>1.2</v>
      </c>
      <c r="O15" t="s">
        <v>486</v>
      </c>
      <c r="P15" t="s">
        <v>486</v>
      </c>
      <c r="Q15">
        <v>24</v>
      </c>
      <c r="R15">
        <v>180</v>
      </c>
      <c r="Y15">
        <v>23.62</v>
      </c>
      <c r="Z15">
        <v>7.19</v>
      </c>
      <c r="AA15">
        <v>150.16</v>
      </c>
      <c r="AB15">
        <v>102.2</v>
      </c>
      <c r="AC15" s="784">
        <v>133.3653403527571</v>
      </c>
      <c r="AD15" s="1150"/>
      <c r="AE15" s="1150"/>
      <c r="AF15" s="1150">
        <v>0.27101000217438498</v>
      </c>
      <c r="AG15" s="1150">
        <v>0.27872907153728999</v>
      </c>
      <c r="AH15" s="1150">
        <v>0.25863041026975397</v>
      </c>
      <c r="AI15" s="1150">
        <v>0.25888236573168</v>
      </c>
      <c r="AJ15" s="1150">
        <v>0.25407697325505502</v>
      </c>
      <c r="AK15" s="1150">
        <v>0.24955425092411301</v>
      </c>
      <c r="AL15" s="1150">
        <v>0.246497961661896</v>
      </c>
      <c r="AM15" s="1150">
        <v>0.23922591867797299</v>
      </c>
      <c r="AN15" s="1150">
        <v>0.22989236790606599</v>
      </c>
      <c r="AO15" s="1150">
        <v>0.23548597521200201</v>
      </c>
      <c r="AP15" s="1150">
        <v>0.22530683493798201</v>
      </c>
      <c r="AQ15" s="1150">
        <v>0.22427701674277001</v>
      </c>
      <c r="AR15" s="1150">
        <v>0.228381169819526</v>
      </c>
      <c r="AS15" s="1150">
        <v>0.220276146988475</v>
      </c>
    </row>
    <row r="16" spans="1:45" x14ac:dyDescent="0.2">
      <c r="A16">
        <v>56929</v>
      </c>
      <c r="B16" t="s">
        <v>487</v>
      </c>
      <c r="C16" s="783">
        <v>40113</v>
      </c>
      <c r="D16">
        <v>2009</v>
      </c>
      <c r="E16" t="s">
        <v>73</v>
      </c>
      <c r="F16" t="s">
        <v>27</v>
      </c>
      <c r="G16" s="912">
        <v>27.323394</v>
      </c>
      <c r="H16" s="912">
        <v>-81.801587999999995</v>
      </c>
      <c r="I16" s="912">
        <v>5.0437859999999999</v>
      </c>
      <c r="J16" t="s">
        <v>74</v>
      </c>
      <c r="K16" t="s">
        <v>479</v>
      </c>
      <c r="L16" s="912">
        <v>27.6</v>
      </c>
      <c r="M16">
        <v>25</v>
      </c>
      <c r="N16" s="912">
        <v>1.1040000000000001</v>
      </c>
      <c r="O16" t="s">
        <v>127</v>
      </c>
      <c r="P16" t="s">
        <v>470</v>
      </c>
      <c r="Q16" t="s">
        <v>127</v>
      </c>
      <c r="R16">
        <v>180</v>
      </c>
      <c r="Y16">
        <v>30.67</v>
      </c>
      <c r="Z16">
        <v>25.39</v>
      </c>
      <c r="AA16">
        <v>328.76</v>
      </c>
      <c r="AB16">
        <v>214.81</v>
      </c>
      <c r="AC16" s="784"/>
      <c r="AD16" s="1150"/>
      <c r="AE16" s="1150"/>
      <c r="AF16" s="1150">
        <v>0.24356621004566201</v>
      </c>
      <c r="AG16" s="1150">
        <v>0.23673515981735099</v>
      </c>
      <c r="AH16" s="1150">
        <v>0.23701275045537301</v>
      </c>
      <c r="AI16" s="1150">
        <v>0.22752054794520499</v>
      </c>
      <c r="AJ16" s="1150">
        <v>0.21653424657534201</v>
      </c>
      <c r="AK16" s="1150">
        <v>0.22847488584474801</v>
      </c>
      <c r="AL16" s="1150">
        <v>0.22153916211293201</v>
      </c>
      <c r="AM16" s="1150">
        <v>0.22009132420091301</v>
      </c>
      <c r="AN16" s="1150">
        <v>0.21407305936073001</v>
      </c>
      <c r="AO16" s="1150">
        <v>0.20892237442922301</v>
      </c>
      <c r="AP16" s="1150">
        <v>0.18481329690345999</v>
      </c>
      <c r="AQ16" s="1150">
        <v>0.19973515981735099</v>
      </c>
      <c r="AR16" s="1150">
        <v>0.17134246575342399</v>
      </c>
      <c r="AS16" s="1150">
        <v>0.15278082191780801</v>
      </c>
    </row>
    <row r="17" spans="1:45" x14ac:dyDescent="0.2">
      <c r="A17">
        <v>58569</v>
      </c>
      <c r="B17" t="s">
        <v>499</v>
      </c>
      <c r="C17" s="783">
        <v>40543</v>
      </c>
      <c r="D17">
        <v>2010</v>
      </c>
      <c r="E17" t="s">
        <v>1</v>
      </c>
      <c r="F17" t="s">
        <v>24</v>
      </c>
      <c r="G17" s="912">
        <v>39.836210999999999</v>
      </c>
      <c r="H17" s="912">
        <v>-75.222250000000003</v>
      </c>
      <c r="I17" s="912">
        <v>4.0214910000000001</v>
      </c>
      <c r="J17" t="s">
        <v>74</v>
      </c>
      <c r="K17" t="s">
        <v>479</v>
      </c>
      <c r="L17" s="912">
        <v>6.1580000000000004</v>
      </c>
      <c r="M17">
        <v>5.0999999999999996</v>
      </c>
      <c r="N17" s="912">
        <v>1.2074509803921569</v>
      </c>
      <c r="O17" t="s">
        <v>486</v>
      </c>
      <c r="P17" t="s">
        <v>486</v>
      </c>
      <c r="Q17">
        <v>25</v>
      </c>
      <c r="R17">
        <v>180</v>
      </c>
      <c r="Y17">
        <v>22.26</v>
      </c>
      <c r="AC17" s="784"/>
      <c r="AD17" s="1150"/>
      <c r="AE17" s="1150"/>
      <c r="AF17" s="1150"/>
      <c r="AG17" s="1150"/>
      <c r="AH17" s="1150"/>
      <c r="AI17" s="1150"/>
      <c r="AJ17" s="1150"/>
      <c r="AK17" s="1150"/>
      <c r="AL17" s="1150"/>
      <c r="AM17" s="1150"/>
      <c r="AN17" s="1150"/>
      <c r="AO17" s="1150"/>
      <c r="AP17" s="1150"/>
      <c r="AQ17" s="1150"/>
      <c r="AR17" s="1150"/>
      <c r="AS17" s="1150">
        <v>0.172687796579819</v>
      </c>
    </row>
    <row r="18" spans="1:45" x14ac:dyDescent="0.2">
      <c r="A18">
        <v>57191</v>
      </c>
      <c r="B18" t="s">
        <v>498</v>
      </c>
      <c r="C18" s="783">
        <v>40360</v>
      </c>
      <c r="D18">
        <v>2010</v>
      </c>
      <c r="E18" t="s">
        <v>1</v>
      </c>
      <c r="F18" t="s">
        <v>12</v>
      </c>
      <c r="G18" s="912">
        <v>41.675051000000003</v>
      </c>
      <c r="H18" s="912">
        <v>-87.651010999999997</v>
      </c>
      <c r="I18" s="912">
        <v>3.895232</v>
      </c>
      <c r="J18" t="s">
        <v>74</v>
      </c>
      <c r="K18" t="s">
        <v>479</v>
      </c>
      <c r="L18" s="912">
        <v>10</v>
      </c>
      <c r="M18">
        <v>8.25</v>
      </c>
      <c r="N18" s="912">
        <v>1.2121212121212122</v>
      </c>
      <c r="O18" t="s">
        <v>127</v>
      </c>
      <c r="P18" t="s">
        <v>470</v>
      </c>
      <c r="Q18" t="s">
        <v>127</v>
      </c>
      <c r="R18">
        <v>180</v>
      </c>
      <c r="Y18">
        <v>30.8</v>
      </c>
      <c r="AA18">
        <v>464.82</v>
      </c>
      <c r="AB18">
        <v>302.14999999999998</v>
      </c>
      <c r="AC18" s="784"/>
      <c r="AD18" s="1150"/>
      <c r="AE18" s="1150"/>
      <c r="AF18" s="1150"/>
      <c r="AG18" s="1150">
        <v>0.194575895945758</v>
      </c>
      <c r="AH18" s="1150">
        <v>0.20809184743610901</v>
      </c>
      <c r="AI18" s="1150">
        <v>0.197772242977722</v>
      </c>
      <c r="AJ18" s="1150">
        <v>0.2010101010101</v>
      </c>
      <c r="AK18" s="1150">
        <v>0.195461463954614</v>
      </c>
      <c r="AL18" s="1150">
        <v>0.19459623557984199</v>
      </c>
      <c r="AM18" s="1150">
        <v>0.19825653798256501</v>
      </c>
      <c r="AN18" s="1150">
        <v>0.18958073889580701</v>
      </c>
      <c r="AO18" s="1150">
        <v>0.19497716894977099</v>
      </c>
      <c r="AP18" s="1150">
        <v>0.19078765800077199</v>
      </c>
      <c r="AQ18" s="1150">
        <v>0.18231631382316299</v>
      </c>
      <c r="AR18" s="1150">
        <v>0.187034730870347</v>
      </c>
      <c r="AS18" s="1150">
        <v>0.17415248374152401</v>
      </c>
    </row>
    <row r="19" spans="1:45" x14ac:dyDescent="0.2">
      <c r="A19">
        <v>56930</v>
      </c>
      <c r="B19" t="s">
        <v>497</v>
      </c>
      <c r="C19" s="783">
        <v>40269</v>
      </c>
      <c r="D19">
        <v>2010</v>
      </c>
      <c r="E19" t="s">
        <v>73</v>
      </c>
      <c r="F19" t="s">
        <v>27</v>
      </c>
      <c r="G19" s="912">
        <v>28.485961</v>
      </c>
      <c r="H19" s="912">
        <v>-80.681420000000003</v>
      </c>
      <c r="I19" s="912">
        <v>5.019253</v>
      </c>
      <c r="J19" t="s">
        <v>74</v>
      </c>
      <c r="K19" t="s">
        <v>479</v>
      </c>
      <c r="L19" s="912">
        <v>11</v>
      </c>
      <c r="M19">
        <v>10</v>
      </c>
      <c r="N19" s="912">
        <v>1.1000000000000001</v>
      </c>
      <c r="O19" t="s">
        <v>486</v>
      </c>
      <c r="P19" t="s">
        <v>486</v>
      </c>
      <c r="Q19">
        <v>20</v>
      </c>
      <c r="R19">
        <v>180</v>
      </c>
      <c r="Y19">
        <v>30.73</v>
      </c>
      <c r="Z19">
        <v>31.9</v>
      </c>
      <c r="AA19">
        <v>385.67</v>
      </c>
      <c r="AB19">
        <v>251.52</v>
      </c>
      <c r="AC19" s="784"/>
      <c r="AD19" s="1150"/>
      <c r="AE19" s="1150"/>
      <c r="AF19" s="1150"/>
      <c r="AG19" s="1150">
        <v>0.21509132420091301</v>
      </c>
      <c r="AH19" s="1150">
        <v>0.21070127504553701</v>
      </c>
      <c r="AI19" s="1150">
        <v>0.20740867579908601</v>
      </c>
      <c r="AJ19" s="1150">
        <v>0.20035388127853801</v>
      </c>
      <c r="AK19" s="1150">
        <v>0.20184931506849299</v>
      </c>
      <c r="AL19" s="1150">
        <v>0.20833333333333301</v>
      </c>
      <c r="AM19" s="1150">
        <v>0.177591324200913</v>
      </c>
      <c r="AN19" s="1150">
        <v>0.20029680365296801</v>
      </c>
      <c r="AO19" s="1150">
        <v>0.18897260273972599</v>
      </c>
      <c r="AP19" s="1150">
        <v>0.168465391621129</v>
      </c>
      <c r="AQ19" s="1150">
        <v>0.187568493150684</v>
      </c>
      <c r="AR19" s="1150">
        <v>0.16984018264840101</v>
      </c>
      <c r="AS19" s="1150">
        <v>0.14627853881278499</v>
      </c>
    </row>
    <row r="20" spans="1:45" x14ac:dyDescent="0.2">
      <c r="A20">
        <v>57203</v>
      </c>
      <c r="B20" t="s">
        <v>496</v>
      </c>
      <c r="C20" s="783">
        <v>40252</v>
      </c>
      <c r="D20">
        <v>2010</v>
      </c>
      <c r="E20" t="s">
        <v>1</v>
      </c>
      <c r="F20" t="s">
        <v>266</v>
      </c>
      <c r="G20" s="912">
        <v>40.880121000000003</v>
      </c>
      <c r="H20" s="912">
        <v>-83.316109999999995</v>
      </c>
      <c r="I20" s="912">
        <v>3.8374769999999998</v>
      </c>
      <c r="J20" t="s">
        <v>74</v>
      </c>
      <c r="K20" t="s">
        <v>485</v>
      </c>
      <c r="L20" s="912">
        <v>12.015000000000001</v>
      </c>
      <c r="M20">
        <v>10.08</v>
      </c>
      <c r="N20" s="912">
        <v>1.1919642857142858</v>
      </c>
      <c r="O20" t="s">
        <v>486</v>
      </c>
      <c r="P20" t="s">
        <v>486</v>
      </c>
      <c r="Q20">
        <v>25</v>
      </c>
      <c r="R20">
        <v>180</v>
      </c>
      <c r="Y20">
        <v>32.83</v>
      </c>
      <c r="AA20">
        <v>391.88</v>
      </c>
      <c r="AB20">
        <v>259.39</v>
      </c>
      <c r="AC20" s="784">
        <v>253.49365295430985</v>
      </c>
      <c r="AD20" s="1150"/>
      <c r="AE20" s="1150"/>
      <c r="AF20" s="1150"/>
      <c r="AG20" s="1150">
        <v>0.15931905486699999</v>
      </c>
      <c r="AH20" s="1150">
        <v>0.178027058576921</v>
      </c>
      <c r="AI20" s="1150">
        <v>0.16084791983764499</v>
      </c>
      <c r="AJ20" s="1150">
        <v>0.16526464086395501</v>
      </c>
      <c r="AK20" s="1150">
        <v>0.16514006668116199</v>
      </c>
      <c r="AL20" s="1150">
        <v>0.16261077138809299</v>
      </c>
      <c r="AM20" s="1150">
        <v>0.154120913966804</v>
      </c>
      <c r="AN20" s="1150">
        <v>0.14773365586721701</v>
      </c>
      <c r="AO20" s="1150">
        <v>0.14168614553888501</v>
      </c>
      <c r="AP20" s="1150">
        <v>0.13355135238673399</v>
      </c>
      <c r="AQ20" s="1150">
        <v>0.14909264695223601</v>
      </c>
      <c r="AR20" s="1150">
        <v>0.143826556497789</v>
      </c>
      <c r="AS20" s="1150">
        <v>0.116001214032035</v>
      </c>
    </row>
    <row r="21" spans="1:45" x14ac:dyDescent="0.2">
      <c r="A21">
        <v>57202</v>
      </c>
      <c r="B21" t="s">
        <v>495</v>
      </c>
      <c r="C21" s="783">
        <v>40422</v>
      </c>
      <c r="D21">
        <v>2010</v>
      </c>
      <c r="E21" t="s">
        <v>73</v>
      </c>
      <c r="F21" t="s">
        <v>27</v>
      </c>
      <c r="G21" s="912">
        <v>30.320471000000001</v>
      </c>
      <c r="H21" s="912">
        <v>-81.95693</v>
      </c>
      <c r="I21" s="912">
        <v>4.7382470000000003</v>
      </c>
      <c r="J21" t="s">
        <v>74</v>
      </c>
      <c r="K21" t="s">
        <v>485</v>
      </c>
      <c r="L21" s="912">
        <v>15</v>
      </c>
      <c r="M21">
        <v>12.6</v>
      </c>
      <c r="N21" s="912">
        <v>1.1904761904761905</v>
      </c>
      <c r="O21" t="s">
        <v>486</v>
      </c>
      <c r="P21" t="s">
        <v>486</v>
      </c>
      <c r="Q21">
        <v>20</v>
      </c>
      <c r="R21">
        <v>180</v>
      </c>
      <c r="AA21">
        <v>342.2</v>
      </c>
      <c r="AB21">
        <v>226.28</v>
      </c>
      <c r="AC21" s="784">
        <v>230.05272436345837</v>
      </c>
      <c r="AD21" s="1150"/>
      <c r="AE21" s="1150"/>
      <c r="AF21" s="1150"/>
      <c r="AG21" s="1150">
        <v>0.20951112560701601</v>
      </c>
      <c r="AH21" s="1150">
        <v>0.189883482233209</v>
      </c>
      <c r="AI21" s="1150">
        <v>0.19385554830760299</v>
      </c>
      <c r="AJ21" s="1150">
        <v>0.19069362904979301</v>
      </c>
      <c r="AK21" s="1150">
        <v>0.181244111038631</v>
      </c>
      <c r="AL21" s="1150">
        <v>0.186007387168589</v>
      </c>
      <c r="AM21" s="1150">
        <v>0.18423389142567201</v>
      </c>
      <c r="AN21" s="1150">
        <v>0.160089149815177</v>
      </c>
      <c r="AO21" s="1150">
        <v>0.16592375154018901</v>
      </c>
      <c r="AP21" s="1150">
        <v>0.14715608465608401</v>
      </c>
      <c r="AQ21" s="1150">
        <v>0.14609154163948601</v>
      </c>
      <c r="AR21" s="1150">
        <v>0.16634956874682899</v>
      </c>
      <c r="AS21" s="1150">
        <v>0.13702254113213</v>
      </c>
    </row>
    <row r="22" spans="1:45" x14ac:dyDescent="0.2">
      <c r="A22">
        <v>57197</v>
      </c>
      <c r="B22" t="s">
        <v>494</v>
      </c>
      <c r="C22" s="783">
        <v>40483</v>
      </c>
      <c r="D22">
        <v>2010</v>
      </c>
      <c r="E22" t="s">
        <v>2</v>
      </c>
      <c r="F22" t="s">
        <v>15</v>
      </c>
      <c r="G22" s="912">
        <v>29.304176999999999</v>
      </c>
      <c r="H22" s="912">
        <v>-98.40034</v>
      </c>
      <c r="I22" s="912">
        <v>4.7898180000000004</v>
      </c>
      <c r="J22" t="s">
        <v>74</v>
      </c>
      <c r="K22" t="s">
        <v>485</v>
      </c>
      <c r="L22" s="912">
        <v>16.600000000000001</v>
      </c>
      <c r="M22">
        <v>13.9</v>
      </c>
      <c r="N22" s="912">
        <v>1.1942446043165469</v>
      </c>
      <c r="O22" t="s">
        <v>486</v>
      </c>
      <c r="P22" t="s">
        <v>486</v>
      </c>
      <c r="Q22">
        <v>20</v>
      </c>
      <c r="R22">
        <v>205</v>
      </c>
      <c r="Y22">
        <v>71.95</v>
      </c>
      <c r="AA22">
        <v>288.87</v>
      </c>
      <c r="AB22">
        <v>192.13</v>
      </c>
      <c r="AC22" s="784">
        <v>221.44020159696274</v>
      </c>
      <c r="AD22" s="1150"/>
      <c r="AE22" s="1150"/>
      <c r="AF22" s="1150"/>
      <c r="AG22" s="1150">
        <v>0.23520088039157699</v>
      </c>
      <c r="AH22" s="1150">
        <v>0.20633493205435599</v>
      </c>
      <c r="AI22" s="1150">
        <v>0.19454025820439499</v>
      </c>
      <c r="AJ22" s="1150">
        <v>0.19004796163069501</v>
      </c>
      <c r="AK22" s="1150">
        <v>0.180422785059623</v>
      </c>
      <c r="AL22" s="1150">
        <v>0.18986450184115</v>
      </c>
      <c r="AM22" s="1150">
        <v>0.185555665056995</v>
      </c>
      <c r="AN22" s="1150">
        <v>0.17899379126835499</v>
      </c>
      <c r="AO22" s="1150">
        <v>0.178353207844683</v>
      </c>
      <c r="AP22" s="1150">
        <v>0.16742343829854101</v>
      </c>
      <c r="AQ22" s="1150">
        <v>0.16298741828454999</v>
      </c>
      <c r="AR22" s="1150">
        <v>0.175084589862356</v>
      </c>
      <c r="AS22" s="1150">
        <v>0.14607765842120801</v>
      </c>
    </row>
    <row r="23" spans="1:45" x14ac:dyDescent="0.2">
      <c r="A23" t="s">
        <v>2772</v>
      </c>
      <c r="B23" t="s">
        <v>493</v>
      </c>
      <c r="C23" s="783">
        <v>40532</v>
      </c>
      <c r="D23">
        <v>2010</v>
      </c>
      <c r="E23" t="s">
        <v>73</v>
      </c>
      <c r="F23" t="s">
        <v>52</v>
      </c>
      <c r="G23" s="912">
        <v>35.751561000000002</v>
      </c>
      <c r="H23" s="912">
        <v>-80.290469999999999</v>
      </c>
      <c r="I23" s="912">
        <v>4.480963</v>
      </c>
      <c r="J23" t="s">
        <v>74</v>
      </c>
      <c r="K23" t="s">
        <v>479</v>
      </c>
      <c r="L23" s="912">
        <v>22.296296296296294</v>
      </c>
      <c r="M23">
        <v>17.5</v>
      </c>
      <c r="N23" s="912">
        <v>1.2740740740740739</v>
      </c>
      <c r="O23" t="s">
        <v>127</v>
      </c>
      <c r="P23" t="s">
        <v>470</v>
      </c>
      <c r="Q23" t="s">
        <v>127</v>
      </c>
      <c r="R23">
        <v>180</v>
      </c>
      <c r="AC23" s="784"/>
      <c r="AD23" s="1150"/>
      <c r="AE23" s="1150"/>
      <c r="AF23" s="1150"/>
      <c r="AG23" s="1150"/>
      <c r="AH23" s="1150"/>
      <c r="AI23" s="1150"/>
      <c r="AJ23" s="1150"/>
      <c r="AK23" s="1150"/>
      <c r="AL23" s="1150"/>
      <c r="AM23" s="1150"/>
      <c r="AN23" s="1150"/>
      <c r="AO23" s="1150"/>
      <c r="AP23" s="1150"/>
      <c r="AQ23" s="1150"/>
      <c r="AR23" s="1150"/>
      <c r="AS23" s="1150"/>
    </row>
    <row r="24" spans="1:45" x14ac:dyDescent="0.2">
      <c r="A24">
        <v>57377</v>
      </c>
      <c r="B24" t="s">
        <v>492</v>
      </c>
      <c r="C24" s="783">
        <v>40513</v>
      </c>
      <c r="D24">
        <v>2010</v>
      </c>
      <c r="E24" t="s">
        <v>72</v>
      </c>
      <c r="F24" t="s">
        <v>46</v>
      </c>
      <c r="G24" s="912">
        <v>37.686441000000002</v>
      </c>
      <c r="H24" s="912">
        <v>-105.887001</v>
      </c>
      <c r="I24" s="912">
        <v>5.3721259999999997</v>
      </c>
      <c r="J24" t="s">
        <v>74</v>
      </c>
      <c r="K24" t="s">
        <v>479</v>
      </c>
      <c r="L24" s="912">
        <v>20.350439999999999</v>
      </c>
      <c r="M24">
        <v>19</v>
      </c>
      <c r="N24" s="912">
        <v>1.0710757894736842</v>
      </c>
      <c r="O24" t="s">
        <v>127</v>
      </c>
      <c r="P24" t="s">
        <v>470</v>
      </c>
      <c r="Q24">
        <v>20</v>
      </c>
      <c r="R24">
        <v>177</v>
      </c>
      <c r="Y24">
        <v>22.21</v>
      </c>
      <c r="Z24">
        <v>21.75</v>
      </c>
      <c r="AA24">
        <v>193.19</v>
      </c>
      <c r="AB24">
        <v>127.51</v>
      </c>
      <c r="AC24" s="784">
        <v>167.74203823592816</v>
      </c>
      <c r="AD24" s="1150"/>
      <c r="AE24" s="1150"/>
      <c r="AF24" s="1150"/>
      <c r="AG24" s="1150">
        <v>0.29357125690939601</v>
      </c>
      <c r="AH24" s="1150">
        <v>0.29438093183779102</v>
      </c>
      <c r="AI24" s="1150">
        <v>0.28652367219418401</v>
      </c>
      <c r="AJ24" s="1150">
        <v>0.27864695986541699</v>
      </c>
      <c r="AK24" s="1150">
        <v>0.27429103580869901</v>
      </c>
      <c r="AL24" s="1150">
        <v>0.28342800306777799</v>
      </c>
      <c r="AM24" s="1150">
        <v>0.28364575823119398</v>
      </c>
      <c r="AN24" s="1150">
        <v>0.28502162941600501</v>
      </c>
      <c r="AO24" s="1150">
        <v>0.28138668589281401</v>
      </c>
      <c r="AP24" s="1150">
        <v>0.28616623526028101</v>
      </c>
      <c r="AQ24" s="1150">
        <v>0.27657414083152998</v>
      </c>
      <c r="AR24" s="1150">
        <v>0.25902427301129499</v>
      </c>
      <c r="AS24" s="1150">
        <v>0.26045421773612099</v>
      </c>
    </row>
    <row r="25" spans="1:45" x14ac:dyDescent="0.2">
      <c r="A25">
        <v>57243</v>
      </c>
      <c r="B25" t="s">
        <v>491</v>
      </c>
      <c r="C25" s="783">
        <v>40513</v>
      </c>
      <c r="D25">
        <v>2010</v>
      </c>
      <c r="E25" t="s">
        <v>72</v>
      </c>
      <c r="F25" t="s">
        <v>13</v>
      </c>
      <c r="G25" s="912">
        <v>36.468471000000001</v>
      </c>
      <c r="H25" s="912">
        <v>-104.63500999999999</v>
      </c>
      <c r="I25" s="912">
        <v>5.3614769999999998</v>
      </c>
      <c r="J25" t="s">
        <v>74</v>
      </c>
      <c r="K25" t="s">
        <v>485</v>
      </c>
      <c r="L25" s="912">
        <v>36.799999999999997</v>
      </c>
      <c r="M25">
        <v>30.64</v>
      </c>
      <c r="N25" s="912">
        <v>1.2010443864229763</v>
      </c>
      <c r="O25" t="s">
        <v>486</v>
      </c>
      <c r="P25" t="s">
        <v>486</v>
      </c>
      <c r="Q25">
        <v>25</v>
      </c>
      <c r="R25">
        <v>180</v>
      </c>
      <c r="Y25">
        <v>20.53</v>
      </c>
      <c r="Z25">
        <v>16.399999999999999</v>
      </c>
      <c r="AA25">
        <v>177.4</v>
      </c>
      <c r="AB25">
        <v>119.74</v>
      </c>
      <c r="AC25" s="784">
        <v>148.56009907471184</v>
      </c>
      <c r="AD25" s="1150"/>
      <c r="AE25" s="1150"/>
      <c r="AF25" s="1150"/>
      <c r="AG25" s="1150">
        <v>0.25326519784923102</v>
      </c>
      <c r="AH25" s="1150">
        <v>0.25978502927230601</v>
      </c>
      <c r="AI25" s="1150">
        <v>0.24810138655412001</v>
      </c>
      <c r="AJ25" s="1150">
        <v>0.23264348391096401</v>
      </c>
      <c r="AK25" s="1150">
        <v>0.226466283963422</v>
      </c>
      <c r="AL25" s="1150">
        <v>0.23665595409645801</v>
      </c>
      <c r="AM25" s="1150">
        <v>0.227159262968394</v>
      </c>
      <c r="AN25" s="1150">
        <v>0.23570972972328499</v>
      </c>
      <c r="AO25" s="1150">
        <v>0.22991255052040399</v>
      </c>
      <c r="AP25" s="1150">
        <v>0.232312518131708</v>
      </c>
      <c r="AQ25" s="1150">
        <v>0.23569855264255901</v>
      </c>
      <c r="AR25" s="1150">
        <v>0.22606763475088501</v>
      </c>
      <c r="AS25" s="1150">
        <v>0.21246512750813601</v>
      </c>
    </row>
    <row r="26" spans="1:45" x14ac:dyDescent="0.2">
      <c r="A26">
        <v>57205</v>
      </c>
      <c r="B26" t="s">
        <v>490</v>
      </c>
      <c r="C26" s="783">
        <v>40330</v>
      </c>
      <c r="D26">
        <v>2010</v>
      </c>
      <c r="E26" t="s">
        <v>7</v>
      </c>
      <c r="F26" t="s">
        <v>53</v>
      </c>
      <c r="G26" s="912">
        <v>35.782010999999997</v>
      </c>
      <c r="H26" s="912">
        <v>-114.99265</v>
      </c>
      <c r="I26" s="912">
        <v>5.6636730000000002</v>
      </c>
      <c r="J26" t="s">
        <v>74</v>
      </c>
      <c r="K26" t="s">
        <v>485</v>
      </c>
      <c r="L26" s="912">
        <v>60.5</v>
      </c>
      <c r="M26">
        <v>48</v>
      </c>
      <c r="N26" s="912">
        <v>1.2604166666666667</v>
      </c>
      <c r="O26" t="s">
        <v>486</v>
      </c>
      <c r="P26" t="s">
        <v>486</v>
      </c>
      <c r="Q26">
        <v>25</v>
      </c>
      <c r="R26">
        <v>180</v>
      </c>
      <c r="Y26">
        <v>23.73</v>
      </c>
      <c r="Z26">
        <v>6.16</v>
      </c>
      <c r="AA26">
        <v>159.13</v>
      </c>
      <c r="AB26">
        <v>108.47</v>
      </c>
      <c r="AC26" s="784">
        <v>189.78435494230879</v>
      </c>
      <c r="AD26" s="1150"/>
      <c r="AE26" s="1150"/>
      <c r="AF26" s="1150"/>
      <c r="AG26" s="1150">
        <v>0.25695395738203902</v>
      </c>
      <c r="AH26" s="1150">
        <v>0.252300584395871</v>
      </c>
      <c r="AI26" s="1150">
        <v>0.25031154870624001</v>
      </c>
      <c r="AJ26" s="1150">
        <v>0.24604261796042601</v>
      </c>
      <c r="AK26" s="1150">
        <v>0.24242770167427699</v>
      </c>
      <c r="AL26" s="1150">
        <v>0.23312035139647799</v>
      </c>
      <c r="AM26" s="1150">
        <v>0.240686834094368</v>
      </c>
      <c r="AN26" s="1150">
        <v>0.23831097792998401</v>
      </c>
      <c r="AO26" s="1150">
        <v>0.23300513698630099</v>
      </c>
      <c r="AP26" s="1150">
        <v>0.23787093958712799</v>
      </c>
      <c r="AQ26" s="1150">
        <v>0.22437452435312</v>
      </c>
      <c r="AR26" s="1150">
        <v>0.233304794520548</v>
      </c>
      <c r="AS26" s="1150">
        <v>0.22182030060882801</v>
      </c>
    </row>
    <row r="27" spans="1:45" x14ac:dyDescent="0.2">
      <c r="A27" t="s">
        <v>2772</v>
      </c>
      <c r="B27" t="s">
        <v>489</v>
      </c>
      <c r="C27" s="783">
        <v>40513</v>
      </c>
      <c r="D27">
        <v>2010</v>
      </c>
      <c r="E27" t="s">
        <v>73</v>
      </c>
      <c r="F27" t="s">
        <v>27</v>
      </c>
      <c r="G27" s="912">
        <v>27.051161</v>
      </c>
      <c r="H27" s="912">
        <v>-80.548599999999993</v>
      </c>
      <c r="I27" s="912">
        <v>4.9479059999999997</v>
      </c>
      <c r="J27" t="s">
        <v>469</v>
      </c>
      <c r="K27" t="s">
        <v>390</v>
      </c>
      <c r="L27" s="912"/>
      <c r="M27">
        <v>75</v>
      </c>
      <c r="N27" s="912"/>
      <c r="O27" t="s">
        <v>127</v>
      </c>
      <c r="P27" t="s">
        <v>470</v>
      </c>
      <c r="Q27" t="s">
        <v>127</v>
      </c>
      <c r="R27">
        <v>180</v>
      </c>
      <c r="S27" t="s">
        <v>471</v>
      </c>
      <c r="AC27" s="784"/>
      <c r="AD27" s="1150"/>
      <c r="AE27" s="1150"/>
      <c r="AF27" s="1150"/>
      <c r="AG27" s="1150"/>
      <c r="AH27" s="1150"/>
      <c r="AI27" s="1150"/>
      <c r="AJ27" s="1150"/>
      <c r="AK27" s="1150"/>
      <c r="AL27" s="1150"/>
      <c r="AM27" s="1150"/>
      <c r="AN27" s="1150"/>
      <c r="AO27" s="1150"/>
      <c r="AP27" s="1150"/>
      <c r="AQ27" s="1150"/>
      <c r="AR27" s="1150"/>
      <c r="AS27" s="1150"/>
    </row>
    <row r="28" spans="1:45" x14ac:dyDescent="0.2">
      <c r="A28">
        <v>57591</v>
      </c>
      <c r="B28" t="s">
        <v>534</v>
      </c>
      <c r="C28" s="783">
        <v>40732</v>
      </c>
      <c r="D28">
        <v>2011</v>
      </c>
      <c r="E28" t="s">
        <v>72</v>
      </c>
      <c r="F28" t="s">
        <v>13</v>
      </c>
      <c r="G28" s="912">
        <v>32.628960999999997</v>
      </c>
      <c r="H28" s="912">
        <v>-107.25909</v>
      </c>
      <c r="I28" s="912">
        <v>5.8412199999999999</v>
      </c>
      <c r="J28" t="s">
        <v>74</v>
      </c>
      <c r="K28" t="s">
        <v>535</v>
      </c>
      <c r="L28" s="912">
        <v>5.8800000000000008</v>
      </c>
      <c r="M28">
        <v>5.04</v>
      </c>
      <c r="N28" s="912">
        <v>1.1666666666666667</v>
      </c>
      <c r="O28" t="s">
        <v>127</v>
      </c>
      <c r="P28" t="s">
        <v>536</v>
      </c>
      <c r="Q28" t="s">
        <v>127</v>
      </c>
      <c r="AA28">
        <v>190.43</v>
      </c>
      <c r="AB28">
        <v>126.73</v>
      </c>
      <c r="AC28" s="784"/>
      <c r="AD28" s="1150"/>
      <c r="AE28" s="1150"/>
      <c r="AF28" s="1150"/>
      <c r="AG28" s="1150"/>
      <c r="AH28" s="1150"/>
      <c r="AI28" s="1150"/>
      <c r="AJ28" s="1150"/>
      <c r="AK28" s="1150"/>
      <c r="AL28" s="1150"/>
      <c r="AM28" s="1150"/>
      <c r="AN28" s="1150"/>
      <c r="AO28" s="1150"/>
      <c r="AP28" s="1150"/>
      <c r="AQ28" s="1150"/>
      <c r="AR28" s="1150"/>
      <c r="AS28" s="1150"/>
    </row>
    <row r="29" spans="1:45" x14ac:dyDescent="0.2">
      <c r="A29">
        <v>57554</v>
      </c>
      <c r="B29" t="s">
        <v>533</v>
      </c>
      <c r="C29" s="783">
        <v>40724</v>
      </c>
      <c r="D29">
        <v>2011</v>
      </c>
      <c r="E29" t="s">
        <v>72</v>
      </c>
      <c r="F29" t="s">
        <v>46</v>
      </c>
      <c r="G29" s="912">
        <v>38.957020999999997</v>
      </c>
      <c r="H29" s="912">
        <v>-104.80643999999999</v>
      </c>
      <c r="I29" s="912">
        <v>4.8237439999999996</v>
      </c>
      <c r="J29" t="s">
        <v>74</v>
      </c>
      <c r="K29" t="s">
        <v>479</v>
      </c>
      <c r="L29" s="912">
        <v>6.0441600000000006</v>
      </c>
      <c r="M29">
        <v>5.2</v>
      </c>
      <c r="N29" s="912">
        <v>1.1623384615384615</v>
      </c>
      <c r="O29" t="s">
        <v>127</v>
      </c>
      <c r="P29" t="s">
        <v>470</v>
      </c>
      <c r="Q29" t="s">
        <v>127</v>
      </c>
      <c r="R29">
        <v>180</v>
      </c>
      <c r="Y29">
        <v>20.93</v>
      </c>
      <c r="Z29">
        <v>19.82</v>
      </c>
      <c r="AA29">
        <v>170.71</v>
      </c>
      <c r="AB29">
        <v>114.58</v>
      </c>
      <c r="AC29" s="784"/>
      <c r="AD29" s="1150"/>
      <c r="AE29" s="1150"/>
      <c r="AF29" s="1150"/>
      <c r="AG29" s="1150"/>
      <c r="AH29" s="1150">
        <v>0.27114421325486798</v>
      </c>
      <c r="AI29" s="1150">
        <v>0.24740955391640301</v>
      </c>
      <c r="AJ29" s="1150">
        <v>0.24793642430628701</v>
      </c>
      <c r="AK29" s="1150">
        <v>0.245982613277133</v>
      </c>
      <c r="AL29" s="1150">
        <v>0.25314820652935399</v>
      </c>
      <c r="AM29" s="1150">
        <v>0.24593870741130999</v>
      </c>
      <c r="AN29" s="1150">
        <v>0.259022655426764</v>
      </c>
      <c r="AO29" s="1150">
        <v>0.24352388479100701</v>
      </c>
      <c r="AP29" s="1150">
        <v>0.24404073840549201</v>
      </c>
      <c r="AQ29" s="1150">
        <v>0.25414910432033699</v>
      </c>
      <c r="AR29" s="1150">
        <v>0.25122936424306203</v>
      </c>
      <c r="AS29" s="1150">
        <v>0.24067000351246901</v>
      </c>
    </row>
    <row r="30" spans="1:45" x14ac:dyDescent="0.2">
      <c r="A30">
        <v>57565</v>
      </c>
      <c r="B30" t="s">
        <v>532</v>
      </c>
      <c r="C30" s="783">
        <v>40852</v>
      </c>
      <c r="D30">
        <v>2011</v>
      </c>
      <c r="E30" t="s">
        <v>73</v>
      </c>
      <c r="F30" t="s">
        <v>27</v>
      </c>
      <c r="G30" s="912">
        <v>28.489691000000001</v>
      </c>
      <c r="H30" s="912">
        <v>-81.181870000000004</v>
      </c>
      <c r="I30" s="912">
        <v>4.8871289999999998</v>
      </c>
      <c r="J30" t="s">
        <v>74</v>
      </c>
      <c r="K30" t="s">
        <v>479</v>
      </c>
      <c r="L30" s="912">
        <v>5.9154200000000001</v>
      </c>
      <c r="M30">
        <v>5.5</v>
      </c>
      <c r="N30" s="912">
        <v>1.0755309090909091</v>
      </c>
      <c r="O30" t="s">
        <v>127</v>
      </c>
      <c r="P30" t="s">
        <v>470</v>
      </c>
      <c r="Q30" t="s">
        <v>127</v>
      </c>
      <c r="R30">
        <v>180</v>
      </c>
      <c r="Y30">
        <v>21.92</v>
      </c>
      <c r="Z30">
        <v>46.69</v>
      </c>
      <c r="AA30">
        <v>247.63</v>
      </c>
      <c r="AB30">
        <v>164.42</v>
      </c>
      <c r="AC30" s="784">
        <v>215.68371031542037</v>
      </c>
      <c r="AD30" s="1150"/>
      <c r="AE30" s="1150"/>
      <c r="AF30" s="1150"/>
      <c r="AG30" s="1150"/>
      <c r="AH30" s="1150">
        <v>0.21077579069382299</v>
      </c>
      <c r="AI30" s="1150">
        <v>0.198630136986301</v>
      </c>
      <c r="AJ30" s="1150">
        <v>0.19300539643005399</v>
      </c>
      <c r="AK30" s="1150">
        <v>0.19107513491075101</v>
      </c>
      <c r="AL30" s="1150">
        <v>0.20365540652425901</v>
      </c>
      <c r="AM30" s="1150">
        <v>0.19003735990037299</v>
      </c>
      <c r="AN30" s="1150">
        <v>0.193939393939393</v>
      </c>
      <c r="AO30" s="1150">
        <v>0.17961809879618101</v>
      </c>
      <c r="AP30" s="1150">
        <v>0.177119556217916</v>
      </c>
      <c r="AQ30" s="1150">
        <v>0.191697799916978</v>
      </c>
      <c r="AR30" s="1150">
        <v>0.18605230386052299</v>
      </c>
      <c r="AS30" s="1150">
        <v>0.18156911581569099</v>
      </c>
    </row>
    <row r="31" spans="1:45" x14ac:dyDescent="0.2">
      <c r="A31">
        <v>57359</v>
      </c>
      <c r="B31" t="s">
        <v>531</v>
      </c>
      <c r="C31" s="783">
        <v>40766</v>
      </c>
      <c r="D31">
        <v>2011</v>
      </c>
      <c r="E31" t="s">
        <v>7</v>
      </c>
      <c r="F31" t="s">
        <v>28</v>
      </c>
      <c r="G31" s="912">
        <v>35.990841000000003</v>
      </c>
      <c r="H31" s="912">
        <v>-120.106661</v>
      </c>
      <c r="I31" s="912">
        <v>5.3520029999999998</v>
      </c>
      <c r="J31" t="s">
        <v>74</v>
      </c>
      <c r="K31" t="s">
        <v>485</v>
      </c>
      <c r="L31" s="912">
        <v>7.69</v>
      </c>
      <c r="M31">
        <v>6</v>
      </c>
      <c r="N31" s="912">
        <v>1.2816666666666667</v>
      </c>
      <c r="O31" t="s">
        <v>486</v>
      </c>
      <c r="P31" t="s">
        <v>486</v>
      </c>
      <c r="Q31">
        <v>25</v>
      </c>
      <c r="R31">
        <v>180</v>
      </c>
      <c r="Y31">
        <v>-44.97</v>
      </c>
      <c r="Z31">
        <v>7.03</v>
      </c>
      <c r="AA31">
        <v>245.91</v>
      </c>
      <c r="AB31">
        <v>163.72</v>
      </c>
      <c r="AC31" s="784">
        <v>281.7783709606249</v>
      </c>
      <c r="AD31" s="1150"/>
      <c r="AE31" s="1150"/>
      <c r="AF31" s="1150"/>
      <c r="AG31" s="1150"/>
      <c r="AH31" s="1150">
        <v>0.24146174863387901</v>
      </c>
      <c r="AI31" s="1150">
        <v>0.25405251141552498</v>
      </c>
      <c r="AJ31" s="1150">
        <v>0.24332191780821899</v>
      </c>
      <c r="AK31" s="1150">
        <v>0.24263698630136901</v>
      </c>
      <c r="AL31" s="1150">
        <v>0.242125834851244</v>
      </c>
      <c r="AM31" s="1150">
        <v>0.20294901065449</v>
      </c>
      <c r="AN31" s="1150">
        <v>0.20066590563165901</v>
      </c>
      <c r="AO31" s="1150">
        <v>0.196461187214611</v>
      </c>
      <c r="AP31" s="1150">
        <v>0.21326654523375799</v>
      </c>
      <c r="AQ31" s="1150">
        <v>0.209322678843226</v>
      </c>
      <c r="AR31" s="1150">
        <v>0.20684931506849299</v>
      </c>
      <c r="AS31" s="1150">
        <v>0.20138888888888801</v>
      </c>
    </row>
    <row r="32" spans="1:45" x14ac:dyDescent="0.2">
      <c r="A32">
        <v>57571</v>
      </c>
      <c r="B32" t="s">
        <v>530</v>
      </c>
      <c r="C32" s="783">
        <v>40664</v>
      </c>
      <c r="D32">
        <v>2011</v>
      </c>
      <c r="E32" t="s">
        <v>72</v>
      </c>
      <c r="F32" t="s">
        <v>13</v>
      </c>
      <c r="G32" s="912">
        <v>34.833136000000003</v>
      </c>
      <c r="H32" s="912">
        <v>-106.772413</v>
      </c>
      <c r="I32" s="912">
        <v>5.6356010000000003</v>
      </c>
      <c r="J32" t="s">
        <v>74</v>
      </c>
      <c r="K32" t="s">
        <v>485</v>
      </c>
      <c r="L32" s="912">
        <v>8.9</v>
      </c>
      <c r="M32">
        <v>7</v>
      </c>
      <c r="N32" s="912">
        <v>1.2714285714285716</v>
      </c>
      <c r="O32" t="s">
        <v>486</v>
      </c>
      <c r="P32" t="s">
        <v>486</v>
      </c>
      <c r="Q32">
        <v>25</v>
      </c>
      <c r="R32">
        <v>180</v>
      </c>
      <c r="Y32">
        <v>28.04</v>
      </c>
      <c r="Z32">
        <v>15.86</v>
      </c>
      <c r="AA32">
        <v>171.09</v>
      </c>
      <c r="AB32">
        <v>115.42</v>
      </c>
      <c r="AC32" s="784"/>
      <c r="AD32" s="1150"/>
      <c r="AE32" s="1150"/>
      <c r="AF32" s="1150"/>
      <c r="AG32" s="1150"/>
      <c r="AH32" s="1150"/>
      <c r="AI32" s="1150"/>
      <c r="AJ32" s="1150">
        <v>0.26541095890410898</v>
      </c>
      <c r="AK32" s="1150">
        <v>0.24908675799086699</v>
      </c>
      <c r="AL32" s="1150">
        <v>0.25104085349986899</v>
      </c>
      <c r="AM32" s="1150">
        <v>0.21914546640574001</v>
      </c>
      <c r="AN32" s="1150">
        <v>0.24417808219178</v>
      </c>
      <c r="AO32" s="1150">
        <v>0.24584148727984301</v>
      </c>
      <c r="AP32" s="1150">
        <v>0.25313882383554498</v>
      </c>
      <c r="AQ32" s="1150">
        <v>0.24832028701891701</v>
      </c>
      <c r="AR32" s="1150">
        <v>0.250521852576647</v>
      </c>
      <c r="AS32" s="1150">
        <v>0.24572733202870101</v>
      </c>
    </row>
    <row r="33" spans="1:45" x14ac:dyDescent="0.2">
      <c r="A33">
        <v>60489</v>
      </c>
      <c r="B33" t="s">
        <v>529</v>
      </c>
      <c r="C33" s="783">
        <v>40907</v>
      </c>
      <c r="D33">
        <v>2011</v>
      </c>
      <c r="E33" t="s">
        <v>1</v>
      </c>
      <c r="F33" t="s">
        <v>24</v>
      </c>
      <c r="G33" s="912">
        <v>40.169021000000001</v>
      </c>
      <c r="H33" s="912">
        <v>-74.631200000000007</v>
      </c>
      <c r="I33" s="912">
        <v>4.0016720000000001</v>
      </c>
      <c r="J33" t="s">
        <v>74</v>
      </c>
      <c r="K33" t="s">
        <v>479</v>
      </c>
      <c r="L33" s="912">
        <v>8.4545999999999992</v>
      </c>
      <c r="M33">
        <v>7.5</v>
      </c>
      <c r="N33" s="912">
        <v>1.1272799999999998</v>
      </c>
      <c r="O33" t="s">
        <v>486</v>
      </c>
      <c r="P33" t="s">
        <v>486</v>
      </c>
      <c r="Q33">
        <v>22</v>
      </c>
      <c r="R33">
        <v>180</v>
      </c>
      <c r="Y33">
        <v>23.45</v>
      </c>
      <c r="AC33" s="784"/>
      <c r="AD33" s="1150"/>
      <c r="AE33" s="1150"/>
      <c r="AF33" s="1150"/>
      <c r="AG33" s="1150"/>
      <c r="AH33" s="1150"/>
      <c r="AI33" s="1150"/>
      <c r="AJ33" s="1150"/>
      <c r="AK33" s="1150"/>
      <c r="AL33" s="1150"/>
      <c r="AM33" s="1150">
        <v>0.15859969558599599</v>
      </c>
      <c r="AN33" s="1150">
        <v>0.147062404870624</v>
      </c>
      <c r="AO33" s="1150">
        <v>0.15654490106544899</v>
      </c>
      <c r="AP33" s="1150">
        <v>0.13618700667880901</v>
      </c>
      <c r="AQ33" s="1150">
        <v>0.13954337899543301</v>
      </c>
      <c r="AR33" s="1150">
        <v>0.14929984779299799</v>
      </c>
      <c r="AS33" s="1150">
        <v>0.13811263318112599</v>
      </c>
    </row>
    <row r="34" spans="1:45" x14ac:dyDescent="0.2">
      <c r="A34">
        <v>57485</v>
      </c>
      <c r="B34" t="s">
        <v>528</v>
      </c>
      <c r="C34" s="783">
        <v>40908</v>
      </c>
      <c r="D34">
        <v>2011</v>
      </c>
      <c r="E34" t="s">
        <v>1</v>
      </c>
      <c r="F34" t="s">
        <v>24</v>
      </c>
      <c r="G34" s="912">
        <v>40.486671000000001</v>
      </c>
      <c r="H34" s="912">
        <v>-74.8536</v>
      </c>
      <c r="I34" s="912">
        <v>3.971924</v>
      </c>
      <c r="J34" t="s">
        <v>74</v>
      </c>
      <c r="K34" t="s">
        <v>479</v>
      </c>
      <c r="L34" s="912">
        <v>9.3640499999999989</v>
      </c>
      <c r="M34">
        <v>8</v>
      </c>
      <c r="N34" s="912">
        <v>1.1705062499999999</v>
      </c>
      <c r="O34" t="s">
        <v>486</v>
      </c>
      <c r="P34" t="s">
        <v>486</v>
      </c>
      <c r="Q34">
        <v>25</v>
      </c>
      <c r="R34">
        <v>180</v>
      </c>
      <c r="Y34">
        <v>23.89</v>
      </c>
      <c r="AA34">
        <v>281.63</v>
      </c>
      <c r="AB34">
        <v>187.58</v>
      </c>
      <c r="AC34" s="784"/>
      <c r="AD34" s="1150"/>
      <c r="AE34" s="1150"/>
      <c r="AF34" s="1150"/>
      <c r="AG34" s="1150"/>
      <c r="AH34" s="1150">
        <v>0.17301343351548201</v>
      </c>
      <c r="AI34" s="1150">
        <v>0.18182491438356099</v>
      </c>
      <c r="AJ34" s="1150">
        <v>0.174529109589041</v>
      </c>
      <c r="AK34" s="1150">
        <v>0.186429794520548</v>
      </c>
      <c r="AL34" s="1150">
        <v>0.19068761384335101</v>
      </c>
      <c r="AM34" s="1150">
        <v>0.17836757990867499</v>
      </c>
      <c r="AN34" s="1150">
        <v>0.16767979452054699</v>
      </c>
      <c r="AO34" s="1150">
        <v>0.175713470319634</v>
      </c>
      <c r="AP34" s="1150">
        <v>0.17511953551912501</v>
      </c>
      <c r="AQ34" s="1150">
        <v>0.16896404109589</v>
      </c>
      <c r="AR34" s="1150">
        <v>0.172945205479452</v>
      </c>
      <c r="AS34" s="1150">
        <v>0.16395547945205399</v>
      </c>
    </row>
    <row r="35" spans="1:45" x14ac:dyDescent="0.2">
      <c r="A35">
        <v>57462</v>
      </c>
      <c r="B35" t="s">
        <v>527</v>
      </c>
      <c r="C35" s="783">
        <v>40900</v>
      </c>
      <c r="D35">
        <v>2011</v>
      </c>
      <c r="E35" t="s">
        <v>1</v>
      </c>
      <c r="F35" t="s">
        <v>266</v>
      </c>
      <c r="G35" s="912">
        <v>41.387450999999999</v>
      </c>
      <c r="H35" s="912">
        <v>-84.092860000000002</v>
      </c>
      <c r="I35" s="912">
        <v>3.870152</v>
      </c>
      <c r="J35" t="s">
        <v>74</v>
      </c>
      <c r="K35" t="s">
        <v>479</v>
      </c>
      <c r="L35" s="912">
        <v>9.7919999999999998</v>
      </c>
      <c r="M35">
        <v>8.08</v>
      </c>
      <c r="N35" s="912">
        <v>1.2118811881188118</v>
      </c>
      <c r="O35" t="s">
        <v>127</v>
      </c>
      <c r="P35" t="s">
        <v>470</v>
      </c>
      <c r="Q35" t="s">
        <v>127</v>
      </c>
      <c r="R35">
        <v>179</v>
      </c>
      <c r="Y35">
        <v>32.229999999999997</v>
      </c>
      <c r="AA35">
        <v>207.32</v>
      </c>
      <c r="AB35">
        <v>141.79</v>
      </c>
      <c r="AC35" s="784"/>
      <c r="AD35" s="1150"/>
      <c r="AE35" s="1150"/>
      <c r="AF35" s="1150"/>
      <c r="AG35" s="1150"/>
      <c r="AH35" s="1150">
        <v>0.20026848996374999</v>
      </c>
      <c r="AI35" s="1150">
        <v>0.20263969890139699</v>
      </c>
      <c r="AJ35" s="1150">
        <v>0.20179201139292</v>
      </c>
      <c r="AK35" s="1150">
        <v>0.18839854875898501</v>
      </c>
      <c r="AL35" s="1150">
        <v>0.19239244621183399</v>
      </c>
      <c r="AM35" s="1150">
        <v>0.17942718929427101</v>
      </c>
      <c r="AN35" s="1150">
        <v>0.165482729779827</v>
      </c>
      <c r="AO35" s="1150">
        <v>0.17284348297843399</v>
      </c>
      <c r="AP35" s="1150">
        <v>0.16808801781817501</v>
      </c>
      <c r="AQ35" s="1150">
        <v>0.18396231746462299</v>
      </c>
      <c r="AR35" s="1150">
        <v>0.12798668565486601</v>
      </c>
      <c r="AS35" s="1150">
        <v>0.133044554455445</v>
      </c>
    </row>
    <row r="36" spans="1:45" x14ac:dyDescent="0.2">
      <c r="A36" t="s">
        <v>525</v>
      </c>
      <c r="B36" t="s">
        <v>526</v>
      </c>
      <c r="C36" s="783">
        <v>40907</v>
      </c>
      <c r="D36">
        <v>2011</v>
      </c>
      <c r="E36" t="s">
        <v>72</v>
      </c>
      <c r="F36" t="s">
        <v>28</v>
      </c>
      <c r="G36" s="912">
        <v>38.464320999999998</v>
      </c>
      <c r="H36" s="912">
        <v>-121.17956</v>
      </c>
      <c r="I36" s="912">
        <v>5.0575780000000004</v>
      </c>
      <c r="J36" t="s">
        <v>74</v>
      </c>
      <c r="K36" t="s">
        <v>479</v>
      </c>
      <c r="L36" s="912">
        <v>12.03</v>
      </c>
      <c r="M36">
        <v>8.91</v>
      </c>
      <c r="N36" s="912">
        <v>1.3501683501683501</v>
      </c>
      <c r="O36" t="s">
        <v>127</v>
      </c>
      <c r="P36" t="s">
        <v>470</v>
      </c>
      <c r="Q36" t="s">
        <v>127</v>
      </c>
      <c r="R36">
        <v>180</v>
      </c>
      <c r="AC36" s="784"/>
      <c r="AD36" s="1150"/>
      <c r="AE36" s="1150"/>
      <c r="AF36" s="1150"/>
      <c r="AG36" s="1150"/>
      <c r="AH36" s="1150"/>
      <c r="AI36" s="1150"/>
      <c r="AJ36" s="1150"/>
      <c r="AK36" s="1150"/>
      <c r="AL36" s="1150"/>
      <c r="AM36" s="1150"/>
      <c r="AN36" s="1150"/>
      <c r="AO36" s="1150"/>
      <c r="AP36" s="1150"/>
      <c r="AQ36" s="1150"/>
      <c r="AR36" s="1150"/>
      <c r="AS36" s="1150"/>
    </row>
    <row r="37" spans="1:45" x14ac:dyDescent="0.2">
      <c r="A37">
        <v>57575</v>
      </c>
      <c r="B37" t="s">
        <v>524</v>
      </c>
      <c r="C37" s="783">
        <v>40756</v>
      </c>
      <c r="D37">
        <v>2011</v>
      </c>
      <c r="E37" t="s">
        <v>72</v>
      </c>
      <c r="F37" t="s">
        <v>13</v>
      </c>
      <c r="G37" s="912">
        <v>34.833340999999997</v>
      </c>
      <c r="H37" s="912">
        <v>-106.77197099999999</v>
      </c>
      <c r="I37" s="912">
        <v>5.6356010000000003</v>
      </c>
      <c r="J37" t="s">
        <v>74</v>
      </c>
      <c r="K37" t="s">
        <v>485</v>
      </c>
      <c r="L37" s="912">
        <v>11.2</v>
      </c>
      <c r="M37">
        <v>9</v>
      </c>
      <c r="N37" s="912">
        <v>1.2444444444444445</v>
      </c>
      <c r="O37" t="s">
        <v>486</v>
      </c>
      <c r="P37" t="s">
        <v>486</v>
      </c>
      <c r="Q37">
        <v>25</v>
      </c>
      <c r="R37">
        <v>180</v>
      </c>
      <c r="Y37">
        <v>28.02</v>
      </c>
      <c r="Z37">
        <v>16.16</v>
      </c>
      <c r="AA37">
        <v>147.51</v>
      </c>
      <c r="AB37">
        <v>100.39</v>
      </c>
      <c r="AC37" s="784"/>
      <c r="AD37" s="1150"/>
      <c r="AE37" s="1150"/>
      <c r="AF37" s="1150"/>
      <c r="AG37" s="1150"/>
      <c r="AH37" s="1150"/>
      <c r="AI37" s="1150"/>
      <c r="AJ37" s="1150">
        <v>0.26808726534753902</v>
      </c>
      <c r="AK37" s="1150">
        <v>0.25362760020294201</v>
      </c>
      <c r="AL37" s="1150">
        <v>0.263914187411455</v>
      </c>
      <c r="AM37" s="1150">
        <v>0.22371892440385499</v>
      </c>
      <c r="AN37" s="1150">
        <v>0.25572044647387099</v>
      </c>
      <c r="AO37" s="1150">
        <v>0.23821664129883299</v>
      </c>
      <c r="AP37" s="1150">
        <v>0.25903157255616199</v>
      </c>
      <c r="AQ37" s="1150">
        <v>0.25404616945712799</v>
      </c>
      <c r="AR37" s="1150">
        <v>0.237176560121765</v>
      </c>
      <c r="AS37" s="1150">
        <v>0.24594114662607799</v>
      </c>
    </row>
    <row r="38" spans="1:45" x14ac:dyDescent="0.2">
      <c r="A38">
        <v>57736</v>
      </c>
      <c r="B38" t="s">
        <v>522</v>
      </c>
      <c r="C38" s="783">
        <v>40787</v>
      </c>
      <c r="D38">
        <v>2011</v>
      </c>
      <c r="E38" t="s">
        <v>3</v>
      </c>
      <c r="F38" t="s">
        <v>13</v>
      </c>
      <c r="G38" s="912">
        <v>32.128481000000001</v>
      </c>
      <c r="H38" s="912">
        <v>-103.13771</v>
      </c>
      <c r="I38" s="912">
        <v>5.5821389999999997</v>
      </c>
      <c r="J38" t="s">
        <v>74</v>
      </c>
      <c r="K38" t="s">
        <v>479</v>
      </c>
      <c r="L38" s="912">
        <v>10.8864</v>
      </c>
      <c r="M38">
        <v>9.9</v>
      </c>
      <c r="N38" s="912">
        <v>1.0996363636363635</v>
      </c>
      <c r="O38" t="s">
        <v>127</v>
      </c>
      <c r="P38" t="s">
        <v>470</v>
      </c>
      <c r="Q38" t="s">
        <v>127</v>
      </c>
      <c r="R38">
        <v>181</v>
      </c>
      <c r="Y38">
        <v>33.57</v>
      </c>
      <c r="Z38">
        <v>21.73</v>
      </c>
      <c r="AC38" s="784">
        <v>147.05668499061463</v>
      </c>
      <c r="AD38" s="1150"/>
      <c r="AE38" s="1150"/>
      <c r="AF38" s="1150"/>
      <c r="AG38" s="1150"/>
      <c r="AH38" s="1150">
        <v>0.25582555978730798</v>
      </c>
      <c r="AI38" s="1150">
        <v>0.26542825515428198</v>
      </c>
      <c r="AJ38" s="1150">
        <v>0.25505050505050503</v>
      </c>
      <c r="AK38" s="1150">
        <v>0.24519164245191599</v>
      </c>
      <c r="AL38" s="1150">
        <v>0.24859908289659099</v>
      </c>
      <c r="AM38" s="1150">
        <v>0.23338635851617401</v>
      </c>
      <c r="AN38" s="1150">
        <v>0.20305797703057901</v>
      </c>
      <c r="AO38" s="1150">
        <v>0.21943176052765001</v>
      </c>
      <c r="AP38" s="1150">
        <v>0.244510220603116</v>
      </c>
      <c r="AQ38" s="1150">
        <v>0.24632166412988299</v>
      </c>
      <c r="AR38" s="1150">
        <v>0.26008947926756099</v>
      </c>
      <c r="AS38" s="1150">
        <v>0.25503897421705601</v>
      </c>
    </row>
    <row r="39" spans="1:45" x14ac:dyDescent="0.2">
      <c r="A39">
        <v>57737</v>
      </c>
      <c r="B39" t="s">
        <v>523</v>
      </c>
      <c r="C39" s="783">
        <v>40878</v>
      </c>
      <c r="D39">
        <v>2011</v>
      </c>
      <c r="E39" t="s">
        <v>3</v>
      </c>
      <c r="F39" t="s">
        <v>13</v>
      </c>
      <c r="G39" s="912">
        <v>32.467671000000003</v>
      </c>
      <c r="H39" s="912">
        <v>-103.32561</v>
      </c>
      <c r="I39" s="912">
        <v>5.5919569999999998</v>
      </c>
      <c r="J39" t="s">
        <v>74</v>
      </c>
      <c r="K39" t="s">
        <v>479</v>
      </c>
      <c r="L39" s="912">
        <v>10.7714</v>
      </c>
      <c r="M39">
        <v>9.9</v>
      </c>
      <c r="N39" s="912">
        <v>1.0880202020202019</v>
      </c>
      <c r="O39" t="s">
        <v>127</v>
      </c>
      <c r="P39" t="s">
        <v>470</v>
      </c>
      <c r="Q39" t="s">
        <v>127</v>
      </c>
      <c r="R39">
        <v>181</v>
      </c>
      <c r="Y39">
        <v>32.380000000000003</v>
      </c>
      <c r="Z39">
        <v>21.33</v>
      </c>
      <c r="AC39" s="784"/>
      <c r="AD39" s="1150"/>
      <c r="AE39" s="1150"/>
      <c r="AF39" s="1150"/>
      <c r="AG39" s="1150"/>
      <c r="AH39" s="1150">
        <v>0.26608296075509102</v>
      </c>
      <c r="AI39" s="1150">
        <v>0.26823024768230203</v>
      </c>
      <c r="AJ39" s="1150">
        <v>0.25627277339606003</v>
      </c>
      <c r="AK39" s="1150">
        <v>0.246148701628153</v>
      </c>
      <c r="AL39" s="1150">
        <v>0.24859908289659099</v>
      </c>
      <c r="AM39" s="1150">
        <v>0.23338635851617401</v>
      </c>
      <c r="AN39" s="1150">
        <v>0.22337530556708601</v>
      </c>
      <c r="AO39" s="1150">
        <v>0.22870255062035799</v>
      </c>
      <c r="AP39" s="1150">
        <v>0.25166280289231102</v>
      </c>
      <c r="AQ39" s="1150">
        <v>0.25172962501729601</v>
      </c>
      <c r="AR39" s="1150">
        <v>0.25912088925787502</v>
      </c>
      <c r="AS39" s="1150">
        <v>0.21834786218347799</v>
      </c>
    </row>
    <row r="40" spans="1:45" x14ac:dyDescent="0.2">
      <c r="A40">
        <v>57740</v>
      </c>
      <c r="B40" t="s">
        <v>521</v>
      </c>
      <c r="C40" s="783">
        <v>40787</v>
      </c>
      <c r="D40">
        <v>2011</v>
      </c>
      <c r="E40" t="s">
        <v>3</v>
      </c>
      <c r="F40" t="s">
        <v>13</v>
      </c>
      <c r="G40" s="912">
        <v>32.345311000000002</v>
      </c>
      <c r="H40" s="912">
        <v>-104.234871</v>
      </c>
      <c r="I40" s="912">
        <v>5.6309290000000001</v>
      </c>
      <c r="J40" t="s">
        <v>74</v>
      </c>
      <c r="K40" t="s">
        <v>479</v>
      </c>
      <c r="L40" s="912">
        <v>10.873699999999999</v>
      </c>
      <c r="M40">
        <v>9.9</v>
      </c>
      <c r="N40" s="912">
        <v>1.0983535353535352</v>
      </c>
      <c r="O40" t="s">
        <v>127</v>
      </c>
      <c r="P40" t="s">
        <v>470</v>
      </c>
      <c r="Q40" t="s">
        <v>127</v>
      </c>
      <c r="R40">
        <v>180</v>
      </c>
      <c r="Y40">
        <v>32.549999999999997</v>
      </c>
      <c r="Z40">
        <v>22.15</v>
      </c>
      <c r="AC40" s="784"/>
      <c r="AD40" s="1150"/>
      <c r="AE40" s="1150"/>
      <c r="AF40" s="1150"/>
      <c r="AG40" s="1150"/>
      <c r="AH40" s="1150">
        <v>0.282170521241559</v>
      </c>
      <c r="AI40" s="1150">
        <v>0.27616346109496698</v>
      </c>
      <c r="AJ40" s="1150">
        <v>0.25405885337392098</v>
      </c>
      <c r="AK40" s="1150">
        <v>0.245018679950186</v>
      </c>
      <c r="AL40" s="1150">
        <v>0.24859908289659099</v>
      </c>
      <c r="AM40" s="1150">
        <v>0.23338635851617401</v>
      </c>
      <c r="AN40" s="1150">
        <v>0.230247682302476</v>
      </c>
      <c r="AO40" s="1150">
        <v>0.214369724643697</v>
      </c>
      <c r="AP40" s="1150">
        <v>0.25296222700594201</v>
      </c>
      <c r="AQ40" s="1150">
        <v>0.23293436649600999</v>
      </c>
      <c r="AR40" s="1150">
        <v>0.243681103270144</v>
      </c>
      <c r="AS40" s="1150">
        <v>0.22985563396522299</v>
      </c>
    </row>
    <row r="41" spans="1:45" x14ac:dyDescent="0.2">
      <c r="A41">
        <v>57337</v>
      </c>
      <c r="B41" t="s">
        <v>519</v>
      </c>
      <c r="C41" s="783">
        <v>40752</v>
      </c>
      <c r="D41">
        <v>2011</v>
      </c>
      <c r="E41" t="s">
        <v>1</v>
      </c>
      <c r="F41" t="s">
        <v>267</v>
      </c>
      <c r="G41" s="912">
        <v>39.186490999999997</v>
      </c>
      <c r="H41" s="912">
        <v>-75.506190000000004</v>
      </c>
      <c r="I41" s="912">
        <v>4.1256709999999996</v>
      </c>
      <c r="J41" t="s">
        <v>74</v>
      </c>
      <c r="K41" t="s">
        <v>479</v>
      </c>
      <c r="L41" s="912">
        <v>11.2</v>
      </c>
      <c r="M41">
        <v>10</v>
      </c>
      <c r="N41" s="912">
        <v>1.1199999999999999</v>
      </c>
      <c r="O41" t="s">
        <v>127</v>
      </c>
      <c r="P41" t="s">
        <v>470</v>
      </c>
      <c r="Q41" t="s">
        <v>127</v>
      </c>
      <c r="R41">
        <v>180</v>
      </c>
      <c r="Y41">
        <v>20.86</v>
      </c>
      <c r="AA41">
        <v>269.14999999999998</v>
      </c>
      <c r="AB41">
        <v>178.1</v>
      </c>
      <c r="AC41" s="784"/>
      <c r="AD41" s="1150"/>
      <c r="AE41" s="1150"/>
      <c r="AF41" s="1150"/>
      <c r="AG41" s="1150"/>
      <c r="AH41" s="1150">
        <v>0.211008652094717</v>
      </c>
      <c r="AI41" s="1150">
        <v>0.20721461187214599</v>
      </c>
      <c r="AJ41" s="1150">
        <v>0.20310502283105</v>
      </c>
      <c r="AK41" s="1150">
        <v>0.19907534246575301</v>
      </c>
      <c r="AL41" s="1150">
        <v>0.20031876138433499</v>
      </c>
      <c r="AM41" s="1150">
        <v>0.18939965753424601</v>
      </c>
      <c r="AN41" s="1150">
        <v>0.18451746575342401</v>
      </c>
      <c r="AO41" s="1150">
        <v>0.19663253424657501</v>
      </c>
      <c r="AP41" s="1150">
        <v>0.18103369763205801</v>
      </c>
      <c r="AQ41" s="1150">
        <v>0.19545662100456601</v>
      </c>
      <c r="AR41" s="1150">
        <v>0.189246575342465</v>
      </c>
      <c r="AS41" s="1150">
        <v>0.18687214611872099</v>
      </c>
    </row>
    <row r="42" spans="1:45" x14ac:dyDescent="0.2">
      <c r="A42">
        <v>57948</v>
      </c>
      <c r="B42" t="s">
        <v>520</v>
      </c>
      <c r="C42" s="783">
        <v>40907</v>
      </c>
      <c r="D42">
        <v>2011</v>
      </c>
      <c r="E42" t="s">
        <v>1</v>
      </c>
      <c r="F42" t="s">
        <v>24</v>
      </c>
      <c r="G42" s="912">
        <v>39.380690999999999</v>
      </c>
      <c r="H42" s="912">
        <v>-75.18956</v>
      </c>
      <c r="I42" s="912">
        <v>4.156733</v>
      </c>
      <c r="J42" t="s">
        <v>74</v>
      </c>
      <c r="K42" t="s">
        <v>479</v>
      </c>
      <c r="L42" s="912">
        <v>12.502000000000001</v>
      </c>
      <c r="M42">
        <v>10</v>
      </c>
      <c r="N42" s="912">
        <v>1.2502</v>
      </c>
      <c r="O42" t="s">
        <v>486</v>
      </c>
      <c r="P42" t="s">
        <v>486</v>
      </c>
      <c r="Q42">
        <v>15</v>
      </c>
      <c r="R42">
        <v>182</v>
      </c>
      <c r="Y42">
        <v>23.18</v>
      </c>
      <c r="AA42">
        <v>316.29000000000002</v>
      </c>
      <c r="AB42">
        <v>209.65</v>
      </c>
      <c r="AC42" s="784"/>
      <c r="AD42" s="1150"/>
      <c r="AE42" s="1150"/>
      <c r="AF42" s="1150"/>
      <c r="AG42" s="1150"/>
      <c r="AH42" s="1150">
        <v>0.19246357012750401</v>
      </c>
      <c r="AI42" s="1150">
        <v>0.19696347031963399</v>
      </c>
      <c r="AJ42" s="1150">
        <v>0.19060502283104999</v>
      </c>
      <c r="AK42" s="1150">
        <v>0.18174657534246499</v>
      </c>
      <c r="AL42" s="1150">
        <v>0.18209244080145701</v>
      </c>
      <c r="AM42" s="1150">
        <v>0.17312785388127799</v>
      </c>
      <c r="AN42" s="1150">
        <v>0.157397260273972</v>
      </c>
      <c r="AO42" s="1150">
        <v>0.16696347031963399</v>
      </c>
      <c r="AP42" s="1150">
        <v>0.15</v>
      </c>
      <c r="AQ42" s="1150">
        <v>0.19045662100456601</v>
      </c>
      <c r="AR42" s="1150">
        <v>0.173047945205479</v>
      </c>
      <c r="AS42" s="1150">
        <v>0.17594748858447401</v>
      </c>
    </row>
    <row r="43" spans="1:45" x14ac:dyDescent="0.2">
      <c r="A43">
        <v>57738</v>
      </c>
      <c r="B43" t="s">
        <v>517</v>
      </c>
      <c r="C43" s="783">
        <v>40878</v>
      </c>
      <c r="D43">
        <v>2011</v>
      </c>
      <c r="E43" t="s">
        <v>3</v>
      </c>
      <c r="F43" t="s">
        <v>13</v>
      </c>
      <c r="G43" s="912">
        <v>32.682580000000002</v>
      </c>
      <c r="H43" s="912">
        <v>-103.302402</v>
      </c>
      <c r="I43" s="912">
        <v>5.5677890000000003</v>
      </c>
      <c r="J43" t="s">
        <v>74</v>
      </c>
      <c r="K43" t="s">
        <v>479</v>
      </c>
      <c r="L43" s="912">
        <v>10.632</v>
      </c>
      <c r="M43">
        <v>10.08</v>
      </c>
      <c r="N43" s="912">
        <v>1.0547619047619048</v>
      </c>
      <c r="O43" t="s">
        <v>127</v>
      </c>
      <c r="P43" t="s">
        <v>470</v>
      </c>
      <c r="Q43" t="s">
        <v>127</v>
      </c>
      <c r="R43">
        <v>181</v>
      </c>
      <c r="Y43">
        <v>32.75</v>
      </c>
      <c r="Z43">
        <v>21.14</v>
      </c>
      <c r="AC43" s="784"/>
      <c r="AD43" s="1150"/>
      <c r="AE43" s="1150"/>
      <c r="AF43" s="1150"/>
      <c r="AG43" s="1150"/>
      <c r="AH43" s="1150">
        <v>0.26459544048341799</v>
      </c>
      <c r="AI43" s="1150">
        <v>0.25895575125027098</v>
      </c>
      <c r="AJ43" s="1150">
        <v>0.25289691599623099</v>
      </c>
      <c r="AK43" s="1150">
        <v>0.233304794520548</v>
      </c>
      <c r="AL43" s="1150">
        <v>0.24859908289659099</v>
      </c>
      <c r="AM43" s="1150">
        <v>0.23338635851617401</v>
      </c>
      <c r="AN43" s="1150">
        <v>0.214482767993042</v>
      </c>
      <c r="AO43" s="1150">
        <v>0.20621557222584599</v>
      </c>
      <c r="AP43" s="1150">
        <v>0.24284322866973099</v>
      </c>
      <c r="AQ43" s="1150">
        <v>0.23691744582155499</v>
      </c>
      <c r="AR43" s="1150">
        <v>0.229125896934116</v>
      </c>
      <c r="AS43" s="1150">
        <v>0.26090363847213099</v>
      </c>
    </row>
    <row r="44" spans="1:45" x14ac:dyDescent="0.2">
      <c r="A44">
        <v>57739</v>
      </c>
      <c r="B44" t="s">
        <v>518</v>
      </c>
      <c r="C44" s="783">
        <v>40878</v>
      </c>
      <c r="D44">
        <v>2011</v>
      </c>
      <c r="E44" t="s">
        <v>3</v>
      </c>
      <c r="F44" t="s">
        <v>13</v>
      </c>
      <c r="G44" s="912">
        <v>32.344870999999998</v>
      </c>
      <c r="H44" s="912">
        <v>-104.23515</v>
      </c>
      <c r="I44" s="912">
        <v>5.6309290000000001</v>
      </c>
      <c r="J44" t="s">
        <v>74</v>
      </c>
      <c r="K44" t="s">
        <v>479</v>
      </c>
      <c r="L44" s="912">
        <v>10.8355</v>
      </c>
      <c r="M44">
        <v>10.08</v>
      </c>
      <c r="N44" s="912">
        <v>1.0749503968253968</v>
      </c>
      <c r="O44" t="s">
        <v>127</v>
      </c>
      <c r="P44" t="s">
        <v>470</v>
      </c>
      <c r="Q44" t="s">
        <v>127</v>
      </c>
      <c r="R44">
        <v>180</v>
      </c>
      <c r="Y44">
        <v>32.549999999999997</v>
      </c>
      <c r="Z44">
        <v>22.32</v>
      </c>
      <c r="AC44" s="784"/>
      <c r="AD44" s="1150"/>
      <c r="AE44" s="1150"/>
      <c r="AF44" s="1150"/>
      <c r="AG44" s="1150"/>
      <c r="AH44" s="1150">
        <v>0.27369839101396398</v>
      </c>
      <c r="AI44" s="1150">
        <v>0.27533159382474398</v>
      </c>
      <c r="AJ44" s="1150">
        <v>0.26271562658548903</v>
      </c>
      <c r="AK44" s="1150">
        <v>0.25331593824744503</v>
      </c>
      <c r="AL44" s="1150">
        <v>0.24859908289659099</v>
      </c>
      <c r="AM44" s="1150">
        <v>0.23338635851617401</v>
      </c>
      <c r="AN44" s="1150">
        <v>0.230824635790389</v>
      </c>
      <c r="AO44" s="1150">
        <v>0.23346334348046599</v>
      </c>
      <c r="AP44" s="1150">
        <v>0.25382098042617102</v>
      </c>
      <c r="AQ44" s="1150">
        <v>0.249023791403928</v>
      </c>
      <c r="AR44" s="1150">
        <v>0.25216079582517897</v>
      </c>
      <c r="AS44" s="1150">
        <v>0.25276101688772901</v>
      </c>
    </row>
    <row r="45" spans="1:45" x14ac:dyDescent="0.2">
      <c r="A45">
        <v>58147</v>
      </c>
      <c r="B45" t="s">
        <v>516</v>
      </c>
      <c r="C45" s="783">
        <v>40848</v>
      </c>
      <c r="D45">
        <v>2011</v>
      </c>
      <c r="E45" t="s">
        <v>72</v>
      </c>
      <c r="F45" t="s">
        <v>38</v>
      </c>
      <c r="G45" s="912">
        <v>34.683230999999999</v>
      </c>
      <c r="H45" s="912">
        <v>-112.40561</v>
      </c>
      <c r="I45" s="912">
        <v>5.5269959999999996</v>
      </c>
      <c r="J45" t="s">
        <v>74</v>
      </c>
      <c r="K45" t="s">
        <v>479</v>
      </c>
      <c r="L45" s="912">
        <v>11.751480000000001</v>
      </c>
      <c r="M45">
        <v>10.4</v>
      </c>
      <c r="N45" s="912">
        <v>1.12995</v>
      </c>
      <c r="O45" t="s">
        <v>127</v>
      </c>
      <c r="P45" t="s">
        <v>470</v>
      </c>
      <c r="Q45" t="s">
        <v>127</v>
      </c>
      <c r="R45">
        <v>180</v>
      </c>
      <c r="Y45">
        <v>25.55</v>
      </c>
      <c r="Z45">
        <v>14.85</v>
      </c>
      <c r="AA45">
        <v>168.99</v>
      </c>
      <c r="AB45">
        <v>112.88</v>
      </c>
      <c r="AC45" s="784"/>
      <c r="AD45" s="1150"/>
      <c r="AE45" s="1150"/>
      <c r="AF45" s="1150"/>
      <c r="AG45" s="1150"/>
      <c r="AH45" s="1150">
        <v>0.29959410466582498</v>
      </c>
      <c r="AI45" s="1150">
        <v>0.29208377239199101</v>
      </c>
      <c r="AJ45" s="1150">
        <v>0.292094748858447</v>
      </c>
      <c r="AK45" s="1150">
        <v>0.28070117667720401</v>
      </c>
      <c r="AL45" s="1150">
        <v>0.28616277847835198</v>
      </c>
      <c r="AM45" s="1150">
        <v>0.27733140147523699</v>
      </c>
      <c r="AN45" s="1150">
        <v>0.159839304531085</v>
      </c>
      <c r="AO45" s="1150">
        <v>0.25760669125395103</v>
      </c>
      <c r="AP45" s="1150">
        <v>0.27314741838307399</v>
      </c>
      <c r="AQ45" s="1150">
        <v>0.24973656480505699</v>
      </c>
      <c r="AR45" s="1150">
        <v>0.25097690551457602</v>
      </c>
      <c r="AS45" s="1150">
        <v>0.251086670179135</v>
      </c>
    </row>
    <row r="46" spans="1:45" x14ac:dyDescent="0.2">
      <c r="A46">
        <v>57662</v>
      </c>
      <c r="B46" t="s">
        <v>515</v>
      </c>
      <c r="C46" s="783">
        <v>40878</v>
      </c>
      <c r="D46">
        <v>2011</v>
      </c>
      <c r="E46" t="s">
        <v>1</v>
      </c>
      <c r="F46" t="s">
        <v>24</v>
      </c>
      <c r="G46" s="912">
        <v>40.277441000000003</v>
      </c>
      <c r="H46" s="912">
        <v>-74.556950999999998</v>
      </c>
      <c r="I46" s="912">
        <v>3.9866359999999998</v>
      </c>
      <c r="J46" t="s">
        <v>74</v>
      </c>
      <c r="K46" t="s">
        <v>479</v>
      </c>
      <c r="L46" s="912">
        <v>14.112</v>
      </c>
      <c r="M46">
        <v>12</v>
      </c>
      <c r="N46" s="912">
        <v>1.1759999999999999</v>
      </c>
      <c r="O46" t="s">
        <v>486</v>
      </c>
      <c r="P46" t="s">
        <v>486</v>
      </c>
      <c r="Q46">
        <v>25</v>
      </c>
      <c r="R46">
        <v>180</v>
      </c>
      <c r="Y46">
        <v>23.35</v>
      </c>
      <c r="AA46">
        <v>345.35</v>
      </c>
      <c r="AB46">
        <v>227.91</v>
      </c>
      <c r="AC46" s="784"/>
      <c r="AD46" s="1150"/>
      <c r="AE46" s="1150"/>
      <c r="AF46" s="1150"/>
      <c r="AG46" s="1150"/>
      <c r="AH46" s="1150">
        <v>0.17897123557984199</v>
      </c>
      <c r="AI46" s="1150">
        <v>0.177492389649923</v>
      </c>
      <c r="AJ46" s="1150">
        <v>0.16832191780821901</v>
      </c>
      <c r="AK46" s="1150">
        <v>0.17224124809741201</v>
      </c>
      <c r="AL46" s="1150">
        <v>0.170395036429872</v>
      </c>
      <c r="AM46" s="1150">
        <v>0.16318493150684901</v>
      </c>
      <c r="AN46" s="1150">
        <v>0.15730593607305901</v>
      </c>
      <c r="AO46" s="1150">
        <v>0.17175608828006</v>
      </c>
      <c r="AP46" s="1150">
        <v>0.16666666666666599</v>
      </c>
      <c r="AQ46" s="1150">
        <v>0.16096841704718401</v>
      </c>
      <c r="AR46" s="1150">
        <v>0.16586757990867501</v>
      </c>
      <c r="AS46" s="1150">
        <v>0.16335616438356099</v>
      </c>
    </row>
    <row r="47" spans="1:45" x14ac:dyDescent="0.2">
      <c r="A47">
        <v>57498</v>
      </c>
      <c r="B47" t="s">
        <v>512</v>
      </c>
      <c r="C47" s="783">
        <v>40787</v>
      </c>
      <c r="D47">
        <v>2011</v>
      </c>
      <c r="E47" t="s">
        <v>7</v>
      </c>
      <c r="F47" t="s">
        <v>28</v>
      </c>
      <c r="G47" s="912">
        <v>36.395530999999998</v>
      </c>
      <c r="H47" s="912">
        <v>-120.1078</v>
      </c>
      <c r="I47" s="912">
        <v>5.3627529999999997</v>
      </c>
      <c r="J47" t="s">
        <v>74</v>
      </c>
      <c r="K47" t="s">
        <v>479</v>
      </c>
      <c r="L47" s="912">
        <v>17.600000000000001</v>
      </c>
      <c r="M47">
        <v>15</v>
      </c>
      <c r="N47" s="912">
        <v>1.1733333333333333</v>
      </c>
      <c r="O47" t="s">
        <v>486</v>
      </c>
      <c r="P47" t="s">
        <v>486</v>
      </c>
      <c r="Q47">
        <v>25</v>
      </c>
      <c r="R47">
        <v>179</v>
      </c>
      <c r="Y47">
        <v>25.22</v>
      </c>
      <c r="Z47">
        <v>7.7</v>
      </c>
      <c r="AA47">
        <v>230.71</v>
      </c>
      <c r="AB47">
        <v>155.08000000000001</v>
      </c>
      <c r="AC47" s="784"/>
      <c r="AD47" s="1150"/>
      <c r="AE47" s="1150"/>
      <c r="AF47" s="1150"/>
      <c r="AG47" s="1150"/>
      <c r="AH47" s="1150">
        <v>0.22729204614450499</v>
      </c>
      <c r="AI47" s="1150">
        <v>0.21566210045662099</v>
      </c>
      <c r="AJ47" s="1150">
        <v>0.21536529680365199</v>
      </c>
      <c r="AK47" s="1150">
        <v>0.19384322678843199</v>
      </c>
      <c r="AL47" s="1150">
        <v>0.22646478445658699</v>
      </c>
      <c r="AM47" s="1150">
        <v>0.210867579908675</v>
      </c>
      <c r="AN47" s="1150">
        <v>0.218409436834094</v>
      </c>
      <c r="AO47" s="1150">
        <v>0.19945966514459601</v>
      </c>
      <c r="AP47" s="1150">
        <v>0.18321190042501501</v>
      </c>
      <c r="AQ47" s="1150">
        <v>0.15941400304414</v>
      </c>
      <c r="AR47" s="1150">
        <v>0.13686453576864499</v>
      </c>
      <c r="AS47" s="1150">
        <v>0.14362252663622499</v>
      </c>
    </row>
    <row r="48" spans="1:45" x14ac:dyDescent="0.2">
      <c r="A48">
        <v>57499</v>
      </c>
      <c r="B48" t="s">
        <v>513</v>
      </c>
      <c r="C48" s="783">
        <v>40799</v>
      </c>
      <c r="D48">
        <v>2011</v>
      </c>
      <c r="E48" t="s">
        <v>7</v>
      </c>
      <c r="F48" t="s">
        <v>28</v>
      </c>
      <c r="G48" s="912">
        <v>36.378470999999998</v>
      </c>
      <c r="H48" s="912">
        <v>-120.12391</v>
      </c>
      <c r="I48" s="912">
        <v>5.3627529999999997</v>
      </c>
      <c r="J48" t="s">
        <v>74</v>
      </c>
      <c r="K48" t="s">
        <v>479</v>
      </c>
      <c r="L48" s="912">
        <v>18.48</v>
      </c>
      <c r="M48">
        <v>15</v>
      </c>
      <c r="N48" s="912">
        <v>1.232</v>
      </c>
      <c r="O48" t="s">
        <v>486</v>
      </c>
      <c r="P48" t="s">
        <v>486</v>
      </c>
      <c r="Q48">
        <v>25</v>
      </c>
      <c r="R48">
        <v>180</v>
      </c>
      <c r="Y48">
        <v>25.38</v>
      </c>
      <c r="Z48">
        <v>7.32</v>
      </c>
      <c r="AA48">
        <v>209.78</v>
      </c>
      <c r="AB48">
        <v>142.1</v>
      </c>
      <c r="AC48" s="784"/>
      <c r="AD48" s="1150"/>
      <c r="AE48" s="1150"/>
      <c r="AF48" s="1150"/>
      <c r="AG48" s="1150"/>
      <c r="AH48" s="1150">
        <v>0.24515027322404301</v>
      </c>
      <c r="AI48" s="1150">
        <v>0.24841704718416999</v>
      </c>
      <c r="AJ48" s="1150">
        <v>0.244307458143074</v>
      </c>
      <c r="AK48" s="1150">
        <v>0.21851598173515899</v>
      </c>
      <c r="AL48" s="1150">
        <v>0.23233151183970799</v>
      </c>
      <c r="AM48" s="1150">
        <v>0.19317351598173499</v>
      </c>
      <c r="AN48" s="1150">
        <v>0.218477929984779</v>
      </c>
      <c r="AO48" s="1150">
        <v>0.21052511415525099</v>
      </c>
      <c r="AP48" s="1150">
        <v>0.185101700060716</v>
      </c>
      <c r="AQ48" s="1150">
        <v>0.15859969558599599</v>
      </c>
      <c r="AR48" s="1150">
        <v>0.134695585996955</v>
      </c>
      <c r="AS48" s="1150">
        <v>0.14101217656012099</v>
      </c>
    </row>
    <row r="49" spans="1:45" x14ac:dyDescent="0.2">
      <c r="A49">
        <v>57790</v>
      </c>
      <c r="B49" t="s">
        <v>514</v>
      </c>
      <c r="C49" s="783">
        <v>40878</v>
      </c>
      <c r="D49">
        <v>2011</v>
      </c>
      <c r="E49" t="s">
        <v>72</v>
      </c>
      <c r="F49" t="s">
        <v>38</v>
      </c>
      <c r="G49" s="912">
        <v>34.587881000000003</v>
      </c>
      <c r="H49" s="912">
        <v>-113.17564</v>
      </c>
      <c r="I49" s="912">
        <v>5.709079</v>
      </c>
      <c r="J49" t="s">
        <v>74</v>
      </c>
      <c r="K49" t="s">
        <v>479</v>
      </c>
      <c r="L49" s="912">
        <v>16.593580000000003</v>
      </c>
      <c r="M49">
        <v>15</v>
      </c>
      <c r="N49" s="912">
        <v>1.1062386666666668</v>
      </c>
      <c r="O49" t="s">
        <v>127</v>
      </c>
      <c r="P49" t="s">
        <v>470</v>
      </c>
      <c r="Q49" t="s">
        <v>127</v>
      </c>
      <c r="R49">
        <v>180</v>
      </c>
      <c r="Y49">
        <v>28.21</v>
      </c>
      <c r="Z49">
        <v>16.829999999999998</v>
      </c>
      <c r="AA49">
        <v>236.16</v>
      </c>
      <c r="AB49">
        <v>155.26</v>
      </c>
      <c r="AC49" s="784"/>
      <c r="AD49" s="1150"/>
      <c r="AE49" s="1150"/>
      <c r="AF49" s="1150"/>
      <c r="AG49" s="1150"/>
      <c r="AH49" s="1150">
        <v>0.27304189435336901</v>
      </c>
      <c r="AI49" s="1150">
        <v>0.26140791476407899</v>
      </c>
      <c r="AJ49" s="1150">
        <v>0.2691400304414</v>
      </c>
      <c r="AK49" s="1150">
        <v>0.25963470319634702</v>
      </c>
      <c r="AL49" s="1150">
        <v>0.26457194899817799</v>
      </c>
      <c r="AM49" s="1150">
        <v>0.25975646879756398</v>
      </c>
      <c r="AN49" s="1150">
        <v>0.26136986301369802</v>
      </c>
      <c r="AO49" s="1150">
        <v>0.248751902587519</v>
      </c>
      <c r="AP49" s="1150">
        <v>0.23871432908318099</v>
      </c>
      <c r="AQ49" s="1150">
        <v>0.197975646879756</v>
      </c>
      <c r="AR49" s="1150">
        <v>0.21905631659056299</v>
      </c>
      <c r="AS49" s="1150">
        <v>0.241552511415525</v>
      </c>
    </row>
    <row r="50" spans="1:45" x14ac:dyDescent="0.2">
      <c r="A50">
        <v>57561</v>
      </c>
      <c r="B50" t="s">
        <v>149</v>
      </c>
      <c r="C50" s="783">
        <v>40827</v>
      </c>
      <c r="D50">
        <v>2011</v>
      </c>
      <c r="E50" t="s">
        <v>72</v>
      </c>
      <c r="F50" t="s">
        <v>38</v>
      </c>
      <c r="G50" s="912">
        <v>33.035209999999999</v>
      </c>
      <c r="H50" s="912">
        <v>-112.66059</v>
      </c>
      <c r="I50" s="912">
        <v>5.8092180000000004</v>
      </c>
      <c r="J50" t="s">
        <v>74</v>
      </c>
      <c r="K50" t="s">
        <v>479</v>
      </c>
      <c r="L50" s="912">
        <v>21</v>
      </c>
      <c r="M50">
        <v>17</v>
      </c>
      <c r="N50" s="912">
        <v>1.2352941176470589</v>
      </c>
      <c r="O50" t="s">
        <v>127</v>
      </c>
      <c r="P50" t="s">
        <v>470</v>
      </c>
      <c r="Q50" t="s">
        <v>127</v>
      </c>
      <c r="R50">
        <v>180</v>
      </c>
      <c r="S50" t="s">
        <v>582</v>
      </c>
      <c r="T50" t="s">
        <v>1205</v>
      </c>
      <c r="U50" t="s">
        <v>2970</v>
      </c>
      <c r="V50">
        <v>2023</v>
      </c>
      <c r="W50">
        <v>17</v>
      </c>
      <c r="X50">
        <v>51</v>
      </c>
      <c r="Y50">
        <v>25.39</v>
      </c>
      <c r="Z50">
        <v>18.559999999999999</v>
      </c>
      <c r="AC50" s="784"/>
      <c r="AD50" s="1150"/>
      <c r="AE50" s="1150"/>
      <c r="AF50" s="1150"/>
      <c r="AG50" s="1150"/>
      <c r="AH50" s="1150">
        <v>0.30919854280510001</v>
      </c>
      <c r="AI50" s="1150">
        <v>0.29316411496105199</v>
      </c>
      <c r="AJ50" s="1150">
        <v>0.29309696481332198</v>
      </c>
      <c r="AK50" s="1150">
        <v>0.28738920225624498</v>
      </c>
      <c r="AL50" s="1150">
        <v>0.26112316511303901</v>
      </c>
      <c r="AM50" s="1150">
        <v>0.21886919151222101</v>
      </c>
      <c r="AN50" s="1150">
        <v>0.247058823529411</v>
      </c>
      <c r="AO50" s="1150">
        <v>0.26238920225624401</v>
      </c>
      <c r="AP50" s="1150">
        <v>0.26171247187399499</v>
      </c>
      <c r="AQ50" s="1150">
        <v>0.274409078699973</v>
      </c>
      <c r="AR50" s="1150">
        <v>0.233776524308353</v>
      </c>
      <c r="AS50" s="1150">
        <v>0.27632957292506</v>
      </c>
    </row>
    <row r="51" spans="1:45" x14ac:dyDescent="0.2">
      <c r="A51">
        <v>57563</v>
      </c>
      <c r="B51" t="s">
        <v>511</v>
      </c>
      <c r="C51" s="783">
        <v>40817</v>
      </c>
      <c r="D51">
        <v>2011</v>
      </c>
      <c r="E51" t="s">
        <v>72</v>
      </c>
      <c r="F51" t="s">
        <v>38</v>
      </c>
      <c r="G51" s="912">
        <v>33.026251000000002</v>
      </c>
      <c r="H51" s="912">
        <v>-113.35328</v>
      </c>
      <c r="I51" s="912">
        <v>5.8588940000000003</v>
      </c>
      <c r="J51" t="s">
        <v>74</v>
      </c>
      <c r="K51" t="s">
        <v>479</v>
      </c>
      <c r="L51" s="912">
        <v>21</v>
      </c>
      <c r="M51">
        <v>17</v>
      </c>
      <c r="N51" s="912">
        <v>1.2352941176470589</v>
      </c>
      <c r="O51" t="s">
        <v>127</v>
      </c>
      <c r="P51" t="s">
        <v>470</v>
      </c>
      <c r="Q51" t="s">
        <v>127</v>
      </c>
      <c r="R51">
        <v>180</v>
      </c>
      <c r="S51" t="s">
        <v>582</v>
      </c>
      <c r="T51" t="s">
        <v>1205</v>
      </c>
      <c r="U51" t="s">
        <v>2970</v>
      </c>
      <c r="V51">
        <v>2023</v>
      </c>
      <c r="W51">
        <v>16</v>
      </c>
      <c r="X51">
        <v>48</v>
      </c>
      <c r="Y51">
        <v>25.92</v>
      </c>
      <c r="Z51">
        <v>17.89</v>
      </c>
      <c r="AA51">
        <v>182.21</v>
      </c>
      <c r="AB51">
        <v>121.36</v>
      </c>
      <c r="AC51" s="784"/>
      <c r="AD51" s="1150"/>
      <c r="AE51" s="1150"/>
      <c r="AF51" s="1150"/>
      <c r="AG51" s="1150"/>
      <c r="AH51" s="1150"/>
      <c r="AI51" s="1150">
        <v>0.29559075342465702</v>
      </c>
      <c r="AJ51" s="1150">
        <v>0.299586187214611</v>
      </c>
      <c r="AK51" s="1150">
        <v>0.29968607305936001</v>
      </c>
      <c r="AL51" s="1150">
        <v>0.28926884107468098</v>
      </c>
      <c r="AM51" s="1150">
        <v>0.27456478310502203</v>
      </c>
      <c r="AN51" s="1150">
        <v>0.26954908675799</v>
      </c>
      <c r="AO51" s="1150">
        <v>0.26521832191780798</v>
      </c>
      <c r="AP51" s="1150">
        <v>0.25861651867030899</v>
      </c>
      <c r="AQ51" s="1150">
        <v>0.28973316210045602</v>
      </c>
      <c r="AR51" s="1150">
        <v>0.28705051369862999</v>
      </c>
      <c r="AS51" s="1150">
        <v>0.27009803921568598</v>
      </c>
    </row>
    <row r="52" spans="1:45" x14ac:dyDescent="0.2">
      <c r="A52">
        <v>57562</v>
      </c>
      <c r="B52" t="s">
        <v>510</v>
      </c>
      <c r="C52" s="783">
        <v>40827</v>
      </c>
      <c r="D52">
        <v>2011</v>
      </c>
      <c r="E52" t="s">
        <v>72</v>
      </c>
      <c r="F52" t="s">
        <v>38</v>
      </c>
      <c r="G52" s="912">
        <v>33.020640999999998</v>
      </c>
      <c r="H52" s="912">
        <v>-112.66173999999999</v>
      </c>
      <c r="I52" s="912">
        <v>5.8092180000000004</v>
      </c>
      <c r="J52" t="s">
        <v>74</v>
      </c>
      <c r="K52" t="s">
        <v>485</v>
      </c>
      <c r="L52" s="912">
        <v>22.5</v>
      </c>
      <c r="M52">
        <v>17.600000000000001</v>
      </c>
      <c r="N52" s="912">
        <v>1.2784090909090908</v>
      </c>
      <c r="O52" t="s">
        <v>486</v>
      </c>
      <c r="P52" t="s">
        <v>486</v>
      </c>
      <c r="Q52">
        <v>25</v>
      </c>
      <c r="R52">
        <v>190</v>
      </c>
      <c r="S52" t="s">
        <v>582</v>
      </c>
      <c r="T52" t="s">
        <v>1205</v>
      </c>
      <c r="U52" t="s">
        <v>2970</v>
      </c>
      <c r="V52">
        <v>2023</v>
      </c>
      <c r="W52">
        <v>17</v>
      </c>
      <c r="X52">
        <v>51</v>
      </c>
      <c r="Y52">
        <v>24.19</v>
      </c>
      <c r="Z52">
        <v>15.03</v>
      </c>
      <c r="AA52">
        <v>179.75</v>
      </c>
      <c r="AB52">
        <v>120.79</v>
      </c>
      <c r="AC52" s="784"/>
      <c r="AD52" s="1150"/>
      <c r="AE52" s="1150"/>
      <c r="AF52" s="1150"/>
      <c r="AG52" s="1150"/>
      <c r="AH52" s="1150">
        <v>0.27712447218082398</v>
      </c>
      <c r="AI52" s="1150">
        <v>0.26991230801162303</v>
      </c>
      <c r="AJ52" s="1150">
        <v>0.26137660855126599</v>
      </c>
      <c r="AK52" s="1150">
        <v>0.25462458488999501</v>
      </c>
      <c r="AL52" s="1150">
        <v>0.243611835568802</v>
      </c>
      <c r="AM52" s="1150">
        <v>0.25031133250311299</v>
      </c>
      <c r="AN52" s="1150">
        <v>0.24556999792445</v>
      </c>
      <c r="AO52" s="1150">
        <v>0.249558945620589</v>
      </c>
      <c r="AP52" s="1150">
        <v>0.25346316650107598</v>
      </c>
      <c r="AQ52" s="1150">
        <v>0.256544468659194</v>
      </c>
      <c r="AR52" s="1150">
        <v>0.21876945828144401</v>
      </c>
      <c r="AS52" s="1150">
        <v>0.25272415940224102</v>
      </c>
    </row>
    <row r="53" spans="1:45" x14ac:dyDescent="0.2">
      <c r="A53">
        <v>57448</v>
      </c>
      <c r="B53" t="s">
        <v>509</v>
      </c>
      <c r="C53" s="783">
        <v>40847</v>
      </c>
      <c r="D53">
        <v>2011</v>
      </c>
      <c r="E53" t="s">
        <v>1</v>
      </c>
      <c r="F53" t="s">
        <v>24</v>
      </c>
      <c r="G53" s="912">
        <v>39.612670999999999</v>
      </c>
      <c r="H53" s="912">
        <v>-75.310059999999993</v>
      </c>
      <c r="I53" s="912">
        <v>4.0945559999999999</v>
      </c>
      <c r="J53" t="s">
        <v>74</v>
      </c>
      <c r="K53" t="s">
        <v>479</v>
      </c>
      <c r="L53" s="912">
        <v>19.900079999999999</v>
      </c>
      <c r="M53">
        <v>18</v>
      </c>
      <c r="N53" s="912">
        <v>1.1055599999999999</v>
      </c>
      <c r="O53" t="s">
        <v>486</v>
      </c>
      <c r="P53" t="s">
        <v>486</v>
      </c>
      <c r="Q53">
        <v>25</v>
      </c>
      <c r="R53">
        <v>180</v>
      </c>
      <c r="Y53">
        <v>22.48</v>
      </c>
      <c r="AA53">
        <v>304.77</v>
      </c>
      <c r="AB53">
        <v>201.76</v>
      </c>
      <c r="AC53" s="784"/>
      <c r="AD53" s="1150"/>
      <c r="AE53" s="1150"/>
      <c r="AF53" s="1150"/>
      <c r="AG53" s="1150"/>
      <c r="AH53" s="1150">
        <v>0.17399134790528201</v>
      </c>
      <c r="AI53" s="1150">
        <v>0.16990981735159799</v>
      </c>
      <c r="AJ53" s="1150">
        <v>0.17239979705733099</v>
      </c>
      <c r="AK53" s="1150">
        <v>0.17736555048198799</v>
      </c>
      <c r="AL53" s="1150">
        <v>0.18003061121230499</v>
      </c>
      <c r="AM53" s="1150">
        <v>0.16410451547437799</v>
      </c>
      <c r="AN53" s="1150">
        <v>0.16266489091831501</v>
      </c>
      <c r="AO53" s="1150">
        <v>0.167719431760527</v>
      </c>
      <c r="AP53" s="1150">
        <v>0.16594565877352699</v>
      </c>
      <c r="AQ53" s="1150">
        <v>0.1458967529173</v>
      </c>
      <c r="AR53" s="1150">
        <v>0.16860096397767599</v>
      </c>
      <c r="AS53" s="1150">
        <v>0.16558219178082101</v>
      </c>
    </row>
    <row r="54" spans="1:45" x14ac:dyDescent="0.2">
      <c r="A54">
        <v>57669</v>
      </c>
      <c r="B54" t="s">
        <v>508</v>
      </c>
      <c r="C54" s="783">
        <v>40905</v>
      </c>
      <c r="D54">
        <v>2011</v>
      </c>
      <c r="E54" t="s">
        <v>72</v>
      </c>
      <c r="F54" t="s">
        <v>28</v>
      </c>
      <c r="G54" s="912">
        <v>38.36515</v>
      </c>
      <c r="H54" s="912">
        <v>-121.41326100000001</v>
      </c>
      <c r="I54" s="912">
        <v>5.0825620000000002</v>
      </c>
      <c r="J54" t="s">
        <v>74</v>
      </c>
      <c r="K54" t="s">
        <v>485</v>
      </c>
      <c r="L54" s="912">
        <v>21.902000000000001</v>
      </c>
      <c r="M54">
        <v>18</v>
      </c>
      <c r="N54" s="912">
        <v>1.2167777777777777</v>
      </c>
      <c r="O54" t="s">
        <v>486</v>
      </c>
      <c r="P54" t="s">
        <v>486</v>
      </c>
      <c r="Q54">
        <v>20</v>
      </c>
      <c r="R54">
        <v>210</v>
      </c>
      <c r="AA54">
        <v>215.29</v>
      </c>
      <c r="AB54">
        <v>144.65</v>
      </c>
      <c r="AC54" s="784"/>
      <c r="AD54" s="1150"/>
      <c r="AE54" s="1150"/>
      <c r="AF54" s="1150"/>
      <c r="AG54" s="1150"/>
      <c r="AH54" s="1150">
        <v>0.22540983606557299</v>
      </c>
      <c r="AI54" s="1150">
        <v>0.23854642313546401</v>
      </c>
      <c r="AJ54" s="1150">
        <v>0.22068746829020799</v>
      </c>
      <c r="AK54" s="1150">
        <v>0.218892694063926</v>
      </c>
      <c r="AL54" s="1150">
        <v>0.203317901234567</v>
      </c>
      <c r="AM54" s="1150">
        <v>0.202638254693049</v>
      </c>
      <c r="AN54" s="1150">
        <v>0.21017250126839099</v>
      </c>
      <c r="AO54" s="1150">
        <v>0.205580923389142</v>
      </c>
      <c r="AP54" s="1150">
        <v>0.20445633475005001</v>
      </c>
      <c r="AQ54" s="1150">
        <v>0.19092465753424601</v>
      </c>
      <c r="AR54" s="1150">
        <v>0.197355403348554</v>
      </c>
      <c r="AS54" s="1150">
        <v>0.153228056823947</v>
      </c>
    </row>
    <row r="55" spans="1:45" x14ac:dyDescent="0.2">
      <c r="A55">
        <v>57361</v>
      </c>
      <c r="B55" t="s">
        <v>507</v>
      </c>
      <c r="C55" s="783">
        <v>40766</v>
      </c>
      <c r="D55">
        <v>2011</v>
      </c>
      <c r="E55" t="s">
        <v>7</v>
      </c>
      <c r="F55" t="s">
        <v>28</v>
      </c>
      <c r="G55" s="912">
        <v>35.980590999999997</v>
      </c>
      <c r="H55" s="912">
        <v>-120.102951</v>
      </c>
      <c r="I55" s="912">
        <v>5.3520029999999998</v>
      </c>
      <c r="J55" t="s">
        <v>74</v>
      </c>
      <c r="K55" t="s">
        <v>485</v>
      </c>
      <c r="L55" s="912">
        <v>24.36</v>
      </c>
      <c r="M55">
        <v>19</v>
      </c>
      <c r="N55" s="912">
        <v>1.2821052631578946</v>
      </c>
      <c r="O55" t="s">
        <v>486</v>
      </c>
      <c r="P55" t="s">
        <v>486</v>
      </c>
      <c r="Q55">
        <v>25</v>
      </c>
      <c r="R55">
        <v>180</v>
      </c>
      <c r="Y55">
        <v>-44.96</v>
      </c>
      <c r="Z55">
        <v>6.97</v>
      </c>
      <c r="AA55">
        <v>230.95</v>
      </c>
      <c r="AB55">
        <v>154.29</v>
      </c>
      <c r="AC55" s="784">
        <v>281.7783709606249</v>
      </c>
      <c r="AD55" s="1150"/>
      <c r="AE55" s="1150"/>
      <c r="AF55" s="1150"/>
      <c r="AG55" s="1150"/>
      <c r="AH55" s="1150">
        <v>0.24180927044386899</v>
      </c>
      <c r="AI55" s="1150">
        <v>0.25426580149002598</v>
      </c>
      <c r="AJ55" s="1150">
        <v>0.24470680124969901</v>
      </c>
      <c r="AK55" s="1150">
        <v>0.24391372266282099</v>
      </c>
      <c r="AL55" s="1150">
        <v>0.24066484517304099</v>
      </c>
      <c r="AM55" s="1150">
        <v>0.203893294881038</v>
      </c>
      <c r="AN55" s="1150">
        <v>0.21252102859889399</v>
      </c>
      <c r="AO55" s="1150">
        <v>0.19074741648642099</v>
      </c>
      <c r="AP55" s="1150">
        <v>0.21503211580864701</v>
      </c>
      <c r="AQ55" s="1150">
        <v>0.22109468877673599</v>
      </c>
      <c r="AR55" s="1150">
        <v>0.21332612352799801</v>
      </c>
      <c r="AS55" s="1150">
        <v>0.200769045902427</v>
      </c>
    </row>
    <row r="56" spans="1:45" x14ac:dyDescent="0.2">
      <c r="A56">
        <v>57318</v>
      </c>
      <c r="B56" t="s">
        <v>506</v>
      </c>
      <c r="C56" s="783">
        <v>40816</v>
      </c>
      <c r="D56">
        <v>2011</v>
      </c>
      <c r="E56" t="s">
        <v>72</v>
      </c>
      <c r="F56" t="s">
        <v>38</v>
      </c>
      <c r="G56" s="912">
        <v>33.159131000000002</v>
      </c>
      <c r="H56" s="912">
        <v>-111.48137</v>
      </c>
      <c r="I56" s="912">
        <v>5.7625169999999999</v>
      </c>
      <c r="J56" t="s">
        <v>74</v>
      </c>
      <c r="K56" t="s">
        <v>479</v>
      </c>
      <c r="L56" s="912">
        <v>25</v>
      </c>
      <c r="M56">
        <v>20</v>
      </c>
      <c r="N56" s="912">
        <v>1.25</v>
      </c>
      <c r="O56" t="s">
        <v>127</v>
      </c>
      <c r="P56" t="s">
        <v>470</v>
      </c>
      <c r="Q56" t="s">
        <v>127</v>
      </c>
      <c r="R56">
        <v>180</v>
      </c>
      <c r="AA56">
        <v>169.16</v>
      </c>
      <c r="AB56">
        <v>112.89</v>
      </c>
      <c r="AC56" s="784">
        <v>147.99422142872723</v>
      </c>
      <c r="AD56" s="1150"/>
      <c r="AE56" s="1150"/>
      <c r="AF56" s="1150"/>
      <c r="AG56" s="1150"/>
      <c r="AH56" s="1150">
        <v>0.29087545537340598</v>
      </c>
      <c r="AI56" s="1150">
        <v>0.30503424657534201</v>
      </c>
      <c r="AJ56" s="1150">
        <v>0.30276255707762501</v>
      </c>
      <c r="AK56" s="1150">
        <v>0.29554223744292202</v>
      </c>
      <c r="AL56" s="1150">
        <v>0.30848132969034597</v>
      </c>
      <c r="AM56" s="1150">
        <v>0.30003995433789898</v>
      </c>
      <c r="AN56" s="1150">
        <v>0.28589611872146098</v>
      </c>
      <c r="AO56" s="1150">
        <v>0.29364726027397198</v>
      </c>
      <c r="AP56" s="1150">
        <v>0.30106443533697602</v>
      </c>
      <c r="AQ56" s="1150">
        <v>0.291729452054794</v>
      </c>
      <c r="AR56" s="1150">
        <v>0.299155251141552</v>
      </c>
      <c r="AS56" s="1150">
        <v>0.29314497716894899</v>
      </c>
    </row>
    <row r="57" spans="1:45" x14ac:dyDescent="0.2">
      <c r="A57">
        <v>57360</v>
      </c>
      <c r="B57" t="s">
        <v>505</v>
      </c>
      <c r="C57" s="783">
        <v>40760</v>
      </c>
      <c r="D57">
        <v>2011</v>
      </c>
      <c r="E57" t="s">
        <v>7</v>
      </c>
      <c r="F57" t="s">
        <v>28</v>
      </c>
      <c r="G57" s="912">
        <v>35.984951000000002</v>
      </c>
      <c r="H57" s="912">
        <v>-120.10099099999999</v>
      </c>
      <c r="I57" s="912">
        <v>5.3520029999999998</v>
      </c>
      <c r="J57" t="s">
        <v>74</v>
      </c>
      <c r="K57" t="s">
        <v>485</v>
      </c>
      <c r="L57" s="912">
        <v>25.64</v>
      </c>
      <c r="M57">
        <v>20</v>
      </c>
      <c r="N57" s="912">
        <v>1.282</v>
      </c>
      <c r="O57" t="s">
        <v>486</v>
      </c>
      <c r="P57" t="s">
        <v>486</v>
      </c>
      <c r="Q57">
        <v>25</v>
      </c>
      <c r="R57">
        <v>180</v>
      </c>
      <c r="Y57">
        <v>-44.96</v>
      </c>
      <c r="Z57">
        <v>6.97</v>
      </c>
      <c r="AA57">
        <v>236.17</v>
      </c>
      <c r="AB57">
        <v>157.68</v>
      </c>
      <c r="AC57" s="784">
        <v>281.77837096062495</v>
      </c>
      <c r="AD57" s="1150"/>
      <c r="AE57" s="1150"/>
      <c r="AF57" s="1150"/>
      <c r="AG57" s="1150"/>
      <c r="AH57" s="1150">
        <v>0.244780282331511</v>
      </c>
      <c r="AI57" s="1150">
        <v>0.25284246575342401</v>
      </c>
      <c r="AJ57" s="1150">
        <v>0.244845890410958</v>
      </c>
      <c r="AK57" s="1150">
        <v>0.24369292237442899</v>
      </c>
      <c r="AL57" s="1150">
        <v>0.23878642987249499</v>
      </c>
      <c r="AM57" s="1150">
        <v>0.20267123287671199</v>
      </c>
      <c r="AN57" s="1150">
        <v>0.211963470319634</v>
      </c>
      <c r="AO57" s="1150">
        <v>0.18498287671232799</v>
      </c>
      <c r="AP57" s="1150">
        <v>0.21461748633879699</v>
      </c>
      <c r="AQ57" s="1150">
        <v>0.20840753424657499</v>
      </c>
      <c r="AR57" s="1150">
        <v>0.20658675799086701</v>
      </c>
      <c r="AS57" s="1150">
        <v>0.19597602739726</v>
      </c>
    </row>
    <row r="58" spans="1:45" x14ac:dyDescent="0.2">
      <c r="A58">
        <v>57497</v>
      </c>
      <c r="B58" t="s">
        <v>504</v>
      </c>
      <c r="C58" s="783">
        <v>40820</v>
      </c>
      <c r="D58">
        <v>2011</v>
      </c>
      <c r="E58" t="s">
        <v>7</v>
      </c>
      <c r="F58" t="s">
        <v>28</v>
      </c>
      <c r="G58" s="912">
        <v>36.523761</v>
      </c>
      <c r="H58" s="912">
        <v>-120.12336000000001</v>
      </c>
      <c r="I58" s="912">
        <v>5.2963639999999996</v>
      </c>
      <c r="J58" t="s">
        <v>74</v>
      </c>
      <c r="K58" t="s">
        <v>479</v>
      </c>
      <c r="L58" s="912">
        <v>24.64</v>
      </c>
      <c r="M58">
        <v>20</v>
      </c>
      <c r="N58" s="912">
        <v>1.232</v>
      </c>
      <c r="O58" t="s">
        <v>486</v>
      </c>
      <c r="P58" t="s">
        <v>486</v>
      </c>
      <c r="Q58">
        <v>25</v>
      </c>
      <c r="R58">
        <v>181</v>
      </c>
      <c r="Y58">
        <v>24.45</v>
      </c>
      <c r="Z58">
        <v>7.38</v>
      </c>
      <c r="AA58">
        <v>200.91</v>
      </c>
      <c r="AB58">
        <v>136.43</v>
      </c>
      <c r="AC58" s="784"/>
      <c r="AD58" s="1150"/>
      <c r="AE58" s="1150"/>
      <c r="AF58" s="1150"/>
      <c r="AG58" s="1150"/>
      <c r="AH58" s="1150">
        <v>0.24513319672131101</v>
      </c>
      <c r="AI58" s="1150">
        <v>0.25646689497716801</v>
      </c>
      <c r="AJ58" s="1150">
        <v>0.24380707762557</v>
      </c>
      <c r="AK58" s="1150">
        <v>0.23382420091324199</v>
      </c>
      <c r="AL58" s="1150">
        <v>0.21937044626593799</v>
      </c>
      <c r="AM58" s="1150">
        <v>0.19835045662100401</v>
      </c>
      <c r="AN58" s="1150">
        <v>0.21312214611872099</v>
      </c>
      <c r="AO58" s="1150">
        <v>0.191261415525114</v>
      </c>
      <c r="AP58" s="1150">
        <v>0.19185450819672101</v>
      </c>
      <c r="AQ58" s="1150">
        <v>0.182631278538812</v>
      </c>
      <c r="AR58" s="1150">
        <v>0.168447488584474</v>
      </c>
      <c r="AS58" s="1150">
        <v>0.13967465753424599</v>
      </c>
    </row>
    <row r="59" spans="1:45" x14ac:dyDescent="0.2">
      <c r="A59">
        <v>57338</v>
      </c>
      <c r="B59" t="s">
        <v>503</v>
      </c>
      <c r="C59" s="783">
        <v>40784</v>
      </c>
      <c r="D59">
        <v>2011</v>
      </c>
      <c r="E59" t="s">
        <v>72</v>
      </c>
      <c r="F59" t="s">
        <v>13</v>
      </c>
      <c r="G59" s="912">
        <v>31.803160999999999</v>
      </c>
      <c r="H59" s="912">
        <v>-106.67058</v>
      </c>
      <c r="I59" s="912">
        <v>5.8972490000000004</v>
      </c>
      <c r="J59" t="s">
        <v>74</v>
      </c>
      <c r="K59" t="s">
        <v>485</v>
      </c>
      <c r="L59" s="912">
        <v>23.918399999999998</v>
      </c>
      <c r="M59">
        <v>20.16</v>
      </c>
      <c r="N59" s="912">
        <v>1.1864285714285714</v>
      </c>
      <c r="O59" t="s">
        <v>127</v>
      </c>
      <c r="P59" t="s">
        <v>470</v>
      </c>
      <c r="Q59" t="s">
        <v>127</v>
      </c>
      <c r="R59">
        <v>180</v>
      </c>
      <c r="AA59">
        <v>153.03</v>
      </c>
      <c r="AB59">
        <v>102.8</v>
      </c>
      <c r="AC59" s="784">
        <v>143.59984898347</v>
      </c>
      <c r="AD59" s="1150"/>
      <c r="AE59" s="1150"/>
      <c r="AF59" s="1150"/>
      <c r="AG59" s="1150"/>
      <c r="AH59" s="1150">
        <v>0.30203499508485798</v>
      </c>
      <c r="AI59" s="1150">
        <v>0.29998029462926701</v>
      </c>
      <c r="AJ59" s="1150">
        <v>0.29120913966804302</v>
      </c>
      <c r="AK59" s="1150">
        <v>0.28610159817351599</v>
      </c>
      <c r="AL59" s="1150">
        <v>0.29571601143493198</v>
      </c>
      <c r="AM59" s="1150">
        <v>0.29577308472856401</v>
      </c>
      <c r="AN59" s="1150">
        <v>0.28030889867362402</v>
      </c>
      <c r="AO59" s="1150">
        <v>0.29003700985721498</v>
      </c>
      <c r="AP59" s="1150">
        <v>0.28150253346633097</v>
      </c>
      <c r="AQ59" s="1150">
        <v>0.26865555011959102</v>
      </c>
      <c r="AR59" s="1150">
        <v>0.266084791983764</v>
      </c>
      <c r="AS59" s="1150"/>
    </row>
    <row r="60" spans="1:45" x14ac:dyDescent="0.2">
      <c r="A60">
        <v>57699</v>
      </c>
      <c r="B60" t="s">
        <v>502</v>
      </c>
      <c r="C60" s="783">
        <v>40906</v>
      </c>
      <c r="D60">
        <v>2011</v>
      </c>
      <c r="E60" t="s">
        <v>2</v>
      </c>
      <c r="F60" t="s">
        <v>15</v>
      </c>
      <c r="G60" s="912">
        <v>30.238790999999999</v>
      </c>
      <c r="H60" s="912">
        <v>-97.508719999999997</v>
      </c>
      <c r="I60" s="912">
        <v>4.7175919999999998</v>
      </c>
      <c r="J60" t="s">
        <v>74</v>
      </c>
      <c r="K60" t="s">
        <v>479</v>
      </c>
      <c r="L60" s="912">
        <v>34.991999999999997</v>
      </c>
      <c r="M60">
        <v>30</v>
      </c>
      <c r="N60" s="912">
        <v>1.1663999999999999</v>
      </c>
      <c r="O60" t="s">
        <v>127</v>
      </c>
      <c r="P60" t="s">
        <v>470</v>
      </c>
      <c r="Q60" t="s">
        <v>127</v>
      </c>
      <c r="R60">
        <v>182</v>
      </c>
      <c r="Y60">
        <v>70.28</v>
      </c>
      <c r="AA60">
        <v>218.05</v>
      </c>
      <c r="AB60">
        <v>145.35</v>
      </c>
      <c r="AC60" s="784">
        <v>176.34353910042432</v>
      </c>
      <c r="AD60" s="1150"/>
      <c r="AE60" s="1150"/>
      <c r="AF60" s="1150"/>
      <c r="AG60" s="1150"/>
      <c r="AH60" s="1150">
        <v>0.242789921068609</v>
      </c>
      <c r="AI60" s="1150">
        <v>0.22442161339421601</v>
      </c>
      <c r="AJ60" s="1150">
        <v>0.22054794520547899</v>
      </c>
      <c r="AK60" s="1150">
        <v>0.20444824961948199</v>
      </c>
      <c r="AL60" s="1150">
        <v>0.167315573770491</v>
      </c>
      <c r="AM60" s="1150">
        <v>0.23761035007610301</v>
      </c>
      <c r="AN60" s="1150">
        <v>0.21773211567732101</v>
      </c>
      <c r="AO60" s="1150">
        <v>0.21492770167427599</v>
      </c>
      <c r="AP60" s="1150">
        <v>0.217824074074074</v>
      </c>
      <c r="AQ60" s="1150">
        <v>0.20945205479452</v>
      </c>
      <c r="AR60" s="1150">
        <v>0.238839421613394</v>
      </c>
      <c r="AS60" s="1150">
        <v>0.21472602739725999</v>
      </c>
    </row>
    <row r="61" spans="1:45" x14ac:dyDescent="0.2">
      <c r="A61">
        <v>57317</v>
      </c>
      <c r="B61" t="s">
        <v>501</v>
      </c>
      <c r="C61" s="783">
        <v>40848</v>
      </c>
      <c r="D61">
        <v>2011</v>
      </c>
      <c r="E61" t="s">
        <v>72</v>
      </c>
      <c r="F61" t="s">
        <v>46</v>
      </c>
      <c r="G61" s="912">
        <v>37.694141000000002</v>
      </c>
      <c r="H61" s="912">
        <v>-105.91996</v>
      </c>
      <c r="I61" s="912">
        <v>5.3455019999999998</v>
      </c>
      <c r="J61" t="s">
        <v>74</v>
      </c>
      <c r="K61" t="s">
        <v>479</v>
      </c>
      <c r="L61" s="912">
        <v>35.1</v>
      </c>
      <c r="M61">
        <v>30.4</v>
      </c>
      <c r="N61" s="912">
        <v>1.1546052631578949</v>
      </c>
      <c r="O61" t="s">
        <v>127</v>
      </c>
      <c r="P61" t="s">
        <v>470</v>
      </c>
      <c r="Q61" t="s">
        <v>127</v>
      </c>
      <c r="R61">
        <v>180</v>
      </c>
      <c r="Y61">
        <v>22.7</v>
      </c>
      <c r="Z61">
        <v>19.63</v>
      </c>
      <c r="AA61">
        <v>165.95</v>
      </c>
      <c r="AB61">
        <v>110.77</v>
      </c>
      <c r="AC61" s="784">
        <v>147.79560447961651</v>
      </c>
      <c r="AD61" s="1150"/>
      <c r="AE61" s="1150"/>
      <c r="AF61" s="1150"/>
      <c r="AG61" s="1150"/>
      <c r="AH61" s="1150">
        <v>0.29047876372111903</v>
      </c>
      <c r="AI61" s="1150">
        <v>0.27312394857005501</v>
      </c>
      <c r="AJ61" s="1150">
        <v>0.29474960946887702</v>
      </c>
      <c r="AK61" s="1150">
        <v>0.277036770007209</v>
      </c>
      <c r="AL61" s="1150">
        <v>0.28925947895695497</v>
      </c>
      <c r="AM61" s="1150">
        <v>0.28635319033885998</v>
      </c>
      <c r="AN61" s="1150">
        <v>0.291722993270848</v>
      </c>
      <c r="AO61" s="1150">
        <v>0.27343562244652703</v>
      </c>
      <c r="AP61" s="1150">
        <v>0.28651825088677901</v>
      </c>
      <c r="AQ61" s="1150">
        <v>0.24671803652968</v>
      </c>
      <c r="AR61" s="1150">
        <v>0.24220439798125401</v>
      </c>
      <c r="AS61" s="1150">
        <v>0.27325162220619997</v>
      </c>
    </row>
    <row r="62" spans="1:45" x14ac:dyDescent="0.2">
      <c r="A62">
        <v>57589</v>
      </c>
      <c r="B62" t="s">
        <v>500</v>
      </c>
      <c r="C62" s="783">
        <v>40848</v>
      </c>
      <c r="D62">
        <v>2011</v>
      </c>
      <c r="E62" t="s">
        <v>5</v>
      </c>
      <c r="F62" t="s">
        <v>30</v>
      </c>
      <c r="G62" s="912">
        <v>40.865720000000003</v>
      </c>
      <c r="H62" s="912">
        <v>-72.850241999999994</v>
      </c>
      <c r="I62" s="912">
        <v>4.0036360000000002</v>
      </c>
      <c r="J62" t="s">
        <v>74</v>
      </c>
      <c r="K62" t="s">
        <v>479</v>
      </c>
      <c r="L62" s="912">
        <v>37.69</v>
      </c>
      <c r="M62">
        <v>31.5</v>
      </c>
      <c r="N62" s="912">
        <v>1.1965079365079365</v>
      </c>
      <c r="O62" t="s">
        <v>486</v>
      </c>
      <c r="P62" t="s">
        <v>486</v>
      </c>
      <c r="Q62">
        <v>28</v>
      </c>
      <c r="R62">
        <v>180</v>
      </c>
      <c r="Y62">
        <v>44.83</v>
      </c>
      <c r="Z62">
        <v>13.04</v>
      </c>
      <c r="AA62">
        <v>316.37</v>
      </c>
      <c r="AB62">
        <v>209.29</v>
      </c>
      <c r="AC62" s="784">
        <v>354.11475419560912</v>
      </c>
      <c r="AD62" s="1150"/>
      <c r="AE62" s="1150"/>
      <c r="AF62" s="1150"/>
      <c r="AG62" s="1150"/>
      <c r="AH62" s="1150">
        <v>0.190508717148061</v>
      </c>
      <c r="AI62" s="1150">
        <v>0.18778357613974</v>
      </c>
      <c r="AJ62" s="1150">
        <v>0.18417771979415801</v>
      </c>
      <c r="AK62" s="1150">
        <v>0.189486844966297</v>
      </c>
      <c r="AL62" s="1150">
        <v>0.194108335501778</v>
      </c>
      <c r="AM62" s="1150">
        <v>0.17145393926215799</v>
      </c>
      <c r="AN62" s="1150">
        <v>0.17670508081466901</v>
      </c>
      <c r="AO62" s="1150">
        <v>0.183467420453721</v>
      </c>
      <c r="AP62" s="1150">
        <v>0.175257322115245</v>
      </c>
      <c r="AQ62" s="1150">
        <v>0.18141262593317301</v>
      </c>
      <c r="AR62" s="1150">
        <v>0.18193447850982</v>
      </c>
      <c r="AS62" s="1150">
        <v>0.165383779082409</v>
      </c>
    </row>
    <row r="63" spans="1:45" x14ac:dyDescent="0.2">
      <c r="A63">
        <v>59455</v>
      </c>
      <c r="B63" t="s">
        <v>587</v>
      </c>
      <c r="C63" s="783">
        <v>41262</v>
      </c>
      <c r="D63">
        <v>2012</v>
      </c>
      <c r="E63" t="s">
        <v>72</v>
      </c>
      <c r="F63" t="s">
        <v>38</v>
      </c>
      <c r="G63" s="912">
        <v>32.101880999999999</v>
      </c>
      <c r="H63" s="912">
        <v>-110.816671</v>
      </c>
      <c r="I63" s="912">
        <v>5.797695</v>
      </c>
      <c r="J63" t="s">
        <v>74</v>
      </c>
      <c r="K63" t="s">
        <v>485</v>
      </c>
      <c r="L63" s="912">
        <v>6.1</v>
      </c>
      <c r="M63">
        <v>5.0999999999999996</v>
      </c>
      <c r="N63" s="912">
        <v>1.196078431372549</v>
      </c>
      <c r="O63" t="s">
        <v>486</v>
      </c>
      <c r="P63" t="s">
        <v>486</v>
      </c>
      <c r="R63">
        <v>180</v>
      </c>
      <c r="AA63">
        <v>105.18</v>
      </c>
      <c r="AB63">
        <v>71.540000000000006</v>
      </c>
      <c r="AC63" s="784"/>
      <c r="AD63" s="1150"/>
      <c r="AE63" s="1150"/>
      <c r="AF63" s="1150"/>
      <c r="AG63" s="1150"/>
      <c r="AH63" s="1150"/>
      <c r="AI63" s="1150"/>
      <c r="AJ63" s="1150"/>
      <c r="AK63" s="1150"/>
      <c r="AL63" s="1150"/>
      <c r="AM63" s="1150"/>
      <c r="AN63" s="1150"/>
      <c r="AO63" s="1150"/>
      <c r="AP63" s="1150"/>
      <c r="AQ63" s="1150"/>
      <c r="AR63" s="1150"/>
      <c r="AS63" s="1150"/>
    </row>
    <row r="64" spans="1:45" x14ac:dyDescent="0.2">
      <c r="A64">
        <v>58030</v>
      </c>
      <c r="B64" t="s">
        <v>585</v>
      </c>
      <c r="C64" s="783">
        <v>40934</v>
      </c>
      <c r="D64">
        <v>2012</v>
      </c>
      <c r="E64" t="s">
        <v>1</v>
      </c>
      <c r="F64" t="s">
        <v>24</v>
      </c>
      <c r="G64" s="912">
        <v>39.928491000000001</v>
      </c>
      <c r="H64" s="912">
        <v>-74.81626</v>
      </c>
      <c r="I64" s="912">
        <v>4.0273570000000003</v>
      </c>
      <c r="J64" t="s">
        <v>74</v>
      </c>
      <c r="K64" t="s">
        <v>479</v>
      </c>
      <c r="L64" s="912">
        <v>6.6920000000000002</v>
      </c>
      <c r="M64">
        <v>5.5</v>
      </c>
      <c r="N64" s="912">
        <v>1.2167272727272727</v>
      </c>
      <c r="O64" t="s">
        <v>486</v>
      </c>
      <c r="P64" t="s">
        <v>486</v>
      </c>
      <c r="Q64">
        <v>25</v>
      </c>
      <c r="R64">
        <v>180</v>
      </c>
      <c r="Y64">
        <v>22.43</v>
      </c>
      <c r="AA64">
        <v>196.52</v>
      </c>
      <c r="AB64">
        <v>133.38999999999999</v>
      </c>
      <c r="AC64" s="784"/>
      <c r="AD64" s="1150"/>
      <c r="AE64" s="1150"/>
      <c r="AF64" s="1150"/>
      <c r="AG64" s="1150"/>
      <c r="AH64" s="1150"/>
      <c r="AI64" s="1150">
        <v>0.188937318389373</v>
      </c>
      <c r="AJ64" s="1150">
        <v>0.179742631797426</v>
      </c>
      <c r="AK64" s="1150">
        <v>0.184993773349937</v>
      </c>
      <c r="AL64" s="1150">
        <v>0.18322569961914201</v>
      </c>
      <c r="AM64" s="1150">
        <v>0.16753839767538301</v>
      </c>
      <c r="AN64" s="1150">
        <v>0.167123287671232</v>
      </c>
      <c r="AO64" s="1150">
        <v>0.17953507679535</v>
      </c>
      <c r="AP64" s="1150">
        <v>0.16685295578738199</v>
      </c>
      <c r="AQ64" s="1150">
        <v>0.18277293482772899</v>
      </c>
      <c r="AR64" s="1150">
        <v>0.191427978414279</v>
      </c>
      <c r="AS64" s="1150">
        <v>0.18215026982150201</v>
      </c>
    </row>
    <row r="65" spans="1:45" x14ac:dyDescent="0.2">
      <c r="A65">
        <v>58356</v>
      </c>
      <c r="B65" t="s">
        <v>586</v>
      </c>
      <c r="C65" s="783">
        <v>41065</v>
      </c>
      <c r="D65">
        <v>2012</v>
      </c>
      <c r="E65" t="s">
        <v>1</v>
      </c>
      <c r="F65" t="s">
        <v>24</v>
      </c>
      <c r="G65" s="912">
        <v>40.299670999999996</v>
      </c>
      <c r="H65" s="912">
        <v>-74.71978</v>
      </c>
      <c r="I65" s="912">
        <v>3.986472</v>
      </c>
      <c r="J65" t="s">
        <v>74</v>
      </c>
      <c r="K65" t="s">
        <v>479</v>
      </c>
      <c r="L65" s="912">
        <v>6.1120000000000001</v>
      </c>
      <c r="M65">
        <v>5.5</v>
      </c>
      <c r="N65" s="912">
        <v>1.1112727272727272</v>
      </c>
      <c r="O65" t="s">
        <v>127</v>
      </c>
      <c r="P65" t="s">
        <v>470</v>
      </c>
      <c r="Q65" t="s">
        <v>127</v>
      </c>
      <c r="R65">
        <v>160</v>
      </c>
      <c r="Y65">
        <v>24.25</v>
      </c>
      <c r="AA65">
        <v>319.39999999999998</v>
      </c>
      <c r="AB65">
        <v>210.46</v>
      </c>
      <c r="AC65" s="784"/>
      <c r="AD65" s="1150"/>
      <c r="AE65" s="1150"/>
      <c r="AF65" s="1150"/>
      <c r="AG65" s="1150"/>
      <c r="AH65" s="1150"/>
      <c r="AI65" s="1150">
        <v>0.184993773349937</v>
      </c>
      <c r="AJ65" s="1150">
        <v>0.18462328767123201</v>
      </c>
      <c r="AK65" s="1150">
        <v>0.19103362391033599</v>
      </c>
      <c r="AL65" s="1150">
        <v>0.19156731246895101</v>
      </c>
      <c r="AM65" s="1150">
        <v>0.17909921129099199</v>
      </c>
      <c r="AN65" s="1150">
        <v>0.167600664176006</v>
      </c>
      <c r="AO65" s="1150">
        <v>0.18107098381070899</v>
      </c>
      <c r="AP65" s="1150">
        <v>0.17014406358668599</v>
      </c>
      <c r="AQ65" s="1150">
        <v>0.15745122457451199</v>
      </c>
      <c r="AR65" s="1150">
        <v>0.16330427563304201</v>
      </c>
      <c r="AS65" s="1150">
        <v>0.14626400996264</v>
      </c>
    </row>
    <row r="66" spans="1:45" x14ac:dyDescent="0.2">
      <c r="A66">
        <v>58463</v>
      </c>
      <c r="B66" t="s">
        <v>584</v>
      </c>
      <c r="C66" s="783">
        <v>41231</v>
      </c>
      <c r="D66">
        <v>2012</v>
      </c>
      <c r="E66" t="s">
        <v>1</v>
      </c>
      <c r="F66" t="s">
        <v>262</v>
      </c>
      <c r="G66" s="912">
        <v>38.546021000000003</v>
      </c>
      <c r="H66" s="912">
        <v>-76.800250000000005</v>
      </c>
      <c r="I66" s="912">
        <v>4.1924140000000003</v>
      </c>
      <c r="J66" t="s">
        <v>74</v>
      </c>
      <c r="K66" t="s">
        <v>479</v>
      </c>
      <c r="L66" s="912">
        <v>6.6404799999999993</v>
      </c>
      <c r="M66">
        <v>5.5</v>
      </c>
      <c r="N66" s="912">
        <v>1.2073599999999998</v>
      </c>
      <c r="O66" t="s">
        <v>486</v>
      </c>
      <c r="P66" t="s">
        <v>486</v>
      </c>
      <c r="Q66">
        <v>20</v>
      </c>
      <c r="R66">
        <v>180</v>
      </c>
      <c r="Y66">
        <v>35.28</v>
      </c>
      <c r="AA66">
        <v>247.49</v>
      </c>
      <c r="AB66">
        <v>166.06</v>
      </c>
      <c r="AC66" s="784"/>
      <c r="AD66" s="1150"/>
      <c r="AE66" s="1150"/>
      <c r="AF66" s="1150"/>
      <c r="AG66" s="1150"/>
      <c r="AH66" s="1150"/>
      <c r="AI66" s="1150">
        <v>0.18289746782897401</v>
      </c>
      <c r="AJ66" s="1150">
        <v>0.17733499377334899</v>
      </c>
      <c r="AK66" s="1150">
        <v>0.175736820257368</v>
      </c>
      <c r="AL66" s="1150">
        <v>0.18401225368438401</v>
      </c>
      <c r="AM66" s="1150">
        <v>0.17909921129099199</v>
      </c>
      <c r="AN66" s="1150">
        <v>0.16791199667911899</v>
      </c>
      <c r="AO66" s="1150">
        <v>0.17691988376919801</v>
      </c>
      <c r="AP66" s="1150">
        <v>0.15824225865209399</v>
      </c>
      <c r="AQ66" s="1150">
        <v>0.158115400581153</v>
      </c>
      <c r="AR66" s="1150">
        <v>0.173080116230801</v>
      </c>
      <c r="AS66" s="1150">
        <v>0.15850975508509699</v>
      </c>
    </row>
    <row r="67" spans="1:45" x14ac:dyDescent="0.2">
      <c r="A67">
        <v>58549</v>
      </c>
      <c r="B67" t="s">
        <v>581</v>
      </c>
      <c r="C67" s="783">
        <v>41255</v>
      </c>
      <c r="D67">
        <v>2012</v>
      </c>
      <c r="E67" t="s">
        <v>11</v>
      </c>
      <c r="F67" t="s">
        <v>11</v>
      </c>
      <c r="G67" s="912">
        <v>21.901461000000001</v>
      </c>
      <c r="H67" s="912">
        <v>-159.58287000000001</v>
      </c>
      <c r="I67" s="912">
        <v>5.3850439999999997</v>
      </c>
      <c r="J67" t="s">
        <v>74</v>
      </c>
      <c r="K67" t="s">
        <v>479</v>
      </c>
      <c r="L67" s="912">
        <v>7.2</v>
      </c>
      <c r="M67">
        <v>5.7600000000000007</v>
      </c>
      <c r="N67" s="912">
        <v>1.2499999999999998</v>
      </c>
      <c r="O67" t="s">
        <v>486</v>
      </c>
      <c r="P67" t="s">
        <v>486</v>
      </c>
      <c r="Q67">
        <v>10</v>
      </c>
      <c r="R67">
        <v>180</v>
      </c>
      <c r="S67" t="s">
        <v>582</v>
      </c>
      <c r="T67" t="s">
        <v>583</v>
      </c>
      <c r="U67" t="s">
        <v>2970</v>
      </c>
      <c r="V67">
        <v>2012</v>
      </c>
      <c r="W67">
        <v>3</v>
      </c>
      <c r="X67">
        <v>2.0100000000000002</v>
      </c>
      <c r="AA67">
        <v>216.83</v>
      </c>
      <c r="AB67">
        <v>144.72999999999999</v>
      </c>
      <c r="AC67" s="784">
        <v>217.38110587653057</v>
      </c>
      <c r="AD67" s="1150"/>
      <c r="AE67" s="1150"/>
      <c r="AF67" s="1150"/>
      <c r="AG67" s="1150"/>
      <c r="AH67" s="1150"/>
      <c r="AI67" s="1150">
        <v>0.23795620243531199</v>
      </c>
      <c r="AJ67" s="1150">
        <v>0.22475547945205401</v>
      </c>
      <c r="AK67" s="1150">
        <v>0.21418767123287599</v>
      </c>
      <c r="AL67" s="1150">
        <v>0.20286885245901601</v>
      </c>
      <c r="AM67" s="1150">
        <v>0.21033105022831</v>
      </c>
      <c r="AN67" s="1150">
        <v>0.222526636225266</v>
      </c>
      <c r="AO67" s="1150">
        <v>0.21158675799086701</v>
      </c>
      <c r="AP67" s="1150">
        <v>0.174559805707346</v>
      </c>
      <c r="AQ67" s="1150">
        <v>0.23474124809741201</v>
      </c>
      <c r="AR67" s="1150">
        <v>0.215639269406392</v>
      </c>
      <c r="AS67" s="1150">
        <v>0.19792855783866001</v>
      </c>
    </row>
    <row r="68" spans="1:45" x14ac:dyDescent="0.2">
      <c r="A68" t="s">
        <v>579</v>
      </c>
      <c r="B68" t="s">
        <v>580</v>
      </c>
      <c r="C68" s="783">
        <v>41061</v>
      </c>
      <c r="D68">
        <v>2012</v>
      </c>
      <c r="E68" t="s">
        <v>7</v>
      </c>
      <c r="F68" t="s">
        <v>28</v>
      </c>
      <c r="G68" s="912">
        <v>33.805911000000002</v>
      </c>
      <c r="H68" s="912">
        <v>-116.495891</v>
      </c>
      <c r="I68" s="912">
        <v>5.7726579999999998</v>
      </c>
      <c r="J68" t="s">
        <v>74</v>
      </c>
      <c r="K68" t="s">
        <v>479</v>
      </c>
      <c r="L68" s="912">
        <v>7.7923999999999998</v>
      </c>
      <c r="M68">
        <v>6.5</v>
      </c>
      <c r="N68" s="912">
        <v>1.1988307692307691</v>
      </c>
      <c r="O68" t="s">
        <v>127</v>
      </c>
      <c r="P68" t="s">
        <v>470</v>
      </c>
      <c r="Q68" t="s">
        <v>127</v>
      </c>
      <c r="R68">
        <v>188</v>
      </c>
      <c r="Y68">
        <v>27.12</v>
      </c>
      <c r="Z68">
        <v>5.72</v>
      </c>
      <c r="AC68" s="784"/>
      <c r="AD68" s="1150"/>
      <c r="AE68" s="1150"/>
      <c r="AF68" s="1150"/>
      <c r="AG68" s="1150"/>
      <c r="AH68" s="1150"/>
      <c r="AI68" s="1150"/>
      <c r="AJ68" s="1150"/>
      <c r="AK68" s="1150"/>
      <c r="AL68" s="1150"/>
      <c r="AM68" s="1150"/>
      <c r="AN68" s="1150"/>
      <c r="AO68" s="1150"/>
      <c r="AP68" s="1150"/>
      <c r="AQ68" s="1150"/>
      <c r="AR68" s="1150"/>
      <c r="AS68" s="1150"/>
    </row>
    <row r="69" spans="1:45" x14ac:dyDescent="0.2">
      <c r="A69">
        <v>58401</v>
      </c>
      <c r="B69" t="s">
        <v>578</v>
      </c>
      <c r="C69" s="783">
        <v>41263</v>
      </c>
      <c r="D69">
        <v>2012</v>
      </c>
      <c r="E69" t="s">
        <v>73</v>
      </c>
      <c r="F69" t="s">
        <v>263</v>
      </c>
      <c r="G69" s="912">
        <v>35.097161</v>
      </c>
      <c r="H69" s="912">
        <v>-85.128339999999994</v>
      </c>
      <c r="I69" s="912">
        <v>4.337968</v>
      </c>
      <c r="J69" t="s">
        <v>74</v>
      </c>
      <c r="K69" t="s">
        <v>479</v>
      </c>
      <c r="L69" s="912">
        <v>9.5760000000000005</v>
      </c>
      <c r="M69">
        <v>7.6</v>
      </c>
      <c r="N69" s="912">
        <v>1.2600000000000002</v>
      </c>
      <c r="O69" t="s">
        <v>486</v>
      </c>
      <c r="P69" t="s">
        <v>486</v>
      </c>
      <c r="Q69">
        <v>25</v>
      </c>
      <c r="R69">
        <v>181</v>
      </c>
      <c r="Y69">
        <v>30.48</v>
      </c>
      <c r="Z69">
        <v>34.04</v>
      </c>
      <c r="AA69">
        <v>216.6</v>
      </c>
      <c r="AB69">
        <v>146.36000000000001</v>
      </c>
      <c r="AC69" s="784"/>
      <c r="AD69" s="1150"/>
      <c r="AE69" s="1150"/>
      <c r="AF69" s="1150"/>
      <c r="AG69" s="1150"/>
      <c r="AH69" s="1150"/>
      <c r="AI69" s="1150">
        <v>0.19980173035328</v>
      </c>
      <c r="AJ69" s="1150">
        <v>0.20954998798365701</v>
      </c>
      <c r="AK69" s="1150">
        <v>0.194229151646238</v>
      </c>
      <c r="AL69" s="1150">
        <v>0.21428015051289401</v>
      </c>
      <c r="AM69" s="1150">
        <v>0.19322278298485901</v>
      </c>
      <c r="AN69" s="1150">
        <v>0.174687575102138</v>
      </c>
      <c r="AO69" s="1150">
        <v>0.18598293679403899</v>
      </c>
      <c r="AP69" s="1150">
        <v>0.177610607803662</v>
      </c>
      <c r="AQ69" s="1150">
        <v>0.17605443403028101</v>
      </c>
      <c r="AR69" s="1150">
        <v>0.16791336217255401</v>
      </c>
      <c r="AS69" s="1150">
        <v>0.166486421533285</v>
      </c>
    </row>
    <row r="70" spans="1:45" x14ac:dyDescent="0.2">
      <c r="A70">
        <v>58042</v>
      </c>
      <c r="B70" t="s">
        <v>577</v>
      </c>
      <c r="C70" s="783">
        <v>41258</v>
      </c>
      <c r="D70">
        <v>2012</v>
      </c>
      <c r="E70" t="s">
        <v>72</v>
      </c>
      <c r="F70" t="s">
        <v>38</v>
      </c>
      <c r="G70" s="912">
        <v>35.022790999999998</v>
      </c>
      <c r="H70" s="912">
        <v>-114.16237</v>
      </c>
      <c r="I70" s="912">
        <v>5.7839210000000003</v>
      </c>
      <c r="J70" t="s">
        <v>74</v>
      </c>
      <c r="K70" t="s">
        <v>479</v>
      </c>
      <c r="L70" s="912">
        <v>9.9749999999999996</v>
      </c>
      <c r="M70">
        <v>9</v>
      </c>
      <c r="N70" s="912">
        <v>1.1083333333333334</v>
      </c>
      <c r="O70" t="s">
        <v>127</v>
      </c>
      <c r="P70" t="s">
        <v>470</v>
      </c>
      <c r="Q70" t="s">
        <v>127</v>
      </c>
      <c r="R70">
        <v>180</v>
      </c>
      <c r="Y70">
        <v>28.74</v>
      </c>
      <c r="Z70">
        <v>19.34</v>
      </c>
      <c r="AA70">
        <v>160.32</v>
      </c>
      <c r="AB70">
        <v>106.84</v>
      </c>
      <c r="AC70" s="784">
        <v>152.46023860650482</v>
      </c>
      <c r="AD70" s="1150"/>
      <c r="AE70" s="1150"/>
      <c r="AF70" s="1150"/>
      <c r="AG70" s="1150"/>
      <c r="AH70" s="1150"/>
      <c r="AI70" s="1150">
        <v>0.28498224251648901</v>
      </c>
      <c r="AJ70" s="1150">
        <v>0.28318112633181097</v>
      </c>
      <c r="AK70" s="1150">
        <v>0.27834855403348502</v>
      </c>
      <c r="AL70" s="1150">
        <v>0.26123254401942902</v>
      </c>
      <c r="AM70" s="1150">
        <v>0.26817605276509299</v>
      </c>
      <c r="AN70" s="1150">
        <v>0.26737696600710298</v>
      </c>
      <c r="AO70" s="1150">
        <v>0.264180618975139</v>
      </c>
      <c r="AP70" s="1150">
        <v>0.259752580449301</v>
      </c>
      <c r="AQ70" s="1150">
        <v>0.25854895991882298</v>
      </c>
      <c r="AR70" s="1150">
        <v>0.26462455606291202</v>
      </c>
      <c r="AS70" s="1150">
        <v>0.25710299340436299</v>
      </c>
    </row>
    <row r="71" spans="1:45" x14ac:dyDescent="0.2">
      <c r="A71">
        <v>58027</v>
      </c>
      <c r="B71" t="s">
        <v>576</v>
      </c>
      <c r="C71" s="783">
        <v>41047</v>
      </c>
      <c r="D71">
        <v>2012</v>
      </c>
      <c r="E71" t="s">
        <v>2</v>
      </c>
      <c r="F71" t="s">
        <v>15</v>
      </c>
      <c r="G71" s="912">
        <v>29.234110999999999</v>
      </c>
      <c r="H71" s="912">
        <v>-98.428871000000001</v>
      </c>
      <c r="I71" s="912">
        <v>4.7920499999999997</v>
      </c>
      <c r="J71" t="s">
        <v>74</v>
      </c>
      <c r="K71" t="s">
        <v>479</v>
      </c>
      <c r="L71" s="912">
        <v>11.5665</v>
      </c>
      <c r="M71">
        <v>9.9</v>
      </c>
      <c r="N71" s="912">
        <v>1.1683333333333332</v>
      </c>
      <c r="O71" t="s">
        <v>127</v>
      </c>
      <c r="P71" t="s">
        <v>470</v>
      </c>
      <c r="Q71" t="s">
        <v>127</v>
      </c>
      <c r="R71">
        <v>180</v>
      </c>
      <c r="Y71">
        <v>73.75</v>
      </c>
      <c r="AA71">
        <v>271.93</v>
      </c>
      <c r="AB71">
        <v>181.4</v>
      </c>
      <c r="AC71" s="784"/>
      <c r="AD71" s="1150"/>
      <c r="AE71" s="1150"/>
      <c r="AF71" s="1150"/>
      <c r="AG71" s="1150"/>
      <c r="AH71" s="1150"/>
      <c r="AI71" s="1150">
        <v>0.22697292560306201</v>
      </c>
      <c r="AJ71" s="1150">
        <v>0.22358286056916099</v>
      </c>
      <c r="AK71" s="1150">
        <v>0.20195101701950999</v>
      </c>
      <c r="AL71" s="1150">
        <v>0.22118958252838</v>
      </c>
      <c r="AM71" s="1150">
        <v>0.22093076887597399</v>
      </c>
      <c r="AN71" s="1150">
        <v>0.19295696692956901</v>
      </c>
      <c r="AO71" s="1150">
        <v>0.19939117199391099</v>
      </c>
      <c r="AP71" s="1150">
        <v>0.18919845081047201</v>
      </c>
      <c r="AQ71" s="1150">
        <v>0.14134495641344899</v>
      </c>
      <c r="AR71" s="1150">
        <v>0.12439463124394599</v>
      </c>
      <c r="AS71" s="1150">
        <v>0.111307135279738</v>
      </c>
    </row>
    <row r="72" spans="1:45" x14ac:dyDescent="0.2">
      <c r="A72">
        <v>58068</v>
      </c>
      <c r="B72" t="s">
        <v>575</v>
      </c>
      <c r="C72" s="783">
        <v>41047</v>
      </c>
      <c r="D72">
        <v>2012</v>
      </c>
      <c r="E72" t="s">
        <v>2</v>
      </c>
      <c r="F72" t="s">
        <v>15</v>
      </c>
      <c r="G72" s="912">
        <v>29.241810999999998</v>
      </c>
      <c r="H72" s="912">
        <v>-98.418049999999994</v>
      </c>
      <c r="I72" s="912">
        <v>4.7920499999999997</v>
      </c>
      <c r="J72" t="s">
        <v>74</v>
      </c>
      <c r="K72" t="s">
        <v>479</v>
      </c>
      <c r="L72" s="912">
        <v>11.5665</v>
      </c>
      <c r="M72">
        <v>9.9</v>
      </c>
      <c r="N72" s="912">
        <v>1.1683333333333332</v>
      </c>
      <c r="O72" t="s">
        <v>127</v>
      </c>
      <c r="P72" t="s">
        <v>470</v>
      </c>
      <c r="Q72" t="s">
        <v>127</v>
      </c>
      <c r="R72">
        <v>180</v>
      </c>
      <c r="Y72">
        <v>73.72</v>
      </c>
      <c r="AA72">
        <v>280.36</v>
      </c>
      <c r="AB72">
        <v>187.02</v>
      </c>
      <c r="AC72" s="784"/>
      <c r="AD72" s="1150"/>
      <c r="AE72" s="1150"/>
      <c r="AF72" s="1150"/>
      <c r="AG72" s="1150"/>
      <c r="AH72" s="1150"/>
      <c r="AI72" s="1150">
        <v>0.21413910797472399</v>
      </c>
      <c r="AJ72" s="1150">
        <v>0.221910889719108</v>
      </c>
      <c r="AK72" s="1150">
        <v>0.20470688621373501</v>
      </c>
      <c r="AL72" s="1150">
        <v>0.22243150999981501</v>
      </c>
      <c r="AM72" s="1150">
        <v>0.22097689220976799</v>
      </c>
      <c r="AN72" s="1150">
        <v>0.187422166874221</v>
      </c>
      <c r="AO72" s="1150">
        <v>0.19025875190258701</v>
      </c>
      <c r="AP72" s="1150">
        <v>0.19035988298283299</v>
      </c>
      <c r="AQ72" s="1150">
        <v>0.135441169687745</v>
      </c>
      <c r="AR72" s="1150">
        <v>0.14523084728564101</v>
      </c>
      <c r="AS72" s="1150">
        <v>0.103316267699829</v>
      </c>
    </row>
    <row r="73" spans="1:45" x14ac:dyDescent="0.2">
      <c r="A73">
        <v>57256</v>
      </c>
      <c r="B73" t="s">
        <v>574</v>
      </c>
      <c r="C73" s="783">
        <v>41198</v>
      </c>
      <c r="D73">
        <v>2012</v>
      </c>
      <c r="E73" t="s">
        <v>1</v>
      </c>
      <c r="F73" t="s">
        <v>14</v>
      </c>
      <c r="G73" s="912">
        <v>40.860142000000003</v>
      </c>
      <c r="H73" s="912">
        <v>-75.852205999999995</v>
      </c>
      <c r="I73" s="912">
        <v>3.8493599999999999</v>
      </c>
      <c r="J73" t="s">
        <v>74</v>
      </c>
      <c r="K73" t="s">
        <v>479</v>
      </c>
      <c r="L73" s="912">
        <v>11.476000000000001</v>
      </c>
      <c r="M73">
        <v>10</v>
      </c>
      <c r="N73" s="912">
        <v>1.1476000000000002</v>
      </c>
      <c r="O73" t="s">
        <v>486</v>
      </c>
      <c r="P73" t="s">
        <v>486</v>
      </c>
      <c r="Q73">
        <v>25</v>
      </c>
      <c r="R73">
        <v>180</v>
      </c>
      <c r="Y73">
        <v>23.77</v>
      </c>
      <c r="AA73">
        <v>316.92</v>
      </c>
      <c r="AB73">
        <v>210.07</v>
      </c>
      <c r="AC73" s="784"/>
      <c r="AD73" s="1150"/>
      <c r="AE73" s="1150"/>
      <c r="AF73" s="1150"/>
      <c r="AG73" s="1150"/>
      <c r="AH73" s="1150"/>
      <c r="AI73" s="1150">
        <v>0.15882945205479401</v>
      </c>
      <c r="AJ73" s="1150">
        <v>0.158835616438356</v>
      </c>
      <c r="AK73" s="1150">
        <v>0.16605022831050201</v>
      </c>
      <c r="AL73" s="1150">
        <v>0.172119763205828</v>
      </c>
      <c r="AM73" s="1150">
        <v>0.15945205479451999</v>
      </c>
      <c r="AN73" s="1150">
        <v>0.14068493150684899</v>
      </c>
      <c r="AO73" s="1150">
        <v>0.153367579908675</v>
      </c>
      <c r="AP73" s="1150">
        <v>0.15412112932604699</v>
      </c>
      <c r="AQ73" s="1150">
        <v>0.14081050228310499</v>
      </c>
      <c r="AR73" s="1150">
        <v>0.146369863013698</v>
      </c>
      <c r="AS73" s="1150">
        <v>0.14860730593607299</v>
      </c>
    </row>
    <row r="74" spans="1:45" x14ac:dyDescent="0.2">
      <c r="A74">
        <v>57305</v>
      </c>
      <c r="B74" t="s">
        <v>573</v>
      </c>
      <c r="C74" s="783">
        <v>41091</v>
      </c>
      <c r="D74">
        <v>2012</v>
      </c>
      <c r="E74" t="s">
        <v>72</v>
      </c>
      <c r="F74" t="s">
        <v>28</v>
      </c>
      <c r="G74" s="912">
        <v>34.548020999999999</v>
      </c>
      <c r="H74" s="912">
        <v>-117.4401</v>
      </c>
      <c r="I74" s="912">
        <v>5.918329</v>
      </c>
      <c r="J74" t="s">
        <v>74</v>
      </c>
      <c r="K74" t="s">
        <v>479</v>
      </c>
      <c r="L74" s="912">
        <v>11.4</v>
      </c>
      <c r="M74">
        <v>10</v>
      </c>
      <c r="N74" s="912">
        <v>1.1400000000000001</v>
      </c>
      <c r="O74" t="s">
        <v>486</v>
      </c>
      <c r="P74" t="s">
        <v>486</v>
      </c>
      <c r="Q74">
        <v>30</v>
      </c>
      <c r="R74">
        <v>180</v>
      </c>
      <c r="Y74">
        <v>20.23</v>
      </c>
      <c r="Z74">
        <v>8.9700000000000006</v>
      </c>
      <c r="AA74">
        <v>333.57</v>
      </c>
      <c r="AB74">
        <v>219.87</v>
      </c>
      <c r="AC74" s="784"/>
      <c r="AD74" s="1150"/>
      <c r="AE74" s="1150"/>
      <c r="AF74" s="1150"/>
      <c r="AG74" s="1150"/>
      <c r="AH74" s="1150"/>
      <c r="AI74" s="1150">
        <v>0.24148401826484001</v>
      </c>
      <c r="AJ74" s="1150">
        <v>0.22759132420091299</v>
      </c>
      <c r="AK74" s="1150">
        <v>0.207534246575342</v>
      </c>
      <c r="AL74" s="1150">
        <v>0.18493852459016299</v>
      </c>
      <c r="AM74" s="1150">
        <v>0.196643835616438</v>
      </c>
      <c r="AN74" s="1150">
        <v>0.178470319634703</v>
      </c>
      <c r="AO74" s="1150">
        <v>0.145559360730593</v>
      </c>
      <c r="AP74" s="1150">
        <v>0.140152550091074</v>
      </c>
      <c r="AQ74" s="1150">
        <v>9.9486301369863001E-2</v>
      </c>
      <c r="AR74" s="1150">
        <v>0.128961187214611</v>
      </c>
      <c r="AS74" s="1150"/>
    </row>
    <row r="75" spans="1:45" x14ac:dyDescent="0.2">
      <c r="A75">
        <v>57521</v>
      </c>
      <c r="B75" t="s">
        <v>572</v>
      </c>
      <c r="C75" s="783">
        <v>41115</v>
      </c>
      <c r="D75">
        <v>2012</v>
      </c>
      <c r="E75" t="s">
        <v>7</v>
      </c>
      <c r="F75" t="s">
        <v>28</v>
      </c>
      <c r="G75" s="912">
        <v>36.527639999999998</v>
      </c>
      <c r="H75" s="912">
        <v>-120.31192299999999</v>
      </c>
      <c r="I75" s="912">
        <v>5.3220720000000004</v>
      </c>
      <c r="J75" t="s">
        <v>74</v>
      </c>
      <c r="K75" t="s">
        <v>479</v>
      </c>
      <c r="L75" s="912">
        <v>12.91</v>
      </c>
      <c r="M75">
        <v>10</v>
      </c>
      <c r="N75" s="912">
        <v>1.2909999999999999</v>
      </c>
      <c r="O75" t="s">
        <v>486</v>
      </c>
      <c r="P75" t="s">
        <v>486</v>
      </c>
      <c r="Q75">
        <v>25</v>
      </c>
      <c r="R75">
        <v>179</v>
      </c>
      <c r="Y75">
        <v>2.82</v>
      </c>
      <c r="Z75">
        <v>6.97</v>
      </c>
      <c r="AA75">
        <v>197.88</v>
      </c>
      <c r="AB75">
        <v>134.16</v>
      </c>
      <c r="AC75" s="784"/>
      <c r="AD75" s="1150"/>
      <c r="AE75" s="1150"/>
      <c r="AF75" s="1150"/>
      <c r="AG75" s="1150"/>
      <c r="AH75" s="1150"/>
      <c r="AI75" s="1150">
        <v>0.27397260273972601</v>
      </c>
      <c r="AJ75" s="1150">
        <v>0.245639269406392</v>
      </c>
      <c r="AK75" s="1150">
        <v>0.248538812785388</v>
      </c>
      <c r="AL75" s="1150">
        <v>0.23540528233151101</v>
      </c>
      <c r="AM75" s="1150">
        <v>0.207477168949771</v>
      </c>
      <c r="AN75" s="1150">
        <v>0.21630136986301299</v>
      </c>
      <c r="AO75" s="1150">
        <v>0.19936073059360701</v>
      </c>
      <c r="AP75" s="1150">
        <v>0.216712204007286</v>
      </c>
      <c r="AQ75" s="1150">
        <v>0.113961187214611</v>
      </c>
      <c r="AR75" s="1150">
        <v>0.196244292237442</v>
      </c>
      <c r="AS75" s="1150">
        <v>0.15251141552511399</v>
      </c>
    </row>
    <row r="76" spans="1:45" x14ac:dyDescent="0.2">
      <c r="A76">
        <v>57986</v>
      </c>
      <c r="B76" t="s">
        <v>571</v>
      </c>
      <c r="C76" s="783">
        <v>41061</v>
      </c>
      <c r="D76">
        <v>2012</v>
      </c>
      <c r="E76" t="s">
        <v>72</v>
      </c>
      <c r="F76" t="s">
        <v>13</v>
      </c>
      <c r="G76" s="912">
        <v>32.035409999999999</v>
      </c>
      <c r="H76" s="912">
        <v>-106.33749</v>
      </c>
      <c r="I76" s="912">
        <v>5.8384070000000001</v>
      </c>
      <c r="J76" t="s">
        <v>74</v>
      </c>
      <c r="K76" t="s">
        <v>479</v>
      </c>
      <c r="L76" s="912">
        <v>11.3</v>
      </c>
      <c r="M76">
        <v>10</v>
      </c>
      <c r="N76" s="912">
        <v>1.1300000000000001</v>
      </c>
      <c r="O76" t="s">
        <v>127</v>
      </c>
      <c r="P76" t="s">
        <v>470</v>
      </c>
      <c r="Q76">
        <v>38</v>
      </c>
      <c r="R76">
        <v>180</v>
      </c>
      <c r="AC76" s="784">
        <v>111.27680549129215</v>
      </c>
      <c r="AD76" s="1150"/>
      <c r="AE76" s="1150"/>
      <c r="AF76" s="1150"/>
      <c r="AG76" s="1150"/>
      <c r="AH76" s="1150"/>
      <c r="AI76" s="1150">
        <v>0.30116438356164299</v>
      </c>
      <c r="AJ76" s="1150">
        <v>0.30956621004566198</v>
      </c>
      <c r="AK76" s="1150">
        <v>0.29638127853881202</v>
      </c>
      <c r="AL76" s="1150">
        <v>0.30256147540983602</v>
      </c>
      <c r="AM76" s="1150">
        <v>0.31308219178082097</v>
      </c>
      <c r="AN76" s="1150">
        <v>0.26529680365296798</v>
      </c>
      <c r="AO76" s="1150">
        <v>0.29013698630136903</v>
      </c>
      <c r="AP76" s="1150">
        <v>0.26058743169398901</v>
      </c>
      <c r="AQ76" s="1150">
        <v>0.273538812785388</v>
      </c>
      <c r="AR76" s="1150">
        <v>0.29311643835616402</v>
      </c>
      <c r="AS76" s="1150">
        <v>0.29247716894977099</v>
      </c>
    </row>
    <row r="77" spans="1:45" x14ac:dyDescent="0.2">
      <c r="A77">
        <v>58009</v>
      </c>
      <c r="B77" t="s">
        <v>570</v>
      </c>
      <c r="C77" s="783">
        <v>41122</v>
      </c>
      <c r="D77">
        <v>2012</v>
      </c>
      <c r="E77" t="s">
        <v>2</v>
      </c>
      <c r="F77" t="s">
        <v>15</v>
      </c>
      <c r="G77" s="912">
        <v>29.225860999999998</v>
      </c>
      <c r="H77" s="912">
        <v>-98.672030000000007</v>
      </c>
      <c r="I77" s="912">
        <v>4.7976419999999997</v>
      </c>
      <c r="J77" t="s">
        <v>74</v>
      </c>
      <c r="K77" t="s">
        <v>479</v>
      </c>
      <c r="L77" s="912">
        <v>12.3</v>
      </c>
      <c r="M77">
        <v>10.6</v>
      </c>
      <c r="N77" s="912">
        <v>1.1603773584905661</v>
      </c>
      <c r="O77" t="s">
        <v>127</v>
      </c>
      <c r="P77" t="s">
        <v>470</v>
      </c>
      <c r="Q77" t="s">
        <v>127</v>
      </c>
      <c r="R77">
        <v>180</v>
      </c>
      <c r="Y77">
        <v>74.040000000000006</v>
      </c>
      <c r="AA77">
        <v>269.99</v>
      </c>
      <c r="AB77">
        <v>180.09</v>
      </c>
      <c r="AC77" s="784"/>
      <c r="AD77" s="1150"/>
      <c r="AE77" s="1150"/>
      <c r="AF77" s="1150"/>
      <c r="AG77" s="1150"/>
      <c r="AH77" s="1150"/>
      <c r="AI77" s="1150">
        <v>0.23122899974153499</v>
      </c>
      <c r="AJ77" s="1150">
        <v>0.223464288791246</v>
      </c>
      <c r="AK77" s="1150">
        <v>0.20983027483415101</v>
      </c>
      <c r="AL77" s="1150">
        <v>0.226644929030484</v>
      </c>
      <c r="AM77" s="1150">
        <v>0.22252735418281999</v>
      </c>
      <c r="AN77" s="1150">
        <v>0.17686525372619899</v>
      </c>
      <c r="AO77" s="1150">
        <v>0.19477470491944501</v>
      </c>
      <c r="AP77" s="1150">
        <v>0.18627349898614901</v>
      </c>
      <c r="AQ77" s="1150">
        <v>0.13888170931334501</v>
      </c>
      <c r="AR77" s="1150">
        <v>0.13345395020246401</v>
      </c>
      <c r="AS77" s="1150">
        <v>0.11097828896355599</v>
      </c>
    </row>
    <row r="78" spans="1:45" x14ac:dyDescent="0.2">
      <c r="A78">
        <v>57764</v>
      </c>
      <c r="B78" t="s">
        <v>569</v>
      </c>
      <c r="C78" s="783">
        <v>41205</v>
      </c>
      <c r="D78">
        <v>2012</v>
      </c>
      <c r="E78" t="s">
        <v>7</v>
      </c>
      <c r="F78" t="s">
        <v>28</v>
      </c>
      <c r="G78" s="912">
        <v>35.634</v>
      </c>
      <c r="H78" s="912">
        <v>-117.652</v>
      </c>
      <c r="I78" s="912">
        <v>5.8819429999999997</v>
      </c>
      <c r="J78" t="s">
        <v>74</v>
      </c>
      <c r="K78" t="s">
        <v>479</v>
      </c>
      <c r="L78" s="912">
        <v>13.78</v>
      </c>
      <c r="M78">
        <v>11.120000000000001</v>
      </c>
      <c r="N78" s="912">
        <v>1.239208633093525</v>
      </c>
      <c r="O78" t="s">
        <v>127</v>
      </c>
      <c r="P78" t="s">
        <v>470</v>
      </c>
      <c r="Q78" t="s">
        <v>127</v>
      </c>
      <c r="R78">
        <v>180</v>
      </c>
      <c r="Y78">
        <v>21.18</v>
      </c>
      <c r="Z78">
        <v>5.58</v>
      </c>
      <c r="AA78">
        <v>180.1</v>
      </c>
      <c r="AB78">
        <v>120.24</v>
      </c>
      <c r="AC78" s="784"/>
      <c r="AD78" s="1150"/>
      <c r="AE78" s="1150"/>
      <c r="AF78" s="1150"/>
      <c r="AG78" s="1150"/>
      <c r="AH78" s="1150"/>
      <c r="AI78" s="1150">
        <v>0.24534139811438499</v>
      </c>
      <c r="AJ78" s="1150">
        <v>0.29864122400709497</v>
      </c>
      <c r="AK78" s="1150">
        <v>0.28798536513255102</v>
      </c>
      <c r="AL78" s="1150">
        <v>0.301234422298227</v>
      </c>
      <c r="AM78" s="1150">
        <v>0.29232778161032802</v>
      </c>
      <c r="AN78" s="1150">
        <v>0.27537901185900598</v>
      </c>
      <c r="AO78" s="1150">
        <v>0.24588548339410601</v>
      </c>
      <c r="AP78" s="1150">
        <v>0.27120721455622399</v>
      </c>
      <c r="AQ78" s="1150">
        <v>0.25100809763148302</v>
      </c>
      <c r="AR78" s="1150">
        <v>0.24251831411583</v>
      </c>
      <c r="AS78" s="1150">
        <v>0.23923327091751201</v>
      </c>
    </row>
    <row r="79" spans="1:45" x14ac:dyDescent="0.2">
      <c r="A79">
        <v>57985</v>
      </c>
      <c r="B79" t="s">
        <v>567</v>
      </c>
      <c r="C79" s="783">
        <v>41030</v>
      </c>
      <c r="D79">
        <v>2012</v>
      </c>
      <c r="E79" t="s">
        <v>72</v>
      </c>
      <c r="F79" t="s">
        <v>13</v>
      </c>
      <c r="G79" s="912">
        <v>32.247557999999998</v>
      </c>
      <c r="H79" s="912">
        <v>-106.91173000000001</v>
      </c>
      <c r="I79" s="912">
        <v>5.8929130000000001</v>
      </c>
      <c r="J79" t="s">
        <v>74</v>
      </c>
      <c r="K79" t="s">
        <v>479</v>
      </c>
      <c r="L79" s="912">
        <v>13.692</v>
      </c>
      <c r="M79">
        <v>12</v>
      </c>
      <c r="N79" s="912">
        <v>1.141</v>
      </c>
      <c r="O79" t="s">
        <v>127</v>
      </c>
      <c r="P79" t="s">
        <v>470</v>
      </c>
      <c r="Q79">
        <v>38</v>
      </c>
      <c r="R79">
        <v>180</v>
      </c>
      <c r="AA79">
        <v>171.09</v>
      </c>
      <c r="AB79">
        <v>113.54</v>
      </c>
      <c r="AC79" s="784">
        <v>111.29328575819146</v>
      </c>
      <c r="AD79" s="1150"/>
      <c r="AE79" s="1150"/>
      <c r="AF79" s="1150"/>
      <c r="AG79" s="1150"/>
      <c r="AH79" s="1150"/>
      <c r="AI79" s="1150">
        <v>0.317808219178082</v>
      </c>
      <c r="AJ79" s="1150">
        <v>0.31294710806697101</v>
      </c>
      <c r="AK79" s="1150">
        <v>0.294739345509893</v>
      </c>
      <c r="AL79" s="1150">
        <v>0.30405661809350298</v>
      </c>
      <c r="AM79" s="1150">
        <v>0.29804033485540299</v>
      </c>
      <c r="AN79" s="1150">
        <v>0.25408105022831001</v>
      </c>
      <c r="AO79" s="1150">
        <v>0.27701674277016702</v>
      </c>
      <c r="AP79" s="1150">
        <v>0.29603066180935</v>
      </c>
      <c r="AQ79" s="1150">
        <v>0.275599315068493</v>
      </c>
      <c r="AR79" s="1150">
        <v>0.28013698630136902</v>
      </c>
      <c r="AS79" s="1150">
        <v>0.24996194824961901</v>
      </c>
    </row>
    <row r="80" spans="1:45" x14ac:dyDescent="0.2">
      <c r="A80">
        <v>58228</v>
      </c>
      <c r="B80" t="s">
        <v>568</v>
      </c>
      <c r="C80" s="783">
        <v>41214</v>
      </c>
      <c r="D80">
        <v>2012</v>
      </c>
      <c r="E80" t="s">
        <v>1</v>
      </c>
      <c r="F80" t="s">
        <v>267</v>
      </c>
      <c r="G80" s="912">
        <v>38.924931000000001</v>
      </c>
      <c r="H80" s="912">
        <v>-75.448359999999994</v>
      </c>
      <c r="I80" s="912">
        <v>4.133146</v>
      </c>
      <c r="J80" t="s">
        <v>74</v>
      </c>
      <c r="K80" t="s">
        <v>479</v>
      </c>
      <c r="L80" s="912">
        <v>15</v>
      </c>
      <c r="M80">
        <v>12</v>
      </c>
      <c r="N80" s="912">
        <v>1.25</v>
      </c>
      <c r="O80" t="s">
        <v>486</v>
      </c>
      <c r="P80" t="s">
        <v>486</v>
      </c>
      <c r="Q80">
        <v>20</v>
      </c>
      <c r="R80">
        <v>180</v>
      </c>
      <c r="Y80">
        <v>24.74</v>
      </c>
      <c r="AA80">
        <v>246.43</v>
      </c>
      <c r="AB80">
        <v>164.85</v>
      </c>
      <c r="AC80" s="784"/>
      <c r="AD80" s="1150"/>
      <c r="AE80" s="1150"/>
      <c r="AF80" s="1150"/>
      <c r="AG80" s="1150"/>
      <c r="AH80" s="1150"/>
      <c r="AI80" s="1150">
        <v>0.201217656012176</v>
      </c>
      <c r="AJ80" s="1150">
        <v>0.19534817351598099</v>
      </c>
      <c r="AK80" s="1150">
        <v>0.18353310502283099</v>
      </c>
      <c r="AL80" s="1150">
        <v>0.192822176684881</v>
      </c>
      <c r="AM80" s="1150">
        <v>0.189516742770167</v>
      </c>
      <c r="AN80" s="1150">
        <v>0.17819634703196299</v>
      </c>
      <c r="AO80" s="1150">
        <v>0.18499809741247999</v>
      </c>
      <c r="AP80" s="1150">
        <v>0.17709282027929499</v>
      </c>
      <c r="AQ80" s="1150">
        <v>0.18789003044140001</v>
      </c>
      <c r="AR80" s="1150">
        <v>0.190268264840182</v>
      </c>
      <c r="AS80" s="1150">
        <v>0.173630136986301</v>
      </c>
    </row>
    <row r="81" spans="1:45" x14ac:dyDescent="0.2">
      <c r="A81">
        <v>58135</v>
      </c>
      <c r="B81" t="s">
        <v>566</v>
      </c>
      <c r="C81" s="783">
        <v>41264</v>
      </c>
      <c r="D81">
        <v>2012</v>
      </c>
      <c r="E81" t="s">
        <v>73</v>
      </c>
      <c r="F81" t="s">
        <v>52</v>
      </c>
      <c r="G81" s="912">
        <v>35.504443999999999</v>
      </c>
      <c r="H81" s="912">
        <v>-76.848611000000005</v>
      </c>
      <c r="I81" s="912">
        <v>4.405214</v>
      </c>
      <c r="J81" t="s">
        <v>74</v>
      </c>
      <c r="K81" t="s">
        <v>479</v>
      </c>
      <c r="L81" s="912">
        <v>14.787000000000001</v>
      </c>
      <c r="M81">
        <v>12.5</v>
      </c>
      <c r="N81" s="912">
        <v>1.18296</v>
      </c>
      <c r="O81" t="s">
        <v>486</v>
      </c>
      <c r="P81" t="s">
        <v>486</v>
      </c>
      <c r="Q81">
        <v>25</v>
      </c>
      <c r="R81">
        <v>181</v>
      </c>
      <c r="Y81">
        <v>30.82</v>
      </c>
      <c r="Z81">
        <v>6.94</v>
      </c>
      <c r="AA81">
        <v>184.75</v>
      </c>
      <c r="AB81">
        <v>125.45</v>
      </c>
      <c r="AC81" s="784"/>
      <c r="AD81" s="1150"/>
      <c r="AE81" s="1150"/>
      <c r="AF81" s="1150"/>
      <c r="AG81" s="1150"/>
      <c r="AH81" s="1150"/>
      <c r="AI81" s="1150">
        <v>0.201826484018264</v>
      </c>
      <c r="AJ81" s="1150">
        <v>0.19852054794520499</v>
      </c>
      <c r="AK81" s="1150">
        <v>0.196383561643835</v>
      </c>
      <c r="AL81" s="1150">
        <v>0.20497267759562801</v>
      </c>
      <c r="AM81" s="1150">
        <v>0.205077625570776</v>
      </c>
      <c r="AN81" s="1150">
        <v>0.19507762557077599</v>
      </c>
      <c r="AO81" s="1150">
        <v>0.18333333333333299</v>
      </c>
      <c r="AP81" s="1150">
        <v>0.18023679417121999</v>
      </c>
      <c r="AQ81" s="1150">
        <v>0.180438356164383</v>
      </c>
      <c r="AR81" s="1150">
        <v>0.18271232876712301</v>
      </c>
      <c r="AS81" s="1150">
        <v>0.17547945205479401</v>
      </c>
    </row>
    <row r="82" spans="1:45" x14ac:dyDescent="0.2">
      <c r="A82">
        <v>57758</v>
      </c>
      <c r="B82" t="s">
        <v>565</v>
      </c>
      <c r="C82" s="783">
        <v>41122</v>
      </c>
      <c r="D82">
        <v>2012</v>
      </c>
      <c r="E82" t="s">
        <v>1</v>
      </c>
      <c r="F82" t="s">
        <v>262</v>
      </c>
      <c r="G82" s="912">
        <v>39.674880999999999</v>
      </c>
      <c r="H82" s="912">
        <v>-77.345179999999999</v>
      </c>
      <c r="I82" s="912">
        <v>4.0358660000000004</v>
      </c>
      <c r="J82" t="s">
        <v>74</v>
      </c>
      <c r="K82" t="s">
        <v>485</v>
      </c>
      <c r="L82" s="912">
        <v>16.113600000000002</v>
      </c>
      <c r="M82">
        <v>13</v>
      </c>
      <c r="N82" s="912">
        <v>1.2395076923076924</v>
      </c>
      <c r="O82" t="s">
        <v>486</v>
      </c>
      <c r="P82" t="s">
        <v>486</v>
      </c>
      <c r="Q82">
        <v>25</v>
      </c>
      <c r="R82">
        <v>169.29000000000002</v>
      </c>
      <c r="Y82">
        <v>34.53</v>
      </c>
      <c r="AA82">
        <v>302.02999999999997</v>
      </c>
      <c r="AB82">
        <v>200.05</v>
      </c>
      <c r="AC82" s="784"/>
      <c r="AD82" s="1150"/>
      <c r="AE82" s="1150"/>
      <c r="AF82" s="1150"/>
      <c r="AG82" s="1150"/>
      <c r="AH82" s="1150"/>
      <c r="AI82" s="1150">
        <v>0.20740252897787101</v>
      </c>
      <c r="AJ82" s="1150">
        <v>0.20354759395855199</v>
      </c>
      <c r="AK82" s="1150">
        <v>0.20359149982437599</v>
      </c>
      <c r="AL82" s="1150">
        <v>0.19130061650553401</v>
      </c>
      <c r="AM82" s="1150">
        <v>0.18363189322093401</v>
      </c>
      <c r="AN82" s="1150">
        <v>0.17251492799438001</v>
      </c>
      <c r="AO82" s="1150">
        <v>0.176431331225851</v>
      </c>
      <c r="AP82" s="1150">
        <v>0.18160641726215401</v>
      </c>
      <c r="AQ82" s="1150">
        <v>0.17513171759747101</v>
      </c>
      <c r="AR82" s="1150">
        <v>0.171188970846505</v>
      </c>
      <c r="AS82" s="1150">
        <v>0.15643659992975001</v>
      </c>
    </row>
    <row r="83" spans="1:45" x14ac:dyDescent="0.2">
      <c r="A83" t="s">
        <v>563</v>
      </c>
      <c r="B83" t="s">
        <v>564</v>
      </c>
      <c r="C83" s="783">
        <v>40967</v>
      </c>
      <c r="D83">
        <v>2012</v>
      </c>
      <c r="E83" t="s">
        <v>72</v>
      </c>
      <c r="F83" t="s">
        <v>28</v>
      </c>
      <c r="G83" s="912">
        <v>38.363011</v>
      </c>
      <c r="H83" s="912">
        <v>-121.38511</v>
      </c>
      <c r="I83" s="912">
        <v>5.0761180000000001</v>
      </c>
      <c r="J83" t="s">
        <v>74</v>
      </c>
      <c r="K83" t="s">
        <v>479</v>
      </c>
      <c r="L83" s="912">
        <v>19.149999999999999</v>
      </c>
      <c r="M83">
        <v>14.850000000000001</v>
      </c>
      <c r="N83" s="912">
        <v>1.2895622895622894</v>
      </c>
      <c r="O83" t="s">
        <v>127</v>
      </c>
      <c r="P83" t="s">
        <v>470</v>
      </c>
      <c r="Q83" t="s">
        <v>127</v>
      </c>
      <c r="R83">
        <v>180</v>
      </c>
      <c r="AC83" s="784"/>
      <c r="AD83" s="1150"/>
      <c r="AE83" s="1150"/>
      <c r="AF83" s="1150"/>
      <c r="AG83" s="1150"/>
      <c r="AH83" s="1150"/>
      <c r="AI83" s="1150"/>
      <c r="AJ83" s="1150"/>
      <c r="AK83" s="1150"/>
      <c r="AL83" s="1150"/>
      <c r="AM83" s="1150"/>
      <c r="AN83" s="1150"/>
      <c r="AO83" s="1150"/>
      <c r="AP83" s="1150"/>
      <c r="AQ83" s="1150"/>
      <c r="AR83" s="1150"/>
      <c r="AS83" s="1150"/>
    </row>
    <row r="84" spans="1:45" x14ac:dyDescent="0.2">
      <c r="A84" t="s">
        <v>561</v>
      </c>
      <c r="B84" t="s">
        <v>562</v>
      </c>
      <c r="C84" s="783">
        <v>40967</v>
      </c>
      <c r="D84">
        <v>2012</v>
      </c>
      <c r="E84" t="s">
        <v>72</v>
      </c>
      <c r="F84" t="s">
        <v>28</v>
      </c>
      <c r="G84" s="912">
        <v>38.347931000000003</v>
      </c>
      <c r="H84" s="912">
        <v>-121.41278</v>
      </c>
      <c r="I84" s="912">
        <v>5.0825620000000002</v>
      </c>
      <c r="J84" t="s">
        <v>74</v>
      </c>
      <c r="K84" t="s">
        <v>479</v>
      </c>
      <c r="L84" s="912">
        <v>19.149999999999999</v>
      </c>
      <c r="M84">
        <v>14.850000000000001</v>
      </c>
      <c r="N84" s="912">
        <v>1.2895622895622894</v>
      </c>
      <c r="O84" t="s">
        <v>127</v>
      </c>
      <c r="P84" t="s">
        <v>470</v>
      </c>
      <c r="Q84" t="s">
        <v>127</v>
      </c>
      <c r="R84">
        <v>180</v>
      </c>
      <c r="AC84" s="784"/>
      <c r="AD84" s="1150"/>
      <c r="AE84" s="1150"/>
      <c r="AF84" s="1150"/>
      <c r="AG84" s="1150"/>
      <c r="AH84" s="1150"/>
      <c r="AI84" s="1150"/>
      <c r="AJ84" s="1150"/>
      <c r="AK84" s="1150"/>
      <c r="AL84" s="1150"/>
      <c r="AM84" s="1150"/>
      <c r="AN84" s="1150"/>
      <c r="AO84" s="1150"/>
      <c r="AP84" s="1150"/>
      <c r="AQ84" s="1150"/>
      <c r="AR84" s="1150"/>
      <c r="AS84" s="1150"/>
    </row>
    <row r="85" spans="1:45" x14ac:dyDescent="0.2">
      <c r="A85">
        <v>58213</v>
      </c>
      <c r="B85" t="s">
        <v>560</v>
      </c>
      <c r="C85" s="783">
        <v>40909</v>
      </c>
      <c r="D85">
        <v>2012</v>
      </c>
      <c r="E85" t="s">
        <v>72</v>
      </c>
      <c r="F85" t="s">
        <v>38</v>
      </c>
      <c r="G85" s="912">
        <v>33.381211</v>
      </c>
      <c r="H85" s="912">
        <v>-113.18445</v>
      </c>
      <c r="I85" s="912">
        <v>5.8609159999999996</v>
      </c>
      <c r="J85" t="s">
        <v>74</v>
      </c>
      <c r="K85" t="s">
        <v>479</v>
      </c>
      <c r="L85" s="912">
        <v>16.920000000000002</v>
      </c>
      <c r="M85">
        <v>15</v>
      </c>
      <c r="N85" s="912">
        <v>1.1280000000000001</v>
      </c>
      <c r="O85" t="s">
        <v>127</v>
      </c>
      <c r="P85" t="s">
        <v>470</v>
      </c>
      <c r="Q85" t="s">
        <v>127</v>
      </c>
      <c r="R85">
        <v>181</v>
      </c>
      <c r="Y85">
        <v>25.28</v>
      </c>
      <c r="Z85">
        <v>19.34</v>
      </c>
      <c r="AC85" s="784"/>
      <c r="AD85" s="1150"/>
      <c r="AE85" s="1150"/>
      <c r="AF85" s="1150"/>
      <c r="AG85" s="1150"/>
      <c r="AH85" s="1150"/>
      <c r="AI85" s="1150">
        <v>0.298158295281582</v>
      </c>
      <c r="AJ85" s="1150">
        <v>0.285837138508371</v>
      </c>
      <c r="AK85" s="1150">
        <v>0.272290715372907</v>
      </c>
      <c r="AL85" s="1150">
        <v>0.260799939283545</v>
      </c>
      <c r="AM85" s="1150">
        <v>0.241468797564688</v>
      </c>
      <c r="AN85" s="1150">
        <v>0.26276255707762503</v>
      </c>
      <c r="AO85" s="1150">
        <v>0.26772450532724501</v>
      </c>
      <c r="AP85" s="1150">
        <v>0.26565725561627201</v>
      </c>
      <c r="AQ85" s="1150">
        <v>0.26076103500761</v>
      </c>
      <c r="AR85" s="1150">
        <v>0.25649162861491598</v>
      </c>
      <c r="AS85" s="1150">
        <v>0.235190258751902</v>
      </c>
    </row>
    <row r="86" spans="1:45" x14ac:dyDescent="0.2">
      <c r="A86">
        <v>58483</v>
      </c>
      <c r="B86" t="s">
        <v>559</v>
      </c>
      <c r="C86" s="783">
        <v>41183</v>
      </c>
      <c r="D86">
        <v>2012</v>
      </c>
      <c r="E86" t="s">
        <v>1</v>
      </c>
      <c r="F86" t="s">
        <v>24</v>
      </c>
      <c r="G86" s="912">
        <v>40.263140999999997</v>
      </c>
      <c r="H86" s="912">
        <v>-74.083449999999999</v>
      </c>
      <c r="I86" s="912">
        <v>4.0130949999999999</v>
      </c>
      <c r="J86" t="s">
        <v>74</v>
      </c>
      <c r="K86" t="s">
        <v>479</v>
      </c>
      <c r="L86" s="912">
        <v>19.88</v>
      </c>
      <c r="M86">
        <v>15.904</v>
      </c>
      <c r="N86" s="912">
        <v>1.25</v>
      </c>
      <c r="O86" t="s">
        <v>486</v>
      </c>
      <c r="P86" t="s">
        <v>486</v>
      </c>
      <c r="Q86">
        <v>18</v>
      </c>
      <c r="R86">
        <v>180</v>
      </c>
      <c r="Y86">
        <v>23.81</v>
      </c>
      <c r="AA86">
        <v>282.72000000000003</v>
      </c>
      <c r="AB86">
        <v>188.41</v>
      </c>
      <c r="AC86" s="784"/>
      <c r="AD86" s="1150"/>
      <c r="AE86" s="1150"/>
      <c r="AF86" s="1150"/>
      <c r="AG86" s="1150"/>
      <c r="AH86" s="1150"/>
      <c r="AI86" s="1150">
        <v>0.18917730125042401</v>
      </c>
      <c r="AJ86" s="1150">
        <v>0.17910689019964501</v>
      </c>
      <c r="AK86" s="1150">
        <v>0.18025533337008301</v>
      </c>
      <c r="AL86" s="1150">
        <v>0.19345638952109701</v>
      </c>
      <c r="AM86" s="1150">
        <v>0.178815185634354</v>
      </c>
      <c r="AN86" s="1150">
        <v>0.179365289912993</v>
      </c>
      <c r="AO86" s="1150">
        <v>0.16374646279503499</v>
      </c>
      <c r="AP86" s="1150">
        <v>0.183442125888298</v>
      </c>
      <c r="AQ86" s="1150">
        <v>0.166445304245564</v>
      </c>
      <c r="AR86" s="1150">
        <v>0.159332134358663</v>
      </c>
      <c r="AS86" s="1150"/>
    </row>
    <row r="87" spans="1:45" x14ac:dyDescent="0.2">
      <c r="A87">
        <v>57560</v>
      </c>
      <c r="B87" t="s">
        <v>558</v>
      </c>
      <c r="C87" s="783">
        <v>41274</v>
      </c>
      <c r="D87">
        <v>2012</v>
      </c>
      <c r="E87" t="s">
        <v>72</v>
      </c>
      <c r="F87" t="s">
        <v>38</v>
      </c>
      <c r="G87" s="912">
        <v>34.724361000000002</v>
      </c>
      <c r="H87" s="912">
        <v>-112.43245</v>
      </c>
      <c r="I87" s="912">
        <v>5.5992620000000004</v>
      </c>
      <c r="J87" t="s">
        <v>74</v>
      </c>
      <c r="K87" t="s">
        <v>479</v>
      </c>
      <c r="L87" s="912">
        <v>21</v>
      </c>
      <c r="M87">
        <v>19</v>
      </c>
      <c r="N87" s="912">
        <v>1.1052631578947369</v>
      </c>
      <c r="O87" t="s">
        <v>127</v>
      </c>
      <c r="P87" t="s">
        <v>470</v>
      </c>
      <c r="Q87" t="s">
        <v>127</v>
      </c>
      <c r="R87">
        <v>180</v>
      </c>
      <c r="S87" t="s">
        <v>582</v>
      </c>
      <c r="U87" t="s">
        <v>2971</v>
      </c>
      <c r="V87">
        <v>2023</v>
      </c>
      <c r="W87">
        <v>17</v>
      </c>
      <c r="Y87">
        <v>25.52</v>
      </c>
      <c r="Z87">
        <v>15.4</v>
      </c>
      <c r="AA87">
        <v>188.58</v>
      </c>
      <c r="AB87">
        <v>124.16</v>
      </c>
      <c r="AC87" s="784"/>
      <c r="AD87" s="1150"/>
      <c r="AE87" s="1150"/>
      <c r="AF87" s="1150"/>
      <c r="AG87" s="1150"/>
      <c r="AH87" s="1150"/>
      <c r="AI87" s="1150">
        <v>0.29727829848594001</v>
      </c>
      <c r="AJ87" s="1150">
        <v>0.282924777697668</v>
      </c>
      <c r="AK87" s="1150">
        <v>0.27923576063446198</v>
      </c>
      <c r="AL87" s="1150">
        <v>0.27402693893202901</v>
      </c>
      <c r="AM87" s="1150">
        <v>0.25076904590242699</v>
      </c>
      <c r="AN87" s="1150">
        <v>0.26783225186253301</v>
      </c>
      <c r="AO87" s="1150">
        <v>0.26932227829848598</v>
      </c>
      <c r="AP87" s="1150">
        <v>0.29342824273799201</v>
      </c>
      <c r="AQ87" s="1150">
        <v>0.28100216294160002</v>
      </c>
      <c r="AR87" s="1150">
        <v>0.28899303052150899</v>
      </c>
      <c r="AS87" s="1150"/>
    </row>
    <row r="88" spans="1:45" x14ac:dyDescent="0.2">
      <c r="A88">
        <v>57883</v>
      </c>
      <c r="B88" t="s">
        <v>557</v>
      </c>
      <c r="C88" s="783">
        <v>41183</v>
      </c>
      <c r="D88">
        <v>2012</v>
      </c>
      <c r="E88" t="s">
        <v>72</v>
      </c>
      <c r="F88" t="s">
        <v>38</v>
      </c>
      <c r="G88" s="912">
        <v>33.266711000000001</v>
      </c>
      <c r="H88" s="912">
        <v>-111.61336</v>
      </c>
      <c r="I88" s="912">
        <v>5.801634</v>
      </c>
      <c r="J88" t="s">
        <v>74</v>
      </c>
      <c r="K88" t="s">
        <v>479</v>
      </c>
      <c r="L88" s="912">
        <v>25.283999999999999</v>
      </c>
      <c r="M88">
        <v>19</v>
      </c>
      <c r="N88" s="912">
        <v>1.330736842105263</v>
      </c>
      <c r="O88" t="s">
        <v>127</v>
      </c>
      <c r="P88" t="s">
        <v>470</v>
      </c>
      <c r="Q88" t="s">
        <v>127</v>
      </c>
      <c r="R88">
        <v>180</v>
      </c>
      <c r="AA88">
        <v>156.5</v>
      </c>
      <c r="AB88">
        <v>105.02</v>
      </c>
      <c r="AC88" s="784">
        <v>119.06553063646714</v>
      </c>
      <c r="AD88" s="1150"/>
      <c r="AE88" s="1150"/>
      <c r="AF88" s="1150"/>
      <c r="AG88" s="1150"/>
      <c r="AH88" s="1150"/>
      <c r="AI88" s="1150">
        <v>0.32012136505647598</v>
      </c>
      <c r="AJ88" s="1150">
        <v>0.31315789473684202</v>
      </c>
      <c r="AK88" s="1150">
        <v>0.30435592405671702</v>
      </c>
      <c r="AL88" s="1150">
        <v>0.31242809893586398</v>
      </c>
      <c r="AM88" s="1150">
        <v>0.30754025474645502</v>
      </c>
      <c r="AN88" s="1150">
        <v>0.29774693583273198</v>
      </c>
      <c r="AO88" s="1150">
        <v>0.28610310021629398</v>
      </c>
      <c r="AP88" s="1150">
        <v>0.284212923017927</v>
      </c>
      <c r="AQ88" s="1150">
        <v>0.29178683008892098</v>
      </c>
      <c r="AR88" s="1150">
        <v>0.26490627253064097</v>
      </c>
      <c r="AS88" s="1150">
        <v>0.27904349915885601</v>
      </c>
    </row>
    <row r="89" spans="1:45" x14ac:dyDescent="0.2">
      <c r="A89">
        <v>57522</v>
      </c>
      <c r="B89" t="s">
        <v>549</v>
      </c>
      <c r="C89" s="783">
        <v>41115</v>
      </c>
      <c r="D89">
        <v>2012</v>
      </c>
      <c r="E89" t="s">
        <v>7</v>
      </c>
      <c r="F89" t="s">
        <v>28</v>
      </c>
      <c r="G89" s="912">
        <v>36.424571</v>
      </c>
      <c r="H89" s="912">
        <v>-120.34296000000001</v>
      </c>
      <c r="I89" s="912">
        <v>5.3470890000000004</v>
      </c>
      <c r="J89" t="s">
        <v>74</v>
      </c>
      <c r="K89" t="s">
        <v>479</v>
      </c>
      <c r="L89" s="912">
        <v>25.81</v>
      </c>
      <c r="M89">
        <v>20</v>
      </c>
      <c r="N89" s="912">
        <v>1.2905</v>
      </c>
      <c r="O89" t="s">
        <v>486</v>
      </c>
      <c r="P89" t="s">
        <v>486</v>
      </c>
      <c r="Q89">
        <v>25</v>
      </c>
      <c r="R89">
        <v>179</v>
      </c>
      <c r="Y89">
        <v>25.48</v>
      </c>
      <c r="Z89">
        <v>6.95</v>
      </c>
      <c r="AA89">
        <v>152.5</v>
      </c>
      <c r="AB89">
        <v>104.4</v>
      </c>
      <c r="AC89" s="784"/>
      <c r="AD89" s="1150"/>
      <c r="AE89" s="1150"/>
      <c r="AF89" s="1150"/>
      <c r="AG89" s="1150"/>
      <c r="AH89" s="1150"/>
      <c r="AI89" s="1150">
        <v>0.27497146118721399</v>
      </c>
      <c r="AJ89" s="1150">
        <v>0.24662671232876701</v>
      </c>
      <c r="AK89" s="1150">
        <v>0.24284817351598101</v>
      </c>
      <c r="AL89" s="1150">
        <v>0.24932832422586501</v>
      </c>
      <c r="AM89" s="1150">
        <v>0.22729452054794499</v>
      </c>
      <c r="AN89" s="1150">
        <v>0.240998858447488</v>
      </c>
      <c r="AO89" s="1150">
        <v>0.230393835616438</v>
      </c>
      <c r="AP89" s="1150">
        <v>0.24116575591985401</v>
      </c>
      <c r="AQ89" s="1150">
        <v>0.230365296803653</v>
      </c>
      <c r="AR89" s="1150">
        <v>0.20892123287671199</v>
      </c>
      <c r="AS89" s="1150">
        <v>0.19351027397260201</v>
      </c>
    </row>
    <row r="90" spans="1:45" x14ac:dyDescent="0.2">
      <c r="A90">
        <v>57523</v>
      </c>
      <c r="B90" t="s">
        <v>550</v>
      </c>
      <c r="C90" s="783">
        <v>41151</v>
      </c>
      <c r="D90">
        <v>2012</v>
      </c>
      <c r="E90" t="s">
        <v>7</v>
      </c>
      <c r="F90" t="s">
        <v>28</v>
      </c>
      <c r="G90" s="912">
        <v>36.177509999999998</v>
      </c>
      <c r="H90" s="912">
        <v>-120.11206</v>
      </c>
      <c r="I90" s="912">
        <v>5.3794209999999998</v>
      </c>
      <c r="J90" t="s">
        <v>74</v>
      </c>
      <c r="K90" t="s">
        <v>479</v>
      </c>
      <c r="L90" s="912">
        <v>26.8</v>
      </c>
      <c r="M90">
        <v>20</v>
      </c>
      <c r="N90" s="912">
        <v>1.34</v>
      </c>
      <c r="O90" t="s">
        <v>486</v>
      </c>
      <c r="P90" t="s">
        <v>486</v>
      </c>
      <c r="Q90">
        <v>25</v>
      </c>
      <c r="R90">
        <v>179</v>
      </c>
      <c r="Y90">
        <v>17.79</v>
      </c>
      <c r="Z90">
        <v>6.65</v>
      </c>
      <c r="AA90">
        <v>176.89</v>
      </c>
      <c r="AB90">
        <v>120.6</v>
      </c>
      <c r="AC90" s="784"/>
      <c r="AD90" s="1150"/>
      <c r="AE90" s="1150"/>
      <c r="AF90" s="1150"/>
      <c r="AG90" s="1150"/>
      <c r="AH90" s="1150"/>
      <c r="AI90" s="1150">
        <v>0.25711757990867501</v>
      </c>
      <c r="AJ90" s="1150">
        <v>0.251221461187214</v>
      </c>
      <c r="AK90" s="1150">
        <v>0.244206621004566</v>
      </c>
      <c r="AL90" s="1150">
        <v>0.24193989071038199</v>
      </c>
      <c r="AM90" s="1150">
        <v>0.23066780821917801</v>
      </c>
      <c r="AN90" s="1150">
        <v>0.23580479452054701</v>
      </c>
      <c r="AO90" s="1150">
        <v>0.22797374429223699</v>
      </c>
      <c r="AP90" s="1150">
        <v>0.21438979963570101</v>
      </c>
      <c r="AQ90" s="1150">
        <v>0.19987442922374399</v>
      </c>
      <c r="AR90" s="1150">
        <v>0.16708904109589001</v>
      </c>
      <c r="AS90" s="1150">
        <v>0.178652968036529</v>
      </c>
    </row>
    <row r="91" spans="1:45" x14ac:dyDescent="0.2">
      <c r="A91">
        <v>57912</v>
      </c>
      <c r="B91" t="s">
        <v>551</v>
      </c>
      <c r="C91" s="783">
        <v>41117</v>
      </c>
      <c r="D91">
        <v>2012</v>
      </c>
      <c r="E91" t="s">
        <v>1</v>
      </c>
      <c r="F91" t="s">
        <v>12</v>
      </c>
      <c r="G91" s="912">
        <v>41.146351000000003</v>
      </c>
      <c r="H91" s="912">
        <v>-88.754260000000002</v>
      </c>
      <c r="I91" s="912">
        <v>3.9462600000000001</v>
      </c>
      <c r="J91" t="s">
        <v>74</v>
      </c>
      <c r="K91" t="s">
        <v>485</v>
      </c>
      <c r="L91" s="912">
        <v>22.76</v>
      </c>
      <c r="M91">
        <v>20</v>
      </c>
      <c r="N91" s="912">
        <v>1.1380000000000001</v>
      </c>
      <c r="O91" t="s">
        <v>486</v>
      </c>
      <c r="P91" t="s">
        <v>486</v>
      </c>
      <c r="Q91">
        <v>25</v>
      </c>
      <c r="R91">
        <v>180</v>
      </c>
      <c r="S91" t="s">
        <v>552</v>
      </c>
      <c r="T91" t="s">
        <v>553</v>
      </c>
      <c r="U91" t="s">
        <v>2970</v>
      </c>
      <c r="V91">
        <v>2013</v>
      </c>
      <c r="W91">
        <v>33</v>
      </c>
      <c r="X91">
        <v>13.5</v>
      </c>
      <c r="Y91">
        <v>29.43</v>
      </c>
      <c r="AA91">
        <v>232.94</v>
      </c>
      <c r="AB91">
        <v>156.21</v>
      </c>
      <c r="AC91" s="784"/>
      <c r="AD91" s="1150"/>
      <c r="AE91" s="1150"/>
      <c r="AF91" s="1150"/>
      <c r="AG91" s="1150"/>
      <c r="AH91" s="1150"/>
      <c r="AI91" s="1150">
        <v>0.19595319634703101</v>
      </c>
      <c r="AJ91" s="1150">
        <v>0.17871575342465701</v>
      </c>
      <c r="AK91" s="1150">
        <v>0.17204337899543301</v>
      </c>
      <c r="AL91" s="1150">
        <v>0.16706511839708499</v>
      </c>
      <c r="AM91" s="1150">
        <v>0.18459474885844701</v>
      </c>
      <c r="AN91" s="1150">
        <v>0.177888127853881</v>
      </c>
      <c r="AO91" s="1150">
        <v>0.17344748858447401</v>
      </c>
      <c r="AP91" s="1150">
        <v>0.17126024590163899</v>
      </c>
      <c r="AQ91" s="1150">
        <v>0.16928082191780799</v>
      </c>
      <c r="AR91" s="1150">
        <v>0.16034246575342401</v>
      </c>
      <c r="AS91" s="1150">
        <v>0.158675799086758</v>
      </c>
    </row>
    <row r="92" spans="1:45" x14ac:dyDescent="0.2">
      <c r="A92">
        <v>57994</v>
      </c>
      <c r="B92" t="s">
        <v>555</v>
      </c>
      <c r="C92" s="783">
        <v>41244</v>
      </c>
      <c r="D92">
        <v>2012</v>
      </c>
      <c r="E92" t="s">
        <v>73</v>
      </c>
      <c r="F92" t="s">
        <v>52</v>
      </c>
      <c r="G92" s="912">
        <v>35.588135000000001</v>
      </c>
      <c r="H92" s="912">
        <v>-81.251981000000001</v>
      </c>
      <c r="I92" s="912">
        <v>4.4911750000000001</v>
      </c>
      <c r="J92" t="s">
        <v>74</v>
      </c>
      <c r="K92" t="s">
        <v>479</v>
      </c>
      <c r="L92" s="912">
        <v>24.951599999999999</v>
      </c>
      <c r="M92">
        <v>20</v>
      </c>
      <c r="N92" s="912">
        <v>1.2475799999999999</v>
      </c>
      <c r="O92" t="s">
        <v>127</v>
      </c>
      <c r="P92" t="s">
        <v>470</v>
      </c>
      <c r="Q92" t="s">
        <v>127</v>
      </c>
      <c r="R92">
        <v>179</v>
      </c>
      <c r="Y92">
        <v>31.5</v>
      </c>
      <c r="Z92">
        <v>31.14</v>
      </c>
      <c r="AA92">
        <v>216.6</v>
      </c>
      <c r="AB92">
        <v>144.94999999999999</v>
      </c>
      <c r="AC92" s="784"/>
      <c r="AD92" s="1150"/>
      <c r="AE92" s="1150"/>
      <c r="AF92" s="1150"/>
      <c r="AG92" s="1150"/>
      <c r="AH92" s="1150"/>
      <c r="AI92" s="1150">
        <v>0.22039823874755299</v>
      </c>
      <c r="AJ92" s="1150">
        <v>0.20033702978908399</v>
      </c>
      <c r="AK92" s="1150">
        <v>0.21235594694498799</v>
      </c>
      <c r="AL92" s="1150">
        <v>0.23267412611674901</v>
      </c>
      <c r="AM92" s="1150">
        <v>0.21515546858012599</v>
      </c>
      <c r="AN92" s="1150">
        <v>0.206066536203522</v>
      </c>
      <c r="AO92" s="1150">
        <v>0.18161013263752901</v>
      </c>
      <c r="AP92" s="1150">
        <v>0.174608595715153</v>
      </c>
      <c r="AQ92" s="1150">
        <v>0.21399217221135</v>
      </c>
      <c r="AR92" s="1150">
        <v>0.21467710371819901</v>
      </c>
      <c r="AS92" s="1150">
        <v>0.20305365296803601</v>
      </c>
    </row>
    <row r="93" spans="1:45" x14ac:dyDescent="0.2">
      <c r="A93">
        <v>58002</v>
      </c>
      <c r="B93" t="s">
        <v>548</v>
      </c>
      <c r="C93" s="783">
        <v>41271</v>
      </c>
      <c r="D93">
        <v>2012</v>
      </c>
      <c r="E93" t="s">
        <v>7</v>
      </c>
      <c r="F93" t="s">
        <v>28</v>
      </c>
      <c r="G93" s="912">
        <v>35.909770999999999</v>
      </c>
      <c r="H93" s="912">
        <v>-119.426211</v>
      </c>
      <c r="I93" s="912">
        <v>5.309323</v>
      </c>
      <c r="J93" t="s">
        <v>74</v>
      </c>
      <c r="K93" t="s">
        <v>479</v>
      </c>
      <c r="L93" s="912">
        <v>26.53</v>
      </c>
      <c r="M93">
        <v>20</v>
      </c>
      <c r="N93" s="912">
        <v>1.3265</v>
      </c>
      <c r="O93" t="s">
        <v>127</v>
      </c>
      <c r="P93" t="s">
        <v>470</v>
      </c>
      <c r="Q93" t="s">
        <v>127</v>
      </c>
      <c r="R93">
        <v>180</v>
      </c>
      <c r="Y93">
        <v>19.55</v>
      </c>
      <c r="Z93">
        <v>5.62</v>
      </c>
      <c r="AA93">
        <v>197.88</v>
      </c>
      <c r="AB93">
        <v>133.38999999999999</v>
      </c>
      <c r="AC93" s="784">
        <v>182.10645627573132</v>
      </c>
      <c r="AD93" s="1150"/>
      <c r="AE93" s="1150"/>
      <c r="AF93" s="1150"/>
      <c r="AG93" s="1150"/>
      <c r="AH93" s="1150"/>
      <c r="AI93" s="1150">
        <v>0.29172791095890399</v>
      </c>
      <c r="AJ93" s="1150">
        <v>0.305530821917808</v>
      </c>
      <c r="AK93" s="1150">
        <v>0.28906963470319602</v>
      </c>
      <c r="AL93" s="1150">
        <v>0.29867372495446198</v>
      </c>
      <c r="AM93" s="1150">
        <v>0.28775114155251102</v>
      </c>
      <c r="AN93" s="1150">
        <v>0.27744292237442902</v>
      </c>
      <c r="AO93" s="1150">
        <v>0.259372146118721</v>
      </c>
      <c r="AP93" s="1150">
        <v>0.25624999999999998</v>
      </c>
      <c r="AQ93" s="1150">
        <v>0.24882990867579899</v>
      </c>
      <c r="AR93" s="1150">
        <v>0.26670091324200901</v>
      </c>
      <c r="AS93" s="1150">
        <v>0.12776255707762499</v>
      </c>
    </row>
    <row r="94" spans="1:45" x14ac:dyDescent="0.2">
      <c r="A94">
        <v>58408</v>
      </c>
      <c r="B94" t="s">
        <v>556</v>
      </c>
      <c r="C94" s="783">
        <v>41244</v>
      </c>
      <c r="D94">
        <v>2012</v>
      </c>
      <c r="E94" t="s">
        <v>1</v>
      </c>
      <c r="F94" t="s">
        <v>262</v>
      </c>
      <c r="G94" s="912">
        <v>39.562891</v>
      </c>
      <c r="H94" s="912">
        <v>-77.718830999999994</v>
      </c>
      <c r="I94" s="912">
        <v>4.0483880000000001</v>
      </c>
      <c r="J94" t="s">
        <v>74</v>
      </c>
      <c r="K94" t="s">
        <v>485</v>
      </c>
      <c r="L94" s="912">
        <v>29.05875</v>
      </c>
      <c r="M94">
        <v>20</v>
      </c>
      <c r="N94" s="912">
        <v>1.4529375</v>
      </c>
      <c r="O94" t="s">
        <v>486</v>
      </c>
      <c r="P94" t="s">
        <v>486</v>
      </c>
      <c r="Q94">
        <v>20</v>
      </c>
      <c r="R94">
        <v>180</v>
      </c>
      <c r="Y94">
        <v>35</v>
      </c>
      <c r="AA94">
        <v>212.37</v>
      </c>
      <c r="AB94">
        <v>144.37</v>
      </c>
      <c r="AC94" s="784">
        <v>249.98827175801034</v>
      </c>
      <c r="AD94" s="1150"/>
      <c r="AE94" s="1150"/>
      <c r="AF94" s="1150"/>
      <c r="AG94" s="1150"/>
      <c r="AH94" s="1150"/>
      <c r="AI94" s="1150">
        <v>0.22002283105022799</v>
      </c>
      <c r="AJ94" s="1150">
        <v>0.205958904109589</v>
      </c>
      <c r="AK94" s="1150">
        <v>0.20853881278538799</v>
      </c>
      <c r="AL94" s="1150">
        <v>0.21597791438979899</v>
      </c>
      <c r="AM94" s="1150">
        <v>0.203966894977168</v>
      </c>
      <c r="AN94" s="1150">
        <v>0.195393835616438</v>
      </c>
      <c r="AO94" s="1150">
        <v>0.19828196347031901</v>
      </c>
      <c r="AP94" s="1150">
        <v>0.185655737704918</v>
      </c>
      <c r="AQ94" s="1150">
        <v>0.18904109589040999</v>
      </c>
      <c r="AR94" s="1150">
        <v>0.17060502283105</v>
      </c>
      <c r="AS94" s="1150">
        <v>0.187214611872146</v>
      </c>
    </row>
    <row r="95" spans="1:45" x14ac:dyDescent="0.2">
      <c r="A95">
        <v>58486</v>
      </c>
      <c r="B95" t="s">
        <v>554</v>
      </c>
      <c r="C95" s="783">
        <v>41242</v>
      </c>
      <c r="D95">
        <v>2012</v>
      </c>
      <c r="E95" t="s">
        <v>72</v>
      </c>
      <c r="F95" t="s">
        <v>38</v>
      </c>
      <c r="G95" s="912">
        <v>32.369722000000003</v>
      </c>
      <c r="H95" s="912">
        <v>-111.242778</v>
      </c>
      <c r="I95" s="912">
        <v>5.7922130000000003</v>
      </c>
      <c r="J95" t="s">
        <v>74</v>
      </c>
      <c r="K95" t="s">
        <v>479</v>
      </c>
      <c r="L95" s="912">
        <v>25.16</v>
      </c>
      <c r="M95">
        <v>20</v>
      </c>
      <c r="N95" s="912">
        <v>1.258</v>
      </c>
      <c r="O95" t="s">
        <v>127</v>
      </c>
      <c r="P95" t="s">
        <v>470</v>
      </c>
      <c r="Q95" t="s">
        <v>127</v>
      </c>
      <c r="R95">
        <v>180</v>
      </c>
      <c r="AA95">
        <v>149.66999999999999</v>
      </c>
      <c r="AB95">
        <v>100.3</v>
      </c>
      <c r="AC95" s="784">
        <v>146.73224646665827</v>
      </c>
      <c r="AD95" s="1150"/>
      <c r="AE95" s="1150"/>
      <c r="AF95" s="1150"/>
      <c r="AG95" s="1150"/>
      <c r="AH95" s="1150"/>
      <c r="AI95" s="1150">
        <v>0.31959474885844702</v>
      </c>
      <c r="AJ95" s="1150">
        <v>0.31337328767123201</v>
      </c>
      <c r="AK95" s="1150">
        <v>0.300091324200913</v>
      </c>
      <c r="AL95" s="1150">
        <v>0.31732695810564598</v>
      </c>
      <c r="AM95" s="1150">
        <v>0.30487442922374403</v>
      </c>
      <c r="AN95" s="1150">
        <v>0.299880136986301</v>
      </c>
      <c r="AO95" s="1150">
        <v>0.29398401826484</v>
      </c>
      <c r="AP95" s="1150">
        <v>0.30090505464480799</v>
      </c>
      <c r="AQ95" s="1150">
        <v>0.29214611872146101</v>
      </c>
      <c r="AR95" s="1150">
        <v>0.30074771689497698</v>
      </c>
      <c r="AS95" s="1150">
        <v>0.27960045662100402</v>
      </c>
    </row>
    <row r="96" spans="1:45" x14ac:dyDescent="0.2">
      <c r="A96">
        <v>58489</v>
      </c>
      <c r="B96" t="s">
        <v>3004</v>
      </c>
      <c r="C96" s="783">
        <v>41153</v>
      </c>
      <c r="D96">
        <v>2012</v>
      </c>
      <c r="E96" t="s">
        <v>72</v>
      </c>
      <c r="F96" t="s">
        <v>53</v>
      </c>
      <c r="G96" s="912">
        <v>36.392260999999998</v>
      </c>
      <c r="H96" s="912">
        <v>-114.96456000000001</v>
      </c>
      <c r="I96" s="912">
        <v>5.6922249999999996</v>
      </c>
      <c r="J96" t="s">
        <v>74</v>
      </c>
      <c r="K96" t="s">
        <v>479</v>
      </c>
      <c r="L96" s="912">
        <v>24.8</v>
      </c>
      <c r="M96">
        <v>20</v>
      </c>
      <c r="N96" s="912">
        <v>1.24</v>
      </c>
      <c r="O96" t="s">
        <v>127</v>
      </c>
      <c r="P96" t="s">
        <v>470</v>
      </c>
      <c r="Q96" t="s">
        <v>127</v>
      </c>
      <c r="R96">
        <v>190</v>
      </c>
      <c r="Y96">
        <v>24.9</v>
      </c>
      <c r="Z96">
        <v>11.03</v>
      </c>
      <c r="AA96">
        <v>194.33</v>
      </c>
      <c r="AB96">
        <v>128.31</v>
      </c>
      <c r="AC96" s="784">
        <v>143.56460204039954</v>
      </c>
      <c r="AD96" s="1150"/>
      <c r="AE96" s="1150"/>
      <c r="AF96" s="1150"/>
      <c r="AG96" s="1150"/>
      <c r="AH96" s="1150"/>
      <c r="AI96" s="1150">
        <v>0.30083904109588999</v>
      </c>
      <c r="AJ96" s="1150">
        <v>0.29843607305935999</v>
      </c>
      <c r="AK96" s="1150">
        <v>0.27928082191780801</v>
      </c>
      <c r="AL96" s="1150">
        <v>0.29731329690345998</v>
      </c>
      <c r="AM96" s="1150">
        <v>0.29570776255707698</v>
      </c>
      <c r="AN96" s="1150">
        <v>0.29653538812785302</v>
      </c>
      <c r="AO96" s="1150">
        <v>0.29284246575342399</v>
      </c>
      <c r="AP96" s="1150">
        <v>0.30183857012750398</v>
      </c>
      <c r="AQ96" s="1150">
        <v>0.28904109589040999</v>
      </c>
      <c r="AR96" s="1150">
        <v>0.294668949771689</v>
      </c>
      <c r="AS96" s="1150">
        <v>0.283464611872146</v>
      </c>
    </row>
    <row r="97" spans="1:45" x14ac:dyDescent="0.2">
      <c r="A97">
        <v>50765</v>
      </c>
      <c r="B97" t="s">
        <v>546</v>
      </c>
      <c r="C97" s="783">
        <v>40973</v>
      </c>
      <c r="D97">
        <v>2012</v>
      </c>
      <c r="E97" t="s">
        <v>72</v>
      </c>
      <c r="F97" t="s">
        <v>53</v>
      </c>
      <c r="G97" s="912">
        <v>39.543590999999999</v>
      </c>
      <c r="H97" s="912">
        <v>-118.56045</v>
      </c>
      <c r="I97" s="912">
        <v>5.2686710000000003</v>
      </c>
      <c r="J97" t="s">
        <v>74</v>
      </c>
      <c r="K97" t="s">
        <v>479</v>
      </c>
      <c r="L97" s="912">
        <v>26.2</v>
      </c>
      <c r="M97">
        <v>21.8</v>
      </c>
      <c r="N97" s="912">
        <v>1.201834862385321</v>
      </c>
      <c r="O97" t="s">
        <v>486</v>
      </c>
      <c r="P97" t="s">
        <v>486</v>
      </c>
      <c r="Q97">
        <v>16.2</v>
      </c>
      <c r="R97">
        <v>180</v>
      </c>
      <c r="S97" t="s">
        <v>547</v>
      </c>
      <c r="Y97">
        <v>30.47</v>
      </c>
      <c r="Z97">
        <v>10.08</v>
      </c>
      <c r="AA97">
        <v>142.84</v>
      </c>
      <c r="AB97">
        <v>96.51</v>
      </c>
      <c r="AC97" s="784"/>
      <c r="AD97" s="1150"/>
      <c r="AE97" s="1150"/>
      <c r="AF97" s="1150"/>
      <c r="AG97" s="1150"/>
      <c r="AH97" s="1150"/>
      <c r="AI97" s="1150">
        <v>0.23091531755915301</v>
      </c>
      <c r="AJ97" s="1150">
        <v>0.22381174761311701</v>
      </c>
      <c r="AK97" s="1150">
        <v>0.216630344541303</v>
      </c>
      <c r="AL97" s="1150">
        <v>0.21989878291107801</v>
      </c>
      <c r="AM97" s="1150">
        <v>0.20871731008717301</v>
      </c>
      <c r="AN97" s="1150">
        <v>0.20507471980074701</v>
      </c>
      <c r="AO97" s="1150">
        <v>0.20432233291822299</v>
      </c>
      <c r="AP97" s="1150">
        <v>0.19600720317933401</v>
      </c>
      <c r="AQ97" s="1150">
        <v>0.20879514321295101</v>
      </c>
      <c r="AR97" s="1150">
        <v>0.206537982565379</v>
      </c>
      <c r="AS97" s="1150">
        <v>0.19423673076117401</v>
      </c>
    </row>
    <row r="98" spans="1:45" x14ac:dyDescent="0.2">
      <c r="A98">
        <v>58062</v>
      </c>
      <c r="B98" t="s">
        <v>545</v>
      </c>
      <c r="C98" s="783">
        <v>41030</v>
      </c>
      <c r="D98">
        <v>2012</v>
      </c>
      <c r="E98" t="s">
        <v>72</v>
      </c>
      <c r="F98" t="s">
        <v>28</v>
      </c>
      <c r="G98" s="912">
        <v>33.246831</v>
      </c>
      <c r="H98" s="912">
        <v>-115.49733000000001</v>
      </c>
      <c r="I98" s="912">
        <v>5.8325259999999997</v>
      </c>
      <c r="J98" t="s">
        <v>74</v>
      </c>
      <c r="K98" t="s">
        <v>479</v>
      </c>
      <c r="L98" s="912">
        <v>28.565999999999999</v>
      </c>
      <c r="M98">
        <v>23</v>
      </c>
      <c r="N98" s="912">
        <v>1.242</v>
      </c>
      <c r="O98" t="s">
        <v>486</v>
      </c>
      <c r="P98" t="s">
        <v>486</v>
      </c>
      <c r="Q98">
        <v>30</v>
      </c>
      <c r="R98">
        <v>180</v>
      </c>
      <c r="AA98">
        <v>192.12</v>
      </c>
      <c r="AB98">
        <v>129.63</v>
      </c>
      <c r="AC98" s="784">
        <v>125.38814262041379</v>
      </c>
      <c r="AD98" s="1150"/>
      <c r="AE98" s="1150"/>
      <c r="AF98" s="1150"/>
      <c r="AG98" s="1150"/>
      <c r="AH98" s="1150"/>
      <c r="AI98" s="1150">
        <v>0.27063728409767701</v>
      </c>
      <c r="AJ98" s="1150">
        <v>0.26030375223347202</v>
      </c>
      <c r="AK98" s="1150">
        <v>0.26119714115544901</v>
      </c>
      <c r="AL98" s="1150">
        <v>0.26203274728755799</v>
      </c>
      <c r="AM98" s="1150">
        <v>0.25663093110978702</v>
      </c>
      <c r="AN98" s="1150">
        <v>0.217962080603533</v>
      </c>
      <c r="AO98" s="1150">
        <v>0.23577526305340399</v>
      </c>
      <c r="AP98" s="1150">
        <v>0.21216440959847899</v>
      </c>
      <c r="AQ98" s="1150">
        <v>0.166676593210244</v>
      </c>
      <c r="AR98" s="1150">
        <v>0.141815564820329</v>
      </c>
      <c r="AS98" s="1150">
        <v>0.16318741314274299</v>
      </c>
    </row>
    <row r="99" spans="1:45" x14ac:dyDescent="0.2">
      <c r="A99">
        <v>58039</v>
      </c>
      <c r="B99" t="s">
        <v>544</v>
      </c>
      <c r="C99" s="783">
        <v>41244</v>
      </c>
      <c r="D99">
        <v>2012</v>
      </c>
      <c r="E99" t="s">
        <v>7</v>
      </c>
      <c r="F99" t="s">
        <v>28</v>
      </c>
      <c r="G99" s="912">
        <v>37.736471000000002</v>
      </c>
      <c r="H99" s="912">
        <v>-120.9905</v>
      </c>
      <c r="I99" s="912">
        <v>5.1402089999999996</v>
      </c>
      <c r="J99" t="s">
        <v>74</v>
      </c>
      <c r="K99" t="s">
        <v>479</v>
      </c>
      <c r="L99" s="912">
        <v>31.2</v>
      </c>
      <c r="M99">
        <v>25.8</v>
      </c>
      <c r="N99" s="912">
        <v>1.2093023255813953</v>
      </c>
      <c r="O99" t="s">
        <v>127</v>
      </c>
      <c r="P99" t="s">
        <v>470</v>
      </c>
      <c r="Q99" t="s">
        <v>127</v>
      </c>
      <c r="R99">
        <v>180</v>
      </c>
      <c r="Y99">
        <v>37.89</v>
      </c>
      <c r="Z99">
        <v>6.01</v>
      </c>
      <c r="AA99">
        <v>183.16</v>
      </c>
      <c r="AB99">
        <v>121.79</v>
      </c>
      <c r="AC99" s="784">
        <v>176.93543700181155</v>
      </c>
      <c r="AD99" s="1150"/>
      <c r="AE99" s="1150"/>
      <c r="AF99" s="1150"/>
      <c r="AG99" s="1150"/>
      <c r="AH99" s="1150"/>
      <c r="AI99" s="1150">
        <v>0.29521521362075598</v>
      </c>
      <c r="AJ99" s="1150">
        <v>0.28767123287671198</v>
      </c>
      <c r="AK99" s="1150">
        <v>0.28453860040352502</v>
      </c>
      <c r="AL99" s="1150">
        <v>0.28360673387836899</v>
      </c>
      <c r="AM99" s="1150">
        <v>0.27590616261371198</v>
      </c>
      <c r="AN99" s="1150">
        <v>0.28286166861349998</v>
      </c>
      <c r="AO99" s="1150">
        <v>0.27059219142685198</v>
      </c>
      <c r="AP99" s="1150">
        <v>0.26991464396153603</v>
      </c>
      <c r="AQ99" s="1150">
        <v>0.27547254964425999</v>
      </c>
      <c r="AR99" s="1150">
        <v>0.27450355739619797</v>
      </c>
      <c r="AS99" s="1150">
        <v>0.23777034441258699</v>
      </c>
    </row>
    <row r="100" spans="1:45" x14ac:dyDescent="0.2">
      <c r="A100">
        <v>57657</v>
      </c>
      <c r="B100" t="s">
        <v>543</v>
      </c>
      <c r="C100" s="783">
        <v>41257</v>
      </c>
      <c r="D100">
        <v>2012</v>
      </c>
      <c r="E100" t="s">
        <v>72</v>
      </c>
      <c r="F100" t="s">
        <v>38</v>
      </c>
      <c r="G100" s="912">
        <v>32.371667000000002</v>
      </c>
      <c r="H100" s="912">
        <v>-111.282777</v>
      </c>
      <c r="I100" s="912">
        <v>5.7922130000000003</v>
      </c>
      <c r="J100" t="s">
        <v>74</v>
      </c>
      <c r="K100" t="s">
        <v>485</v>
      </c>
      <c r="L100" s="912">
        <v>34</v>
      </c>
      <c r="M100">
        <v>26.46</v>
      </c>
      <c r="N100" s="912">
        <v>1.2849584278155706</v>
      </c>
      <c r="O100" t="s">
        <v>127</v>
      </c>
      <c r="P100" t="s">
        <v>470</v>
      </c>
      <c r="Q100" t="s">
        <v>127</v>
      </c>
      <c r="R100">
        <v>180</v>
      </c>
      <c r="AA100">
        <v>150.58000000000001</v>
      </c>
      <c r="AB100">
        <v>100.99</v>
      </c>
      <c r="AC100" s="784">
        <v>146.73224646665821</v>
      </c>
      <c r="AD100" s="1150"/>
      <c r="AE100" s="1150"/>
      <c r="AF100" s="1150"/>
      <c r="AG100" s="1150"/>
      <c r="AH100" s="1150"/>
      <c r="AI100" s="1150">
        <v>0.32707248297593999</v>
      </c>
      <c r="AJ100" s="1150">
        <v>0.31991944418558799</v>
      </c>
      <c r="AK100" s="1150">
        <v>0.30643175103628401</v>
      </c>
      <c r="AL100" s="1150">
        <v>0.32202265646189598</v>
      </c>
      <c r="AM100" s="1150">
        <v>0.31806862775551598</v>
      </c>
      <c r="AN100" s="1150">
        <v>0.31134270044902701</v>
      </c>
      <c r="AO100" s="1150">
        <v>0.29502617891397998</v>
      </c>
      <c r="AP100" s="1150">
        <v>0.28086953259344599</v>
      </c>
      <c r="AQ100" s="1150">
        <v>0.28998281199846698</v>
      </c>
      <c r="AR100" s="1150">
        <v>0.275357479369221</v>
      </c>
      <c r="AS100" s="1150">
        <v>0.27938268153532297</v>
      </c>
    </row>
    <row r="101" spans="1:45" x14ac:dyDescent="0.2">
      <c r="A101">
        <v>57368</v>
      </c>
      <c r="B101" t="s">
        <v>542</v>
      </c>
      <c r="C101" s="783">
        <v>41000</v>
      </c>
      <c r="D101">
        <v>2012</v>
      </c>
      <c r="E101" t="s">
        <v>72</v>
      </c>
      <c r="F101" t="s">
        <v>46</v>
      </c>
      <c r="G101" s="912">
        <v>37.598761000000003</v>
      </c>
      <c r="H101" s="912">
        <v>-105.95180000000001</v>
      </c>
      <c r="I101" s="912">
        <v>5.343515</v>
      </c>
      <c r="J101" t="s">
        <v>74</v>
      </c>
      <c r="K101" t="s">
        <v>535</v>
      </c>
      <c r="L101" s="912">
        <v>36.700000000000003</v>
      </c>
      <c r="M101">
        <v>30</v>
      </c>
      <c r="N101" s="912">
        <v>1.2233333333333334</v>
      </c>
      <c r="O101" t="s">
        <v>127</v>
      </c>
      <c r="P101" t="s">
        <v>536</v>
      </c>
      <c r="Q101" t="s">
        <v>127</v>
      </c>
      <c r="Y101">
        <v>22.17</v>
      </c>
      <c r="Z101">
        <v>16.46</v>
      </c>
      <c r="AA101">
        <v>240.81</v>
      </c>
      <c r="AB101">
        <v>161.07</v>
      </c>
      <c r="AC101" s="784"/>
      <c r="AD101" s="1150"/>
      <c r="AE101" s="1150"/>
      <c r="AF101" s="1150"/>
      <c r="AG101" s="1150"/>
      <c r="AH101" s="1150"/>
      <c r="AI101" s="1150">
        <v>0.24958904109589</v>
      </c>
      <c r="AJ101" s="1150">
        <v>0.24221461187214599</v>
      </c>
      <c r="AK101" s="1150">
        <v>0.22395357686453499</v>
      </c>
      <c r="AL101" s="1150">
        <v>0.242289010321797</v>
      </c>
      <c r="AM101" s="1150">
        <v>0.225437595129375</v>
      </c>
      <c r="AN101" s="1150">
        <v>0.225068493150684</v>
      </c>
      <c r="AO101" s="1150">
        <v>0.208641552511415</v>
      </c>
      <c r="AP101" s="1150">
        <v>0.20565042501517899</v>
      </c>
      <c r="AQ101" s="1150">
        <v>0.16722602739726</v>
      </c>
      <c r="AR101" s="1150">
        <v>0.15624809741248</v>
      </c>
      <c r="AS101" s="1150">
        <v>0.133687214611872</v>
      </c>
    </row>
    <row r="102" spans="1:45" x14ac:dyDescent="0.2">
      <c r="A102">
        <v>57816</v>
      </c>
      <c r="B102" t="s">
        <v>541</v>
      </c>
      <c r="C102" s="783">
        <v>41221</v>
      </c>
      <c r="D102">
        <v>2012</v>
      </c>
      <c r="E102" t="s">
        <v>72</v>
      </c>
      <c r="F102" t="s">
        <v>28</v>
      </c>
      <c r="G102" s="912">
        <v>38.307051000000001</v>
      </c>
      <c r="H102" s="912">
        <v>-121.29078</v>
      </c>
      <c r="I102" s="912">
        <v>5.0652559999999998</v>
      </c>
      <c r="J102" t="s">
        <v>74</v>
      </c>
      <c r="K102" t="s">
        <v>479</v>
      </c>
      <c r="L102" s="912">
        <v>38.299999999999997</v>
      </c>
      <c r="M102">
        <v>30</v>
      </c>
      <c r="N102" s="912">
        <v>1.2766666666666666</v>
      </c>
      <c r="O102" t="s">
        <v>127</v>
      </c>
      <c r="P102" t="s">
        <v>470</v>
      </c>
      <c r="Q102" t="s">
        <v>127</v>
      </c>
      <c r="R102">
        <v>180</v>
      </c>
      <c r="AA102">
        <v>164.29</v>
      </c>
      <c r="AB102">
        <v>109.93</v>
      </c>
      <c r="AC102" s="784"/>
      <c r="AD102" s="1150"/>
      <c r="AE102" s="1150"/>
      <c r="AF102" s="1150"/>
      <c r="AG102" s="1150"/>
      <c r="AH102" s="1150"/>
      <c r="AI102" s="1150"/>
      <c r="AJ102" s="1150"/>
      <c r="AK102" s="1150"/>
      <c r="AL102" s="1150"/>
      <c r="AM102" s="1150"/>
      <c r="AN102" s="1150"/>
      <c r="AO102" s="1150"/>
      <c r="AP102" s="1150"/>
      <c r="AQ102" s="1150"/>
      <c r="AR102" s="1150"/>
      <c r="AS102" s="1150"/>
    </row>
    <row r="103" spans="1:45" x14ac:dyDescent="0.2">
      <c r="A103">
        <v>58003</v>
      </c>
      <c r="B103" t="s">
        <v>540</v>
      </c>
      <c r="C103" s="783">
        <v>41271</v>
      </c>
      <c r="D103">
        <v>2012</v>
      </c>
      <c r="E103" t="s">
        <v>7</v>
      </c>
      <c r="F103" t="s">
        <v>28</v>
      </c>
      <c r="G103" s="912">
        <v>35.899721</v>
      </c>
      <c r="H103" s="912">
        <v>-119.439521</v>
      </c>
      <c r="I103" s="912">
        <v>5.3114340000000002</v>
      </c>
      <c r="J103" t="s">
        <v>74</v>
      </c>
      <c r="K103" t="s">
        <v>479</v>
      </c>
      <c r="L103" s="912">
        <v>66.25</v>
      </c>
      <c r="M103">
        <v>50</v>
      </c>
      <c r="N103" s="912">
        <v>1.325</v>
      </c>
      <c r="O103" t="s">
        <v>127</v>
      </c>
      <c r="P103" t="s">
        <v>470</v>
      </c>
      <c r="Q103" t="s">
        <v>127</v>
      </c>
      <c r="R103">
        <v>180</v>
      </c>
      <c r="Y103">
        <v>19.55</v>
      </c>
      <c r="Z103">
        <v>5.22</v>
      </c>
      <c r="AA103">
        <v>182.73</v>
      </c>
      <c r="AB103">
        <v>123.17</v>
      </c>
      <c r="AC103" s="784">
        <v>182.10645627573138</v>
      </c>
      <c r="AD103" s="1150"/>
      <c r="AE103" s="1150"/>
      <c r="AF103" s="1150"/>
      <c r="AG103" s="1150"/>
      <c r="AH103" s="1150"/>
      <c r="AI103" s="1150">
        <v>0.28891499999999998</v>
      </c>
      <c r="AJ103" s="1150">
        <v>0.303875753424657</v>
      </c>
      <c r="AK103" s="1150">
        <v>0.30267310502283101</v>
      </c>
      <c r="AL103" s="1150">
        <v>0.30349726775956198</v>
      </c>
      <c r="AM103" s="1150">
        <v>0.292326484018264</v>
      </c>
      <c r="AN103" s="1150">
        <v>0.27806392694063897</v>
      </c>
      <c r="AO103" s="1150">
        <v>0.24791324200913201</v>
      </c>
      <c r="AP103" s="1150">
        <v>0.29620218579234903</v>
      </c>
      <c r="AQ103" s="1150">
        <v>0.25631506849315</v>
      </c>
      <c r="AR103" s="1150">
        <v>0.26200000000000001</v>
      </c>
      <c r="AS103" s="1150">
        <v>0.16361415525114101</v>
      </c>
    </row>
    <row r="104" spans="1:45" x14ac:dyDescent="0.2">
      <c r="A104">
        <v>57442</v>
      </c>
      <c r="B104" t="s">
        <v>539</v>
      </c>
      <c r="C104" s="783">
        <v>41015</v>
      </c>
      <c r="D104">
        <v>2012</v>
      </c>
      <c r="E104" t="s">
        <v>72</v>
      </c>
      <c r="F104" t="s">
        <v>53</v>
      </c>
      <c r="G104" s="912">
        <v>35.624341000000001</v>
      </c>
      <c r="H104" s="912">
        <v>-115.35256099999999</v>
      </c>
      <c r="I104" s="912">
        <v>5.5147969999999997</v>
      </c>
      <c r="J104" t="s">
        <v>74</v>
      </c>
      <c r="K104" t="s">
        <v>485</v>
      </c>
      <c r="L104" s="912">
        <v>63.5</v>
      </c>
      <c r="M104">
        <v>52</v>
      </c>
      <c r="N104" s="912">
        <v>1.2211538461538463</v>
      </c>
      <c r="O104" t="s">
        <v>486</v>
      </c>
      <c r="P104" t="s">
        <v>486</v>
      </c>
      <c r="Q104">
        <v>25</v>
      </c>
      <c r="R104">
        <v>180</v>
      </c>
      <c r="Y104">
        <v>23.78</v>
      </c>
      <c r="Z104">
        <v>6.61</v>
      </c>
      <c r="AA104">
        <v>159.99</v>
      </c>
      <c r="AB104">
        <v>107.57</v>
      </c>
      <c r="AC104" s="784">
        <v>153.18876121795753</v>
      </c>
      <c r="AD104" s="1150"/>
      <c r="AE104" s="1150"/>
      <c r="AF104" s="1150"/>
      <c r="AG104" s="1150"/>
      <c r="AH104" s="1150"/>
      <c r="AI104" s="1150">
        <v>0.26837021426062502</v>
      </c>
      <c r="AJ104" s="1150">
        <v>0.26297857393747798</v>
      </c>
      <c r="AK104" s="1150">
        <v>0.26305321390937803</v>
      </c>
      <c r="AL104" s="1150">
        <v>0.257342896174863</v>
      </c>
      <c r="AM104" s="1150">
        <v>0.25598656480505799</v>
      </c>
      <c r="AN104" s="1150">
        <v>0.25916315419739999</v>
      </c>
      <c r="AO104" s="1150">
        <v>0.24955216016859799</v>
      </c>
      <c r="AP104" s="1150">
        <v>0.25913373966652598</v>
      </c>
      <c r="AQ104" s="1150">
        <v>0.25296145064980602</v>
      </c>
      <c r="AR104" s="1150">
        <v>0.25727300667369102</v>
      </c>
      <c r="AS104" s="1150">
        <v>0.24732393747804701</v>
      </c>
    </row>
    <row r="105" spans="1:45" x14ac:dyDescent="0.2">
      <c r="A105">
        <v>58017</v>
      </c>
      <c r="B105" t="s">
        <v>538</v>
      </c>
      <c r="C105" s="783">
        <v>41234</v>
      </c>
      <c r="D105">
        <v>2012</v>
      </c>
      <c r="E105" t="s">
        <v>7</v>
      </c>
      <c r="F105" t="s">
        <v>53</v>
      </c>
      <c r="G105" s="912">
        <v>35.804620999999997</v>
      </c>
      <c r="H105" s="912">
        <v>-114.967071</v>
      </c>
      <c r="I105" s="912">
        <v>5.4780170000000004</v>
      </c>
      <c r="J105" t="s">
        <v>74</v>
      </c>
      <c r="K105" t="s">
        <v>485</v>
      </c>
      <c r="L105" s="912">
        <v>114.375</v>
      </c>
      <c r="M105">
        <v>92</v>
      </c>
      <c r="N105" s="912">
        <v>1.2432065217391304</v>
      </c>
      <c r="O105" t="s">
        <v>486</v>
      </c>
      <c r="P105" t="s">
        <v>486</v>
      </c>
      <c r="Q105">
        <v>25</v>
      </c>
      <c r="R105">
        <v>180</v>
      </c>
      <c r="Y105">
        <v>23.84</v>
      </c>
      <c r="Z105">
        <v>6.03</v>
      </c>
      <c r="AA105">
        <v>75.63</v>
      </c>
      <c r="AB105">
        <v>54.34</v>
      </c>
      <c r="AC105" s="784">
        <v>130.29367773276073</v>
      </c>
      <c r="AD105" s="1150"/>
      <c r="AE105" s="1150"/>
      <c r="AF105" s="1150"/>
      <c r="AG105" s="1150"/>
      <c r="AH105" s="1150"/>
      <c r="AI105" s="1150">
        <v>0.281585020845741</v>
      </c>
      <c r="AJ105" s="1150">
        <v>0.27916666666666601</v>
      </c>
      <c r="AK105" s="1150"/>
      <c r="AL105" s="1150">
        <v>0.27066863995142598</v>
      </c>
      <c r="AM105" s="1150">
        <v>0.27881354642313499</v>
      </c>
      <c r="AN105" s="1150">
        <v>0.27966057838660502</v>
      </c>
      <c r="AO105" s="1150">
        <v>0.27241628614916202</v>
      </c>
      <c r="AP105" s="1150">
        <v>0.282003642987249</v>
      </c>
      <c r="AQ105" s="1150">
        <v>0.27185083713850799</v>
      </c>
      <c r="AR105" s="1150">
        <v>0.27759817351598098</v>
      </c>
      <c r="AS105" s="1150">
        <v>0.26539117199391099</v>
      </c>
    </row>
    <row r="106" spans="1:45" x14ac:dyDescent="0.2">
      <c r="A106">
        <v>57707</v>
      </c>
      <c r="B106" t="s">
        <v>537</v>
      </c>
      <c r="C106" s="783">
        <v>41274</v>
      </c>
      <c r="D106">
        <v>2012</v>
      </c>
      <c r="E106" t="s">
        <v>7</v>
      </c>
      <c r="F106" t="s">
        <v>38</v>
      </c>
      <c r="G106" s="912">
        <v>33.342699000000003</v>
      </c>
      <c r="H106" s="912">
        <v>-112.924136</v>
      </c>
      <c r="I106" s="912">
        <v>5.8711140000000004</v>
      </c>
      <c r="J106" t="s">
        <v>74</v>
      </c>
      <c r="K106" t="s">
        <v>479</v>
      </c>
      <c r="L106" s="912">
        <v>235.1</v>
      </c>
      <c r="M106">
        <v>170</v>
      </c>
      <c r="N106" s="912">
        <v>1.3829411764705881</v>
      </c>
      <c r="O106" t="s">
        <v>486</v>
      </c>
      <c r="P106" t="s">
        <v>486</v>
      </c>
      <c r="Q106">
        <v>20</v>
      </c>
      <c r="R106">
        <v>180</v>
      </c>
      <c r="Y106">
        <v>21.45</v>
      </c>
      <c r="Z106">
        <v>5.46</v>
      </c>
      <c r="AA106">
        <v>121.2</v>
      </c>
      <c r="AB106">
        <v>83.61</v>
      </c>
      <c r="AC106" s="784">
        <v>175.12509618571127</v>
      </c>
      <c r="AD106" s="1150"/>
      <c r="AE106" s="1150"/>
      <c r="AF106" s="1150"/>
      <c r="AG106" s="1150"/>
      <c r="AH106" s="1150"/>
      <c r="AI106" s="1150">
        <v>0.27774039752887397</v>
      </c>
      <c r="AJ106" s="1150">
        <v>0.27317082997582498</v>
      </c>
      <c r="AK106" s="1150">
        <v>0.266988315874294</v>
      </c>
      <c r="AL106" s="1150">
        <v>0.27339146040930001</v>
      </c>
      <c r="AM106" s="1150">
        <v>0.27782299221058199</v>
      </c>
      <c r="AN106" s="1150">
        <v>0.27867579908675699</v>
      </c>
      <c r="AO106" s="1150">
        <v>0.27353276927209202</v>
      </c>
      <c r="AP106" s="1150">
        <v>0.27923899067823799</v>
      </c>
      <c r="AQ106" s="1150">
        <v>0.271939967767929</v>
      </c>
      <c r="AR106" s="1150">
        <v>0.27836690840719802</v>
      </c>
      <c r="AS106" s="1150">
        <v>0.27122280419016898</v>
      </c>
    </row>
    <row r="107" spans="1:45" x14ac:dyDescent="0.2">
      <c r="A107">
        <v>58520</v>
      </c>
      <c r="B107" t="s">
        <v>628</v>
      </c>
      <c r="C107" s="783">
        <v>41623</v>
      </c>
      <c r="D107">
        <v>2013</v>
      </c>
      <c r="E107" t="s">
        <v>72</v>
      </c>
      <c r="F107" t="s">
        <v>13</v>
      </c>
      <c r="G107" s="912">
        <v>32.977991000000003</v>
      </c>
      <c r="H107" s="912">
        <v>-105.97159000000001</v>
      </c>
      <c r="I107" s="912">
        <v>5.6873579999999997</v>
      </c>
      <c r="J107" t="s">
        <v>74</v>
      </c>
      <c r="K107" t="s">
        <v>485</v>
      </c>
      <c r="L107" s="912">
        <v>9.6187500000000004</v>
      </c>
      <c r="M107">
        <v>7.5</v>
      </c>
      <c r="N107" s="912">
        <v>1.2825</v>
      </c>
      <c r="O107" t="s">
        <v>486</v>
      </c>
      <c r="P107" t="s">
        <v>486</v>
      </c>
      <c r="Q107">
        <v>25</v>
      </c>
      <c r="R107">
        <v>180</v>
      </c>
      <c r="Y107">
        <v>27.33</v>
      </c>
      <c r="Z107">
        <v>14.77</v>
      </c>
      <c r="AA107">
        <v>97.26</v>
      </c>
      <c r="AB107">
        <v>67.52</v>
      </c>
      <c r="AC107" s="784"/>
      <c r="AD107" s="1150"/>
      <c r="AE107" s="1150"/>
      <c r="AF107" s="1150"/>
      <c r="AG107" s="1150"/>
      <c r="AH107" s="1150"/>
      <c r="AI107" s="1150"/>
      <c r="AJ107" s="1150">
        <v>0.28121765601217602</v>
      </c>
      <c r="AK107" s="1150">
        <v>0.27108066971080602</v>
      </c>
      <c r="AL107" s="1150">
        <v>0.28164845173041803</v>
      </c>
      <c r="AM107" s="1150">
        <v>0.284474885844748</v>
      </c>
      <c r="AN107" s="1150">
        <v>0.273485540334855</v>
      </c>
      <c r="AO107" s="1150">
        <v>0.26234398782343898</v>
      </c>
      <c r="AP107" s="1150">
        <v>0.268639951426836</v>
      </c>
      <c r="AQ107" s="1150">
        <v>0.27033485540334801</v>
      </c>
      <c r="AR107" s="1150">
        <v>0.25611872146118703</v>
      </c>
      <c r="AS107" s="1150">
        <v>0.27435312024353098</v>
      </c>
    </row>
    <row r="108" spans="1:45" x14ac:dyDescent="0.2">
      <c r="A108">
        <v>58882</v>
      </c>
      <c r="B108" t="s">
        <v>629</v>
      </c>
      <c r="C108" s="783">
        <v>41534</v>
      </c>
      <c r="D108">
        <v>2013</v>
      </c>
      <c r="E108" t="s">
        <v>1</v>
      </c>
      <c r="F108" t="s">
        <v>24</v>
      </c>
      <c r="G108" s="912">
        <v>40.256610000000002</v>
      </c>
      <c r="H108" s="912">
        <v>-74.645020000000002</v>
      </c>
      <c r="I108" s="912">
        <v>4.0037070000000003</v>
      </c>
      <c r="J108" t="s">
        <v>74</v>
      </c>
      <c r="K108" t="s">
        <v>485</v>
      </c>
      <c r="L108" s="912">
        <v>8.3000000000000007</v>
      </c>
      <c r="M108">
        <v>7.5</v>
      </c>
      <c r="N108" s="912">
        <v>1.1066666666666667</v>
      </c>
      <c r="O108" t="s">
        <v>486</v>
      </c>
      <c r="P108" t="s">
        <v>486</v>
      </c>
      <c r="Q108">
        <v>30</v>
      </c>
      <c r="R108">
        <v>180</v>
      </c>
      <c r="Y108">
        <v>23.52</v>
      </c>
      <c r="AA108">
        <v>394.72</v>
      </c>
      <c r="AB108">
        <v>257.08999999999997</v>
      </c>
      <c r="AC108" s="784"/>
      <c r="AD108" s="1150"/>
      <c r="AE108" s="1150"/>
      <c r="AF108" s="1150"/>
      <c r="AG108" s="1150"/>
      <c r="AH108" s="1150"/>
      <c r="AI108" s="1150"/>
      <c r="AJ108" s="1150">
        <v>0.16410958904109499</v>
      </c>
      <c r="AK108" s="1150">
        <v>0.168660578386605</v>
      </c>
      <c r="AL108" s="1150">
        <v>0.16847298117789899</v>
      </c>
      <c r="AM108" s="1150">
        <v>0.15919330289193301</v>
      </c>
      <c r="AN108" s="1150">
        <v>0.146453576864535</v>
      </c>
      <c r="AO108" s="1150">
        <v>0.164809741248097</v>
      </c>
      <c r="AP108" s="1150">
        <v>0.154341226472374</v>
      </c>
      <c r="AQ108" s="1150">
        <v>0.14995433789954299</v>
      </c>
      <c r="AR108" s="1150">
        <v>0.17214611872146099</v>
      </c>
      <c r="AS108" s="1150">
        <v>0.148767123287671</v>
      </c>
    </row>
    <row r="109" spans="1:45" x14ac:dyDescent="0.2">
      <c r="A109">
        <v>58482</v>
      </c>
      <c r="B109" t="s">
        <v>627</v>
      </c>
      <c r="C109" s="783">
        <v>41609</v>
      </c>
      <c r="D109">
        <v>2013</v>
      </c>
      <c r="E109" t="s">
        <v>73</v>
      </c>
      <c r="F109" t="s">
        <v>35</v>
      </c>
      <c r="G109" s="912">
        <v>32.979531000000001</v>
      </c>
      <c r="H109" s="912">
        <v>-82.591930000000005</v>
      </c>
      <c r="I109" s="912">
        <v>4.6805130000000004</v>
      </c>
      <c r="J109" t="s">
        <v>74</v>
      </c>
      <c r="K109" t="s">
        <v>479</v>
      </c>
      <c r="L109" s="912">
        <v>9.6999999999999993</v>
      </c>
      <c r="M109">
        <v>7.65</v>
      </c>
      <c r="N109" s="912">
        <v>1.2679738562091503</v>
      </c>
      <c r="O109" t="s">
        <v>486</v>
      </c>
      <c r="P109" t="s">
        <v>486</v>
      </c>
      <c r="Q109">
        <v>20</v>
      </c>
      <c r="R109">
        <v>180</v>
      </c>
      <c r="Y109">
        <v>28.85</v>
      </c>
      <c r="Z109">
        <v>31.31</v>
      </c>
      <c r="AA109">
        <v>198.21</v>
      </c>
      <c r="AB109">
        <v>133.49</v>
      </c>
      <c r="AC109" s="784">
        <v>162.45684660440611</v>
      </c>
      <c r="AD109" s="1150"/>
      <c r="AE109" s="1150"/>
      <c r="AF109" s="1150"/>
      <c r="AG109" s="1150"/>
      <c r="AH109" s="1150"/>
      <c r="AI109" s="1150"/>
      <c r="AJ109" s="1150">
        <v>0.21996896170949301</v>
      </c>
      <c r="AK109" s="1150">
        <v>0.20149520995612799</v>
      </c>
      <c r="AL109" s="1150">
        <v>0.21249270807290699</v>
      </c>
      <c r="AM109" s="1150">
        <v>0.204539349986569</v>
      </c>
      <c r="AN109" s="1150">
        <v>0.18596114244784601</v>
      </c>
      <c r="AO109" s="1150">
        <v>0.194004237920434</v>
      </c>
      <c r="AP109" s="1150">
        <v>0.18142016976796699</v>
      </c>
      <c r="AQ109" s="1150">
        <v>0.16851702629301299</v>
      </c>
      <c r="AR109" s="1150">
        <v>0.177664368639388</v>
      </c>
      <c r="AS109" s="1150">
        <v>0.18202166711433401</v>
      </c>
    </row>
    <row r="110" spans="1:45" x14ac:dyDescent="0.2">
      <c r="A110">
        <v>58521</v>
      </c>
      <c r="B110" t="s">
        <v>626</v>
      </c>
      <c r="C110" s="783">
        <v>41579</v>
      </c>
      <c r="D110">
        <v>2013</v>
      </c>
      <c r="E110" t="s">
        <v>72</v>
      </c>
      <c r="F110" t="s">
        <v>13</v>
      </c>
      <c r="G110" s="912">
        <v>34.746667000000002</v>
      </c>
      <c r="H110" s="912">
        <v>-106.654444</v>
      </c>
      <c r="I110" s="912">
        <v>5.6190509999999998</v>
      </c>
      <c r="J110" t="s">
        <v>74</v>
      </c>
      <c r="K110" t="s">
        <v>485</v>
      </c>
      <c r="L110" s="912">
        <v>10.26</v>
      </c>
      <c r="M110">
        <v>8</v>
      </c>
      <c r="N110" s="912">
        <v>1.2825</v>
      </c>
      <c r="O110" t="s">
        <v>486</v>
      </c>
      <c r="P110" t="s">
        <v>486</v>
      </c>
      <c r="Q110">
        <v>25</v>
      </c>
      <c r="R110">
        <v>180</v>
      </c>
      <c r="Y110">
        <v>27.91</v>
      </c>
      <c r="Z110">
        <v>16.16</v>
      </c>
      <c r="AA110">
        <v>104.69</v>
      </c>
      <c r="AB110">
        <v>72.680000000000007</v>
      </c>
      <c r="AC110" s="784"/>
      <c r="AD110" s="1150"/>
      <c r="AE110" s="1150"/>
      <c r="AF110" s="1150"/>
      <c r="AG110" s="1150"/>
      <c r="AH110" s="1150"/>
      <c r="AI110" s="1150"/>
      <c r="AJ110" s="1150">
        <v>0.26863584474885799</v>
      </c>
      <c r="AK110" s="1150">
        <v>0.25796232876712299</v>
      </c>
      <c r="AL110" s="1150">
        <v>0.26751764571948999</v>
      </c>
      <c r="AM110" s="1150">
        <v>0.26970605022831001</v>
      </c>
      <c r="AN110" s="1150">
        <v>0.265853310502283</v>
      </c>
      <c r="AO110" s="1150">
        <v>0.25771974885844701</v>
      </c>
      <c r="AP110" s="1150">
        <v>0.26188239981785</v>
      </c>
      <c r="AQ110" s="1150">
        <v>0.230450913242009</v>
      </c>
      <c r="AR110" s="1150">
        <v>0.22579908675798999</v>
      </c>
      <c r="AS110" s="1150">
        <v>0.250228310502283</v>
      </c>
    </row>
    <row r="111" spans="1:45" x14ac:dyDescent="0.2">
      <c r="A111">
        <v>57306</v>
      </c>
      <c r="B111" t="s">
        <v>624</v>
      </c>
      <c r="C111" s="783">
        <v>41334</v>
      </c>
      <c r="D111">
        <v>2013</v>
      </c>
      <c r="E111" t="s">
        <v>72</v>
      </c>
      <c r="F111" t="s">
        <v>28</v>
      </c>
      <c r="G111" s="912">
        <v>35.229061000000002</v>
      </c>
      <c r="H111" s="912">
        <v>-118.19559</v>
      </c>
      <c r="I111" s="912">
        <v>5.7857830000000003</v>
      </c>
      <c r="J111" t="s">
        <v>74</v>
      </c>
      <c r="K111" t="s">
        <v>479</v>
      </c>
      <c r="L111" s="912">
        <v>9.75</v>
      </c>
      <c r="M111">
        <v>8.5</v>
      </c>
      <c r="N111" s="912">
        <v>1.1470588235294117</v>
      </c>
      <c r="O111" t="s">
        <v>486</v>
      </c>
      <c r="P111" t="s">
        <v>486</v>
      </c>
      <c r="Q111">
        <v>30</v>
      </c>
      <c r="R111">
        <v>180</v>
      </c>
      <c r="Y111">
        <v>22.43</v>
      </c>
      <c r="Z111">
        <v>9.9499999999999993</v>
      </c>
      <c r="AA111">
        <v>495.93</v>
      </c>
      <c r="AB111">
        <v>322.36</v>
      </c>
      <c r="AC111" s="784"/>
      <c r="AD111" s="1150"/>
      <c r="AE111" s="1150"/>
      <c r="AF111" s="1150"/>
      <c r="AG111" s="1150"/>
      <c r="AH111" s="1150"/>
      <c r="AI111" s="1150"/>
      <c r="AJ111" s="1150">
        <v>0.223945742680633</v>
      </c>
      <c r="AK111" s="1150">
        <v>0.13871877518130499</v>
      </c>
      <c r="AL111" s="1150">
        <v>0.15325993785492301</v>
      </c>
      <c r="AM111" s="1150">
        <v>0.197864625302175</v>
      </c>
      <c r="AN111" s="1150">
        <v>0.19689766317485899</v>
      </c>
      <c r="AO111" s="1150">
        <v>0.17066881547139401</v>
      </c>
      <c r="AP111" s="1150">
        <v>0.135165541626486</v>
      </c>
      <c r="AQ111" s="1150">
        <v>0.111522965350523</v>
      </c>
      <c r="AR111" s="1150">
        <v>0.17115229653505201</v>
      </c>
      <c r="AS111" s="1150">
        <v>9.2304593070104704E-2</v>
      </c>
    </row>
    <row r="112" spans="1:45" x14ac:dyDescent="0.2">
      <c r="A112">
        <v>58227</v>
      </c>
      <c r="B112" t="s">
        <v>625</v>
      </c>
      <c r="C112" s="783">
        <v>41365</v>
      </c>
      <c r="D112">
        <v>2013</v>
      </c>
      <c r="E112" t="s">
        <v>7</v>
      </c>
      <c r="F112" t="s">
        <v>28</v>
      </c>
      <c r="G112" s="912">
        <v>34.190190999999999</v>
      </c>
      <c r="H112" s="912">
        <v>-116.09159</v>
      </c>
      <c r="I112" s="912">
        <v>5.7987390000000003</v>
      </c>
      <c r="J112" t="s">
        <v>74</v>
      </c>
      <c r="K112" t="s">
        <v>479</v>
      </c>
      <c r="L112" s="912">
        <v>10.97</v>
      </c>
      <c r="M112">
        <v>8.5</v>
      </c>
      <c r="N112" s="912">
        <v>1.2905882352941178</v>
      </c>
      <c r="O112" t="s">
        <v>127</v>
      </c>
      <c r="P112" t="s">
        <v>470</v>
      </c>
      <c r="Q112" t="s">
        <v>127</v>
      </c>
      <c r="R112">
        <v>180</v>
      </c>
      <c r="Y112">
        <v>28.5</v>
      </c>
      <c r="Z112">
        <v>5.1100000000000003</v>
      </c>
      <c r="AA112">
        <v>111.29</v>
      </c>
      <c r="AB112">
        <v>75.41</v>
      </c>
      <c r="AC112" s="784"/>
      <c r="AD112" s="1150"/>
      <c r="AE112" s="1150"/>
      <c r="AF112" s="1150"/>
      <c r="AG112" s="1150"/>
      <c r="AH112" s="1150"/>
      <c r="AI112" s="1150"/>
      <c r="AJ112" s="1150">
        <v>0.33018772196854301</v>
      </c>
      <c r="AK112" s="1150">
        <v>0.32327498731608301</v>
      </c>
      <c r="AL112" s="1150">
        <v>0.307756527018822</v>
      </c>
      <c r="AM112" s="1150">
        <v>0.32496194824961899</v>
      </c>
      <c r="AN112" s="1150">
        <v>0.31207508878741702</v>
      </c>
      <c r="AO112" s="1150">
        <v>0.31104769152714301</v>
      </c>
      <c r="AP112" s="1150">
        <v>0.26125784254199502</v>
      </c>
      <c r="AQ112" s="1150">
        <v>0.28154490106544899</v>
      </c>
      <c r="AR112" s="1150">
        <v>0.28460172501268299</v>
      </c>
      <c r="AS112" s="1150">
        <v>0.328323932312651</v>
      </c>
    </row>
    <row r="113" spans="1:45" x14ac:dyDescent="0.2">
      <c r="A113">
        <v>58553</v>
      </c>
      <c r="B113" t="s">
        <v>623</v>
      </c>
      <c r="C113" s="783">
        <v>41624</v>
      </c>
      <c r="D113">
        <v>2013</v>
      </c>
      <c r="E113" t="s">
        <v>4</v>
      </c>
      <c r="F113" t="s">
        <v>48</v>
      </c>
      <c r="G113" s="912">
        <v>39.653671000000003</v>
      </c>
      <c r="H113" s="912">
        <v>-86.259870000000006</v>
      </c>
      <c r="I113" s="912">
        <v>4.0385220000000004</v>
      </c>
      <c r="J113" t="s">
        <v>74</v>
      </c>
      <c r="K113" t="s">
        <v>479</v>
      </c>
      <c r="L113" s="912">
        <v>11.9</v>
      </c>
      <c r="M113">
        <v>8.6</v>
      </c>
      <c r="N113" s="912">
        <v>1.3837209302325582</v>
      </c>
      <c r="O113" t="s">
        <v>486</v>
      </c>
      <c r="P113" t="s">
        <v>486</v>
      </c>
      <c r="Q113">
        <v>20</v>
      </c>
      <c r="R113">
        <v>177</v>
      </c>
      <c r="Y113">
        <v>33.83</v>
      </c>
      <c r="Z113">
        <v>16.010000000000002</v>
      </c>
      <c r="AA113">
        <v>188.54</v>
      </c>
      <c r="AB113">
        <v>128.91999999999999</v>
      </c>
      <c r="AC113" s="784"/>
      <c r="AD113" s="1150"/>
      <c r="AE113" s="1150"/>
      <c r="AF113" s="1150"/>
      <c r="AG113" s="1150"/>
      <c r="AH113" s="1150"/>
      <c r="AI113" s="1150"/>
      <c r="AJ113" s="1150">
        <v>0.20020972708930601</v>
      </c>
      <c r="AK113" s="1150">
        <v>0.196333758097058</v>
      </c>
      <c r="AL113" s="1150">
        <v>0.230042995721608</v>
      </c>
      <c r="AM113" s="1150">
        <v>0.19054635234150999</v>
      </c>
      <c r="AN113" s="1150">
        <v>0.18221036423489401</v>
      </c>
      <c r="AO113" s="1150">
        <v>0.17882552829988299</v>
      </c>
      <c r="AP113" s="1150">
        <v>0.17400823908162799</v>
      </c>
      <c r="AQ113" s="1150">
        <v>0.14775140702983899</v>
      </c>
      <c r="AR113" s="1150">
        <v>0.159312944674524</v>
      </c>
      <c r="AS113" s="1150">
        <v>0.17112668578103399</v>
      </c>
    </row>
    <row r="114" spans="1:45" x14ac:dyDescent="0.2">
      <c r="A114">
        <v>59454</v>
      </c>
      <c r="B114" t="s">
        <v>622</v>
      </c>
      <c r="C114" s="783">
        <v>41453</v>
      </c>
      <c r="D114">
        <v>2013</v>
      </c>
      <c r="E114" t="s">
        <v>72</v>
      </c>
      <c r="F114" t="s">
        <v>38</v>
      </c>
      <c r="G114" s="912">
        <v>32.145521000000002</v>
      </c>
      <c r="H114" s="912">
        <v>-110.87951</v>
      </c>
      <c r="I114" s="912">
        <v>5.797695</v>
      </c>
      <c r="J114" t="s">
        <v>74</v>
      </c>
      <c r="K114" t="s">
        <v>479</v>
      </c>
      <c r="L114" s="912">
        <v>12.6936</v>
      </c>
      <c r="M114">
        <v>9</v>
      </c>
      <c r="N114" s="912">
        <v>1.4104000000000001</v>
      </c>
      <c r="O114" t="s">
        <v>127</v>
      </c>
      <c r="P114" t="s">
        <v>470</v>
      </c>
      <c r="Q114" t="s">
        <v>127</v>
      </c>
      <c r="R114">
        <v>180</v>
      </c>
      <c r="AA114">
        <v>88.83</v>
      </c>
      <c r="AB114">
        <v>61.74</v>
      </c>
      <c r="AC114" s="784">
        <v>153.66307698214544</v>
      </c>
      <c r="AD114" s="1150"/>
      <c r="AE114" s="1150"/>
      <c r="AF114" s="1150"/>
      <c r="AG114" s="1150"/>
      <c r="AH114" s="1150"/>
      <c r="AI114" s="1150"/>
      <c r="AJ114" s="1150">
        <v>0.31887366818873603</v>
      </c>
      <c r="AK114" s="1150">
        <v>0.294571283612379</v>
      </c>
      <c r="AL114" s="1150">
        <v>0.29791540174053799</v>
      </c>
      <c r="AM114" s="1150">
        <v>0.33496955859969502</v>
      </c>
      <c r="AN114" s="1150">
        <v>0.31610857432775202</v>
      </c>
      <c r="AO114" s="1150">
        <v>0.31300101471334302</v>
      </c>
      <c r="AP114" s="1150">
        <v>0.33875986642380002</v>
      </c>
      <c r="AQ114" s="1150">
        <v>0.34081684424150099</v>
      </c>
      <c r="AR114" s="1150">
        <v>0.32926179604261702</v>
      </c>
      <c r="AS114" s="1150">
        <v>0.33257229832572299</v>
      </c>
    </row>
    <row r="115" spans="1:45" x14ac:dyDescent="0.2">
      <c r="A115">
        <v>59097</v>
      </c>
      <c r="B115" t="s">
        <v>621</v>
      </c>
      <c r="C115" s="783">
        <v>41487</v>
      </c>
      <c r="D115">
        <v>2013</v>
      </c>
      <c r="E115" t="s">
        <v>1</v>
      </c>
      <c r="F115" t="s">
        <v>24</v>
      </c>
      <c r="G115" s="912">
        <v>40.695081000000002</v>
      </c>
      <c r="H115" s="912">
        <v>-75.146450000000002</v>
      </c>
      <c r="I115" s="912">
        <v>3.9320140000000001</v>
      </c>
      <c r="J115" t="s">
        <v>74</v>
      </c>
      <c r="K115" t="s">
        <v>479</v>
      </c>
      <c r="L115" s="912">
        <v>13.06</v>
      </c>
      <c r="M115">
        <v>9.8000000000000007</v>
      </c>
      <c r="N115" s="912">
        <v>1.3326530612244898</v>
      </c>
      <c r="O115" t="s">
        <v>486</v>
      </c>
      <c r="P115" t="s">
        <v>486</v>
      </c>
      <c r="Q115">
        <v>25</v>
      </c>
      <c r="R115">
        <v>180</v>
      </c>
      <c r="Y115">
        <v>24.08</v>
      </c>
      <c r="AA115">
        <v>225.78</v>
      </c>
      <c r="AB115">
        <v>151.71</v>
      </c>
      <c r="AC115" s="784"/>
      <c r="AD115" s="1150"/>
      <c r="AE115" s="1150"/>
      <c r="AF115" s="1150"/>
      <c r="AG115" s="1150"/>
      <c r="AH115" s="1150"/>
      <c r="AI115" s="1150"/>
      <c r="AJ115" s="1150">
        <v>0.18481502189917001</v>
      </c>
      <c r="AK115" s="1150">
        <v>0.197022644674308</v>
      </c>
      <c r="AL115" s="1150">
        <v>0.18771374670086599</v>
      </c>
      <c r="AM115" s="1150">
        <v>0.18559547106513799</v>
      </c>
      <c r="AN115" s="1150">
        <v>0.173446090765073</v>
      </c>
      <c r="AO115" s="1150">
        <v>0.18320752958717701</v>
      </c>
      <c r="AP115" s="1150">
        <v>0.18619196312404701</v>
      </c>
      <c r="AQ115" s="1150">
        <v>0.127352995992917</v>
      </c>
      <c r="AR115" s="1150">
        <v>0.17431972789115599</v>
      </c>
      <c r="AS115" s="1150">
        <v>0.18408116671326</v>
      </c>
    </row>
    <row r="116" spans="1:45" x14ac:dyDescent="0.2">
      <c r="A116">
        <v>58488</v>
      </c>
      <c r="B116" t="s">
        <v>620</v>
      </c>
      <c r="C116" s="783">
        <v>41455</v>
      </c>
      <c r="D116">
        <v>2013</v>
      </c>
      <c r="E116" t="s">
        <v>2</v>
      </c>
      <c r="F116" t="s">
        <v>15</v>
      </c>
      <c r="G116" s="912">
        <v>29.591570999999998</v>
      </c>
      <c r="H116" s="912">
        <v>-104.330411</v>
      </c>
      <c r="I116" s="912">
        <v>5.8602309999999997</v>
      </c>
      <c r="J116" t="s">
        <v>74</v>
      </c>
      <c r="K116" t="s">
        <v>479</v>
      </c>
      <c r="L116" s="912">
        <v>12.2148</v>
      </c>
      <c r="M116">
        <v>9.9990000000000006</v>
      </c>
      <c r="N116" s="912">
        <v>1.2216021602160216</v>
      </c>
      <c r="O116" t="s">
        <v>127</v>
      </c>
      <c r="P116" t="s">
        <v>470</v>
      </c>
      <c r="Q116" t="s">
        <v>127</v>
      </c>
      <c r="R116">
        <v>178</v>
      </c>
      <c r="Y116">
        <v>67.11</v>
      </c>
      <c r="AA116">
        <v>154.9</v>
      </c>
      <c r="AB116">
        <v>103.04</v>
      </c>
      <c r="AC116" s="784"/>
      <c r="AD116" s="1150"/>
      <c r="AE116" s="1150"/>
      <c r="AF116" s="1150"/>
      <c r="AG116" s="1150"/>
      <c r="AH116" s="1150"/>
      <c r="AI116" s="1150"/>
      <c r="AJ116" s="1150">
        <v>0.298762752987627</v>
      </c>
      <c r="AK116" s="1150">
        <v>0.28324750283247402</v>
      </c>
      <c r="AL116" s="1150">
        <v>0.29174137814509998</v>
      </c>
      <c r="AM116" s="1150">
        <v>0.26934200269342001</v>
      </c>
      <c r="AN116" s="1150">
        <v>0.27898908612322398</v>
      </c>
      <c r="AO116" s="1150">
        <v>0.276146336094796</v>
      </c>
      <c r="AP116" s="1150">
        <v>0.27283010632575</v>
      </c>
      <c r="AQ116" s="1150">
        <v>0.28065591947322499</v>
      </c>
      <c r="AR116" s="1150">
        <v>0.27911466945781299</v>
      </c>
      <c r="AS116" s="1150">
        <v>0.28427500284274998</v>
      </c>
    </row>
    <row r="117" spans="1:45" x14ac:dyDescent="0.2">
      <c r="A117">
        <v>58206</v>
      </c>
      <c r="B117" t="s">
        <v>618</v>
      </c>
      <c r="C117" s="783">
        <v>41449</v>
      </c>
      <c r="D117">
        <v>2013</v>
      </c>
      <c r="E117" t="s">
        <v>7</v>
      </c>
      <c r="F117" t="s">
        <v>28</v>
      </c>
      <c r="G117" s="912">
        <v>36.141931</v>
      </c>
      <c r="H117" s="912">
        <v>-120.13271</v>
      </c>
      <c r="I117" s="912">
        <v>5.3794209999999998</v>
      </c>
      <c r="J117" t="s">
        <v>74</v>
      </c>
      <c r="K117" t="s">
        <v>479</v>
      </c>
      <c r="L117" s="912">
        <v>12.9</v>
      </c>
      <c r="M117">
        <v>10</v>
      </c>
      <c r="N117" s="912">
        <v>1.29</v>
      </c>
      <c r="O117" t="s">
        <v>486</v>
      </c>
      <c r="P117" t="s">
        <v>486</v>
      </c>
      <c r="Q117">
        <v>25</v>
      </c>
      <c r="R117">
        <v>180</v>
      </c>
      <c r="Y117">
        <v>3.7</v>
      </c>
      <c r="Z117">
        <v>6.77</v>
      </c>
      <c r="AA117">
        <v>169.09</v>
      </c>
      <c r="AB117">
        <v>113.56</v>
      </c>
      <c r="AC117" s="784"/>
      <c r="AD117" s="1150"/>
      <c r="AE117" s="1150"/>
      <c r="AF117" s="1150"/>
      <c r="AG117" s="1150"/>
      <c r="AH117" s="1150"/>
      <c r="AI117" s="1150"/>
      <c r="AJ117" s="1150">
        <v>0.267180365296803</v>
      </c>
      <c r="AK117" s="1150">
        <v>0.25283105022830998</v>
      </c>
      <c r="AL117" s="1150">
        <v>0.25547586520947102</v>
      </c>
      <c r="AM117" s="1150">
        <v>0.24606164383561599</v>
      </c>
      <c r="AN117" s="1150">
        <v>0.24770547945205401</v>
      </c>
      <c r="AO117" s="1150">
        <v>0.206198630136986</v>
      </c>
      <c r="AP117" s="1150">
        <v>0.21632513661202099</v>
      </c>
      <c r="AQ117" s="1150">
        <v>0.21339041095890399</v>
      </c>
      <c r="AR117" s="1150">
        <v>0.22533105022830999</v>
      </c>
      <c r="AS117" s="1150">
        <v>0.23109589041095799</v>
      </c>
    </row>
    <row r="118" spans="1:45" x14ac:dyDescent="0.2">
      <c r="A118">
        <v>58391</v>
      </c>
      <c r="B118" t="s">
        <v>619</v>
      </c>
      <c r="C118" s="783">
        <v>41548</v>
      </c>
      <c r="D118">
        <v>2013</v>
      </c>
      <c r="E118" t="s">
        <v>4</v>
      </c>
      <c r="F118" t="s">
        <v>48</v>
      </c>
      <c r="G118" s="912">
        <v>39.695475000000002</v>
      </c>
      <c r="H118" s="912">
        <v>-86.315308000000002</v>
      </c>
      <c r="I118" s="912">
        <v>4.0498900000000004</v>
      </c>
      <c r="J118" t="s">
        <v>74</v>
      </c>
      <c r="K118" t="s">
        <v>479</v>
      </c>
      <c r="L118" s="912">
        <v>12.568519999999999</v>
      </c>
      <c r="M118">
        <v>10</v>
      </c>
      <c r="N118" s="912">
        <v>1.2568519999999999</v>
      </c>
      <c r="O118" t="s">
        <v>486</v>
      </c>
      <c r="P118" t="s">
        <v>486</v>
      </c>
      <c r="Q118">
        <v>30</v>
      </c>
      <c r="R118">
        <v>180</v>
      </c>
      <c r="Y118">
        <v>33.67</v>
      </c>
      <c r="Z118">
        <v>14.82</v>
      </c>
      <c r="AA118">
        <v>225.3</v>
      </c>
      <c r="AB118">
        <v>151.53</v>
      </c>
      <c r="AC118" s="784"/>
      <c r="AD118" s="1150"/>
      <c r="AE118" s="1150"/>
      <c r="AF118" s="1150"/>
      <c r="AG118" s="1150"/>
      <c r="AH118" s="1150"/>
      <c r="AI118" s="1150"/>
      <c r="AJ118" s="1150"/>
      <c r="AK118" s="1150"/>
      <c r="AL118" s="1150"/>
      <c r="AM118" s="1150"/>
      <c r="AN118" s="1150"/>
      <c r="AO118" s="1150"/>
      <c r="AP118" s="1150"/>
      <c r="AQ118" s="1150"/>
      <c r="AR118" s="1150"/>
      <c r="AS118" s="1150"/>
    </row>
    <row r="119" spans="1:45" x14ac:dyDescent="0.2">
      <c r="A119">
        <v>58552</v>
      </c>
      <c r="B119" t="s">
        <v>616</v>
      </c>
      <c r="C119" s="783">
        <v>41624</v>
      </c>
      <c r="D119">
        <v>2013</v>
      </c>
      <c r="E119" t="s">
        <v>4</v>
      </c>
      <c r="F119" t="s">
        <v>48</v>
      </c>
      <c r="G119" s="912">
        <v>39.662160999999998</v>
      </c>
      <c r="H119" s="912">
        <v>-85.984210000000004</v>
      </c>
      <c r="I119" s="912">
        <v>4.0303199999999997</v>
      </c>
      <c r="J119" t="s">
        <v>74</v>
      </c>
      <c r="K119" t="s">
        <v>479</v>
      </c>
      <c r="L119" s="912">
        <v>13.9</v>
      </c>
      <c r="M119">
        <v>10.1</v>
      </c>
      <c r="N119" s="912">
        <v>1.3762376237623763</v>
      </c>
      <c r="O119" t="s">
        <v>486</v>
      </c>
      <c r="P119" t="s">
        <v>486</v>
      </c>
      <c r="Q119">
        <v>20</v>
      </c>
      <c r="R119">
        <v>180</v>
      </c>
      <c r="Y119">
        <v>34.54</v>
      </c>
      <c r="Z119">
        <v>15.07</v>
      </c>
      <c r="AA119">
        <v>181.3</v>
      </c>
      <c r="AB119">
        <v>124.55</v>
      </c>
      <c r="AC119" s="784">
        <v>111.05745767026998</v>
      </c>
      <c r="AD119" s="1150"/>
      <c r="AE119" s="1150"/>
      <c r="AF119" s="1150"/>
      <c r="AG119" s="1150"/>
      <c r="AH119" s="1150"/>
      <c r="AI119" s="1150"/>
      <c r="AJ119" s="1150">
        <v>0.19783896197838899</v>
      </c>
      <c r="AK119" s="1150">
        <v>0.198144129481441</v>
      </c>
      <c r="AL119" s="1150">
        <v>0.2007700770077</v>
      </c>
      <c r="AM119" s="1150">
        <v>0.18263709932637101</v>
      </c>
      <c r="AN119" s="1150">
        <v>0.17432976174329701</v>
      </c>
      <c r="AO119" s="1150">
        <v>0.16741263167412601</v>
      </c>
      <c r="AP119" s="1150">
        <v>0.16430638965535899</v>
      </c>
      <c r="AQ119" s="1150">
        <v>0.169944391699443</v>
      </c>
      <c r="AR119" s="1150">
        <v>0.17072426420724199</v>
      </c>
      <c r="AS119" s="1150">
        <v>0.16831683168316799</v>
      </c>
    </row>
    <row r="120" spans="1:45" x14ac:dyDescent="0.2">
      <c r="A120">
        <v>58556</v>
      </c>
      <c r="B120" t="s">
        <v>617</v>
      </c>
      <c r="C120" s="783">
        <v>41624</v>
      </c>
      <c r="D120">
        <v>2013</v>
      </c>
      <c r="E120" t="s">
        <v>4</v>
      </c>
      <c r="F120" t="s">
        <v>48</v>
      </c>
      <c r="G120" s="912">
        <v>39.662160999999998</v>
      </c>
      <c r="H120" s="912">
        <v>-85.984210000000004</v>
      </c>
      <c r="I120" s="912">
        <v>4.0303199999999997</v>
      </c>
      <c r="J120" t="s">
        <v>74</v>
      </c>
      <c r="K120" t="s">
        <v>479</v>
      </c>
      <c r="L120" s="912">
        <v>13.9</v>
      </c>
      <c r="M120">
        <v>10.1</v>
      </c>
      <c r="N120" s="912">
        <v>1.3762376237623763</v>
      </c>
      <c r="O120" t="s">
        <v>486</v>
      </c>
      <c r="P120" t="s">
        <v>486</v>
      </c>
      <c r="Q120">
        <v>20</v>
      </c>
      <c r="R120">
        <v>180</v>
      </c>
      <c r="Y120">
        <v>34.54</v>
      </c>
      <c r="Z120">
        <v>15.07</v>
      </c>
      <c r="AA120">
        <v>178.68</v>
      </c>
      <c r="AB120">
        <v>122.91</v>
      </c>
      <c r="AC120" s="784"/>
      <c r="AD120" s="1150"/>
      <c r="AE120" s="1150"/>
      <c r="AF120" s="1150"/>
      <c r="AG120" s="1150"/>
      <c r="AH120" s="1150"/>
      <c r="AI120" s="1150"/>
      <c r="AJ120" s="1150">
        <v>0.19809891948098901</v>
      </c>
      <c r="AK120" s="1150">
        <v>0.20151227451512199</v>
      </c>
      <c r="AL120" s="1150">
        <v>0.195878194376814</v>
      </c>
      <c r="AM120" s="1150">
        <v>0.18739545187395401</v>
      </c>
      <c r="AN120" s="1150">
        <v>0.17819521678195199</v>
      </c>
      <c r="AO120" s="1150">
        <v>0.17403589674035899</v>
      </c>
      <c r="AP120" s="1150">
        <v>0.150791718516113</v>
      </c>
      <c r="AQ120" s="1150">
        <v>0.16382973913829699</v>
      </c>
      <c r="AR120" s="1150">
        <v>0.163897554138975</v>
      </c>
      <c r="AS120" s="1150">
        <v>0.169469686694696</v>
      </c>
    </row>
    <row r="121" spans="1:45" x14ac:dyDescent="0.2">
      <c r="A121">
        <v>58234</v>
      </c>
      <c r="B121" t="s">
        <v>615</v>
      </c>
      <c r="C121" s="783">
        <v>41365</v>
      </c>
      <c r="D121">
        <v>2013</v>
      </c>
      <c r="E121" t="s">
        <v>7</v>
      </c>
      <c r="F121" t="s">
        <v>28</v>
      </c>
      <c r="G121" s="912">
        <v>34.173141000000001</v>
      </c>
      <c r="H121" s="912">
        <v>-116.15367999999999</v>
      </c>
      <c r="I121" s="912">
        <v>5.8315440000000001</v>
      </c>
      <c r="J121" t="s">
        <v>74</v>
      </c>
      <c r="K121" t="s">
        <v>479</v>
      </c>
      <c r="L121" s="912">
        <v>14.638999999999999</v>
      </c>
      <c r="M121">
        <v>12</v>
      </c>
      <c r="N121" s="912">
        <v>1.2199166666666665</v>
      </c>
      <c r="O121" t="s">
        <v>127</v>
      </c>
      <c r="P121" t="s">
        <v>470</v>
      </c>
      <c r="Q121" t="s">
        <v>127</v>
      </c>
      <c r="R121">
        <v>180</v>
      </c>
      <c r="Y121">
        <v>28.38</v>
      </c>
      <c r="Z121">
        <v>5.37</v>
      </c>
      <c r="AA121">
        <v>107.8</v>
      </c>
      <c r="AB121">
        <v>73.05</v>
      </c>
      <c r="AC121" s="784"/>
      <c r="AD121" s="1150"/>
      <c r="AE121" s="1150"/>
      <c r="AF121" s="1150"/>
      <c r="AG121" s="1150"/>
      <c r="AH121" s="1150"/>
      <c r="AI121" s="1150"/>
      <c r="AJ121" s="1150">
        <v>0.31454528158295197</v>
      </c>
      <c r="AK121" s="1150">
        <v>0.324781202435312</v>
      </c>
      <c r="AL121" s="1150">
        <v>0.314160215543412</v>
      </c>
      <c r="AM121" s="1150">
        <v>0.31367009132419998</v>
      </c>
      <c r="AN121" s="1150">
        <v>0.32388698630136897</v>
      </c>
      <c r="AO121" s="1150">
        <v>0.31015030441400299</v>
      </c>
      <c r="AP121" s="1150">
        <v>0.26365171523983</v>
      </c>
      <c r="AQ121" s="1150">
        <v>0.283152587519025</v>
      </c>
      <c r="AR121" s="1150">
        <v>0.30282534246575299</v>
      </c>
      <c r="AS121" s="1150">
        <v>0.311919710806697</v>
      </c>
    </row>
    <row r="122" spans="1:45" x14ac:dyDescent="0.2">
      <c r="A122">
        <v>58383</v>
      </c>
      <c r="B122" t="s">
        <v>150</v>
      </c>
      <c r="C122" s="783">
        <v>41300</v>
      </c>
      <c r="D122">
        <v>2013</v>
      </c>
      <c r="E122" t="s">
        <v>72</v>
      </c>
      <c r="F122" t="s">
        <v>38</v>
      </c>
      <c r="G122" s="912">
        <v>33.026390999999997</v>
      </c>
      <c r="H122" s="912">
        <v>-113.35424999999999</v>
      </c>
      <c r="I122" s="912">
        <v>5.8588940000000003</v>
      </c>
      <c r="J122" t="s">
        <v>74</v>
      </c>
      <c r="K122" t="s">
        <v>479</v>
      </c>
      <c r="L122" s="912">
        <v>21</v>
      </c>
      <c r="M122">
        <v>14</v>
      </c>
      <c r="N122" s="912">
        <v>1.5</v>
      </c>
      <c r="O122" t="s">
        <v>127</v>
      </c>
      <c r="P122" t="s">
        <v>470</v>
      </c>
      <c r="Q122" t="s">
        <v>127</v>
      </c>
      <c r="R122">
        <v>180</v>
      </c>
      <c r="S122" t="s">
        <v>582</v>
      </c>
      <c r="T122" t="s">
        <v>1205</v>
      </c>
      <c r="U122" t="s">
        <v>2970</v>
      </c>
      <c r="V122">
        <v>2023</v>
      </c>
      <c r="W122">
        <v>14</v>
      </c>
      <c r="X122">
        <v>42</v>
      </c>
      <c r="Y122">
        <v>26.49</v>
      </c>
      <c r="Z122">
        <v>18.54</v>
      </c>
      <c r="AA122">
        <v>168.55</v>
      </c>
      <c r="AB122">
        <v>112.97</v>
      </c>
      <c r="AC122" s="784"/>
      <c r="AD122" s="1150"/>
      <c r="AE122" s="1150"/>
      <c r="AF122" s="1150"/>
      <c r="AG122" s="1150"/>
      <c r="AH122" s="1150"/>
      <c r="AI122" s="1150"/>
      <c r="AJ122" s="1150">
        <v>0.34916014350945801</v>
      </c>
      <c r="AK122" s="1150">
        <v>0.357354859752119</v>
      </c>
      <c r="AL122" s="1150">
        <v>0.30171740827478499</v>
      </c>
      <c r="AM122" s="1150">
        <v>0.29680365296803601</v>
      </c>
      <c r="AN122" s="1150">
        <v>0.30220156555772898</v>
      </c>
      <c r="AO122" s="1150">
        <v>0.29880952380952303</v>
      </c>
      <c r="AP122" s="1150">
        <v>0.31898907103825103</v>
      </c>
      <c r="AQ122" s="1150">
        <v>0.31041258969341101</v>
      </c>
      <c r="AR122" s="1150">
        <v>0.28083007175472902</v>
      </c>
      <c r="AS122" s="1150">
        <v>0.246746575342465</v>
      </c>
    </row>
    <row r="123" spans="1:45" x14ac:dyDescent="0.2">
      <c r="A123">
        <v>58262</v>
      </c>
      <c r="B123" t="s">
        <v>614</v>
      </c>
      <c r="C123" s="783">
        <v>41627</v>
      </c>
      <c r="D123">
        <v>2013</v>
      </c>
      <c r="E123" t="s">
        <v>72</v>
      </c>
      <c r="F123" t="s">
        <v>38</v>
      </c>
      <c r="G123" s="912">
        <v>33.498421</v>
      </c>
      <c r="H123" s="912">
        <v>-112.81325</v>
      </c>
      <c r="I123" s="912">
        <v>5.8128219999999997</v>
      </c>
      <c r="J123" t="s">
        <v>74</v>
      </c>
      <c r="K123" t="s">
        <v>479</v>
      </c>
      <c r="L123" s="912">
        <v>19.3</v>
      </c>
      <c r="M123">
        <v>14.8</v>
      </c>
      <c r="N123" s="912">
        <v>1.3040540540540539</v>
      </c>
      <c r="O123" t="s">
        <v>127</v>
      </c>
      <c r="P123" t="s">
        <v>470</v>
      </c>
      <c r="Q123" t="s">
        <v>127</v>
      </c>
      <c r="R123">
        <v>180</v>
      </c>
      <c r="Y123">
        <v>25.89</v>
      </c>
      <c r="Z123">
        <v>19.2</v>
      </c>
      <c r="AA123">
        <v>127.21</v>
      </c>
      <c r="AB123">
        <v>86.22</v>
      </c>
      <c r="AC123" s="784">
        <v>84.549659231420691</v>
      </c>
      <c r="AD123" s="1150"/>
      <c r="AE123" s="1150"/>
      <c r="AF123" s="1150"/>
      <c r="AG123" s="1150"/>
      <c r="AH123" s="1150"/>
      <c r="AI123" s="1150"/>
      <c r="AJ123" s="1150">
        <v>0.30500761035007601</v>
      </c>
      <c r="AK123" s="1150">
        <v>0.30217656012176503</v>
      </c>
      <c r="AL123" s="1150">
        <v>0.31376745598056999</v>
      </c>
      <c r="AM123" s="1150">
        <v>0.30493911719939099</v>
      </c>
      <c r="AN123" s="1150">
        <v>0.30782343987823402</v>
      </c>
      <c r="AO123" s="1150">
        <v>0.29662100456620999</v>
      </c>
      <c r="AP123" s="1150">
        <v>0.29732088646023003</v>
      </c>
      <c r="AQ123" s="1150">
        <v>0.28845509893455101</v>
      </c>
      <c r="AR123" s="1150">
        <v>0.29189497716894902</v>
      </c>
      <c r="AS123" s="1150">
        <v>0.25620140688633802</v>
      </c>
    </row>
    <row r="124" spans="1:45" x14ac:dyDescent="0.2">
      <c r="A124">
        <v>58501</v>
      </c>
      <c r="B124" t="s">
        <v>613</v>
      </c>
      <c r="C124" s="783">
        <v>41609</v>
      </c>
      <c r="D124">
        <v>2013</v>
      </c>
      <c r="E124" t="s">
        <v>72</v>
      </c>
      <c r="F124" t="s">
        <v>38</v>
      </c>
      <c r="G124" s="912">
        <v>33.020681000000003</v>
      </c>
      <c r="H124" s="912">
        <v>-112.661681</v>
      </c>
      <c r="I124" s="912">
        <v>5.8092180000000004</v>
      </c>
      <c r="J124" t="s">
        <v>74</v>
      </c>
      <c r="K124" t="s">
        <v>479</v>
      </c>
      <c r="L124" s="912">
        <v>20.2</v>
      </c>
      <c r="M124">
        <v>15</v>
      </c>
      <c r="N124" s="912">
        <v>1.3466666666666667</v>
      </c>
      <c r="O124" t="s">
        <v>127</v>
      </c>
      <c r="P124" t="s">
        <v>470</v>
      </c>
      <c r="Q124" t="s">
        <v>127</v>
      </c>
      <c r="R124">
        <v>190</v>
      </c>
      <c r="Y124">
        <v>25.71</v>
      </c>
      <c r="Z124">
        <v>18.86</v>
      </c>
      <c r="AA124">
        <v>118.63</v>
      </c>
      <c r="AB124">
        <v>80.45</v>
      </c>
      <c r="AC124" s="784">
        <v>94.239287234460846</v>
      </c>
      <c r="AD124" s="1150"/>
      <c r="AE124" s="1150"/>
      <c r="AF124" s="1150"/>
      <c r="AG124" s="1150"/>
      <c r="AH124" s="1150"/>
      <c r="AI124" s="1150"/>
      <c r="AJ124" s="1150">
        <v>0.33980974124809699</v>
      </c>
      <c r="AK124" s="1150">
        <v>0.32562404870624001</v>
      </c>
      <c r="AL124" s="1150">
        <v>0.33497267759562799</v>
      </c>
      <c r="AM124" s="1150">
        <v>0.32329528158295201</v>
      </c>
      <c r="AN124" s="1150">
        <v>0.31654490106544902</v>
      </c>
      <c r="AO124" s="1150">
        <v>0.32914764079147601</v>
      </c>
      <c r="AP124" s="1150">
        <v>0.30613236187006598</v>
      </c>
      <c r="AQ124" s="1150">
        <v>0.30380517503805099</v>
      </c>
      <c r="AR124" s="1150">
        <v>0.27936834094368301</v>
      </c>
      <c r="AS124" s="1150">
        <v>0.29306697108066898</v>
      </c>
    </row>
    <row r="125" spans="1:45" x14ac:dyDescent="0.2">
      <c r="A125">
        <v>58892</v>
      </c>
      <c r="B125" t="s">
        <v>612</v>
      </c>
      <c r="C125" s="783">
        <v>41609</v>
      </c>
      <c r="D125">
        <v>2013</v>
      </c>
      <c r="E125" t="s">
        <v>73</v>
      </c>
      <c r="F125" t="s">
        <v>35</v>
      </c>
      <c r="G125" s="912">
        <v>31.185590999999999</v>
      </c>
      <c r="H125" s="912">
        <v>-84.132480000000001</v>
      </c>
      <c r="I125" s="912">
        <v>4.7725949999999999</v>
      </c>
      <c r="J125" t="s">
        <v>74</v>
      </c>
      <c r="K125" t="s">
        <v>479</v>
      </c>
      <c r="L125" s="912">
        <v>20.248000000000001</v>
      </c>
      <c r="M125">
        <v>16</v>
      </c>
      <c r="N125" s="912">
        <v>1.2655000000000001</v>
      </c>
      <c r="O125" t="s">
        <v>486</v>
      </c>
      <c r="P125" t="s">
        <v>486</v>
      </c>
      <c r="Q125">
        <v>30</v>
      </c>
      <c r="R125">
        <v>180</v>
      </c>
      <c r="Y125">
        <v>28.94</v>
      </c>
      <c r="Z125">
        <v>29.97</v>
      </c>
      <c r="AA125">
        <v>174.99</v>
      </c>
      <c r="AB125">
        <v>118.77</v>
      </c>
      <c r="AC125" s="784"/>
      <c r="AD125" s="1150"/>
      <c r="AE125" s="1150"/>
      <c r="AF125" s="1150"/>
      <c r="AG125" s="1150"/>
      <c r="AH125" s="1150"/>
      <c r="AI125" s="1150"/>
      <c r="AJ125" s="1150">
        <v>0.22839611872146101</v>
      </c>
      <c r="AK125" s="1150">
        <v>0.20745576484018199</v>
      </c>
      <c r="AL125" s="1150">
        <v>0.22533868397085599</v>
      </c>
      <c r="AM125" s="1150">
        <v>0.21409817351598101</v>
      </c>
      <c r="AN125" s="1150">
        <v>0.19614012557077601</v>
      </c>
      <c r="AO125" s="1150">
        <v>0.19660388127853801</v>
      </c>
      <c r="AP125" s="1150">
        <v>0.179217896174863</v>
      </c>
      <c r="AQ125" s="1150">
        <v>0.18619434931506801</v>
      </c>
      <c r="AR125" s="1150">
        <v>0.199900114155251</v>
      </c>
      <c r="AS125" s="1150">
        <v>0.179487728310502</v>
      </c>
    </row>
    <row r="126" spans="1:45" x14ac:dyDescent="0.2">
      <c r="A126">
        <v>57891</v>
      </c>
      <c r="B126" t="s">
        <v>606</v>
      </c>
      <c r="C126" s="783">
        <v>41426</v>
      </c>
      <c r="D126">
        <v>2013</v>
      </c>
      <c r="E126" t="s">
        <v>7</v>
      </c>
      <c r="F126" t="s">
        <v>28</v>
      </c>
      <c r="G126" s="912">
        <v>36.163471000000001</v>
      </c>
      <c r="H126" s="912">
        <v>-119.65024</v>
      </c>
      <c r="I126" s="912">
        <v>5.3007289999999996</v>
      </c>
      <c r="J126" t="s">
        <v>74</v>
      </c>
      <c r="K126" t="s">
        <v>479</v>
      </c>
      <c r="L126" s="912">
        <v>25.5</v>
      </c>
      <c r="M126">
        <v>20</v>
      </c>
      <c r="N126" s="912">
        <v>1.2749999999999999</v>
      </c>
      <c r="O126" t="s">
        <v>127</v>
      </c>
      <c r="P126" t="s">
        <v>470</v>
      </c>
      <c r="Q126" t="s">
        <v>127</v>
      </c>
      <c r="R126">
        <v>180</v>
      </c>
      <c r="Y126">
        <v>20.66</v>
      </c>
      <c r="Z126">
        <v>5.73</v>
      </c>
      <c r="AA126">
        <v>228.13</v>
      </c>
      <c r="AB126">
        <v>152.07</v>
      </c>
      <c r="AC126" s="784"/>
      <c r="AD126" s="1150"/>
      <c r="AE126" s="1150"/>
      <c r="AF126" s="1150"/>
      <c r="AG126" s="1150"/>
      <c r="AH126" s="1150"/>
      <c r="AI126" s="1150"/>
      <c r="AJ126" s="1150">
        <v>0.26445205479452</v>
      </c>
      <c r="AK126" s="1150">
        <v>0.26345319634703201</v>
      </c>
      <c r="AL126" s="1150">
        <v>0.26139571948998103</v>
      </c>
      <c r="AM126" s="1150">
        <v>0.25157534246575303</v>
      </c>
      <c r="AN126" s="1150">
        <v>0.24952625570776199</v>
      </c>
      <c r="AO126" s="1150">
        <v>0.24590753424657499</v>
      </c>
      <c r="AP126" s="1150">
        <v>0.23805783242258599</v>
      </c>
      <c r="AQ126" s="1150">
        <v>0.22182648401826399</v>
      </c>
      <c r="AR126" s="1150">
        <v>0.17854452054794501</v>
      </c>
      <c r="AS126" s="1150">
        <v>0.138219178082191</v>
      </c>
    </row>
    <row r="127" spans="1:45" x14ac:dyDescent="0.2">
      <c r="A127">
        <v>57892</v>
      </c>
      <c r="B127" t="s">
        <v>607</v>
      </c>
      <c r="C127" s="783">
        <v>41426</v>
      </c>
      <c r="D127">
        <v>2013</v>
      </c>
      <c r="E127" t="s">
        <v>7</v>
      </c>
      <c r="F127" t="s">
        <v>28</v>
      </c>
      <c r="G127" s="912">
        <v>36.177210000000002</v>
      </c>
      <c r="H127" s="912">
        <v>-120.11144</v>
      </c>
      <c r="I127" s="912">
        <v>5.3794209999999998</v>
      </c>
      <c r="J127" t="s">
        <v>74</v>
      </c>
      <c r="K127" t="s">
        <v>479</v>
      </c>
      <c r="L127" s="912">
        <v>27.7</v>
      </c>
      <c r="M127">
        <v>20</v>
      </c>
      <c r="N127" s="912">
        <v>1.385</v>
      </c>
      <c r="O127" t="s">
        <v>486</v>
      </c>
      <c r="P127" t="s">
        <v>486</v>
      </c>
      <c r="Q127">
        <v>25</v>
      </c>
      <c r="R127">
        <v>179</v>
      </c>
      <c r="Y127">
        <v>18.190000000000001</v>
      </c>
      <c r="Z127">
        <v>6.35</v>
      </c>
      <c r="AA127">
        <v>175.13</v>
      </c>
      <c r="AB127">
        <v>118.56</v>
      </c>
      <c r="AC127" s="784"/>
      <c r="AD127" s="1150"/>
      <c r="AE127" s="1150"/>
      <c r="AF127" s="1150"/>
      <c r="AG127" s="1150"/>
      <c r="AH127" s="1150"/>
      <c r="AI127" s="1150"/>
      <c r="AJ127" s="1150">
        <v>0.27195205479452</v>
      </c>
      <c r="AK127" s="1150">
        <v>0.246735159817351</v>
      </c>
      <c r="AL127" s="1150">
        <v>0.24884448998178499</v>
      </c>
      <c r="AM127" s="1150">
        <v>0.24188356164383501</v>
      </c>
      <c r="AN127" s="1150">
        <v>0.24720890410958901</v>
      </c>
      <c r="AO127" s="1150">
        <v>0.18969748858447399</v>
      </c>
      <c r="AP127" s="1150">
        <v>0.176571038251366</v>
      </c>
      <c r="AQ127" s="1150">
        <v>0.15118721461187201</v>
      </c>
      <c r="AR127" s="1150">
        <v>0.155171232876712</v>
      </c>
      <c r="AS127" s="1150">
        <v>0.21413812785388101</v>
      </c>
    </row>
    <row r="128" spans="1:45" x14ac:dyDescent="0.2">
      <c r="A128">
        <v>58148</v>
      </c>
      <c r="B128" t="s">
        <v>608</v>
      </c>
      <c r="C128" s="783">
        <v>41432</v>
      </c>
      <c r="D128">
        <v>2013</v>
      </c>
      <c r="E128" t="s">
        <v>7</v>
      </c>
      <c r="F128" t="s">
        <v>28</v>
      </c>
      <c r="G128" s="912">
        <v>36.226111000000003</v>
      </c>
      <c r="H128" s="912">
        <v>-119.83416699999999</v>
      </c>
      <c r="I128" s="912">
        <v>5.3183069999999999</v>
      </c>
      <c r="J128" t="s">
        <v>74</v>
      </c>
      <c r="K128" t="s">
        <v>479</v>
      </c>
      <c r="L128" s="912">
        <v>27</v>
      </c>
      <c r="M128">
        <v>20</v>
      </c>
      <c r="N128" s="912">
        <v>1.35</v>
      </c>
      <c r="O128" t="s">
        <v>127</v>
      </c>
      <c r="P128" t="s">
        <v>470</v>
      </c>
      <c r="Q128" t="s">
        <v>127</v>
      </c>
      <c r="R128">
        <v>180</v>
      </c>
      <c r="Y128">
        <v>21.05</v>
      </c>
      <c r="Z128">
        <v>5.4</v>
      </c>
      <c r="AA128">
        <v>142.99</v>
      </c>
      <c r="AB128">
        <v>96.11</v>
      </c>
      <c r="AC128" s="784"/>
      <c r="AD128" s="1150"/>
      <c r="AE128" s="1150"/>
      <c r="AF128" s="1150"/>
      <c r="AG128" s="1150"/>
      <c r="AH128" s="1150"/>
      <c r="AI128" s="1150"/>
      <c r="AJ128" s="1150">
        <v>0.30290525114155198</v>
      </c>
      <c r="AK128" s="1150">
        <v>0.30012557077625501</v>
      </c>
      <c r="AL128" s="1150">
        <v>0.30198087431693899</v>
      </c>
      <c r="AM128" s="1150">
        <v>0.26408105022831002</v>
      </c>
      <c r="AN128" s="1150">
        <v>0.280199771689497</v>
      </c>
      <c r="AO128" s="1150">
        <v>0.27977168949771603</v>
      </c>
      <c r="AP128" s="1150">
        <v>0.23701047358834201</v>
      </c>
      <c r="AQ128" s="1150">
        <v>0.28937785388127801</v>
      </c>
      <c r="AR128" s="1150">
        <v>0.30392123287671202</v>
      </c>
      <c r="AS128" s="1150">
        <v>0.29164383561643797</v>
      </c>
    </row>
    <row r="129" spans="1:45" x14ac:dyDescent="0.2">
      <c r="A129">
        <v>58149</v>
      </c>
      <c r="B129" t="s">
        <v>609</v>
      </c>
      <c r="C129" s="783">
        <v>41426</v>
      </c>
      <c r="D129">
        <v>2013</v>
      </c>
      <c r="E129" t="s">
        <v>7</v>
      </c>
      <c r="F129" t="s">
        <v>28</v>
      </c>
      <c r="G129" s="912">
        <v>34.708888999999999</v>
      </c>
      <c r="H129" s="912">
        <v>-118.304722</v>
      </c>
      <c r="I129" s="912">
        <v>5.7811769999999996</v>
      </c>
      <c r="J129" t="s">
        <v>74</v>
      </c>
      <c r="K129" t="s">
        <v>479</v>
      </c>
      <c r="L129" s="912">
        <v>25.63</v>
      </c>
      <c r="M129">
        <v>20</v>
      </c>
      <c r="N129" s="912">
        <v>1.2814999999999999</v>
      </c>
      <c r="O129" t="s">
        <v>127</v>
      </c>
      <c r="P129" t="s">
        <v>470</v>
      </c>
      <c r="Q129" t="s">
        <v>127</v>
      </c>
      <c r="R129">
        <v>180</v>
      </c>
      <c r="Y129">
        <v>22.19</v>
      </c>
      <c r="Z129">
        <v>5.25</v>
      </c>
      <c r="AA129">
        <v>134.19999999999999</v>
      </c>
      <c r="AB129">
        <v>90.37</v>
      </c>
      <c r="AC129" s="784"/>
      <c r="AD129" s="1150"/>
      <c r="AE129" s="1150"/>
      <c r="AF129" s="1150"/>
      <c r="AG129" s="1150"/>
      <c r="AH129" s="1150"/>
      <c r="AI129" s="1150"/>
      <c r="AJ129" s="1150">
        <v>0.32952625570776201</v>
      </c>
      <c r="AK129" s="1150">
        <v>0.32655251141552499</v>
      </c>
      <c r="AL129" s="1150">
        <v>0.318032786885245</v>
      </c>
      <c r="AM129" s="1150">
        <v>0.31535958904109601</v>
      </c>
      <c r="AN129" s="1150">
        <v>0.32050228310502199</v>
      </c>
      <c r="AO129" s="1150">
        <v>0.284360730593607</v>
      </c>
      <c r="AP129" s="1150">
        <v>0.28309995446265901</v>
      </c>
      <c r="AQ129" s="1150">
        <v>0.29150684931506798</v>
      </c>
      <c r="AR129" s="1150">
        <v>0.27030251141552503</v>
      </c>
      <c r="AS129" s="1150">
        <v>0.25892123287671198</v>
      </c>
    </row>
    <row r="130" spans="1:45" x14ac:dyDescent="0.2">
      <c r="A130">
        <v>58373</v>
      </c>
      <c r="B130" t="s">
        <v>605</v>
      </c>
      <c r="C130" s="783">
        <v>41442</v>
      </c>
      <c r="D130">
        <v>2013</v>
      </c>
      <c r="E130" t="s">
        <v>7</v>
      </c>
      <c r="F130" t="s">
        <v>28</v>
      </c>
      <c r="G130" s="912">
        <v>35.875821000000002</v>
      </c>
      <c r="H130" s="912">
        <v>-119.45849</v>
      </c>
      <c r="I130" s="912">
        <v>5.3114340000000002</v>
      </c>
      <c r="J130" t="s">
        <v>74</v>
      </c>
      <c r="K130" t="s">
        <v>479</v>
      </c>
      <c r="L130" s="912">
        <v>26.795000000000002</v>
      </c>
      <c r="M130">
        <v>20</v>
      </c>
      <c r="N130" s="912">
        <v>1.33975</v>
      </c>
      <c r="O130" t="s">
        <v>127</v>
      </c>
      <c r="P130" t="s">
        <v>470</v>
      </c>
      <c r="Q130" t="s">
        <v>127</v>
      </c>
      <c r="R130">
        <v>180</v>
      </c>
      <c r="Y130">
        <v>19.54</v>
      </c>
      <c r="Z130">
        <v>5.46</v>
      </c>
      <c r="AA130">
        <v>130.97999999999999</v>
      </c>
      <c r="AB130">
        <v>88.68</v>
      </c>
      <c r="AC130" s="784">
        <v>185.86043369220735</v>
      </c>
      <c r="AD130" s="1150"/>
      <c r="AE130" s="1150"/>
      <c r="AF130" s="1150"/>
      <c r="AG130" s="1150"/>
      <c r="AH130" s="1150"/>
      <c r="AI130" s="1150"/>
      <c r="AJ130" s="1150">
        <v>0.30638127853881197</v>
      </c>
      <c r="AK130" s="1150">
        <v>0.30232305936073001</v>
      </c>
      <c r="AL130" s="1150">
        <v>0.30173041894353297</v>
      </c>
      <c r="AM130" s="1150">
        <v>0.29622146118721399</v>
      </c>
      <c r="AN130" s="1150">
        <v>0.29609018264840098</v>
      </c>
      <c r="AO130" s="1150">
        <v>0.26946347031963402</v>
      </c>
      <c r="AP130" s="1150">
        <v>0.28096539162112899</v>
      </c>
      <c r="AQ130" s="1150">
        <v>0.27501712328767097</v>
      </c>
      <c r="AR130" s="1150">
        <v>0.27665525114155198</v>
      </c>
      <c r="AS130" s="1150">
        <v>0.25875570776255702</v>
      </c>
    </row>
    <row r="131" spans="1:45" x14ac:dyDescent="0.2">
      <c r="A131">
        <v>58374</v>
      </c>
      <c r="B131" t="s">
        <v>610</v>
      </c>
      <c r="C131" s="783">
        <v>41484</v>
      </c>
      <c r="D131">
        <v>2013</v>
      </c>
      <c r="E131" t="s">
        <v>7</v>
      </c>
      <c r="F131" t="s">
        <v>28</v>
      </c>
      <c r="G131" s="912">
        <v>36.142240999999999</v>
      </c>
      <c r="H131" s="912">
        <v>-119.57283099999999</v>
      </c>
      <c r="I131" s="912">
        <v>5.2914839999999996</v>
      </c>
      <c r="J131" t="s">
        <v>74</v>
      </c>
      <c r="K131" t="s">
        <v>479</v>
      </c>
      <c r="L131" s="912">
        <v>26</v>
      </c>
      <c r="M131">
        <v>20</v>
      </c>
      <c r="N131" s="912">
        <v>1.3</v>
      </c>
      <c r="O131" t="s">
        <v>127</v>
      </c>
      <c r="P131" t="s">
        <v>470</v>
      </c>
      <c r="Q131" t="s">
        <v>127</v>
      </c>
      <c r="R131">
        <v>180</v>
      </c>
      <c r="Y131">
        <v>5.39</v>
      </c>
      <c r="Z131">
        <v>5.65</v>
      </c>
      <c r="AA131">
        <v>146.51</v>
      </c>
      <c r="AB131">
        <v>99.28</v>
      </c>
      <c r="AC131" s="784"/>
      <c r="AD131" s="1150"/>
      <c r="AE131" s="1150"/>
      <c r="AF131" s="1150"/>
      <c r="AG131" s="1150"/>
      <c r="AH131" s="1150"/>
      <c r="AI131" s="1150"/>
      <c r="AJ131" s="1150">
        <v>0.292397260273972</v>
      </c>
      <c r="AK131" s="1150">
        <v>0.29920091324200898</v>
      </c>
      <c r="AL131" s="1150">
        <v>0.29131944444444402</v>
      </c>
      <c r="AM131" s="1150">
        <v>0.29050228310502202</v>
      </c>
      <c r="AN131" s="1150">
        <v>0.288504566210045</v>
      </c>
      <c r="AO131" s="1150">
        <v>0.25512557077625497</v>
      </c>
      <c r="AP131" s="1150">
        <v>0.28238274134790498</v>
      </c>
      <c r="AQ131" s="1150">
        <v>0.27707762557077598</v>
      </c>
      <c r="AR131" s="1150">
        <v>0.26856735159817302</v>
      </c>
      <c r="AS131" s="1150">
        <v>0.198150684931506</v>
      </c>
    </row>
    <row r="132" spans="1:45" x14ac:dyDescent="0.2">
      <c r="A132">
        <v>58621</v>
      </c>
      <c r="B132" t="s">
        <v>604</v>
      </c>
      <c r="C132" s="783">
        <v>41619</v>
      </c>
      <c r="D132">
        <v>2013</v>
      </c>
      <c r="E132" t="s">
        <v>72</v>
      </c>
      <c r="F132" t="s">
        <v>28</v>
      </c>
      <c r="G132" s="912">
        <v>32.803421</v>
      </c>
      <c r="H132" s="912">
        <v>-115.54585</v>
      </c>
      <c r="I132" s="912">
        <v>5.8721290000000002</v>
      </c>
      <c r="J132" t="s">
        <v>74</v>
      </c>
      <c r="K132" t="s">
        <v>479</v>
      </c>
      <c r="L132" s="912">
        <v>25.2</v>
      </c>
      <c r="M132">
        <v>20</v>
      </c>
      <c r="N132" s="912">
        <v>1.26</v>
      </c>
      <c r="O132" t="s">
        <v>127</v>
      </c>
      <c r="P132" t="s">
        <v>470</v>
      </c>
      <c r="Q132" t="s">
        <v>127</v>
      </c>
      <c r="R132">
        <v>180</v>
      </c>
      <c r="AA132">
        <v>123.55</v>
      </c>
      <c r="AB132">
        <v>84.18</v>
      </c>
      <c r="AC132" s="784"/>
      <c r="AD132" s="1150"/>
      <c r="AE132" s="1150"/>
      <c r="AF132" s="1150"/>
      <c r="AG132" s="1150"/>
      <c r="AH132" s="1150"/>
      <c r="AI132" s="1150"/>
      <c r="AJ132" s="1150">
        <v>0.298641552511415</v>
      </c>
      <c r="AK132" s="1150">
        <v>0.29560502283105</v>
      </c>
      <c r="AL132" s="1150">
        <v>0.29187158469945301</v>
      </c>
      <c r="AM132" s="1150">
        <v>0.279817351598173</v>
      </c>
      <c r="AN132" s="1150">
        <v>0.275445205479452</v>
      </c>
      <c r="AO132" s="1150">
        <v>0.26658675799086701</v>
      </c>
      <c r="AP132" s="1150">
        <v>0.23479622040072801</v>
      </c>
      <c r="AQ132" s="1150">
        <v>0.22517123287671201</v>
      </c>
      <c r="AR132" s="1150">
        <v>0.24939497716894901</v>
      </c>
      <c r="AS132" s="1150">
        <v>0.26377283105022797</v>
      </c>
    </row>
    <row r="133" spans="1:45" x14ac:dyDescent="0.2">
      <c r="A133">
        <v>58701</v>
      </c>
      <c r="B133" t="s">
        <v>611</v>
      </c>
      <c r="C133" s="783">
        <v>41578</v>
      </c>
      <c r="D133">
        <v>2013</v>
      </c>
      <c r="E133" t="s">
        <v>73</v>
      </c>
      <c r="F133" t="s">
        <v>52</v>
      </c>
      <c r="G133" s="912">
        <v>35.739831000000002</v>
      </c>
      <c r="H133" s="912">
        <v>-81.212440000000001</v>
      </c>
      <c r="I133" s="912">
        <v>4.4550099999999997</v>
      </c>
      <c r="J133" t="s">
        <v>74</v>
      </c>
      <c r="K133" t="s">
        <v>479</v>
      </c>
      <c r="L133" s="912">
        <v>25.056000000000001</v>
      </c>
      <c r="M133">
        <v>20</v>
      </c>
      <c r="N133" s="912">
        <v>1.2528000000000001</v>
      </c>
      <c r="O133" t="s">
        <v>127</v>
      </c>
      <c r="P133" t="s">
        <v>470</v>
      </c>
      <c r="Q133" t="s">
        <v>127</v>
      </c>
      <c r="R133">
        <v>179</v>
      </c>
      <c r="Y133">
        <v>31.23</v>
      </c>
      <c r="Z133">
        <v>31.6</v>
      </c>
      <c r="AA133">
        <v>205.72</v>
      </c>
      <c r="AB133">
        <v>136.84</v>
      </c>
      <c r="AC133" s="784"/>
      <c r="AD133" s="1150"/>
      <c r="AE133" s="1150"/>
      <c r="AF133" s="1150"/>
      <c r="AG133" s="1150"/>
      <c r="AH133" s="1150"/>
      <c r="AI133" s="1150"/>
      <c r="AJ133" s="1150">
        <v>0.22723744292237399</v>
      </c>
      <c r="AK133" s="1150">
        <v>0.218310502283105</v>
      </c>
      <c r="AL133" s="1150">
        <v>0.24552026411657499</v>
      </c>
      <c r="AM133" s="1150">
        <v>0.226415525114155</v>
      </c>
      <c r="AN133" s="1150">
        <v>0.21253424657534201</v>
      </c>
      <c r="AO133" s="1150">
        <v>0.22794520547945199</v>
      </c>
      <c r="AP133" s="1150">
        <v>0.20348360655737699</v>
      </c>
      <c r="AQ133" s="1150">
        <v>0.214617579908675</v>
      </c>
      <c r="AR133" s="1150">
        <v>0.225422374429223</v>
      </c>
      <c r="AS133" s="1150">
        <v>0.21551940639269401</v>
      </c>
    </row>
    <row r="134" spans="1:45" x14ac:dyDescent="0.2">
      <c r="A134">
        <v>58366</v>
      </c>
      <c r="B134" t="s">
        <v>603</v>
      </c>
      <c r="C134" s="783">
        <v>41355</v>
      </c>
      <c r="D134">
        <v>2013</v>
      </c>
      <c r="E134" t="s">
        <v>7</v>
      </c>
      <c r="F134" t="s">
        <v>28</v>
      </c>
      <c r="G134" s="912">
        <v>35.815430999999997</v>
      </c>
      <c r="H134" s="912">
        <v>-119.45104000000001</v>
      </c>
      <c r="I134" s="912">
        <v>5.3114340000000002</v>
      </c>
      <c r="J134" t="s">
        <v>74</v>
      </c>
      <c r="K134" t="s">
        <v>485</v>
      </c>
      <c r="L134" s="912">
        <v>23.5</v>
      </c>
      <c r="M134">
        <v>20.2</v>
      </c>
      <c r="N134" s="912">
        <v>1.1633663366336635</v>
      </c>
      <c r="O134" t="s">
        <v>486</v>
      </c>
      <c r="P134" t="s">
        <v>486</v>
      </c>
      <c r="Q134">
        <v>18</v>
      </c>
      <c r="R134">
        <v>180</v>
      </c>
      <c r="Y134">
        <v>19</v>
      </c>
      <c r="Z134">
        <v>7.64</v>
      </c>
      <c r="AA134">
        <v>213.32</v>
      </c>
      <c r="AB134">
        <v>141.53</v>
      </c>
      <c r="AC134" s="784"/>
      <c r="AD134" s="1150"/>
      <c r="AE134" s="1150"/>
      <c r="AF134" s="1150"/>
      <c r="AG134" s="1150"/>
      <c r="AH134" s="1150"/>
      <c r="AI134" s="1150"/>
      <c r="AJ134" s="1150">
        <v>0.237493783624937</v>
      </c>
      <c r="AK134" s="1150">
        <v>0.233475744834757</v>
      </c>
      <c r="AL134" s="1150">
        <v>0.23250532020415099</v>
      </c>
      <c r="AM134" s="1150">
        <v>0.21510353090103501</v>
      </c>
      <c r="AN134" s="1150">
        <v>0.224795424747954</v>
      </c>
      <c r="AO134" s="1150">
        <v>0.21244744337447399</v>
      </c>
      <c r="AP134" s="1150">
        <v>0.18492781655214699</v>
      </c>
      <c r="AQ134" s="1150">
        <v>0.200766309507663</v>
      </c>
      <c r="AR134" s="1150">
        <v>0.212300510873005</v>
      </c>
      <c r="AS134" s="1150">
        <v>0.18901170939011699</v>
      </c>
    </row>
    <row r="135" spans="1:45" x14ac:dyDescent="0.2">
      <c r="A135">
        <v>57455</v>
      </c>
      <c r="B135" t="s">
        <v>602</v>
      </c>
      <c r="C135" s="783">
        <v>41317</v>
      </c>
      <c r="D135">
        <v>2013</v>
      </c>
      <c r="E135" t="s">
        <v>7</v>
      </c>
      <c r="F135" t="s">
        <v>28</v>
      </c>
      <c r="G135" s="912">
        <v>33.291361000000002</v>
      </c>
      <c r="H135" s="912">
        <v>-116.35381</v>
      </c>
      <c r="I135" s="912">
        <v>5.8405649999999998</v>
      </c>
      <c r="J135" t="s">
        <v>74</v>
      </c>
      <c r="K135" t="s">
        <v>479</v>
      </c>
      <c r="L135" s="912">
        <v>33</v>
      </c>
      <c r="M135">
        <v>26</v>
      </c>
      <c r="N135" s="912">
        <v>1.2692307692307692</v>
      </c>
      <c r="O135" t="s">
        <v>127</v>
      </c>
      <c r="P135" t="s">
        <v>470</v>
      </c>
      <c r="Q135" t="s">
        <v>127</v>
      </c>
      <c r="R135">
        <v>180</v>
      </c>
      <c r="Y135">
        <v>24.39</v>
      </c>
      <c r="Z135">
        <v>5</v>
      </c>
      <c r="AA135">
        <v>141.34</v>
      </c>
      <c r="AB135">
        <v>94.56</v>
      </c>
      <c r="AC135" s="784">
        <v>149.30907238313944</v>
      </c>
      <c r="AD135" s="1150"/>
      <c r="AE135" s="1150"/>
      <c r="AF135" s="1150"/>
      <c r="AG135" s="1150"/>
      <c r="AH135" s="1150"/>
      <c r="AI135" s="1150"/>
      <c r="AJ135" s="1150">
        <v>0.32111872146118697</v>
      </c>
      <c r="AK135" s="1150">
        <v>0.31368106779065602</v>
      </c>
      <c r="AL135" s="1150">
        <v>0.31123896595208</v>
      </c>
      <c r="AM135" s="1150">
        <v>0.30305584826132698</v>
      </c>
      <c r="AN135" s="1150">
        <v>0.30080786793115499</v>
      </c>
      <c r="AO135" s="1150">
        <v>0.29136810677906499</v>
      </c>
      <c r="AP135" s="1150">
        <v>0.28533960347484899</v>
      </c>
      <c r="AQ135" s="1150">
        <v>0.309176325957147</v>
      </c>
      <c r="AR135" s="1150">
        <v>0.28409729539866502</v>
      </c>
      <c r="AS135" s="1150">
        <v>0.283675799086758</v>
      </c>
    </row>
    <row r="136" spans="1:45" x14ac:dyDescent="0.2">
      <c r="A136">
        <v>58490</v>
      </c>
      <c r="B136" t="s">
        <v>601</v>
      </c>
      <c r="C136" s="783">
        <v>41548</v>
      </c>
      <c r="D136">
        <v>2013</v>
      </c>
      <c r="E136" t="s">
        <v>72</v>
      </c>
      <c r="F136" t="s">
        <v>53</v>
      </c>
      <c r="G136" s="912">
        <v>36.236921000000002</v>
      </c>
      <c r="H136" s="912">
        <v>-114.87512</v>
      </c>
      <c r="I136" s="912">
        <v>5.6686459999999999</v>
      </c>
      <c r="J136" t="s">
        <v>74</v>
      </c>
      <c r="K136" t="s">
        <v>479</v>
      </c>
      <c r="L136" s="912">
        <v>37.6</v>
      </c>
      <c r="M136">
        <v>30</v>
      </c>
      <c r="N136" s="912">
        <v>1.2533333333333334</v>
      </c>
      <c r="O136" t="s">
        <v>127</v>
      </c>
      <c r="P136" t="s">
        <v>470</v>
      </c>
      <c r="Q136" t="s">
        <v>127</v>
      </c>
      <c r="R136">
        <v>180</v>
      </c>
      <c r="Y136">
        <v>24.11</v>
      </c>
      <c r="Z136">
        <v>10.95</v>
      </c>
      <c r="AA136">
        <v>127.95</v>
      </c>
      <c r="AB136">
        <v>85.7</v>
      </c>
      <c r="AC136" s="784">
        <v>125.69975442645813</v>
      </c>
      <c r="AD136" s="1150"/>
      <c r="AE136" s="1150"/>
      <c r="AF136" s="1150"/>
      <c r="AG136" s="1150"/>
      <c r="AH136" s="1150"/>
      <c r="AI136" s="1150"/>
      <c r="AJ136" s="1150">
        <v>0.316700913242009</v>
      </c>
      <c r="AK136" s="1150">
        <v>0.315821917808219</v>
      </c>
      <c r="AL136" s="1150">
        <v>0.31059881602914302</v>
      </c>
      <c r="AM136" s="1150">
        <v>0.31665525114155202</v>
      </c>
      <c r="AN136" s="1150">
        <v>0.31686834094368299</v>
      </c>
      <c r="AO136" s="1150">
        <v>0.31150304414002999</v>
      </c>
      <c r="AP136" s="1150">
        <v>0.321789617486338</v>
      </c>
      <c r="AQ136" s="1150">
        <v>0.31118340943683398</v>
      </c>
      <c r="AR136" s="1150">
        <v>0.3195700152207</v>
      </c>
      <c r="AS136" s="1150">
        <v>0.315905631659056</v>
      </c>
    </row>
    <row r="137" spans="1:45" x14ac:dyDescent="0.2">
      <c r="A137">
        <v>57997</v>
      </c>
      <c r="B137" t="s">
        <v>600</v>
      </c>
      <c r="C137" s="783">
        <v>41364</v>
      </c>
      <c r="D137">
        <v>2013</v>
      </c>
      <c r="E137" t="s">
        <v>72</v>
      </c>
      <c r="F137" t="s">
        <v>38</v>
      </c>
      <c r="G137" s="912">
        <v>32.639431000000002</v>
      </c>
      <c r="H137" s="912">
        <v>-114.4316</v>
      </c>
      <c r="I137" s="912">
        <v>5.8991790000000002</v>
      </c>
      <c r="J137" t="s">
        <v>74</v>
      </c>
      <c r="K137" t="s">
        <v>479</v>
      </c>
      <c r="L137" s="912">
        <v>52</v>
      </c>
      <c r="M137">
        <v>35</v>
      </c>
      <c r="N137" s="912">
        <v>1.4857142857142858</v>
      </c>
      <c r="O137" t="s">
        <v>127</v>
      </c>
      <c r="P137" t="s">
        <v>470</v>
      </c>
      <c r="Q137" t="s">
        <v>127</v>
      </c>
      <c r="R137">
        <v>180</v>
      </c>
      <c r="S137" t="s">
        <v>582</v>
      </c>
      <c r="T137" t="s">
        <v>1205</v>
      </c>
      <c r="U137" t="s">
        <v>2970</v>
      </c>
      <c r="V137">
        <v>2023</v>
      </c>
      <c r="W137">
        <v>38</v>
      </c>
      <c r="X137">
        <v>105</v>
      </c>
      <c r="Y137">
        <v>27.02</v>
      </c>
      <c r="Z137">
        <v>17.91</v>
      </c>
      <c r="AA137">
        <v>136.41</v>
      </c>
      <c r="AB137">
        <v>91.94</v>
      </c>
      <c r="AC137" s="784"/>
      <c r="AD137" s="1150"/>
      <c r="AE137" s="1150"/>
      <c r="AF137" s="1150"/>
      <c r="AG137" s="1150"/>
      <c r="AH137" s="1150"/>
      <c r="AI137" s="1150"/>
      <c r="AJ137" s="1150">
        <v>0.34581052667525197</v>
      </c>
      <c r="AK137" s="1150">
        <v>0.33789222573469102</v>
      </c>
      <c r="AL137" s="1150">
        <v>0.29468825895567702</v>
      </c>
      <c r="AM137" s="1150">
        <v>0.29144957655231601</v>
      </c>
      <c r="AN137" s="1150">
        <v>0.28363494223939401</v>
      </c>
      <c r="AO137" s="1150">
        <v>0.29121175311243802</v>
      </c>
      <c r="AP137" s="1150">
        <v>0.29745832554917201</v>
      </c>
      <c r="AQ137" s="1150">
        <v>0.31794859598797898</v>
      </c>
      <c r="AR137" s="1150">
        <v>0.29530963392264697</v>
      </c>
      <c r="AS137" s="1150">
        <v>0.33108936725374999</v>
      </c>
    </row>
    <row r="138" spans="1:45" x14ac:dyDescent="0.2">
      <c r="A138">
        <v>58537</v>
      </c>
      <c r="B138" t="s">
        <v>598</v>
      </c>
      <c r="C138" s="783">
        <v>41639</v>
      </c>
      <c r="D138">
        <v>2013</v>
      </c>
      <c r="E138" t="s">
        <v>2</v>
      </c>
      <c r="F138" t="s">
        <v>15</v>
      </c>
      <c r="G138" s="912">
        <v>29.271667000000001</v>
      </c>
      <c r="H138" s="912">
        <v>-98.444720000000004</v>
      </c>
      <c r="I138" s="912">
        <v>4.7920499999999997</v>
      </c>
      <c r="J138" t="s">
        <v>74</v>
      </c>
      <c r="K138" t="s">
        <v>479</v>
      </c>
      <c r="L138" s="912">
        <v>49.46</v>
      </c>
      <c r="M138">
        <v>40.700000000000003</v>
      </c>
      <c r="N138" s="912">
        <v>1.2152334152334152</v>
      </c>
      <c r="O138" t="s">
        <v>127</v>
      </c>
      <c r="P138" t="s">
        <v>470</v>
      </c>
      <c r="Q138" t="s">
        <v>127</v>
      </c>
      <c r="R138">
        <v>180</v>
      </c>
      <c r="S138" t="s">
        <v>582</v>
      </c>
      <c r="T138" t="s">
        <v>599</v>
      </c>
      <c r="U138" t="s">
        <v>2970</v>
      </c>
      <c r="V138">
        <v>2016</v>
      </c>
      <c r="W138">
        <v>1</v>
      </c>
      <c r="X138">
        <v>0.25</v>
      </c>
      <c r="Y138">
        <v>71.760000000000005</v>
      </c>
      <c r="AA138">
        <v>160.56</v>
      </c>
      <c r="AB138">
        <v>107.92</v>
      </c>
      <c r="AC138" s="784"/>
      <c r="AD138" s="1150"/>
      <c r="AE138" s="1150"/>
      <c r="AF138" s="1150"/>
      <c r="AG138" s="1150"/>
      <c r="AH138" s="1150"/>
      <c r="AI138" s="1150"/>
      <c r="AJ138" s="1150">
        <v>0.22478827899769499</v>
      </c>
      <c r="AK138" s="1150">
        <v>0.20365633379331999</v>
      </c>
      <c r="AL138" s="1150">
        <v>0.20843403015534101</v>
      </c>
      <c r="AM138" s="1150">
        <v>0.199513648143785</v>
      </c>
      <c r="AN138" s="1150">
        <v>0.177770859277708</v>
      </c>
      <c r="AO138" s="1150">
        <v>0.15721169488292699</v>
      </c>
      <c r="AP138" s="1150">
        <v>0.25110990274924599</v>
      </c>
      <c r="AQ138" s="1150">
        <v>0.235103721405091</v>
      </c>
      <c r="AR138" s="1150">
        <v>0.25555910829883399</v>
      </c>
      <c r="AS138" s="1150">
        <v>0.24764677504403501</v>
      </c>
    </row>
    <row r="139" spans="1:45" x14ac:dyDescent="0.2">
      <c r="A139">
        <v>57295</v>
      </c>
      <c r="B139" t="s">
        <v>597</v>
      </c>
      <c r="C139" s="783">
        <v>41298</v>
      </c>
      <c r="D139">
        <v>2013</v>
      </c>
      <c r="E139" t="s">
        <v>7</v>
      </c>
      <c r="F139" t="s">
        <v>28</v>
      </c>
      <c r="G139" s="912">
        <v>34.794361000000002</v>
      </c>
      <c r="H139" s="912">
        <v>-118.51049</v>
      </c>
      <c r="I139" s="912">
        <v>5.6237349999999999</v>
      </c>
      <c r="J139" t="s">
        <v>74</v>
      </c>
      <c r="K139" t="s">
        <v>485</v>
      </c>
      <c r="L139" s="912">
        <v>86.4</v>
      </c>
      <c r="M139">
        <v>66</v>
      </c>
      <c r="N139" s="912">
        <v>1.3090909090909091</v>
      </c>
      <c r="O139" t="s">
        <v>486</v>
      </c>
      <c r="P139" t="s">
        <v>486</v>
      </c>
      <c r="Q139">
        <v>25</v>
      </c>
      <c r="R139">
        <v>180</v>
      </c>
      <c r="Y139">
        <v>-7.83</v>
      </c>
      <c r="Z139">
        <v>5.92</v>
      </c>
      <c r="AA139">
        <v>158.21</v>
      </c>
      <c r="AB139">
        <v>105.63</v>
      </c>
      <c r="AC139" s="784">
        <v>156.60698030688846</v>
      </c>
      <c r="AD139" s="1150"/>
      <c r="AE139" s="1150"/>
      <c r="AF139" s="1150"/>
      <c r="AG139" s="1150"/>
      <c r="AH139" s="1150"/>
      <c r="AI139" s="1150"/>
      <c r="AJ139" s="1150">
        <v>0.28894077763940701</v>
      </c>
      <c r="AK139" s="1150">
        <v>0.28849453438494499</v>
      </c>
      <c r="AL139" s="1150">
        <v>0.28481019208478198</v>
      </c>
      <c r="AM139" s="1150">
        <v>0.28181818181818102</v>
      </c>
      <c r="AN139" s="1150">
        <v>0.27958177667081702</v>
      </c>
      <c r="AO139" s="1150">
        <v>0.26798637055486302</v>
      </c>
      <c r="AP139" s="1150">
        <v>0.26907911077993002</v>
      </c>
      <c r="AQ139" s="1150">
        <v>0.28306178220561701</v>
      </c>
      <c r="AR139" s="1150">
        <v>0.28368963608689601</v>
      </c>
      <c r="AS139" s="1150">
        <v>0.27839525390895198</v>
      </c>
    </row>
    <row r="140" spans="1:45" x14ac:dyDescent="0.2">
      <c r="A140">
        <v>57708</v>
      </c>
      <c r="B140" t="s">
        <v>595</v>
      </c>
      <c r="C140" s="783">
        <v>41508</v>
      </c>
      <c r="D140">
        <v>2013</v>
      </c>
      <c r="E140" t="s">
        <v>7</v>
      </c>
      <c r="F140" t="s">
        <v>28</v>
      </c>
      <c r="G140" s="912">
        <v>34.929571000000003</v>
      </c>
      <c r="H140" s="912">
        <v>-118.33254100000001</v>
      </c>
      <c r="I140" s="912">
        <v>5.8249050000000002</v>
      </c>
      <c r="J140" t="s">
        <v>74</v>
      </c>
      <c r="K140" t="s">
        <v>485</v>
      </c>
      <c r="L140" s="912">
        <v>143</v>
      </c>
      <c r="M140">
        <v>110</v>
      </c>
      <c r="N140" s="912">
        <v>1.3</v>
      </c>
      <c r="O140" t="s">
        <v>486</v>
      </c>
      <c r="P140" t="s">
        <v>486</v>
      </c>
      <c r="Q140">
        <v>20</v>
      </c>
      <c r="R140">
        <v>180</v>
      </c>
      <c r="S140" t="s">
        <v>596</v>
      </c>
      <c r="Y140">
        <v>18.989999999999998</v>
      </c>
      <c r="Z140">
        <v>5.98</v>
      </c>
      <c r="AA140">
        <v>119.4</v>
      </c>
      <c r="AB140">
        <v>81.42</v>
      </c>
      <c r="AC140" s="784">
        <v>131.69227715048649</v>
      </c>
      <c r="AD140" s="1150"/>
      <c r="AE140" s="1150"/>
      <c r="AF140" s="1150"/>
      <c r="AG140" s="1150"/>
      <c r="AH140" s="1150"/>
      <c r="AI140" s="1150"/>
      <c r="AJ140" s="1150">
        <v>0.29886156081361498</v>
      </c>
      <c r="AK140" s="1150">
        <v>0.29046596097965899</v>
      </c>
      <c r="AL140" s="1150">
        <v>0.278779599271402</v>
      </c>
      <c r="AM140" s="1150">
        <v>0.27938978829389699</v>
      </c>
      <c r="AN140" s="1150">
        <v>0.27530095475300898</v>
      </c>
      <c r="AO140" s="1150">
        <v>0.25646118721461098</v>
      </c>
      <c r="AP140" s="1150">
        <v>0.25944278854114899</v>
      </c>
      <c r="AQ140" s="1150">
        <v>0.259575550020755</v>
      </c>
      <c r="AR140" s="1150">
        <v>0.27760066417600598</v>
      </c>
      <c r="AS140" s="1150">
        <v>0.27259236197592301</v>
      </c>
    </row>
    <row r="141" spans="1:45" x14ac:dyDescent="0.2">
      <c r="A141">
        <v>57680</v>
      </c>
      <c r="B141" t="s">
        <v>594</v>
      </c>
      <c r="C141" s="783">
        <v>41591</v>
      </c>
      <c r="D141">
        <v>2013</v>
      </c>
      <c r="E141" t="s">
        <v>72</v>
      </c>
      <c r="F141" t="s">
        <v>38</v>
      </c>
      <c r="G141" s="912">
        <v>33.304951000000003</v>
      </c>
      <c r="H141" s="912">
        <v>-112.83365000000001</v>
      </c>
      <c r="I141" s="912">
        <v>5.8517679999999999</v>
      </c>
      <c r="J141" t="s">
        <v>74</v>
      </c>
      <c r="K141" t="s">
        <v>479</v>
      </c>
      <c r="L141" s="912">
        <v>174.9</v>
      </c>
      <c r="M141">
        <v>129</v>
      </c>
      <c r="N141" s="912">
        <v>1.3558139534883722</v>
      </c>
      <c r="O141" t="s">
        <v>127</v>
      </c>
      <c r="P141" t="s">
        <v>470</v>
      </c>
      <c r="Q141" t="s">
        <v>127</v>
      </c>
      <c r="R141">
        <v>180</v>
      </c>
      <c r="Y141">
        <v>27.32</v>
      </c>
      <c r="Z141">
        <v>18.579999999999998</v>
      </c>
      <c r="AA141">
        <v>146.74</v>
      </c>
      <c r="AB141">
        <v>97.99</v>
      </c>
      <c r="AC141" s="784">
        <v>122.35431115438432</v>
      </c>
      <c r="AD141" s="1150"/>
      <c r="AE141" s="1150"/>
      <c r="AF141" s="1150"/>
      <c r="AG141" s="1150"/>
      <c r="AH141" s="1150"/>
      <c r="AI141" s="1150"/>
      <c r="AJ141" s="1150">
        <v>0.32310714664967599</v>
      </c>
      <c r="AK141" s="1150">
        <v>0.31588527839722402</v>
      </c>
      <c r="AL141" s="1150">
        <v>0.321581875432428</v>
      </c>
      <c r="AM141" s="1150">
        <v>0.31679232593536499</v>
      </c>
      <c r="AN141" s="1150">
        <v>0.29655941382605899</v>
      </c>
      <c r="AO141" s="1150">
        <v>0.30829882128066199</v>
      </c>
      <c r="AP141" s="1150">
        <v>0.319222052780954</v>
      </c>
      <c r="AQ141" s="1150">
        <v>0.31263495097518601</v>
      </c>
      <c r="AR141" s="1150">
        <v>0.31357474071714198</v>
      </c>
      <c r="AS141" s="1150">
        <v>0.30843686949134502</v>
      </c>
    </row>
    <row r="142" spans="1:45" x14ac:dyDescent="0.2">
      <c r="A142">
        <v>57490</v>
      </c>
      <c r="B142" t="s">
        <v>593</v>
      </c>
      <c r="C142" s="783">
        <v>41596</v>
      </c>
      <c r="D142">
        <v>2013</v>
      </c>
      <c r="E142" t="s">
        <v>7</v>
      </c>
      <c r="F142" t="s">
        <v>28</v>
      </c>
      <c r="G142" s="912">
        <v>32.662210999999999</v>
      </c>
      <c r="H142" s="912">
        <v>-115.65951099999999</v>
      </c>
      <c r="I142" s="912">
        <v>5.6630149999999997</v>
      </c>
      <c r="J142" t="s">
        <v>74</v>
      </c>
      <c r="K142" t="s">
        <v>485</v>
      </c>
      <c r="L142" s="912">
        <v>172.3</v>
      </c>
      <c r="M142">
        <v>130</v>
      </c>
      <c r="N142" s="912">
        <v>1.3253846153846154</v>
      </c>
      <c r="O142" t="s">
        <v>486</v>
      </c>
      <c r="P142" t="s">
        <v>486</v>
      </c>
      <c r="Q142">
        <v>25</v>
      </c>
      <c r="R142">
        <v>180</v>
      </c>
      <c r="Y142">
        <v>22.57</v>
      </c>
      <c r="Z142">
        <v>5.74</v>
      </c>
      <c r="AA142">
        <v>170.21</v>
      </c>
      <c r="AB142">
        <v>114.01</v>
      </c>
      <c r="AC142" s="784">
        <v>144.92977722360675</v>
      </c>
      <c r="AD142" s="1150"/>
      <c r="AE142" s="1150"/>
      <c r="AF142" s="1150"/>
      <c r="AG142" s="1150"/>
      <c r="AH142" s="1150"/>
      <c r="AI142" s="1150"/>
      <c r="AJ142" s="1150">
        <v>0.28432384966631502</v>
      </c>
      <c r="AK142" s="1150">
        <v>0.28077010888654702</v>
      </c>
      <c r="AL142" s="1150">
        <v>0.257628380271822</v>
      </c>
      <c r="AM142" s="1150">
        <v>0.246442746750965</v>
      </c>
      <c r="AN142" s="1150">
        <v>0.24101949420442501</v>
      </c>
      <c r="AO142" s="1150">
        <v>0.24719090270460101</v>
      </c>
      <c r="AP142" s="1150">
        <v>0.212806501331091</v>
      </c>
      <c r="AQ142" s="1150">
        <v>0.25566824727783599</v>
      </c>
      <c r="AR142" s="1150">
        <v>0.25540569020020998</v>
      </c>
      <c r="AS142" s="1150">
        <v>0.24340358271865101</v>
      </c>
    </row>
    <row r="143" spans="1:45" x14ac:dyDescent="0.2">
      <c r="A143">
        <v>58467</v>
      </c>
      <c r="B143" t="s">
        <v>592</v>
      </c>
      <c r="C143" s="783">
        <v>41487</v>
      </c>
      <c r="D143">
        <v>2013</v>
      </c>
      <c r="E143" t="s">
        <v>7</v>
      </c>
      <c r="F143" t="s">
        <v>28</v>
      </c>
      <c r="G143" s="912">
        <v>32.747070999999998</v>
      </c>
      <c r="H143" s="912">
        <v>-115.708781</v>
      </c>
      <c r="I143" s="912">
        <v>5.7881270000000002</v>
      </c>
      <c r="J143" t="s">
        <v>74</v>
      </c>
      <c r="K143" t="s">
        <v>485</v>
      </c>
      <c r="L143" s="912">
        <v>201.1</v>
      </c>
      <c r="M143">
        <v>147.4</v>
      </c>
      <c r="N143" s="912">
        <v>1.364314789687924</v>
      </c>
      <c r="O143" t="s">
        <v>486</v>
      </c>
      <c r="P143" t="s">
        <v>486</v>
      </c>
      <c r="Q143">
        <v>25</v>
      </c>
      <c r="R143">
        <v>180</v>
      </c>
      <c r="Y143">
        <v>22.81</v>
      </c>
      <c r="Z143">
        <v>5.6</v>
      </c>
      <c r="AA143">
        <v>135.91</v>
      </c>
      <c r="AB143">
        <v>92.15</v>
      </c>
      <c r="AC143" s="784"/>
      <c r="AD143" s="1150"/>
      <c r="AE143" s="1150"/>
      <c r="AF143" s="1150"/>
      <c r="AG143" s="1150"/>
      <c r="AH143" s="1150"/>
      <c r="AI143" s="1150"/>
      <c r="AJ143" s="1150">
        <v>0.30493167110147501</v>
      </c>
      <c r="AK143" s="1150">
        <v>0.30299021057126901</v>
      </c>
      <c r="AL143" s="1150">
        <v>0.29675194270812799</v>
      </c>
      <c r="AM143" s="1150">
        <v>0.28869452383298799</v>
      </c>
      <c r="AN143" s="1150">
        <v>0.268157255017903</v>
      </c>
      <c r="AO143" s="1150">
        <v>0.27580072927958998</v>
      </c>
      <c r="AP143" s="1150">
        <v>0.27463029576338899</v>
      </c>
      <c r="AQ143" s="1150">
        <v>0.283849906376268</v>
      </c>
      <c r="AR143" s="1150">
        <v>0.286744850694786</v>
      </c>
      <c r="AS143" s="1150">
        <v>0.25447095159321698</v>
      </c>
    </row>
    <row r="144" spans="1:45" x14ac:dyDescent="0.2">
      <c r="A144">
        <v>56812</v>
      </c>
      <c r="B144" t="s">
        <v>589</v>
      </c>
      <c r="C144" s="783">
        <v>41555</v>
      </c>
      <c r="D144">
        <v>2013</v>
      </c>
      <c r="E144" t="s">
        <v>72</v>
      </c>
      <c r="F144" t="s">
        <v>38</v>
      </c>
      <c r="G144" s="912">
        <v>32.921560999999997</v>
      </c>
      <c r="H144" s="912">
        <v>-112.97705000000001</v>
      </c>
      <c r="I144" s="912">
        <v>5.8138990000000002</v>
      </c>
      <c r="J144" t="s">
        <v>469</v>
      </c>
      <c r="K144" t="s">
        <v>390</v>
      </c>
      <c r="L144" s="912"/>
      <c r="M144">
        <v>250</v>
      </c>
      <c r="N144" s="912"/>
      <c r="O144" t="s">
        <v>127</v>
      </c>
      <c r="P144" t="s">
        <v>470</v>
      </c>
      <c r="Q144" t="s">
        <v>127</v>
      </c>
      <c r="R144">
        <v>180</v>
      </c>
      <c r="S144" t="s">
        <v>590</v>
      </c>
      <c r="T144" t="s">
        <v>591</v>
      </c>
      <c r="V144">
        <v>2013</v>
      </c>
      <c r="W144">
        <v>280</v>
      </c>
      <c r="X144">
        <v>1680</v>
      </c>
      <c r="Y144">
        <v>25.34</v>
      </c>
      <c r="Z144">
        <v>17.399999999999999</v>
      </c>
      <c r="AC144" s="784"/>
      <c r="AD144" s="1150"/>
      <c r="AE144" s="1150"/>
      <c r="AF144" s="1150"/>
      <c r="AG144" s="1150"/>
      <c r="AH144" s="1150"/>
      <c r="AI144" s="1150"/>
      <c r="AJ144" s="1150">
        <v>0.27560136986301298</v>
      </c>
      <c r="AK144" s="1150">
        <v>0.32823881278538802</v>
      </c>
      <c r="AL144" s="1150">
        <v>0.29311020036429802</v>
      </c>
      <c r="AM144" s="1150">
        <v>0.33057808219177998</v>
      </c>
      <c r="AN144" s="1150">
        <v>0.35434383561643801</v>
      </c>
      <c r="AO144" s="1150">
        <v>0.361480365296803</v>
      </c>
      <c r="AP144" s="1150">
        <v>0.35323497267759502</v>
      </c>
      <c r="AQ144" s="1150">
        <v>0.31715479452054801</v>
      </c>
      <c r="AR144" s="1150">
        <v>0.317647488584474</v>
      </c>
      <c r="AS144" s="1150">
        <v>0.35375479452054698</v>
      </c>
    </row>
    <row r="145" spans="1:45" x14ac:dyDescent="0.2">
      <c r="A145">
        <v>57439</v>
      </c>
      <c r="B145" t="s">
        <v>588</v>
      </c>
      <c r="C145" s="783">
        <v>41579</v>
      </c>
      <c r="D145">
        <v>2013</v>
      </c>
      <c r="E145" t="s">
        <v>7</v>
      </c>
      <c r="F145" t="s">
        <v>28</v>
      </c>
      <c r="G145" s="912">
        <v>35.322971000000003</v>
      </c>
      <c r="H145" s="912">
        <v>-119.90856100000001</v>
      </c>
      <c r="I145" s="912">
        <v>5.5339869999999998</v>
      </c>
      <c r="J145" t="s">
        <v>74</v>
      </c>
      <c r="K145" t="s">
        <v>479</v>
      </c>
      <c r="L145" s="912">
        <v>314.89999999999998</v>
      </c>
      <c r="M145">
        <v>250</v>
      </c>
      <c r="N145" s="912">
        <v>1.2595999999999998</v>
      </c>
      <c r="O145" t="s">
        <v>127</v>
      </c>
      <c r="P145" t="s">
        <v>470</v>
      </c>
      <c r="Q145" t="s">
        <v>127</v>
      </c>
      <c r="R145">
        <v>180</v>
      </c>
      <c r="Y145">
        <v>21.24</v>
      </c>
      <c r="Z145">
        <v>5.3</v>
      </c>
      <c r="AA145">
        <v>148.88999999999999</v>
      </c>
      <c r="AB145">
        <v>99.24</v>
      </c>
      <c r="AC145" s="784">
        <v>145.05181849746117</v>
      </c>
      <c r="AD145" s="1150"/>
      <c r="AE145" s="1150"/>
      <c r="AF145" s="1150"/>
      <c r="AG145" s="1150"/>
      <c r="AH145" s="1150"/>
      <c r="AI145" s="1150"/>
      <c r="AJ145" s="1150">
        <v>0.31251278538812699</v>
      </c>
      <c r="AK145" s="1150">
        <v>0.31427077625570699</v>
      </c>
      <c r="AL145" s="1150">
        <v>0.30956102003642899</v>
      </c>
      <c r="AM145" s="1150">
        <v>0.29568082191780798</v>
      </c>
      <c r="AN145" s="1150">
        <v>0.30896484018264803</v>
      </c>
      <c r="AO145" s="1150">
        <v>0.26702968036529601</v>
      </c>
      <c r="AP145" s="1150">
        <v>0.29305965391621103</v>
      </c>
      <c r="AQ145" s="1150">
        <v>0.31536347031963402</v>
      </c>
      <c r="AR145" s="1150">
        <v>0.30790091324200902</v>
      </c>
      <c r="AS145" s="1150">
        <v>0.28482328767123199</v>
      </c>
    </row>
    <row r="146" spans="1:45" x14ac:dyDescent="0.2">
      <c r="A146">
        <v>59630</v>
      </c>
      <c r="B146" t="s">
        <v>699</v>
      </c>
      <c r="C146" s="783">
        <v>41943</v>
      </c>
      <c r="D146">
        <v>2014</v>
      </c>
      <c r="E146" t="s">
        <v>1</v>
      </c>
      <c r="F146" t="s">
        <v>24</v>
      </c>
      <c r="G146" s="912">
        <v>40.235191</v>
      </c>
      <c r="H146" s="912">
        <v>-74.321160000000006</v>
      </c>
      <c r="I146" s="912">
        <v>4.0024879999999996</v>
      </c>
      <c r="J146" t="s">
        <v>74</v>
      </c>
      <c r="K146" t="s">
        <v>479</v>
      </c>
      <c r="L146" s="912">
        <v>6.31</v>
      </c>
      <c r="M146">
        <v>5.34</v>
      </c>
      <c r="N146" s="912">
        <v>1.1816479400749063</v>
      </c>
      <c r="O146" t="s">
        <v>486</v>
      </c>
      <c r="P146" t="s">
        <v>486</v>
      </c>
      <c r="Q146">
        <v>15</v>
      </c>
      <c r="R146">
        <v>180</v>
      </c>
      <c r="Y146">
        <v>23.71</v>
      </c>
      <c r="AA146">
        <v>172.33</v>
      </c>
      <c r="AB146">
        <v>117.32</v>
      </c>
      <c r="AC146" s="784"/>
      <c r="AD146" s="1150"/>
      <c r="AE146" s="1150"/>
      <c r="AF146" s="1150"/>
      <c r="AG146" s="1150"/>
      <c r="AH146" s="1150"/>
      <c r="AI146" s="1150"/>
      <c r="AJ146" s="1150"/>
      <c r="AK146" s="1150">
        <v>0.18162228720948101</v>
      </c>
      <c r="AL146" s="1150">
        <v>0.180784947777027</v>
      </c>
      <c r="AM146" s="1150">
        <v>0.16896687359978099</v>
      </c>
      <c r="AN146" s="1150">
        <v>0.160757956663759</v>
      </c>
      <c r="AO146" s="1150">
        <v>0.17082670634309799</v>
      </c>
      <c r="AP146" s="1150">
        <v>0.154157542143359</v>
      </c>
      <c r="AQ146" s="1150">
        <v>0.15355377695688599</v>
      </c>
      <c r="AR146" s="1150">
        <v>0.16892411882407199</v>
      </c>
      <c r="AS146" s="1150"/>
    </row>
    <row r="147" spans="1:45" x14ac:dyDescent="0.2">
      <c r="A147">
        <v>58545</v>
      </c>
      <c r="B147" t="s">
        <v>698</v>
      </c>
      <c r="C147" s="783">
        <v>41820</v>
      </c>
      <c r="D147">
        <v>2014</v>
      </c>
      <c r="E147" t="s">
        <v>72</v>
      </c>
      <c r="F147" t="s">
        <v>28</v>
      </c>
      <c r="G147" s="912">
        <v>32.983161000000003</v>
      </c>
      <c r="H147" s="912">
        <v>-115.48184999999999</v>
      </c>
      <c r="I147" s="912">
        <v>5.8990939999999998</v>
      </c>
      <c r="J147" t="s">
        <v>74</v>
      </c>
      <c r="K147" t="s">
        <v>479</v>
      </c>
      <c r="L147" s="912">
        <v>7.4999999999999991</v>
      </c>
      <c r="M147">
        <v>6</v>
      </c>
      <c r="N147" s="912">
        <v>1.2499999999999998</v>
      </c>
      <c r="O147" t="s">
        <v>127</v>
      </c>
      <c r="P147" t="s">
        <v>470</v>
      </c>
      <c r="Q147" t="s">
        <v>127</v>
      </c>
      <c r="R147">
        <v>181</v>
      </c>
      <c r="AA147">
        <v>161.77000000000001</v>
      </c>
      <c r="AB147">
        <v>107.77</v>
      </c>
      <c r="AC147" s="784"/>
      <c r="AD147" s="1150"/>
      <c r="AE147" s="1150"/>
      <c r="AF147" s="1150"/>
      <c r="AG147" s="1150"/>
      <c r="AH147" s="1150"/>
      <c r="AI147" s="1150"/>
      <c r="AJ147" s="1150"/>
      <c r="AK147" s="1150">
        <v>0.27545662100456603</v>
      </c>
      <c r="AL147" s="1150">
        <v>0.26474385245901599</v>
      </c>
      <c r="AM147" s="1150">
        <v>0.25958904109588998</v>
      </c>
      <c r="AN147" s="1150">
        <v>0.22317351598173499</v>
      </c>
      <c r="AO147" s="1150">
        <v>0.26402207001521999</v>
      </c>
      <c r="AP147" s="1150">
        <v>0.26961900425015101</v>
      </c>
      <c r="AQ147" s="1150">
        <v>0.259341704718417</v>
      </c>
      <c r="AR147" s="1150">
        <v>0.26738964992389602</v>
      </c>
      <c r="AS147" s="1150">
        <v>0.25378614916286102</v>
      </c>
    </row>
    <row r="148" spans="1:45" x14ac:dyDescent="0.2">
      <c r="A148">
        <v>59044</v>
      </c>
      <c r="B148" t="s">
        <v>697</v>
      </c>
      <c r="C148" s="783">
        <v>41729</v>
      </c>
      <c r="D148">
        <v>2014</v>
      </c>
      <c r="E148" t="s">
        <v>72</v>
      </c>
      <c r="F148" t="s">
        <v>38</v>
      </c>
      <c r="G148" s="912">
        <v>31.496490999999999</v>
      </c>
      <c r="H148" s="912">
        <v>-111.00718999999999</v>
      </c>
      <c r="I148" s="912">
        <v>5.7151300000000003</v>
      </c>
      <c r="J148" t="s">
        <v>74</v>
      </c>
      <c r="K148" t="s">
        <v>479</v>
      </c>
      <c r="L148" s="912">
        <v>7.18</v>
      </c>
      <c r="M148">
        <v>6</v>
      </c>
      <c r="N148" s="912">
        <v>1.1966666666666665</v>
      </c>
      <c r="O148" t="s">
        <v>486</v>
      </c>
      <c r="P148" t="s">
        <v>486</v>
      </c>
      <c r="Q148">
        <v>25</v>
      </c>
      <c r="R148">
        <v>180</v>
      </c>
      <c r="AA148">
        <v>155.49</v>
      </c>
      <c r="AB148">
        <v>106.62</v>
      </c>
      <c r="AC148" s="784"/>
      <c r="AD148" s="1150"/>
      <c r="AE148" s="1150"/>
      <c r="AF148" s="1150"/>
      <c r="AG148" s="1150"/>
      <c r="AH148" s="1150"/>
      <c r="AI148" s="1150"/>
      <c r="AJ148" s="1150"/>
      <c r="AK148" s="1150">
        <v>0.19556697108066901</v>
      </c>
      <c r="AL148" s="1150">
        <v>0.226756982392228</v>
      </c>
      <c r="AM148" s="1150">
        <v>0.21421232876712301</v>
      </c>
      <c r="AN148" s="1150">
        <v>0.214079147640791</v>
      </c>
      <c r="AO148" s="1150">
        <v>0.21447869101978601</v>
      </c>
      <c r="AP148" s="1150">
        <v>0.22607392228293799</v>
      </c>
      <c r="AQ148" s="1150">
        <v>0.187005327245053</v>
      </c>
      <c r="AR148" s="1150">
        <v>0.14952435312024301</v>
      </c>
      <c r="AS148" s="1150"/>
    </row>
    <row r="149" spans="1:45" x14ac:dyDescent="0.2">
      <c r="A149">
        <v>59558</v>
      </c>
      <c r="B149" t="s">
        <v>696</v>
      </c>
      <c r="C149" s="783">
        <v>42004</v>
      </c>
      <c r="D149">
        <v>2014</v>
      </c>
      <c r="E149" t="s">
        <v>72</v>
      </c>
      <c r="F149" t="s">
        <v>13</v>
      </c>
      <c r="G149" s="912">
        <v>35.283751000000002</v>
      </c>
      <c r="H149" s="912">
        <v>-106.81253</v>
      </c>
      <c r="I149" s="912">
        <v>5.5845789999999997</v>
      </c>
      <c r="J149" t="s">
        <v>74</v>
      </c>
      <c r="K149" t="s">
        <v>485</v>
      </c>
      <c r="L149" s="912">
        <v>7.37</v>
      </c>
      <c r="M149">
        <v>6.08</v>
      </c>
      <c r="N149" s="912">
        <v>1.212171052631579</v>
      </c>
      <c r="O149" t="s">
        <v>127</v>
      </c>
      <c r="P149" t="s">
        <v>470</v>
      </c>
      <c r="Q149" t="s">
        <v>127</v>
      </c>
      <c r="R149">
        <v>180</v>
      </c>
      <c r="Y149">
        <v>28.35</v>
      </c>
      <c r="Z149">
        <v>15.09</v>
      </c>
      <c r="AA149">
        <v>82.36</v>
      </c>
      <c r="AB149">
        <v>57.12</v>
      </c>
      <c r="AC149" s="784"/>
      <c r="AD149" s="1150"/>
      <c r="AE149" s="1150"/>
      <c r="AF149" s="1150"/>
      <c r="AG149" s="1150"/>
      <c r="AH149" s="1150"/>
      <c r="AI149" s="1150"/>
      <c r="AJ149" s="1150"/>
      <c r="AK149" s="1150">
        <v>0.28833588680605599</v>
      </c>
      <c r="AL149" s="1150">
        <v>0.30413775644712798</v>
      </c>
      <c r="AM149" s="1150">
        <v>0.30705509492910299</v>
      </c>
      <c r="AN149" s="1150">
        <v>0.30583468517183299</v>
      </c>
      <c r="AO149" s="1150">
        <v>0.28773506969478402</v>
      </c>
      <c r="AP149" s="1150">
        <v>0.283953030629853</v>
      </c>
      <c r="AQ149" s="1150">
        <v>0.26766402307137699</v>
      </c>
      <c r="AR149" s="1150">
        <v>0.29935712569093897</v>
      </c>
      <c r="AS149" s="1150">
        <v>0.29250405551550102</v>
      </c>
    </row>
    <row r="150" spans="1:45" x14ac:dyDescent="0.2">
      <c r="A150">
        <v>58682</v>
      </c>
      <c r="B150" t="s">
        <v>695</v>
      </c>
      <c r="C150" s="783">
        <v>41740</v>
      </c>
      <c r="D150">
        <v>2014</v>
      </c>
      <c r="E150" t="s">
        <v>6</v>
      </c>
      <c r="F150" t="s">
        <v>23</v>
      </c>
      <c r="G150" s="912">
        <v>41.676110999999999</v>
      </c>
      <c r="H150" s="912">
        <v>-70.996943999999999</v>
      </c>
      <c r="I150" s="912">
        <v>3.8899629999999998</v>
      </c>
      <c r="J150" t="s">
        <v>74</v>
      </c>
      <c r="K150" t="s">
        <v>479</v>
      </c>
      <c r="L150" s="912">
        <v>7.4584900000000012</v>
      </c>
      <c r="M150">
        <v>6.25</v>
      </c>
      <c r="N150" s="912">
        <v>1.1933584000000002</v>
      </c>
      <c r="O150" t="s">
        <v>486</v>
      </c>
      <c r="P150" t="s">
        <v>486</v>
      </c>
      <c r="Q150">
        <v>25</v>
      </c>
      <c r="R150">
        <v>180</v>
      </c>
      <c r="Y150">
        <v>29.89</v>
      </c>
      <c r="Z150">
        <v>4.01</v>
      </c>
      <c r="AA150">
        <v>250.76</v>
      </c>
      <c r="AB150">
        <v>167.16</v>
      </c>
      <c r="AC150" s="784"/>
      <c r="AD150" s="1150"/>
      <c r="AE150" s="1150"/>
      <c r="AF150" s="1150"/>
      <c r="AG150" s="1150"/>
      <c r="AH150" s="1150"/>
      <c r="AI150" s="1150"/>
      <c r="AJ150" s="1150"/>
      <c r="AK150" s="1150">
        <v>0.173607123287671</v>
      </c>
      <c r="AL150" s="1150">
        <v>0.17262295081967199</v>
      </c>
      <c r="AM150" s="1150">
        <v>0.16069406392694</v>
      </c>
      <c r="AN150" s="1150">
        <v>0.15075799086757899</v>
      </c>
      <c r="AO150" s="1150">
        <v>0.16368949771689401</v>
      </c>
      <c r="AP150" s="1150">
        <v>0.16812386156648401</v>
      </c>
      <c r="AQ150" s="1150">
        <v>0.168365296803652</v>
      </c>
      <c r="AR150" s="1150">
        <v>8.9808219178082196E-2</v>
      </c>
      <c r="AS150" s="1150">
        <v>0.15548858447488501</v>
      </c>
    </row>
    <row r="151" spans="1:45" x14ac:dyDescent="0.2">
      <c r="A151">
        <v>57959</v>
      </c>
      <c r="B151" t="s">
        <v>694</v>
      </c>
      <c r="C151" s="783">
        <v>41982</v>
      </c>
      <c r="D151">
        <v>2014</v>
      </c>
      <c r="E151" t="s">
        <v>7</v>
      </c>
      <c r="F151" t="s">
        <v>28</v>
      </c>
      <c r="G151" s="912">
        <v>33.265421000000003</v>
      </c>
      <c r="H151" s="912">
        <v>-116.32762099999999</v>
      </c>
      <c r="I151" s="912">
        <v>5.8405649999999998</v>
      </c>
      <c r="J151" t="s">
        <v>74</v>
      </c>
      <c r="K151" t="s">
        <v>535</v>
      </c>
      <c r="L151" s="912">
        <v>8.8613999999999997</v>
      </c>
      <c r="M151">
        <v>6.3</v>
      </c>
      <c r="N151" s="912">
        <v>1.4065714285714286</v>
      </c>
      <c r="O151" t="s">
        <v>127</v>
      </c>
      <c r="P151" t="s">
        <v>536</v>
      </c>
      <c r="Q151" t="s">
        <v>127</v>
      </c>
      <c r="Y151">
        <v>25.74</v>
      </c>
      <c r="Z151">
        <v>4.2300000000000004</v>
      </c>
      <c r="AA151">
        <v>218.12</v>
      </c>
      <c r="AB151">
        <v>145.96</v>
      </c>
      <c r="AC151" s="784"/>
      <c r="AD151" s="1150"/>
      <c r="AE151" s="1150"/>
      <c r="AF151" s="1150"/>
      <c r="AG151" s="1150"/>
      <c r="AH151" s="1150"/>
      <c r="AI151" s="1150"/>
      <c r="AJ151" s="1150"/>
      <c r="AK151" s="1150">
        <v>0.28022396173081099</v>
      </c>
      <c r="AL151" s="1150">
        <v>0.25640052620926901</v>
      </c>
      <c r="AM151" s="1150">
        <v>0.24347684279191101</v>
      </c>
      <c r="AN151" s="1150">
        <v>0.244346597086323</v>
      </c>
      <c r="AO151" s="1150">
        <v>0.28045952018554698</v>
      </c>
      <c r="AP151" s="1150">
        <v>0.246859369127128</v>
      </c>
      <c r="AQ151" s="1150">
        <v>0.218779444806842</v>
      </c>
      <c r="AR151" s="1150">
        <v>0.20529825324345799</v>
      </c>
      <c r="AS151" s="1150">
        <v>0.15608465608465599</v>
      </c>
    </row>
    <row r="152" spans="1:45" x14ac:dyDescent="0.2">
      <c r="A152">
        <v>58757</v>
      </c>
      <c r="B152" t="s">
        <v>693</v>
      </c>
      <c r="C152" s="783">
        <v>42004</v>
      </c>
      <c r="D152">
        <v>2014</v>
      </c>
      <c r="E152" t="s">
        <v>7</v>
      </c>
      <c r="F152" t="s">
        <v>28</v>
      </c>
      <c r="G152" s="912">
        <v>34.723909999999997</v>
      </c>
      <c r="H152" s="912">
        <v>-118.29234099999999</v>
      </c>
      <c r="I152" s="912">
        <v>5.8113530000000004</v>
      </c>
      <c r="J152" t="s">
        <v>74</v>
      </c>
      <c r="K152" t="s">
        <v>479</v>
      </c>
      <c r="L152" s="912">
        <v>9.2010000000000005</v>
      </c>
      <c r="M152">
        <v>6.49</v>
      </c>
      <c r="N152" s="912">
        <v>1.4177195685670263</v>
      </c>
      <c r="O152" t="s">
        <v>486</v>
      </c>
      <c r="P152" t="s">
        <v>486</v>
      </c>
      <c r="Q152">
        <v>25</v>
      </c>
      <c r="R152">
        <v>193</v>
      </c>
      <c r="Y152">
        <v>20.95</v>
      </c>
      <c r="Z152">
        <v>5.81</v>
      </c>
      <c r="AA152">
        <v>125.01</v>
      </c>
      <c r="AB152">
        <v>86.74</v>
      </c>
      <c r="AC152" s="784"/>
      <c r="AD152" s="1150"/>
      <c r="AE152" s="1150"/>
      <c r="AF152" s="1150"/>
      <c r="AG152" s="1150"/>
      <c r="AH152" s="1150"/>
      <c r="AI152" s="1150"/>
      <c r="AJ152" s="1150"/>
      <c r="AK152" s="1150">
        <v>0.25240798981221502</v>
      </c>
      <c r="AL152" s="1150">
        <v>0.29018652768305397</v>
      </c>
      <c r="AM152" s="1150">
        <v>0.27706833836390299</v>
      </c>
      <c r="AN152" s="1150">
        <v>0.28573991599299198</v>
      </c>
      <c r="AO152" s="1150">
        <v>0.25233763218439298</v>
      </c>
      <c r="AP152" s="1150">
        <v>0.245122803472345</v>
      </c>
      <c r="AQ152" s="1150">
        <v>0.254782559751215</v>
      </c>
      <c r="AR152" s="1150">
        <v>0.218970527189705</v>
      </c>
      <c r="AS152" s="1150">
        <v>0.19473232440495</v>
      </c>
    </row>
    <row r="153" spans="1:45" x14ac:dyDescent="0.2">
      <c r="A153">
        <v>59186</v>
      </c>
      <c r="B153" t="s">
        <v>692</v>
      </c>
      <c r="C153" s="783">
        <v>41851</v>
      </c>
      <c r="D153">
        <v>2014</v>
      </c>
      <c r="E153" t="s">
        <v>1</v>
      </c>
      <c r="F153" t="s">
        <v>24</v>
      </c>
      <c r="G153" s="912">
        <v>40.006081000000002</v>
      </c>
      <c r="H153" s="912">
        <v>-74.730490000000003</v>
      </c>
      <c r="I153" s="912">
        <v>4.0069720000000002</v>
      </c>
      <c r="J153" t="s">
        <v>74</v>
      </c>
      <c r="K153" t="s">
        <v>479</v>
      </c>
      <c r="L153" s="912">
        <v>9.1898999999999997</v>
      </c>
      <c r="M153">
        <v>7</v>
      </c>
      <c r="N153" s="912">
        <v>1.3128428571428572</v>
      </c>
      <c r="O153" t="s">
        <v>486</v>
      </c>
      <c r="P153" t="s">
        <v>486</v>
      </c>
      <c r="Q153">
        <v>20</v>
      </c>
      <c r="R153">
        <v>180</v>
      </c>
      <c r="Y153">
        <v>22.54</v>
      </c>
      <c r="AA153">
        <v>163.79</v>
      </c>
      <c r="AB153">
        <v>112.39</v>
      </c>
      <c r="AC153" s="784"/>
      <c r="AD153" s="1150"/>
      <c r="AE153" s="1150"/>
      <c r="AF153" s="1150"/>
      <c r="AG153" s="1150"/>
      <c r="AH153" s="1150"/>
      <c r="AI153" s="1150"/>
      <c r="AJ153" s="1150"/>
      <c r="AK153" s="1150">
        <v>0.19719504240052099</v>
      </c>
      <c r="AL153" s="1150">
        <v>0.20337301587301501</v>
      </c>
      <c r="AM153" s="1150">
        <v>0.18855185909980399</v>
      </c>
      <c r="AN153" s="1150">
        <v>0.183985649054142</v>
      </c>
      <c r="AO153" s="1150">
        <v>0.178652968036529</v>
      </c>
      <c r="AP153" s="1150">
        <v>0.17052107728337201</v>
      </c>
      <c r="AQ153" s="1150">
        <v>0.18847031963470301</v>
      </c>
      <c r="AR153" s="1150">
        <v>0.19520547945205399</v>
      </c>
      <c r="AS153" s="1150">
        <v>0.16978147423352899</v>
      </c>
    </row>
    <row r="154" spans="1:45" x14ac:dyDescent="0.2">
      <c r="A154">
        <v>59366</v>
      </c>
      <c r="B154" t="s">
        <v>691</v>
      </c>
      <c r="C154" s="783">
        <v>41670</v>
      </c>
      <c r="D154">
        <v>2014</v>
      </c>
      <c r="E154" t="s">
        <v>1</v>
      </c>
      <c r="F154" t="s">
        <v>24</v>
      </c>
      <c r="G154" s="912">
        <v>41.188370999999997</v>
      </c>
      <c r="H154" s="912">
        <v>-74.590389999999999</v>
      </c>
      <c r="I154" s="912">
        <v>3.8892929999999999</v>
      </c>
      <c r="J154" t="s">
        <v>74</v>
      </c>
      <c r="K154" t="s">
        <v>479</v>
      </c>
      <c r="L154" s="912">
        <v>8.4459999999999997</v>
      </c>
      <c r="M154">
        <v>7</v>
      </c>
      <c r="N154" s="912">
        <v>1.2065714285714286</v>
      </c>
      <c r="O154" t="s">
        <v>486</v>
      </c>
      <c r="P154" t="s">
        <v>486</v>
      </c>
      <c r="Q154">
        <v>10</v>
      </c>
      <c r="R154">
        <v>180</v>
      </c>
      <c r="Y154">
        <v>24.85</v>
      </c>
      <c r="AA154">
        <v>239.3</v>
      </c>
      <c r="AB154">
        <v>160.4</v>
      </c>
      <c r="AC154" s="784"/>
      <c r="AD154" s="1150"/>
      <c r="AE154" s="1150"/>
      <c r="AF154" s="1150"/>
      <c r="AG154" s="1150"/>
      <c r="AH154" s="1150"/>
      <c r="AI154" s="1150"/>
      <c r="AJ154" s="1150"/>
      <c r="AK154" s="1150">
        <v>0.15490867579908599</v>
      </c>
      <c r="AL154" s="1150">
        <v>0.16814663023679399</v>
      </c>
      <c r="AM154" s="1150">
        <v>0.15076647097195001</v>
      </c>
      <c r="AN154" s="1150">
        <v>0.139938030006523</v>
      </c>
      <c r="AO154" s="1150">
        <v>0.15174494455316301</v>
      </c>
      <c r="AP154" s="1150">
        <v>0.158876528753577</v>
      </c>
      <c r="AQ154" s="1150">
        <v>0.14011741682974499</v>
      </c>
      <c r="AR154" s="1150">
        <v>0.15441943900847999</v>
      </c>
      <c r="AS154" s="1150">
        <v>0.15280495759947799</v>
      </c>
    </row>
    <row r="155" spans="1:45" x14ac:dyDescent="0.2">
      <c r="A155">
        <v>59619</v>
      </c>
      <c r="B155" t="s">
        <v>690</v>
      </c>
      <c r="C155" s="783">
        <v>42004</v>
      </c>
      <c r="D155">
        <v>2014</v>
      </c>
      <c r="E155" t="s">
        <v>72</v>
      </c>
      <c r="F155" t="s">
        <v>13</v>
      </c>
      <c r="G155" s="912">
        <v>35.254280999999999</v>
      </c>
      <c r="H155" s="912">
        <v>-107.24519100000001</v>
      </c>
      <c r="I155" s="912">
        <v>5.4845370000000004</v>
      </c>
      <c r="J155" t="s">
        <v>74</v>
      </c>
      <c r="K155" t="s">
        <v>485</v>
      </c>
      <c r="L155" s="912">
        <v>9.42</v>
      </c>
      <c r="M155">
        <v>7.6</v>
      </c>
      <c r="N155" s="912">
        <v>1.2394736842105263</v>
      </c>
      <c r="O155" t="s">
        <v>127</v>
      </c>
      <c r="P155" t="s">
        <v>470</v>
      </c>
      <c r="Q155" t="s">
        <v>127</v>
      </c>
      <c r="R155">
        <v>180</v>
      </c>
      <c r="Y155">
        <v>28.44</v>
      </c>
      <c r="Z155">
        <v>15.15</v>
      </c>
      <c r="AA155">
        <v>74.56</v>
      </c>
      <c r="AB155">
        <v>52.39</v>
      </c>
      <c r="AC155" s="784"/>
      <c r="AD155" s="1150"/>
      <c r="AE155" s="1150"/>
      <c r="AF155" s="1150"/>
      <c r="AG155" s="1150"/>
      <c r="AH155" s="1150"/>
      <c r="AI155" s="1150"/>
      <c r="AJ155" s="1150"/>
      <c r="AK155" s="1150"/>
      <c r="AL155" s="1150">
        <v>0.28685528712491598</v>
      </c>
      <c r="AM155" s="1150">
        <v>0.300153208363374</v>
      </c>
      <c r="AN155" s="1150">
        <v>0.29557197788993</v>
      </c>
      <c r="AO155" s="1150">
        <v>0.29692381639028997</v>
      </c>
      <c r="AP155" s="1150">
        <v>0.30763169878247498</v>
      </c>
      <c r="AQ155" s="1150">
        <v>0.29986782023552</v>
      </c>
      <c r="AR155" s="1150">
        <v>0.30248137466955</v>
      </c>
      <c r="AS155" s="1150">
        <v>0.28767123287671198</v>
      </c>
    </row>
    <row r="156" spans="1:45" x14ac:dyDescent="0.2">
      <c r="A156">
        <v>59631</v>
      </c>
      <c r="B156" t="s">
        <v>689</v>
      </c>
      <c r="C156" s="783">
        <v>41820</v>
      </c>
      <c r="D156">
        <v>2014</v>
      </c>
      <c r="E156" t="s">
        <v>1</v>
      </c>
      <c r="F156" t="s">
        <v>24</v>
      </c>
      <c r="G156" s="912">
        <v>40.559291000000002</v>
      </c>
      <c r="H156" s="912">
        <v>-74.713430000000002</v>
      </c>
      <c r="I156" s="912">
        <v>3.959613</v>
      </c>
      <c r="J156" t="s">
        <v>74</v>
      </c>
      <c r="K156" t="s">
        <v>479</v>
      </c>
      <c r="L156" s="912">
        <v>9.9499999999999993</v>
      </c>
      <c r="M156">
        <v>7.726</v>
      </c>
      <c r="N156" s="912">
        <v>1.2878591768055914</v>
      </c>
      <c r="O156" t="s">
        <v>486</v>
      </c>
      <c r="P156" t="s">
        <v>486</v>
      </c>
      <c r="Q156">
        <v>20</v>
      </c>
      <c r="R156">
        <v>180</v>
      </c>
      <c r="Y156">
        <v>23.98</v>
      </c>
      <c r="AA156">
        <v>233.22</v>
      </c>
      <c r="AB156">
        <v>156.04</v>
      </c>
      <c r="AC156" s="784"/>
      <c r="AD156" s="1150"/>
      <c r="AE156" s="1150"/>
      <c r="AF156" s="1150"/>
      <c r="AG156" s="1150"/>
      <c r="AH156" s="1150"/>
      <c r="AI156" s="1150"/>
      <c r="AJ156" s="1150"/>
      <c r="AK156" s="1150">
        <v>0.187328767123287</v>
      </c>
      <c r="AL156" s="1150">
        <v>0.193277550091074</v>
      </c>
      <c r="AM156" s="1150">
        <v>0.17799657534246499</v>
      </c>
      <c r="AN156" s="1150">
        <v>0.16767979452054699</v>
      </c>
      <c r="AO156" s="1150">
        <v>0.17611301369863</v>
      </c>
      <c r="AP156" s="1150">
        <v>0.18823998178506299</v>
      </c>
      <c r="AQ156" s="1150">
        <v>0.159160958904109</v>
      </c>
      <c r="AR156" s="1150">
        <v>0.16081621004566199</v>
      </c>
      <c r="AS156" s="1150">
        <v>0.16675591048195201</v>
      </c>
    </row>
    <row r="157" spans="1:45" x14ac:dyDescent="0.2">
      <c r="A157">
        <v>58770</v>
      </c>
      <c r="B157" t="s">
        <v>688</v>
      </c>
      <c r="C157" s="783">
        <v>41730</v>
      </c>
      <c r="D157">
        <v>2014</v>
      </c>
      <c r="E157" t="s">
        <v>4</v>
      </c>
      <c r="F157" t="s">
        <v>48</v>
      </c>
      <c r="G157" s="912">
        <v>39.737690999999998</v>
      </c>
      <c r="H157" s="912">
        <v>-86.218220000000002</v>
      </c>
      <c r="I157" s="912">
        <v>4.007987</v>
      </c>
      <c r="J157" t="s">
        <v>74</v>
      </c>
      <c r="K157" t="s">
        <v>479</v>
      </c>
      <c r="L157" s="912">
        <v>10.86</v>
      </c>
      <c r="M157">
        <v>7.8920000000000003</v>
      </c>
      <c r="N157" s="912">
        <v>1.3760770400405473</v>
      </c>
      <c r="O157" t="s">
        <v>486</v>
      </c>
      <c r="P157" t="s">
        <v>486</v>
      </c>
      <c r="Q157">
        <v>20</v>
      </c>
      <c r="R157">
        <v>180</v>
      </c>
      <c r="Y157">
        <v>33.93</v>
      </c>
      <c r="Z157">
        <v>14.13</v>
      </c>
      <c r="AA157">
        <v>243.34</v>
      </c>
      <c r="AB157">
        <v>164.83</v>
      </c>
      <c r="AC157" s="784"/>
      <c r="AD157" s="1150"/>
      <c r="AE157" s="1150"/>
      <c r="AF157" s="1150"/>
      <c r="AG157" s="1150"/>
      <c r="AH157" s="1150"/>
      <c r="AI157" s="1150"/>
      <c r="AJ157" s="1150"/>
      <c r="AK157" s="1150">
        <v>0.157997694908664</v>
      </c>
      <c r="AL157" s="1150">
        <v>0.19197823278189899</v>
      </c>
      <c r="AM157" s="1150">
        <v>0.16800262447146</v>
      </c>
      <c r="AN157" s="1150">
        <v>0.162561012018412</v>
      </c>
      <c r="AO157" s="1150">
        <v>0.15780676113838099</v>
      </c>
      <c r="AP157" s="1150">
        <v>0.15054095498704201</v>
      </c>
      <c r="AQ157" s="1150">
        <v>0.13910682339436201</v>
      </c>
      <c r="AR157" s="1150">
        <v>0.132445983100625</v>
      </c>
      <c r="AS157" s="1150">
        <v>0.138730741725624</v>
      </c>
    </row>
    <row r="158" spans="1:45" x14ac:dyDescent="0.2">
      <c r="A158">
        <v>58564</v>
      </c>
      <c r="B158" t="s">
        <v>687</v>
      </c>
      <c r="C158" s="783">
        <v>41689</v>
      </c>
      <c r="D158">
        <v>2014</v>
      </c>
      <c r="E158" t="s">
        <v>1</v>
      </c>
      <c r="F158" t="s">
        <v>24</v>
      </c>
      <c r="G158" s="912">
        <v>40.483181000000002</v>
      </c>
      <c r="H158" s="912">
        <v>-75.015649999999994</v>
      </c>
      <c r="I158" s="912">
        <v>3.9552990000000001</v>
      </c>
      <c r="J158" t="s">
        <v>74</v>
      </c>
      <c r="K158" t="s">
        <v>479</v>
      </c>
      <c r="L158" s="912">
        <v>9.9779999999999998</v>
      </c>
      <c r="M158">
        <v>8</v>
      </c>
      <c r="N158" s="912">
        <v>1.24725</v>
      </c>
      <c r="O158" t="s">
        <v>486</v>
      </c>
      <c r="P158" t="s">
        <v>486</v>
      </c>
      <c r="Q158">
        <v>25</v>
      </c>
      <c r="R158">
        <v>180</v>
      </c>
      <c r="Y158">
        <v>23.95</v>
      </c>
      <c r="AA158">
        <v>181.03</v>
      </c>
      <c r="AB158">
        <v>123.98</v>
      </c>
      <c r="AC158" s="784"/>
      <c r="AD158" s="1150"/>
      <c r="AE158" s="1150"/>
      <c r="AF158" s="1150"/>
      <c r="AG158" s="1150"/>
      <c r="AH158" s="1150"/>
      <c r="AI158" s="1150"/>
      <c r="AJ158" s="1150"/>
      <c r="AK158" s="1150">
        <v>0.19327910958904099</v>
      </c>
      <c r="AL158" s="1150">
        <v>0.193747153916211</v>
      </c>
      <c r="AM158" s="1150">
        <v>0.18053652968036499</v>
      </c>
      <c r="AN158" s="1150">
        <v>0.168535958904109</v>
      </c>
      <c r="AO158" s="1150">
        <v>0.17654109589041</v>
      </c>
      <c r="AP158" s="1150">
        <v>0.18327356557377</v>
      </c>
      <c r="AQ158" s="1150">
        <v>0.17920947488584399</v>
      </c>
      <c r="AR158" s="1150">
        <v>0.16075913242009099</v>
      </c>
      <c r="AS158" s="1150">
        <v>0.13648687214611799</v>
      </c>
    </row>
    <row r="159" spans="1:45" x14ac:dyDescent="0.2">
      <c r="A159">
        <v>58721</v>
      </c>
      <c r="B159" t="s">
        <v>685</v>
      </c>
      <c r="C159" s="783">
        <v>41820</v>
      </c>
      <c r="D159">
        <v>2014</v>
      </c>
      <c r="E159" t="s">
        <v>7</v>
      </c>
      <c r="F159" t="s">
        <v>28</v>
      </c>
      <c r="G159" s="912">
        <v>35.147810999999997</v>
      </c>
      <c r="H159" s="912">
        <v>-118.88466</v>
      </c>
      <c r="I159" s="912">
        <v>5.3860929999999998</v>
      </c>
      <c r="J159" t="s">
        <v>74</v>
      </c>
      <c r="K159" t="s">
        <v>479</v>
      </c>
      <c r="L159" s="912">
        <v>9.6189419163891969</v>
      </c>
      <c r="M159">
        <v>8</v>
      </c>
      <c r="N159" s="912">
        <v>1.2023677395486496</v>
      </c>
      <c r="O159" t="s">
        <v>127</v>
      </c>
      <c r="P159" t="s">
        <v>470</v>
      </c>
      <c r="Q159" t="s">
        <v>127</v>
      </c>
      <c r="R159">
        <v>180</v>
      </c>
      <c r="Y159">
        <v>22.79</v>
      </c>
      <c r="Z159">
        <v>6.14</v>
      </c>
      <c r="AA159">
        <v>136.96</v>
      </c>
      <c r="AB159">
        <v>91.86</v>
      </c>
      <c r="AC159" s="784"/>
      <c r="AD159" s="1150"/>
      <c r="AE159" s="1150"/>
      <c r="AF159" s="1150"/>
      <c r="AG159" s="1150"/>
      <c r="AH159" s="1150"/>
      <c r="AI159" s="1150"/>
      <c r="AJ159" s="1150"/>
      <c r="AK159" s="1150">
        <v>0.29352168949771601</v>
      </c>
      <c r="AL159" s="1150">
        <v>0.27988387978141999</v>
      </c>
      <c r="AM159" s="1150">
        <v>0.24646118721461099</v>
      </c>
      <c r="AN159" s="1150">
        <v>0.25081335616438299</v>
      </c>
      <c r="AO159" s="1150">
        <v>0.25976027397260198</v>
      </c>
      <c r="AP159" s="1150">
        <v>0.238672586520947</v>
      </c>
      <c r="AQ159" s="1150">
        <v>0.26295662100456602</v>
      </c>
      <c r="AR159" s="1150">
        <v>0.26485445205479402</v>
      </c>
      <c r="AS159" s="1150">
        <v>0.26065924657534201</v>
      </c>
    </row>
    <row r="160" spans="1:45" x14ac:dyDescent="0.2">
      <c r="A160">
        <v>59319</v>
      </c>
      <c r="B160" t="s">
        <v>686</v>
      </c>
      <c r="C160" s="783">
        <v>41973</v>
      </c>
      <c r="D160">
        <v>2014</v>
      </c>
      <c r="E160" t="s">
        <v>1</v>
      </c>
      <c r="F160" t="s">
        <v>24</v>
      </c>
      <c r="G160" s="912">
        <v>40.230141000000003</v>
      </c>
      <c r="H160" s="912">
        <v>-74.225830000000002</v>
      </c>
      <c r="I160" s="912">
        <v>4.0066309999999996</v>
      </c>
      <c r="J160" t="s">
        <v>74</v>
      </c>
      <c r="K160" t="s">
        <v>479</v>
      </c>
      <c r="L160" s="912">
        <v>9.9360999999999997</v>
      </c>
      <c r="M160">
        <v>8</v>
      </c>
      <c r="N160" s="912">
        <v>1.2420125</v>
      </c>
      <c r="O160" t="s">
        <v>486</v>
      </c>
      <c r="P160" t="s">
        <v>486</v>
      </c>
      <c r="Q160">
        <v>20</v>
      </c>
      <c r="R160">
        <v>180</v>
      </c>
      <c r="Y160">
        <v>23.6</v>
      </c>
      <c r="AA160">
        <v>163.4</v>
      </c>
      <c r="AB160">
        <v>111.36</v>
      </c>
      <c r="AC160" s="784"/>
      <c r="AD160" s="1150"/>
      <c r="AE160" s="1150"/>
      <c r="AF160" s="1150"/>
      <c r="AG160" s="1150"/>
      <c r="AH160" s="1150"/>
      <c r="AI160" s="1150"/>
      <c r="AJ160" s="1150"/>
      <c r="AK160" s="1150">
        <v>0.19365011415525099</v>
      </c>
      <c r="AL160" s="1150">
        <v>0.17728255919854199</v>
      </c>
      <c r="AM160" s="1150">
        <v>0.182719748858447</v>
      </c>
      <c r="AN160" s="1150">
        <v>0.17023401826484</v>
      </c>
      <c r="AO160" s="1150">
        <v>0.190696347031963</v>
      </c>
      <c r="AP160" s="1150">
        <v>0.17628642987249499</v>
      </c>
      <c r="AQ160" s="1150">
        <v>0.18330479452054799</v>
      </c>
      <c r="AR160" s="1150">
        <v>0.19489155251141499</v>
      </c>
      <c r="AS160" s="1150">
        <v>0.18316210045662101</v>
      </c>
    </row>
    <row r="161" spans="1:45" x14ac:dyDescent="0.2">
      <c r="A161">
        <v>58615</v>
      </c>
      <c r="B161" t="s">
        <v>684</v>
      </c>
      <c r="C161" s="783">
        <v>41851</v>
      </c>
      <c r="D161">
        <v>2014</v>
      </c>
      <c r="E161" t="s">
        <v>4</v>
      </c>
      <c r="F161" t="s">
        <v>48</v>
      </c>
      <c r="G161" s="912">
        <v>39.797790999999997</v>
      </c>
      <c r="H161" s="912">
        <v>-86.223510000000005</v>
      </c>
      <c r="I161" s="912">
        <v>4.007987</v>
      </c>
      <c r="J161" t="s">
        <v>74</v>
      </c>
      <c r="K161" t="s">
        <v>479</v>
      </c>
      <c r="L161" s="912">
        <v>11.20392</v>
      </c>
      <c r="M161">
        <v>8.8204999999999991</v>
      </c>
      <c r="N161" s="912">
        <v>1.2702137067059691</v>
      </c>
      <c r="O161" t="s">
        <v>486</v>
      </c>
      <c r="P161" t="s">
        <v>486</v>
      </c>
      <c r="Q161">
        <v>26</v>
      </c>
      <c r="R161">
        <v>180</v>
      </c>
      <c r="Y161">
        <v>33.770000000000003</v>
      </c>
      <c r="Z161">
        <v>15.19</v>
      </c>
      <c r="AA161">
        <v>136.28</v>
      </c>
      <c r="AB161">
        <v>95.71</v>
      </c>
      <c r="AC161" s="784"/>
      <c r="AD161" s="1150"/>
      <c r="AE161" s="1150"/>
      <c r="AF161" s="1150"/>
      <c r="AG161" s="1150"/>
      <c r="AH161" s="1150"/>
      <c r="AI161" s="1150"/>
      <c r="AJ161" s="1150"/>
      <c r="AK161" s="1150">
        <v>0.18477929984779301</v>
      </c>
      <c r="AL161" s="1150">
        <v>0.17892380085003001</v>
      </c>
      <c r="AM161" s="1150">
        <v>0.17860223236935499</v>
      </c>
      <c r="AN161" s="1150">
        <v>0.16953323186199801</v>
      </c>
      <c r="AO161" s="1150">
        <v>0.161783358701166</v>
      </c>
      <c r="AP161" s="1150">
        <v>0.157356810362274</v>
      </c>
      <c r="AQ161" s="1150">
        <v>0.155416032470827</v>
      </c>
      <c r="AR161" s="1150">
        <v>0.16179604261795999</v>
      </c>
      <c r="AS161" s="1150">
        <v>0.15819053735085201</v>
      </c>
    </row>
    <row r="162" spans="1:45" x14ac:dyDescent="0.2">
      <c r="A162">
        <v>59618</v>
      </c>
      <c r="B162" t="s">
        <v>683</v>
      </c>
      <c r="C162" s="783">
        <v>42004</v>
      </c>
      <c r="D162">
        <v>2014</v>
      </c>
      <c r="E162" t="s">
        <v>72</v>
      </c>
      <c r="F162" t="s">
        <v>13</v>
      </c>
      <c r="G162" s="912">
        <v>34.809911</v>
      </c>
      <c r="H162" s="912">
        <v>-106.51749</v>
      </c>
      <c r="I162" s="912">
        <v>5.6456439999999999</v>
      </c>
      <c r="J162" t="s">
        <v>74</v>
      </c>
      <c r="K162" t="s">
        <v>485</v>
      </c>
      <c r="L162" s="912">
        <v>11.37</v>
      </c>
      <c r="M162">
        <v>9.1199999999999992</v>
      </c>
      <c r="N162" s="912">
        <v>1.2467105263157896</v>
      </c>
      <c r="O162" t="s">
        <v>127</v>
      </c>
      <c r="P162" t="s">
        <v>470</v>
      </c>
      <c r="Q162" t="s">
        <v>127</v>
      </c>
      <c r="R162">
        <v>180</v>
      </c>
      <c r="Y162">
        <v>28.27</v>
      </c>
      <c r="Z162">
        <v>15.66</v>
      </c>
      <c r="AA162">
        <v>73.09</v>
      </c>
      <c r="AB162">
        <v>51.36</v>
      </c>
      <c r="AC162" s="784"/>
      <c r="AD162" s="1150"/>
      <c r="AE162" s="1150"/>
      <c r="AF162" s="1150"/>
      <c r="AG162" s="1150"/>
      <c r="AH162" s="1150"/>
      <c r="AI162" s="1150"/>
      <c r="AJ162" s="1150"/>
      <c r="AK162" s="1150">
        <v>0.264372045982536</v>
      </c>
      <c r="AL162" s="1150">
        <v>0.307426980474866</v>
      </c>
      <c r="AM162" s="1150">
        <v>0.31034707201794398</v>
      </c>
      <c r="AN162" s="1150">
        <v>0.31077265080509497</v>
      </c>
      <c r="AO162" s="1150">
        <v>0.29725426580149</v>
      </c>
      <c r="AP162" s="1150">
        <v>0.311259207330712</v>
      </c>
      <c r="AQ162" s="1150">
        <v>0.306792237442922</v>
      </c>
      <c r="AR162" s="1150">
        <v>0.29799277016742698</v>
      </c>
      <c r="AS162" s="1150">
        <v>0.30203576864535697</v>
      </c>
    </row>
    <row r="163" spans="1:45" x14ac:dyDescent="0.2">
      <c r="A163">
        <v>58398</v>
      </c>
      <c r="B163" t="s">
        <v>680</v>
      </c>
      <c r="C163" s="783">
        <v>41790</v>
      </c>
      <c r="D163">
        <v>2014</v>
      </c>
      <c r="E163" t="s">
        <v>72</v>
      </c>
      <c r="F163" t="s">
        <v>28</v>
      </c>
      <c r="G163" s="912">
        <v>32.712651000000001</v>
      </c>
      <c r="H163" s="912">
        <v>-115.54043</v>
      </c>
      <c r="I163" s="912">
        <v>5.8901110000000001</v>
      </c>
      <c r="J163" t="s">
        <v>74</v>
      </c>
      <c r="K163" t="s">
        <v>479</v>
      </c>
      <c r="L163" s="912">
        <v>13.127000000000001</v>
      </c>
      <c r="M163">
        <v>10</v>
      </c>
      <c r="N163" s="912">
        <v>1.3127</v>
      </c>
      <c r="O163" t="s">
        <v>127</v>
      </c>
      <c r="P163" t="s">
        <v>470</v>
      </c>
      <c r="Q163" t="s">
        <v>127</v>
      </c>
      <c r="R163">
        <v>180</v>
      </c>
      <c r="AA163">
        <v>119.62</v>
      </c>
      <c r="AB163">
        <v>80.900000000000006</v>
      </c>
      <c r="AC163" s="784"/>
      <c r="AD163" s="1150"/>
      <c r="AE163" s="1150"/>
      <c r="AF163" s="1150"/>
      <c r="AG163" s="1150"/>
      <c r="AH163" s="1150"/>
      <c r="AI163" s="1150"/>
      <c r="AJ163" s="1150"/>
      <c r="AK163" s="1150">
        <v>0.30210045662100399</v>
      </c>
      <c r="AL163" s="1150">
        <v>0.29513888888888801</v>
      </c>
      <c r="AM163" s="1150">
        <v>0.298356164383561</v>
      </c>
      <c r="AN163" s="1150">
        <v>0.29278538812785398</v>
      </c>
      <c r="AO163" s="1150">
        <v>0.29702054794520499</v>
      </c>
      <c r="AP163" s="1150">
        <v>0.279337431693989</v>
      </c>
      <c r="AQ163" s="1150">
        <v>0.29235159817351603</v>
      </c>
      <c r="AR163" s="1150">
        <v>0.29413242009132401</v>
      </c>
      <c r="AS163" s="1150">
        <v>0.29133561643835598</v>
      </c>
    </row>
    <row r="164" spans="1:45" x14ac:dyDescent="0.2">
      <c r="A164">
        <v>58417</v>
      </c>
      <c r="B164" t="s">
        <v>682</v>
      </c>
      <c r="C164" s="783">
        <v>41973</v>
      </c>
      <c r="D164">
        <v>2014</v>
      </c>
      <c r="E164" t="s">
        <v>7</v>
      </c>
      <c r="F164" t="s">
        <v>28</v>
      </c>
      <c r="G164" s="912">
        <v>34.397761000000003</v>
      </c>
      <c r="H164" s="912">
        <v>-116.86548000000001</v>
      </c>
      <c r="I164" s="912">
        <v>5.7028569999999998</v>
      </c>
      <c r="J164" t="s">
        <v>74</v>
      </c>
      <c r="K164" t="s">
        <v>479</v>
      </c>
      <c r="L164" s="912">
        <v>12.4</v>
      </c>
      <c r="M164">
        <v>10</v>
      </c>
      <c r="N164" s="912">
        <v>1.24</v>
      </c>
      <c r="O164" t="s">
        <v>127</v>
      </c>
      <c r="P164" t="s">
        <v>470</v>
      </c>
      <c r="Q164" t="s">
        <v>127</v>
      </c>
      <c r="R164">
        <v>180</v>
      </c>
      <c r="Y164">
        <v>24.15</v>
      </c>
      <c r="Z164">
        <v>5.16</v>
      </c>
      <c r="AA164">
        <v>91.86</v>
      </c>
      <c r="AB164">
        <v>63.64</v>
      </c>
      <c r="AC164" s="784">
        <v>98.299172773523722</v>
      </c>
      <c r="AD164" s="1150"/>
      <c r="AE164" s="1150"/>
      <c r="AF164" s="1150"/>
      <c r="AG164" s="1150"/>
      <c r="AH164" s="1150"/>
      <c r="AI164" s="1150"/>
      <c r="AJ164" s="1150"/>
      <c r="AK164" s="1150">
        <v>0.28619863013698599</v>
      </c>
      <c r="AL164" s="1150">
        <v>0.26131602914389701</v>
      </c>
      <c r="AM164" s="1150">
        <v>0.27198630136986301</v>
      </c>
      <c r="AN164" s="1150">
        <v>0.27529680365296799</v>
      </c>
      <c r="AO164" s="1150">
        <v>0.27184931506849302</v>
      </c>
      <c r="AP164" s="1150">
        <v>0.26145264116575501</v>
      </c>
      <c r="AQ164" s="1150">
        <v>0.25847031963470302</v>
      </c>
      <c r="AR164" s="1150">
        <v>0.26908675799086701</v>
      </c>
      <c r="AS164" s="1150">
        <v>0.271381278538812</v>
      </c>
    </row>
    <row r="165" spans="1:45" x14ac:dyDescent="0.2">
      <c r="A165">
        <v>58502</v>
      </c>
      <c r="B165" t="s">
        <v>681</v>
      </c>
      <c r="C165" s="783">
        <v>41698</v>
      </c>
      <c r="D165">
        <v>2014</v>
      </c>
      <c r="E165" t="s">
        <v>7</v>
      </c>
      <c r="F165" t="s">
        <v>28</v>
      </c>
      <c r="G165" s="912">
        <v>35.018821000000003</v>
      </c>
      <c r="H165" s="912">
        <v>-118.17665</v>
      </c>
      <c r="I165" s="912">
        <v>5.8443699999999996</v>
      </c>
      <c r="J165" t="s">
        <v>74</v>
      </c>
      <c r="K165" t="s">
        <v>479</v>
      </c>
      <c r="L165" s="912">
        <v>11.058</v>
      </c>
      <c r="M165">
        <v>10</v>
      </c>
      <c r="N165" s="912">
        <v>1.1057999999999999</v>
      </c>
      <c r="O165" t="s">
        <v>127</v>
      </c>
      <c r="P165" t="s">
        <v>470</v>
      </c>
      <c r="Q165" t="s">
        <v>127</v>
      </c>
      <c r="R165">
        <v>180</v>
      </c>
      <c r="Y165">
        <v>23.3</v>
      </c>
      <c r="Z165">
        <v>5.98</v>
      </c>
      <c r="AA165">
        <v>106.58</v>
      </c>
      <c r="AB165">
        <v>72.37</v>
      </c>
      <c r="AC165" s="784"/>
      <c r="AD165" s="1150"/>
      <c r="AE165" s="1150"/>
      <c r="AF165" s="1150"/>
      <c r="AG165" s="1150"/>
      <c r="AH165" s="1150"/>
      <c r="AI165" s="1150"/>
      <c r="AJ165" s="1150"/>
      <c r="AK165" s="1150">
        <v>0.29445205479452002</v>
      </c>
      <c r="AL165" s="1150">
        <v>0.30111566484517299</v>
      </c>
      <c r="AM165" s="1150">
        <v>0.28820776255707697</v>
      </c>
      <c r="AN165" s="1150">
        <v>0.28744292237442898</v>
      </c>
      <c r="AO165" s="1150">
        <v>0.261187214611872</v>
      </c>
      <c r="AP165" s="1150">
        <v>0.26161202185792298</v>
      </c>
      <c r="AQ165" s="1150">
        <v>0.25966894977168897</v>
      </c>
      <c r="AR165" s="1150">
        <v>0.237477168949771</v>
      </c>
      <c r="AS165" s="1150">
        <v>0.24995433789954299</v>
      </c>
    </row>
    <row r="166" spans="1:45" x14ac:dyDescent="0.2">
      <c r="A166">
        <v>59407</v>
      </c>
      <c r="B166" t="s">
        <v>679</v>
      </c>
      <c r="C166" s="783">
        <v>41942</v>
      </c>
      <c r="D166">
        <v>2014</v>
      </c>
      <c r="E166" t="s">
        <v>72</v>
      </c>
      <c r="F166" t="s">
        <v>15</v>
      </c>
      <c r="G166" s="912">
        <v>31.978332999999999</v>
      </c>
      <c r="H166" s="912">
        <v>-106.42749999999999</v>
      </c>
      <c r="I166" s="912">
        <v>5.7401369999999998</v>
      </c>
      <c r="J166" t="s">
        <v>74</v>
      </c>
      <c r="K166" t="s">
        <v>479</v>
      </c>
      <c r="L166" s="912">
        <v>13.047929999999999</v>
      </c>
      <c r="M166">
        <v>10.416</v>
      </c>
      <c r="N166" s="912">
        <v>1.252681451612903</v>
      </c>
      <c r="O166" t="s">
        <v>127</v>
      </c>
      <c r="P166" t="s">
        <v>470</v>
      </c>
      <c r="Q166" t="s">
        <v>127</v>
      </c>
      <c r="R166">
        <v>177</v>
      </c>
      <c r="AA166">
        <v>81.94</v>
      </c>
      <c r="AB166">
        <v>57.16</v>
      </c>
      <c r="AC166" s="784">
        <v>53.078034308434425</v>
      </c>
      <c r="AD166" s="1150"/>
      <c r="AE166" s="1150"/>
      <c r="AF166" s="1150"/>
      <c r="AG166" s="1150"/>
      <c r="AH166" s="1150"/>
      <c r="AI166" s="1150"/>
      <c r="AJ166" s="1150"/>
      <c r="AK166" s="1150">
        <v>0.29827662395050802</v>
      </c>
      <c r="AL166" s="1150">
        <v>0.30830388445406898</v>
      </c>
      <c r="AM166" s="1150">
        <v>0.30138915191942101</v>
      </c>
      <c r="AN166" s="1150">
        <v>0.28852257503384299</v>
      </c>
      <c r="AO166" s="1150">
        <v>0.295832631918579</v>
      </c>
      <c r="AP166" s="1150">
        <v>0.31382336338378097</v>
      </c>
      <c r="AQ166" s="1150">
        <v>0.28510317811024799</v>
      </c>
      <c r="AR166" s="1150">
        <v>0.28168378118665299</v>
      </c>
      <c r="AS166" s="1150"/>
    </row>
    <row r="167" spans="1:45" x14ac:dyDescent="0.2">
      <c r="A167">
        <v>58640</v>
      </c>
      <c r="B167" t="s">
        <v>678</v>
      </c>
      <c r="C167" s="783">
        <v>41912</v>
      </c>
      <c r="D167">
        <v>2014</v>
      </c>
      <c r="E167" t="s">
        <v>11</v>
      </c>
      <c r="F167" t="s">
        <v>11</v>
      </c>
      <c r="G167" s="912">
        <v>21.901841000000001</v>
      </c>
      <c r="H167" s="912">
        <v>-159.45128</v>
      </c>
      <c r="I167" s="912">
        <v>4.787617</v>
      </c>
      <c r="J167" t="s">
        <v>74</v>
      </c>
      <c r="K167" t="s">
        <v>479</v>
      </c>
      <c r="L167" s="912">
        <v>14.257</v>
      </c>
      <c r="M167">
        <v>12</v>
      </c>
      <c r="N167" s="912">
        <v>1.1880833333333334</v>
      </c>
      <c r="O167" t="s">
        <v>486</v>
      </c>
      <c r="P167" t="s">
        <v>486</v>
      </c>
      <c r="Q167">
        <v>20</v>
      </c>
      <c r="R167">
        <v>180</v>
      </c>
      <c r="AA167">
        <v>181.9</v>
      </c>
      <c r="AB167">
        <v>121.95</v>
      </c>
      <c r="AC167" s="784">
        <v>167.32002997165498</v>
      </c>
      <c r="AD167" s="1150"/>
      <c r="AE167" s="1150"/>
      <c r="AF167" s="1150"/>
      <c r="AG167" s="1150"/>
      <c r="AH167" s="1150"/>
      <c r="AI167" s="1150"/>
      <c r="AJ167" s="1150"/>
      <c r="AK167" s="1150">
        <v>0.20534246575342399</v>
      </c>
      <c r="AL167" s="1150">
        <v>0.21371243169398901</v>
      </c>
      <c r="AM167" s="1150">
        <v>0.207505707762557</v>
      </c>
      <c r="AN167" s="1150">
        <v>0.17596080669710801</v>
      </c>
      <c r="AO167" s="1150">
        <v>0.16862633181126299</v>
      </c>
      <c r="AP167" s="1150">
        <v>0.19946303885853001</v>
      </c>
      <c r="AQ167" s="1150">
        <v>0.19559550989345501</v>
      </c>
      <c r="AR167" s="1150">
        <v>0.203700532724505</v>
      </c>
      <c r="AS167" s="1150">
        <v>0.197241248097412</v>
      </c>
    </row>
    <row r="168" spans="1:45" x14ac:dyDescent="0.2">
      <c r="A168">
        <v>58718</v>
      </c>
      <c r="B168" t="s">
        <v>677</v>
      </c>
      <c r="C168" s="783">
        <v>41759</v>
      </c>
      <c r="D168">
        <v>2014</v>
      </c>
      <c r="E168" t="s">
        <v>7</v>
      </c>
      <c r="F168" t="s">
        <v>28</v>
      </c>
      <c r="G168" s="912">
        <v>35.147120999999999</v>
      </c>
      <c r="H168" s="912">
        <v>-118.886191</v>
      </c>
      <c r="I168" s="912">
        <v>5.3860929999999998</v>
      </c>
      <c r="J168" t="s">
        <v>74</v>
      </c>
      <c r="K168" t="s">
        <v>479</v>
      </c>
      <c r="L168" s="912">
        <v>15.684697365775186</v>
      </c>
      <c r="M168">
        <v>12</v>
      </c>
      <c r="N168" s="912">
        <v>1.3070581138145989</v>
      </c>
      <c r="O168" t="s">
        <v>127</v>
      </c>
      <c r="P168" t="s">
        <v>470</v>
      </c>
      <c r="Q168" t="s">
        <v>127</v>
      </c>
      <c r="R168">
        <v>180</v>
      </c>
      <c r="Y168">
        <v>22.78</v>
      </c>
      <c r="Z168">
        <v>5.65</v>
      </c>
      <c r="AA168">
        <v>143.5</v>
      </c>
      <c r="AB168">
        <v>96.24</v>
      </c>
      <c r="AC168" s="784"/>
      <c r="AD168" s="1150"/>
      <c r="AE168" s="1150"/>
      <c r="AF168" s="1150"/>
      <c r="AG168" s="1150"/>
      <c r="AH168" s="1150"/>
      <c r="AI168" s="1150"/>
      <c r="AJ168" s="1150"/>
      <c r="AK168" s="1150">
        <v>0.29189497716894902</v>
      </c>
      <c r="AL168" s="1150">
        <v>0.28998747723132901</v>
      </c>
      <c r="AM168" s="1150">
        <v>0.26757039573820401</v>
      </c>
      <c r="AN168" s="1150">
        <v>0.24384512937595099</v>
      </c>
      <c r="AO168" s="1150">
        <v>0.25833333333333303</v>
      </c>
      <c r="AP168" s="1150">
        <v>0.245835230722525</v>
      </c>
      <c r="AQ168" s="1150">
        <v>0.27478120243531201</v>
      </c>
      <c r="AR168" s="1150">
        <v>0.279004946727549</v>
      </c>
      <c r="AS168" s="1150">
        <v>0.27499048706240398</v>
      </c>
    </row>
    <row r="169" spans="1:45" x14ac:dyDescent="0.2">
      <c r="A169">
        <v>59779</v>
      </c>
      <c r="B169" t="s">
        <v>676</v>
      </c>
      <c r="C169" s="783">
        <v>41690</v>
      </c>
      <c r="D169">
        <v>2014</v>
      </c>
      <c r="E169" t="s">
        <v>72</v>
      </c>
      <c r="F169" t="s">
        <v>38</v>
      </c>
      <c r="G169" s="912">
        <v>32.145881000000003</v>
      </c>
      <c r="H169" s="912">
        <v>-110.879541</v>
      </c>
      <c r="I169" s="912">
        <v>5.797695</v>
      </c>
      <c r="J169" t="s">
        <v>74</v>
      </c>
      <c r="K169" t="s">
        <v>479</v>
      </c>
      <c r="L169" s="912">
        <v>16.53</v>
      </c>
      <c r="M169">
        <v>12.6</v>
      </c>
      <c r="N169" s="912">
        <v>1.3119047619047621</v>
      </c>
      <c r="O169" t="s">
        <v>127</v>
      </c>
      <c r="P169" t="s">
        <v>470</v>
      </c>
      <c r="Q169" t="s">
        <v>127</v>
      </c>
      <c r="R169">
        <v>180</v>
      </c>
      <c r="AA169">
        <v>185.78</v>
      </c>
      <c r="AB169">
        <v>124.7</v>
      </c>
      <c r="AC169" s="784"/>
      <c r="AD169" s="1150"/>
      <c r="AE169" s="1150"/>
      <c r="AF169" s="1150"/>
      <c r="AG169" s="1150"/>
      <c r="AH169" s="1150"/>
      <c r="AI169" s="1150"/>
      <c r="AJ169" s="1150"/>
      <c r="AK169" s="1150"/>
      <c r="AL169" s="1150"/>
      <c r="AM169" s="1150"/>
      <c r="AN169" s="1150">
        <v>2.2976009277379101E-2</v>
      </c>
      <c r="AO169" s="1150">
        <v>0.27321156773211502</v>
      </c>
      <c r="AP169" s="1150">
        <v>0.28229537109318498</v>
      </c>
      <c r="AQ169" s="1150">
        <v>0.25057077625570701</v>
      </c>
      <c r="AR169" s="1150">
        <v>0.249882220772631</v>
      </c>
      <c r="AS169" s="1150">
        <v>0.28497137058780803</v>
      </c>
    </row>
    <row r="170" spans="1:45" x14ac:dyDescent="0.2">
      <c r="A170">
        <v>8223</v>
      </c>
      <c r="B170" t="s">
        <v>673</v>
      </c>
      <c r="C170" s="783">
        <v>42004</v>
      </c>
      <c r="D170">
        <v>2014</v>
      </c>
      <c r="E170" t="s">
        <v>72</v>
      </c>
      <c r="F170" t="s">
        <v>38</v>
      </c>
      <c r="G170" s="912">
        <v>34.296030999999999</v>
      </c>
      <c r="H170" s="912">
        <v>-109.26772099999999</v>
      </c>
      <c r="I170" s="912">
        <v>5.4530630000000002</v>
      </c>
      <c r="J170" t="s">
        <v>74</v>
      </c>
      <c r="K170" t="s">
        <v>674</v>
      </c>
      <c r="L170" s="912">
        <v>16.61</v>
      </c>
      <c r="M170">
        <v>13.624000000000001</v>
      </c>
      <c r="N170" s="912">
        <v>1.2191720493247209</v>
      </c>
      <c r="O170" t="s">
        <v>482</v>
      </c>
      <c r="P170" t="s">
        <v>675</v>
      </c>
      <c r="Q170" t="s">
        <v>127</v>
      </c>
      <c r="R170">
        <v>180</v>
      </c>
      <c r="S170" t="s">
        <v>471</v>
      </c>
      <c r="AA170">
        <v>338.16</v>
      </c>
      <c r="AB170">
        <v>221.39</v>
      </c>
      <c r="AC170" s="784"/>
      <c r="AD170" s="1150"/>
      <c r="AE170" s="1150"/>
      <c r="AF170" s="1150"/>
      <c r="AG170" s="1150"/>
      <c r="AH170" s="1150"/>
      <c r="AI170" s="1150"/>
      <c r="AJ170" s="1150"/>
      <c r="AK170" s="1150"/>
      <c r="AL170" s="1150"/>
      <c r="AM170" s="1150"/>
      <c r="AN170" s="1150"/>
      <c r="AO170" s="1150"/>
      <c r="AP170" s="1150"/>
      <c r="AQ170" s="1150"/>
      <c r="AR170" s="1150"/>
      <c r="AS170" s="1150"/>
    </row>
    <row r="171" spans="1:45" x14ac:dyDescent="0.2">
      <c r="A171" t="s">
        <v>671</v>
      </c>
      <c r="B171" t="s">
        <v>672</v>
      </c>
      <c r="C171" s="783">
        <v>41730</v>
      </c>
      <c r="D171">
        <v>2014</v>
      </c>
      <c r="E171" t="s">
        <v>6</v>
      </c>
      <c r="F171" t="s">
        <v>23</v>
      </c>
      <c r="G171" s="912">
        <v>42.199320999999998</v>
      </c>
      <c r="H171" s="912">
        <v>-72.22439</v>
      </c>
      <c r="I171" s="912">
        <v>3.8116699999999999</v>
      </c>
      <c r="J171" t="s">
        <v>74</v>
      </c>
      <c r="K171" t="s">
        <v>479</v>
      </c>
      <c r="L171" s="912">
        <v>17.2</v>
      </c>
      <c r="M171">
        <v>14</v>
      </c>
      <c r="N171" s="912">
        <v>1.2285714285714284</v>
      </c>
      <c r="O171" t="s">
        <v>486</v>
      </c>
      <c r="P171" t="s">
        <v>486</v>
      </c>
      <c r="Q171">
        <v>25</v>
      </c>
      <c r="R171">
        <v>180</v>
      </c>
      <c r="Y171">
        <v>29.82</v>
      </c>
      <c r="Z171">
        <v>3.68</v>
      </c>
      <c r="AC171" s="784"/>
      <c r="AD171" s="1150"/>
      <c r="AE171" s="1150"/>
      <c r="AF171" s="1150"/>
      <c r="AG171" s="1150"/>
      <c r="AH171" s="1150"/>
      <c r="AI171" s="1150"/>
      <c r="AJ171" s="1150"/>
      <c r="AK171" s="1150"/>
      <c r="AL171" s="1150"/>
      <c r="AM171" s="1150"/>
      <c r="AN171" s="1150"/>
      <c r="AO171" s="1150"/>
      <c r="AP171" s="1150"/>
      <c r="AQ171" s="1150"/>
      <c r="AR171" s="1150"/>
      <c r="AS171" s="1150"/>
    </row>
    <row r="172" spans="1:45" x14ac:dyDescent="0.2">
      <c r="A172">
        <v>58990</v>
      </c>
      <c r="B172" t="s">
        <v>670</v>
      </c>
      <c r="C172" s="783">
        <v>42004</v>
      </c>
      <c r="D172">
        <v>2014</v>
      </c>
      <c r="E172" t="s">
        <v>7</v>
      </c>
      <c r="F172" t="s">
        <v>28</v>
      </c>
      <c r="G172" s="912">
        <v>35.020350999999998</v>
      </c>
      <c r="H172" s="912">
        <v>-118.17667</v>
      </c>
      <c r="I172" s="912">
        <v>5.8443699999999996</v>
      </c>
      <c r="J172" t="s">
        <v>74</v>
      </c>
      <c r="K172" t="s">
        <v>479</v>
      </c>
      <c r="L172" s="912">
        <v>19.95</v>
      </c>
      <c r="M172">
        <v>15</v>
      </c>
      <c r="N172" s="912">
        <v>1.3299999999999998</v>
      </c>
      <c r="O172" t="s">
        <v>127</v>
      </c>
      <c r="P172" t="s">
        <v>470</v>
      </c>
      <c r="Q172" t="s">
        <v>127</v>
      </c>
      <c r="R172">
        <v>180</v>
      </c>
      <c r="Y172">
        <v>23.58</v>
      </c>
      <c r="Z172">
        <v>5.03</v>
      </c>
      <c r="AA172">
        <v>115.47</v>
      </c>
      <c r="AB172">
        <v>78.48</v>
      </c>
      <c r="AC172" s="784">
        <v>72.625074707688384</v>
      </c>
      <c r="AD172" s="1150"/>
      <c r="AE172" s="1150"/>
      <c r="AF172" s="1150"/>
      <c r="AG172" s="1150"/>
      <c r="AH172" s="1150"/>
      <c r="AI172" s="1150"/>
      <c r="AJ172" s="1150"/>
      <c r="AK172" s="1150">
        <v>0.328318112633181</v>
      </c>
      <c r="AL172" s="1150">
        <v>0.33576199149969599</v>
      </c>
      <c r="AM172" s="1150">
        <v>0.32015220700152203</v>
      </c>
      <c r="AN172" s="1150">
        <v>0.31263318112633098</v>
      </c>
      <c r="AO172" s="1150">
        <v>0.31943683409436802</v>
      </c>
      <c r="AP172" s="1150">
        <v>0.32342137219186401</v>
      </c>
      <c r="AQ172" s="1150">
        <v>0.31592085235920803</v>
      </c>
      <c r="AR172" s="1150">
        <v>0.29687214611872098</v>
      </c>
      <c r="AS172" s="1150">
        <v>0.260479452054794</v>
      </c>
    </row>
    <row r="173" spans="1:45" x14ac:dyDescent="0.2">
      <c r="A173">
        <v>59184</v>
      </c>
      <c r="B173" t="s">
        <v>669</v>
      </c>
      <c r="C173" s="783">
        <v>42004</v>
      </c>
      <c r="D173">
        <v>2014</v>
      </c>
      <c r="E173" t="s">
        <v>73</v>
      </c>
      <c r="F173" t="s">
        <v>263</v>
      </c>
      <c r="G173" s="912">
        <v>35.131943999999997</v>
      </c>
      <c r="H173" s="912">
        <v>-88.586667000000006</v>
      </c>
      <c r="I173" s="912">
        <v>4.3718139999999996</v>
      </c>
      <c r="J173" t="s">
        <v>74</v>
      </c>
      <c r="K173" t="s">
        <v>479</v>
      </c>
      <c r="L173" s="912">
        <v>20</v>
      </c>
      <c r="M173">
        <v>15.84</v>
      </c>
      <c r="N173" s="912">
        <v>1.2626262626262625</v>
      </c>
      <c r="O173" t="s">
        <v>486</v>
      </c>
      <c r="P173" t="s">
        <v>486</v>
      </c>
      <c r="Q173">
        <v>25</v>
      </c>
      <c r="R173">
        <v>179</v>
      </c>
      <c r="Y173">
        <v>30.73</v>
      </c>
      <c r="Z173">
        <v>34.46</v>
      </c>
      <c r="AA173">
        <v>119.69</v>
      </c>
      <c r="AB173">
        <v>84</v>
      </c>
      <c r="AC173" s="784"/>
      <c r="AD173" s="1150"/>
      <c r="AE173" s="1150"/>
      <c r="AF173" s="1150"/>
      <c r="AG173" s="1150"/>
      <c r="AH173" s="1150"/>
      <c r="AI173" s="1150"/>
      <c r="AJ173" s="1150"/>
      <c r="AK173" s="1150">
        <v>0.197191665513583</v>
      </c>
      <c r="AL173" s="1150">
        <v>0.19644446514323499</v>
      </c>
      <c r="AM173" s="1150">
        <v>0.18451495549098201</v>
      </c>
      <c r="AN173" s="1150">
        <v>0.18365014298233401</v>
      </c>
      <c r="AO173" s="1150">
        <v>0.16603679488953399</v>
      </c>
      <c r="AP173" s="1150">
        <v>0.17173528315946299</v>
      </c>
      <c r="AQ173" s="1150">
        <v>0.18403210184032101</v>
      </c>
      <c r="AR173" s="1150">
        <v>0.19497918684562501</v>
      </c>
      <c r="AS173" s="1150">
        <v>0.187325596144089</v>
      </c>
    </row>
    <row r="174" spans="1:45" x14ac:dyDescent="0.2">
      <c r="A174">
        <v>59188</v>
      </c>
      <c r="B174" t="s">
        <v>668</v>
      </c>
      <c r="C174" s="783">
        <v>41973</v>
      </c>
      <c r="D174">
        <v>2014</v>
      </c>
      <c r="E174" t="s">
        <v>73</v>
      </c>
      <c r="F174" t="s">
        <v>263</v>
      </c>
      <c r="G174" s="912">
        <v>35.148651000000001</v>
      </c>
      <c r="H174" s="912">
        <v>-88.555989999999994</v>
      </c>
      <c r="I174" s="912">
        <v>4.3718139999999996</v>
      </c>
      <c r="J174" t="s">
        <v>74</v>
      </c>
      <c r="K174" t="s">
        <v>479</v>
      </c>
      <c r="L174" s="912">
        <v>20</v>
      </c>
      <c r="M174">
        <v>15.84</v>
      </c>
      <c r="N174" s="912">
        <v>1.2626262626262625</v>
      </c>
      <c r="O174" t="s">
        <v>486</v>
      </c>
      <c r="P174" t="s">
        <v>486</v>
      </c>
      <c r="Q174">
        <v>25</v>
      </c>
      <c r="R174">
        <v>178</v>
      </c>
      <c r="Y174">
        <v>30.68</v>
      </c>
      <c r="Z174">
        <v>34.020000000000003</v>
      </c>
      <c r="AA174">
        <v>117.85</v>
      </c>
      <c r="AB174">
        <v>82.73</v>
      </c>
      <c r="AC174" s="784"/>
      <c r="AD174" s="1150"/>
      <c r="AE174" s="1150"/>
      <c r="AF174" s="1150"/>
      <c r="AG174" s="1150"/>
      <c r="AH174" s="1150"/>
      <c r="AI174" s="1150"/>
      <c r="AJ174" s="1150"/>
      <c r="AK174" s="1150">
        <v>0.196687191550205</v>
      </c>
      <c r="AL174" s="1150">
        <v>0.19976489623006</v>
      </c>
      <c r="AM174" s="1150">
        <v>0.19825106083667701</v>
      </c>
      <c r="AN174" s="1150">
        <v>0.18479601955629299</v>
      </c>
      <c r="AO174" s="1150">
        <v>0.18679950186799499</v>
      </c>
      <c r="AP174" s="1150">
        <v>0.17574567395264101</v>
      </c>
      <c r="AQ174" s="1150">
        <v>0.18571848623218401</v>
      </c>
      <c r="AR174" s="1150">
        <v>0.199461798348784</v>
      </c>
      <c r="AS174" s="1150">
        <v>0.18739766385314299</v>
      </c>
    </row>
    <row r="175" spans="1:45" x14ac:dyDescent="0.2">
      <c r="A175">
        <v>59404</v>
      </c>
      <c r="B175" t="s">
        <v>667</v>
      </c>
      <c r="C175" s="783">
        <v>42004</v>
      </c>
      <c r="D175">
        <v>2014</v>
      </c>
      <c r="E175" t="s">
        <v>72</v>
      </c>
      <c r="F175" t="s">
        <v>53</v>
      </c>
      <c r="G175" s="912">
        <v>35.486361000000002</v>
      </c>
      <c r="H175" s="912">
        <v>-114.93603</v>
      </c>
      <c r="I175" s="912">
        <v>5.7400510000000002</v>
      </c>
      <c r="J175" t="s">
        <v>74</v>
      </c>
      <c r="K175" t="s">
        <v>479</v>
      </c>
      <c r="L175" s="912">
        <v>21.472000000000001</v>
      </c>
      <c r="M175">
        <v>17.494</v>
      </c>
      <c r="N175" s="912">
        <v>1.2273922487710074</v>
      </c>
      <c r="O175" t="s">
        <v>127</v>
      </c>
      <c r="P175" t="s">
        <v>470</v>
      </c>
      <c r="Q175" t="s">
        <v>127</v>
      </c>
      <c r="R175">
        <v>180</v>
      </c>
      <c r="Y175">
        <v>24.47</v>
      </c>
      <c r="Z175">
        <v>9.6300000000000008</v>
      </c>
      <c r="AA175">
        <v>150.07</v>
      </c>
      <c r="AB175">
        <v>99.54</v>
      </c>
      <c r="AC175" s="784"/>
      <c r="AD175" s="1150"/>
      <c r="AE175" s="1150"/>
      <c r="AF175" s="1150"/>
      <c r="AG175" s="1150"/>
      <c r="AH175" s="1150"/>
      <c r="AI175" s="1150"/>
      <c r="AJ175" s="1150"/>
      <c r="AK175" s="1150">
        <v>0.31576383918713402</v>
      </c>
      <c r="AL175" s="1150">
        <v>0.31642386679336099</v>
      </c>
      <c r="AM175" s="1150">
        <v>0.31282088627385801</v>
      </c>
      <c r="AN175" s="1150">
        <v>0.32095805319814802</v>
      </c>
      <c r="AO175" s="1150">
        <v>0.31316020678714102</v>
      </c>
      <c r="AP175" s="1150">
        <v>0.29483176433325098</v>
      </c>
      <c r="AQ175" s="1150">
        <v>0.31009327137862702</v>
      </c>
      <c r="AR175" s="1150">
        <v>0.31489596172046902</v>
      </c>
      <c r="AS175" s="1150">
        <v>0.27826892246943802</v>
      </c>
    </row>
    <row r="176" spans="1:45" x14ac:dyDescent="0.2">
      <c r="A176">
        <v>58202</v>
      </c>
      <c r="B176" t="s">
        <v>666</v>
      </c>
      <c r="C176" s="783">
        <v>41698</v>
      </c>
      <c r="D176">
        <v>2014</v>
      </c>
      <c r="E176" t="s">
        <v>7</v>
      </c>
      <c r="F176" t="s">
        <v>28</v>
      </c>
      <c r="G176" s="912">
        <v>34.512309999999999</v>
      </c>
      <c r="H176" s="912">
        <v>-117.477791</v>
      </c>
      <c r="I176" s="912">
        <v>5.918329</v>
      </c>
      <c r="J176" t="s">
        <v>74</v>
      </c>
      <c r="K176" t="s">
        <v>479</v>
      </c>
      <c r="L176" s="912">
        <v>22.4</v>
      </c>
      <c r="M176">
        <v>17.5</v>
      </c>
      <c r="N176" s="912">
        <v>1.28</v>
      </c>
      <c r="O176" t="s">
        <v>127</v>
      </c>
      <c r="P176" t="s">
        <v>470</v>
      </c>
      <c r="Q176" t="s">
        <v>127</v>
      </c>
      <c r="R176">
        <v>180</v>
      </c>
      <c r="Y176">
        <v>24.01</v>
      </c>
      <c r="Z176">
        <v>5.15</v>
      </c>
      <c r="AA176">
        <v>167.93</v>
      </c>
      <c r="AB176">
        <v>111.3</v>
      </c>
      <c r="AC176" s="784"/>
      <c r="AD176" s="1150"/>
      <c r="AE176" s="1150"/>
      <c r="AF176" s="1150"/>
      <c r="AG176" s="1150"/>
      <c r="AH176" s="1150"/>
      <c r="AI176" s="1150"/>
      <c r="AJ176" s="1150"/>
      <c r="AK176" s="1150">
        <v>0.31110893672537498</v>
      </c>
      <c r="AL176" s="1150">
        <v>0.32332812906583402</v>
      </c>
      <c r="AM176" s="1150">
        <v>0.30802348336594898</v>
      </c>
      <c r="AN176" s="1150">
        <v>0.30784735812133002</v>
      </c>
      <c r="AO176" s="1150">
        <v>0.28374429223744202</v>
      </c>
      <c r="AP176" s="1150">
        <v>0.28693728857663198</v>
      </c>
      <c r="AQ176" s="1150">
        <v>0.29683626875407698</v>
      </c>
      <c r="AR176" s="1150">
        <v>0.27471624266144801</v>
      </c>
      <c r="AS176" s="1150">
        <v>0.25787345075016299</v>
      </c>
    </row>
    <row r="177" spans="1:45" x14ac:dyDescent="0.2">
      <c r="A177">
        <v>58972</v>
      </c>
      <c r="B177" t="s">
        <v>665</v>
      </c>
      <c r="C177" s="783">
        <v>42004</v>
      </c>
      <c r="D177">
        <v>2014</v>
      </c>
      <c r="E177" t="s">
        <v>72</v>
      </c>
      <c r="F177" t="s">
        <v>38</v>
      </c>
      <c r="G177" s="912">
        <v>31.555841000000001</v>
      </c>
      <c r="H177" s="912">
        <v>-110.32008</v>
      </c>
      <c r="I177" s="912">
        <v>5.5542619999999996</v>
      </c>
      <c r="J177" t="s">
        <v>74</v>
      </c>
      <c r="K177" t="s">
        <v>479</v>
      </c>
      <c r="L177" s="912">
        <v>22.2</v>
      </c>
      <c r="M177">
        <v>17.7</v>
      </c>
      <c r="N177" s="912">
        <v>1.2542372881355932</v>
      </c>
      <c r="O177" t="s">
        <v>486</v>
      </c>
      <c r="P177" t="s">
        <v>486</v>
      </c>
      <c r="Q177">
        <v>25</v>
      </c>
      <c r="R177">
        <v>169</v>
      </c>
      <c r="AA177">
        <v>133.15</v>
      </c>
      <c r="AB177">
        <v>90.26</v>
      </c>
      <c r="AC177" s="784"/>
      <c r="AD177" s="1150"/>
      <c r="AE177" s="1150"/>
      <c r="AF177" s="1150"/>
      <c r="AG177" s="1150"/>
      <c r="AH177" s="1150"/>
      <c r="AI177" s="1150"/>
      <c r="AJ177" s="1150"/>
      <c r="AK177" s="1150">
        <v>0.24795192049422499</v>
      </c>
      <c r="AL177" s="1150">
        <v>0.26164717936354798</v>
      </c>
      <c r="AM177" s="1150">
        <v>0.23630136986301301</v>
      </c>
      <c r="AN177" s="1150">
        <v>0.23210277842272201</v>
      </c>
      <c r="AO177" s="1150">
        <v>0.24060960193999401</v>
      </c>
      <c r="AP177" s="1150">
        <v>0.25705442869932998</v>
      </c>
      <c r="AQ177" s="1150">
        <v>0.25839073343136498</v>
      </c>
      <c r="AR177" s="1150">
        <v>0.25729432706446798</v>
      </c>
      <c r="AS177" s="1150">
        <v>0.23997110646750699</v>
      </c>
    </row>
    <row r="178" spans="1:45" x14ac:dyDescent="0.2">
      <c r="A178">
        <v>58616</v>
      </c>
      <c r="B178" t="s">
        <v>664</v>
      </c>
      <c r="C178" s="783">
        <v>41698</v>
      </c>
      <c r="D178">
        <v>2014</v>
      </c>
      <c r="E178" t="s">
        <v>7</v>
      </c>
      <c r="F178" t="s">
        <v>28</v>
      </c>
      <c r="G178" s="912">
        <v>36.127591000000002</v>
      </c>
      <c r="H178" s="912">
        <v>-120.142241</v>
      </c>
      <c r="I178" s="912">
        <v>5.3794209999999998</v>
      </c>
      <c r="J178" t="s">
        <v>74</v>
      </c>
      <c r="K178" t="s">
        <v>479</v>
      </c>
      <c r="L178" s="912">
        <v>23.099999999999998</v>
      </c>
      <c r="M178">
        <v>18</v>
      </c>
      <c r="N178" s="912">
        <v>1.2833333333333332</v>
      </c>
      <c r="O178" t="s">
        <v>127</v>
      </c>
      <c r="P178" t="s">
        <v>470</v>
      </c>
      <c r="Q178" t="s">
        <v>127</v>
      </c>
      <c r="R178">
        <v>179</v>
      </c>
      <c r="Y178">
        <v>19.649999999999999</v>
      </c>
      <c r="Z178">
        <v>5.55</v>
      </c>
      <c r="AA178">
        <v>111.32</v>
      </c>
      <c r="AB178">
        <v>76.41</v>
      </c>
      <c r="AC178" s="784"/>
      <c r="AD178" s="1150"/>
      <c r="AE178" s="1150"/>
      <c r="AF178" s="1150"/>
      <c r="AG178" s="1150"/>
      <c r="AH178" s="1150"/>
      <c r="AI178" s="1150"/>
      <c r="AJ178" s="1150"/>
      <c r="AK178" s="1150">
        <v>0.28996067985794</v>
      </c>
      <c r="AL178" s="1150">
        <v>0.28735326856911497</v>
      </c>
      <c r="AM178" s="1150">
        <v>0.27443556570268901</v>
      </c>
      <c r="AN178" s="1150">
        <v>0.27899543378995401</v>
      </c>
      <c r="AO178" s="1150">
        <v>0.27177828513444902</v>
      </c>
      <c r="AP178" s="1150">
        <v>0.269214227889091</v>
      </c>
      <c r="AQ178" s="1150">
        <v>0.25820649416539798</v>
      </c>
      <c r="AR178" s="1150">
        <v>0.254439370877727</v>
      </c>
      <c r="AS178" s="1150">
        <v>0.23970065956367301</v>
      </c>
    </row>
    <row r="179" spans="1:45" x14ac:dyDescent="0.2">
      <c r="A179">
        <v>58590</v>
      </c>
      <c r="B179" t="s">
        <v>663</v>
      </c>
      <c r="C179" s="783">
        <v>41670</v>
      </c>
      <c r="D179">
        <v>2014</v>
      </c>
      <c r="E179" t="s">
        <v>7</v>
      </c>
      <c r="F179" t="s">
        <v>28</v>
      </c>
      <c r="G179" s="912">
        <v>34.157221999999997</v>
      </c>
      <c r="H179" s="912">
        <v>-116.234444</v>
      </c>
      <c r="I179" s="912">
        <v>5.9317589999999996</v>
      </c>
      <c r="J179" t="s">
        <v>74</v>
      </c>
      <c r="K179" t="s">
        <v>479</v>
      </c>
      <c r="L179" s="912">
        <v>23.919</v>
      </c>
      <c r="M179">
        <v>18.5</v>
      </c>
      <c r="N179" s="912">
        <v>1.292918918918919</v>
      </c>
      <c r="O179" t="s">
        <v>127</v>
      </c>
      <c r="P179" t="s">
        <v>470</v>
      </c>
      <c r="Q179" t="s">
        <v>127</v>
      </c>
      <c r="R179">
        <v>181</v>
      </c>
      <c r="Y179">
        <v>28.61</v>
      </c>
      <c r="Z179">
        <v>4.9800000000000004</v>
      </c>
      <c r="AA179">
        <v>101.08</v>
      </c>
      <c r="AB179">
        <v>68.569999999999993</v>
      </c>
      <c r="AC179" s="784"/>
      <c r="AD179" s="1150"/>
      <c r="AE179" s="1150"/>
      <c r="AF179" s="1150"/>
      <c r="AG179" s="1150"/>
      <c r="AH179" s="1150"/>
      <c r="AI179" s="1150"/>
      <c r="AJ179" s="1150"/>
      <c r="AK179" s="1150">
        <v>0.32789707515734901</v>
      </c>
      <c r="AL179" s="1150">
        <v>0.32308127799931002</v>
      </c>
      <c r="AM179" s="1150">
        <v>0.342768110576329</v>
      </c>
      <c r="AN179" s="1150">
        <v>0.342768110576329</v>
      </c>
      <c r="AO179" s="1150">
        <v>0.31735159817351499</v>
      </c>
      <c r="AP179" s="1150">
        <v>0.329616501747649</v>
      </c>
      <c r="AQ179" s="1150">
        <v>0.31885721337776102</v>
      </c>
      <c r="AR179" s="1150">
        <v>0.33453659138590602</v>
      </c>
      <c r="AS179" s="1150">
        <v>0.32682339874120597</v>
      </c>
    </row>
    <row r="180" spans="1:45" x14ac:dyDescent="0.2">
      <c r="A180">
        <v>58984</v>
      </c>
      <c r="B180" t="s">
        <v>662</v>
      </c>
      <c r="C180" s="783">
        <v>42004</v>
      </c>
      <c r="D180">
        <v>2014</v>
      </c>
      <c r="E180" t="s">
        <v>7</v>
      </c>
      <c r="F180" t="s">
        <v>28</v>
      </c>
      <c r="G180" s="912">
        <v>36.613781000000003</v>
      </c>
      <c r="H180" s="912">
        <v>-120.38355</v>
      </c>
      <c r="I180" s="912">
        <v>5.3066899999999997</v>
      </c>
      <c r="J180" t="s">
        <v>74</v>
      </c>
      <c r="K180" t="s">
        <v>485</v>
      </c>
      <c r="L180" s="912">
        <v>24.87</v>
      </c>
      <c r="M180">
        <v>19</v>
      </c>
      <c r="N180" s="912">
        <v>1.3089473684210526</v>
      </c>
      <c r="O180" t="s">
        <v>127</v>
      </c>
      <c r="P180" t="s">
        <v>470</v>
      </c>
      <c r="Q180" t="s">
        <v>127</v>
      </c>
      <c r="R180">
        <v>179</v>
      </c>
      <c r="Y180">
        <v>24.95</v>
      </c>
      <c r="Z180">
        <v>5.56</v>
      </c>
      <c r="AA180">
        <v>136.88</v>
      </c>
      <c r="AB180">
        <v>93.32</v>
      </c>
      <c r="AC180" s="784"/>
      <c r="AD180" s="1150"/>
      <c r="AE180" s="1150"/>
      <c r="AF180" s="1150"/>
      <c r="AG180" s="1150"/>
      <c r="AH180" s="1150"/>
      <c r="AI180" s="1150"/>
      <c r="AJ180" s="1150"/>
      <c r="AK180" s="1150">
        <v>0.30669310261956201</v>
      </c>
      <c r="AL180" s="1150">
        <v>0.29887474834627498</v>
      </c>
      <c r="AM180" s="1150">
        <v>0.30261355443402999</v>
      </c>
      <c r="AN180" s="1150">
        <v>0.306416726748377</v>
      </c>
      <c r="AO180" s="1150">
        <v>0.29733838019706799</v>
      </c>
      <c r="AP180" s="1150">
        <v>0.26048557185312998</v>
      </c>
      <c r="AQ180" s="1150">
        <v>0.26913001682287901</v>
      </c>
      <c r="AR180" s="1150">
        <v>0.24792718096611299</v>
      </c>
      <c r="AS180" s="1150">
        <v>0.179596250901225</v>
      </c>
    </row>
    <row r="181" spans="1:45" x14ac:dyDescent="0.2">
      <c r="A181">
        <v>58991</v>
      </c>
      <c r="B181" t="s">
        <v>661</v>
      </c>
      <c r="C181" s="783">
        <v>42004</v>
      </c>
      <c r="D181">
        <v>2014</v>
      </c>
      <c r="E181" t="s">
        <v>7</v>
      </c>
      <c r="F181" t="s">
        <v>28</v>
      </c>
      <c r="G181" s="912">
        <v>36.231831</v>
      </c>
      <c r="H181" s="912">
        <v>-119.91383999999999</v>
      </c>
      <c r="I181" s="912">
        <v>5.3587309999999997</v>
      </c>
      <c r="J181" t="s">
        <v>74</v>
      </c>
      <c r="K181" t="s">
        <v>485</v>
      </c>
      <c r="L181" s="912">
        <v>26.6</v>
      </c>
      <c r="M181">
        <v>19.405999999999999</v>
      </c>
      <c r="N181" s="912">
        <v>1.3707100896629909</v>
      </c>
      <c r="O181" t="s">
        <v>127</v>
      </c>
      <c r="P181" t="s">
        <v>470</v>
      </c>
      <c r="Q181" t="s">
        <v>127</v>
      </c>
      <c r="R181">
        <v>180</v>
      </c>
      <c r="Y181">
        <v>20.94</v>
      </c>
      <c r="Z181">
        <v>5.24</v>
      </c>
      <c r="AA181">
        <v>124.55</v>
      </c>
      <c r="AB181">
        <v>84.92</v>
      </c>
      <c r="AC181" s="784"/>
      <c r="AD181" s="1150"/>
      <c r="AE181" s="1150"/>
      <c r="AF181" s="1150"/>
      <c r="AG181" s="1150"/>
      <c r="AH181" s="1150"/>
      <c r="AI181" s="1150"/>
      <c r="AJ181" s="1150"/>
      <c r="AK181" s="1150">
        <v>0.30695776255707702</v>
      </c>
      <c r="AL181" s="1150">
        <v>0.30440573770491802</v>
      </c>
      <c r="AM181" s="1150">
        <v>0.30342465753424602</v>
      </c>
      <c r="AN181" s="1150">
        <v>0.29674657534246501</v>
      </c>
      <c r="AO181" s="1150">
        <v>0.29349315068493098</v>
      </c>
      <c r="AP181" s="1150">
        <v>0.274567395264116</v>
      </c>
      <c r="AQ181" s="1150">
        <v>0.27880136986301302</v>
      </c>
      <c r="AR181" s="1150">
        <v>0.28120433789954302</v>
      </c>
      <c r="AS181" s="1150">
        <v>0.239016601277108</v>
      </c>
    </row>
    <row r="182" spans="1:45" x14ac:dyDescent="0.2">
      <c r="A182">
        <v>57651</v>
      </c>
      <c r="B182" t="s">
        <v>660</v>
      </c>
      <c r="C182" s="783">
        <v>41790</v>
      </c>
      <c r="D182">
        <v>2014</v>
      </c>
      <c r="E182" t="s">
        <v>7</v>
      </c>
      <c r="F182" t="s">
        <v>28</v>
      </c>
      <c r="G182" s="912">
        <v>35.104160999999998</v>
      </c>
      <c r="H182" s="912">
        <v>-118.953931</v>
      </c>
      <c r="I182" s="912">
        <v>5.4025650000000001</v>
      </c>
      <c r="J182" t="s">
        <v>74</v>
      </c>
      <c r="K182" t="s">
        <v>479</v>
      </c>
      <c r="L182" s="912">
        <v>26</v>
      </c>
      <c r="M182">
        <v>19.568000000000001</v>
      </c>
      <c r="N182" s="912">
        <v>1.328699918233851</v>
      </c>
      <c r="O182" t="s">
        <v>127</v>
      </c>
      <c r="P182" t="s">
        <v>470</v>
      </c>
      <c r="Q182" t="s">
        <v>127</v>
      </c>
      <c r="R182">
        <v>180</v>
      </c>
      <c r="Y182">
        <v>22.76</v>
      </c>
      <c r="Z182">
        <v>5.53</v>
      </c>
      <c r="AA182">
        <v>195.47</v>
      </c>
      <c r="AB182">
        <v>129.5</v>
      </c>
      <c r="AC182" s="784"/>
      <c r="AD182" s="1150"/>
      <c r="AE182" s="1150"/>
      <c r="AF182" s="1150"/>
      <c r="AG182" s="1150"/>
      <c r="AH182" s="1150"/>
      <c r="AI182" s="1150"/>
      <c r="AJ182" s="1150"/>
      <c r="AK182" s="1150">
        <v>0.28577625570776199</v>
      </c>
      <c r="AL182" s="1150">
        <v>0.28621357012750398</v>
      </c>
      <c r="AM182" s="1150">
        <v>0.283196347031963</v>
      </c>
      <c r="AN182" s="1150">
        <v>0.28688356164383499</v>
      </c>
      <c r="AO182" s="1150">
        <v>0.27261986301369801</v>
      </c>
      <c r="AP182" s="1150">
        <v>0.25614754098360598</v>
      </c>
      <c r="AQ182" s="1150">
        <v>0.26755136986301298</v>
      </c>
      <c r="AR182" s="1150">
        <v>0.25081050228310497</v>
      </c>
      <c r="AS182" s="1150">
        <v>0.227517109286618</v>
      </c>
    </row>
    <row r="183" spans="1:45" x14ac:dyDescent="0.2">
      <c r="A183">
        <v>58943</v>
      </c>
      <c r="B183" t="s">
        <v>659</v>
      </c>
      <c r="C183" s="783">
        <v>42004</v>
      </c>
      <c r="D183">
        <v>2014</v>
      </c>
      <c r="E183" t="s">
        <v>1</v>
      </c>
      <c r="F183" t="s">
        <v>52</v>
      </c>
      <c r="G183" s="912">
        <v>36.439499099999999</v>
      </c>
      <c r="H183" s="912">
        <v>-77.709844000000004</v>
      </c>
      <c r="I183" s="912">
        <v>4.4025239999999997</v>
      </c>
      <c r="J183" t="s">
        <v>74</v>
      </c>
      <c r="K183" t="s">
        <v>479</v>
      </c>
      <c r="L183" s="912">
        <v>29.702999999999999</v>
      </c>
      <c r="M183">
        <v>19.646000000000001</v>
      </c>
      <c r="N183" s="912">
        <v>1.5119108215412806</v>
      </c>
      <c r="O183" t="s">
        <v>486</v>
      </c>
      <c r="P183" t="s">
        <v>486</v>
      </c>
      <c r="Q183">
        <v>20</v>
      </c>
      <c r="R183">
        <v>180</v>
      </c>
      <c r="Y183">
        <v>27.94</v>
      </c>
      <c r="AA183">
        <v>156.56</v>
      </c>
      <c r="AB183">
        <v>109.02</v>
      </c>
      <c r="AC183" s="784"/>
      <c r="AD183" s="1150"/>
      <c r="AE183" s="1150"/>
      <c r="AF183" s="1150"/>
      <c r="AG183" s="1150"/>
      <c r="AH183" s="1150"/>
      <c r="AI183" s="1150"/>
      <c r="AJ183" s="1150"/>
      <c r="AK183" s="1150">
        <v>0.15961187214611799</v>
      </c>
      <c r="AL183" s="1150">
        <v>0.171317167577413</v>
      </c>
      <c r="AM183" s="1150">
        <v>9.7522831050228201E-2</v>
      </c>
      <c r="AN183" s="1150">
        <v>0.19127283105022799</v>
      </c>
      <c r="AO183" s="1150">
        <v>0.21128995433789899</v>
      </c>
      <c r="AP183" s="1150">
        <v>0.20673952641165699</v>
      </c>
      <c r="AQ183" s="1150">
        <v>0.20762557077625499</v>
      </c>
      <c r="AR183" s="1150">
        <v>0.16996004566209999</v>
      </c>
      <c r="AS183" s="1150">
        <v>0.19369669636585801</v>
      </c>
    </row>
    <row r="184" spans="1:45" x14ac:dyDescent="0.2">
      <c r="A184">
        <v>58986</v>
      </c>
      <c r="B184" t="s">
        <v>658</v>
      </c>
      <c r="C184" s="783">
        <v>42004</v>
      </c>
      <c r="D184">
        <v>2014</v>
      </c>
      <c r="E184" t="s">
        <v>7</v>
      </c>
      <c r="F184" t="s">
        <v>28</v>
      </c>
      <c r="G184" s="912">
        <v>35.219211000000001</v>
      </c>
      <c r="H184" s="912">
        <v>-119.08114999999999</v>
      </c>
      <c r="I184" s="912">
        <v>5.3936630000000001</v>
      </c>
      <c r="J184" t="s">
        <v>74</v>
      </c>
      <c r="K184" t="s">
        <v>485</v>
      </c>
      <c r="L184" s="912">
        <v>26.15</v>
      </c>
      <c r="M184">
        <v>19.649999999999999</v>
      </c>
      <c r="N184" s="912">
        <v>1.3307888040712468</v>
      </c>
      <c r="O184" t="s">
        <v>127</v>
      </c>
      <c r="P184" t="s">
        <v>470</v>
      </c>
      <c r="Q184" t="s">
        <v>127</v>
      </c>
      <c r="R184">
        <v>180</v>
      </c>
      <c r="Y184">
        <v>22.16</v>
      </c>
      <c r="Z184">
        <v>5.48</v>
      </c>
      <c r="AA184">
        <v>138.93</v>
      </c>
      <c r="AB184">
        <v>94.47</v>
      </c>
      <c r="AC184" s="784"/>
      <c r="AD184" s="1150"/>
      <c r="AE184" s="1150"/>
      <c r="AF184" s="1150"/>
      <c r="AG184" s="1150"/>
      <c r="AH184" s="1150"/>
      <c r="AI184" s="1150"/>
      <c r="AJ184" s="1150"/>
      <c r="AK184" s="1150">
        <v>0.29014840182648399</v>
      </c>
      <c r="AL184" s="1150">
        <v>0.29080145719489903</v>
      </c>
      <c r="AM184" s="1150">
        <v>0.29176369863013701</v>
      </c>
      <c r="AN184" s="1150">
        <v>0.28515410958904103</v>
      </c>
      <c r="AO184" s="1150">
        <v>0.28321347031963401</v>
      </c>
      <c r="AP184" s="1150">
        <v>0.26817509107468102</v>
      </c>
      <c r="AQ184" s="1150">
        <v>0.256986301369863</v>
      </c>
      <c r="AR184" s="1150">
        <v>0.26460045662100401</v>
      </c>
      <c r="AS184" s="1150">
        <v>0.20155227903842299</v>
      </c>
    </row>
    <row r="185" spans="1:45" x14ac:dyDescent="0.2">
      <c r="A185">
        <v>59443</v>
      </c>
      <c r="B185" t="s">
        <v>657</v>
      </c>
      <c r="C185" s="783">
        <v>41973</v>
      </c>
      <c r="D185">
        <v>2014</v>
      </c>
      <c r="E185" t="s">
        <v>7</v>
      </c>
      <c r="F185" t="s">
        <v>28</v>
      </c>
      <c r="G185" s="912">
        <v>34.688591000000002</v>
      </c>
      <c r="H185" s="912">
        <v>-118.325891</v>
      </c>
      <c r="I185" s="912">
        <v>5.6208549999999997</v>
      </c>
      <c r="J185" t="s">
        <v>74</v>
      </c>
      <c r="K185" t="s">
        <v>479</v>
      </c>
      <c r="L185" s="912">
        <v>28.3413</v>
      </c>
      <c r="M185">
        <v>19.7</v>
      </c>
      <c r="N185" s="912">
        <v>1.4386446700507616</v>
      </c>
      <c r="O185" t="s">
        <v>127</v>
      </c>
      <c r="P185" t="s">
        <v>470</v>
      </c>
      <c r="Q185" t="s">
        <v>127</v>
      </c>
      <c r="R185">
        <v>180</v>
      </c>
      <c r="Y185">
        <v>22.97</v>
      </c>
      <c r="Z185">
        <v>4.7300000000000004</v>
      </c>
      <c r="AA185">
        <v>131.05000000000001</v>
      </c>
      <c r="AB185">
        <v>88.09</v>
      </c>
      <c r="AC185" s="784"/>
      <c r="AD185" s="1150"/>
      <c r="AE185" s="1150"/>
      <c r="AF185" s="1150"/>
      <c r="AG185" s="1150"/>
      <c r="AH185" s="1150"/>
      <c r="AI185" s="1150"/>
      <c r="AJ185" s="1150"/>
      <c r="AK185" s="1150">
        <v>0.356672374429223</v>
      </c>
      <c r="AL185" s="1150">
        <v>0.353073770491803</v>
      </c>
      <c r="AM185" s="1150">
        <v>0.33756849315068399</v>
      </c>
      <c r="AN185" s="1150">
        <v>0.22189497716894899</v>
      </c>
      <c r="AO185" s="1150">
        <v>0.329908675799086</v>
      </c>
      <c r="AP185" s="1150">
        <v>0.32967896174863398</v>
      </c>
      <c r="AQ185" s="1150">
        <v>0.326912100456621</v>
      </c>
      <c r="AR185" s="1150">
        <v>0.35752283105022797</v>
      </c>
      <c r="AS185" s="1150">
        <v>0.30927381035162099</v>
      </c>
    </row>
    <row r="186" spans="1:45" x14ac:dyDescent="0.2">
      <c r="A186">
        <v>59183</v>
      </c>
      <c r="B186" t="s">
        <v>656</v>
      </c>
      <c r="C186" s="783">
        <v>41988</v>
      </c>
      <c r="D186">
        <v>2014</v>
      </c>
      <c r="E186" t="s">
        <v>7</v>
      </c>
      <c r="F186" t="s">
        <v>28</v>
      </c>
      <c r="G186" s="912">
        <v>36.137481000000001</v>
      </c>
      <c r="H186" s="912">
        <v>-119.56249</v>
      </c>
      <c r="I186" s="912">
        <v>5.2914839999999996</v>
      </c>
      <c r="J186" t="s">
        <v>74</v>
      </c>
      <c r="K186" t="s">
        <v>485</v>
      </c>
      <c r="L186" s="912">
        <v>27.23</v>
      </c>
      <c r="M186">
        <v>19.760000000000002</v>
      </c>
      <c r="N186" s="912">
        <v>1.3780364372469636</v>
      </c>
      <c r="O186" t="s">
        <v>127</v>
      </c>
      <c r="P186" t="s">
        <v>470</v>
      </c>
      <c r="Q186" t="s">
        <v>127</v>
      </c>
      <c r="R186">
        <v>180</v>
      </c>
      <c r="Y186">
        <v>5.62</v>
      </c>
      <c r="Z186">
        <v>5.26</v>
      </c>
      <c r="AA186">
        <v>148.91999999999999</v>
      </c>
      <c r="AB186">
        <v>100.4</v>
      </c>
      <c r="AC186" s="784">
        <v>114.36421281643311</v>
      </c>
      <c r="AD186" s="1150"/>
      <c r="AE186" s="1150"/>
      <c r="AF186" s="1150"/>
      <c r="AG186" s="1150"/>
      <c r="AH186" s="1150"/>
      <c r="AI186" s="1150"/>
      <c r="AJ186" s="1150"/>
      <c r="AK186" s="1150">
        <v>0.311315697040282</v>
      </c>
      <c r="AL186" s="1150">
        <v>0.30917457578372098</v>
      </c>
      <c r="AM186" s="1150">
        <v>0.30313534098681799</v>
      </c>
      <c r="AN186" s="1150">
        <v>0.30259229475163102</v>
      </c>
      <c r="AO186" s="1150">
        <v>0.27061611483925802</v>
      </c>
      <c r="AP186" s="1150">
        <v>0.27400181965000697</v>
      </c>
      <c r="AQ186" s="1150">
        <v>0.284336697909156</v>
      </c>
      <c r="AR186" s="1150">
        <v>0.292927227182814</v>
      </c>
      <c r="AS186" s="1150">
        <v>0.22509266448523799</v>
      </c>
    </row>
    <row r="187" spans="1:45" x14ac:dyDescent="0.2">
      <c r="A187">
        <v>58844</v>
      </c>
      <c r="B187" t="s">
        <v>655</v>
      </c>
      <c r="C187" s="783">
        <v>41670</v>
      </c>
      <c r="D187">
        <v>2014</v>
      </c>
      <c r="E187" t="s">
        <v>1</v>
      </c>
      <c r="F187" t="s">
        <v>52</v>
      </c>
      <c r="G187" s="912">
        <v>36.122250999999999</v>
      </c>
      <c r="H187" s="912">
        <v>-77.405779999999993</v>
      </c>
      <c r="I187" s="912">
        <v>4.4319379999999997</v>
      </c>
      <c r="J187" t="s">
        <v>74</v>
      </c>
      <c r="K187" t="s">
        <v>479</v>
      </c>
      <c r="L187" s="912">
        <v>27.806000000000001</v>
      </c>
      <c r="M187">
        <v>19.79</v>
      </c>
      <c r="N187" s="912">
        <v>1.4050530570995454</v>
      </c>
      <c r="O187" t="s">
        <v>127</v>
      </c>
      <c r="P187" t="s">
        <v>470</v>
      </c>
      <c r="Q187" t="s">
        <v>127</v>
      </c>
      <c r="R187">
        <v>181</v>
      </c>
      <c r="Y187">
        <v>29.96</v>
      </c>
      <c r="AA187">
        <v>153.97999999999999</v>
      </c>
      <c r="AB187">
        <v>106.46</v>
      </c>
      <c r="AC187" s="784"/>
      <c r="AD187" s="1150"/>
      <c r="AE187" s="1150"/>
      <c r="AF187" s="1150"/>
      <c r="AG187" s="1150"/>
      <c r="AH187" s="1150"/>
      <c r="AI187" s="1150"/>
      <c r="AJ187" s="1150"/>
      <c r="AK187" s="1150">
        <v>0.21984589041095801</v>
      </c>
      <c r="AL187" s="1150">
        <v>0.23350979052823301</v>
      </c>
      <c r="AM187" s="1150">
        <v>0.23958333333333301</v>
      </c>
      <c r="AN187" s="1150">
        <v>0.20024543378995399</v>
      </c>
      <c r="AO187" s="1150">
        <v>0.20076484018264801</v>
      </c>
      <c r="AP187" s="1150">
        <v>0.21140141165755899</v>
      </c>
      <c r="AQ187" s="1150">
        <v>0.21513698630136899</v>
      </c>
      <c r="AR187" s="1150">
        <v>0.18422374429223701</v>
      </c>
      <c r="AS187" s="1150">
        <v>0.164426247286</v>
      </c>
    </row>
    <row r="188" spans="1:45" x14ac:dyDescent="0.2">
      <c r="A188">
        <v>58626</v>
      </c>
      <c r="B188" t="s">
        <v>654</v>
      </c>
      <c r="C188" s="783">
        <v>41957</v>
      </c>
      <c r="D188">
        <v>2014</v>
      </c>
      <c r="E188" t="s">
        <v>7</v>
      </c>
      <c r="F188" t="s">
        <v>28</v>
      </c>
      <c r="G188" s="912">
        <v>34.677670999999997</v>
      </c>
      <c r="H188" s="912">
        <v>-118.31866100000001</v>
      </c>
      <c r="I188" s="912">
        <v>5.6208549999999997</v>
      </c>
      <c r="J188" t="s">
        <v>74</v>
      </c>
      <c r="K188" t="s">
        <v>479</v>
      </c>
      <c r="L188" s="912">
        <v>23.922000000000001</v>
      </c>
      <c r="M188">
        <v>19.945</v>
      </c>
      <c r="N188" s="912">
        <v>1.1993983454499875</v>
      </c>
      <c r="O188" t="s">
        <v>127</v>
      </c>
      <c r="P188" t="s">
        <v>470</v>
      </c>
      <c r="Q188" t="s">
        <v>127</v>
      </c>
      <c r="R188">
        <v>180</v>
      </c>
      <c r="Y188">
        <v>24.18</v>
      </c>
      <c r="Z188">
        <v>5.47</v>
      </c>
      <c r="AA188">
        <v>92.38</v>
      </c>
      <c r="AB188">
        <v>63.75</v>
      </c>
      <c r="AC188" s="784">
        <v>88.733290634490118</v>
      </c>
      <c r="AD188" s="1150"/>
      <c r="AE188" s="1150"/>
      <c r="AF188" s="1150"/>
      <c r="AG188" s="1150"/>
      <c r="AH188" s="1150"/>
      <c r="AI188" s="1150"/>
      <c r="AJ188" s="1150"/>
      <c r="AK188" s="1150">
        <v>0.298429127589455</v>
      </c>
      <c r="AL188" s="1150">
        <v>0.297961927175872</v>
      </c>
      <c r="AM188" s="1150">
        <v>0.30177165286730201</v>
      </c>
      <c r="AN188" s="1150">
        <v>0.30454182792633999</v>
      </c>
      <c r="AO188" s="1150">
        <v>0.29438261154247197</v>
      </c>
      <c r="AP188" s="1150">
        <v>0.25939959661382</v>
      </c>
      <c r="AQ188" s="1150">
        <v>0.28516777301963903</v>
      </c>
      <c r="AR188" s="1150">
        <v>0.28394294355138699</v>
      </c>
      <c r="AS188" s="1150">
        <v>0.25477597640085498</v>
      </c>
    </row>
    <row r="189" spans="1:45" x14ac:dyDescent="0.2">
      <c r="A189">
        <v>59530</v>
      </c>
      <c r="B189" t="s">
        <v>653</v>
      </c>
      <c r="C189" s="783">
        <v>41981</v>
      </c>
      <c r="D189">
        <v>2014</v>
      </c>
      <c r="E189" t="s">
        <v>1</v>
      </c>
      <c r="F189" t="s">
        <v>52</v>
      </c>
      <c r="G189" s="912">
        <v>36.272221000000002</v>
      </c>
      <c r="H189" s="912">
        <v>-76.307160999999994</v>
      </c>
      <c r="I189" s="912">
        <v>4.4491209999999999</v>
      </c>
      <c r="J189" t="s">
        <v>74</v>
      </c>
      <c r="K189" t="s">
        <v>479</v>
      </c>
      <c r="L189" s="912">
        <v>28.015000000000001</v>
      </c>
      <c r="M189">
        <v>19.946000000000002</v>
      </c>
      <c r="N189" s="912">
        <v>1.4045422641131053</v>
      </c>
      <c r="O189" t="s">
        <v>127</v>
      </c>
      <c r="P189" t="s">
        <v>470</v>
      </c>
      <c r="Q189" t="s">
        <v>127</v>
      </c>
      <c r="R189">
        <v>181</v>
      </c>
      <c r="Y189">
        <v>33.1</v>
      </c>
      <c r="AA189">
        <v>131.63</v>
      </c>
      <c r="AB189">
        <v>91.11</v>
      </c>
      <c r="AC189" s="784"/>
      <c r="AD189" s="1150"/>
      <c r="AE189" s="1150"/>
      <c r="AF189" s="1150"/>
      <c r="AG189" s="1150"/>
      <c r="AH189" s="1150"/>
      <c r="AI189" s="1150"/>
      <c r="AJ189" s="1150"/>
      <c r="AK189" s="1150">
        <v>0.24819867523592201</v>
      </c>
      <c r="AL189" s="1150">
        <v>0.25885007918465402</v>
      </c>
      <c r="AM189" s="1150">
        <v>0.258139900104711</v>
      </c>
      <c r="AN189" s="1150">
        <v>0.25096871141122101</v>
      </c>
      <c r="AO189" s="1150">
        <v>0.20357476602351399</v>
      </c>
      <c r="AP189" s="1150">
        <v>0.21431955533127001</v>
      </c>
      <c r="AQ189" s="1150">
        <v>0.24406079061868799</v>
      </c>
      <c r="AR189" s="1150">
        <v>0.221070635006755</v>
      </c>
      <c r="AS189" s="1150">
        <v>0.196970175638607</v>
      </c>
    </row>
    <row r="190" spans="1:45" x14ac:dyDescent="0.2">
      <c r="A190">
        <v>58498</v>
      </c>
      <c r="B190" t="s">
        <v>648</v>
      </c>
      <c r="C190" s="783">
        <v>41698</v>
      </c>
      <c r="D190">
        <v>2014</v>
      </c>
      <c r="E190" t="s">
        <v>7</v>
      </c>
      <c r="F190" t="s">
        <v>28</v>
      </c>
      <c r="G190" s="912">
        <v>34.903761000000003</v>
      </c>
      <c r="H190" s="912">
        <v>-118.25094</v>
      </c>
      <c r="I190" s="912">
        <v>5.835769</v>
      </c>
      <c r="J190" t="s">
        <v>74</v>
      </c>
      <c r="K190" t="s">
        <v>479</v>
      </c>
      <c r="L190" s="912">
        <v>26.2</v>
      </c>
      <c r="M190">
        <v>20</v>
      </c>
      <c r="N190" s="912">
        <v>1.31</v>
      </c>
      <c r="O190" t="s">
        <v>127</v>
      </c>
      <c r="P190" t="s">
        <v>470</v>
      </c>
      <c r="Q190" t="s">
        <v>127</v>
      </c>
      <c r="R190">
        <v>180</v>
      </c>
      <c r="Y190">
        <v>21.1</v>
      </c>
      <c r="Z190">
        <v>5.1100000000000003</v>
      </c>
      <c r="AA190">
        <v>104.15</v>
      </c>
      <c r="AB190">
        <v>70.98</v>
      </c>
      <c r="AC190" s="784">
        <v>110.7434710878664</v>
      </c>
      <c r="AD190" s="1150"/>
      <c r="AE190" s="1150"/>
      <c r="AF190" s="1150"/>
      <c r="AG190" s="1150"/>
      <c r="AH190" s="1150"/>
      <c r="AI190" s="1150"/>
      <c r="AJ190" s="1150"/>
      <c r="AK190" s="1150">
        <v>0.33300799086757898</v>
      </c>
      <c r="AL190" s="1150">
        <v>0.33707877959927102</v>
      </c>
      <c r="AM190" s="1150">
        <v>0.32917808219178002</v>
      </c>
      <c r="AN190" s="1150">
        <v>0.34127283105022799</v>
      </c>
      <c r="AO190" s="1150">
        <v>0.32650114155251098</v>
      </c>
      <c r="AP190" s="1150">
        <v>0.32506830601092901</v>
      </c>
      <c r="AQ190" s="1150">
        <v>0.33906392694063903</v>
      </c>
      <c r="AR190" s="1150">
        <v>0.32347602739726</v>
      </c>
      <c r="AS190" s="1150">
        <v>0.28010844748858399</v>
      </c>
    </row>
    <row r="191" spans="1:45" x14ac:dyDescent="0.2">
      <c r="A191">
        <v>58499</v>
      </c>
      <c r="B191" t="s">
        <v>649</v>
      </c>
      <c r="C191" s="783">
        <v>41698</v>
      </c>
      <c r="D191">
        <v>2014</v>
      </c>
      <c r="E191" t="s">
        <v>7</v>
      </c>
      <c r="F191" t="s">
        <v>28</v>
      </c>
      <c r="G191" s="912">
        <v>34.903461</v>
      </c>
      <c r="H191" s="912">
        <v>-118.24294999999999</v>
      </c>
      <c r="I191" s="912">
        <v>5.835769</v>
      </c>
      <c r="J191" t="s">
        <v>74</v>
      </c>
      <c r="K191" t="s">
        <v>479</v>
      </c>
      <c r="L191" s="912">
        <v>20.95</v>
      </c>
      <c r="M191">
        <v>20</v>
      </c>
      <c r="N191" s="912">
        <v>1.0474999999999999</v>
      </c>
      <c r="O191" t="s">
        <v>127</v>
      </c>
      <c r="P191" t="s">
        <v>470</v>
      </c>
      <c r="Q191" t="s">
        <v>127</v>
      </c>
      <c r="R191">
        <v>180</v>
      </c>
      <c r="Y191">
        <v>20.81</v>
      </c>
      <c r="Z191">
        <v>6.41</v>
      </c>
      <c r="AA191">
        <v>108.18</v>
      </c>
      <c r="AB191">
        <v>73.569999999999993</v>
      </c>
      <c r="AC191" s="784">
        <v>165.01729454405353</v>
      </c>
      <c r="AD191" s="1150"/>
      <c r="AE191" s="1150"/>
      <c r="AF191" s="1150"/>
      <c r="AG191" s="1150"/>
      <c r="AH191" s="1150"/>
      <c r="AI191" s="1150"/>
      <c r="AJ191" s="1150"/>
      <c r="AK191" s="1150">
        <v>0.28175799086757902</v>
      </c>
      <c r="AL191" s="1150">
        <v>0.28535974499089201</v>
      </c>
      <c r="AM191" s="1150">
        <v>0.28281963470319599</v>
      </c>
      <c r="AN191" s="1150">
        <v>0.28009703196347002</v>
      </c>
      <c r="AO191" s="1150">
        <v>0.25523972602739697</v>
      </c>
      <c r="AP191" s="1150">
        <v>0.250905054644808</v>
      </c>
      <c r="AQ191" s="1150">
        <v>0.25394406392694002</v>
      </c>
      <c r="AR191" s="1150">
        <v>0.22851027397260201</v>
      </c>
      <c r="AS191" s="1150">
        <v>0.21711187214611799</v>
      </c>
    </row>
    <row r="192" spans="1:45" x14ac:dyDescent="0.2">
      <c r="A192">
        <v>58544</v>
      </c>
      <c r="B192" t="s">
        <v>647</v>
      </c>
      <c r="C192" s="783">
        <v>41670</v>
      </c>
      <c r="D192">
        <v>2014</v>
      </c>
      <c r="E192" t="s">
        <v>72</v>
      </c>
      <c r="F192" t="s">
        <v>53</v>
      </c>
      <c r="G192" s="912">
        <v>36.390555999999997</v>
      </c>
      <c r="H192" s="912">
        <v>-114.964444</v>
      </c>
      <c r="I192" s="912">
        <v>5.6922249999999996</v>
      </c>
      <c r="J192" t="s">
        <v>74</v>
      </c>
      <c r="K192" t="s">
        <v>479</v>
      </c>
      <c r="L192" s="912">
        <v>25.007850000000001</v>
      </c>
      <c r="M192">
        <v>20</v>
      </c>
      <c r="N192" s="912">
        <v>1.2503925</v>
      </c>
      <c r="O192" t="s">
        <v>127</v>
      </c>
      <c r="P192" t="s">
        <v>470</v>
      </c>
      <c r="Q192" t="s">
        <v>127</v>
      </c>
      <c r="R192">
        <v>190</v>
      </c>
      <c r="Y192">
        <v>24.98</v>
      </c>
      <c r="Z192">
        <v>10.48</v>
      </c>
      <c r="AA192">
        <v>104.27</v>
      </c>
      <c r="AB192">
        <v>70.86</v>
      </c>
      <c r="AC192" s="784">
        <v>128.9795427228824</v>
      </c>
      <c r="AD192" s="1150"/>
      <c r="AE192" s="1150"/>
      <c r="AF192" s="1150"/>
      <c r="AG192" s="1150"/>
      <c r="AH192" s="1150"/>
      <c r="AI192" s="1150"/>
      <c r="AJ192" s="1150"/>
      <c r="AK192" s="1150">
        <v>0.30437214611872099</v>
      </c>
      <c r="AL192" s="1150">
        <v>0.30235655737704897</v>
      </c>
      <c r="AM192" s="1150">
        <v>0.305342465753424</v>
      </c>
      <c r="AN192" s="1150">
        <v>0.31035958904109501</v>
      </c>
      <c r="AO192" s="1150">
        <v>0.30339041095890401</v>
      </c>
      <c r="AP192" s="1150">
        <v>0.31376366120218502</v>
      </c>
      <c r="AQ192" s="1150">
        <v>0.30481735159817303</v>
      </c>
      <c r="AR192" s="1150">
        <v>0.31179794520547899</v>
      </c>
      <c r="AS192" s="1150">
        <v>0.29613013698630097</v>
      </c>
    </row>
    <row r="193" spans="1:45" x14ac:dyDescent="0.2">
      <c r="A193">
        <v>58973</v>
      </c>
      <c r="B193" t="s">
        <v>652</v>
      </c>
      <c r="C193" s="783">
        <v>41943</v>
      </c>
      <c r="D193">
        <v>2014</v>
      </c>
      <c r="E193" t="s">
        <v>7</v>
      </c>
      <c r="F193" t="s">
        <v>28</v>
      </c>
      <c r="G193" s="912">
        <v>35.845230999999998</v>
      </c>
      <c r="H193" s="912">
        <v>-119.06272</v>
      </c>
      <c r="I193" s="912">
        <v>5.3359829999999997</v>
      </c>
      <c r="J193" t="s">
        <v>74</v>
      </c>
      <c r="K193" t="s">
        <v>479</v>
      </c>
      <c r="L193" s="912">
        <v>26</v>
      </c>
      <c r="M193">
        <v>20</v>
      </c>
      <c r="N193" s="912">
        <v>1.3</v>
      </c>
      <c r="O193" t="s">
        <v>127</v>
      </c>
      <c r="P193" t="s">
        <v>470</v>
      </c>
      <c r="Q193" t="s">
        <v>127</v>
      </c>
      <c r="R193">
        <v>180</v>
      </c>
      <c r="Y193">
        <v>19.41</v>
      </c>
      <c r="Z193">
        <v>5.55</v>
      </c>
      <c r="AA193">
        <v>93.01</v>
      </c>
      <c r="AB193">
        <v>64.17</v>
      </c>
      <c r="AC193" s="784">
        <v>95.906262965795435</v>
      </c>
      <c r="AD193" s="1150"/>
      <c r="AE193" s="1150"/>
      <c r="AF193" s="1150"/>
      <c r="AG193" s="1150"/>
      <c r="AH193" s="1150"/>
      <c r="AI193" s="1150"/>
      <c r="AJ193" s="1150"/>
      <c r="AK193" s="1150">
        <v>0.30281963470319601</v>
      </c>
      <c r="AL193" s="1150">
        <v>0.30097336065573699</v>
      </c>
      <c r="AM193" s="1150">
        <v>0.29210616438356102</v>
      </c>
      <c r="AN193" s="1150">
        <v>0.28361301369863001</v>
      </c>
      <c r="AO193" s="1150">
        <v>0.28483447488584401</v>
      </c>
      <c r="AP193" s="1150">
        <v>0.28089708561019999</v>
      </c>
      <c r="AQ193" s="1150">
        <v>0.28556506849315</v>
      </c>
      <c r="AR193" s="1150">
        <v>0.298162100456621</v>
      </c>
      <c r="AS193" s="1150">
        <v>0.28120433789954302</v>
      </c>
    </row>
    <row r="194" spans="1:45" x14ac:dyDescent="0.2">
      <c r="A194">
        <v>58985</v>
      </c>
      <c r="B194" t="s">
        <v>651</v>
      </c>
      <c r="C194" s="783">
        <v>42004</v>
      </c>
      <c r="D194">
        <v>2014</v>
      </c>
      <c r="E194" t="s">
        <v>7</v>
      </c>
      <c r="F194" t="s">
        <v>28</v>
      </c>
      <c r="G194" s="912">
        <v>36.244290999999997</v>
      </c>
      <c r="H194" s="912">
        <v>-119.82814999999999</v>
      </c>
      <c r="I194" s="912">
        <v>5.3183069999999999</v>
      </c>
      <c r="J194" t="s">
        <v>74</v>
      </c>
      <c r="K194" t="s">
        <v>485</v>
      </c>
      <c r="L194" s="912">
        <v>27.8</v>
      </c>
      <c r="M194">
        <v>20</v>
      </c>
      <c r="N194" s="912">
        <v>1.3900000000000001</v>
      </c>
      <c r="O194" t="s">
        <v>127</v>
      </c>
      <c r="P194" t="s">
        <v>470</v>
      </c>
      <c r="Q194" t="s">
        <v>127</v>
      </c>
      <c r="R194">
        <v>180</v>
      </c>
      <c r="Y194">
        <v>21.87</v>
      </c>
      <c r="Z194">
        <v>5.17</v>
      </c>
      <c r="AA194">
        <v>125.62</v>
      </c>
      <c r="AB194">
        <v>86.12</v>
      </c>
      <c r="AC194" s="784">
        <v>101.90050315212549</v>
      </c>
      <c r="AD194" s="1150"/>
      <c r="AE194" s="1150"/>
      <c r="AF194" s="1150"/>
      <c r="AG194" s="1150"/>
      <c r="AH194" s="1150"/>
      <c r="AI194" s="1150"/>
      <c r="AJ194" s="1150"/>
      <c r="AK194" s="1150">
        <v>0.285296803652968</v>
      </c>
      <c r="AL194" s="1150">
        <v>0.30589139344262301</v>
      </c>
      <c r="AM194" s="1150">
        <v>0.30471461187214599</v>
      </c>
      <c r="AN194" s="1150">
        <v>0.29995433789954301</v>
      </c>
      <c r="AO194" s="1150">
        <v>0.283350456621004</v>
      </c>
      <c r="AP194" s="1150">
        <v>0.25632969034608299</v>
      </c>
      <c r="AQ194" s="1150">
        <v>0.269166666666666</v>
      </c>
      <c r="AR194" s="1150">
        <v>0.246832191780821</v>
      </c>
      <c r="AS194" s="1150">
        <v>0.22110159817351599</v>
      </c>
    </row>
    <row r="195" spans="1:45" x14ac:dyDescent="0.2">
      <c r="A195">
        <v>59237</v>
      </c>
      <c r="B195" t="s">
        <v>650</v>
      </c>
      <c r="C195" s="783">
        <v>41973</v>
      </c>
      <c r="D195">
        <v>2014</v>
      </c>
      <c r="E195" t="s">
        <v>7</v>
      </c>
      <c r="F195" t="s">
        <v>28</v>
      </c>
      <c r="G195" s="912">
        <v>34.407291000000001</v>
      </c>
      <c r="H195" s="912">
        <v>-116.86243</v>
      </c>
      <c r="I195" s="912">
        <v>5.8879070000000002</v>
      </c>
      <c r="J195" t="s">
        <v>74</v>
      </c>
      <c r="K195" t="s">
        <v>479</v>
      </c>
      <c r="L195" s="912">
        <v>24.8</v>
      </c>
      <c r="M195">
        <v>20</v>
      </c>
      <c r="N195" s="912">
        <v>1.24</v>
      </c>
      <c r="O195" t="s">
        <v>127</v>
      </c>
      <c r="P195" t="s">
        <v>470</v>
      </c>
      <c r="Q195" t="s">
        <v>127</v>
      </c>
      <c r="R195">
        <v>180</v>
      </c>
      <c r="Y195">
        <v>24.1</v>
      </c>
      <c r="Z195">
        <v>5.17</v>
      </c>
      <c r="AA195">
        <v>88.08</v>
      </c>
      <c r="AB195">
        <v>61.02</v>
      </c>
      <c r="AC195" s="784">
        <v>97.788096335445942</v>
      </c>
      <c r="AD195" s="1150"/>
      <c r="AE195" s="1150"/>
      <c r="AF195" s="1150"/>
      <c r="AG195" s="1150"/>
      <c r="AH195" s="1150"/>
      <c r="AI195" s="1150"/>
      <c r="AJ195" s="1150"/>
      <c r="AK195" s="1150">
        <v>0.30354452054794501</v>
      </c>
      <c r="AL195" s="1150">
        <v>0.255948315118397</v>
      </c>
      <c r="AM195" s="1150">
        <v>0.28876141552511397</v>
      </c>
      <c r="AN195" s="1150">
        <v>0.292990867579908</v>
      </c>
      <c r="AO195" s="1150">
        <v>0.263230593607305</v>
      </c>
      <c r="AP195" s="1150">
        <v>0.26198770491803203</v>
      </c>
      <c r="AQ195" s="1150">
        <v>0.27724315068493099</v>
      </c>
      <c r="AR195" s="1150">
        <v>0.28456050228310498</v>
      </c>
      <c r="AS195" s="1150">
        <v>0.28440639269406298</v>
      </c>
    </row>
    <row r="196" spans="1:45" x14ac:dyDescent="0.2">
      <c r="A196">
        <v>59168</v>
      </c>
      <c r="B196" t="s">
        <v>646</v>
      </c>
      <c r="C196" s="783">
        <v>41981</v>
      </c>
      <c r="D196">
        <v>2014</v>
      </c>
      <c r="E196" t="s">
        <v>72</v>
      </c>
      <c r="F196" t="s">
        <v>38</v>
      </c>
      <c r="G196" s="912">
        <v>32.030931000000002</v>
      </c>
      <c r="H196" s="912">
        <v>-110.958651</v>
      </c>
      <c r="I196" s="912">
        <v>5.7775590000000001</v>
      </c>
      <c r="J196" t="s">
        <v>74</v>
      </c>
      <c r="K196" t="s">
        <v>479</v>
      </c>
      <c r="L196" s="912">
        <v>35.1</v>
      </c>
      <c r="M196">
        <v>29</v>
      </c>
      <c r="N196" s="912">
        <v>1.210344827586207</v>
      </c>
      <c r="O196" t="s">
        <v>127</v>
      </c>
      <c r="P196" t="s">
        <v>470</v>
      </c>
      <c r="Q196" t="s">
        <v>127</v>
      </c>
      <c r="R196">
        <v>180</v>
      </c>
      <c r="AA196">
        <v>161.71</v>
      </c>
      <c r="AB196">
        <v>106.88</v>
      </c>
      <c r="AC196" s="784">
        <v>116.85600760339685</v>
      </c>
      <c r="AD196" s="1150"/>
      <c r="AE196" s="1150"/>
      <c r="AF196" s="1150"/>
      <c r="AG196" s="1150"/>
      <c r="AH196" s="1150"/>
      <c r="AI196" s="1150"/>
      <c r="AJ196" s="1150"/>
      <c r="AK196" s="1150">
        <v>0.296272240592032</v>
      </c>
      <c r="AL196" s="1150">
        <v>0.31312417561710898</v>
      </c>
      <c r="AM196" s="1150">
        <v>0.30793575814832302</v>
      </c>
      <c r="AN196" s="1150">
        <v>0.30337348449063101</v>
      </c>
      <c r="AO196" s="1150">
        <v>0.29111557235080998</v>
      </c>
      <c r="AP196" s="1150">
        <v>0.29346460649456602</v>
      </c>
      <c r="AQ196" s="1150">
        <v>0.28314832309872401</v>
      </c>
      <c r="AR196" s="1150">
        <v>0.29231223429381198</v>
      </c>
      <c r="AS196" s="1150">
        <v>0.27892851519445699</v>
      </c>
    </row>
    <row r="197" spans="1:45" x14ac:dyDescent="0.2">
      <c r="A197">
        <v>58628</v>
      </c>
      <c r="B197" t="s">
        <v>1708</v>
      </c>
      <c r="C197" s="783">
        <v>41640</v>
      </c>
      <c r="D197">
        <v>2014</v>
      </c>
      <c r="E197" t="s">
        <v>73</v>
      </c>
      <c r="F197" t="s">
        <v>35</v>
      </c>
      <c r="G197" s="912">
        <v>33.675480999999998</v>
      </c>
      <c r="H197" s="912">
        <v>-83.673760000000001</v>
      </c>
      <c r="I197" s="912">
        <v>4.5645680000000004</v>
      </c>
      <c r="J197" t="s">
        <v>74</v>
      </c>
      <c r="K197" t="s">
        <v>479</v>
      </c>
      <c r="L197" s="912">
        <v>38.6</v>
      </c>
      <c r="M197">
        <v>30</v>
      </c>
      <c r="N197" s="912">
        <v>1.2866666666666666</v>
      </c>
      <c r="O197" t="s">
        <v>486</v>
      </c>
      <c r="P197" t="s">
        <v>486</v>
      </c>
      <c r="Q197">
        <v>20</v>
      </c>
      <c r="R197">
        <v>180</v>
      </c>
      <c r="Y197">
        <v>28.91</v>
      </c>
      <c r="Z197">
        <v>33.97</v>
      </c>
      <c r="AA197">
        <v>164.55</v>
      </c>
      <c r="AB197">
        <v>111.92</v>
      </c>
      <c r="AC197" s="784">
        <v>125.83087280437236</v>
      </c>
      <c r="AD197" s="1150"/>
      <c r="AE197" s="1150"/>
      <c r="AF197" s="1150"/>
      <c r="AG197" s="1150"/>
      <c r="AH197" s="1150"/>
      <c r="AI197" s="1150"/>
      <c r="AJ197" s="1150"/>
      <c r="AK197" s="1150">
        <v>0.211990106544901</v>
      </c>
      <c r="AL197" s="1150">
        <v>0.23147768670309599</v>
      </c>
      <c r="AM197" s="1150">
        <v>0.21429984779299799</v>
      </c>
      <c r="AN197" s="1150">
        <v>0.17316971080669699</v>
      </c>
      <c r="AO197" s="1150">
        <v>0.20833713850837099</v>
      </c>
      <c r="AP197" s="1150">
        <v>0.18981481481481399</v>
      </c>
      <c r="AQ197" s="1150">
        <v>0.19304414003044101</v>
      </c>
      <c r="AR197" s="1150">
        <v>0.199227549467275</v>
      </c>
      <c r="AS197" s="1150">
        <v>0.184802130898021</v>
      </c>
    </row>
    <row r="198" spans="1:45" x14ac:dyDescent="0.2">
      <c r="A198">
        <v>59020</v>
      </c>
      <c r="B198" t="s">
        <v>645</v>
      </c>
      <c r="C198" s="783">
        <v>42004</v>
      </c>
      <c r="D198">
        <v>2014</v>
      </c>
      <c r="E198" t="s">
        <v>72</v>
      </c>
      <c r="F198" t="s">
        <v>38</v>
      </c>
      <c r="G198" s="912">
        <v>32.948731000000002</v>
      </c>
      <c r="H198" s="912">
        <v>-112.76985000000001</v>
      </c>
      <c r="I198" s="912">
        <v>5.8028420000000001</v>
      </c>
      <c r="J198" t="s">
        <v>74</v>
      </c>
      <c r="K198" t="s">
        <v>479</v>
      </c>
      <c r="L198" s="912">
        <v>51.03</v>
      </c>
      <c r="M198">
        <v>37.119999999999997</v>
      </c>
      <c r="N198" s="912">
        <v>1.374730603448276</v>
      </c>
      <c r="O198" t="s">
        <v>127</v>
      </c>
      <c r="P198" t="s">
        <v>470</v>
      </c>
      <c r="Q198" t="s">
        <v>127</v>
      </c>
      <c r="R198">
        <v>180</v>
      </c>
      <c r="S198" t="s">
        <v>582</v>
      </c>
      <c r="T198" t="s">
        <v>1205</v>
      </c>
      <c r="U198" t="s">
        <v>2970</v>
      </c>
      <c r="V198">
        <v>2023</v>
      </c>
      <c r="W198">
        <v>36</v>
      </c>
      <c r="X198">
        <v>96</v>
      </c>
      <c r="Y198">
        <v>25.41</v>
      </c>
      <c r="Z198">
        <v>16.3</v>
      </c>
      <c r="AA198">
        <v>118.33</v>
      </c>
      <c r="AB198">
        <v>80.91</v>
      </c>
      <c r="AC198" s="784"/>
      <c r="AD198" s="1150"/>
      <c r="AE198" s="1150"/>
      <c r="AF198" s="1150"/>
      <c r="AG198" s="1150"/>
      <c r="AH198" s="1150"/>
      <c r="AI198" s="1150"/>
      <c r="AJ198" s="1150"/>
      <c r="AK198" s="1150">
        <v>0.32229791568256899</v>
      </c>
      <c r="AL198" s="1150">
        <v>0.31581409282551298</v>
      </c>
      <c r="AM198" s="1150">
        <v>0.308139220201543</v>
      </c>
      <c r="AN198" s="1150">
        <v>0.29588721264367801</v>
      </c>
      <c r="AO198" s="1150">
        <v>0.29143109844906301</v>
      </c>
      <c r="AP198" s="1150">
        <v>0.222135612948307</v>
      </c>
      <c r="AQ198" s="1150">
        <v>0.29536133581325702</v>
      </c>
      <c r="AR198" s="1150">
        <v>0.30049401669028503</v>
      </c>
      <c r="AS198" s="1150">
        <v>0.24612265784915699</v>
      </c>
    </row>
    <row r="199" spans="1:45" x14ac:dyDescent="0.2">
      <c r="A199">
        <v>58717</v>
      </c>
      <c r="B199" t="s">
        <v>644</v>
      </c>
      <c r="C199" s="783">
        <v>41882</v>
      </c>
      <c r="D199">
        <v>2014</v>
      </c>
      <c r="E199" t="s">
        <v>2</v>
      </c>
      <c r="F199" t="s">
        <v>15</v>
      </c>
      <c r="G199" s="912">
        <v>29.322610999999998</v>
      </c>
      <c r="H199" s="912">
        <v>-100.38459</v>
      </c>
      <c r="I199" s="912">
        <v>4.9138590000000004</v>
      </c>
      <c r="J199" t="s">
        <v>74</v>
      </c>
      <c r="K199" t="s">
        <v>479</v>
      </c>
      <c r="L199" s="912">
        <v>48.1</v>
      </c>
      <c r="M199">
        <v>39.6</v>
      </c>
      <c r="N199" s="912">
        <v>1.2146464646464645</v>
      </c>
      <c r="O199" t="s">
        <v>127</v>
      </c>
      <c r="P199" t="s">
        <v>536</v>
      </c>
      <c r="Q199" t="s">
        <v>127</v>
      </c>
      <c r="R199">
        <v>180</v>
      </c>
      <c r="Y199">
        <v>74.08</v>
      </c>
      <c r="AC199" s="784"/>
      <c r="AD199" s="1150"/>
      <c r="AE199" s="1150"/>
      <c r="AF199" s="1150"/>
      <c r="AG199" s="1150"/>
      <c r="AH199" s="1150"/>
      <c r="AI199" s="1150"/>
      <c r="AJ199" s="1150"/>
      <c r="AK199" s="1150">
        <v>0.22463819127346499</v>
      </c>
      <c r="AL199" s="1150">
        <v>0.22564557229857701</v>
      </c>
      <c r="AM199" s="1150">
        <v>0.217517642175176</v>
      </c>
      <c r="AN199" s="1150">
        <v>0.18677067478437301</v>
      </c>
      <c r="AO199" s="1150">
        <v>0.20309545223928699</v>
      </c>
      <c r="AP199" s="1150">
        <v>0.229995193280712</v>
      </c>
      <c r="AQ199" s="1150">
        <v>0.22141794658917899</v>
      </c>
      <c r="AR199" s="1150">
        <v>0.215560283197269</v>
      </c>
      <c r="AS199" s="1150">
        <v>0.227339029565056</v>
      </c>
    </row>
    <row r="200" spans="1:45" x14ac:dyDescent="0.2">
      <c r="A200">
        <v>58983</v>
      </c>
      <c r="B200" t="s">
        <v>643</v>
      </c>
      <c r="C200" s="783">
        <v>42004</v>
      </c>
      <c r="D200">
        <v>2014</v>
      </c>
      <c r="E200" t="s">
        <v>7</v>
      </c>
      <c r="F200" t="s">
        <v>28</v>
      </c>
      <c r="G200" s="912">
        <v>35.017091000000001</v>
      </c>
      <c r="H200" s="912">
        <v>-118.17636</v>
      </c>
      <c r="I200" s="912">
        <v>5.8443699999999996</v>
      </c>
      <c r="J200" t="s">
        <v>74</v>
      </c>
      <c r="K200" t="s">
        <v>479</v>
      </c>
      <c r="L200" s="912">
        <v>59.1</v>
      </c>
      <c r="M200">
        <v>45</v>
      </c>
      <c r="N200" s="912">
        <v>1.3133333333333335</v>
      </c>
      <c r="O200" t="s">
        <v>127</v>
      </c>
      <c r="P200" t="s">
        <v>470</v>
      </c>
      <c r="Q200" t="s">
        <v>127</v>
      </c>
      <c r="R200">
        <v>180</v>
      </c>
      <c r="Y200">
        <v>23.2</v>
      </c>
      <c r="Z200">
        <v>4.79</v>
      </c>
      <c r="AA200">
        <v>100.59</v>
      </c>
      <c r="AB200">
        <v>68.69</v>
      </c>
      <c r="AC200" s="784">
        <v>88.160904492971255</v>
      </c>
      <c r="AD200" s="1150"/>
      <c r="AE200" s="1150"/>
      <c r="AF200" s="1150"/>
      <c r="AG200" s="1150"/>
      <c r="AH200" s="1150"/>
      <c r="AI200" s="1150"/>
      <c r="AJ200" s="1150"/>
      <c r="AK200" s="1150">
        <v>0.32728817858954801</v>
      </c>
      <c r="AL200" s="1150">
        <v>0.33335610200364202</v>
      </c>
      <c r="AM200" s="1150">
        <v>0.32168949771689398</v>
      </c>
      <c r="AN200" s="1150">
        <v>0.330304414003044</v>
      </c>
      <c r="AO200" s="1150">
        <v>0.31376966007102902</v>
      </c>
      <c r="AP200" s="1150">
        <v>0.31358024691358</v>
      </c>
      <c r="AQ200" s="1150">
        <v>0.294289700659563</v>
      </c>
      <c r="AR200" s="1150">
        <v>0.30572298325722902</v>
      </c>
      <c r="AS200" s="1150">
        <v>0.29841958396752899</v>
      </c>
    </row>
    <row r="201" spans="1:45" x14ac:dyDescent="0.2">
      <c r="A201">
        <v>59010</v>
      </c>
      <c r="B201" t="s">
        <v>641</v>
      </c>
      <c r="C201" s="783">
        <v>41790</v>
      </c>
      <c r="D201">
        <v>2014</v>
      </c>
      <c r="E201" t="s">
        <v>72</v>
      </c>
      <c r="F201" t="s">
        <v>13</v>
      </c>
      <c r="G201" s="912">
        <v>32.571340999999997</v>
      </c>
      <c r="H201" s="912">
        <v>-107.488221</v>
      </c>
      <c r="I201" s="912">
        <v>5.8230969999999997</v>
      </c>
      <c r="J201" t="s">
        <v>74</v>
      </c>
      <c r="K201" t="s">
        <v>485</v>
      </c>
      <c r="L201" s="912">
        <v>65.134799999999998</v>
      </c>
      <c r="M201">
        <v>52.2</v>
      </c>
      <c r="N201" s="912">
        <v>1.2477931034482759</v>
      </c>
      <c r="O201" t="s">
        <v>127</v>
      </c>
      <c r="P201" t="s">
        <v>470</v>
      </c>
      <c r="Q201" t="s">
        <v>127</v>
      </c>
      <c r="R201">
        <v>180</v>
      </c>
      <c r="S201" t="s">
        <v>642</v>
      </c>
      <c r="AA201">
        <v>97.91</v>
      </c>
      <c r="AB201">
        <v>67.36</v>
      </c>
      <c r="AC201" s="784">
        <v>61.509790015115726</v>
      </c>
      <c r="AD201" s="1150"/>
      <c r="AE201" s="1150"/>
      <c r="AF201" s="1150"/>
      <c r="AG201" s="1150"/>
      <c r="AH201" s="1150"/>
      <c r="AI201" s="1150"/>
      <c r="AJ201" s="1150"/>
      <c r="AK201" s="1150">
        <v>0.297031088717437</v>
      </c>
      <c r="AL201" s="1150">
        <v>0.31346832276029502</v>
      </c>
      <c r="AM201" s="1150">
        <v>0.31092872513514902</v>
      </c>
      <c r="AN201" s="1150">
        <v>0.30580486012701402</v>
      </c>
      <c r="AO201" s="1150">
        <v>0.30370545320946801</v>
      </c>
      <c r="AP201" s="1150">
        <v>0.31198312501308501</v>
      </c>
      <c r="AQ201" s="1150">
        <v>0.30389133819695902</v>
      </c>
      <c r="AR201" s="1150">
        <v>0.29153982749873097</v>
      </c>
      <c r="AS201" s="1150">
        <v>0.25254771776973001</v>
      </c>
    </row>
    <row r="202" spans="1:45" x14ac:dyDescent="0.2">
      <c r="A202">
        <v>57650</v>
      </c>
      <c r="B202" t="s">
        <v>640</v>
      </c>
      <c r="C202" s="783">
        <v>41973</v>
      </c>
      <c r="D202">
        <v>2014</v>
      </c>
      <c r="E202" t="s">
        <v>7</v>
      </c>
      <c r="F202" t="s">
        <v>28</v>
      </c>
      <c r="G202" s="912">
        <v>35.299560999999997</v>
      </c>
      <c r="H202" s="912">
        <v>-118.8509</v>
      </c>
      <c r="I202" s="912">
        <v>5.3805719999999999</v>
      </c>
      <c r="J202" t="s">
        <v>74</v>
      </c>
      <c r="K202" t="s">
        <v>479</v>
      </c>
      <c r="L202" s="912">
        <v>81.599999999999994</v>
      </c>
      <c r="M202">
        <v>60</v>
      </c>
      <c r="N202" s="912">
        <v>1.3599999999999999</v>
      </c>
      <c r="O202" t="s">
        <v>127</v>
      </c>
      <c r="P202" t="s">
        <v>470</v>
      </c>
      <c r="Q202" t="s">
        <v>127</v>
      </c>
      <c r="R202">
        <v>180</v>
      </c>
      <c r="Y202">
        <v>21.84</v>
      </c>
      <c r="Z202">
        <v>5.08</v>
      </c>
      <c r="AA202">
        <v>143.25</v>
      </c>
      <c r="AB202">
        <v>96.04</v>
      </c>
      <c r="AC202" s="784">
        <v>147.26293885990756</v>
      </c>
      <c r="AD202" s="1150"/>
      <c r="AE202" s="1150"/>
      <c r="AF202" s="1150"/>
      <c r="AG202" s="1150"/>
      <c r="AH202" s="1150"/>
      <c r="AI202" s="1150"/>
      <c r="AJ202" s="1150"/>
      <c r="AK202" s="1150">
        <v>0.31586187214611799</v>
      </c>
      <c r="AL202" s="1150">
        <v>0.28647161505767998</v>
      </c>
      <c r="AM202" s="1150">
        <v>0.293746194824961</v>
      </c>
      <c r="AN202" s="1150">
        <v>0.309275114155251</v>
      </c>
      <c r="AO202" s="1150">
        <v>0.29960996955859898</v>
      </c>
      <c r="AP202" s="1150">
        <v>0.28249468731026101</v>
      </c>
      <c r="AQ202" s="1150">
        <v>0.299651826484018</v>
      </c>
      <c r="AR202" s="1150">
        <v>0.30113964992389602</v>
      </c>
      <c r="AS202" s="1150">
        <v>0.274958143074581</v>
      </c>
    </row>
    <row r="203" spans="1:45" x14ac:dyDescent="0.2">
      <c r="A203">
        <v>58592</v>
      </c>
      <c r="B203" t="s">
        <v>639</v>
      </c>
      <c r="C203" s="783">
        <v>42004</v>
      </c>
      <c r="D203">
        <v>2014</v>
      </c>
      <c r="E203" t="s">
        <v>7</v>
      </c>
      <c r="F203" t="s">
        <v>28</v>
      </c>
      <c r="G203" s="912">
        <v>33.082870999999997</v>
      </c>
      <c r="H203" s="912">
        <v>-115.46742</v>
      </c>
      <c r="I203" s="912">
        <v>5.9011610000000001</v>
      </c>
      <c r="J203" t="s">
        <v>74</v>
      </c>
      <c r="K203" t="s">
        <v>485</v>
      </c>
      <c r="L203" s="912">
        <v>194.7</v>
      </c>
      <c r="M203">
        <v>155.1</v>
      </c>
      <c r="N203" s="912">
        <v>1.2553191489361701</v>
      </c>
      <c r="O203" t="s">
        <v>127</v>
      </c>
      <c r="P203" t="s">
        <v>470</v>
      </c>
      <c r="Q203" t="s">
        <v>127</v>
      </c>
      <c r="R203">
        <v>180</v>
      </c>
      <c r="Y203">
        <v>27</v>
      </c>
      <c r="Z203">
        <v>4.97</v>
      </c>
      <c r="AA203">
        <v>160.30000000000001</v>
      </c>
      <c r="AB203">
        <v>106.24</v>
      </c>
      <c r="AC203" s="784">
        <v>118.07300048072948</v>
      </c>
      <c r="AD203" s="1150"/>
      <c r="AE203" s="1150"/>
      <c r="AF203" s="1150"/>
      <c r="AG203" s="1150"/>
      <c r="AH203" s="1150"/>
      <c r="AI203" s="1150"/>
      <c r="AJ203" s="1150"/>
      <c r="AK203" s="1150">
        <v>0.30824199441220701</v>
      </c>
      <c r="AL203" s="1150">
        <v>0.30712748928653999</v>
      </c>
      <c r="AM203" s="1150">
        <v>0.29834706729198102</v>
      </c>
      <c r="AN203" s="1150">
        <v>0.28341341129157999</v>
      </c>
      <c r="AO203" s="1150">
        <v>0.27967742125422101</v>
      </c>
      <c r="AP203" s="1150">
        <v>0.290000340575855</v>
      </c>
      <c r="AQ203" s="1150">
        <v>0.283200704214985</v>
      </c>
      <c r="AR203" s="1150">
        <v>0.29770526600896702</v>
      </c>
      <c r="AS203" s="1150">
        <v>0.27714407261186602</v>
      </c>
    </row>
    <row r="204" spans="1:45" x14ac:dyDescent="0.2">
      <c r="A204">
        <v>58430</v>
      </c>
      <c r="B204" t="s">
        <v>638</v>
      </c>
      <c r="C204" s="783">
        <v>41882</v>
      </c>
      <c r="D204">
        <v>2014</v>
      </c>
      <c r="E204" t="s">
        <v>7</v>
      </c>
      <c r="F204" t="s">
        <v>28</v>
      </c>
      <c r="G204" s="912">
        <v>32.687080999999999</v>
      </c>
      <c r="H204" s="912">
        <v>-115.646871</v>
      </c>
      <c r="I204" s="912">
        <v>5.6630149999999997</v>
      </c>
      <c r="J204" t="s">
        <v>74</v>
      </c>
      <c r="K204" t="s">
        <v>479</v>
      </c>
      <c r="L204" s="912">
        <v>215.9</v>
      </c>
      <c r="M204">
        <v>170</v>
      </c>
      <c r="N204" s="912">
        <v>1.27</v>
      </c>
      <c r="O204" t="s">
        <v>127</v>
      </c>
      <c r="P204" t="s">
        <v>470</v>
      </c>
      <c r="Q204" t="s">
        <v>127</v>
      </c>
      <c r="R204">
        <v>180</v>
      </c>
      <c r="Y204">
        <v>23.49</v>
      </c>
      <c r="Z204">
        <v>4.8899999999999997</v>
      </c>
      <c r="AA204">
        <v>124.22</v>
      </c>
      <c r="AB204">
        <v>82.93</v>
      </c>
      <c r="AC204" s="784">
        <v>148.01621041992661</v>
      </c>
      <c r="AD204" s="1150"/>
      <c r="AE204" s="1150"/>
      <c r="AF204" s="1150"/>
      <c r="AG204" s="1150"/>
      <c r="AH204" s="1150"/>
      <c r="AI204" s="1150"/>
      <c r="AJ204" s="1150"/>
      <c r="AK204" s="1150">
        <v>0.34236569970453901</v>
      </c>
      <c r="AL204" s="1150">
        <v>0.32463034394085499</v>
      </c>
      <c r="AM204" s="1150">
        <v>0.31399274778404501</v>
      </c>
      <c r="AN204" s="1150">
        <v>0.30808487778673099</v>
      </c>
      <c r="AO204" s="1150">
        <v>0.32481668009669601</v>
      </c>
      <c r="AP204" s="1150">
        <v>0.334160371798992</v>
      </c>
      <c r="AQ204" s="1150">
        <v>0.336855358581788</v>
      </c>
      <c r="AR204" s="1150">
        <v>0.33798952457695403</v>
      </c>
      <c r="AS204" s="1150">
        <v>0.33010811173784499</v>
      </c>
    </row>
    <row r="205" spans="1:45" x14ac:dyDescent="0.2">
      <c r="A205">
        <v>56917</v>
      </c>
      <c r="B205" t="s">
        <v>637</v>
      </c>
      <c r="C205" s="783">
        <v>41729</v>
      </c>
      <c r="D205">
        <v>2014</v>
      </c>
      <c r="E205" t="s">
        <v>7</v>
      </c>
      <c r="F205" t="s">
        <v>28</v>
      </c>
      <c r="G205" s="912">
        <v>32.673341000000001</v>
      </c>
      <c r="H205" s="912">
        <v>-115.586991</v>
      </c>
      <c r="I205" s="912">
        <v>5.8522069999999999</v>
      </c>
      <c r="J205" t="s">
        <v>74</v>
      </c>
      <c r="K205" t="s">
        <v>485</v>
      </c>
      <c r="L205" s="912">
        <v>265.77999999999997</v>
      </c>
      <c r="M205">
        <v>206.72</v>
      </c>
      <c r="N205" s="912">
        <v>1.2857004643962846</v>
      </c>
      <c r="O205" t="s">
        <v>127</v>
      </c>
      <c r="P205" t="s">
        <v>470</v>
      </c>
      <c r="Q205" t="s">
        <v>127</v>
      </c>
      <c r="R205">
        <v>180</v>
      </c>
      <c r="Y205">
        <v>22.64</v>
      </c>
      <c r="Z205">
        <v>4.8499999999999996</v>
      </c>
      <c r="AA205">
        <v>180.75</v>
      </c>
      <c r="AB205">
        <v>120.69</v>
      </c>
      <c r="AC205" s="784">
        <v>97.32506282514187</v>
      </c>
      <c r="AD205" s="1150"/>
      <c r="AE205" s="1150"/>
      <c r="AF205" s="1150"/>
      <c r="AG205" s="1150"/>
      <c r="AH205" s="1150"/>
      <c r="AI205" s="1150"/>
      <c r="AJ205" s="1150"/>
      <c r="AK205" s="1150">
        <v>0.30762241851519301</v>
      </c>
      <c r="AL205" s="1150">
        <v>0.30555179684559902</v>
      </c>
      <c r="AM205" s="1150">
        <v>0.30613651574645701</v>
      </c>
      <c r="AN205" s="1150">
        <v>0.28169621340350498</v>
      </c>
      <c r="AO205" s="1150">
        <v>0.279346865213428</v>
      </c>
      <c r="AP205" s="1150">
        <v>0.23543818812867201</v>
      </c>
      <c r="AQ205" s="1150">
        <v>0.212095202852567</v>
      </c>
      <c r="AR205" s="1150">
        <v>0.193978267672649</v>
      </c>
      <c r="AS205" s="1150">
        <v>0.19128404335779001</v>
      </c>
    </row>
    <row r="206" spans="1:45" x14ac:dyDescent="0.2">
      <c r="A206">
        <v>57378</v>
      </c>
      <c r="B206" t="s">
        <v>636</v>
      </c>
      <c r="C206" s="783">
        <v>41882</v>
      </c>
      <c r="D206">
        <v>2014</v>
      </c>
      <c r="E206" t="s">
        <v>7</v>
      </c>
      <c r="F206" t="s">
        <v>28</v>
      </c>
      <c r="G206" s="912">
        <v>34.784131000000002</v>
      </c>
      <c r="H206" s="912">
        <v>-118.432451</v>
      </c>
      <c r="I206" s="912">
        <v>5.7207749999999997</v>
      </c>
      <c r="J206" t="s">
        <v>74</v>
      </c>
      <c r="K206" t="s">
        <v>485</v>
      </c>
      <c r="L206" s="912">
        <v>283.7</v>
      </c>
      <c r="M206">
        <v>241.5</v>
      </c>
      <c r="N206" s="912">
        <v>1.1747412008281573</v>
      </c>
      <c r="O206" t="s">
        <v>486</v>
      </c>
      <c r="P206" t="s">
        <v>486</v>
      </c>
      <c r="Q206">
        <v>25</v>
      </c>
      <c r="R206">
        <v>180</v>
      </c>
      <c r="Y206">
        <v>19.3</v>
      </c>
      <c r="Z206">
        <v>5.04</v>
      </c>
      <c r="AA206">
        <v>182.72</v>
      </c>
      <c r="AB206">
        <v>120.09</v>
      </c>
      <c r="AC206" s="784">
        <v>161.88769618038208</v>
      </c>
      <c r="AD206" s="1150"/>
      <c r="AE206" s="1150"/>
      <c r="AF206" s="1150"/>
      <c r="AG206" s="1150"/>
      <c r="AH206" s="1150"/>
      <c r="AI206" s="1150"/>
      <c r="AJ206" s="1150"/>
      <c r="AK206" s="1150">
        <v>0.29278954782230499</v>
      </c>
      <c r="AL206" s="1150">
        <v>0.28957883145338598</v>
      </c>
      <c r="AM206" s="1150">
        <v>0.28737296387683497</v>
      </c>
      <c r="AN206" s="1150">
        <v>0.28656276884388798</v>
      </c>
      <c r="AO206" s="1150">
        <v>0.27209790408122703</v>
      </c>
      <c r="AP206" s="1150">
        <v>0.268760818653904</v>
      </c>
      <c r="AQ206" s="1150">
        <v>0.28063142271003999</v>
      </c>
      <c r="AR206" s="1150">
        <v>0.28679344280892799</v>
      </c>
      <c r="AS206" s="1150">
        <v>0.26835985138546098</v>
      </c>
    </row>
    <row r="207" spans="1:45" x14ac:dyDescent="0.2">
      <c r="A207">
        <v>58542</v>
      </c>
      <c r="B207" t="s">
        <v>2774</v>
      </c>
      <c r="C207" s="783">
        <v>41943</v>
      </c>
      <c r="D207">
        <v>2014</v>
      </c>
      <c r="E207" t="s">
        <v>7</v>
      </c>
      <c r="F207" t="s">
        <v>28</v>
      </c>
      <c r="G207" s="912">
        <v>33.812460999999999</v>
      </c>
      <c r="H207" s="912">
        <v>-115.374211</v>
      </c>
      <c r="I207" s="912">
        <v>5.7074499999999997</v>
      </c>
      <c r="J207" t="s">
        <v>74</v>
      </c>
      <c r="K207" t="s">
        <v>485</v>
      </c>
      <c r="L207" s="912">
        <v>333.62</v>
      </c>
      <c r="M207">
        <v>249.7</v>
      </c>
      <c r="N207" s="912">
        <v>1.3360832999599521</v>
      </c>
      <c r="O207" t="s">
        <v>486</v>
      </c>
      <c r="P207" t="s">
        <v>486</v>
      </c>
      <c r="Q207">
        <v>22.5</v>
      </c>
      <c r="R207">
        <v>191</v>
      </c>
      <c r="S207" t="s">
        <v>582</v>
      </c>
      <c r="T207" t="s">
        <v>553</v>
      </c>
      <c r="U207" t="s">
        <v>2970</v>
      </c>
      <c r="V207">
        <v>2022</v>
      </c>
      <c r="W207">
        <v>230</v>
      </c>
      <c r="X207">
        <v>920</v>
      </c>
      <c r="Y207">
        <v>16.88</v>
      </c>
      <c r="Z207">
        <v>5.67</v>
      </c>
      <c r="AA207">
        <v>168.31</v>
      </c>
      <c r="AB207">
        <v>113.2</v>
      </c>
      <c r="AC207" s="784">
        <v>160.34442766598573</v>
      </c>
      <c r="AD207" s="1150"/>
      <c r="AE207" s="1150"/>
      <c r="AF207" s="1150"/>
      <c r="AG207" s="1150"/>
      <c r="AH207" s="1150"/>
      <c r="AI207" s="1150"/>
      <c r="AJ207" s="1150"/>
      <c r="AK207" s="1150">
        <v>0.28067516636402001</v>
      </c>
      <c r="AL207" s="1150">
        <v>0.28437677125118399</v>
      </c>
      <c r="AM207" s="1150">
        <v>0.28262270889450902</v>
      </c>
      <c r="AN207" s="1150">
        <v>0.28340904062043398</v>
      </c>
      <c r="AO207" s="1150">
        <v>0.27600792183496903</v>
      </c>
      <c r="AP207" s="1150">
        <v>0.278413330969841</v>
      </c>
      <c r="AQ207" s="1150">
        <v>0.26881161503393097</v>
      </c>
      <c r="AR207" s="1150">
        <v>0.19479128378711899</v>
      </c>
      <c r="AS207" s="1150">
        <v>0.24848311124033701</v>
      </c>
    </row>
    <row r="208" spans="1:45" x14ac:dyDescent="0.2">
      <c r="A208">
        <v>57331</v>
      </c>
      <c r="B208" t="s">
        <v>635</v>
      </c>
      <c r="C208" s="783">
        <v>42004</v>
      </c>
      <c r="D208">
        <v>2014</v>
      </c>
      <c r="E208" t="s">
        <v>7</v>
      </c>
      <c r="F208" t="s">
        <v>28</v>
      </c>
      <c r="G208" s="912">
        <v>35.010171</v>
      </c>
      <c r="H208" s="912">
        <v>-117.31892000000001</v>
      </c>
      <c r="I208" s="912">
        <v>5.9371960000000001</v>
      </c>
      <c r="J208" t="s">
        <v>469</v>
      </c>
      <c r="K208" t="s">
        <v>390</v>
      </c>
      <c r="L208" s="912"/>
      <c r="M208">
        <v>250</v>
      </c>
      <c r="N208" s="912"/>
      <c r="O208" t="s">
        <v>127</v>
      </c>
      <c r="P208" t="s">
        <v>470</v>
      </c>
      <c r="Q208" t="s">
        <v>127</v>
      </c>
      <c r="R208">
        <v>180</v>
      </c>
      <c r="Y208">
        <v>23.33</v>
      </c>
      <c r="Z208">
        <v>5.56</v>
      </c>
      <c r="AC208" s="784"/>
      <c r="AD208" s="1150"/>
      <c r="AE208" s="1150"/>
      <c r="AF208" s="1150"/>
      <c r="AG208" s="1150"/>
      <c r="AH208" s="1150"/>
      <c r="AI208" s="1150"/>
      <c r="AJ208" s="1150"/>
      <c r="AK208" s="1150">
        <v>0.22995302100456599</v>
      </c>
      <c r="AL208" s="1150">
        <v>0.28456541347905201</v>
      </c>
      <c r="AM208" s="1150">
        <v>0.27124657534246499</v>
      </c>
      <c r="AN208" s="1150">
        <v>0.27633789954337901</v>
      </c>
      <c r="AO208" s="1150">
        <v>0.23492420091324201</v>
      </c>
      <c r="AP208" s="1150">
        <v>0.25428688524590098</v>
      </c>
      <c r="AQ208" s="1150">
        <v>0.26848264840182601</v>
      </c>
      <c r="AR208" s="1150">
        <v>0.27201004566210002</v>
      </c>
      <c r="AS208" s="1150">
        <v>0.27963561643835599</v>
      </c>
    </row>
    <row r="209" spans="1:45" x14ac:dyDescent="0.2">
      <c r="A209">
        <v>57394</v>
      </c>
      <c r="B209" t="s">
        <v>634</v>
      </c>
      <c r="C209" s="783">
        <v>41729</v>
      </c>
      <c r="D209">
        <v>2014</v>
      </c>
      <c r="E209" t="s">
        <v>7</v>
      </c>
      <c r="F209" t="s">
        <v>28</v>
      </c>
      <c r="G209" s="912">
        <v>33.664910999999996</v>
      </c>
      <c r="H209" s="912">
        <v>-114.99567999999999</v>
      </c>
      <c r="I209" s="912">
        <v>5.8585640000000003</v>
      </c>
      <c r="J209" t="s">
        <v>469</v>
      </c>
      <c r="K209" t="s">
        <v>390</v>
      </c>
      <c r="L209" s="912"/>
      <c r="M209">
        <v>250</v>
      </c>
      <c r="N209" s="912"/>
      <c r="O209" t="s">
        <v>127</v>
      </c>
      <c r="P209" t="s">
        <v>470</v>
      </c>
      <c r="Q209" t="s">
        <v>127</v>
      </c>
      <c r="R209">
        <v>181</v>
      </c>
      <c r="Y209">
        <v>21.78</v>
      </c>
      <c r="Z209">
        <v>5.56</v>
      </c>
      <c r="AC209" s="784"/>
      <c r="AD209" s="1150"/>
      <c r="AE209" s="1150"/>
      <c r="AF209" s="1150"/>
      <c r="AG209" s="1150"/>
      <c r="AH209" s="1150"/>
      <c r="AI209" s="1150"/>
      <c r="AJ209" s="1150">
        <v>0.28731150740188699</v>
      </c>
      <c r="AK209" s="1150">
        <v>0.28376894977168898</v>
      </c>
      <c r="AL209" s="1150">
        <v>0.28357059776867</v>
      </c>
      <c r="AM209" s="1150">
        <v>0.28668082191780803</v>
      </c>
      <c r="AN209" s="1150">
        <v>0.28453972602739702</v>
      </c>
      <c r="AO209" s="1150">
        <v>0.28175479452054802</v>
      </c>
      <c r="AP209" s="1150">
        <v>0.27738114754098298</v>
      </c>
      <c r="AQ209" s="1150">
        <v>0.24593926940639199</v>
      </c>
      <c r="AR209" s="1150">
        <v>0.28023150684931503</v>
      </c>
      <c r="AS209" s="1150">
        <v>0.28227579908675798</v>
      </c>
    </row>
    <row r="210" spans="1:45" x14ac:dyDescent="0.2">
      <c r="A210">
        <v>57373</v>
      </c>
      <c r="B210" t="s">
        <v>633</v>
      </c>
      <c r="C210" s="783">
        <v>41698</v>
      </c>
      <c r="D210">
        <v>2014</v>
      </c>
      <c r="E210" t="s">
        <v>7</v>
      </c>
      <c r="F210" t="s">
        <v>38</v>
      </c>
      <c r="G210" s="912">
        <v>32.977981</v>
      </c>
      <c r="H210" s="912">
        <v>-113.49459</v>
      </c>
      <c r="I210" s="912">
        <v>5.8554979999999999</v>
      </c>
      <c r="J210" t="s">
        <v>74</v>
      </c>
      <c r="K210" t="s">
        <v>485</v>
      </c>
      <c r="L210" s="912">
        <v>398.59999999999997</v>
      </c>
      <c r="M210">
        <v>290</v>
      </c>
      <c r="N210" s="912">
        <v>1.3744827586206896</v>
      </c>
      <c r="O210" t="s">
        <v>486</v>
      </c>
      <c r="P210" t="s">
        <v>486</v>
      </c>
      <c r="Q210">
        <v>15</v>
      </c>
      <c r="R210">
        <v>195</v>
      </c>
      <c r="Y210">
        <v>21.02</v>
      </c>
      <c r="Z210">
        <v>4.9800000000000004</v>
      </c>
      <c r="AA210">
        <v>160.46</v>
      </c>
      <c r="AB210">
        <v>107.06</v>
      </c>
      <c r="AC210" s="784">
        <v>228.32696567073825</v>
      </c>
      <c r="AD210" s="1150"/>
      <c r="AE210" s="1150"/>
      <c r="AF210" s="1150"/>
      <c r="AG210" s="1150"/>
      <c r="AH210" s="1150"/>
      <c r="AI210" s="1150"/>
      <c r="AJ210" s="1150"/>
      <c r="AK210" s="1150">
        <v>0.29118800188946597</v>
      </c>
      <c r="AL210" s="1150">
        <v>0.29188375416117002</v>
      </c>
      <c r="AM210" s="1150">
        <v>0.28686033695481</v>
      </c>
      <c r="AN210" s="1150">
        <v>0.28472838923004201</v>
      </c>
      <c r="AO210" s="1150">
        <v>0.28191111635962801</v>
      </c>
      <c r="AP210" s="1150">
        <v>0.28448315118397</v>
      </c>
      <c r="AQ210" s="1150">
        <v>0.27828727759407901</v>
      </c>
      <c r="AR210" s="1150">
        <v>0.28604944103290803</v>
      </c>
      <c r="AS210" s="1150">
        <v>0.27213588411273798</v>
      </c>
    </row>
    <row r="211" spans="1:45" x14ac:dyDescent="0.2">
      <c r="A211">
        <v>57993</v>
      </c>
      <c r="B211" t="s">
        <v>2773</v>
      </c>
      <c r="C211" s="783">
        <v>41943</v>
      </c>
      <c r="D211">
        <v>2014</v>
      </c>
      <c r="E211" t="s">
        <v>7</v>
      </c>
      <c r="F211" t="s">
        <v>28</v>
      </c>
      <c r="G211" s="912">
        <v>33.823151000000003</v>
      </c>
      <c r="H211" s="912">
        <v>-115.39679</v>
      </c>
      <c r="I211" s="912">
        <v>5.7074499999999997</v>
      </c>
      <c r="J211" t="s">
        <v>74</v>
      </c>
      <c r="K211" t="s">
        <v>485</v>
      </c>
      <c r="L211" s="912">
        <v>407.06</v>
      </c>
      <c r="M211">
        <v>313.7</v>
      </c>
      <c r="N211" s="912">
        <v>1.2976091807459356</v>
      </c>
      <c r="O211" t="s">
        <v>486</v>
      </c>
      <c r="P211" t="s">
        <v>486</v>
      </c>
      <c r="Q211">
        <v>22.5</v>
      </c>
      <c r="R211">
        <v>191</v>
      </c>
      <c r="U211" t="s">
        <v>2970</v>
      </c>
      <c r="Y211">
        <v>16.84</v>
      </c>
      <c r="Z211">
        <v>5.82</v>
      </c>
      <c r="AA211">
        <v>148.88999999999999</v>
      </c>
      <c r="AB211">
        <v>100.2</v>
      </c>
      <c r="AC211" s="784">
        <v>157.13783721601916</v>
      </c>
      <c r="AD211" s="1150"/>
      <c r="AE211" s="1150"/>
      <c r="AF211" s="1150"/>
      <c r="AG211" s="1150"/>
      <c r="AH211" s="1150"/>
      <c r="AI211" s="1150"/>
      <c r="AJ211" s="1150"/>
      <c r="AK211" s="1150">
        <v>0.24483954218540499</v>
      </c>
      <c r="AL211" s="1150">
        <v>0.26221350088519801</v>
      </c>
      <c r="AM211" s="1150">
        <v>0.25579509842023901</v>
      </c>
      <c r="AN211" s="1150">
        <v>0.26379797468133298</v>
      </c>
      <c r="AO211" s="1150">
        <v>0.25300726488821701</v>
      </c>
      <c r="AP211" s="1150">
        <v>0.23895926345928101</v>
      </c>
      <c r="AQ211" s="1150">
        <v>0.25340027627244699</v>
      </c>
      <c r="AR211" s="1150">
        <v>0.249774746252927</v>
      </c>
      <c r="AS211" s="1150">
        <v>0.23996656492038601</v>
      </c>
    </row>
    <row r="212" spans="1:45" x14ac:dyDescent="0.2">
      <c r="A212" t="s">
        <v>631</v>
      </c>
      <c r="B212" t="s">
        <v>632</v>
      </c>
      <c r="C212" s="783">
        <v>41698</v>
      </c>
      <c r="D212">
        <v>2014</v>
      </c>
      <c r="E212" t="s">
        <v>7</v>
      </c>
      <c r="F212" t="s">
        <v>28</v>
      </c>
      <c r="G212" s="912">
        <v>35.556668000000002</v>
      </c>
      <c r="H212" s="912">
        <v>-115.47039599999999</v>
      </c>
      <c r="I212" s="912">
        <v>5.7195169999999997</v>
      </c>
      <c r="J212" t="s">
        <v>469</v>
      </c>
      <c r="K212" t="s">
        <v>389</v>
      </c>
      <c r="L212" s="912"/>
      <c r="M212">
        <v>370</v>
      </c>
      <c r="N212" s="912"/>
      <c r="O212" t="s">
        <v>127</v>
      </c>
      <c r="P212" t="s">
        <v>536</v>
      </c>
      <c r="Q212" t="s">
        <v>127</v>
      </c>
      <c r="Y212">
        <v>25.33</v>
      </c>
      <c r="Z212">
        <v>5.36</v>
      </c>
      <c r="AC212" s="784"/>
      <c r="AD212" s="1150"/>
      <c r="AE212" s="1150"/>
      <c r="AF212" s="1150"/>
      <c r="AG212" s="1150"/>
      <c r="AH212" s="1150"/>
      <c r="AI212" s="1150"/>
      <c r="AJ212" s="1150"/>
      <c r="AK212" s="1150"/>
      <c r="AL212" s="1150"/>
      <c r="AM212" s="1150"/>
      <c r="AN212" s="1150"/>
      <c r="AO212" s="1150"/>
      <c r="AP212" s="1150"/>
      <c r="AQ212" s="1150"/>
      <c r="AR212" s="1150"/>
      <c r="AS212" s="1150">
        <v>0.17313124768604199</v>
      </c>
    </row>
    <row r="213" spans="1:45" x14ac:dyDescent="0.2">
      <c r="A213">
        <v>57695</v>
      </c>
      <c r="B213" t="s">
        <v>630</v>
      </c>
      <c r="C213" s="783">
        <v>41943</v>
      </c>
      <c r="D213">
        <v>2014</v>
      </c>
      <c r="E213" t="s">
        <v>7</v>
      </c>
      <c r="F213" t="s">
        <v>28</v>
      </c>
      <c r="G213" s="912">
        <v>35.372340999999999</v>
      </c>
      <c r="H213" s="912">
        <v>-120.05654</v>
      </c>
      <c r="I213" s="912">
        <v>5.4923539999999997</v>
      </c>
      <c r="J213" t="s">
        <v>74</v>
      </c>
      <c r="K213" t="s">
        <v>485</v>
      </c>
      <c r="L213" s="912">
        <v>757.90000000000009</v>
      </c>
      <c r="M213">
        <v>585.90000000000009</v>
      </c>
      <c r="N213" s="912">
        <v>1.2935654548557773</v>
      </c>
      <c r="O213" t="s">
        <v>486</v>
      </c>
      <c r="P213" t="s">
        <v>486</v>
      </c>
      <c r="Q213">
        <v>25</v>
      </c>
      <c r="R213">
        <v>180</v>
      </c>
      <c r="Y213">
        <v>19.32</v>
      </c>
      <c r="Z213">
        <v>6.69</v>
      </c>
      <c r="AA213">
        <v>142.18</v>
      </c>
      <c r="AB213">
        <v>96.77</v>
      </c>
      <c r="AC213" s="784">
        <v>167.82681218499144</v>
      </c>
      <c r="AD213" s="1150"/>
      <c r="AE213" s="1150"/>
      <c r="AF213" s="1150"/>
      <c r="AG213" s="1150"/>
      <c r="AH213" s="1150"/>
      <c r="AI213" s="1150"/>
      <c r="AJ213" s="1150"/>
      <c r="AK213" s="1150">
        <v>0.25354915865300298</v>
      </c>
      <c r="AL213" s="1150">
        <v>0.24594360924344999</v>
      </c>
      <c r="AM213" s="1150">
        <v>0.241117556333346</v>
      </c>
      <c r="AN213" s="1150">
        <v>0.26024961792379597</v>
      </c>
      <c r="AO213" s="1150">
        <v>0.244661649213129</v>
      </c>
      <c r="AP213" s="1150">
        <v>0.24923824632973199</v>
      </c>
      <c r="AQ213" s="1150">
        <v>0.25344219290308501</v>
      </c>
      <c r="AR213" s="1150">
        <v>0.23797638726199599</v>
      </c>
      <c r="AS213" s="1150">
        <v>0.202002383251462</v>
      </c>
    </row>
    <row r="214" spans="1:45" x14ac:dyDescent="0.2">
      <c r="A214">
        <v>60238</v>
      </c>
      <c r="B214" t="s">
        <v>792</v>
      </c>
      <c r="C214" s="783">
        <v>42364</v>
      </c>
      <c r="D214">
        <v>2015</v>
      </c>
      <c r="E214" t="s">
        <v>4</v>
      </c>
      <c r="F214" t="s">
        <v>48</v>
      </c>
      <c r="G214" s="912">
        <v>39.595151000000001</v>
      </c>
      <c r="H214" s="912">
        <v>-87.474091000000001</v>
      </c>
      <c r="I214" s="912">
        <v>4.0697609999999997</v>
      </c>
      <c r="J214" t="s">
        <v>74</v>
      </c>
      <c r="K214" t="s">
        <v>485</v>
      </c>
      <c r="L214" s="912">
        <v>7.1400000000000006</v>
      </c>
      <c r="M214">
        <v>5.2</v>
      </c>
      <c r="N214" s="912">
        <v>1.3730769230769231</v>
      </c>
      <c r="O214" t="s">
        <v>486</v>
      </c>
      <c r="P214" t="s">
        <v>486</v>
      </c>
      <c r="Q214">
        <v>20</v>
      </c>
      <c r="R214">
        <v>180</v>
      </c>
      <c r="Y214">
        <v>35.799999999999997</v>
      </c>
      <c r="Z214">
        <v>14.52</v>
      </c>
      <c r="AA214">
        <v>180.1</v>
      </c>
      <c r="AB214">
        <v>121.73</v>
      </c>
      <c r="AC214" s="784"/>
      <c r="AD214" s="1150"/>
      <c r="AE214" s="1150"/>
      <c r="AF214" s="1150"/>
      <c r="AG214" s="1150"/>
      <c r="AH214" s="1150"/>
      <c r="AI214" s="1150"/>
      <c r="AJ214" s="1150"/>
      <c r="AK214" s="1150"/>
      <c r="AL214" s="1150">
        <v>0.207807902480033</v>
      </c>
      <c r="AM214" s="1150">
        <v>0.20034246575342399</v>
      </c>
      <c r="AN214" s="1150">
        <v>0.19847646645591799</v>
      </c>
      <c r="AO214" s="1150">
        <v>0.12985159817351499</v>
      </c>
      <c r="AP214" s="1150">
        <v>0.19160711783662601</v>
      </c>
      <c r="AQ214" s="1150">
        <v>0.190595363540569</v>
      </c>
      <c r="AR214" s="1150">
        <v>0.19131981032665901</v>
      </c>
      <c r="AS214" s="1150">
        <v>0.193559009483667</v>
      </c>
    </row>
    <row r="215" spans="1:45" x14ac:dyDescent="0.2">
      <c r="A215">
        <v>60239</v>
      </c>
      <c r="B215" t="s">
        <v>791</v>
      </c>
      <c r="C215" s="783">
        <v>42364</v>
      </c>
      <c r="D215">
        <v>2015</v>
      </c>
      <c r="E215" t="s">
        <v>4</v>
      </c>
      <c r="F215" t="s">
        <v>48</v>
      </c>
      <c r="G215" s="912">
        <v>39.521180999999999</v>
      </c>
      <c r="H215" s="912">
        <v>-87.180411000000007</v>
      </c>
      <c r="I215" s="912">
        <v>4.047434</v>
      </c>
      <c r="J215" t="s">
        <v>74</v>
      </c>
      <c r="K215" t="s">
        <v>485</v>
      </c>
      <c r="L215" s="912">
        <v>6.93</v>
      </c>
      <c r="M215">
        <v>5.2</v>
      </c>
      <c r="N215" s="912">
        <v>1.3326923076923076</v>
      </c>
      <c r="O215" t="s">
        <v>486</v>
      </c>
      <c r="P215" t="s">
        <v>486</v>
      </c>
      <c r="Q215">
        <v>20</v>
      </c>
      <c r="R215">
        <v>180</v>
      </c>
      <c r="Y215">
        <v>35.659999999999997</v>
      </c>
      <c r="Z215">
        <v>16.77</v>
      </c>
      <c r="AA215">
        <v>173.81</v>
      </c>
      <c r="AB215">
        <v>117.25</v>
      </c>
      <c r="AC215" s="784"/>
      <c r="AD215" s="1150"/>
      <c r="AE215" s="1150"/>
      <c r="AF215" s="1150"/>
      <c r="AG215" s="1150"/>
      <c r="AH215" s="1150"/>
      <c r="AI215" s="1150"/>
      <c r="AJ215" s="1150"/>
      <c r="AK215" s="1150"/>
      <c r="AL215" s="1150">
        <v>0.21279949558638001</v>
      </c>
      <c r="AM215" s="1150">
        <v>0.204623287671232</v>
      </c>
      <c r="AN215" s="1150">
        <v>0.19985950122936399</v>
      </c>
      <c r="AO215" s="1150">
        <v>0.191583245521601</v>
      </c>
      <c r="AP215" s="1150">
        <v>0.19592002942412701</v>
      </c>
      <c r="AQ215" s="1150">
        <v>0.19586406743940901</v>
      </c>
      <c r="AR215" s="1150">
        <v>0.18965138742536</v>
      </c>
      <c r="AS215" s="1150">
        <v>0.19696171408500099</v>
      </c>
    </row>
    <row r="216" spans="1:45" x14ac:dyDescent="0.2">
      <c r="A216">
        <v>59204</v>
      </c>
      <c r="B216" t="s">
        <v>790</v>
      </c>
      <c r="C216" s="783">
        <v>42005</v>
      </c>
      <c r="D216">
        <v>2015</v>
      </c>
      <c r="E216" t="s">
        <v>2</v>
      </c>
      <c r="F216" t="s">
        <v>15</v>
      </c>
      <c r="G216" s="912">
        <v>29.479590999999999</v>
      </c>
      <c r="H216" s="912">
        <v>-98.299121</v>
      </c>
      <c r="I216" s="912">
        <v>4.7654949999999996</v>
      </c>
      <c r="J216" t="s">
        <v>74</v>
      </c>
      <c r="K216" t="s">
        <v>479</v>
      </c>
      <c r="L216" s="912">
        <v>6.7473000000000001</v>
      </c>
      <c r="M216">
        <v>5.5</v>
      </c>
      <c r="N216" s="912">
        <v>1.2267818181818182</v>
      </c>
      <c r="O216" t="s">
        <v>127</v>
      </c>
      <c r="P216" t="s">
        <v>536</v>
      </c>
      <c r="Q216" t="s">
        <v>127</v>
      </c>
      <c r="Y216">
        <v>72.260000000000005</v>
      </c>
      <c r="AA216">
        <v>142.05000000000001</v>
      </c>
      <c r="AB216">
        <v>95.89</v>
      </c>
      <c r="AC216" s="784"/>
      <c r="AD216" s="1150"/>
      <c r="AE216" s="1150"/>
      <c r="AF216" s="1150"/>
      <c r="AG216" s="1150"/>
      <c r="AH216" s="1150"/>
      <c r="AI216" s="1150"/>
      <c r="AJ216" s="1150"/>
      <c r="AK216" s="1150"/>
      <c r="AL216" s="1150">
        <v>0.24875807252856399</v>
      </c>
      <c r="AM216" s="1150">
        <v>0.242548775425487</v>
      </c>
      <c r="AN216" s="1150">
        <v>0.219219593192196</v>
      </c>
      <c r="AO216" s="1150">
        <v>0.22432544624325401</v>
      </c>
      <c r="AP216" s="1150">
        <v>0.22333995694651401</v>
      </c>
      <c r="AQ216" s="1150">
        <v>0.221959319219593</v>
      </c>
      <c r="AR216" s="1150">
        <v>0.23827314238273101</v>
      </c>
      <c r="AS216" s="1150">
        <v>0.21384391863843899</v>
      </c>
    </row>
    <row r="217" spans="1:45" x14ac:dyDescent="0.2">
      <c r="A217">
        <v>59556</v>
      </c>
      <c r="B217" t="s">
        <v>789</v>
      </c>
      <c r="C217" s="783">
        <v>42137</v>
      </c>
      <c r="D217">
        <v>2015</v>
      </c>
      <c r="E217" t="s">
        <v>73</v>
      </c>
      <c r="F217" t="s">
        <v>35</v>
      </c>
      <c r="G217" s="912">
        <v>34.712741000000001</v>
      </c>
      <c r="H217" s="912">
        <v>-84.918441000000001</v>
      </c>
      <c r="I217" s="912">
        <v>4.3715700000000002</v>
      </c>
      <c r="J217" t="s">
        <v>74</v>
      </c>
      <c r="K217" t="s">
        <v>479</v>
      </c>
      <c r="L217" s="912">
        <v>7.1</v>
      </c>
      <c r="M217">
        <v>5.5</v>
      </c>
      <c r="N217" s="912">
        <v>1.2909090909090908</v>
      </c>
      <c r="O217" t="s">
        <v>486</v>
      </c>
      <c r="P217" t="s">
        <v>486</v>
      </c>
      <c r="Q217">
        <v>22</v>
      </c>
      <c r="R217">
        <v>180</v>
      </c>
      <c r="Y217">
        <v>29.05</v>
      </c>
      <c r="Z217">
        <v>33.39</v>
      </c>
      <c r="AA217">
        <v>97.42</v>
      </c>
      <c r="AB217">
        <v>69.52</v>
      </c>
      <c r="AC217" s="784"/>
      <c r="AD217" s="1150"/>
      <c r="AE217" s="1150"/>
      <c r="AF217" s="1150"/>
      <c r="AG217" s="1150"/>
      <c r="AH217" s="1150"/>
      <c r="AI217" s="1150"/>
      <c r="AJ217" s="1150"/>
      <c r="AK217" s="1150"/>
      <c r="AL217" s="1150">
        <v>0.229156317271071</v>
      </c>
      <c r="AM217" s="1150">
        <v>0.21799501867995</v>
      </c>
      <c r="AN217" s="1150">
        <v>0.19850560398505601</v>
      </c>
      <c r="AO217" s="1150">
        <v>0.20649647156496401</v>
      </c>
      <c r="AP217" s="1150">
        <v>0.18560606060606</v>
      </c>
      <c r="AQ217" s="1150">
        <v>0.21892901618929</v>
      </c>
      <c r="AR217" s="1150">
        <v>0.20985886259858799</v>
      </c>
      <c r="AS217" s="1150">
        <v>0.17930676629306699</v>
      </c>
    </row>
    <row r="218" spans="1:45" x14ac:dyDescent="0.2">
      <c r="A218">
        <v>59611</v>
      </c>
      <c r="B218" t="s">
        <v>788</v>
      </c>
      <c r="C218" s="783">
        <v>42217</v>
      </c>
      <c r="D218">
        <v>2015</v>
      </c>
      <c r="E218" t="s">
        <v>73</v>
      </c>
      <c r="F218" t="s">
        <v>27</v>
      </c>
      <c r="G218" s="912">
        <v>28.066831000000001</v>
      </c>
      <c r="H218" s="912">
        <v>-82.017431000000002</v>
      </c>
      <c r="I218" s="912">
        <v>4.9721349999999997</v>
      </c>
      <c r="J218" t="s">
        <v>74</v>
      </c>
      <c r="K218" t="s">
        <v>479</v>
      </c>
      <c r="L218" s="912">
        <v>7.6890000000000001</v>
      </c>
      <c r="M218">
        <v>6</v>
      </c>
      <c r="N218" s="912">
        <v>1.2815000000000001</v>
      </c>
      <c r="O218" t="s">
        <v>127</v>
      </c>
      <c r="P218" t="s">
        <v>470</v>
      </c>
      <c r="Q218" t="s">
        <v>127</v>
      </c>
      <c r="R218">
        <v>180</v>
      </c>
      <c r="AA218">
        <v>134.13</v>
      </c>
      <c r="AB218">
        <v>93.48</v>
      </c>
      <c r="AC218" s="784">
        <v>109.59888584204808</v>
      </c>
      <c r="AD218" s="1150"/>
      <c r="AE218" s="1150"/>
      <c r="AF218" s="1150"/>
      <c r="AG218" s="1150"/>
      <c r="AH218" s="1150"/>
      <c r="AI218" s="1150"/>
      <c r="AJ218" s="1150"/>
      <c r="AK218" s="1150"/>
      <c r="AL218" s="1150">
        <v>0.201825288403157</v>
      </c>
      <c r="AM218" s="1150">
        <v>0.215981735159817</v>
      </c>
      <c r="AN218" s="1150">
        <v>0.20273972602739701</v>
      </c>
      <c r="AO218" s="1150">
        <v>0.210445205479452</v>
      </c>
      <c r="AP218" s="1150">
        <v>0.18357240437158401</v>
      </c>
      <c r="AQ218" s="1150">
        <v>0.17176560121765599</v>
      </c>
      <c r="AR218" s="1150">
        <v>0.18871765601217599</v>
      </c>
      <c r="AS218" s="1150">
        <v>0.15367199391171901</v>
      </c>
    </row>
    <row r="219" spans="1:45" x14ac:dyDescent="0.2">
      <c r="A219">
        <v>60734</v>
      </c>
      <c r="B219" t="s">
        <v>787</v>
      </c>
      <c r="C219" s="783">
        <v>42368</v>
      </c>
      <c r="D219">
        <v>2015</v>
      </c>
      <c r="E219" t="s">
        <v>1</v>
      </c>
      <c r="F219" t="s">
        <v>24</v>
      </c>
      <c r="G219" s="912">
        <v>40.038611000000003</v>
      </c>
      <c r="H219" s="912">
        <v>-74.776640999999998</v>
      </c>
      <c r="I219" s="912">
        <v>4.0069720000000002</v>
      </c>
      <c r="J219" t="s">
        <v>74</v>
      </c>
      <c r="K219" t="s">
        <v>479</v>
      </c>
      <c r="L219" s="912">
        <v>8.5</v>
      </c>
      <c r="M219">
        <v>6.8</v>
      </c>
      <c r="N219" s="912">
        <v>1.25</v>
      </c>
      <c r="O219" t="s">
        <v>486</v>
      </c>
      <c r="P219" t="s">
        <v>486</v>
      </c>
      <c r="Q219">
        <v>19</v>
      </c>
      <c r="R219">
        <v>195</v>
      </c>
      <c r="Y219">
        <v>23.09</v>
      </c>
      <c r="AC219" s="784"/>
      <c r="AD219" s="1150"/>
      <c r="AE219" s="1150"/>
      <c r="AF219" s="1150"/>
      <c r="AG219" s="1150"/>
      <c r="AH219" s="1150"/>
      <c r="AI219" s="1150"/>
      <c r="AJ219" s="1150"/>
      <c r="AK219" s="1150"/>
      <c r="AL219" s="1150"/>
      <c r="AM219" s="1150">
        <v>0.18145648670427</v>
      </c>
      <c r="AN219" s="1150">
        <v>0.17400282030620401</v>
      </c>
      <c r="AO219" s="1150">
        <v>0.17977773301101199</v>
      </c>
      <c r="AP219" s="1150">
        <v>0.17587123647273101</v>
      </c>
      <c r="AQ219" s="1150">
        <v>0.165995165189363</v>
      </c>
      <c r="AR219" s="1150">
        <v>0.10913577759871</v>
      </c>
      <c r="AS219" s="1150">
        <v>0.16774106903035099</v>
      </c>
    </row>
    <row r="220" spans="1:45" x14ac:dyDescent="0.2">
      <c r="A220">
        <v>59440</v>
      </c>
      <c r="B220" t="s">
        <v>786</v>
      </c>
      <c r="C220" s="783">
        <v>42188</v>
      </c>
      <c r="D220">
        <v>2015</v>
      </c>
      <c r="E220" t="s">
        <v>7</v>
      </c>
      <c r="F220" t="s">
        <v>28</v>
      </c>
      <c r="G220" s="912">
        <v>34.553970999999997</v>
      </c>
      <c r="H220" s="912">
        <v>-117.369651</v>
      </c>
      <c r="I220" s="912">
        <v>5.9188710000000002</v>
      </c>
      <c r="J220" t="s">
        <v>74</v>
      </c>
      <c r="K220" t="s">
        <v>479</v>
      </c>
      <c r="L220" s="912">
        <v>8.5490570286317773</v>
      </c>
      <c r="M220">
        <v>7</v>
      </c>
      <c r="N220" s="912">
        <v>1.221293861233111</v>
      </c>
      <c r="O220" t="s">
        <v>127</v>
      </c>
      <c r="P220" t="s">
        <v>470</v>
      </c>
      <c r="Q220" t="s">
        <v>127</v>
      </c>
      <c r="R220">
        <v>180</v>
      </c>
      <c r="Y220">
        <v>23.7</v>
      </c>
      <c r="Z220">
        <v>5.24</v>
      </c>
      <c r="AA220">
        <v>96.98</v>
      </c>
      <c r="AB220">
        <v>66.33</v>
      </c>
      <c r="AC220" s="784">
        <v>83.459571885893553</v>
      </c>
      <c r="AD220" s="1150"/>
      <c r="AE220" s="1150"/>
      <c r="AF220" s="1150"/>
      <c r="AG220" s="1150"/>
      <c r="AH220" s="1150"/>
      <c r="AI220" s="1150"/>
      <c r="AJ220" s="1150"/>
      <c r="AK220" s="1150"/>
      <c r="AL220" s="1150">
        <v>0.27976190476190399</v>
      </c>
      <c r="AM220" s="1150">
        <v>0.30272341813437698</v>
      </c>
      <c r="AN220" s="1150">
        <v>0.30745270711024097</v>
      </c>
      <c r="AO220" s="1150">
        <v>0.29815720808871399</v>
      </c>
      <c r="AP220" s="1150">
        <v>0.26680002602133701</v>
      </c>
      <c r="AQ220" s="1150">
        <v>0.28237116764513998</v>
      </c>
      <c r="AR220" s="1150">
        <v>0.27005870841487201</v>
      </c>
      <c r="AS220" s="1150">
        <v>0.27752772341813398</v>
      </c>
    </row>
    <row r="221" spans="1:45" x14ac:dyDescent="0.2">
      <c r="A221">
        <v>60035</v>
      </c>
      <c r="B221" t="s">
        <v>785</v>
      </c>
      <c r="C221" s="783">
        <v>42307</v>
      </c>
      <c r="D221">
        <v>2015</v>
      </c>
      <c r="E221" t="s">
        <v>7</v>
      </c>
      <c r="F221" t="s">
        <v>28</v>
      </c>
      <c r="G221" s="912">
        <v>33.974860999999997</v>
      </c>
      <c r="H221" s="912">
        <v>-117.407201</v>
      </c>
      <c r="I221" s="912">
        <v>5.4522310000000003</v>
      </c>
      <c r="J221" t="s">
        <v>74</v>
      </c>
      <c r="K221" t="s">
        <v>479</v>
      </c>
      <c r="L221" s="912">
        <v>9.3960000000000008</v>
      </c>
      <c r="M221">
        <v>7.5</v>
      </c>
      <c r="N221" s="912">
        <v>1.2528000000000001</v>
      </c>
      <c r="O221" t="s">
        <v>486</v>
      </c>
      <c r="P221" t="s">
        <v>486</v>
      </c>
      <c r="Q221">
        <v>7.5</v>
      </c>
      <c r="R221">
        <v>180</v>
      </c>
      <c r="Y221">
        <v>25.29</v>
      </c>
      <c r="Z221">
        <v>7.81</v>
      </c>
      <c r="AA221">
        <v>123.77</v>
      </c>
      <c r="AB221">
        <v>85.22</v>
      </c>
      <c r="AC221" s="784">
        <v>88.575538916697766</v>
      </c>
      <c r="AD221" s="1150"/>
      <c r="AE221" s="1150"/>
      <c r="AF221" s="1150"/>
      <c r="AG221" s="1150"/>
      <c r="AH221" s="1150"/>
      <c r="AI221" s="1150"/>
      <c r="AJ221" s="1150"/>
      <c r="AK221" s="1150"/>
      <c r="AL221" s="1150">
        <v>0.23325743776563401</v>
      </c>
      <c r="AM221" s="1150">
        <v>0.22350076103500699</v>
      </c>
      <c r="AN221" s="1150">
        <v>0.22602739726027399</v>
      </c>
      <c r="AO221" s="1150">
        <v>0.22050228310502201</v>
      </c>
      <c r="AP221" s="1150">
        <v>0.21117182756527</v>
      </c>
      <c r="AQ221" s="1150">
        <v>0.12561643835616401</v>
      </c>
      <c r="AR221" s="1150">
        <v>0.199710806697108</v>
      </c>
      <c r="AS221" s="1150">
        <v>0.20070015220700099</v>
      </c>
    </row>
    <row r="222" spans="1:45" x14ac:dyDescent="0.2">
      <c r="A222">
        <v>59001</v>
      </c>
      <c r="B222" t="s">
        <v>784</v>
      </c>
      <c r="C222" s="783">
        <v>42005</v>
      </c>
      <c r="D222">
        <v>2015</v>
      </c>
      <c r="E222" t="s">
        <v>1</v>
      </c>
      <c r="F222" t="s">
        <v>24</v>
      </c>
      <c r="G222" s="912">
        <v>40.127271</v>
      </c>
      <c r="H222" s="912">
        <v>-74.711160000000007</v>
      </c>
      <c r="I222" s="912">
        <v>3.9679479999999998</v>
      </c>
      <c r="J222" t="s">
        <v>74</v>
      </c>
      <c r="K222" t="s">
        <v>479</v>
      </c>
      <c r="L222" s="912">
        <v>10.14</v>
      </c>
      <c r="M222">
        <v>7.8</v>
      </c>
      <c r="N222" s="912">
        <v>1.3</v>
      </c>
      <c r="O222" t="s">
        <v>486</v>
      </c>
      <c r="P222" t="s">
        <v>486</v>
      </c>
      <c r="Q222">
        <v>15</v>
      </c>
      <c r="R222">
        <v>180</v>
      </c>
      <c r="Y222">
        <v>23.12</v>
      </c>
      <c r="AA222">
        <v>161.86000000000001</v>
      </c>
      <c r="AB222">
        <v>110.51</v>
      </c>
      <c r="AC222" s="784"/>
      <c r="AD222" s="1150"/>
      <c r="AE222" s="1150"/>
      <c r="AF222" s="1150"/>
      <c r="AG222" s="1150"/>
      <c r="AH222" s="1150"/>
      <c r="AI222" s="1150"/>
      <c r="AJ222" s="1150"/>
      <c r="AK222" s="1150"/>
      <c r="AL222" s="1150">
        <v>0.171305053477184</v>
      </c>
      <c r="AM222" s="1150">
        <v>0.173515981735159</v>
      </c>
      <c r="AN222" s="1150">
        <v>0.16807165437302399</v>
      </c>
      <c r="AO222" s="1150">
        <v>0.186614565039222</v>
      </c>
      <c r="AP222" s="1150">
        <v>0.17965356592405701</v>
      </c>
      <c r="AQ222" s="1150">
        <v>0.18384849549233101</v>
      </c>
      <c r="AR222" s="1150">
        <v>0.17385259337314099</v>
      </c>
      <c r="AS222" s="1150">
        <v>0.18021894391757401</v>
      </c>
    </row>
    <row r="223" spans="1:45" x14ac:dyDescent="0.2">
      <c r="A223">
        <v>58877</v>
      </c>
      <c r="B223" t="s">
        <v>783</v>
      </c>
      <c r="C223" s="783">
        <v>42005</v>
      </c>
      <c r="D223">
        <v>2015</v>
      </c>
      <c r="E223" t="s">
        <v>1</v>
      </c>
      <c r="F223" t="s">
        <v>24</v>
      </c>
      <c r="G223" s="912">
        <v>39.793680999999999</v>
      </c>
      <c r="H223" s="912">
        <v>-75.106261000000003</v>
      </c>
      <c r="I223" s="912">
        <v>4.0834450000000002</v>
      </c>
      <c r="J223" t="s">
        <v>74</v>
      </c>
      <c r="K223" t="s">
        <v>479</v>
      </c>
      <c r="L223" s="912">
        <v>11.18</v>
      </c>
      <c r="M223">
        <v>8.6</v>
      </c>
      <c r="N223" s="912">
        <v>1.3</v>
      </c>
      <c r="O223" t="s">
        <v>486</v>
      </c>
      <c r="P223" t="s">
        <v>486</v>
      </c>
      <c r="Q223">
        <v>10</v>
      </c>
      <c r="R223">
        <v>180</v>
      </c>
      <c r="Y223">
        <v>22.33</v>
      </c>
      <c r="AA223">
        <v>187.18</v>
      </c>
      <c r="AB223">
        <v>127.31</v>
      </c>
      <c r="AC223" s="784"/>
      <c r="AD223" s="1150"/>
      <c r="AE223" s="1150"/>
      <c r="AF223" s="1150"/>
      <c r="AG223" s="1150"/>
      <c r="AH223" s="1150"/>
      <c r="AI223" s="1150"/>
      <c r="AJ223" s="1150"/>
      <c r="AK223" s="1150"/>
      <c r="AL223" s="1150">
        <v>0.19750497733722999</v>
      </c>
      <c r="AM223" s="1150">
        <v>0.180763512796007</v>
      </c>
      <c r="AN223" s="1150">
        <v>0.17225496442603799</v>
      </c>
      <c r="AO223" s="1150">
        <v>0.19065254327280401</v>
      </c>
      <c r="AP223" s="1150">
        <v>0.13454695641123399</v>
      </c>
      <c r="AQ223" s="1150">
        <v>0.17590527768928499</v>
      </c>
      <c r="AR223" s="1150">
        <v>0.166679940533078</v>
      </c>
      <c r="AS223" s="1150">
        <v>0.15152118509079299</v>
      </c>
    </row>
    <row r="224" spans="1:45" x14ac:dyDescent="0.2">
      <c r="A224">
        <v>60196</v>
      </c>
      <c r="B224" t="s">
        <v>782</v>
      </c>
      <c r="C224" s="783">
        <v>42369</v>
      </c>
      <c r="D224">
        <v>2015</v>
      </c>
      <c r="E224" t="s">
        <v>72</v>
      </c>
      <c r="F224" t="s">
        <v>13</v>
      </c>
      <c r="G224" s="912">
        <v>35.561940999999997</v>
      </c>
      <c r="H224" s="912">
        <v>-106.08501099999999</v>
      </c>
      <c r="I224" s="912">
        <v>5.5176280000000002</v>
      </c>
      <c r="J224" t="s">
        <v>74</v>
      </c>
      <c r="K224" t="s">
        <v>479</v>
      </c>
      <c r="L224" s="912">
        <v>11.6</v>
      </c>
      <c r="M224">
        <v>9.5</v>
      </c>
      <c r="N224" s="912">
        <v>1.2210526315789474</v>
      </c>
      <c r="O224" t="s">
        <v>127</v>
      </c>
      <c r="P224" t="s">
        <v>470</v>
      </c>
      <c r="Q224" t="s">
        <v>127</v>
      </c>
      <c r="R224">
        <v>180</v>
      </c>
      <c r="Y224">
        <v>28.35</v>
      </c>
      <c r="Z224">
        <v>13.27</v>
      </c>
      <c r="AA224">
        <v>68.959999999999994</v>
      </c>
      <c r="AB224">
        <v>48.67</v>
      </c>
      <c r="AC224" s="784"/>
      <c r="AD224" s="1150"/>
      <c r="AE224" s="1150"/>
      <c r="AF224" s="1150"/>
      <c r="AG224" s="1150"/>
      <c r="AH224" s="1150"/>
      <c r="AI224" s="1150"/>
      <c r="AJ224" s="1150"/>
      <c r="AK224" s="1150"/>
      <c r="AL224" s="1150">
        <v>0.26587815166331102</v>
      </c>
      <c r="AM224" s="1150">
        <v>0.259937515020427</v>
      </c>
      <c r="AN224" s="1150">
        <v>0.28955779860610398</v>
      </c>
      <c r="AO224" s="1150">
        <v>0.286974285027637</v>
      </c>
      <c r="AP224" s="1150">
        <v>0.26348144952545199</v>
      </c>
      <c r="AQ224" s="1150">
        <v>0.27238644556596903</v>
      </c>
      <c r="AR224" s="1150">
        <v>0.26965873588079697</v>
      </c>
      <c r="AS224" s="1150">
        <v>0.28759913482335903</v>
      </c>
    </row>
    <row r="225" spans="1:45" x14ac:dyDescent="0.2">
      <c r="A225">
        <v>59273</v>
      </c>
      <c r="B225" t="s">
        <v>781</v>
      </c>
      <c r="C225" s="783">
        <v>42304</v>
      </c>
      <c r="D225">
        <v>2015</v>
      </c>
      <c r="E225" t="s">
        <v>7</v>
      </c>
      <c r="F225" t="s">
        <v>28</v>
      </c>
      <c r="G225" s="912">
        <v>34.613056</v>
      </c>
      <c r="H225" s="912">
        <v>-117.938889</v>
      </c>
      <c r="I225" s="912">
        <v>5.8909060000000002</v>
      </c>
      <c r="J225" t="s">
        <v>74</v>
      </c>
      <c r="K225" t="s">
        <v>479</v>
      </c>
      <c r="L225" s="912">
        <v>11.497</v>
      </c>
      <c r="M225">
        <v>9.98</v>
      </c>
      <c r="N225" s="912">
        <v>1.1520040080160321</v>
      </c>
      <c r="O225" t="s">
        <v>127</v>
      </c>
      <c r="P225" t="s">
        <v>470</v>
      </c>
      <c r="Q225" t="s">
        <v>127</v>
      </c>
      <c r="R225">
        <v>180</v>
      </c>
      <c r="Y225">
        <v>22.39</v>
      </c>
      <c r="Z225">
        <v>5.6</v>
      </c>
      <c r="AA225">
        <v>98.6</v>
      </c>
      <c r="AB225">
        <v>66.790000000000006</v>
      </c>
      <c r="AC225" s="784"/>
      <c r="AD225" s="1150"/>
      <c r="AE225" s="1150"/>
      <c r="AF225" s="1150"/>
      <c r="AG225" s="1150"/>
      <c r="AH225" s="1150"/>
      <c r="AI225" s="1150"/>
      <c r="AJ225" s="1150"/>
      <c r="AK225" s="1150"/>
      <c r="AL225" s="1150">
        <v>0.31160063752276801</v>
      </c>
      <c r="AM225" s="1150">
        <v>0.30148401826484</v>
      </c>
      <c r="AN225" s="1150">
        <v>0.30843607305935999</v>
      </c>
      <c r="AO225" s="1150">
        <v>0.296598173515981</v>
      </c>
      <c r="AP225" s="1150">
        <v>0.28000910746812302</v>
      </c>
      <c r="AQ225" s="1150">
        <v>0.29486301369862999</v>
      </c>
      <c r="AR225" s="1150">
        <v>0.28695205479452002</v>
      </c>
      <c r="AS225" s="1150">
        <v>0.277712960166909</v>
      </c>
    </row>
    <row r="226" spans="1:45" x14ac:dyDescent="0.2">
      <c r="A226" t="s">
        <v>774</v>
      </c>
      <c r="B226" t="s">
        <v>775</v>
      </c>
      <c r="C226" s="783">
        <v>42241</v>
      </c>
      <c r="D226">
        <v>2015</v>
      </c>
      <c r="E226" t="s">
        <v>7</v>
      </c>
      <c r="F226" t="s">
        <v>28</v>
      </c>
      <c r="G226" s="912">
        <v>34.497751000000001</v>
      </c>
      <c r="H226" s="912">
        <v>-117.47107099999999</v>
      </c>
      <c r="I226" s="912">
        <v>5.8946319999999996</v>
      </c>
      <c r="J226" t="s">
        <v>74</v>
      </c>
      <c r="K226" t="s">
        <v>479</v>
      </c>
      <c r="L226" s="912">
        <v>11</v>
      </c>
      <c r="M226">
        <v>10</v>
      </c>
      <c r="N226" s="912">
        <v>1.1000000000000001</v>
      </c>
      <c r="O226" t="s">
        <v>486</v>
      </c>
      <c r="P226" t="s">
        <v>486</v>
      </c>
      <c r="Q226">
        <v>15</v>
      </c>
      <c r="R226">
        <v>192</v>
      </c>
      <c r="Y226">
        <v>22.06</v>
      </c>
      <c r="Z226">
        <v>6.64</v>
      </c>
      <c r="AC226" s="784"/>
      <c r="AD226" s="1150"/>
      <c r="AE226" s="1150"/>
      <c r="AF226" s="1150"/>
      <c r="AG226" s="1150"/>
      <c r="AH226" s="1150"/>
      <c r="AI226" s="1150"/>
      <c r="AJ226" s="1150"/>
      <c r="AK226" s="1150"/>
      <c r="AL226" s="1150"/>
      <c r="AM226" s="1150"/>
      <c r="AN226" s="1150"/>
      <c r="AO226" s="1150"/>
      <c r="AP226" s="1150"/>
      <c r="AQ226" s="1150"/>
      <c r="AR226" s="1150"/>
      <c r="AS226" s="1150"/>
    </row>
    <row r="227" spans="1:45" x14ac:dyDescent="0.2">
      <c r="A227" t="s">
        <v>779</v>
      </c>
      <c r="B227" t="s">
        <v>780</v>
      </c>
      <c r="C227" s="783">
        <v>42277</v>
      </c>
      <c r="D227">
        <v>2015</v>
      </c>
      <c r="E227" t="s">
        <v>4</v>
      </c>
      <c r="F227" t="s">
        <v>48</v>
      </c>
      <c r="G227" s="912">
        <v>39.694721999999999</v>
      </c>
      <c r="H227" s="912">
        <v>-86.321667000000005</v>
      </c>
      <c r="I227" s="912">
        <v>4.0498900000000004</v>
      </c>
      <c r="J227" t="s">
        <v>74</v>
      </c>
      <c r="K227" t="s">
        <v>479</v>
      </c>
      <c r="L227" s="912">
        <v>13.2</v>
      </c>
      <c r="M227">
        <v>10</v>
      </c>
      <c r="N227" s="912">
        <v>1.3199999999999998</v>
      </c>
      <c r="O227" t="s">
        <v>127</v>
      </c>
      <c r="P227" t="s">
        <v>470</v>
      </c>
      <c r="Q227" t="s">
        <v>127</v>
      </c>
      <c r="R227">
        <v>180</v>
      </c>
      <c r="Y227">
        <v>34.29</v>
      </c>
      <c r="Z227">
        <v>14.5</v>
      </c>
      <c r="AC227" s="784"/>
      <c r="AD227" s="1150"/>
      <c r="AE227" s="1150"/>
      <c r="AF227" s="1150"/>
      <c r="AG227" s="1150"/>
      <c r="AH227" s="1150"/>
      <c r="AI227" s="1150"/>
      <c r="AJ227" s="1150"/>
      <c r="AK227" s="1150"/>
      <c r="AL227" s="1150"/>
      <c r="AM227" s="1150"/>
      <c r="AN227" s="1150"/>
      <c r="AO227" s="1150"/>
      <c r="AP227" s="1150"/>
      <c r="AQ227" s="1150"/>
      <c r="AR227" s="1150"/>
      <c r="AS227" s="1150"/>
    </row>
    <row r="228" spans="1:45" x14ac:dyDescent="0.2">
      <c r="A228">
        <v>59444</v>
      </c>
      <c r="B228" t="s">
        <v>769</v>
      </c>
      <c r="C228" s="783">
        <v>42165</v>
      </c>
      <c r="D228">
        <v>2015</v>
      </c>
      <c r="E228" t="s">
        <v>72</v>
      </c>
      <c r="F228" t="s">
        <v>38</v>
      </c>
      <c r="G228" s="912">
        <v>33.144050999999997</v>
      </c>
      <c r="H228" s="912">
        <v>-112.66264099999999</v>
      </c>
      <c r="I228" s="912">
        <v>5.8535940000000002</v>
      </c>
      <c r="J228" t="s">
        <v>74</v>
      </c>
      <c r="K228" t="s">
        <v>479</v>
      </c>
      <c r="L228" s="912">
        <v>15.624000000000001</v>
      </c>
      <c r="M228">
        <v>10</v>
      </c>
      <c r="N228" s="912">
        <v>1.5624</v>
      </c>
      <c r="O228" t="s">
        <v>127</v>
      </c>
      <c r="P228" t="s">
        <v>470</v>
      </c>
      <c r="Q228" t="s">
        <v>127</v>
      </c>
      <c r="R228">
        <v>180</v>
      </c>
      <c r="S228" t="s">
        <v>582</v>
      </c>
      <c r="T228" t="s">
        <v>1205</v>
      </c>
      <c r="U228" t="s">
        <v>2970</v>
      </c>
      <c r="V228">
        <v>2023</v>
      </c>
      <c r="W228">
        <v>10</v>
      </c>
      <c r="X228">
        <v>30</v>
      </c>
      <c r="Y228">
        <v>25.38</v>
      </c>
      <c r="Z228">
        <v>18.96</v>
      </c>
      <c r="AA228">
        <v>105.49</v>
      </c>
      <c r="AB228">
        <v>72.569999999999993</v>
      </c>
      <c r="AC228" s="784"/>
      <c r="AD228" s="1150"/>
      <c r="AE228" s="1150"/>
      <c r="AF228" s="1150"/>
      <c r="AG228" s="1150"/>
      <c r="AH228" s="1150"/>
      <c r="AI228" s="1150"/>
      <c r="AJ228" s="1150"/>
      <c r="AK228" s="1150"/>
      <c r="AL228" s="1150">
        <v>9.0708756180067601E-2</v>
      </c>
      <c r="AM228" s="1150">
        <v>0.176053897586431</v>
      </c>
      <c r="AN228" s="1150">
        <v>0.30261333985649003</v>
      </c>
      <c r="AO228" s="1150">
        <v>0.31602658186562299</v>
      </c>
      <c r="AP228" s="1150">
        <v>0.32964765482695801</v>
      </c>
      <c r="AQ228" s="1150">
        <v>0.322356082844096</v>
      </c>
      <c r="AR228" s="1150">
        <v>0.31506849315068503</v>
      </c>
      <c r="AS228" s="1150">
        <v>0.34221461187214602</v>
      </c>
    </row>
    <row r="229" spans="1:45" x14ac:dyDescent="0.2">
      <c r="A229">
        <v>59601</v>
      </c>
      <c r="B229" t="s">
        <v>776</v>
      </c>
      <c r="C229" s="783">
        <v>42368</v>
      </c>
      <c r="D229">
        <v>2015</v>
      </c>
      <c r="E229" t="s">
        <v>1</v>
      </c>
      <c r="F229" t="s">
        <v>24</v>
      </c>
      <c r="G229" s="912">
        <v>39.981440999999997</v>
      </c>
      <c r="H229" s="912">
        <v>-74.765220999999997</v>
      </c>
      <c r="I229" s="912">
        <v>4.029331</v>
      </c>
      <c r="J229" t="s">
        <v>74</v>
      </c>
      <c r="K229" t="s">
        <v>479</v>
      </c>
      <c r="L229" s="912">
        <v>12.93</v>
      </c>
      <c r="M229">
        <v>10</v>
      </c>
      <c r="N229" s="912">
        <v>1.2929999999999999</v>
      </c>
      <c r="O229" t="s">
        <v>486</v>
      </c>
      <c r="P229" t="s">
        <v>486</v>
      </c>
      <c r="Q229">
        <v>20</v>
      </c>
      <c r="R229">
        <v>180</v>
      </c>
      <c r="Y229">
        <v>22.52</v>
      </c>
      <c r="AA229">
        <v>216.38</v>
      </c>
      <c r="AB229">
        <v>144.78</v>
      </c>
      <c r="AC229" s="784"/>
      <c r="AD229" s="1150"/>
      <c r="AE229" s="1150"/>
      <c r="AF229" s="1150"/>
      <c r="AG229" s="1150"/>
      <c r="AH229" s="1150"/>
      <c r="AI229" s="1150"/>
      <c r="AJ229" s="1150"/>
      <c r="AK229" s="1150"/>
      <c r="AL229" s="1150">
        <v>0.189674408014572</v>
      </c>
      <c r="AM229" s="1150">
        <v>0.18938356164383499</v>
      </c>
      <c r="AN229" s="1150">
        <v>0.17982876712328699</v>
      </c>
      <c r="AO229" s="1150">
        <v>0.19073059360730499</v>
      </c>
      <c r="AP229" s="1150">
        <v>0.18461976320582801</v>
      </c>
      <c r="AQ229" s="1150">
        <v>0.19288812785388099</v>
      </c>
      <c r="AR229" s="1150">
        <v>0.190593607305936</v>
      </c>
      <c r="AS229" s="1150">
        <v>0.16488584474885801</v>
      </c>
    </row>
    <row r="230" spans="1:45" x14ac:dyDescent="0.2">
      <c r="A230">
        <v>60195</v>
      </c>
      <c r="B230" t="s">
        <v>777</v>
      </c>
      <c r="C230" s="783">
        <v>42369</v>
      </c>
      <c r="D230">
        <v>2015</v>
      </c>
      <c r="E230" t="s">
        <v>72</v>
      </c>
      <c r="F230" t="s">
        <v>13</v>
      </c>
      <c r="G230" s="912">
        <v>34.985610999999999</v>
      </c>
      <c r="H230" s="912">
        <v>-106.729851</v>
      </c>
      <c r="I230" s="912">
        <v>5.6095009999999998</v>
      </c>
      <c r="J230" t="s">
        <v>74</v>
      </c>
      <c r="K230" t="s">
        <v>479</v>
      </c>
      <c r="L230" s="912">
        <v>12.4</v>
      </c>
      <c r="M230">
        <v>10</v>
      </c>
      <c r="N230" s="912">
        <v>1.24</v>
      </c>
      <c r="O230" t="s">
        <v>127</v>
      </c>
      <c r="P230" t="s">
        <v>470</v>
      </c>
      <c r="Q230" t="s">
        <v>127</v>
      </c>
      <c r="R230">
        <v>180</v>
      </c>
      <c r="Y230">
        <v>28.24</v>
      </c>
      <c r="Z230">
        <v>16</v>
      </c>
      <c r="AA230">
        <v>70.39</v>
      </c>
      <c r="AB230">
        <v>49.7</v>
      </c>
      <c r="AC230" s="784"/>
      <c r="AD230" s="1150"/>
      <c r="AE230" s="1150"/>
      <c r="AF230" s="1150"/>
      <c r="AG230" s="1150"/>
      <c r="AH230" s="1150"/>
      <c r="AI230" s="1150"/>
      <c r="AJ230" s="1150"/>
      <c r="AK230" s="1150"/>
      <c r="AL230" s="1150">
        <v>0.28147768670309598</v>
      </c>
      <c r="AM230" s="1150">
        <v>0.21689497716894901</v>
      </c>
      <c r="AN230" s="1150">
        <v>0.288276255707762</v>
      </c>
      <c r="AO230" s="1150">
        <v>0.27591324200913198</v>
      </c>
      <c r="AP230" s="1150">
        <v>0.300387067395264</v>
      </c>
      <c r="AQ230" s="1150">
        <v>0.26329908675799002</v>
      </c>
      <c r="AR230" s="1150">
        <v>0.24740867579908599</v>
      </c>
      <c r="AS230" s="1150">
        <v>0.285239726027397</v>
      </c>
    </row>
    <row r="231" spans="1:45" x14ac:dyDescent="0.2">
      <c r="A231">
        <v>60198</v>
      </c>
      <c r="B231" t="s">
        <v>778</v>
      </c>
      <c r="C231" s="783">
        <v>42369</v>
      </c>
      <c r="D231">
        <v>2015</v>
      </c>
      <c r="E231" t="s">
        <v>72</v>
      </c>
      <c r="F231" t="s">
        <v>13</v>
      </c>
      <c r="G231" s="912">
        <v>34.637891000000003</v>
      </c>
      <c r="H231" s="912">
        <v>-106.701571</v>
      </c>
      <c r="I231" s="912">
        <v>5.6543539999999997</v>
      </c>
      <c r="J231" t="s">
        <v>74</v>
      </c>
      <c r="K231" t="s">
        <v>479</v>
      </c>
      <c r="L231" s="912">
        <v>12.4</v>
      </c>
      <c r="M231">
        <v>10</v>
      </c>
      <c r="N231" s="912">
        <v>1.24</v>
      </c>
      <c r="O231" t="s">
        <v>127</v>
      </c>
      <c r="P231" t="s">
        <v>470</v>
      </c>
      <c r="Q231" t="s">
        <v>127</v>
      </c>
      <c r="R231">
        <v>180</v>
      </c>
      <c r="Y231">
        <v>28.89</v>
      </c>
      <c r="Z231">
        <v>15.64</v>
      </c>
      <c r="AA231">
        <v>69.78</v>
      </c>
      <c r="AB231">
        <v>49.23</v>
      </c>
      <c r="AC231" s="784"/>
      <c r="AD231" s="1150"/>
      <c r="AE231" s="1150"/>
      <c r="AF231" s="1150"/>
      <c r="AG231" s="1150"/>
      <c r="AH231" s="1150"/>
      <c r="AI231" s="1150"/>
      <c r="AJ231" s="1150"/>
      <c r="AK231" s="1150"/>
      <c r="AL231" s="1150">
        <v>0.26855646630236801</v>
      </c>
      <c r="AM231" s="1150">
        <v>0.27512557077625499</v>
      </c>
      <c r="AN231" s="1150">
        <v>0.26843607305936001</v>
      </c>
      <c r="AO231" s="1150">
        <v>0.27554794520547898</v>
      </c>
      <c r="AP231" s="1150">
        <v>0.27978142076502699</v>
      </c>
      <c r="AQ231" s="1150">
        <v>0.26994292237442902</v>
      </c>
      <c r="AR231" s="1150">
        <v>0.26319634703196298</v>
      </c>
      <c r="AS231" s="1150">
        <v>0.29084474885844702</v>
      </c>
    </row>
    <row r="232" spans="1:45" x14ac:dyDescent="0.2">
      <c r="A232">
        <v>64190</v>
      </c>
      <c r="B232" t="s">
        <v>773</v>
      </c>
      <c r="C232" s="783">
        <v>42308</v>
      </c>
      <c r="D232">
        <v>2015</v>
      </c>
      <c r="E232" t="s">
        <v>11</v>
      </c>
      <c r="F232" t="s">
        <v>11</v>
      </c>
      <c r="G232" s="912">
        <v>21.366375999999999</v>
      </c>
      <c r="H232" s="912">
        <v>-157.98520600000001</v>
      </c>
      <c r="I232" s="912">
        <v>5.7239709999999997</v>
      </c>
      <c r="J232" t="s">
        <v>74</v>
      </c>
      <c r="K232" t="s">
        <v>479</v>
      </c>
      <c r="L232" s="912">
        <v>14.3</v>
      </c>
      <c r="M232">
        <v>10.199999999999999</v>
      </c>
      <c r="N232" s="912">
        <v>1.4019607843137256</v>
      </c>
      <c r="O232" t="s">
        <v>486</v>
      </c>
      <c r="P232" t="s">
        <v>486</v>
      </c>
      <c r="Q232">
        <v>10</v>
      </c>
      <c r="R232">
        <v>180</v>
      </c>
      <c r="AC232" s="784"/>
      <c r="AD232" s="1150"/>
      <c r="AE232" s="1150"/>
      <c r="AF232" s="1150"/>
      <c r="AG232" s="1150"/>
      <c r="AH232" s="1150"/>
      <c r="AI232" s="1150"/>
      <c r="AJ232" s="1150"/>
      <c r="AK232" s="1150"/>
      <c r="AL232" s="1150"/>
      <c r="AM232" s="1150"/>
      <c r="AN232" s="1150"/>
      <c r="AO232" s="1150"/>
      <c r="AP232" s="1150">
        <v>0.24080973671137601</v>
      </c>
      <c r="AQ232" s="1150">
        <v>0.25763802407637998</v>
      </c>
      <c r="AR232" s="1150">
        <v>0.24392901618929</v>
      </c>
      <c r="AS232" s="1150">
        <v>0.26557883427343498</v>
      </c>
    </row>
    <row r="233" spans="1:45" x14ac:dyDescent="0.2">
      <c r="A233">
        <v>59811</v>
      </c>
      <c r="B233" t="s">
        <v>772</v>
      </c>
      <c r="C233" s="783">
        <v>42217</v>
      </c>
      <c r="D233">
        <v>2015</v>
      </c>
      <c r="E233" t="s">
        <v>1</v>
      </c>
      <c r="F233" t="s">
        <v>262</v>
      </c>
      <c r="G233" s="912">
        <v>38.589720999999997</v>
      </c>
      <c r="H233" s="912">
        <v>-76.876510999999994</v>
      </c>
      <c r="I233" s="912">
        <v>4.1924140000000003</v>
      </c>
      <c r="J233" t="s">
        <v>74</v>
      </c>
      <c r="K233" t="s">
        <v>479</v>
      </c>
      <c r="L233" s="912">
        <v>13.09</v>
      </c>
      <c r="M233">
        <v>10.3</v>
      </c>
      <c r="N233" s="912">
        <v>1.2708737864077668</v>
      </c>
      <c r="O233" t="s">
        <v>127</v>
      </c>
      <c r="P233" t="s">
        <v>470</v>
      </c>
      <c r="Q233" t="s">
        <v>127</v>
      </c>
      <c r="R233">
        <v>180</v>
      </c>
      <c r="Y233">
        <v>36.75</v>
      </c>
      <c r="AA233">
        <v>120.14</v>
      </c>
      <c r="AB233">
        <v>84.04</v>
      </c>
      <c r="AC233" s="784">
        <v>71.155809792578211</v>
      </c>
      <c r="AD233" s="1150"/>
      <c r="AE233" s="1150"/>
      <c r="AF233" s="1150"/>
      <c r="AG233" s="1150"/>
      <c r="AH233" s="1150"/>
      <c r="AI233" s="1150"/>
      <c r="AJ233" s="1150"/>
      <c r="AK233" s="1150"/>
      <c r="AL233" s="1150">
        <v>0.22401718924080799</v>
      </c>
      <c r="AM233" s="1150">
        <v>0.22307931019195801</v>
      </c>
      <c r="AN233" s="1150">
        <v>0.20852728642993301</v>
      </c>
      <c r="AO233" s="1150">
        <v>0.22469743316930399</v>
      </c>
      <c r="AP233" s="1150">
        <v>0.203083275859019</v>
      </c>
      <c r="AQ233" s="1150">
        <v>0.21645165580529299</v>
      </c>
      <c r="AR233" s="1150">
        <v>0.200835660770492</v>
      </c>
      <c r="AS233" s="1150">
        <v>0.161468723677794</v>
      </c>
    </row>
    <row r="234" spans="1:45" x14ac:dyDescent="0.2">
      <c r="A234">
        <v>60197</v>
      </c>
      <c r="B234" t="s">
        <v>771</v>
      </c>
      <c r="C234" s="783">
        <v>42369</v>
      </c>
      <c r="D234">
        <v>2015</v>
      </c>
      <c r="E234" t="s">
        <v>72</v>
      </c>
      <c r="F234" t="s">
        <v>13</v>
      </c>
      <c r="G234" s="912">
        <v>35.012560999999998</v>
      </c>
      <c r="H234" s="912">
        <v>-106.860871</v>
      </c>
      <c r="I234" s="912">
        <v>5.6324240000000003</v>
      </c>
      <c r="J234" t="s">
        <v>74</v>
      </c>
      <c r="K234" t="s">
        <v>479</v>
      </c>
      <c r="L234" s="912">
        <v>12.4</v>
      </c>
      <c r="M234">
        <v>10.5</v>
      </c>
      <c r="N234" s="912">
        <v>1.180952380952381</v>
      </c>
      <c r="O234" t="s">
        <v>127</v>
      </c>
      <c r="P234" t="s">
        <v>470</v>
      </c>
      <c r="Q234" t="s">
        <v>127</v>
      </c>
      <c r="R234">
        <v>180</v>
      </c>
      <c r="Y234">
        <v>28.43</v>
      </c>
      <c r="Z234">
        <v>16.03</v>
      </c>
      <c r="AA234">
        <v>71.739999999999995</v>
      </c>
      <c r="AB234">
        <v>50.67</v>
      </c>
      <c r="AC234" s="784"/>
      <c r="AD234" s="1150"/>
      <c r="AE234" s="1150"/>
      <c r="AF234" s="1150"/>
      <c r="AG234" s="1150"/>
      <c r="AH234" s="1150"/>
      <c r="AI234" s="1150"/>
      <c r="AJ234" s="1150"/>
      <c r="AK234" s="1150"/>
      <c r="AL234" s="1150">
        <v>0.27464437505421102</v>
      </c>
      <c r="AM234" s="1150">
        <v>0.28682322243966002</v>
      </c>
      <c r="AN234" s="1150">
        <v>0.28889976081756902</v>
      </c>
      <c r="AO234" s="1150">
        <v>0.26860186997173302</v>
      </c>
      <c r="AP234" s="1150">
        <v>0.28320973198022298</v>
      </c>
      <c r="AQ234" s="1150">
        <v>0.28222439660795801</v>
      </c>
      <c r="AR234" s="1150">
        <v>0.25709936942813599</v>
      </c>
      <c r="AS234" s="1150">
        <v>0.24929332463578999</v>
      </c>
    </row>
    <row r="235" spans="1:45" x14ac:dyDescent="0.2">
      <c r="A235">
        <v>57324</v>
      </c>
      <c r="B235" t="s">
        <v>770</v>
      </c>
      <c r="C235" s="783">
        <v>42198</v>
      </c>
      <c r="D235">
        <v>2015</v>
      </c>
      <c r="E235" t="s">
        <v>72</v>
      </c>
      <c r="F235" t="s">
        <v>38</v>
      </c>
      <c r="G235" s="912">
        <v>33.526480999999997</v>
      </c>
      <c r="H235" s="912">
        <v>-112.380741</v>
      </c>
      <c r="I235" s="912">
        <v>5.8058649999999998</v>
      </c>
      <c r="J235" t="s">
        <v>74</v>
      </c>
      <c r="K235" t="s">
        <v>479</v>
      </c>
      <c r="L235" s="912">
        <v>15.624000000000001</v>
      </c>
      <c r="M235">
        <v>11.200000000000001</v>
      </c>
      <c r="N235" s="912">
        <v>1.395</v>
      </c>
      <c r="O235" t="s">
        <v>127</v>
      </c>
      <c r="P235" t="s">
        <v>470</v>
      </c>
      <c r="Q235" t="s">
        <v>127</v>
      </c>
      <c r="R235">
        <v>180</v>
      </c>
      <c r="Y235">
        <v>26.38</v>
      </c>
      <c r="Z235">
        <v>19.05</v>
      </c>
      <c r="AA235">
        <v>86.15</v>
      </c>
      <c r="AB235">
        <v>59.28</v>
      </c>
      <c r="AC235" s="784"/>
      <c r="AD235" s="1150"/>
      <c r="AE235" s="1150"/>
      <c r="AF235" s="1150"/>
      <c r="AG235" s="1150"/>
      <c r="AH235" s="1150"/>
      <c r="AI235" s="1150"/>
      <c r="AJ235" s="1150"/>
      <c r="AK235" s="1150"/>
      <c r="AL235" s="1150"/>
      <c r="AM235" s="1150"/>
      <c r="AN235" s="1150"/>
      <c r="AO235" s="1150">
        <v>0.314059442270058</v>
      </c>
      <c r="AP235" s="1150">
        <v>0.32796033372365302</v>
      </c>
      <c r="AQ235" s="1150">
        <v>0.31363136007827702</v>
      </c>
      <c r="AR235" s="1150">
        <v>0.33401622635355499</v>
      </c>
      <c r="AS235" s="1150">
        <v>0.33397545662100397</v>
      </c>
    </row>
    <row r="236" spans="1:45" x14ac:dyDescent="0.2">
      <c r="A236">
        <v>59498</v>
      </c>
      <c r="B236" t="s">
        <v>768</v>
      </c>
      <c r="C236" s="783">
        <v>42339</v>
      </c>
      <c r="D236">
        <v>2015</v>
      </c>
      <c r="E236" t="s">
        <v>73</v>
      </c>
      <c r="F236" t="s">
        <v>52</v>
      </c>
      <c r="G236" s="912">
        <v>35.797541000000002</v>
      </c>
      <c r="H236" s="912">
        <v>-78.141181000000003</v>
      </c>
      <c r="I236" s="912">
        <v>4.4295819999999999</v>
      </c>
      <c r="J236" t="s">
        <v>74</v>
      </c>
      <c r="K236" t="s">
        <v>479</v>
      </c>
      <c r="L236" s="912">
        <v>14.000109999999999</v>
      </c>
      <c r="M236">
        <v>11.661999999999999</v>
      </c>
      <c r="N236" s="912">
        <v>1.2004896244211971</v>
      </c>
      <c r="O236" t="s">
        <v>486</v>
      </c>
      <c r="P236" t="s">
        <v>486</v>
      </c>
      <c r="Q236">
        <v>20</v>
      </c>
      <c r="R236">
        <v>181</v>
      </c>
      <c r="Y236">
        <v>30.94</v>
      </c>
      <c r="Z236">
        <v>33.89</v>
      </c>
      <c r="AA236">
        <v>115.27</v>
      </c>
      <c r="AB236">
        <v>81.17</v>
      </c>
      <c r="AC236" s="784"/>
      <c r="AD236" s="1150"/>
      <c r="AE236" s="1150"/>
      <c r="AF236" s="1150"/>
      <c r="AG236" s="1150"/>
      <c r="AH236" s="1150"/>
      <c r="AI236" s="1150"/>
      <c r="AJ236" s="1150"/>
      <c r="AK236" s="1150"/>
      <c r="AL236" s="1150">
        <v>0.19092336388107101</v>
      </c>
      <c r="AM236" s="1150">
        <v>0.193609733521588</v>
      </c>
      <c r="AN236" s="1150">
        <v>0.181060682590061</v>
      </c>
      <c r="AO236" s="1150">
        <v>0.181569692456238</v>
      </c>
      <c r="AP236" s="1150">
        <v>0.16854907458689899</v>
      </c>
      <c r="AQ236" s="1150">
        <v>0.174120528837758</v>
      </c>
      <c r="AR236" s="1150">
        <v>0.147446454119808</v>
      </c>
      <c r="AS236" s="1150">
        <v>0.162520977079677</v>
      </c>
    </row>
    <row r="237" spans="1:45" x14ac:dyDescent="0.2">
      <c r="A237">
        <v>58639</v>
      </c>
      <c r="B237" t="s">
        <v>764</v>
      </c>
      <c r="C237" s="783">
        <v>42217</v>
      </c>
      <c r="D237">
        <v>2015</v>
      </c>
      <c r="E237" t="s">
        <v>11</v>
      </c>
      <c r="F237" t="s">
        <v>11</v>
      </c>
      <c r="G237" s="912">
        <v>22.129660999999999</v>
      </c>
      <c r="H237" s="912">
        <v>-159.30711099999999</v>
      </c>
      <c r="I237" s="912">
        <v>4.3563369999999999</v>
      </c>
      <c r="J237" t="s">
        <v>74</v>
      </c>
      <c r="K237" t="s">
        <v>479</v>
      </c>
      <c r="L237" s="912">
        <v>14.53</v>
      </c>
      <c r="M237">
        <v>12</v>
      </c>
      <c r="N237" s="912">
        <v>1.2108333333333332</v>
      </c>
      <c r="O237" t="s">
        <v>486</v>
      </c>
      <c r="P237" t="s">
        <v>486</v>
      </c>
      <c r="Q237">
        <v>20</v>
      </c>
      <c r="R237">
        <v>180</v>
      </c>
      <c r="S237" t="s">
        <v>582</v>
      </c>
      <c r="T237" t="s">
        <v>599</v>
      </c>
      <c r="U237" t="s">
        <v>2970</v>
      </c>
      <c r="V237">
        <v>2015</v>
      </c>
      <c r="W237">
        <v>6</v>
      </c>
      <c r="X237">
        <v>4.63</v>
      </c>
      <c r="AA237">
        <v>169.32</v>
      </c>
      <c r="AB237">
        <v>114.19</v>
      </c>
      <c r="AC237" s="784"/>
      <c r="AD237" s="1150"/>
      <c r="AE237" s="1150"/>
      <c r="AF237" s="1150"/>
      <c r="AG237" s="1150"/>
      <c r="AH237" s="1150"/>
      <c r="AI237" s="1150"/>
      <c r="AJ237" s="1150"/>
      <c r="AK237" s="1150"/>
      <c r="AL237" s="1150">
        <v>0.20056352459016299</v>
      </c>
      <c r="AM237" s="1150">
        <v>0.20481354642313501</v>
      </c>
      <c r="AN237" s="1150">
        <v>0.183266742770167</v>
      </c>
      <c r="AO237" s="1150">
        <v>0.17122336377473299</v>
      </c>
      <c r="AP237" s="1150">
        <v>0.19651259866423801</v>
      </c>
      <c r="AQ237" s="1150">
        <v>0.207106164383561</v>
      </c>
      <c r="AR237" s="1150">
        <v>0.21913051750380499</v>
      </c>
      <c r="AS237" s="1150">
        <v>0.178386605783866</v>
      </c>
    </row>
    <row r="238" spans="1:45" x14ac:dyDescent="0.2">
      <c r="A238">
        <v>59086</v>
      </c>
      <c r="B238" t="s">
        <v>766</v>
      </c>
      <c r="C238" s="783">
        <v>42212</v>
      </c>
      <c r="D238">
        <v>2015</v>
      </c>
      <c r="E238" t="s">
        <v>7</v>
      </c>
      <c r="F238" t="s">
        <v>28</v>
      </c>
      <c r="G238" s="912">
        <v>35.590361000000001</v>
      </c>
      <c r="H238" s="912">
        <v>-119.575731</v>
      </c>
      <c r="I238" s="912">
        <v>5.3367969999999998</v>
      </c>
      <c r="J238" t="s">
        <v>74</v>
      </c>
      <c r="K238" t="s">
        <v>485</v>
      </c>
      <c r="L238" s="912">
        <v>16.8675</v>
      </c>
      <c r="M238">
        <v>12</v>
      </c>
      <c r="N238" s="912">
        <v>1.4056249999999999</v>
      </c>
      <c r="O238" t="s">
        <v>127</v>
      </c>
      <c r="P238" t="s">
        <v>470</v>
      </c>
      <c r="Q238" t="s">
        <v>127</v>
      </c>
      <c r="R238">
        <v>179</v>
      </c>
      <c r="Y238">
        <v>21.93</v>
      </c>
      <c r="Z238">
        <v>5.08</v>
      </c>
      <c r="AA238">
        <v>158.28</v>
      </c>
      <c r="AB238">
        <v>105.58</v>
      </c>
      <c r="AC238" s="784">
        <v>137.19914385396703</v>
      </c>
      <c r="AD238" s="1150"/>
      <c r="AE238" s="1150"/>
      <c r="AF238" s="1150"/>
      <c r="AG238" s="1150"/>
      <c r="AH238" s="1150"/>
      <c r="AI238" s="1150"/>
      <c r="AJ238" s="1150"/>
      <c r="AK238" s="1150"/>
      <c r="AL238" s="1150">
        <v>0.33400690649665998</v>
      </c>
      <c r="AM238" s="1150">
        <v>0.33155441400304397</v>
      </c>
      <c r="AN238" s="1150">
        <v>0.32591324200913202</v>
      </c>
      <c r="AO238" s="1150">
        <v>0.30703957382039498</v>
      </c>
      <c r="AP238" s="1150">
        <v>0.29806086824529399</v>
      </c>
      <c r="AQ238" s="1150">
        <v>0.316133942161339</v>
      </c>
      <c r="AR238" s="1150">
        <v>0.31187214611872099</v>
      </c>
      <c r="AS238" s="1150">
        <v>0.240915144596651</v>
      </c>
    </row>
    <row r="239" spans="1:45" x14ac:dyDescent="0.2">
      <c r="A239">
        <v>59087</v>
      </c>
      <c r="B239" t="s">
        <v>767</v>
      </c>
      <c r="C239" s="783">
        <v>42125</v>
      </c>
      <c r="D239">
        <v>2015</v>
      </c>
      <c r="E239" t="s">
        <v>7</v>
      </c>
      <c r="F239" t="s">
        <v>28</v>
      </c>
      <c r="G239" s="912">
        <v>36.136301000000003</v>
      </c>
      <c r="H239" s="912">
        <v>-119.55662100000001</v>
      </c>
      <c r="I239" s="912">
        <v>5.2914839999999996</v>
      </c>
      <c r="J239" t="s">
        <v>74</v>
      </c>
      <c r="K239" t="s">
        <v>485</v>
      </c>
      <c r="L239" s="912">
        <v>14.9</v>
      </c>
      <c r="M239">
        <v>12</v>
      </c>
      <c r="N239" s="912">
        <v>1.2416666666666667</v>
      </c>
      <c r="O239" t="s">
        <v>127</v>
      </c>
      <c r="P239" t="s">
        <v>470</v>
      </c>
      <c r="Q239" t="s">
        <v>127</v>
      </c>
      <c r="R239">
        <v>180</v>
      </c>
      <c r="Y239">
        <v>5.53</v>
      </c>
      <c r="Z239">
        <v>5.72</v>
      </c>
      <c r="AA239">
        <v>166.9</v>
      </c>
      <c r="AB239">
        <v>111.37</v>
      </c>
      <c r="AC239" s="784"/>
      <c r="AD239" s="1150"/>
      <c r="AE239" s="1150"/>
      <c r="AF239" s="1150"/>
      <c r="AG239" s="1150"/>
      <c r="AH239" s="1150"/>
      <c r="AI239" s="1150"/>
      <c r="AJ239" s="1150"/>
      <c r="AK239" s="1150"/>
      <c r="AL239" s="1150">
        <v>0.28139230418943501</v>
      </c>
      <c r="AM239" s="1150">
        <v>0.26330859969558601</v>
      </c>
      <c r="AN239" s="1150">
        <v>0.273125951293759</v>
      </c>
      <c r="AO239" s="1150">
        <v>0.24679414003044101</v>
      </c>
      <c r="AP239" s="1150">
        <v>0.25036999089253098</v>
      </c>
      <c r="AQ239" s="1150">
        <v>0.25498477929984698</v>
      </c>
      <c r="AR239" s="1150">
        <v>0.268103120243531</v>
      </c>
      <c r="AS239" s="1150">
        <v>0.20095129375951201</v>
      </c>
    </row>
    <row r="240" spans="1:45" x14ac:dyDescent="0.2">
      <c r="A240">
        <v>59526</v>
      </c>
      <c r="B240" t="s">
        <v>765</v>
      </c>
      <c r="C240" s="783">
        <v>42339</v>
      </c>
      <c r="D240">
        <v>2015</v>
      </c>
      <c r="E240" t="s">
        <v>1</v>
      </c>
      <c r="F240" t="s">
        <v>52</v>
      </c>
      <c r="G240" s="912">
        <v>36.130661000000003</v>
      </c>
      <c r="H240" s="912">
        <v>-77.736610999999996</v>
      </c>
      <c r="I240" s="912">
        <v>4.4320950000000003</v>
      </c>
      <c r="J240" t="s">
        <v>74</v>
      </c>
      <c r="K240" t="s">
        <v>479</v>
      </c>
      <c r="L240" s="912">
        <v>16.875</v>
      </c>
      <c r="M240">
        <v>12</v>
      </c>
      <c r="N240" s="912">
        <v>1.40625</v>
      </c>
      <c r="O240" t="s">
        <v>127</v>
      </c>
      <c r="P240" t="s">
        <v>470</v>
      </c>
      <c r="Q240" t="s">
        <v>127</v>
      </c>
      <c r="R240">
        <v>181</v>
      </c>
      <c r="Y240">
        <v>27.69</v>
      </c>
      <c r="AA240">
        <v>109.16</v>
      </c>
      <c r="AB240">
        <v>75.48</v>
      </c>
      <c r="AC240" s="784"/>
      <c r="AD240" s="1150"/>
      <c r="AE240" s="1150"/>
      <c r="AF240" s="1150"/>
      <c r="AG240" s="1150"/>
      <c r="AH240" s="1150"/>
      <c r="AI240" s="1150"/>
      <c r="AJ240" s="1150"/>
      <c r="AK240" s="1150"/>
      <c r="AL240" s="1150">
        <v>0.25175508500303501</v>
      </c>
      <c r="AM240" s="1150">
        <v>0.265620243531202</v>
      </c>
      <c r="AN240" s="1150">
        <v>0.25029490106544799</v>
      </c>
      <c r="AO240" s="1150">
        <v>0.255764840182648</v>
      </c>
      <c r="AP240" s="1150">
        <v>0.23435602610807499</v>
      </c>
      <c r="AQ240" s="1150">
        <v>0.25084665144596602</v>
      </c>
      <c r="AR240" s="1150">
        <v>0.25008561643835597</v>
      </c>
      <c r="AS240" s="1150">
        <v>0.216305175038051</v>
      </c>
    </row>
    <row r="241" spans="1:45" x14ac:dyDescent="0.2">
      <c r="A241">
        <v>59947</v>
      </c>
      <c r="B241" t="s">
        <v>763</v>
      </c>
      <c r="C241" s="783">
        <v>42368</v>
      </c>
      <c r="D241">
        <v>2015</v>
      </c>
      <c r="E241" t="s">
        <v>72</v>
      </c>
      <c r="F241" t="s">
        <v>54</v>
      </c>
      <c r="G241" s="912">
        <v>33.636861000000003</v>
      </c>
      <c r="H241" s="912">
        <v>-92.705371</v>
      </c>
      <c r="I241" s="912">
        <v>4.5111119999999998</v>
      </c>
      <c r="J241" t="s">
        <v>74</v>
      </c>
      <c r="K241" t="s">
        <v>485</v>
      </c>
      <c r="L241" s="912">
        <v>16.820999999999998</v>
      </c>
      <c r="M241">
        <v>12.5</v>
      </c>
      <c r="N241" s="912">
        <v>1.3456799999999998</v>
      </c>
      <c r="O241" t="s">
        <v>127</v>
      </c>
      <c r="P241" t="s">
        <v>470</v>
      </c>
      <c r="Q241" t="s">
        <v>127</v>
      </c>
      <c r="R241">
        <v>180</v>
      </c>
      <c r="AA241">
        <v>126.68</v>
      </c>
      <c r="AB241">
        <v>87.31</v>
      </c>
      <c r="AC241" s="784"/>
      <c r="AD241" s="1150"/>
      <c r="AE241" s="1150"/>
      <c r="AF241" s="1150"/>
      <c r="AG241" s="1150"/>
      <c r="AH241" s="1150"/>
      <c r="AI241" s="1150"/>
      <c r="AJ241" s="1150"/>
      <c r="AK241" s="1150"/>
      <c r="AL241" s="1150">
        <v>0.22351548269581001</v>
      </c>
      <c r="AM241" s="1150">
        <v>0.24256621004566201</v>
      </c>
      <c r="AN241" s="1150">
        <v>0.24587214611872099</v>
      </c>
      <c r="AO241" s="1150">
        <v>0.237616438356164</v>
      </c>
      <c r="AP241" s="1150">
        <v>0.220180874316939</v>
      </c>
      <c r="AQ241" s="1150">
        <v>0.21362557077625499</v>
      </c>
      <c r="AR241" s="1150">
        <v>0.231251141552511</v>
      </c>
      <c r="AS241" s="1150">
        <v>0.20139726027397201</v>
      </c>
    </row>
    <row r="242" spans="1:45" x14ac:dyDescent="0.2">
      <c r="A242">
        <v>59966</v>
      </c>
      <c r="B242" t="s">
        <v>762</v>
      </c>
      <c r="C242" s="783">
        <v>42339</v>
      </c>
      <c r="D242">
        <v>2015</v>
      </c>
      <c r="E242" t="s">
        <v>73</v>
      </c>
      <c r="F242" t="s">
        <v>52</v>
      </c>
      <c r="G242" s="912">
        <v>34.723180999999997</v>
      </c>
      <c r="H242" s="912">
        <v>-77.349641000000005</v>
      </c>
      <c r="I242" s="912">
        <v>4.4517249999999997</v>
      </c>
      <c r="J242" t="s">
        <v>74</v>
      </c>
      <c r="K242" t="s">
        <v>479</v>
      </c>
      <c r="L242" s="912">
        <v>17</v>
      </c>
      <c r="M242">
        <v>12.8</v>
      </c>
      <c r="N242" s="912">
        <v>1.328125</v>
      </c>
      <c r="O242" t="s">
        <v>486</v>
      </c>
      <c r="P242" t="s">
        <v>486</v>
      </c>
      <c r="Q242">
        <v>20</v>
      </c>
      <c r="R242">
        <v>181</v>
      </c>
      <c r="S242" t="s">
        <v>582</v>
      </c>
      <c r="T242" t="s">
        <v>1205</v>
      </c>
      <c r="U242" t="s">
        <v>2971</v>
      </c>
      <c r="V242">
        <v>2023</v>
      </c>
      <c r="W242">
        <v>11</v>
      </c>
      <c r="X242">
        <v>11</v>
      </c>
      <c r="Y242">
        <v>30.88</v>
      </c>
      <c r="Z242">
        <v>33.97</v>
      </c>
      <c r="AA242">
        <v>117.88</v>
      </c>
      <c r="AB242">
        <v>82.77</v>
      </c>
      <c r="AC242" s="784"/>
      <c r="AD242" s="1150"/>
      <c r="AE242" s="1150"/>
      <c r="AF242" s="1150"/>
      <c r="AG242" s="1150"/>
      <c r="AH242" s="1150"/>
      <c r="AI242" s="1150"/>
      <c r="AJ242" s="1150"/>
      <c r="AK242" s="1150"/>
      <c r="AL242" s="1150">
        <v>0.21036116803278601</v>
      </c>
      <c r="AM242" s="1150">
        <v>0.199343607305936</v>
      </c>
      <c r="AN242" s="1150">
        <v>0.17630743436072999</v>
      </c>
      <c r="AO242" s="1150">
        <v>0.19390339611872101</v>
      </c>
      <c r="AP242" s="1150">
        <v>0.18502212830145701</v>
      </c>
      <c r="AQ242" s="1150">
        <v>0.162252069063926</v>
      </c>
      <c r="AR242" s="1150">
        <v>0.15986194349315</v>
      </c>
      <c r="AS242" s="1150">
        <v>0.18715218321917801</v>
      </c>
    </row>
    <row r="243" spans="1:45" x14ac:dyDescent="0.2">
      <c r="A243">
        <v>59872</v>
      </c>
      <c r="B243" t="s">
        <v>761</v>
      </c>
      <c r="C243" s="783">
        <v>42328</v>
      </c>
      <c r="D243">
        <v>2015</v>
      </c>
      <c r="E243" t="s">
        <v>7</v>
      </c>
      <c r="F243" t="s">
        <v>28</v>
      </c>
      <c r="G243" s="912">
        <v>38.520040999999999</v>
      </c>
      <c r="H243" s="912">
        <v>-121.74031100000001</v>
      </c>
      <c r="I243" s="912">
        <v>5.0824420000000003</v>
      </c>
      <c r="J243" t="s">
        <v>74</v>
      </c>
      <c r="K243" t="s">
        <v>479</v>
      </c>
      <c r="L243" s="912">
        <v>16.3</v>
      </c>
      <c r="M243">
        <v>13</v>
      </c>
      <c r="N243" s="912">
        <v>1.2538461538461538</v>
      </c>
      <c r="O243" t="s">
        <v>127</v>
      </c>
      <c r="P243" t="s">
        <v>470</v>
      </c>
      <c r="Q243" t="s">
        <v>127</v>
      </c>
      <c r="R243">
        <v>180</v>
      </c>
      <c r="Y243">
        <v>39.590000000000003</v>
      </c>
      <c r="Z243">
        <v>6.07</v>
      </c>
      <c r="AA243">
        <v>99.39</v>
      </c>
      <c r="AB243">
        <v>69.31</v>
      </c>
      <c r="AC243" s="784"/>
      <c r="AD243" s="1150"/>
      <c r="AE243" s="1150"/>
      <c r="AF243" s="1150"/>
      <c r="AG243" s="1150"/>
      <c r="AH243" s="1150"/>
      <c r="AI243" s="1150"/>
      <c r="AJ243" s="1150"/>
      <c r="AK243" s="1150"/>
      <c r="AL243" s="1150">
        <v>0.25965917051982601</v>
      </c>
      <c r="AM243" s="1150">
        <v>0.25864067439409799</v>
      </c>
      <c r="AN243" s="1150">
        <v>0.27064453811029099</v>
      </c>
      <c r="AO243" s="1150">
        <v>0.262355110642781</v>
      </c>
      <c r="AP243" s="1150">
        <v>0.24338832842931199</v>
      </c>
      <c r="AQ243" s="1150">
        <v>0.25067615033368401</v>
      </c>
      <c r="AR243" s="1150">
        <v>0.21928345626975701</v>
      </c>
      <c r="AS243" s="1150">
        <v>0.205497014401124</v>
      </c>
    </row>
    <row r="244" spans="1:45" x14ac:dyDescent="0.2">
      <c r="A244">
        <v>59548</v>
      </c>
      <c r="B244" t="s">
        <v>760</v>
      </c>
      <c r="C244" s="783">
        <v>42125</v>
      </c>
      <c r="D244">
        <v>2015</v>
      </c>
      <c r="E244" t="s">
        <v>1</v>
      </c>
      <c r="F244" t="s">
        <v>52</v>
      </c>
      <c r="G244" s="912">
        <v>35.886960999999999</v>
      </c>
      <c r="H244" s="912">
        <v>-76.379271000000003</v>
      </c>
      <c r="I244" s="912">
        <v>4.3901820000000003</v>
      </c>
      <c r="J244" t="s">
        <v>74</v>
      </c>
      <c r="K244" t="s">
        <v>479</v>
      </c>
      <c r="L244" s="912">
        <v>19.600000000000001</v>
      </c>
      <c r="M244">
        <v>14</v>
      </c>
      <c r="N244" s="912">
        <v>1.4000000000000001</v>
      </c>
      <c r="O244" t="s">
        <v>127</v>
      </c>
      <c r="P244" t="s">
        <v>470</v>
      </c>
      <c r="Q244" t="s">
        <v>127</v>
      </c>
      <c r="R244">
        <v>180</v>
      </c>
      <c r="Y244">
        <v>32.380000000000003</v>
      </c>
      <c r="AA244">
        <v>132.16999999999999</v>
      </c>
      <c r="AB244">
        <v>91.46</v>
      </c>
      <c r="AC244" s="784"/>
      <c r="AD244" s="1150"/>
      <c r="AE244" s="1150"/>
      <c r="AF244" s="1150"/>
      <c r="AG244" s="1150"/>
      <c r="AH244" s="1150"/>
      <c r="AI244" s="1150"/>
      <c r="AJ244" s="1150"/>
      <c r="AK244" s="1150"/>
      <c r="AL244" s="1150">
        <v>0.24149427530574999</v>
      </c>
      <c r="AM244" s="1150">
        <v>0.25203033268101699</v>
      </c>
      <c r="AN244" s="1150">
        <v>0.24863829093281101</v>
      </c>
      <c r="AO244" s="1150">
        <v>0.206033920417482</v>
      </c>
      <c r="AP244" s="1150">
        <v>0.112135701275045</v>
      </c>
      <c r="AQ244" s="1150">
        <v>0.22579908675798999</v>
      </c>
      <c r="AR244" s="1150">
        <v>0.21337247227658099</v>
      </c>
      <c r="AS244" s="1150">
        <v>0.193003913894324</v>
      </c>
    </row>
    <row r="245" spans="1:45" x14ac:dyDescent="0.2">
      <c r="A245">
        <v>59008</v>
      </c>
      <c r="B245" t="s">
        <v>759</v>
      </c>
      <c r="C245" s="783">
        <v>42356</v>
      </c>
      <c r="D245">
        <v>2015</v>
      </c>
      <c r="E245" t="s">
        <v>7</v>
      </c>
      <c r="F245" t="s">
        <v>28</v>
      </c>
      <c r="G245" s="912">
        <v>35.323056000000001</v>
      </c>
      <c r="H245" s="912">
        <v>-118.821389</v>
      </c>
      <c r="I245" s="912">
        <v>5.3686030000000002</v>
      </c>
      <c r="J245" t="s">
        <v>74</v>
      </c>
      <c r="K245" t="s">
        <v>485</v>
      </c>
      <c r="L245" s="912">
        <v>18.75225</v>
      </c>
      <c r="M245">
        <v>14.994</v>
      </c>
      <c r="N245" s="912">
        <v>1.2506502601040417</v>
      </c>
      <c r="O245" t="s">
        <v>127</v>
      </c>
      <c r="P245" t="s">
        <v>470</v>
      </c>
      <c r="Q245" t="s">
        <v>127</v>
      </c>
      <c r="R245">
        <v>180</v>
      </c>
      <c r="Y245">
        <v>21.6</v>
      </c>
      <c r="Z245">
        <v>5.76</v>
      </c>
      <c r="AA245">
        <v>107.91</v>
      </c>
      <c r="AB245">
        <v>73.89</v>
      </c>
      <c r="AC245" s="784"/>
      <c r="AD245" s="1150"/>
      <c r="AE245" s="1150"/>
      <c r="AF245" s="1150"/>
      <c r="AG245" s="1150"/>
      <c r="AH245" s="1150"/>
      <c r="AI245" s="1150"/>
      <c r="AJ245" s="1150"/>
      <c r="AK245" s="1150"/>
      <c r="AL245" s="1150">
        <v>0.27270319178065799</v>
      </c>
      <c r="AM245" s="1150">
        <v>0.278269603122832</v>
      </c>
      <c r="AN245" s="1150">
        <v>0.26710836541618099</v>
      </c>
      <c r="AO245" s="1150">
        <v>0.27746258320679801</v>
      </c>
      <c r="AP245" s="1150">
        <v>0.27083541370403602</v>
      </c>
      <c r="AQ245" s="1150">
        <v>0.27227786091605499</v>
      </c>
      <c r="AR245" s="1150">
        <v>0.25057968392836499</v>
      </c>
      <c r="AS245" s="1150">
        <v>0.23569549585435301</v>
      </c>
    </row>
    <row r="246" spans="1:45" x14ac:dyDescent="0.2">
      <c r="A246" t="s">
        <v>757</v>
      </c>
      <c r="B246" t="s">
        <v>758</v>
      </c>
      <c r="C246" s="783">
        <v>42277</v>
      </c>
      <c r="D246">
        <v>2015</v>
      </c>
      <c r="E246" t="s">
        <v>1</v>
      </c>
      <c r="F246" t="s">
        <v>24</v>
      </c>
      <c r="G246" s="912">
        <v>40.063530999999998</v>
      </c>
      <c r="H246" s="912">
        <v>-74.580731</v>
      </c>
      <c r="I246" s="912">
        <v>4.0338440000000002</v>
      </c>
      <c r="J246" t="s">
        <v>74</v>
      </c>
      <c r="K246" t="s">
        <v>479</v>
      </c>
      <c r="L246" s="912">
        <v>18.343739999999997</v>
      </c>
      <c r="M246">
        <v>15</v>
      </c>
      <c r="N246" s="912">
        <v>1.2229159999999999</v>
      </c>
      <c r="O246" t="s">
        <v>486</v>
      </c>
      <c r="P246" t="s">
        <v>486</v>
      </c>
      <c r="Q246">
        <v>20</v>
      </c>
      <c r="R246">
        <v>180</v>
      </c>
      <c r="Y246">
        <v>22.92</v>
      </c>
      <c r="AC246" s="784"/>
      <c r="AD246" s="1150"/>
      <c r="AE246" s="1150"/>
      <c r="AF246" s="1150"/>
      <c r="AG246" s="1150"/>
      <c r="AH246" s="1150"/>
      <c r="AI246" s="1150"/>
      <c r="AJ246" s="1150"/>
      <c r="AK246" s="1150"/>
      <c r="AL246" s="1150"/>
      <c r="AM246" s="1150"/>
      <c r="AN246" s="1150"/>
      <c r="AO246" s="1150"/>
      <c r="AP246" s="1150"/>
      <c r="AQ246" s="1150"/>
      <c r="AR246" s="1150"/>
      <c r="AS246" s="1150"/>
    </row>
    <row r="247" spans="1:45" x14ac:dyDescent="0.2">
      <c r="A247">
        <v>60007</v>
      </c>
      <c r="B247" t="s">
        <v>756</v>
      </c>
      <c r="C247" s="783">
        <v>42338</v>
      </c>
      <c r="D247">
        <v>2015</v>
      </c>
      <c r="E247" t="s">
        <v>7</v>
      </c>
      <c r="F247" t="s">
        <v>28</v>
      </c>
      <c r="G247" s="912">
        <v>35.727410999999996</v>
      </c>
      <c r="H247" s="912">
        <v>-119.901291</v>
      </c>
      <c r="I247" s="912">
        <v>5.3774129999999998</v>
      </c>
      <c r="J247" t="s">
        <v>74</v>
      </c>
      <c r="K247" t="s">
        <v>485</v>
      </c>
      <c r="L247" s="912">
        <v>18.72</v>
      </c>
      <c r="M247">
        <v>15</v>
      </c>
      <c r="N247" s="912">
        <v>1.248</v>
      </c>
      <c r="O247" t="s">
        <v>127</v>
      </c>
      <c r="P247" t="s">
        <v>470</v>
      </c>
      <c r="Q247" t="s">
        <v>127</v>
      </c>
      <c r="R247">
        <v>180</v>
      </c>
      <c r="Y247">
        <v>20.92</v>
      </c>
      <c r="Z247">
        <v>5.63</v>
      </c>
      <c r="AA247">
        <v>116.84</v>
      </c>
      <c r="AB247">
        <v>79.510000000000005</v>
      </c>
      <c r="AC247" s="784"/>
      <c r="AD247" s="1150"/>
      <c r="AE247" s="1150"/>
      <c r="AF247" s="1150"/>
      <c r="AG247" s="1150"/>
      <c r="AH247" s="1150"/>
      <c r="AI247" s="1150"/>
      <c r="AJ247" s="1150"/>
      <c r="AK247" s="1150"/>
      <c r="AL247" s="1150">
        <v>0.29632665452337498</v>
      </c>
      <c r="AM247" s="1150">
        <v>0.29506088280060799</v>
      </c>
      <c r="AN247" s="1150">
        <v>0.29493150684931502</v>
      </c>
      <c r="AO247" s="1150">
        <v>0.27361491628614898</v>
      </c>
      <c r="AP247" s="1150">
        <v>0.269960534304796</v>
      </c>
      <c r="AQ247" s="1150">
        <v>0.26914764079147602</v>
      </c>
      <c r="AR247" s="1150">
        <v>0.26066210045662103</v>
      </c>
      <c r="AS247" s="1150">
        <v>0.22471841704718401</v>
      </c>
    </row>
    <row r="248" spans="1:45" x14ac:dyDescent="0.2">
      <c r="A248">
        <v>59887</v>
      </c>
      <c r="B248" t="s">
        <v>755</v>
      </c>
      <c r="C248" s="783">
        <v>42339</v>
      </c>
      <c r="D248">
        <v>2015</v>
      </c>
      <c r="E248" t="s">
        <v>73</v>
      </c>
      <c r="F248" t="s">
        <v>52</v>
      </c>
      <c r="G248" s="912">
        <v>35.456040999999999</v>
      </c>
      <c r="H248" s="912">
        <v>-77.135470999999995</v>
      </c>
      <c r="I248" s="912">
        <v>4.401586</v>
      </c>
      <c r="J248" t="s">
        <v>74</v>
      </c>
      <c r="K248" t="s">
        <v>479</v>
      </c>
      <c r="L248" s="912">
        <v>21.007350000000002</v>
      </c>
      <c r="M248">
        <v>15.003</v>
      </c>
      <c r="N248" s="912">
        <v>1.4002099580083984</v>
      </c>
      <c r="O248" t="s">
        <v>486</v>
      </c>
      <c r="P248" t="s">
        <v>486</v>
      </c>
      <c r="Q248">
        <v>20</v>
      </c>
      <c r="R248">
        <v>176</v>
      </c>
      <c r="Y248">
        <v>30.75</v>
      </c>
      <c r="Z248">
        <v>6.82</v>
      </c>
      <c r="AA248">
        <v>112.88</v>
      </c>
      <c r="AB248">
        <v>79.040000000000006</v>
      </c>
      <c r="AC248" s="784"/>
      <c r="AD248" s="1150"/>
      <c r="AE248" s="1150"/>
      <c r="AF248" s="1150"/>
      <c r="AG248" s="1150"/>
      <c r="AH248" s="1150"/>
      <c r="AI248" s="1150"/>
      <c r="AJ248" s="1150"/>
      <c r="AK248" s="1150"/>
      <c r="AL248" s="1150">
        <v>0.22020489648275501</v>
      </c>
      <c r="AM248" s="1150">
        <v>0.204898137571876</v>
      </c>
      <c r="AN248" s="1150">
        <v>0.20573510868602499</v>
      </c>
      <c r="AO248" s="1150">
        <v>0.22202561009867999</v>
      </c>
      <c r="AP248" s="1150">
        <v>0.20901253871872799</v>
      </c>
      <c r="AQ248" s="1150">
        <v>0.216455947775437</v>
      </c>
      <c r="AR248" s="1150">
        <v>0.21618202995626101</v>
      </c>
      <c r="AS248" s="1150">
        <v>0.21017866441932301</v>
      </c>
    </row>
    <row r="249" spans="1:45" x14ac:dyDescent="0.2">
      <c r="A249">
        <v>59919</v>
      </c>
      <c r="B249" t="s">
        <v>754</v>
      </c>
      <c r="C249" s="783">
        <v>42326</v>
      </c>
      <c r="D249">
        <v>2015</v>
      </c>
      <c r="E249" t="s">
        <v>72</v>
      </c>
      <c r="F249" t="s">
        <v>53</v>
      </c>
      <c r="G249" s="912">
        <v>36.207641000000002</v>
      </c>
      <c r="H249" s="912">
        <v>-115.046971</v>
      </c>
      <c r="I249" s="912">
        <v>5.6199870000000001</v>
      </c>
      <c r="J249" t="s">
        <v>74</v>
      </c>
      <c r="K249" t="s">
        <v>479</v>
      </c>
      <c r="L249" s="912">
        <v>19</v>
      </c>
      <c r="M249">
        <v>15.5</v>
      </c>
      <c r="N249" s="912">
        <v>1.2258064516129032</v>
      </c>
      <c r="O249" t="s">
        <v>127</v>
      </c>
      <c r="P249" t="s">
        <v>470</v>
      </c>
      <c r="Q249" t="s">
        <v>127</v>
      </c>
      <c r="R249">
        <v>180</v>
      </c>
      <c r="Y249">
        <v>25.26</v>
      </c>
      <c r="Z249">
        <v>10.43</v>
      </c>
      <c r="AA249">
        <v>97.99</v>
      </c>
      <c r="AB249">
        <v>66.819999999999993</v>
      </c>
      <c r="AC249" s="784"/>
      <c r="AD249" s="1150"/>
      <c r="AE249" s="1150"/>
      <c r="AF249" s="1150"/>
      <c r="AG249" s="1150"/>
      <c r="AH249" s="1150"/>
      <c r="AI249" s="1150"/>
      <c r="AJ249" s="1150"/>
      <c r="AK249" s="1150"/>
      <c r="AL249" s="1150">
        <v>0.297946412832716</v>
      </c>
      <c r="AM249" s="1150">
        <v>0.296251288849609</v>
      </c>
      <c r="AN249" s="1150">
        <v>0.29938135218736101</v>
      </c>
      <c r="AO249" s="1150">
        <v>0.29049933716305698</v>
      </c>
      <c r="AP249" s="1150">
        <v>0.29443563076561402</v>
      </c>
      <c r="AQ249" s="1150">
        <v>0.26776403004860799</v>
      </c>
      <c r="AR249" s="1150">
        <v>0.28797319192811899</v>
      </c>
      <c r="AS249" s="1150">
        <v>0.27574016791869199</v>
      </c>
    </row>
    <row r="250" spans="1:45" x14ac:dyDescent="0.2">
      <c r="A250">
        <v>58831</v>
      </c>
      <c r="B250" t="s">
        <v>753</v>
      </c>
      <c r="C250" s="783">
        <v>42314</v>
      </c>
      <c r="D250">
        <v>2015</v>
      </c>
      <c r="E250" t="s">
        <v>7</v>
      </c>
      <c r="F250" t="s">
        <v>28</v>
      </c>
      <c r="G250" s="912">
        <v>35.321944000000002</v>
      </c>
      <c r="H250" s="912">
        <v>-118.81277799999999</v>
      </c>
      <c r="I250" s="912">
        <v>5.3686030000000002</v>
      </c>
      <c r="J250" t="s">
        <v>74</v>
      </c>
      <c r="K250" t="s">
        <v>485</v>
      </c>
      <c r="L250" s="912">
        <v>20.856000000000002</v>
      </c>
      <c r="M250">
        <v>16.66</v>
      </c>
      <c r="N250" s="912">
        <v>1.2518607442977192</v>
      </c>
      <c r="O250" t="s">
        <v>127</v>
      </c>
      <c r="P250" t="s">
        <v>470</v>
      </c>
      <c r="Q250" t="s">
        <v>127</v>
      </c>
      <c r="R250">
        <v>180</v>
      </c>
      <c r="Y250">
        <v>21.54</v>
      </c>
      <c r="Z250">
        <v>5.72</v>
      </c>
      <c r="AA250">
        <v>126.81</v>
      </c>
      <c r="AB250">
        <v>86.7</v>
      </c>
      <c r="AC250" s="784"/>
      <c r="AD250" s="1150"/>
      <c r="AE250" s="1150"/>
      <c r="AF250" s="1150"/>
      <c r="AG250" s="1150"/>
      <c r="AH250" s="1150"/>
      <c r="AI250" s="1150"/>
      <c r="AJ250" s="1150"/>
      <c r="AK250" s="1150"/>
      <c r="AL250" s="1150">
        <v>0.27643571089638003</v>
      </c>
      <c r="AM250" s="1150">
        <v>0.27696009910813602</v>
      </c>
      <c r="AN250" s="1150">
        <v>0.26387267235661299</v>
      </c>
      <c r="AO250" s="1150">
        <v>0.27737807451747798</v>
      </c>
      <c r="AP250" s="1150">
        <v>0.23130153700824499</v>
      </c>
      <c r="AQ250" s="1150">
        <v>0.23583405965125701</v>
      </c>
      <c r="AR250" s="1150">
        <v>0.18660203807550399</v>
      </c>
      <c r="AS250" s="1150">
        <v>0.19205627456461999</v>
      </c>
    </row>
    <row r="251" spans="1:45" x14ac:dyDescent="0.2">
      <c r="A251">
        <v>59474</v>
      </c>
      <c r="B251" t="s">
        <v>752</v>
      </c>
      <c r="C251" s="783">
        <v>42339</v>
      </c>
      <c r="D251">
        <v>2015</v>
      </c>
      <c r="E251" t="s">
        <v>73</v>
      </c>
      <c r="F251" t="s">
        <v>52</v>
      </c>
      <c r="G251" s="912">
        <v>35.695870999999997</v>
      </c>
      <c r="H251" s="912">
        <v>-81.151670999999993</v>
      </c>
      <c r="I251" s="912">
        <v>4.4909809999999997</v>
      </c>
      <c r="J251" t="s">
        <v>74</v>
      </c>
      <c r="K251" t="s">
        <v>479</v>
      </c>
      <c r="L251" s="912">
        <v>21.923999999999999</v>
      </c>
      <c r="M251">
        <v>17.5</v>
      </c>
      <c r="N251" s="912">
        <v>1.2527999999999999</v>
      </c>
      <c r="O251" t="s">
        <v>127</v>
      </c>
      <c r="P251" t="s">
        <v>470</v>
      </c>
      <c r="Q251" t="s">
        <v>127</v>
      </c>
      <c r="R251">
        <v>178</v>
      </c>
      <c r="Y251">
        <v>31.36</v>
      </c>
      <c r="Z251">
        <v>32.14</v>
      </c>
      <c r="AA251">
        <v>153.63</v>
      </c>
      <c r="AB251">
        <v>103.58</v>
      </c>
      <c r="AC251" s="784"/>
      <c r="AD251" s="1150"/>
      <c r="AE251" s="1150"/>
      <c r="AF251" s="1150"/>
      <c r="AG251" s="1150"/>
      <c r="AH251" s="1150"/>
      <c r="AI251" s="1150"/>
      <c r="AJ251" s="1150"/>
      <c r="AK251" s="1150"/>
      <c r="AL251" s="1150">
        <v>0.25369502992453802</v>
      </c>
      <c r="AM251" s="1150">
        <v>0.23915851272015601</v>
      </c>
      <c r="AN251" s="1150">
        <v>0.23119373776908</v>
      </c>
      <c r="AO251" s="1150">
        <v>0.235772994129158</v>
      </c>
      <c r="AP251" s="1150">
        <v>0.21373926619828201</v>
      </c>
      <c r="AQ251" s="1150">
        <v>0.23045009784735801</v>
      </c>
      <c r="AR251" s="1150">
        <v>0.23357469015003199</v>
      </c>
      <c r="AS251" s="1150">
        <v>0.19742335290280399</v>
      </c>
    </row>
    <row r="252" spans="1:45" x14ac:dyDescent="0.2">
      <c r="A252">
        <v>59472</v>
      </c>
      <c r="B252" t="s">
        <v>751</v>
      </c>
      <c r="C252" s="783">
        <v>42155</v>
      </c>
      <c r="D252">
        <v>2015</v>
      </c>
      <c r="E252" t="s">
        <v>72</v>
      </c>
      <c r="F252" t="s">
        <v>53</v>
      </c>
      <c r="G252" s="912">
        <v>39.120761000000002</v>
      </c>
      <c r="H252" s="912">
        <v>-119.14074100000001</v>
      </c>
      <c r="I252" s="912">
        <v>5.2611679999999996</v>
      </c>
      <c r="J252" t="s">
        <v>74</v>
      </c>
      <c r="K252" t="s">
        <v>535</v>
      </c>
      <c r="L252" s="912">
        <v>19.740672</v>
      </c>
      <c r="M252">
        <v>18</v>
      </c>
      <c r="N252" s="912">
        <v>1.0967039999999999</v>
      </c>
      <c r="O252" t="s">
        <v>127</v>
      </c>
      <c r="P252" t="s">
        <v>470</v>
      </c>
      <c r="Q252" t="s">
        <v>127</v>
      </c>
      <c r="R252">
        <v>179</v>
      </c>
      <c r="Y252">
        <v>33.159999999999997</v>
      </c>
      <c r="Z252">
        <v>10.86</v>
      </c>
      <c r="AA252">
        <v>153.96</v>
      </c>
      <c r="AB252">
        <v>104.11</v>
      </c>
      <c r="AC252" s="784"/>
      <c r="AD252" s="1150"/>
      <c r="AE252" s="1150"/>
      <c r="AF252" s="1150"/>
      <c r="AG252" s="1150"/>
      <c r="AH252" s="1150"/>
      <c r="AI252" s="1150"/>
      <c r="AJ252" s="1150"/>
      <c r="AK252" s="1150"/>
      <c r="AL252" s="1150">
        <v>0.25198593402145297</v>
      </c>
      <c r="AM252" s="1150">
        <v>0.23153855910705201</v>
      </c>
      <c r="AN252" s="1150">
        <v>0.22447995941146601</v>
      </c>
      <c r="AO252" s="1150">
        <v>0.23092338914256699</v>
      </c>
      <c r="AP252" s="1150">
        <v>0.23179771301356</v>
      </c>
      <c r="AQ252" s="1150">
        <v>0.193499492643328</v>
      </c>
      <c r="AR252" s="1150">
        <v>0.164351851851851</v>
      </c>
      <c r="AS252" s="1150">
        <v>0.15031709791983699</v>
      </c>
    </row>
    <row r="253" spans="1:45" x14ac:dyDescent="0.2">
      <c r="A253">
        <v>59334</v>
      </c>
      <c r="B253" t="s">
        <v>750</v>
      </c>
      <c r="C253" s="783">
        <v>42207</v>
      </c>
      <c r="D253">
        <v>2015</v>
      </c>
      <c r="E253" t="s">
        <v>7</v>
      </c>
      <c r="F253" t="s">
        <v>28</v>
      </c>
      <c r="G253" s="912">
        <v>34.921201000000003</v>
      </c>
      <c r="H253" s="912">
        <v>-118.362281</v>
      </c>
      <c r="I253" s="912">
        <v>5.8249050000000002</v>
      </c>
      <c r="J253" t="s">
        <v>74</v>
      </c>
      <c r="K253" t="s">
        <v>479</v>
      </c>
      <c r="L253" s="912">
        <v>24.276799999999998</v>
      </c>
      <c r="M253">
        <v>18.400000000000002</v>
      </c>
      <c r="N253" s="912">
        <v>1.3193913043478258</v>
      </c>
      <c r="O253" t="s">
        <v>127</v>
      </c>
      <c r="P253" t="s">
        <v>470</v>
      </c>
      <c r="Q253" t="s">
        <v>127</v>
      </c>
      <c r="R253">
        <v>180</v>
      </c>
      <c r="Y253">
        <v>20.62</v>
      </c>
      <c r="Z253">
        <v>5.04</v>
      </c>
      <c r="AA253">
        <v>116.2</v>
      </c>
      <c r="AB253">
        <v>78.319999999999993</v>
      </c>
      <c r="AC253" s="784"/>
      <c r="AD253" s="1150"/>
      <c r="AE253" s="1150"/>
      <c r="AF253" s="1150"/>
      <c r="AG253" s="1150"/>
      <c r="AH253" s="1150"/>
      <c r="AI253" s="1150"/>
      <c r="AJ253" s="1150"/>
      <c r="AK253" s="1150"/>
      <c r="AL253" s="1150">
        <v>0.34967851627464902</v>
      </c>
      <c r="AM253" s="1150">
        <v>0.34368795910263999</v>
      </c>
      <c r="AN253" s="1150">
        <v>0.34760273972602701</v>
      </c>
      <c r="AO253" s="1150">
        <v>0.32531144530474398</v>
      </c>
      <c r="AP253" s="1150">
        <v>0.29806540548032001</v>
      </c>
      <c r="AQ253" s="1150">
        <v>0.29906814572165902</v>
      </c>
      <c r="AR253" s="1150">
        <v>0.29025833829660502</v>
      </c>
      <c r="AS253" s="1150">
        <v>0.27912820131030303</v>
      </c>
    </row>
    <row r="254" spans="1:45" x14ac:dyDescent="0.2">
      <c r="A254">
        <v>59469</v>
      </c>
      <c r="B254" t="s">
        <v>749</v>
      </c>
      <c r="C254" s="783">
        <v>42125</v>
      </c>
      <c r="D254">
        <v>2015</v>
      </c>
      <c r="E254" t="s">
        <v>7</v>
      </c>
      <c r="F254" t="s">
        <v>28</v>
      </c>
      <c r="G254" s="912">
        <v>34.686041000000003</v>
      </c>
      <c r="H254" s="912">
        <v>-117.34521100000001</v>
      </c>
      <c r="I254" s="912">
        <v>5.9224930000000002</v>
      </c>
      <c r="J254" t="s">
        <v>74</v>
      </c>
      <c r="K254" t="s">
        <v>479</v>
      </c>
      <c r="L254" s="912">
        <v>23.353499999999993</v>
      </c>
      <c r="M254">
        <v>18.7</v>
      </c>
      <c r="N254" s="912">
        <v>1.2488502673796789</v>
      </c>
      <c r="O254" t="s">
        <v>127</v>
      </c>
      <c r="P254" t="s">
        <v>470</v>
      </c>
      <c r="Q254" t="s">
        <v>127</v>
      </c>
      <c r="R254">
        <v>180</v>
      </c>
      <c r="Y254">
        <v>23.61</v>
      </c>
      <c r="Z254">
        <v>5.18</v>
      </c>
      <c r="AA254">
        <v>119.37</v>
      </c>
      <c r="AB254">
        <v>80.349999999999994</v>
      </c>
      <c r="AC254" s="784"/>
      <c r="AD254" s="1150"/>
      <c r="AE254" s="1150"/>
      <c r="AF254" s="1150"/>
      <c r="AG254" s="1150"/>
      <c r="AH254" s="1150"/>
      <c r="AI254" s="1150"/>
      <c r="AJ254" s="1150"/>
      <c r="AK254" s="1150"/>
      <c r="AL254" s="1150">
        <v>0.32016768456016198</v>
      </c>
      <c r="AM254" s="1150">
        <v>0.311344712231094</v>
      </c>
      <c r="AN254" s="1150">
        <v>0.319152443044465</v>
      </c>
      <c r="AO254" s="1150">
        <v>0.25529265255292599</v>
      </c>
      <c r="AP254" s="1150">
        <v>0.25306707382406501</v>
      </c>
      <c r="AQ254" s="1150">
        <v>0.28847093009059099</v>
      </c>
      <c r="AR254" s="1150">
        <v>0.31998876761165201</v>
      </c>
      <c r="AS254" s="1150">
        <v>0.26682416428588801</v>
      </c>
    </row>
    <row r="255" spans="1:45" x14ac:dyDescent="0.2">
      <c r="A255">
        <v>59449</v>
      </c>
      <c r="B255" t="s">
        <v>748</v>
      </c>
      <c r="C255" s="783">
        <v>42339</v>
      </c>
      <c r="D255">
        <v>2015</v>
      </c>
      <c r="E255" t="s">
        <v>73</v>
      </c>
      <c r="F255" t="s">
        <v>35</v>
      </c>
      <c r="G255" s="912">
        <v>30.967071000000001</v>
      </c>
      <c r="H255" s="912">
        <v>-84.625840999999994</v>
      </c>
      <c r="I255" s="912">
        <v>4.7772379999999997</v>
      </c>
      <c r="J255" t="s">
        <v>74</v>
      </c>
      <c r="K255" t="s">
        <v>479</v>
      </c>
      <c r="L255" s="912">
        <v>27</v>
      </c>
      <c r="M255">
        <v>18.972000000000001</v>
      </c>
      <c r="N255" s="912">
        <v>1.4231499051233396</v>
      </c>
      <c r="O255" t="s">
        <v>127</v>
      </c>
      <c r="P255" t="s">
        <v>470</v>
      </c>
      <c r="Q255" t="s">
        <v>127</v>
      </c>
      <c r="R255">
        <v>180</v>
      </c>
      <c r="Y255">
        <v>29.48</v>
      </c>
      <c r="Z255">
        <v>32.03</v>
      </c>
      <c r="AA255">
        <v>97.24</v>
      </c>
      <c r="AB255">
        <v>67.959999999999994</v>
      </c>
      <c r="AC255" s="784"/>
      <c r="AD255" s="1150"/>
      <c r="AE255" s="1150"/>
      <c r="AF255" s="1150"/>
      <c r="AG255" s="1150"/>
      <c r="AH255" s="1150"/>
      <c r="AI255" s="1150"/>
      <c r="AJ255" s="1150"/>
      <c r="AK255" s="1150"/>
      <c r="AL255" s="1150">
        <v>0.27881780148062102</v>
      </c>
      <c r="AM255" s="1150">
        <v>0.26432849370906603</v>
      </c>
      <c r="AN255" s="1150">
        <v>0.24592839050482401</v>
      </c>
      <c r="AO255" s="1150">
        <v>0.25905155109620798</v>
      </c>
      <c r="AP255" s="1150">
        <v>0.250002928291985</v>
      </c>
      <c r="AQ255" s="1150">
        <v>0.239129137195212</v>
      </c>
      <c r="AR255" s="1150">
        <v>0.26423823813415898</v>
      </c>
      <c r="AS255" s="1150">
        <v>0.25051939074839402</v>
      </c>
    </row>
    <row r="256" spans="1:45" x14ac:dyDescent="0.2">
      <c r="A256">
        <v>59979</v>
      </c>
      <c r="B256" t="s">
        <v>747</v>
      </c>
      <c r="C256" s="783">
        <v>42308</v>
      </c>
      <c r="D256">
        <v>2015</v>
      </c>
      <c r="E256" t="s">
        <v>7</v>
      </c>
      <c r="F256" t="s">
        <v>28</v>
      </c>
      <c r="G256" s="912">
        <v>38.019671000000002</v>
      </c>
      <c r="H256" s="912">
        <v>-121.865061</v>
      </c>
      <c r="I256" s="912">
        <v>5.0391019999999997</v>
      </c>
      <c r="J256" t="s">
        <v>74</v>
      </c>
      <c r="K256" t="s">
        <v>479</v>
      </c>
      <c r="L256" s="912">
        <v>25.407899999999998</v>
      </c>
      <c r="M256">
        <v>19.2</v>
      </c>
      <c r="N256" s="912">
        <v>1.323328125</v>
      </c>
      <c r="O256" t="s">
        <v>486</v>
      </c>
      <c r="P256" t="s">
        <v>486</v>
      </c>
      <c r="Q256">
        <v>20</v>
      </c>
      <c r="R256">
        <v>203</v>
      </c>
      <c r="Y256">
        <v>24.6</v>
      </c>
      <c r="Z256">
        <v>7.02</v>
      </c>
      <c r="AA256">
        <v>181.63</v>
      </c>
      <c r="AB256">
        <v>124.45</v>
      </c>
      <c r="AC256" s="784"/>
      <c r="AD256" s="1150"/>
      <c r="AE256" s="1150"/>
      <c r="AF256" s="1150"/>
      <c r="AG256" s="1150"/>
      <c r="AH256" s="1150"/>
      <c r="AI256" s="1150"/>
      <c r="AJ256" s="1150"/>
      <c r="AK256" s="1150"/>
      <c r="AL256" s="1150">
        <v>0.241881545992714</v>
      </c>
      <c r="AM256" s="1150">
        <v>0.24564188546423099</v>
      </c>
      <c r="AN256" s="1150">
        <v>0.23373882229832499</v>
      </c>
      <c r="AO256" s="1150">
        <v>0.22809051560121699</v>
      </c>
      <c r="AP256" s="1150">
        <v>0.198028138281724</v>
      </c>
      <c r="AQ256" s="1150">
        <v>0.19361800799086701</v>
      </c>
      <c r="AR256" s="1150">
        <v>0.13930507990867499</v>
      </c>
      <c r="AS256" s="1150">
        <v>0.11734208523592</v>
      </c>
    </row>
    <row r="257" spans="1:45" x14ac:dyDescent="0.2">
      <c r="A257">
        <v>60422</v>
      </c>
      <c r="B257" t="s">
        <v>746</v>
      </c>
      <c r="C257" s="783">
        <v>42339</v>
      </c>
      <c r="D257">
        <v>2015</v>
      </c>
      <c r="E257" t="s">
        <v>1</v>
      </c>
      <c r="F257" t="s">
        <v>52</v>
      </c>
      <c r="G257" s="912">
        <v>36.421064000000001</v>
      </c>
      <c r="H257" s="912">
        <v>-76.364243999999999</v>
      </c>
      <c r="I257" s="912">
        <v>4.404674</v>
      </c>
      <c r="J257" t="s">
        <v>74</v>
      </c>
      <c r="K257" t="s">
        <v>479</v>
      </c>
      <c r="L257" s="912">
        <v>25</v>
      </c>
      <c r="M257">
        <v>19.654</v>
      </c>
      <c r="N257" s="912">
        <v>1.2720056985855297</v>
      </c>
      <c r="O257" t="s">
        <v>486</v>
      </c>
      <c r="P257" t="s">
        <v>486</v>
      </c>
      <c r="Q257">
        <v>20</v>
      </c>
      <c r="R257">
        <v>181</v>
      </c>
      <c r="Y257">
        <v>31.6</v>
      </c>
      <c r="AA257">
        <v>148.05000000000001</v>
      </c>
      <c r="AB257">
        <v>102.24</v>
      </c>
      <c r="AC257" s="784"/>
      <c r="AD257" s="1150"/>
      <c r="AE257" s="1150"/>
      <c r="AF257" s="1150"/>
      <c r="AG257" s="1150"/>
      <c r="AH257" s="1150"/>
      <c r="AI257" s="1150"/>
      <c r="AJ257" s="1150"/>
      <c r="AK257" s="1150"/>
      <c r="AL257" s="1150">
        <v>0.18843351548269499</v>
      </c>
      <c r="AM257" s="1150">
        <v>0.19091324200913201</v>
      </c>
      <c r="AN257" s="1150">
        <v>0.15902968036529599</v>
      </c>
      <c r="AO257" s="1150">
        <v>0.168304794520547</v>
      </c>
      <c r="AP257" s="1150">
        <v>0.174795081967213</v>
      </c>
      <c r="AQ257" s="1150">
        <v>0.17630136986301301</v>
      </c>
      <c r="AR257" s="1150">
        <v>0.14311073059360699</v>
      </c>
      <c r="AS257" s="1150">
        <v>0.16439657211308101</v>
      </c>
    </row>
    <row r="258" spans="1:45" x14ac:dyDescent="0.2">
      <c r="A258">
        <v>59413</v>
      </c>
      <c r="B258" t="s">
        <v>745</v>
      </c>
      <c r="C258" s="783">
        <v>42212</v>
      </c>
      <c r="D258">
        <v>2015</v>
      </c>
      <c r="E258" t="s">
        <v>7</v>
      </c>
      <c r="F258" t="s">
        <v>28</v>
      </c>
      <c r="G258" s="912">
        <v>36.141891000000001</v>
      </c>
      <c r="H258" s="912">
        <v>-119.58181</v>
      </c>
      <c r="I258" s="912">
        <v>5.2914839999999996</v>
      </c>
      <c r="J258" t="s">
        <v>74</v>
      </c>
      <c r="K258" t="s">
        <v>479</v>
      </c>
      <c r="L258" s="912">
        <v>28</v>
      </c>
      <c r="M258">
        <v>19.75</v>
      </c>
      <c r="N258" s="912">
        <v>1.4177215189873418</v>
      </c>
      <c r="O258" t="s">
        <v>127</v>
      </c>
      <c r="P258" t="s">
        <v>470</v>
      </c>
      <c r="Q258" t="s">
        <v>127</v>
      </c>
      <c r="R258">
        <v>180</v>
      </c>
      <c r="Y258">
        <v>5.58</v>
      </c>
      <c r="Z258">
        <v>5.0599999999999996</v>
      </c>
      <c r="AA258">
        <v>117.26</v>
      </c>
      <c r="AB258">
        <v>79.849999999999994</v>
      </c>
      <c r="AC258" s="784"/>
      <c r="AD258" s="1150"/>
      <c r="AE258" s="1150"/>
      <c r="AF258" s="1150"/>
      <c r="AG258" s="1150"/>
      <c r="AH258" s="1150"/>
      <c r="AI258" s="1150"/>
      <c r="AJ258" s="1150"/>
      <c r="AK258" s="1150"/>
      <c r="AL258" s="1150">
        <v>0.29317977450369997</v>
      </c>
      <c r="AM258" s="1150">
        <v>0.29047453904398501</v>
      </c>
      <c r="AN258" s="1150">
        <v>0.290630599387318</v>
      </c>
      <c r="AO258" s="1150">
        <v>0.28293740246228499</v>
      </c>
      <c r="AP258" s="1150">
        <v>0.27684397408406503</v>
      </c>
      <c r="AQ258" s="1150">
        <v>0.28879255534362103</v>
      </c>
      <c r="AR258" s="1150">
        <v>0.29398300676261402</v>
      </c>
      <c r="AS258" s="1150">
        <v>0.27053927518640503</v>
      </c>
    </row>
    <row r="259" spans="1:45" x14ac:dyDescent="0.2">
      <c r="A259">
        <v>58623</v>
      </c>
      <c r="B259" t="s">
        <v>744</v>
      </c>
      <c r="C259" s="783">
        <v>42339</v>
      </c>
      <c r="D259">
        <v>2015</v>
      </c>
      <c r="E259" t="s">
        <v>73</v>
      </c>
      <c r="F259" t="s">
        <v>52</v>
      </c>
      <c r="G259" s="912">
        <v>34.774450999999999</v>
      </c>
      <c r="H259" s="912">
        <v>-79.340350999999998</v>
      </c>
      <c r="I259" s="912">
        <v>4.5270520000000003</v>
      </c>
      <c r="J259" t="s">
        <v>74</v>
      </c>
      <c r="K259" t="s">
        <v>479</v>
      </c>
      <c r="L259" s="912">
        <v>25.600080000000002</v>
      </c>
      <c r="M259">
        <v>20</v>
      </c>
      <c r="N259" s="912">
        <v>1.2800040000000001</v>
      </c>
      <c r="O259" t="s">
        <v>486</v>
      </c>
      <c r="P259" t="s">
        <v>486</v>
      </c>
      <c r="Q259">
        <v>20</v>
      </c>
      <c r="R259">
        <v>180</v>
      </c>
      <c r="Y259">
        <v>31.03</v>
      </c>
      <c r="Z259">
        <v>7.71</v>
      </c>
      <c r="AA259">
        <v>90.87</v>
      </c>
      <c r="AB259">
        <v>64.89</v>
      </c>
      <c r="AC259" s="784"/>
      <c r="AD259" s="1150"/>
      <c r="AE259" s="1150"/>
      <c r="AF259" s="1150"/>
      <c r="AG259" s="1150"/>
      <c r="AH259" s="1150"/>
      <c r="AI259" s="1150"/>
      <c r="AJ259" s="1150"/>
      <c r="AK259" s="1150"/>
      <c r="AL259" s="1150">
        <v>0.20600523679417099</v>
      </c>
      <c r="AM259" s="1150">
        <v>0.222836757990867</v>
      </c>
      <c r="AN259" s="1150">
        <v>0.19421803652968</v>
      </c>
      <c r="AO259" s="1150">
        <v>0.197437214611872</v>
      </c>
      <c r="AP259" s="1150">
        <v>0.190266393442622</v>
      </c>
      <c r="AQ259" s="1150">
        <v>0.19445205479451999</v>
      </c>
      <c r="AR259" s="1150">
        <v>0.18206621004566201</v>
      </c>
      <c r="AS259" s="1150">
        <v>0.205062785388127</v>
      </c>
    </row>
    <row r="260" spans="1:45" x14ac:dyDescent="0.2">
      <c r="A260">
        <v>58649</v>
      </c>
      <c r="B260" t="s">
        <v>731</v>
      </c>
      <c r="C260" s="783">
        <v>42339</v>
      </c>
      <c r="D260">
        <v>2015</v>
      </c>
      <c r="E260" t="s">
        <v>73</v>
      </c>
      <c r="F260" t="s">
        <v>52</v>
      </c>
      <c r="G260" s="912">
        <v>35.345090999999996</v>
      </c>
      <c r="H260" s="912">
        <v>-79.763970999999998</v>
      </c>
      <c r="I260" s="912">
        <v>4.4828809999999999</v>
      </c>
      <c r="J260" t="s">
        <v>74</v>
      </c>
      <c r="K260" t="s">
        <v>479</v>
      </c>
      <c r="L260" s="912">
        <v>28.034760000000002</v>
      </c>
      <c r="M260">
        <v>20</v>
      </c>
      <c r="N260" s="912">
        <v>1.4017380000000002</v>
      </c>
      <c r="O260" t="s">
        <v>486</v>
      </c>
      <c r="P260" t="s">
        <v>486</v>
      </c>
      <c r="Q260">
        <v>20</v>
      </c>
      <c r="R260">
        <v>180</v>
      </c>
      <c r="Y260">
        <v>31.15</v>
      </c>
      <c r="Z260">
        <v>37.21</v>
      </c>
      <c r="AA260">
        <v>147.83000000000001</v>
      </c>
      <c r="AB260">
        <v>100.87</v>
      </c>
      <c r="AC260" s="784"/>
      <c r="AD260" s="1150"/>
      <c r="AE260" s="1150"/>
      <c r="AF260" s="1150"/>
      <c r="AG260" s="1150"/>
      <c r="AH260" s="1150"/>
      <c r="AI260" s="1150"/>
      <c r="AJ260" s="1150"/>
      <c r="AK260" s="1150"/>
      <c r="AL260" s="1150">
        <v>0.22895605646630199</v>
      </c>
      <c r="AM260" s="1150">
        <v>0.232962328767123</v>
      </c>
      <c r="AN260" s="1150">
        <v>0.21803082191780801</v>
      </c>
      <c r="AO260" s="1150">
        <v>0.21970890410958899</v>
      </c>
      <c r="AP260" s="1150">
        <v>0.21289845173041799</v>
      </c>
      <c r="AQ260" s="1150">
        <v>0.22073059360730499</v>
      </c>
      <c r="AR260" s="1150">
        <v>0.22449200913242001</v>
      </c>
      <c r="AS260" s="1150">
        <v>0.20558219178082099</v>
      </c>
    </row>
    <row r="261" spans="1:45" x14ac:dyDescent="0.2">
      <c r="A261">
        <v>59153</v>
      </c>
      <c r="B261" t="s">
        <v>735</v>
      </c>
      <c r="C261" s="783">
        <v>42368</v>
      </c>
      <c r="D261">
        <v>2015</v>
      </c>
      <c r="E261" t="s">
        <v>1</v>
      </c>
      <c r="F261" t="s">
        <v>52</v>
      </c>
      <c r="G261" s="912">
        <v>36.127881000000002</v>
      </c>
      <c r="H261" s="912">
        <v>-77.721371000000005</v>
      </c>
      <c r="I261" s="912">
        <v>4.4320950000000003</v>
      </c>
      <c r="J261" t="s">
        <v>74</v>
      </c>
      <c r="K261" t="s">
        <v>485</v>
      </c>
      <c r="L261" s="912">
        <v>25.500000000000004</v>
      </c>
      <c r="M261">
        <v>20</v>
      </c>
      <c r="N261" s="912">
        <v>1.2750000000000001</v>
      </c>
      <c r="O261" t="s">
        <v>486</v>
      </c>
      <c r="P261" t="s">
        <v>486</v>
      </c>
      <c r="Q261">
        <v>20</v>
      </c>
      <c r="R261">
        <v>191</v>
      </c>
      <c r="Y261">
        <v>26.97</v>
      </c>
      <c r="AA261">
        <v>109.73</v>
      </c>
      <c r="AB261">
        <v>77.34</v>
      </c>
      <c r="AC261" s="784"/>
      <c r="AD261" s="1150"/>
      <c r="AE261" s="1150"/>
      <c r="AF261" s="1150"/>
      <c r="AG261" s="1150"/>
      <c r="AH261" s="1150"/>
      <c r="AI261" s="1150"/>
      <c r="AJ261" s="1150"/>
      <c r="AK261" s="1150"/>
      <c r="AL261" s="1150">
        <v>0.190977914389799</v>
      </c>
      <c r="AM261" s="1150">
        <v>0.196912100456621</v>
      </c>
      <c r="AN261" s="1150">
        <v>0.19843607305936001</v>
      </c>
      <c r="AO261" s="1150">
        <v>0.196147260273972</v>
      </c>
      <c r="AP261" s="1150">
        <v>0.17193192167577401</v>
      </c>
      <c r="AQ261" s="1150">
        <v>0.194115296803652</v>
      </c>
      <c r="AR261" s="1150">
        <v>0.19042808219178001</v>
      </c>
      <c r="AS261" s="1150">
        <v>0.18404109589041001</v>
      </c>
    </row>
    <row r="262" spans="1:45" x14ac:dyDescent="0.2">
      <c r="A262">
        <v>59155</v>
      </c>
      <c r="B262" t="s">
        <v>736</v>
      </c>
      <c r="C262" s="783">
        <v>42278</v>
      </c>
      <c r="D262">
        <v>2015</v>
      </c>
      <c r="E262" t="s">
        <v>1</v>
      </c>
      <c r="F262" t="s">
        <v>52</v>
      </c>
      <c r="G262" s="912">
        <v>36.432321000000002</v>
      </c>
      <c r="H262" s="912">
        <v>-76.085811000000007</v>
      </c>
      <c r="I262" s="912">
        <v>4.3925609999999997</v>
      </c>
      <c r="J262" t="s">
        <v>74</v>
      </c>
      <c r="K262" t="s">
        <v>479</v>
      </c>
      <c r="L262" s="912">
        <v>29.497119999999999</v>
      </c>
      <c r="M262">
        <v>20</v>
      </c>
      <c r="N262" s="912">
        <v>1.4748559999999999</v>
      </c>
      <c r="O262" t="s">
        <v>486</v>
      </c>
      <c r="P262" t="s">
        <v>486</v>
      </c>
      <c r="Q262">
        <v>25</v>
      </c>
      <c r="R262">
        <v>182</v>
      </c>
      <c r="Y262">
        <v>31.66</v>
      </c>
      <c r="AA262">
        <v>122.16</v>
      </c>
      <c r="AB262">
        <v>85.48</v>
      </c>
      <c r="AC262" s="784"/>
      <c r="AD262" s="1150"/>
      <c r="AE262" s="1150"/>
      <c r="AF262" s="1150"/>
      <c r="AG262" s="1150"/>
      <c r="AH262" s="1150"/>
      <c r="AI262" s="1150"/>
      <c r="AJ262" s="1150"/>
      <c r="AK262" s="1150"/>
      <c r="AL262" s="1150">
        <v>0.21392873406193</v>
      </c>
      <c r="AM262" s="1150">
        <v>0.22031963470319599</v>
      </c>
      <c r="AN262" s="1150">
        <v>0.21658105022831001</v>
      </c>
      <c r="AO262" s="1150">
        <v>0.19150684931506801</v>
      </c>
      <c r="AP262" s="1150">
        <v>0.205054644808743</v>
      </c>
      <c r="AQ262" s="1150">
        <v>0.22382990867579899</v>
      </c>
      <c r="AR262" s="1150">
        <v>0.21480022831050199</v>
      </c>
      <c r="AS262" s="1150">
        <v>0.204098173515981</v>
      </c>
    </row>
    <row r="263" spans="1:45" x14ac:dyDescent="0.2">
      <c r="A263">
        <v>59322</v>
      </c>
      <c r="B263" t="s">
        <v>737</v>
      </c>
      <c r="C263" s="783">
        <v>42063</v>
      </c>
      <c r="D263">
        <v>2015</v>
      </c>
      <c r="E263" t="s">
        <v>7</v>
      </c>
      <c r="F263" t="s">
        <v>28</v>
      </c>
      <c r="G263" s="912">
        <v>35.416111000000001</v>
      </c>
      <c r="H263" s="912">
        <v>-119.63774100000001</v>
      </c>
      <c r="I263" s="912">
        <v>5.3259350000000003</v>
      </c>
      <c r="J263" t="s">
        <v>74</v>
      </c>
      <c r="K263" t="s">
        <v>479</v>
      </c>
      <c r="L263" s="912">
        <v>26.320889999999999</v>
      </c>
      <c r="M263">
        <v>20</v>
      </c>
      <c r="N263" s="912">
        <v>1.3160444999999998</v>
      </c>
      <c r="O263" t="s">
        <v>127</v>
      </c>
      <c r="P263" t="s">
        <v>470</v>
      </c>
      <c r="Q263" t="s">
        <v>127</v>
      </c>
      <c r="R263">
        <v>179</v>
      </c>
      <c r="Y263">
        <v>20.93</v>
      </c>
      <c r="Z263">
        <v>5.39</v>
      </c>
      <c r="AA263">
        <v>106.46</v>
      </c>
      <c r="AB263">
        <v>72.989999999999995</v>
      </c>
      <c r="AC263" s="784">
        <v>97.855806287942926</v>
      </c>
      <c r="AD263" s="1150"/>
      <c r="AE263" s="1150"/>
      <c r="AF263" s="1150"/>
      <c r="AG263" s="1150"/>
      <c r="AH263" s="1150"/>
      <c r="AI263" s="1150"/>
      <c r="AJ263" s="1150"/>
      <c r="AK263" s="1150"/>
      <c r="AL263" s="1150">
        <v>0.283549635701275</v>
      </c>
      <c r="AM263" s="1150">
        <v>0.28359018264840102</v>
      </c>
      <c r="AN263" s="1150">
        <v>0.28792237442922303</v>
      </c>
      <c r="AO263" s="1150">
        <v>0.29130707762557001</v>
      </c>
      <c r="AP263" s="1150">
        <v>0.25656876138433499</v>
      </c>
      <c r="AQ263" s="1150">
        <v>0.281021689497716</v>
      </c>
      <c r="AR263" s="1150">
        <v>0.28321917808219099</v>
      </c>
      <c r="AS263" s="1150">
        <v>0.24973744292237399</v>
      </c>
    </row>
    <row r="264" spans="1:45" x14ac:dyDescent="0.2">
      <c r="A264">
        <v>59380</v>
      </c>
      <c r="B264" t="s">
        <v>738</v>
      </c>
      <c r="C264" s="783">
        <v>42064</v>
      </c>
      <c r="D264">
        <v>2015</v>
      </c>
      <c r="E264" t="s">
        <v>7</v>
      </c>
      <c r="F264" t="s">
        <v>28</v>
      </c>
      <c r="G264" s="912">
        <v>35.621350999999997</v>
      </c>
      <c r="H264" s="912">
        <v>-119.567775</v>
      </c>
      <c r="I264" s="912">
        <v>5.3805180000000004</v>
      </c>
      <c r="J264" t="s">
        <v>74</v>
      </c>
      <c r="K264" t="s">
        <v>479</v>
      </c>
      <c r="L264" s="912">
        <v>26.077500000000001</v>
      </c>
      <c r="M264">
        <v>20</v>
      </c>
      <c r="N264" s="912">
        <v>1.3038750000000001</v>
      </c>
      <c r="O264" t="s">
        <v>127</v>
      </c>
      <c r="P264" t="s">
        <v>470</v>
      </c>
      <c r="Q264" t="s">
        <v>127</v>
      </c>
      <c r="R264">
        <v>179</v>
      </c>
      <c r="Y264">
        <v>21.71</v>
      </c>
      <c r="Z264">
        <v>5.45</v>
      </c>
      <c r="AA264">
        <v>109.09</v>
      </c>
      <c r="AB264">
        <v>74.62</v>
      </c>
      <c r="AC264" s="784">
        <v>99.382356866034868</v>
      </c>
      <c r="AD264" s="1150"/>
      <c r="AE264" s="1150"/>
      <c r="AF264" s="1150"/>
      <c r="AG264" s="1150"/>
      <c r="AH264" s="1150"/>
      <c r="AI264" s="1150"/>
      <c r="AJ264" s="1150"/>
      <c r="AK264" s="1150"/>
      <c r="AL264" s="1150">
        <v>0.26497040072859701</v>
      </c>
      <c r="AM264" s="1150">
        <v>0.26068493150684902</v>
      </c>
      <c r="AN264" s="1150">
        <v>0.28464611872146101</v>
      </c>
      <c r="AO264" s="1150">
        <v>0.28266552511415499</v>
      </c>
      <c r="AP264" s="1150">
        <v>0.25022199453551902</v>
      </c>
      <c r="AQ264" s="1150">
        <v>0.26742009132420003</v>
      </c>
      <c r="AR264" s="1150">
        <v>0.26827625570776198</v>
      </c>
      <c r="AS264" s="1150">
        <v>0.25520547945205402</v>
      </c>
    </row>
    <row r="265" spans="1:45" x14ac:dyDescent="0.2">
      <c r="A265">
        <v>59408</v>
      </c>
      <c r="B265" t="s">
        <v>733</v>
      </c>
      <c r="C265" s="783">
        <v>42177</v>
      </c>
      <c r="D265">
        <v>2015</v>
      </c>
      <c r="E265" t="s">
        <v>7</v>
      </c>
      <c r="F265" t="s">
        <v>28</v>
      </c>
      <c r="G265" s="912">
        <v>35.451141</v>
      </c>
      <c r="H265" s="912">
        <v>-119.126301</v>
      </c>
      <c r="I265" s="912">
        <v>5.3633889999999997</v>
      </c>
      <c r="J265" t="s">
        <v>74</v>
      </c>
      <c r="K265" t="s">
        <v>479</v>
      </c>
      <c r="L265" s="912">
        <v>26.802600000000002</v>
      </c>
      <c r="M265">
        <v>20</v>
      </c>
      <c r="N265" s="912">
        <v>1.34013</v>
      </c>
      <c r="O265" t="s">
        <v>127</v>
      </c>
      <c r="P265" t="s">
        <v>470</v>
      </c>
      <c r="Q265" t="s">
        <v>127</v>
      </c>
      <c r="R265">
        <v>180</v>
      </c>
      <c r="Y265">
        <v>22.48</v>
      </c>
      <c r="Z265">
        <v>5.27</v>
      </c>
      <c r="AA265">
        <v>97.08</v>
      </c>
      <c r="AB265">
        <v>66.75</v>
      </c>
      <c r="AC265" s="784">
        <v>95.839352635882591</v>
      </c>
      <c r="AD265" s="1150"/>
      <c r="AE265" s="1150"/>
      <c r="AF265" s="1150"/>
      <c r="AG265" s="1150"/>
      <c r="AH265" s="1150"/>
      <c r="AI265" s="1150"/>
      <c r="AJ265" s="1150"/>
      <c r="AK265" s="1150"/>
      <c r="AL265" s="1150">
        <v>0.29406876138433502</v>
      </c>
      <c r="AM265" s="1150">
        <v>0.29885273972602699</v>
      </c>
      <c r="AN265" s="1150">
        <v>0.29703196347031902</v>
      </c>
      <c r="AO265" s="1150">
        <v>0.295873287671232</v>
      </c>
      <c r="AP265" s="1150">
        <v>0.28343010018214898</v>
      </c>
      <c r="AQ265" s="1150">
        <v>0.29107876712328701</v>
      </c>
      <c r="AR265" s="1150">
        <v>0.28089611872146097</v>
      </c>
      <c r="AS265" s="1150">
        <v>0.27518264840182599</v>
      </c>
    </row>
    <row r="266" spans="1:45" x14ac:dyDescent="0.2">
      <c r="A266">
        <v>59431</v>
      </c>
      <c r="B266" t="s">
        <v>730</v>
      </c>
      <c r="C266" s="783">
        <v>42338</v>
      </c>
      <c r="D266">
        <v>2015</v>
      </c>
      <c r="E266" t="s">
        <v>7</v>
      </c>
      <c r="F266" t="s">
        <v>28</v>
      </c>
      <c r="G266" s="912">
        <v>34.699630999999997</v>
      </c>
      <c r="H266" s="912">
        <v>-118.337481</v>
      </c>
      <c r="I266" s="912">
        <v>5.6208549999999997</v>
      </c>
      <c r="J266" t="s">
        <v>74</v>
      </c>
      <c r="K266" t="s">
        <v>485</v>
      </c>
      <c r="L266" s="912">
        <v>22.47</v>
      </c>
      <c r="M266">
        <v>20</v>
      </c>
      <c r="N266" s="912">
        <v>1.1234999999999999</v>
      </c>
      <c r="O266" t="s">
        <v>486</v>
      </c>
      <c r="P266" t="s">
        <v>486</v>
      </c>
      <c r="Q266">
        <v>25</v>
      </c>
      <c r="R266">
        <v>197</v>
      </c>
      <c r="Y266">
        <v>23.18</v>
      </c>
      <c r="Z266">
        <v>6.98</v>
      </c>
      <c r="AA266">
        <v>108.22</v>
      </c>
      <c r="AB266">
        <v>74.45</v>
      </c>
      <c r="AC266" s="784">
        <v>100.25591101370608</v>
      </c>
      <c r="AD266" s="1150"/>
      <c r="AE266" s="1150"/>
      <c r="AF266" s="1150"/>
      <c r="AG266" s="1150"/>
      <c r="AH266" s="1150"/>
      <c r="AI266" s="1150"/>
      <c r="AJ266" s="1150"/>
      <c r="AK266" s="1150"/>
      <c r="AL266" s="1150">
        <v>0.25457081056466302</v>
      </c>
      <c r="AM266" s="1150">
        <v>0.25132990867579902</v>
      </c>
      <c r="AN266" s="1150">
        <v>0.25706621004566199</v>
      </c>
      <c r="AO266" s="1150">
        <v>0.24335045662100399</v>
      </c>
      <c r="AP266" s="1150">
        <v>0.23173952641165699</v>
      </c>
      <c r="AQ266" s="1150">
        <v>0.21932077625570701</v>
      </c>
      <c r="AR266" s="1150">
        <v>0.20822488584474799</v>
      </c>
      <c r="AS266" s="1150">
        <v>0.19361301369862999</v>
      </c>
    </row>
    <row r="267" spans="1:45" x14ac:dyDescent="0.2">
      <c r="A267">
        <v>59441</v>
      </c>
      <c r="B267" t="s">
        <v>732</v>
      </c>
      <c r="C267" s="783">
        <v>42250</v>
      </c>
      <c r="D267">
        <v>2015</v>
      </c>
      <c r="E267" t="s">
        <v>7</v>
      </c>
      <c r="F267" t="s">
        <v>28</v>
      </c>
      <c r="G267" s="912">
        <v>34.553511</v>
      </c>
      <c r="H267" s="912">
        <v>-117.377161</v>
      </c>
      <c r="I267" s="912">
        <v>5.9188710000000002</v>
      </c>
      <c r="J267" t="s">
        <v>74</v>
      </c>
      <c r="K267" t="s">
        <v>479</v>
      </c>
      <c r="L267" s="912">
        <v>24.425398439514016</v>
      </c>
      <c r="M267">
        <v>20</v>
      </c>
      <c r="N267" s="912">
        <v>1.2212699219757008</v>
      </c>
      <c r="O267" t="s">
        <v>127</v>
      </c>
      <c r="P267" t="s">
        <v>470</v>
      </c>
      <c r="Q267" t="s">
        <v>127</v>
      </c>
      <c r="R267">
        <v>180</v>
      </c>
      <c r="Y267">
        <v>24.09</v>
      </c>
      <c r="Z267">
        <v>5.24</v>
      </c>
      <c r="AA267">
        <v>96.21</v>
      </c>
      <c r="AB267">
        <v>65.36</v>
      </c>
      <c r="AC267" s="784">
        <v>75.128885904510383</v>
      </c>
      <c r="AD267" s="1150"/>
      <c r="AE267" s="1150"/>
      <c r="AF267" s="1150"/>
      <c r="AG267" s="1150"/>
      <c r="AH267" s="1150"/>
      <c r="AI267" s="1150"/>
      <c r="AJ267" s="1150"/>
      <c r="AK267" s="1150"/>
      <c r="AL267" s="1150">
        <v>0.32548383424408001</v>
      </c>
      <c r="AM267" s="1150">
        <v>0.34599315068493097</v>
      </c>
      <c r="AN267" s="1150">
        <v>0.34267694063926901</v>
      </c>
      <c r="AO267" s="1150">
        <v>0.34259703196347002</v>
      </c>
      <c r="AP267" s="1150">
        <v>0.30998406193078298</v>
      </c>
      <c r="AQ267" s="1150">
        <v>0.32105022831050201</v>
      </c>
      <c r="AR267" s="1150">
        <v>0.28739155251141502</v>
      </c>
      <c r="AS267" s="1150">
        <v>0.313167808219178</v>
      </c>
    </row>
    <row r="268" spans="1:45" x14ac:dyDescent="0.2">
      <c r="A268">
        <v>59555</v>
      </c>
      <c r="B268" t="s">
        <v>734</v>
      </c>
      <c r="C268" s="783">
        <v>42150</v>
      </c>
      <c r="D268">
        <v>2015</v>
      </c>
      <c r="E268" t="s">
        <v>7</v>
      </c>
      <c r="F268" t="s">
        <v>28</v>
      </c>
      <c r="G268" s="912">
        <v>36.927481</v>
      </c>
      <c r="H268" s="912">
        <v>-120.809471</v>
      </c>
      <c r="I268" s="912">
        <v>5.204326</v>
      </c>
      <c r="J268" t="s">
        <v>74</v>
      </c>
      <c r="K268" t="s">
        <v>479</v>
      </c>
      <c r="L268" s="912">
        <v>25.819859999999998</v>
      </c>
      <c r="M268">
        <v>20</v>
      </c>
      <c r="N268" s="912">
        <v>1.2909929999999998</v>
      </c>
      <c r="O268" t="s">
        <v>127</v>
      </c>
      <c r="P268" t="s">
        <v>470</v>
      </c>
      <c r="Q268" t="s">
        <v>127</v>
      </c>
      <c r="R268">
        <v>180</v>
      </c>
      <c r="Y268">
        <v>30.4</v>
      </c>
      <c r="Z268">
        <v>5.58</v>
      </c>
      <c r="AA268">
        <v>74.959999999999994</v>
      </c>
      <c r="AB268">
        <v>52.85</v>
      </c>
      <c r="AC268" s="784"/>
      <c r="AD268" s="1150"/>
      <c r="AE268" s="1150"/>
      <c r="AF268" s="1150"/>
      <c r="AG268" s="1150"/>
      <c r="AH268" s="1150"/>
      <c r="AI268" s="1150"/>
      <c r="AJ268" s="1150"/>
      <c r="AK268" s="1150"/>
      <c r="AL268" s="1150">
        <v>0.29766051912568298</v>
      </c>
      <c r="AM268" s="1150">
        <v>0.29075342465753401</v>
      </c>
      <c r="AN268" s="1150">
        <v>0.29352739726027399</v>
      </c>
      <c r="AO268" s="1150">
        <v>0.28056506849314999</v>
      </c>
      <c r="AP268" s="1150">
        <v>0.24523565573770401</v>
      </c>
      <c r="AQ268" s="1150">
        <v>0.28533105022831001</v>
      </c>
      <c r="AR268" s="1150">
        <v>0.26845319634703202</v>
      </c>
      <c r="AS268" s="1150">
        <v>0.27250000000000002</v>
      </c>
    </row>
    <row r="269" spans="1:45" x14ac:dyDescent="0.2">
      <c r="A269">
        <v>59607</v>
      </c>
      <c r="B269" t="s">
        <v>741</v>
      </c>
      <c r="C269" s="783">
        <v>42317</v>
      </c>
      <c r="D269">
        <v>2015</v>
      </c>
      <c r="E269" t="s">
        <v>7</v>
      </c>
      <c r="F269" t="s">
        <v>28</v>
      </c>
      <c r="G269" s="912">
        <v>35.112611000000001</v>
      </c>
      <c r="H269" s="912">
        <v>-119.326881</v>
      </c>
      <c r="I269" s="912">
        <v>5.4082359999999996</v>
      </c>
      <c r="J269" t="s">
        <v>74</v>
      </c>
      <c r="K269" t="s">
        <v>479</v>
      </c>
      <c r="L269" s="912">
        <v>28</v>
      </c>
      <c r="M269">
        <v>20</v>
      </c>
      <c r="N269" s="912">
        <v>1.4</v>
      </c>
      <c r="O269" t="s">
        <v>127</v>
      </c>
      <c r="P269" t="s">
        <v>470</v>
      </c>
      <c r="Q269" t="s">
        <v>127</v>
      </c>
      <c r="R269">
        <v>180</v>
      </c>
      <c r="Y269">
        <v>21.42</v>
      </c>
      <c r="Z269">
        <v>5.2</v>
      </c>
      <c r="AA269">
        <v>126.24</v>
      </c>
      <c r="AB269">
        <v>86.26</v>
      </c>
      <c r="AC269" s="784">
        <v>70.264544348335235</v>
      </c>
      <c r="AD269" s="1150"/>
      <c r="AE269" s="1150"/>
      <c r="AF269" s="1150"/>
      <c r="AG269" s="1150"/>
      <c r="AH269" s="1150"/>
      <c r="AI269" s="1150"/>
      <c r="AJ269" s="1150"/>
      <c r="AK269" s="1150"/>
      <c r="AL269" s="1150">
        <v>0.29921448087431701</v>
      </c>
      <c r="AM269" s="1150">
        <v>0.27248287671232801</v>
      </c>
      <c r="AN269" s="1150">
        <v>0.282243150684931</v>
      </c>
      <c r="AO269" s="1150">
        <v>0.257465753424657</v>
      </c>
      <c r="AP269" s="1150">
        <v>0.23722108378870599</v>
      </c>
      <c r="AQ269" s="1150">
        <v>0.21061073059360699</v>
      </c>
      <c r="AR269" s="1150">
        <v>0.24506849315068399</v>
      </c>
      <c r="AS269" s="1150">
        <v>0.231626712328767</v>
      </c>
    </row>
    <row r="270" spans="1:45" x14ac:dyDescent="0.2">
      <c r="A270">
        <v>59610</v>
      </c>
      <c r="B270" t="s">
        <v>729</v>
      </c>
      <c r="C270" s="783">
        <v>42304</v>
      </c>
      <c r="D270">
        <v>2015</v>
      </c>
      <c r="E270" t="s">
        <v>7</v>
      </c>
      <c r="F270" t="s">
        <v>28</v>
      </c>
      <c r="G270" s="912">
        <v>33.741151000000002</v>
      </c>
      <c r="H270" s="912">
        <v>-117.010761</v>
      </c>
      <c r="I270" s="912">
        <v>5.5127600000000001</v>
      </c>
      <c r="J270" t="s">
        <v>74</v>
      </c>
      <c r="K270" t="s">
        <v>479</v>
      </c>
      <c r="L270" s="912">
        <v>24.059699999999999</v>
      </c>
      <c r="M270">
        <v>20</v>
      </c>
      <c r="N270" s="912">
        <v>1.202985</v>
      </c>
      <c r="O270" t="s">
        <v>127</v>
      </c>
      <c r="P270" t="s">
        <v>470</v>
      </c>
      <c r="Q270" t="s">
        <v>127</v>
      </c>
      <c r="R270">
        <v>180</v>
      </c>
      <c r="Y270">
        <v>22.81</v>
      </c>
      <c r="Z270">
        <v>6.24</v>
      </c>
      <c r="AA270">
        <v>119.04</v>
      </c>
      <c r="AB270">
        <v>82.57</v>
      </c>
      <c r="AC270" s="784">
        <v>89.299656439279403</v>
      </c>
      <c r="AD270" s="1150"/>
      <c r="AE270" s="1150"/>
      <c r="AF270" s="1150"/>
      <c r="AG270" s="1150"/>
      <c r="AH270" s="1150"/>
      <c r="AI270" s="1150"/>
      <c r="AJ270" s="1150"/>
      <c r="AK270" s="1150"/>
      <c r="AL270" s="1150">
        <v>0.27421448087431599</v>
      </c>
      <c r="AM270" s="1150">
        <v>0.23970319634703099</v>
      </c>
      <c r="AN270" s="1150">
        <v>0.26281392694063899</v>
      </c>
      <c r="AO270" s="1150">
        <v>0.24308219178082099</v>
      </c>
      <c r="AP270" s="1150">
        <v>0.246920537340619</v>
      </c>
      <c r="AQ270" s="1150">
        <v>0.184160958904109</v>
      </c>
      <c r="AR270" s="1150">
        <v>0.177305936073059</v>
      </c>
      <c r="AS270" s="1150">
        <v>0.15765981735159801</v>
      </c>
    </row>
    <row r="271" spans="1:45" x14ac:dyDescent="0.2">
      <c r="A271">
        <v>59633</v>
      </c>
      <c r="B271" t="s">
        <v>743</v>
      </c>
      <c r="C271" s="783">
        <v>42230</v>
      </c>
      <c r="D271">
        <v>2015</v>
      </c>
      <c r="E271" t="s">
        <v>7</v>
      </c>
      <c r="F271" t="s">
        <v>28</v>
      </c>
      <c r="G271" s="912">
        <v>36.058470999999997</v>
      </c>
      <c r="H271" s="912">
        <v>-119.946541</v>
      </c>
      <c r="I271" s="912">
        <v>5.3556939999999997</v>
      </c>
      <c r="J271" t="s">
        <v>74</v>
      </c>
      <c r="K271" t="s">
        <v>479</v>
      </c>
      <c r="L271" s="912">
        <v>26.97</v>
      </c>
      <c r="M271">
        <v>20</v>
      </c>
      <c r="N271" s="912">
        <v>1.3485</v>
      </c>
      <c r="O271" t="s">
        <v>127</v>
      </c>
      <c r="P271" t="s">
        <v>470</v>
      </c>
      <c r="Q271" t="s">
        <v>127</v>
      </c>
      <c r="R271">
        <v>180</v>
      </c>
      <c r="Y271">
        <v>36.14</v>
      </c>
      <c r="Z271">
        <v>5.24</v>
      </c>
      <c r="AA271">
        <v>95.97</v>
      </c>
      <c r="AB271">
        <v>66.94</v>
      </c>
      <c r="AC271" s="784">
        <v>78.08268065343897</v>
      </c>
      <c r="AD271" s="1150"/>
      <c r="AE271" s="1150"/>
      <c r="AF271" s="1150"/>
      <c r="AG271" s="1150"/>
      <c r="AH271" s="1150"/>
      <c r="AI271" s="1150"/>
      <c r="AJ271" s="1150"/>
      <c r="AK271" s="1150"/>
      <c r="AL271" s="1150">
        <v>0.31874999999999898</v>
      </c>
      <c r="AM271" s="1150">
        <v>0.29151255707762502</v>
      </c>
      <c r="AN271" s="1150">
        <v>0.30769977168949703</v>
      </c>
      <c r="AO271" s="1150">
        <v>0.303755707762557</v>
      </c>
      <c r="AP271" s="1150">
        <v>0.27451616575591897</v>
      </c>
      <c r="AQ271" s="1150">
        <v>0.30511986301369798</v>
      </c>
      <c r="AR271" s="1150">
        <v>0.30332762557077603</v>
      </c>
      <c r="AS271" s="1150">
        <v>0.21494863013698601</v>
      </c>
    </row>
    <row r="272" spans="1:45" x14ac:dyDescent="0.2">
      <c r="A272">
        <v>59638</v>
      </c>
      <c r="B272" t="s">
        <v>742</v>
      </c>
      <c r="C272" s="783">
        <v>42154</v>
      </c>
      <c r="D272">
        <v>2015</v>
      </c>
      <c r="E272" t="s">
        <v>7</v>
      </c>
      <c r="F272" t="s">
        <v>28</v>
      </c>
      <c r="G272" s="912">
        <v>35.727321000000003</v>
      </c>
      <c r="H272" s="912">
        <v>-119.905411</v>
      </c>
      <c r="I272" s="912">
        <v>5.3774129999999998</v>
      </c>
      <c r="J272" t="s">
        <v>74</v>
      </c>
      <c r="K272" t="s">
        <v>479</v>
      </c>
      <c r="L272" s="912">
        <v>25.990400000000001</v>
      </c>
      <c r="M272">
        <v>20</v>
      </c>
      <c r="N272" s="912">
        <v>1.29952</v>
      </c>
      <c r="O272" t="s">
        <v>127</v>
      </c>
      <c r="P272" t="s">
        <v>470</v>
      </c>
      <c r="Q272" t="s">
        <v>127</v>
      </c>
      <c r="R272">
        <v>179</v>
      </c>
      <c r="Y272">
        <v>20.89</v>
      </c>
      <c r="Z272">
        <v>5.41</v>
      </c>
      <c r="AA272">
        <v>132.80000000000001</v>
      </c>
      <c r="AB272">
        <v>89.02</v>
      </c>
      <c r="AC272" s="784"/>
      <c r="AD272" s="1150"/>
      <c r="AE272" s="1150"/>
      <c r="AF272" s="1150"/>
      <c r="AG272" s="1150"/>
      <c r="AH272" s="1150"/>
      <c r="AI272" s="1150"/>
      <c r="AJ272" s="1150"/>
      <c r="AK272" s="1150"/>
      <c r="AL272" s="1150">
        <v>0.31227231329690303</v>
      </c>
      <c r="AM272" s="1150">
        <v>0.29733447488584402</v>
      </c>
      <c r="AN272" s="1150">
        <v>0.30039954337899499</v>
      </c>
      <c r="AO272" s="1150">
        <v>0.28930365296803601</v>
      </c>
      <c r="AP272" s="1150">
        <v>0.26389458105646602</v>
      </c>
      <c r="AQ272" s="1150">
        <v>0.29292808219178001</v>
      </c>
      <c r="AR272" s="1150">
        <v>0.27043949771689402</v>
      </c>
      <c r="AS272" s="1150"/>
    </row>
    <row r="273" spans="1:45" x14ac:dyDescent="0.2">
      <c r="A273">
        <v>59722</v>
      </c>
      <c r="B273" t="s">
        <v>739</v>
      </c>
      <c r="C273" s="783">
        <v>42369</v>
      </c>
      <c r="D273">
        <v>2015</v>
      </c>
      <c r="E273" t="s">
        <v>72</v>
      </c>
      <c r="F273" t="s">
        <v>28</v>
      </c>
      <c r="G273" s="912">
        <v>33.113841000000001</v>
      </c>
      <c r="H273" s="912">
        <v>-116.00263099999999</v>
      </c>
      <c r="I273" s="912">
        <v>5.9014170000000004</v>
      </c>
      <c r="J273" t="s">
        <v>74</v>
      </c>
      <c r="K273" t="s">
        <v>485</v>
      </c>
      <c r="L273" s="912">
        <v>27.3</v>
      </c>
      <c r="M273">
        <v>20</v>
      </c>
      <c r="N273" s="912">
        <v>1.365</v>
      </c>
      <c r="O273" t="s">
        <v>127</v>
      </c>
      <c r="P273" t="s">
        <v>470</v>
      </c>
      <c r="Q273" t="s">
        <v>127</v>
      </c>
      <c r="R273">
        <v>180</v>
      </c>
      <c r="AA273">
        <v>125.47</v>
      </c>
      <c r="AB273">
        <v>84.36</v>
      </c>
      <c r="AC273" s="784">
        <v>93.594308765025659</v>
      </c>
      <c r="AD273" s="1150"/>
      <c r="AE273" s="1150"/>
      <c r="AF273" s="1150"/>
      <c r="AG273" s="1150"/>
      <c r="AH273" s="1150"/>
      <c r="AI273" s="1150"/>
      <c r="AJ273" s="1150"/>
      <c r="AK273" s="1150"/>
      <c r="AL273" s="1150">
        <v>0.37342896174863299</v>
      </c>
      <c r="AM273" s="1150">
        <v>0.35234589041095798</v>
      </c>
      <c r="AN273" s="1150">
        <v>0.29918378995433698</v>
      </c>
      <c r="AO273" s="1150">
        <v>0.29948630136986298</v>
      </c>
      <c r="AP273" s="1150">
        <v>0.29312955373406102</v>
      </c>
      <c r="AQ273" s="1150">
        <v>0.30814497716894901</v>
      </c>
      <c r="AR273" s="1150">
        <v>0.33641552511415501</v>
      </c>
      <c r="AS273" s="1150">
        <v>0.27317922374429199</v>
      </c>
    </row>
    <row r="274" spans="1:45" x14ac:dyDescent="0.2">
      <c r="A274">
        <v>59874</v>
      </c>
      <c r="B274" t="s">
        <v>740</v>
      </c>
      <c r="C274" s="783">
        <v>42339</v>
      </c>
      <c r="D274">
        <v>2015</v>
      </c>
      <c r="E274" t="s">
        <v>73</v>
      </c>
      <c r="F274" t="s">
        <v>35</v>
      </c>
      <c r="G274" s="912">
        <v>32.624071000000001</v>
      </c>
      <c r="H274" s="912">
        <v>-83.380041000000006</v>
      </c>
      <c r="I274" s="912">
        <v>4.6744700000000003</v>
      </c>
      <c r="J274" t="s">
        <v>74</v>
      </c>
      <c r="K274" t="s">
        <v>479</v>
      </c>
      <c r="L274" s="912">
        <v>33.443770000000001</v>
      </c>
      <c r="M274">
        <v>20</v>
      </c>
      <c r="N274" s="912">
        <v>1.6721885000000001</v>
      </c>
      <c r="O274" t="s">
        <v>486</v>
      </c>
      <c r="P274" t="s">
        <v>486</v>
      </c>
      <c r="Q274">
        <v>20</v>
      </c>
      <c r="R274">
        <v>180</v>
      </c>
      <c r="AA274">
        <v>129.02000000000001</v>
      </c>
      <c r="AB274">
        <v>90.8</v>
      </c>
      <c r="AC274" s="784">
        <v>72.616032124833012</v>
      </c>
      <c r="AD274" s="1150"/>
      <c r="AE274" s="1150"/>
      <c r="AF274" s="1150"/>
      <c r="AG274" s="1150"/>
      <c r="AH274" s="1150"/>
      <c r="AI274" s="1150"/>
      <c r="AJ274" s="1150"/>
      <c r="AK274" s="1150"/>
      <c r="AL274" s="1150">
        <v>0.26749772313296899</v>
      </c>
      <c r="AM274" s="1150">
        <v>0.23521118721461101</v>
      </c>
      <c r="AN274" s="1150">
        <v>0.22938926940639201</v>
      </c>
      <c r="AO274" s="1150">
        <v>0.244474885844748</v>
      </c>
      <c r="AP274" s="1150">
        <v>0.23056693989071</v>
      </c>
      <c r="AQ274" s="1150">
        <v>0.220610730593607</v>
      </c>
      <c r="AR274" s="1150">
        <v>0.23894977168949699</v>
      </c>
      <c r="AS274" s="1150">
        <v>0.19194063926940599</v>
      </c>
    </row>
    <row r="275" spans="1:45" x14ac:dyDescent="0.2">
      <c r="A275">
        <v>60027</v>
      </c>
      <c r="B275" t="s">
        <v>728</v>
      </c>
      <c r="C275" s="783">
        <v>42366</v>
      </c>
      <c r="D275">
        <v>2015</v>
      </c>
      <c r="E275" t="s">
        <v>7</v>
      </c>
      <c r="F275" t="s">
        <v>28</v>
      </c>
      <c r="G275" s="912">
        <v>37.120586000000003</v>
      </c>
      <c r="H275" s="912">
        <v>-120.324881</v>
      </c>
      <c r="I275" s="912">
        <v>5.21265</v>
      </c>
      <c r="J275" t="s">
        <v>74</v>
      </c>
      <c r="K275" t="s">
        <v>479</v>
      </c>
      <c r="L275" s="912">
        <v>26.498799999999999</v>
      </c>
      <c r="M275">
        <v>20.004000000000001</v>
      </c>
      <c r="N275" s="912">
        <v>1.3246750649870025</v>
      </c>
      <c r="O275" t="s">
        <v>486</v>
      </c>
      <c r="P275" t="s">
        <v>486</v>
      </c>
      <c r="Q275">
        <v>25</v>
      </c>
      <c r="R275">
        <v>180</v>
      </c>
      <c r="Y275">
        <v>-5.84</v>
      </c>
      <c r="Z275">
        <v>6.53</v>
      </c>
      <c r="AA275">
        <v>126.16</v>
      </c>
      <c r="AB275">
        <v>88.51</v>
      </c>
      <c r="AC275" s="784"/>
      <c r="AD275" s="1150"/>
      <c r="AE275" s="1150"/>
      <c r="AF275" s="1150"/>
      <c r="AG275" s="1150"/>
      <c r="AH275" s="1150"/>
      <c r="AI275" s="1150"/>
      <c r="AJ275" s="1150"/>
      <c r="AK275" s="1150"/>
      <c r="AL275" s="1150">
        <v>0.21495332422586499</v>
      </c>
      <c r="AM275" s="1150">
        <v>0.22485159817351599</v>
      </c>
      <c r="AN275" s="1150">
        <v>0.245256849315068</v>
      </c>
      <c r="AO275" s="1150">
        <v>0.24164383561643801</v>
      </c>
      <c r="AP275" s="1150">
        <v>0.210137750455373</v>
      </c>
      <c r="AQ275" s="1150">
        <v>0.15472031963470301</v>
      </c>
      <c r="AR275" s="1150">
        <v>0.15050799086757899</v>
      </c>
      <c r="AS275" s="1150">
        <v>0.15618451652135301</v>
      </c>
    </row>
    <row r="276" spans="1:45" x14ac:dyDescent="0.2">
      <c r="A276">
        <v>59657</v>
      </c>
      <c r="B276" t="s">
        <v>727</v>
      </c>
      <c r="C276" s="783">
        <v>42241</v>
      </c>
      <c r="D276">
        <v>2015</v>
      </c>
      <c r="E276" t="s">
        <v>72</v>
      </c>
      <c r="F276" t="s">
        <v>28</v>
      </c>
      <c r="G276" s="912">
        <v>33.251261</v>
      </c>
      <c r="H276" s="912">
        <v>-115.49743100000001</v>
      </c>
      <c r="I276" s="912">
        <v>5.8325259999999997</v>
      </c>
      <c r="J276" t="s">
        <v>74</v>
      </c>
      <c r="K276" t="s">
        <v>479</v>
      </c>
      <c r="L276" s="912">
        <v>26.352</v>
      </c>
      <c r="M276">
        <v>20.007000000000001</v>
      </c>
      <c r="N276" s="912">
        <v>1.3171390013495277</v>
      </c>
      <c r="O276" t="s">
        <v>486</v>
      </c>
      <c r="P276" t="s">
        <v>486</v>
      </c>
      <c r="Q276">
        <v>25</v>
      </c>
      <c r="R276">
        <v>180</v>
      </c>
      <c r="AA276">
        <v>140.29</v>
      </c>
      <c r="AB276">
        <v>94.77</v>
      </c>
      <c r="AC276" s="784">
        <v>93.128520919647983</v>
      </c>
      <c r="AD276" s="1150"/>
      <c r="AE276" s="1150"/>
      <c r="AF276" s="1150"/>
      <c r="AG276" s="1150"/>
      <c r="AH276" s="1150"/>
      <c r="AI276" s="1150"/>
      <c r="AJ276" s="1150"/>
      <c r="AK276" s="1150"/>
      <c r="AL276" s="1150">
        <v>0.282638888888888</v>
      </c>
      <c r="AM276" s="1150">
        <v>0.27563356164383501</v>
      </c>
      <c r="AN276" s="1150">
        <v>0.27715182648401798</v>
      </c>
      <c r="AO276" s="1150">
        <v>0.27027968036529598</v>
      </c>
      <c r="AP276" s="1150">
        <v>0.25040414389799598</v>
      </c>
      <c r="AQ276" s="1150">
        <v>0.26203196347031898</v>
      </c>
      <c r="AR276" s="1150">
        <v>0.257979452054794</v>
      </c>
      <c r="AS276" s="1150">
        <v>0.218559348976716</v>
      </c>
    </row>
    <row r="277" spans="1:45" x14ac:dyDescent="0.2">
      <c r="A277">
        <v>59414</v>
      </c>
      <c r="B277" t="s">
        <v>726</v>
      </c>
      <c r="C277" s="783">
        <v>42125</v>
      </c>
      <c r="D277">
        <v>2015</v>
      </c>
      <c r="E277" t="s">
        <v>7</v>
      </c>
      <c r="F277" t="s">
        <v>28</v>
      </c>
      <c r="G277" s="912">
        <v>35.815111000000002</v>
      </c>
      <c r="H277" s="912">
        <v>-119.459611</v>
      </c>
      <c r="I277" s="912">
        <v>5.3114340000000002</v>
      </c>
      <c r="J277" t="s">
        <v>74</v>
      </c>
      <c r="K277" t="s">
        <v>479</v>
      </c>
      <c r="L277" s="912">
        <v>30</v>
      </c>
      <c r="M277">
        <v>20.02</v>
      </c>
      <c r="N277" s="912">
        <v>1.4985014985014986</v>
      </c>
      <c r="O277" t="s">
        <v>127</v>
      </c>
      <c r="P277" t="s">
        <v>470</v>
      </c>
      <c r="Q277" t="s">
        <v>127</v>
      </c>
      <c r="R277">
        <v>180</v>
      </c>
      <c r="Y277">
        <v>21.06</v>
      </c>
      <c r="Z277">
        <v>4.84</v>
      </c>
      <c r="AA277">
        <v>109.71</v>
      </c>
      <c r="AB277">
        <v>75.52</v>
      </c>
      <c r="AC277" s="784"/>
      <c r="AD277" s="1150"/>
      <c r="AE277" s="1150"/>
      <c r="AF277" s="1150"/>
      <c r="AG277" s="1150"/>
      <c r="AH277" s="1150"/>
      <c r="AI277" s="1150"/>
      <c r="AJ277" s="1150"/>
      <c r="AK277" s="1150"/>
      <c r="AL277" s="1150">
        <v>0.324334016393442</v>
      </c>
      <c r="AM277" s="1150">
        <v>0.31799086757990802</v>
      </c>
      <c r="AN277" s="1150">
        <v>0.31627283105022802</v>
      </c>
      <c r="AO277" s="1150">
        <v>0.30381849315068399</v>
      </c>
      <c r="AP277" s="1150">
        <v>0.294228142076502</v>
      </c>
      <c r="AQ277" s="1150">
        <v>0.21121575342465701</v>
      </c>
      <c r="AR277" s="1150">
        <v>0.251946347031963</v>
      </c>
      <c r="AS277" s="1150">
        <v>0.26539100169237101</v>
      </c>
    </row>
    <row r="278" spans="1:45" x14ac:dyDescent="0.2">
      <c r="A278">
        <v>59527</v>
      </c>
      <c r="B278" t="s">
        <v>725</v>
      </c>
      <c r="C278" s="783">
        <v>42339</v>
      </c>
      <c r="D278">
        <v>2015</v>
      </c>
      <c r="E278" t="s">
        <v>1</v>
      </c>
      <c r="F278" t="s">
        <v>52</v>
      </c>
      <c r="G278" s="912">
        <v>36.155130999999997</v>
      </c>
      <c r="H278" s="912">
        <v>-77.207841000000002</v>
      </c>
      <c r="I278" s="912">
        <v>4.4058330000000003</v>
      </c>
      <c r="J278" t="s">
        <v>74</v>
      </c>
      <c r="K278" t="s">
        <v>479</v>
      </c>
      <c r="L278" s="912">
        <v>30.10455</v>
      </c>
      <c r="M278">
        <v>21</v>
      </c>
      <c r="N278" s="912">
        <v>1.4335499999999999</v>
      </c>
      <c r="O278" t="s">
        <v>127</v>
      </c>
      <c r="P278" t="s">
        <v>470</v>
      </c>
      <c r="Q278" t="s">
        <v>127</v>
      </c>
      <c r="R278">
        <v>180</v>
      </c>
      <c r="Y278">
        <v>30.74</v>
      </c>
      <c r="AA278">
        <v>146.22999999999999</v>
      </c>
      <c r="AB278">
        <v>101.67</v>
      </c>
      <c r="AC278" s="784"/>
      <c r="AD278" s="1150"/>
      <c r="AE278" s="1150"/>
      <c r="AF278" s="1150"/>
      <c r="AG278" s="1150"/>
      <c r="AH278" s="1150"/>
      <c r="AI278" s="1150"/>
      <c r="AJ278" s="1150"/>
      <c r="AK278" s="1150"/>
      <c r="AL278" s="1150">
        <v>0.24413435683927401</v>
      </c>
      <c r="AM278" s="1150">
        <v>0.239100891498151</v>
      </c>
      <c r="AN278" s="1150">
        <v>0.23351815612089499</v>
      </c>
      <c r="AO278" s="1150">
        <v>0.189405305501195</v>
      </c>
      <c r="AP278" s="1150">
        <v>0.22176142770405</v>
      </c>
      <c r="AQ278" s="1150">
        <v>0.23614372689715099</v>
      </c>
      <c r="AR278" s="1150">
        <v>0.201946075233746</v>
      </c>
      <c r="AS278" s="1150">
        <v>0.14945640356599199</v>
      </c>
    </row>
    <row r="279" spans="1:45" x14ac:dyDescent="0.2">
      <c r="A279">
        <v>59535</v>
      </c>
      <c r="B279" t="s">
        <v>724</v>
      </c>
      <c r="C279" s="783">
        <v>42309</v>
      </c>
      <c r="D279">
        <v>2015</v>
      </c>
      <c r="E279" t="s">
        <v>73</v>
      </c>
      <c r="F279" t="s">
        <v>35</v>
      </c>
      <c r="G279" s="912">
        <v>31.809450999999999</v>
      </c>
      <c r="H279" s="912">
        <v>-82.576631000000006</v>
      </c>
      <c r="I279" s="912">
        <v>4.7292490000000003</v>
      </c>
      <c r="J279" t="s">
        <v>74</v>
      </c>
      <c r="K279" t="s">
        <v>479</v>
      </c>
      <c r="L279" s="912">
        <v>27.25</v>
      </c>
      <c r="M279">
        <v>21</v>
      </c>
      <c r="N279" s="912">
        <v>1.2976190476190477</v>
      </c>
      <c r="O279" t="s">
        <v>486</v>
      </c>
      <c r="P279" t="s">
        <v>486</v>
      </c>
      <c r="Q279">
        <v>20</v>
      </c>
      <c r="R279">
        <v>180</v>
      </c>
      <c r="Y279">
        <v>28.76</v>
      </c>
      <c r="Z279">
        <v>29.73</v>
      </c>
      <c r="AA279">
        <v>103.95</v>
      </c>
      <c r="AB279">
        <v>73.52</v>
      </c>
      <c r="AC279" s="784">
        <v>71.10485839379227</v>
      </c>
      <c r="AD279" s="1150"/>
      <c r="AE279" s="1150"/>
      <c r="AF279" s="1150"/>
      <c r="AG279" s="1150"/>
      <c r="AH279" s="1150"/>
      <c r="AI279" s="1150"/>
      <c r="AJ279" s="1150"/>
      <c r="AK279" s="1150"/>
      <c r="AL279" s="1150">
        <v>0.20961813687223499</v>
      </c>
      <c r="AM279" s="1150">
        <v>0.21052402696238301</v>
      </c>
      <c r="AN279" s="1150">
        <v>0.20362578821482899</v>
      </c>
      <c r="AO279" s="1150">
        <v>0.207594042183083</v>
      </c>
      <c r="AP279" s="1150">
        <v>0.20624078410963601</v>
      </c>
      <c r="AQ279" s="1150">
        <v>0.18994346597086301</v>
      </c>
      <c r="AR279" s="1150">
        <v>0.190959991302457</v>
      </c>
      <c r="AS279" s="1150">
        <v>0.189057403783431</v>
      </c>
    </row>
    <row r="280" spans="1:45" x14ac:dyDescent="0.2">
      <c r="A280">
        <v>59412</v>
      </c>
      <c r="B280" t="s">
        <v>723</v>
      </c>
      <c r="C280" s="783">
        <v>42185</v>
      </c>
      <c r="D280">
        <v>2015</v>
      </c>
      <c r="E280" t="s">
        <v>7</v>
      </c>
      <c r="F280" t="s">
        <v>28</v>
      </c>
      <c r="G280" s="912">
        <v>35.127071000000001</v>
      </c>
      <c r="H280" s="912">
        <v>-119.243791</v>
      </c>
      <c r="I280" s="912">
        <v>5.3630959999999996</v>
      </c>
      <c r="J280" t="s">
        <v>74</v>
      </c>
      <c r="K280" t="s">
        <v>479</v>
      </c>
      <c r="L280" s="912">
        <v>25.851799999999997</v>
      </c>
      <c r="M280">
        <v>22</v>
      </c>
      <c r="N280" s="912">
        <v>1.1750818181818181</v>
      </c>
      <c r="O280" t="s">
        <v>127</v>
      </c>
      <c r="P280" t="s">
        <v>470</v>
      </c>
      <c r="Q280" t="s">
        <v>127</v>
      </c>
      <c r="R280">
        <v>180</v>
      </c>
      <c r="Y280">
        <v>20.36</v>
      </c>
      <c r="Z280">
        <v>6.16</v>
      </c>
      <c r="AA280">
        <v>105.78</v>
      </c>
      <c r="AB280">
        <v>72.42</v>
      </c>
      <c r="AC280" s="784"/>
      <c r="AD280" s="1150"/>
      <c r="AE280" s="1150"/>
      <c r="AF280" s="1150"/>
      <c r="AG280" s="1150"/>
      <c r="AH280" s="1150"/>
      <c r="AI280" s="1150"/>
      <c r="AJ280" s="1150"/>
      <c r="AK280" s="1150"/>
      <c r="AL280" s="1150">
        <v>0.237554851796655</v>
      </c>
      <c r="AM280" s="1150">
        <v>0.25051888750518803</v>
      </c>
      <c r="AN280" s="1150">
        <v>0.250342465753424</v>
      </c>
      <c r="AO280" s="1150">
        <v>0.24886363636363601</v>
      </c>
      <c r="AP280" s="1150">
        <v>0.24026121874482501</v>
      </c>
      <c r="AQ280" s="1150">
        <v>0.241396845163968</v>
      </c>
      <c r="AR280" s="1150">
        <v>0.25141137401411301</v>
      </c>
      <c r="AS280" s="1150">
        <v>0.23595371523453701</v>
      </c>
    </row>
    <row r="281" spans="1:45" x14ac:dyDescent="0.2">
      <c r="A281">
        <v>59117</v>
      </c>
      <c r="B281" t="s">
        <v>722</v>
      </c>
      <c r="C281" s="783">
        <v>42309</v>
      </c>
      <c r="D281">
        <v>2015</v>
      </c>
      <c r="E281" t="s">
        <v>73</v>
      </c>
      <c r="F281" t="s">
        <v>52</v>
      </c>
      <c r="G281" s="912">
        <v>34.834510999999999</v>
      </c>
      <c r="H281" s="912">
        <v>-78.843181000000001</v>
      </c>
      <c r="I281" s="912">
        <v>4.5063120000000003</v>
      </c>
      <c r="J281" t="s">
        <v>74</v>
      </c>
      <c r="K281" t="s">
        <v>479</v>
      </c>
      <c r="L281" s="912">
        <v>32.1</v>
      </c>
      <c r="M281">
        <v>23.1</v>
      </c>
      <c r="N281" s="912">
        <v>1.3896103896103895</v>
      </c>
      <c r="O281" t="s">
        <v>486</v>
      </c>
      <c r="P281" t="s">
        <v>486</v>
      </c>
      <c r="Q281">
        <v>20</v>
      </c>
      <c r="R281">
        <v>180</v>
      </c>
      <c r="Y281">
        <v>31.13</v>
      </c>
      <c r="Z281">
        <v>33.880000000000003</v>
      </c>
      <c r="AA281">
        <v>119.36</v>
      </c>
      <c r="AB281">
        <v>83.89</v>
      </c>
      <c r="AC281" s="784"/>
      <c r="AD281" s="1150"/>
      <c r="AE281" s="1150"/>
      <c r="AF281" s="1150"/>
      <c r="AG281" s="1150"/>
      <c r="AH281" s="1150"/>
      <c r="AI281" s="1150"/>
      <c r="AJ281" s="1150"/>
      <c r="AK281" s="1150"/>
      <c r="AL281" s="1150">
        <v>0.17717179602425501</v>
      </c>
      <c r="AM281" s="1150">
        <v>0.17584356282986399</v>
      </c>
      <c r="AN281" s="1150">
        <v>0.114263970428353</v>
      </c>
      <c r="AO281" s="1150">
        <v>0.16113186661131801</v>
      </c>
      <c r="AP281" s="1150">
        <v>0.19373082897673</v>
      </c>
      <c r="AQ281" s="1150">
        <v>0.20219316452193101</v>
      </c>
      <c r="AR281" s="1150">
        <v>0.18465970863231099</v>
      </c>
      <c r="AS281" s="1150">
        <v>0.203848662752772</v>
      </c>
    </row>
    <row r="282" spans="1:45" x14ac:dyDescent="0.2">
      <c r="A282">
        <v>59009</v>
      </c>
      <c r="B282" t="s">
        <v>721</v>
      </c>
      <c r="C282" s="783">
        <v>42368</v>
      </c>
      <c r="D282">
        <v>2015</v>
      </c>
      <c r="E282" t="s">
        <v>7</v>
      </c>
      <c r="F282" t="s">
        <v>28</v>
      </c>
      <c r="G282" s="912">
        <v>35.326160999999999</v>
      </c>
      <c r="H282" s="912">
        <v>-118.816821</v>
      </c>
      <c r="I282" s="912">
        <v>5.3686030000000002</v>
      </c>
      <c r="J282" t="s">
        <v>74</v>
      </c>
      <c r="K282" t="s">
        <v>485</v>
      </c>
      <c r="L282" s="912">
        <v>33.2592</v>
      </c>
      <c r="M282">
        <v>26.655999999999999</v>
      </c>
      <c r="N282" s="912">
        <v>1.2477190876350541</v>
      </c>
      <c r="O282" t="s">
        <v>127</v>
      </c>
      <c r="P282" t="s">
        <v>470</v>
      </c>
      <c r="Q282" t="s">
        <v>127</v>
      </c>
      <c r="R282">
        <v>180</v>
      </c>
      <c r="Y282">
        <v>21.6</v>
      </c>
      <c r="Z282">
        <v>5.47</v>
      </c>
      <c r="AA282">
        <v>99.9</v>
      </c>
      <c r="AB282">
        <v>68.88</v>
      </c>
      <c r="AC282" s="784">
        <v>64.366386019041272</v>
      </c>
      <c r="AD282" s="1150"/>
      <c r="AE282" s="1150"/>
      <c r="AF282" s="1150"/>
      <c r="AG282" s="1150"/>
      <c r="AH282" s="1150"/>
      <c r="AI282" s="1150"/>
      <c r="AJ282" s="1150"/>
      <c r="AK282" s="1150"/>
      <c r="AL282" s="1150">
        <v>0.25293587380307297</v>
      </c>
      <c r="AM282" s="1150">
        <v>0.26237806766542199</v>
      </c>
      <c r="AN282" s="1150">
        <v>0.26065220608791401</v>
      </c>
      <c r="AO282" s="1150">
        <v>0.27417645140247798</v>
      </c>
      <c r="AP282" s="1150">
        <v>0.20732763733908799</v>
      </c>
      <c r="AQ282" s="1150">
        <v>0.17705712421955</v>
      </c>
      <c r="AR282" s="1150">
        <v>0.27797077735203601</v>
      </c>
      <c r="AS282" s="1150">
        <v>0.249920173548871</v>
      </c>
    </row>
    <row r="283" spans="1:45" x14ac:dyDescent="0.2">
      <c r="A283">
        <v>58710</v>
      </c>
      <c r="B283" t="s">
        <v>720</v>
      </c>
      <c r="C283" s="783">
        <v>42241</v>
      </c>
      <c r="D283">
        <v>2015</v>
      </c>
      <c r="E283" t="s">
        <v>2</v>
      </c>
      <c r="F283" t="s">
        <v>15</v>
      </c>
      <c r="G283" s="912">
        <v>30.959591</v>
      </c>
      <c r="H283" s="912">
        <v>-103.35164</v>
      </c>
      <c r="I283" s="912">
        <v>5.6109549999999997</v>
      </c>
      <c r="J283" t="s">
        <v>74</v>
      </c>
      <c r="K283" t="s">
        <v>485</v>
      </c>
      <c r="L283" s="912">
        <v>37.620000000000005</v>
      </c>
      <c r="M283">
        <v>29.76</v>
      </c>
      <c r="N283" s="912">
        <v>1.2641129032258065</v>
      </c>
      <c r="O283" t="s">
        <v>486</v>
      </c>
      <c r="P283" t="s">
        <v>486</v>
      </c>
      <c r="Q283">
        <v>20</v>
      </c>
      <c r="R283">
        <v>179</v>
      </c>
      <c r="Y283">
        <v>58.28</v>
      </c>
      <c r="AA283">
        <v>57.08</v>
      </c>
      <c r="AB283">
        <v>41.66</v>
      </c>
      <c r="AC283" s="784"/>
      <c r="AD283" s="1150"/>
      <c r="AE283" s="1150"/>
      <c r="AF283" s="1150"/>
      <c r="AG283" s="1150"/>
      <c r="AH283" s="1150"/>
      <c r="AI283" s="1150"/>
      <c r="AJ283" s="1150"/>
      <c r="AK283" s="1150"/>
      <c r="AL283" s="1150">
        <v>0.233053713251855</v>
      </c>
      <c r="AM283" s="1150">
        <v>0.17277872907153699</v>
      </c>
      <c r="AN283" s="1150">
        <v>0.182445101144007</v>
      </c>
      <c r="AO283" s="1150">
        <v>0.22148266804143901</v>
      </c>
      <c r="AP283" s="1150">
        <v>0.225456505719098</v>
      </c>
      <c r="AQ283" s="1150">
        <v>0.19289015318898201</v>
      </c>
      <c r="AR283" s="1150">
        <v>0.29294094000098198</v>
      </c>
      <c r="AS283" s="1150">
        <v>0.30352791893749598</v>
      </c>
    </row>
    <row r="284" spans="1:45" x14ac:dyDescent="0.2">
      <c r="A284">
        <v>59723</v>
      </c>
      <c r="B284" t="s">
        <v>719</v>
      </c>
      <c r="C284" s="783">
        <v>42369</v>
      </c>
      <c r="D284">
        <v>2015</v>
      </c>
      <c r="E284" t="s">
        <v>72</v>
      </c>
      <c r="F284" t="s">
        <v>28</v>
      </c>
      <c r="G284" s="912">
        <v>33.111781000000001</v>
      </c>
      <c r="H284" s="912">
        <v>-116.002551</v>
      </c>
      <c r="I284" s="912">
        <v>5.9014170000000004</v>
      </c>
      <c r="J284" t="s">
        <v>74</v>
      </c>
      <c r="K284" t="s">
        <v>485</v>
      </c>
      <c r="L284" s="912">
        <v>40.763999999999996</v>
      </c>
      <c r="M284">
        <v>30</v>
      </c>
      <c r="N284" s="912">
        <v>1.3587999999999998</v>
      </c>
      <c r="O284" t="s">
        <v>127</v>
      </c>
      <c r="P284" t="s">
        <v>470</v>
      </c>
      <c r="Q284" t="s">
        <v>127</v>
      </c>
      <c r="R284">
        <v>180</v>
      </c>
      <c r="AA284">
        <v>96.12</v>
      </c>
      <c r="AB284">
        <v>65.47</v>
      </c>
      <c r="AC284" s="784">
        <v>67.987933094338374</v>
      </c>
      <c r="AD284" s="1150"/>
      <c r="AE284" s="1150"/>
      <c r="AF284" s="1150"/>
      <c r="AG284" s="1150"/>
      <c r="AH284" s="1150"/>
      <c r="AI284" s="1150"/>
      <c r="AJ284" s="1150"/>
      <c r="AK284" s="1150"/>
      <c r="AL284" s="1150">
        <v>0.35404902853673298</v>
      </c>
      <c r="AM284" s="1150">
        <v>0.35031963470319599</v>
      </c>
      <c r="AN284" s="1150">
        <v>0.33969939117199299</v>
      </c>
      <c r="AO284" s="1150">
        <v>0.32077625570776203</v>
      </c>
      <c r="AP284" s="1150">
        <v>0.30326730418943498</v>
      </c>
      <c r="AQ284" s="1150">
        <v>0.31380136986301299</v>
      </c>
      <c r="AR284" s="1150">
        <v>0.32945966514459601</v>
      </c>
      <c r="AS284" s="1150">
        <v>0.31597792998477903</v>
      </c>
    </row>
    <row r="285" spans="1:45" x14ac:dyDescent="0.2">
      <c r="A285">
        <v>59862</v>
      </c>
      <c r="B285" t="s">
        <v>718</v>
      </c>
      <c r="C285" s="783">
        <v>42339</v>
      </c>
      <c r="D285">
        <v>2015</v>
      </c>
      <c r="E285" t="s">
        <v>73</v>
      </c>
      <c r="F285" t="s">
        <v>35</v>
      </c>
      <c r="G285" s="912">
        <v>32.304198</v>
      </c>
      <c r="H285" s="912">
        <v>-84.990718999999999</v>
      </c>
      <c r="I285" s="912">
        <v>4.613785</v>
      </c>
      <c r="J285" t="s">
        <v>74</v>
      </c>
      <c r="K285" t="s">
        <v>479</v>
      </c>
      <c r="L285" s="912">
        <v>41.538559999999997</v>
      </c>
      <c r="M285">
        <v>30</v>
      </c>
      <c r="N285" s="912">
        <v>1.3846186666666667</v>
      </c>
      <c r="O285" t="s">
        <v>486</v>
      </c>
      <c r="P285" t="s">
        <v>486</v>
      </c>
      <c r="Q285">
        <v>20</v>
      </c>
      <c r="R285">
        <v>180</v>
      </c>
      <c r="Y285">
        <v>29.04</v>
      </c>
      <c r="Z285">
        <v>29.82</v>
      </c>
      <c r="AA285">
        <v>121.48</v>
      </c>
      <c r="AB285">
        <v>84.78</v>
      </c>
      <c r="AC285" s="784"/>
      <c r="AD285" s="1150"/>
      <c r="AE285" s="1150"/>
      <c r="AF285" s="1150"/>
      <c r="AG285" s="1150"/>
      <c r="AH285" s="1150"/>
      <c r="AI285" s="1150"/>
      <c r="AJ285" s="1150"/>
      <c r="AK285" s="1150"/>
      <c r="AL285" s="1150">
        <v>0.230305100182149</v>
      </c>
      <c r="AM285" s="1150">
        <v>0.213127853881278</v>
      </c>
      <c r="AN285" s="1150">
        <v>0.210403348554033</v>
      </c>
      <c r="AO285" s="1150">
        <v>0.20278158295281501</v>
      </c>
      <c r="AP285" s="1150">
        <v>0.19321114146933799</v>
      </c>
      <c r="AQ285" s="1150">
        <v>0.182941400304414</v>
      </c>
      <c r="AR285" s="1150">
        <v>0.20152207001521999</v>
      </c>
      <c r="AS285" s="1150">
        <v>0.195859969558599</v>
      </c>
    </row>
    <row r="286" spans="1:45" x14ac:dyDescent="0.2">
      <c r="A286">
        <v>58711</v>
      </c>
      <c r="B286" t="s">
        <v>717</v>
      </c>
      <c r="C286" s="783">
        <v>42124</v>
      </c>
      <c r="D286">
        <v>2015</v>
      </c>
      <c r="E286" t="s">
        <v>7</v>
      </c>
      <c r="F286" t="s">
        <v>28</v>
      </c>
      <c r="G286" s="912">
        <v>35.622090999999998</v>
      </c>
      <c r="H286" s="912">
        <v>-119.854151</v>
      </c>
      <c r="I286" s="912">
        <v>5.3721930000000002</v>
      </c>
      <c r="J286" t="s">
        <v>74</v>
      </c>
      <c r="K286" t="s">
        <v>485</v>
      </c>
      <c r="L286" s="912">
        <v>43</v>
      </c>
      <c r="M286">
        <v>32</v>
      </c>
      <c r="N286" s="912">
        <v>1.34375</v>
      </c>
      <c r="O286" t="s">
        <v>127</v>
      </c>
      <c r="P286" t="s">
        <v>470</v>
      </c>
      <c r="Q286" t="s">
        <v>127</v>
      </c>
      <c r="R286">
        <v>180</v>
      </c>
      <c r="Y286">
        <v>20.6</v>
      </c>
      <c r="Z286">
        <v>4.96</v>
      </c>
      <c r="AA286">
        <v>109.91</v>
      </c>
      <c r="AB286">
        <v>74.62</v>
      </c>
      <c r="AC286" s="784">
        <v>92.185373397384168</v>
      </c>
      <c r="AD286" s="1150"/>
      <c r="AE286" s="1150"/>
      <c r="AF286" s="1150"/>
      <c r="AG286" s="1150"/>
      <c r="AH286" s="1150"/>
      <c r="AI286" s="1150"/>
      <c r="AJ286" s="1150"/>
      <c r="AK286" s="1150"/>
      <c r="AL286" s="1150">
        <v>0.32724271402549998</v>
      </c>
      <c r="AM286" s="1150">
        <v>0.31748002283104998</v>
      </c>
      <c r="AN286" s="1150">
        <v>0.32195704908675798</v>
      </c>
      <c r="AO286" s="1150">
        <v>0.304669663242009</v>
      </c>
      <c r="AP286" s="1150">
        <v>0.30009818989071002</v>
      </c>
      <c r="AQ286" s="1150">
        <v>0.32274543378995402</v>
      </c>
      <c r="AR286" s="1150">
        <v>0.31176512557077601</v>
      </c>
      <c r="AS286" s="1150">
        <v>0.27508918378995401</v>
      </c>
    </row>
    <row r="287" spans="1:45" x14ac:dyDescent="0.2">
      <c r="A287">
        <v>59634</v>
      </c>
      <c r="B287" t="s">
        <v>716</v>
      </c>
      <c r="C287" s="783">
        <v>42369</v>
      </c>
      <c r="D287">
        <v>2015</v>
      </c>
      <c r="E287" t="s">
        <v>72</v>
      </c>
      <c r="F287" t="s">
        <v>38</v>
      </c>
      <c r="G287" s="912">
        <v>33.039881000000001</v>
      </c>
      <c r="H287" s="912">
        <v>-111.452011</v>
      </c>
      <c r="I287" s="912">
        <v>5.801399</v>
      </c>
      <c r="J287" t="s">
        <v>74</v>
      </c>
      <c r="K287" t="s">
        <v>479</v>
      </c>
      <c r="L287" s="912">
        <v>57.46</v>
      </c>
      <c r="M287">
        <v>45</v>
      </c>
      <c r="N287" s="912">
        <v>1.276888888888889</v>
      </c>
      <c r="O287" t="s">
        <v>127</v>
      </c>
      <c r="P287" t="s">
        <v>470</v>
      </c>
      <c r="Q287" t="s">
        <v>127</v>
      </c>
      <c r="R287">
        <v>180</v>
      </c>
      <c r="AA287">
        <v>72.599999999999994</v>
      </c>
      <c r="AB287">
        <v>50.99</v>
      </c>
      <c r="AC287" s="784">
        <v>53.123592149082036</v>
      </c>
      <c r="AD287" s="1150"/>
      <c r="AE287" s="1150"/>
      <c r="AF287" s="1150"/>
      <c r="AG287" s="1150"/>
      <c r="AH287" s="1150"/>
      <c r="AI287" s="1150"/>
      <c r="AJ287" s="1150"/>
      <c r="AK287" s="1150"/>
      <c r="AL287" s="1150">
        <v>0.307379579032584</v>
      </c>
      <c r="AM287" s="1150">
        <v>0.315114155251141</v>
      </c>
      <c r="AN287" s="1150">
        <v>0.312473363774733</v>
      </c>
      <c r="AO287" s="1150">
        <v>0.30637239979705699</v>
      </c>
      <c r="AP287" s="1150">
        <v>0.31701831613033798</v>
      </c>
      <c r="AQ287" s="1150">
        <v>0.30262049720953799</v>
      </c>
      <c r="AR287" s="1150">
        <v>0.29565702688990297</v>
      </c>
      <c r="AS287" s="1150">
        <v>0.28184931506849298</v>
      </c>
    </row>
    <row r="288" spans="1:45" x14ac:dyDescent="0.2">
      <c r="A288">
        <v>59778</v>
      </c>
      <c r="B288" t="s">
        <v>715</v>
      </c>
      <c r="C288" s="783">
        <v>42369</v>
      </c>
      <c r="D288">
        <v>2015</v>
      </c>
      <c r="E288" t="s">
        <v>73</v>
      </c>
      <c r="F288" t="s">
        <v>52</v>
      </c>
      <c r="G288" s="912">
        <v>35.153680999999999</v>
      </c>
      <c r="H288" s="912">
        <v>-79.635551000000007</v>
      </c>
      <c r="I288" s="912">
        <v>4.4735120000000004</v>
      </c>
      <c r="J288" t="s">
        <v>74</v>
      </c>
      <c r="K288" t="s">
        <v>479</v>
      </c>
      <c r="L288" s="912">
        <v>62.052859999999995</v>
      </c>
      <c r="M288">
        <v>47.7</v>
      </c>
      <c r="N288" s="912">
        <v>1.3008985324947588</v>
      </c>
      <c r="O288" t="s">
        <v>486</v>
      </c>
      <c r="P288" t="s">
        <v>486</v>
      </c>
      <c r="Q288">
        <v>20</v>
      </c>
      <c r="R288">
        <v>180</v>
      </c>
      <c r="Y288">
        <v>31.02</v>
      </c>
      <c r="Z288">
        <v>34.22</v>
      </c>
      <c r="AA288">
        <v>108.11</v>
      </c>
      <c r="AB288">
        <v>75.94</v>
      </c>
      <c r="AC288" s="784"/>
      <c r="AD288" s="1150"/>
      <c r="AE288" s="1150"/>
      <c r="AF288" s="1150"/>
      <c r="AG288" s="1150"/>
      <c r="AH288" s="1150"/>
      <c r="AI288" s="1150"/>
      <c r="AJ288" s="1150"/>
      <c r="AK288" s="1150"/>
      <c r="AL288" s="1150">
        <v>0.21749569447785699</v>
      </c>
      <c r="AM288" s="1150">
        <v>0.222545303121679</v>
      </c>
      <c r="AN288" s="1150">
        <v>0.20365583986674701</v>
      </c>
      <c r="AO288" s="1150">
        <v>0.20480935833740099</v>
      </c>
      <c r="AP288" s="1150">
        <v>0.19253130334169599</v>
      </c>
      <c r="AQ288" s="1150">
        <v>0.201150168002067</v>
      </c>
      <c r="AR288" s="1150">
        <v>0.19893885873467099</v>
      </c>
      <c r="AS288" s="1150">
        <v>0.19422187760259599</v>
      </c>
    </row>
    <row r="289" spans="1:45" x14ac:dyDescent="0.2">
      <c r="A289">
        <v>59702</v>
      </c>
      <c r="B289" t="s">
        <v>714</v>
      </c>
      <c r="C289" s="783">
        <v>42369</v>
      </c>
      <c r="D289">
        <v>2015</v>
      </c>
      <c r="E289" t="s">
        <v>72</v>
      </c>
      <c r="F289" t="s">
        <v>259</v>
      </c>
      <c r="G289" s="912">
        <v>39.154741000000001</v>
      </c>
      <c r="H289" s="912">
        <v>-112.35636100000001</v>
      </c>
      <c r="I289" s="912">
        <v>5.004461</v>
      </c>
      <c r="J289" t="s">
        <v>74</v>
      </c>
      <c r="K289" t="s">
        <v>479</v>
      </c>
      <c r="L289" s="912">
        <v>62.5</v>
      </c>
      <c r="M289">
        <v>50</v>
      </c>
      <c r="N289" s="912">
        <v>1.25</v>
      </c>
      <c r="O289" t="s">
        <v>127</v>
      </c>
      <c r="P289" t="s">
        <v>470</v>
      </c>
      <c r="Q289" t="s">
        <v>127</v>
      </c>
      <c r="R289">
        <v>180</v>
      </c>
      <c r="Y289">
        <v>30.1</v>
      </c>
      <c r="Z289">
        <v>15.66</v>
      </c>
      <c r="AA289">
        <v>97.4</v>
      </c>
      <c r="AB289">
        <v>67.62</v>
      </c>
      <c r="AC289" s="784"/>
      <c r="AD289" s="1150"/>
      <c r="AE289" s="1150"/>
      <c r="AF289" s="1150"/>
      <c r="AG289" s="1150"/>
      <c r="AH289" s="1150"/>
      <c r="AI289" s="1150"/>
      <c r="AJ289" s="1150"/>
      <c r="AK289" s="1150"/>
      <c r="AL289" s="1150">
        <v>0.26318078324225802</v>
      </c>
      <c r="AM289" s="1150">
        <v>0.26941095890410899</v>
      </c>
      <c r="AN289" s="1150">
        <v>0.27775799086758002</v>
      </c>
      <c r="AO289" s="1150">
        <v>0.230479452054794</v>
      </c>
      <c r="AP289" s="1150">
        <v>0.27167805100182102</v>
      </c>
      <c r="AQ289" s="1150">
        <v>0.2472100456621</v>
      </c>
      <c r="AR289" s="1150">
        <v>0.23281506849315001</v>
      </c>
      <c r="AS289" s="1150">
        <v>0.22609817351598099</v>
      </c>
    </row>
    <row r="290" spans="1:45" x14ac:dyDescent="0.2">
      <c r="A290">
        <v>60008</v>
      </c>
      <c r="B290" t="s">
        <v>713</v>
      </c>
      <c r="C290" s="783">
        <v>42369</v>
      </c>
      <c r="D290">
        <v>2015</v>
      </c>
      <c r="E290" t="s">
        <v>72</v>
      </c>
      <c r="F290" t="s">
        <v>46</v>
      </c>
      <c r="G290" s="912">
        <v>37.694681000000003</v>
      </c>
      <c r="H290" s="912">
        <v>-105.982281</v>
      </c>
      <c r="I290" s="912">
        <v>5.3455019999999998</v>
      </c>
      <c r="J290" t="s">
        <v>74</v>
      </c>
      <c r="K290" t="s">
        <v>479</v>
      </c>
      <c r="L290" s="912">
        <v>64</v>
      </c>
      <c r="M290">
        <v>52</v>
      </c>
      <c r="N290" s="912">
        <v>1.2307692307692308</v>
      </c>
      <c r="O290" t="s">
        <v>127</v>
      </c>
      <c r="P290" t="s">
        <v>470</v>
      </c>
      <c r="Q290" t="s">
        <v>127</v>
      </c>
      <c r="R290">
        <v>180</v>
      </c>
      <c r="Y290">
        <v>22.68</v>
      </c>
      <c r="Z290">
        <v>20.82</v>
      </c>
      <c r="AA290">
        <v>103.19</v>
      </c>
      <c r="AB290">
        <v>70.53</v>
      </c>
      <c r="AC290" s="784">
        <v>50.52517679940015</v>
      </c>
      <c r="AD290" s="1150"/>
      <c r="AE290" s="1150"/>
      <c r="AF290" s="1150"/>
      <c r="AG290" s="1150"/>
      <c r="AH290" s="1150"/>
      <c r="AI290" s="1150"/>
      <c r="AJ290" s="1150"/>
      <c r="AK290" s="1150"/>
      <c r="AL290" s="1150">
        <v>0.27238773294101098</v>
      </c>
      <c r="AM290" s="1150">
        <v>0.27519757639620601</v>
      </c>
      <c r="AN290" s="1150">
        <v>0.28000307341060698</v>
      </c>
      <c r="AO290" s="1150">
        <v>0.27085967685282702</v>
      </c>
      <c r="AP290" s="1150">
        <v>0.27447632058287802</v>
      </c>
      <c r="AQ290" s="1150">
        <v>0.233480417983842</v>
      </c>
      <c r="AR290" s="1150">
        <v>0.22914690902704599</v>
      </c>
      <c r="AS290" s="1150">
        <v>0.25964831401475202</v>
      </c>
    </row>
    <row r="291" spans="1:45" x14ac:dyDescent="0.2">
      <c r="A291">
        <v>58833</v>
      </c>
      <c r="B291" t="s">
        <v>712</v>
      </c>
      <c r="C291" s="783">
        <v>42231</v>
      </c>
      <c r="D291">
        <v>2015</v>
      </c>
      <c r="E291" t="s">
        <v>72</v>
      </c>
      <c r="F291" t="s">
        <v>38</v>
      </c>
      <c r="G291" s="912">
        <v>32.257491000000002</v>
      </c>
      <c r="H291" s="912">
        <v>-110.156311</v>
      </c>
      <c r="I291" s="912">
        <v>5.7559740000000001</v>
      </c>
      <c r="J291" t="s">
        <v>74</v>
      </c>
      <c r="K291" t="s">
        <v>479</v>
      </c>
      <c r="L291" s="912">
        <v>75.868749999999991</v>
      </c>
      <c r="M291">
        <v>55</v>
      </c>
      <c r="N291" s="912">
        <v>1.3794318181818179</v>
      </c>
      <c r="O291" t="s">
        <v>127</v>
      </c>
      <c r="P291" t="s">
        <v>470</v>
      </c>
      <c r="Q291" t="s">
        <v>127</v>
      </c>
      <c r="R291">
        <v>180</v>
      </c>
      <c r="S291" t="s">
        <v>596</v>
      </c>
      <c r="AA291">
        <v>92.19</v>
      </c>
      <c r="AB291">
        <v>63.65</v>
      </c>
      <c r="AC291" s="784"/>
      <c r="AD291" s="1150"/>
      <c r="AE291" s="1150"/>
      <c r="AF291" s="1150"/>
      <c r="AG291" s="1150"/>
      <c r="AH291" s="1150"/>
      <c r="AI291" s="1150"/>
      <c r="AJ291" s="1150"/>
      <c r="AK291" s="1150"/>
      <c r="AL291" s="1150">
        <v>0.31943202516973002</v>
      </c>
      <c r="AM291" s="1150">
        <v>0.31488999584889998</v>
      </c>
      <c r="AN291" s="1150">
        <v>0.32610211706102099</v>
      </c>
      <c r="AO291" s="1150">
        <v>0.30874221668742202</v>
      </c>
      <c r="AP291" s="1150">
        <v>0.32576792515317099</v>
      </c>
      <c r="AQ291" s="1150">
        <v>0.31032793690327898</v>
      </c>
      <c r="AR291" s="1150">
        <v>0.30724782067247802</v>
      </c>
      <c r="AS291" s="1150">
        <v>0.27991490244914902</v>
      </c>
    </row>
    <row r="292" spans="1:45" x14ac:dyDescent="0.2">
      <c r="A292">
        <v>58017</v>
      </c>
      <c r="B292" t="s">
        <v>711</v>
      </c>
      <c r="C292" s="783">
        <v>42063</v>
      </c>
      <c r="D292">
        <v>2015</v>
      </c>
      <c r="E292" t="s">
        <v>7</v>
      </c>
      <c r="F292" t="s">
        <v>53</v>
      </c>
      <c r="G292" s="912">
        <v>35.786389</v>
      </c>
      <c r="H292" s="912">
        <v>-114.962778</v>
      </c>
      <c r="I292" s="912">
        <v>5.6636730000000002</v>
      </c>
      <c r="J292" t="s">
        <v>74</v>
      </c>
      <c r="K292" t="s">
        <v>485</v>
      </c>
      <c r="L292" s="912">
        <v>77.8</v>
      </c>
      <c r="M292">
        <v>60.8</v>
      </c>
      <c r="N292" s="912">
        <v>1.2796052631578947</v>
      </c>
      <c r="O292" t="s">
        <v>486</v>
      </c>
      <c r="P292" t="s">
        <v>486</v>
      </c>
      <c r="Q292">
        <v>25</v>
      </c>
      <c r="R292">
        <v>180</v>
      </c>
      <c r="Y292">
        <v>23.84</v>
      </c>
      <c r="Z292">
        <v>6.03</v>
      </c>
      <c r="AA292">
        <v>75.63</v>
      </c>
      <c r="AB292">
        <v>54.34</v>
      </c>
      <c r="AC292" s="784">
        <v>130.29367773276073</v>
      </c>
      <c r="AD292" s="1150"/>
      <c r="AE292" s="1150"/>
      <c r="AF292" s="1150"/>
      <c r="AG292" s="1150"/>
      <c r="AH292" s="1150"/>
      <c r="AI292" s="1150"/>
      <c r="AJ292" s="1150"/>
      <c r="AK292" s="1150"/>
      <c r="AL292" s="1150"/>
      <c r="AM292" s="1150"/>
      <c r="AN292" s="1150"/>
      <c r="AO292" s="1150"/>
      <c r="AP292" s="1150"/>
      <c r="AQ292" s="1150"/>
      <c r="AR292" s="1150"/>
      <c r="AS292" s="1150"/>
    </row>
    <row r="293" spans="1:45" x14ac:dyDescent="0.2">
      <c r="A293">
        <v>58713</v>
      </c>
      <c r="B293" t="s">
        <v>710</v>
      </c>
      <c r="C293" s="783">
        <v>42241</v>
      </c>
      <c r="D293">
        <v>2015</v>
      </c>
      <c r="E293" t="s">
        <v>7</v>
      </c>
      <c r="F293" t="s">
        <v>28</v>
      </c>
      <c r="G293" s="912">
        <v>36.728670999999999</v>
      </c>
      <c r="H293" s="912">
        <v>-120.415311</v>
      </c>
      <c r="I293" s="912">
        <v>5.2840069999999999</v>
      </c>
      <c r="J293" t="s">
        <v>74</v>
      </c>
      <c r="K293" t="s">
        <v>485</v>
      </c>
      <c r="L293" s="912">
        <v>73</v>
      </c>
      <c r="M293">
        <v>62.5</v>
      </c>
      <c r="N293" s="912">
        <v>1.1679999999999999</v>
      </c>
      <c r="O293" t="s">
        <v>127</v>
      </c>
      <c r="P293" t="s">
        <v>470</v>
      </c>
      <c r="Q293" t="s">
        <v>127</v>
      </c>
      <c r="R293">
        <v>180</v>
      </c>
      <c r="Y293">
        <v>-12.16</v>
      </c>
      <c r="Z293">
        <v>5.82</v>
      </c>
      <c r="AA293">
        <v>151.75</v>
      </c>
      <c r="AB293">
        <v>100.7</v>
      </c>
      <c r="AC293" s="784">
        <v>142.89465983366449</v>
      </c>
      <c r="AD293" s="1150"/>
      <c r="AE293" s="1150"/>
      <c r="AF293" s="1150"/>
      <c r="AG293" s="1150"/>
      <c r="AH293" s="1150"/>
      <c r="AI293" s="1150"/>
      <c r="AJ293" s="1150"/>
      <c r="AK293" s="1150"/>
      <c r="AL293" s="1150">
        <v>0.27256648451730398</v>
      </c>
      <c r="AM293" s="1150">
        <v>0.28689315068493099</v>
      </c>
      <c r="AN293" s="1150">
        <v>0.28423926940639199</v>
      </c>
      <c r="AO293" s="1150">
        <v>0.27336803652968</v>
      </c>
      <c r="AP293" s="1150">
        <v>0.26014025500910698</v>
      </c>
      <c r="AQ293" s="1150">
        <v>0.23991050228310501</v>
      </c>
      <c r="AR293" s="1150">
        <v>0.25655707762557001</v>
      </c>
      <c r="AS293" s="1150">
        <v>0.24817899543378899</v>
      </c>
    </row>
    <row r="294" spans="1:45" x14ac:dyDescent="0.2">
      <c r="A294">
        <v>58848</v>
      </c>
      <c r="B294" t="s">
        <v>709</v>
      </c>
      <c r="C294" s="783">
        <v>42368</v>
      </c>
      <c r="D294">
        <v>2015</v>
      </c>
      <c r="E294" t="s">
        <v>73</v>
      </c>
      <c r="F294" t="s">
        <v>52</v>
      </c>
      <c r="G294" s="912">
        <v>35.006731000000002</v>
      </c>
      <c r="H294" s="912">
        <v>-78.124981000000005</v>
      </c>
      <c r="I294" s="912">
        <v>4.4963610000000003</v>
      </c>
      <c r="J294" t="s">
        <v>74</v>
      </c>
      <c r="K294" t="s">
        <v>485</v>
      </c>
      <c r="L294" s="912">
        <v>87.5</v>
      </c>
      <c r="M294">
        <v>64.8</v>
      </c>
      <c r="N294" s="912">
        <v>1.3503086419753088</v>
      </c>
      <c r="O294" t="s">
        <v>486</v>
      </c>
      <c r="P294" t="s">
        <v>486</v>
      </c>
      <c r="Q294">
        <v>20</v>
      </c>
      <c r="R294">
        <v>180</v>
      </c>
      <c r="Y294">
        <v>31.03</v>
      </c>
      <c r="Z294">
        <v>7.07</v>
      </c>
      <c r="AA294">
        <v>98.02</v>
      </c>
      <c r="AB294">
        <v>69.55</v>
      </c>
      <c r="AC294" s="784"/>
      <c r="AD294" s="1150"/>
      <c r="AE294" s="1150"/>
      <c r="AF294" s="1150"/>
      <c r="AG294" s="1150"/>
      <c r="AH294" s="1150"/>
      <c r="AI294" s="1150"/>
      <c r="AJ294" s="1150"/>
      <c r="AK294" s="1150"/>
      <c r="AL294" s="1150"/>
      <c r="AM294" s="1150">
        <v>0.20431852133716599</v>
      </c>
      <c r="AN294" s="1150">
        <v>0.198938426630588</v>
      </c>
      <c r="AO294" s="1150">
        <v>0.20878431704154701</v>
      </c>
      <c r="AP294" s="1150">
        <v>0.19576840045874599</v>
      </c>
      <c r="AQ294" s="1150">
        <v>0.203855206043181</v>
      </c>
      <c r="AR294" s="1150">
        <v>0.212954154687412</v>
      </c>
      <c r="AS294" s="1150">
        <v>0.21198700603190701</v>
      </c>
    </row>
    <row r="295" spans="1:45" x14ac:dyDescent="0.2">
      <c r="A295">
        <v>58660</v>
      </c>
      <c r="B295" t="s">
        <v>708</v>
      </c>
      <c r="C295" s="783">
        <v>42353</v>
      </c>
      <c r="D295">
        <v>2015</v>
      </c>
      <c r="E295" t="s">
        <v>72</v>
      </c>
      <c r="F295" t="s">
        <v>259</v>
      </c>
      <c r="G295" s="912">
        <v>37.882778000000002</v>
      </c>
      <c r="H295" s="912">
        <v>-112.904167</v>
      </c>
      <c r="I295" s="912">
        <v>5.243563</v>
      </c>
      <c r="J295" t="s">
        <v>74</v>
      </c>
      <c r="K295" t="s">
        <v>479</v>
      </c>
      <c r="L295" s="912">
        <v>104.75</v>
      </c>
      <c r="M295">
        <v>80</v>
      </c>
      <c r="N295" s="912">
        <v>1.309375</v>
      </c>
      <c r="O295" t="s">
        <v>127</v>
      </c>
      <c r="P295" t="s">
        <v>470</v>
      </c>
      <c r="Q295" t="s">
        <v>127</v>
      </c>
      <c r="R295">
        <v>180</v>
      </c>
      <c r="Y295">
        <v>30.3</v>
      </c>
      <c r="Z295">
        <v>11.45</v>
      </c>
      <c r="AA295">
        <v>70.67</v>
      </c>
      <c r="AB295">
        <v>49.95</v>
      </c>
      <c r="AC295" s="784"/>
      <c r="AD295" s="1150"/>
      <c r="AE295" s="1150"/>
      <c r="AF295" s="1150"/>
      <c r="AG295" s="1150"/>
      <c r="AH295" s="1150"/>
      <c r="AI295" s="1150"/>
      <c r="AJ295" s="1150"/>
      <c r="AK295" s="1150"/>
      <c r="AL295" s="1150">
        <v>0.29609374999999999</v>
      </c>
      <c r="AM295" s="1150">
        <v>0.29904965753424601</v>
      </c>
      <c r="AN295" s="1150">
        <v>0.298914098173516</v>
      </c>
      <c r="AO295" s="1150">
        <v>0.28285958904109598</v>
      </c>
      <c r="AP295" s="1150">
        <v>0.30877589936247701</v>
      </c>
      <c r="AQ295" s="1150">
        <v>0.29829052511415499</v>
      </c>
      <c r="AR295" s="1150">
        <v>0.29115011415525099</v>
      </c>
      <c r="AS295" s="1150">
        <v>0.270823344748858</v>
      </c>
    </row>
    <row r="296" spans="1:45" x14ac:dyDescent="0.2">
      <c r="A296">
        <v>59944</v>
      </c>
      <c r="B296" t="s">
        <v>707</v>
      </c>
      <c r="C296" s="783">
        <v>42339</v>
      </c>
      <c r="D296">
        <v>2015</v>
      </c>
      <c r="E296" t="s">
        <v>1</v>
      </c>
      <c r="F296" t="s">
        <v>52</v>
      </c>
      <c r="G296" s="912">
        <v>35.819031000000003</v>
      </c>
      <c r="H296" s="912">
        <v>-77.483641000000006</v>
      </c>
      <c r="I296" s="912">
        <v>4.4406879999999997</v>
      </c>
      <c r="J296" t="s">
        <v>74</v>
      </c>
      <c r="K296" t="s">
        <v>479</v>
      </c>
      <c r="L296" s="912">
        <v>112.09848</v>
      </c>
      <c r="M296">
        <v>81</v>
      </c>
      <c r="N296" s="912">
        <v>1.3243510506798517</v>
      </c>
      <c r="O296" t="s">
        <v>127</v>
      </c>
      <c r="P296" t="s">
        <v>470</v>
      </c>
      <c r="Q296" t="s">
        <v>127</v>
      </c>
      <c r="R296">
        <v>181</v>
      </c>
      <c r="Y296">
        <v>29.24</v>
      </c>
      <c r="AA296">
        <v>113.3</v>
      </c>
      <c r="AB296">
        <v>78.78</v>
      </c>
      <c r="AC296" s="784"/>
      <c r="AD296" s="1150"/>
      <c r="AE296" s="1150"/>
      <c r="AF296" s="1150"/>
      <c r="AG296" s="1150"/>
      <c r="AH296" s="1150"/>
      <c r="AI296" s="1150"/>
      <c r="AJ296" s="1150"/>
      <c r="AK296" s="1150"/>
      <c r="AL296" s="1150">
        <v>0.233672614630416</v>
      </c>
      <c r="AM296" s="1150">
        <v>0.24081402559332499</v>
      </c>
      <c r="AN296" s="1150">
        <v>0.22003354191329799</v>
      </c>
      <c r="AO296" s="1150">
        <v>0.220701561531089</v>
      </c>
      <c r="AP296" s="1150">
        <v>0.21530448177382</v>
      </c>
      <c r="AQ296" s="1150">
        <v>0.21548565308078199</v>
      </c>
      <c r="AR296" s="1150">
        <v>0.229717007723096</v>
      </c>
      <c r="AS296" s="1150">
        <v>0.205389255313151</v>
      </c>
    </row>
    <row r="297" spans="1:45" x14ac:dyDescent="0.2">
      <c r="A297">
        <v>59450</v>
      </c>
      <c r="B297" t="s">
        <v>706</v>
      </c>
      <c r="C297" s="783">
        <v>42339</v>
      </c>
      <c r="D297">
        <v>2015</v>
      </c>
      <c r="E297" t="s">
        <v>73</v>
      </c>
      <c r="F297" t="s">
        <v>35</v>
      </c>
      <c r="G297" s="912">
        <v>30.992740999999999</v>
      </c>
      <c r="H297" s="912">
        <v>-84.635380999999995</v>
      </c>
      <c r="I297" s="912">
        <v>4.7772379999999997</v>
      </c>
      <c r="J297" t="s">
        <v>74</v>
      </c>
      <c r="K297" t="s">
        <v>485</v>
      </c>
      <c r="L297" s="912">
        <v>110</v>
      </c>
      <c r="M297">
        <v>81.06</v>
      </c>
      <c r="N297" s="912">
        <v>1.3570194917345175</v>
      </c>
      <c r="O297" t="s">
        <v>127</v>
      </c>
      <c r="P297" t="s">
        <v>470</v>
      </c>
      <c r="Q297" t="s">
        <v>127</v>
      </c>
      <c r="R297">
        <v>180</v>
      </c>
      <c r="Y297">
        <v>29.46</v>
      </c>
      <c r="Z297">
        <v>31.72</v>
      </c>
      <c r="AA297">
        <v>87.77</v>
      </c>
      <c r="AB297">
        <v>61.89</v>
      </c>
      <c r="AC297" s="784">
        <v>64.409334834049417</v>
      </c>
      <c r="AD297" s="1150"/>
      <c r="AE297" s="1150"/>
      <c r="AF297" s="1150"/>
      <c r="AG297" s="1150"/>
      <c r="AH297" s="1150"/>
      <c r="AI297" s="1150"/>
      <c r="AJ297" s="1150"/>
      <c r="AK297" s="1150"/>
      <c r="AL297" s="1150">
        <v>0.28293203551912499</v>
      </c>
      <c r="AM297" s="1150">
        <v>0.264640410958904</v>
      </c>
      <c r="AN297" s="1150">
        <v>0.249942922374429</v>
      </c>
      <c r="AO297" s="1150">
        <v>0.263858447488584</v>
      </c>
      <c r="AP297" s="1150">
        <v>0.24701161202185701</v>
      </c>
      <c r="AQ297" s="1150">
        <v>0.21918807077625499</v>
      </c>
      <c r="AR297" s="1150">
        <v>0.23714469178082101</v>
      </c>
      <c r="AS297" s="1150">
        <v>0.24160326585977801</v>
      </c>
    </row>
    <row r="298" spans="1:45" x14ac:dyDescent="0.2">
      <c r="A298">
        <v>59205</v>
      </c>
      <c r="B298" t="s">
        <v>705</v>
      </c>
      <c r="C298" s="783">
        <v>42339</v>
      </c>
      <c r="D298">
        <v>2015</v>
      </c>
      <c r="E298" t="s">
        <v>2</v>
      </c>
      <c r="F298" t="s">
        <v>15</v>
      </c>
      <c r="G298" s="912">
        <v>29.218791</v>
      </c>
      <c r="H298" s="912">
        <v>-99.705760999999995</v>
      </c>
      <c r="I298" s="912">
        <v>4.8883859999999997</v>
      </c>
      <c r="J298" t="s">
        <v>74</v>
      </c>
      <c r="K298" t="s">
        <v>479</v>
      </c>
      <c r="L298" s="912">
        <v>118</v>
      </c>
      <c r="M298">
        <v>95</v>
      </c>
      <c r="N298" s="912">
        <v>1.2421052631578948</v>
      </c>
      <c r="O298" t="s">
        <v>127</v>
      </c>
      <c r="P298" t="s">
        <v>536</v>
      </c>
      <c r="Q298" t="s">
        <v>127</v>
      </c>
      <c r="Y298">
        <v>72.14</v>
      </c>
      <c r="AA298">
        <v>125.56</v>
      </c>
      <c r="AB298">
        <v>85.06</v>
      </c>
      <c r="AC298" s="784"/>
      <c r="AD298" s="1150"/>
      <c r="AE298" s="1150"/>
      <c r="AF298" s="1150"/>
      <c r="AG298" s="1150"/>
      <c r="AH298" s="1150"/>
      <c r="AI298" s="1150"/>
      <c r="AJ298" s="1150"/>
      <c r="AK298" s="1150"/>
      <c r="AL298" s="1150">
        <v>0.259336353178027</v>
      </c>
      <c r="AM298" s="1150">
        <v>0.27531002162941598</v>
      </c>
      <c r="AN298" s="1150">
        <v>0.236440759432828</v>
      </c>
      <c r="AO298" s="1150">
        <v>0.23817712088440199</v>
      </c>
      <c r="AP298" s="1150">
        <v>0.24201898188093099</v>
      </c>
      <c r="AQ298" s="1150">
        <v>0.242702475366498</v>
      </c>
      <c r="AR298" s="1150">
        <v>0.24781302571497199</v>
      </c>
      <c r="AS298" s="1150">
        <v>0.236814467676039</v>
      </c>
    </row>
    <row r="299" spans="1:45" x14ac:dyDescent="0.2">
      <c r="A299">
        <v>59339</v>
      </c>
      <c r="B299" t="s">
        <v>704</v>
      </c>
      <c r="C299" s="783">
        <v>42338</v>
      </c>
      <c r="D299">
        <v>2015</v>
      </c>
      <c r="E299" t="s">
        <v>7</v>
      </c>
      <c r="F299" t="s">
        <v>28</v>
      </c>
      <c r="G299" s="912">
        <v>37.121521000000001</v>
      </c>
      <c r="H299" s="912">
        <v>-121.04959100000001</v>
      </c>
      <c r="I299" s="912">
        <v>5.2071690000000004</v>
      </c>
      <c r="J299" t="s">
        <v>74</v>
      </c>
      <c r="K299" t="s">
        <v>479</v>
      </c>
      <c r="L299" s="912">
        <v>135.6</v>
      </c>
      <c r="M299">
        <v>105.1</v>
      </c>
      <c r="N299" s="912">
        <v>1.2901998097050429</v>
      </c>
      <c r="O299" t="s">
        <v>127</v>
      </c>
      <c r="P299" t="s">
        <v>470</v>
      </c>
      <c r="Q299" t="s">
        <v>127</v>
      </c>
      <c r="R299">
        <v>180</v>
      </c>
      <c r="Y299">
        <v>38.43</v>
      </c>
      <c r="Z299">
        <v>5.39</v>
      </c>
      <c r="AA299">
        <v>156.75</v>
      </c>
      <c r="AB299">
        <v>104.47</v>
      </c>
      <c r="AC299" s="784">
        <v>141.60115774985525</v>
      </c>
      <c r="AD299" s="1150"/>
      <c r="AE299" s="1150"/>
      <c r="AF299" s="1150"/>
      <c r="AG299" s="1150"/>
      <c r="AH299" s="1150"/>
      <c r="AI299" s="1150"/>
      <c r="AJ299" s="1150"/>
      <c r="AK299" s="1150"/>
      <c r="AL299" s="1150">
        <v>0.29615610031707401</v>
      </c>
      <c r="AM299" s="1150">
        <v>0.296015315829528</v>
      </c>
      <c r="AN299" s="1150">
        <v>0.29997463216641301</v>
      </c>
      <c r="AO299" s="1150">
        <v>0.273545577541011</v>
      </c>
      <c r="AP299" s="1150">
        <v>0.28047734095662102</v>
      </c>
      <c r="AQ299" s="1150">
        <v>0.29090457466599001</v>
      </c>
      <c r="AR299" s="1150">
        <v>0.29798325722983199</v>
      </c>
      <c r="AS299" s="1150">
        <v>0.231945874553045</v>
      </c>
    </row>
    <row r="300" spans="1:45" x14ac:dyDescent="0.2">
      <c r="A300">
        <v>57275</v>
      </c>
      <c r="B300" t="s">
        <v>703</v>
      </c>
      <c r="C300" s="783">
        <v>42338</v>
      </c>
      <c r="D300">
        <v>2015</v>
      </c>
      <c r="E300" t="s">
        <v>72</v>
      </c>
      <c r="F300" t="s">
        <v>53</v>
      </c>
      <c r="G300" s="912">
        <v>38.238871000000003</v>
      </c>
      <c r="H300" s="912">
        <v>-117.363551</v>
      </c>
      <c r="I300" s="912">
        <v>5.5553530000000002</v>
      </c>
      <c r="J300" t="s">
        <v>469</v>
      </c>
      <c r="K300" t="s">
        <v>389</v>
      </c>
      <c r="L300" s="912"/>
      <c r="M300">
        <v>110</v>
      </c>
      <c r="N300" s="912"/>
      <c r="O300" t="s">
        <v>127</v>
      </c>
      <c r="P300" t="s">
        <v>536</v>
      </c>
      <c r="Q300" t="s">
        <v>127</v>
      </c>
      <c r="S300" t="s">
        <v>590</v>
      </c>
      <c r="T300" t="s">
        <v>591</v>
      </c>
      <c r="V300">
        <v>2015</v>
      </c>
      <c r="W300">
        <v>110</v>
      </c>
      <c r="X300">
        <v>1100</v>
      </c>
      <c r="Y300">
        <v>30.07</v>
      </c>
      <c r="Z300">
        <v>10.11</v>
      </c>
      <c r="AC300" s="784"/>
      <c r="AD300" s="1150"/>
      <c r="AE300" s="1150"/>
      <c r="AF300" s="1150"/>
      <c r="AG300" s="1150"/>
      <c r="AH300" s="1150"/>
      <c r="AI300" s="1150"/>
      <c r="AJ300" s="1150"/>
      <c r="AK300" s="1150"/>
      <c r="AL300" s="1150">
        <v>0.13210711520947099</v>
      </c>
      <c r="AM300" s="1150">
        <v>4.3616645911166402E-2</v>
      </c>
      <c r="AN300" s="1150">
        <v>0.203206724782067</v>
      </c>
      <c r="AO300" s="1150">
        <v>5.2063096720630898E-2</v>
      </c>
      <c r="AP300" s="1150"/>
      <c r="AQ300" s="1150">
        <v>7.7543586550435806E-2</v>
      </c>
      <c r="AR300" s="1150">
        <v>0.10446865919468599</v>
      </c>
      <c r="AS300" s="1150">
        <v>8.3266915732669103E-2</v>
      </c>
    </row>
    <row r="301" spans="1:45" x14ac:dyDescent="0.2">
      <c r="A301">
        <v>58915</v>
      </c>
      <c r="B301" t="s">
        <v>702</v>
      </c>
      <c r="C301" s="783">
        <v>42035</v>
      </c>
      <c r="D301">
        <v>2015</v>
      </c>
      <c r="E301" t="s">
        <v>72</v>
      </c>
      <c r="F301" t="s">
        <v>53</v>
      </c>
      <c r="G301" s="912">
        <v>35.889418999999997</v>
      </c>
      <c r="H301" s="912">
        <v>-114.95791199999999</v>
      </c>
      <c r="I301" s="912">
        <v>5.4780170000000004</v>
      </c>
      <c r="J301" t="s">
        <v>74</v>
      </c>
      <c r="K301" t="s">
        <v>479</v>
      </c>
      <c r="L301" s="912">
        <v>344.98</v>
      </c>
      <c r="M301">
        <v>255</v>
      </c>
      <c r="N301" s="912">
        <v>1.3528627450980393</v>
      </c>
      <c r="O301" t="s">
        <v>486</v>
      </c>
      <c r="P301" t="s">
        <v>486</v>
      </c>
      <c r="Q301">
        <v>16</v>
      </c>
      <c r="R301">
        <v>180</v>
      </c>
      <c r="Y301">
        <v>24.39</v>
      </c>
      <c r="Z301">
        <v>7.5</v>
      </c>
      <c r="AA301">
        <v>90.53</v>
      </c>
      <c r="AB301">
        <v>62.98</v>
      </c>
      <c r="AC301" s="784">
        <v>100.85515993644231</v>
      </c>
      <c r="AD301" s="1150"/>
      <c r="AE301" s="1150"/>
      <c r="AF301" s="1150"/>
      <c r="AG301" s="1150"/>
      <c r="AH301" s="1150"/>
      <c r="AI301" s="1150"/>
      <c r="AJ301" s="1150"/>
      <c r="AK301" s="1150"/>
      <c r="AL301" s="1150">
        <v>0.27588979963570098</v>
      </c>
      <c r="AM301" s="1150">
        <v>0.27751643835616402</v>
      </c>
      <c r="AN301" s="1150">
        <v>0.28030410958904101</v>
      </c>
      <c r="AO301" s="1150">
        <v>0.27038858447488501</v>
      </c>
      <c r="AP301" s="1150">
        <v>0.28643670309653901</v>
      </c>
      <c r="AQ301" s="1150">
        <v>0.27636347031963399</v>
      </c>
      <c r="AR301" s="1150">
        <v>0.281783561643835</v>
      </c>
      <c r="AS301" s="1150">
        <v>0.26749798549556802</v>
      </c>
    </row>
    <row r="302" spans="1:45" x14ac:dyDescent="0.2">
      <c r="A302">
        <v>58389</v>
      </c>
      <c r="B302" t="s">
        <v>701</v>
      </c>
      <c r="C302" s="783">
        <v>42185</v>
      </c>
      <c r="D302">
        <v>2015</v>
      </c>
      <c r="E302" t="s">
        <v>7</v>
      </c>
      <c r="F302" t="s">
        <v>28</v>
      </c>
      <c r="G302" s="912">
        <v>34.848610999999998</v>
      </c>
      <c r="H302" s="912">
        <v>-118.352778</v>
      </c>
      <c r="I302" s="912">
        <v>5.7757949999999996</v>
      </c>
      <c r="J302" t="s">
        <v>74</v>
      </c>
      <c r="K302" t="s">
        <v>479</v>
      </c>
      <c r="L302" s="912">
        <v>349.5</v>
      </c>
      <c r="M302">
        <v>279.5</v>
      </c>
      <c r="N302" s="912">
        <v>1.3243510506798517</v>
      </c>
      <c r="O302" t="s">
        <v>127</v>
      </c>
      <c r="P302" t="s">
        <v>470</v>
      </c>
      <c r="Q302" t="s">
        <v>127</v>
      </c>
      <c r="R302">
        <v>180</v>
      </c>
      <c r="Y302">
        <v>20.67</v>
      </c>
      <c r="Z302">
        <v>5.09</v>
      </c>
      <c r="AA302">
        <v>140.03</v>
      </c>
      <c r="AB302">
        <v>93.48</v>
      </c>
      <c r="AC302" s="784">
        <v>125.64870234866511</v>
      </c>
      <c r="AD302" s="1150"/>
      <c r="AE302" s="1150"/>
      <c r="AF302" s="1150"/>
      <c r="AG302" s="1150"/>
      <c r="AH302" s="1150"/>
      <c r="AI302" s="1150"/>
      <c r="AJ302" s="1150"/>
      <c r="AK302" s="1150"/>
      <c r="AL302" s="1150">
        <v>0.31331322508830001</v>
      </c>
      <c r="AM302" s="1150">
        <v>0.31431114057053</v>
      </c>
      <c r="AN302" s="1150">
        <v>0.32327212320583898</v>
      </c>
      <c r="AO302" s="1150">
        <v>0.30947652247917301</v>
      </c>
      <c r="AP302" s="1150">
        <v>0.29701036749776299</v>
      </c>
      <c r="AQ302" s="1150">
        <v>0.32337727696764301</v>
      </c>
      <c r="AR302" s="1150">
        <v>0.32595456702836201</v>
      </c>
      <c r="AS302" s="1150">
        <v>0.26693745354146697</v>
      </c>
    </row>
    <row r="303" spans="1:45" x14ac:dyDescent="0.2">
      <c r="A303">
        <v>58388</v>
      </c>
      <c r="B303" t="s">
        <v>700</v>
      </c>
      <c r="C303" s="783">
        <v>42185</v>
      </c>
      <c r="D303">
        <v>2015</v>
      </c>
      <c r="E303" t="s">
        <v>7</v>
      </c>
      <c r="F303" t="s">
        <v>28</v>
      </c>
      <c r="G303" s="912">
        <v>34.813870999999999</v>
      </c>
      <c r="H303" s="912">
        <v>-118.38936099999999</v>
      </c>
      <c r="I303" s="912">
        <v>5.7757949999999996</v>
      </c>
      <c r="J303" t="s">
        <v>74</v>
      </c>
      <c r="K303" t="s">
        <v>479</v>
      </c>
      <c r="L303" s="912">
        <v>397.8</v>
      </c>
      <c r="M303">
        <v>314.39999999999998</v>
      </c>
      <c r="N303" s="912">
        <v>1.3243510506798519</v>
      </c>
      <c r="O303" t="s">
        <v>127</v>
      </c>
      <c r="P303" t="s">
        <v>470</v>
      </c>
      <c r="Q303" t="s">
        <v>127</v>
      </c>
      <c r="R303">
        <v>180</v>
      </c>
      <c r="Y303">
        <v>20.88</v>
      </c>
      <c r="Z303">
        <v>4.43</v>
      </c>
      <c r="AA303">
        <v>128.94</v>
      </c>
      <c r="AB303">
        <v>86.19</v>
      </c>
      <c r="AC303" s="784">
        <v>125.3954676355618</v>
      </c>
      <c r="AD303" s="1150"/>
      <c r="AE303" s="1150"/>
      <c r="AF303" s="1150"/>
      <c r="AG303" s="1150"/>
      <c r="AH303" s="1150"/>
      <c r="AI303" s="1150"/>
      <c r="AJ303" s="1150"/>
      <c r="AK303" s="1150"/>
      <c r="AL303" s="1150">
        <v>0.24313717909062699</v>
      </c>
      <c r="AM303" s="1150">
        <v>0.32506641107377698</v>
      </c>
      <c r="AN303" s="1150">
        <v>0.32535718388328799</v>
      </c>
      <c r="AO303" s="1150">
        <v>0.309391961747221</v>
      </c>
      <c r="AP303" s="1150">
        <v>0.29582087500429599</v>
      </c>
      <c r="AQ303" s="1150">
        <v>0.32033578874816898</v>
      </c>
      <c r="AR303" s="1150">
        <v>0.33248147669509698</v>
      </c>
      <c r="AS303" s="1150">
        <v>0.30660016324491302</v>
      </c>
    </row>
    <row r="304" spans="1:45" x14ac:dyDescent="0.2">
      <c r="A304">
        <v>60187</v>
      </c>
      <c r="B304" t="s">
        <v>945</v>
      </c>
      <c r="C304" s="783">
        <v>42695</v>
      </c>
      <c r="D304">
        <v>2016</v>
      </c>
      <c r="E304" t="s">
        <v>7</v>
      </c>
      <c r="F304" t="s">
        <v>28</v>
      </c>
      <c r="G304" s="912">
        <v>34.687041000000001</v>
      </c>
      <c r="H304" s="912">
        <v>-118.312281</v>
      </c>
      <c r="I304" s="912">
        <v>5.6208549999999997</v>
      </c>
      <c r="J304" t="s">
        <v>74</v>
      </c>
      <c r="K304" t="s">
        <v>479</v>
      </c>
      <c r="L304" s="912">
        <v>6.25</v>
      </c>
      <c r="M304">
        <v>5.0010000000000003</v>
      </c>
      <c r="N304" s="912">
        <v>1.2497500499900018</v>
      </c>
      <c r="O304" t="s">
        <v>127</v>
      </c>
      <c r="P304" t="s">
        <v>470</v>
      </c>
      <c r="Q304" t="s">
        <v>127</v>
      </c>
      <c r="R304">
        <v>180</v>
      </c>
      <c r="Y304">
        <v>22.17</v>
      </c>
      <c r="Z304">
        <v>5.0999999999999996</v>
      </c>
      <c r="AA304">
        <v>71.8</v>
      </c>
      <c r="AB304">
        <v>49.93</v>
      </c>
      <c r="AC304" s="784"/>
      <c r="AD304" s="1150"/>
      <c r="AE304" s="1150"/>
      <c r="AF304" s="1150"/>
      <c r="AG304" s="1150"/>
      <c r="AH304" s="1150"/>
      <c r="AI304" s="1150"/>
      <c r="AJ304" s="1150"/>
      <c r="AK304" s="1150"/>
      <c r="AL304" s="1150"/>
      <c r="AM304" s="1150"/>
      <c r="AN304" s="1150"/>
      <c r="AO304" s="1150"/>
      <c r="AP304" s="1150"/>
      <c r="AQ304" s="1150"/>
      <c r="AR304" s="1150"/>
      <c r="AS304" s="1150">
        <v>0.28690608910181398</v>
      </c>
    </row>
    <row r="305" spans="1:45" x14ac:dyDescent="0.2">
      <c r="A305">
        <v>59854</v>
      </c>
      <c r="B305" t="s">
        <v>944</v>
      </c>
      <c r="C305" s="783">
        <v>42614</v>
      </c>
      <c r="D305">
        <v>2016</v>
      </c>
      <c r="E305" t="s">
        <v>1</v>
      </c>
      <c r="F305" t="s">
        <v>48</v>
      </c>
      <c r="G305" s="912">
        <v>41.713290999999998</v>
      </c>
      <c r="H305" s="912">
        <v>-86.487091000000007</v>
      </c>
      <c r="I305" s="912">
        <v>3.8344800000000001</v>
      </c>
      <c r="J305" t="s">
        <v>74</v>
      </c>
      <c r="K305" t="s">
        <v>485</v>
      </c>
      <c r="L305" s="912">
        <v>6.46875</v>
      </c>
      <c r="M305">
        <v>5.01</v>
      </c>
      <c r="N305" s="912">
        <v>1.2911676646706587</v>
      </c>
      <c r="O305" t="s">
        <v>486</v>
      </c>
      <c r="P305" t="s">
        <v>486</v>
      </c>
      <c r="Q305">
        <v>25</v>
      </c>
      <c r="R305">
        <v>180</v>
      </c>
      <c r="Y305">
        <v>31.2</v>
      </c>
      <c r="AA305">
        <v>121.19</v>
      </c>
      <c r="AB305">
        <v>83.93</v>
      </c>
      <c r="AC305" s="784"/>
      <c r="AD305" s="1150"/>
      <c r="AE305" s="1150"/>
      <c r="AF305" s="1150"/>
      <c r="AG305" s="1150"/>
      <c r="AH305" s="1150"/>
      <c r="AI305" s="1150"/>
      <c r="AJ305" s="1150"/>
      <c r="AK305" s="1150"/>
      <c r="AL305" s="1150"/>
      <c r="AM305" s="1150"/>
      <c r="AN305" s="1150"/>
      <c r="AO305" s="1150"/>
      <c r="AP305" s="1150"/>
      <c r="AQ305" s="1150"/>
      <c r="AR305" s="1150"/>
      <c r="AS305" s="1150">
        <v>0.182762329222832</v>
      </c>
    </row>
    <row r="306" spans="1:45" x14ac:dyDescent="0.2">
      <c r="A306">
        <v>60071</v>
      </c>
      <c r="B306" t="s">
        <v>943</v>
      </c>
      <c r="C306" s="783">
        <v>42628</v>
      </c>
      <c r="D306">
        <v>2016</v>
      </c>
      <c r="E306" t="s">
        <v>73</v>
      </c>
      <c r="F306" t="s">
        <v>27</v>
      </c>
      <c r="G306" s="912">
        <v>30.122551000000001</v>
      </c>
      <c r="H306" s="912">
        <v>-83.561060999999995</v>
      </c>
      <c r="I306" s="912">
        <v>4.7835599999999996</v>
      </c>
      <c r="J306" t="s">
        <v>74</v>
      </c>
      <c r="K306" t="s">
        <v>479</v>
      </c>
      <c r="L306" s="912">
        <v>6.7488000000000001</v>
      </c>
      <c r="M306">
        <v>5.0999999999999996</v>
      </c>
      <c r="N306" s="912">
        <v>1.323294117647059</v>
      </c>
      <c r="O306" t="s">
        <v>486</v>
      </c>
      <c r="P306" t="s">
        <v>486</v>
      </c>
      <c r="Q306">
        <v>20</v>
      </c>
      <c r="R306">
        <v>180</v>
      </c>
      <c r="Y306">
        <v>22.11</v>
      </c>
      <c r="Z306">
        <v>36.44</v>
      </c>
      <c r="AA306">
        <v>125.93</v>
      </c>
      <c r="AB306">
        <v>88.27</v>
      </c>
      <c r="AC306" s="784"/>
      <c r="AD306" s="1150"/>
      <c r="AE306" s="1150"/>
      <c r="AF306" s="1150"/>
      <c r="AG306" s="1150"/>
      <c r="AH306" s="1150"/>
      <c r="AI306" s="1150"/>
      <c r="AJ306" s="1150"/>
      <c r="AK306" s="1150"/>
      <c r="AL306" s="1150"/>
      <c r="AM306" s="1150">
        <v>0.17891037693616199</v>
      </c>
      <c r="AN306" s="1150">
        <v>0.104015578834273</v>
      </c>
      <c r="AO306" s="1150">
        <v>0.194824961948249</v>
      </c>
      <c r="AP306" s="1150">
        <v>0.19933747633844001</v>
      </c>
      <c r="AQ306" s="1150">
        <v>0.143365565404243</v>
      </c>
      <c r="AR306" s="1150">
        <v>0.17309069746620101</v>
      </c>
      <c r="AS306" s="1150">
        <v>0.16129465484823999</v>
      </c>
    </row>
    <row r="307" spans="1:45" x14ac:dyDescent="0.2">
      <c r="A307">
        <v>60410</v>
      </c>
      <c r="B307" t="s">
        <v>942</v>
      </c>
      <c r="C307" s="783">
        <v>42614</v>
      </c>
      <c r="D307">
        <v>2016</v>
      </c>
      <c r="E307" t="s">
        <v>4</v>
      </c>
      <c r="F307" t="s">
        <v>48</v>
      </c>
      <c r="G307" s="912">
        <v>39.134551000000002</v>
      </c>
      <c r="H307" s="912">
        <v>-87.414490999999998</v>
      </c>
      <c r="I307" s="912">
        <v>4.1145120000000004</v>
      </c>
      <c r="J307" t="s">
        <v>74</v>
      </c>
      <c r="K307" t="s">
        <v>485</v>
      </c>
      <c r="L307" s="912">
        <v>7</v>
      </c>
      <c r="M307">
        <v>5.2</v>
      </c>
      <c r="N307" s="912">
        <v>1.346153846153846</v>
      </c>
      <c r="O307" t="s">
        <v>486</v>
      </c>
      <c r="P307" t="s">
        <v>486</v>
      </c>
      <c r="Q307">
        <v>20</v>
      </c>
      <c r="R307">
        <v>180</v>
      </c>
      <c r="Y307">
        <v>30.92</v>
      </c>
      <c r="Z307">
        <v>16.420000000000002</v>
      </c>
      <c r="AA307">
        <v>152.41</v>
      </c>
      <c r="AB307">
        <v>106.1</v>
      </c>
      <c r="AC307" s="784"/>
      <c r="AD307" s="1150"/>
      <c r="AE307" s="1150"/>
      <c r="AF307" s="1150"/>
      <c r="AG307" s="1150"/>
      <c r="AH307" s="1150"/>
      <c r="AI307" s="1150"/>
      <c r="AJ307" s="1150"/>
      <c r="AK307" s="1150"/>
      <c r="AL307" s="1150"/>
      <c r="AM307" s="1150">
        <v>0.21169213206884399</v>
      </c>
      <c r="AN307" s="1150">
        <v>0.14844573234984099</v>
      </c>
      <c r="AO307" s="1150">
        <v>0.19865208991921299</v>
      </c>
      <c r="AP307" s="1150">
        <v>0.19587624351968599</v>
      </c>
      <c r="AQ307" s="1150">
        <v>0.197225149279943</v>
      </c>
      <c r="AR307" s="1150">
        <v>0.18989286968739</v>
      </c>
      <c r="AS307" s="1150">
        <v>0.123221812434141</v>
      </c>
    </row>
    <row r="308" spans="1:45" x14ac:dyDescent="0.2">
      <c r="A308">
        <v>60864</v>
      </c>
      <c r="B308" t="s">
        <v>941</v>
      </c>
      <c r="C308" s="783">
        <v>42733</v>
      </c>
      <c r="D308">
        <v>2016</v>
      </c>
      <c r="E308" t="s">
        <v>4</v>
      </c>
      <c r="F308" t="s">
        <v>48</v>
      </c>
      <c r="G308" s="912">
        <v>40.474390999999997</v>
      </c>
      <c r="H308" s="912">
        <v>-86.146180999999999</v>
      </c>
      <c r="I308" s="912">
        <v>3.9513750000000001</v>
      </c>
      <c r="J308" t="s">
        <v>74</v>
      </c>
      <c r="K308" t="s">
        <v>479</v>
      </c>
      <c r="L308" s="912">
        <v>7.15158</v>
      </c>
      <c r="M308">
        <v>5.4</v>
      </c>
      <c r="N308" s="912">
        <v>1.3243666666666667</v>
      </c>
      <c r="O308" t="s">
        <v>486</v>
      </c>
      <c r="P308" t="s">
        <v>486</v>
      </c>
      <c r="Q308">
        <v>30</v>
      </c>
      <c r="R308">
        <v>180</v>
      </c>
      <c r="Y308">
        <v>35.39</v>
      </c>
      <c r="Z308">
        <v>15.29</v>
      </c>
      <c r="AA308">
        <v>126.74</v>
      </c>
      <c r="AB308">
        <v>89.96</v>
      </c>
      <c r="AC308" s="784"/>
      <c r="AD308" s="1150"/>
      <c r="AE308" s="1150"/>
      <c r="AF308" s="1150"/>
      <c r="AG308" s="1150"/>
      <c r="AH308" s="1150"/>
      <c r="AI308" s="1150"/>
      <c r="AJ308" s="1150"/>
      <c r="AK308" s="1150"/>
      <c r="AL308" s="1150"/>
      <c r="AM308" s="1150">
        <v>0.18423389142567201</v>
      </c>
      <c r="AN308" s="1150">
        <v>0.174678674107897</v>
      </c>
      <c r="AO308" s="1150">
        <v>0.170133603923558</v>
      </c>
      <c r="AP308" s="1150">
        <v>0.164883120825743</v>
      </c>
      <c r="AQ308" s="1150">
        <v>0.164806358870285</v>
      </c>
      <c r="AR308" s="1150">
        <v>0.16265009301538899</v>
      </c>
      <c r="AS308" s="1150">
        <v>0.132610350076103</v>
      </c>
    </row>
    <row r="309" spans="1:45" x14ac:dyDescent="0.2">
      <c r="A309">
        <v>60266</v>
      </c>
      <c r="B309" t="s">
        <v>940</v>
      </c>
      <c r="C309" s="783">
        <v>42644</v>
      </c>
      <c r="D309">
        <v>2016</v>
      </c>
      <c r="E309" t="s">
        <v>1</v>
      </c>
      <c r="F309" t="s">
        <v>24</v>
      </c>
      <c r="G309" s="912">
        <v>39.503221000000003</v>
      </c>
      <c r="H309" s="912">
        <v>-74.964031000000006</v>
      </c>
      <c r="I309" s="912">
        <v>4.1014710000000001</v>
      </c>
      <c r="J309" t="s">
        <v>74</v>
      </c>
      <c r="K309" t="s">
        <v>479</v>
      </c>
      <c r="L309" s="912">
        <v>7.1460900000000001</v>
      </c>
      <c r="M309">
        <v>5.9</v>
      </c>
      <c r="N309" s="912">
        <v>1.2112016949152542</v>
      </c>
      <c r="O309" t="s">
        <v>486</v>
      </c>
      <c r="P309" t="s">
        <v>486</v>
      </c>
      <c r="Q309">
        <v>20</v>
      </c>
      <c r="R309">
        <v>184</v>
      </c>
      <c r="Y309">
        <v>22.41</v>
      </c>
      <c r="AA309">
        <v>111.88</v>
      </c>
      <c r="AB309">
        <v>77.510000000000005</v>
      </c>
      <c r="AC309" s="784"/>
      <c r="AD309" s="1150"/>
      <c r="AE309" s="1150"/>
      <c r="AF309" s="1150"/>
      <c r="AG309" s="1150"/>
      <c r="AH309" s="1150"/>
      <c r="AI309" s="1150"/>
      <c r="AJ309" s="1150"/>
      <c r="AK309" s="1150"/>
      <c r="AL309" s="1150"/>
      <c r="AM309" s="1150">
        <v>0.18798854577818999</v>
      </c>
      <c r="AN309" s="1150">
        <v>0.167150375357944</v>
      </c>
      <c r="AO309" s="1150">
        <v>0.19731444934602499</v>
      </c>
      <c r="AP309" s="1150">
        <v>0.18149331604457999</v>
      </c>
      <c r="AQ309" s="1150">
        <v>0.19272889095271201</v>
      </c>
      <c r="AR309" s="1150">
        <v>0.19789489977555899</v>
      </c>
      <c r="AS309" s="1150">
        <v>0.18858834455537399</v>
      </c>
    </row>
    <row r="310" spans="1:45" x14ac:dyDescent="0.2">
      <c r="A310">
        <v>60330</v>
      </c>
      <c r="B310" t="s">
        <v>939</v>
      </c>
      <c r="C310" s="783">
        <v>42643</v>
      </c>
      <c r="D310">
        <v>2016</v>
      </c>
      <c r="E310" t="s">
        <v>72</v>
      </c>
      <c r="F310" t="s">
        <v>29</v>
      </c>
      <c r="G310" s="912">
        <v>43.936870999999996</v>
      </c>
      <c r="H310" s="912">
        <v>-117.382891</v>
      </c>
      <c r="I310" s="912">
        <v>4.5567039999999999</v>
      </c>
      <c r="J310" t="s">
        <v>74</v>
      </c>
      <c r="K310" t="s">
        <v>479</v>
      </c>
      <c r="L310" s="912">
        <v>7.8545999999999996</v>
      </c>
      <c r="M310">
        <v>6</v>
      </c>
      <c r="N310" s="912">
        <v>1.3090999999999999</v>
      </c>
      <c r="O310" t="s">
        <v>127</v>
      </c>
      <c r="P310" t="s">
        <v>470</v>
      </c>
      <c r="Q310" t="s">
        <v>127</v>
      </c>
      <c r="R310">
        <v>180</v>
      </c>
      <c r="Y310">
        <v>39.64</v>
      </c>
      <c r="Z310">
        <v>20.43</v>
      </c>
      <c r="AA310">
        <v>87.2</v>
      </c>
      <c r="AB310">
        <v>60.67</v>
      </c>
      <c r="AC310" s="784"/>
      <c r="AD310" s="1150"/>
      <c r="AE310" s="1150"/>
      <c r="AF310" s="1150"/>
      <c r="AG310" s="1150"/>
      <c r="AH310" s="1150"/>
      <c r="AI310" s="1150"/>
      <c r="AJ310" s="1150"/>
      <c r="AK310" s="1150"/>
      <c r="AL310" s="1150"/>
      <c r="AM310" s="1150">
        <v>0.23165905631659001</v>
      </c>
      <c r="AN310" s="1150">
        <v>0.25481354642313497</v>
      </c>
      <c r="AO310" s="1150">
        <v>0.256050228310502</v>
      </c>
      <c r="AP310" s="1150">
        <v>0.25658394049787397</v>
      </c>
      <c r="AQ310" s="1150">
        <v>0.25180745814307398</v>
      </c>
      <c r="AR310" s="1150">
        <v>0.24695585996955799</v>
      </c>
      <c r="AS310" s="1150">
        <v>0.251617199391172</v>
      </c>
    </row>
    <row r="311" spans="1:45" x14ac:dyDescent="0.2">
      <c r="A311">
        <v>60737</v>
      </c>
      <c r="B311" t="s">
        <v>938</v>
      </c>
      <c r="C311" s="783">
        <v>42491</v>
      </c>
      <c r="D311">
        <v>2016</v>
      </c>
      <c r="E311" t="s">
        <v>1</v>
      </c>
      <c r="F311" t="s">
        <v>262</v>
      </c>
      <c r="G311" s="912">
        <v>39.113731000000001</v>
      </c>
      <c r="H311" s="912">
        <v>-75.961940999999996</v>
      </c>
      <c r="I311" s="912">
        <v>4.1698469999999999</v>
      </c>
      <c r="J311" t="s">
        <v>74</v>
      </c>
      <c r="K311" t="s">
        <v>479</v>
      </c>
      <c r="L311" s="912">
        <v>7.36</v>
      </c>
      <c r="M311">
        <v>6</v>
      </c>
      <c r="N311" s="912">
        <v>1.2266666666666668</v>
      </c>
      <c r="O311" t="s">
        <v>486</v>
      </c>
      <c r="P311" t="s">
        <v>486</v>
      </c>
      <c r="Q311">
        <v>20</v>
      </c>
      <c r="R311">
        <v>180</v>
      </c>
      <c r="Y311">
        <v>23.11</v>
      </c>
      <c r="AC311" s="784"/>
      <c r="AD311" s="1150"/>
      <c r="AE311" s="1150"/>
      <c r="AF311" s="1150"/>
      <c r="AG311" s="1150"/>
      <c r="AH311" s="1150"/>
      <c r="AI311" s="1150"/>
      <c r="AJ311" s="1150"/>
      <c r="AK311" s="1150"/>
      <c r="AL311" s="1150"/>
      <c r="AM311" s="1150">
        <v>0.19037290715372901</v>
      </c>
      <c r="AN311" s="1150">
        <v>0.18348554033485501</v>
      </c>
      <c r="AO311" s="1150">
        <v>0.19062024353120199</v>
      </c>
      <c r="AP311" s="1150">
        <v>0.17820279295689101</v>
      </c>
      <c r="AQ311" s="1150">
        <v>0.18192541856925401</v>
      </c>
      <c r="AR311" s="1150">
        <v>0.18390410958904099</v>
      </c>
      <c r="AS311" s="1150">
        <v>0.14501522070015199</v>
      </c>
    </row>
    <row r="312" spans="1:45" x14ac:dyDescent="0.2">
      <c r="A312">
        <v>60762</v>
      </c>
      <c r="B312" t="s">
        <v>937</v>
      </c>
      <c r="C312" s="783">
        <v>42673</v>
      </c>
      <c r="D312">
        <v>2016</v>
      </c>
      <c r="E312" t="s">
        <v>1</v>
      </c>
      <c r="F312" t="s">
        <v>24</v>
      </c>
      <c r="G312" s="912">
        <v>40.714841</v>
      </c>
      <c r="H312" s="912">
        <v>-74.665830999999997</v>
      </c>
      <c r="I312" s="912">
        <v>3.9367939999999999</v>
      </c>
      <c r="J312" t="s">
        <v>74</v>
      </c>
      <c r="K312" t="s">
        <v>479</v>
      </c>
      <c r="L312" s="912">
        <v>7.96</v>
      </c>
      <c r="M312">
        <v>6.2</v>
      </c>
      <c r="N312" s="912">
        <v>1.2838709677419355</v>
      </c>
      <c r="O312" t="s">
        <v>486</v>
      </c>
      <c r="P312" t="s">
        <v>486</v>
      </c>
      <c r="Q312">
        <v>15</v>
      </c>
      <c r="R312">
        <v>180</v>
      </c>
      <c r="Y312">
        <v>23.74</v>
      </c>
      <c r="AA312">
        <v>212.12</v>
      </c>
      <c r="AB312">
        <v>141.47999999999999</v>
      </c>
      <c r="AC312" s="784"/>
      <c r="AD312" s="1150"/>
      <c r="AE312" s="1150"/>
      <c r="AF312" s="1150"/>
      <c r="AG312" s="1150"/>
      <c r="AH312" s="1150"/>
      <c r="AI312" s="1150"/>
      <c r="AJ312" s="1150"/>
      <c r="AK312" s="1150"/>
      <c r="AL312" s="1150"/>
      <c r="AM312" s="1150">
        <v>0.18610988363529199</v>
      </c>
      <c r="AN312" s="1150">
        <v>0.17519148622772099</v>
      </c>
      <c r="AO312" s="1150">
        <v>0.18715937546030301</v>
      </c>
      <c r="AP312" s="1150">
        <v>0.18371011810329599</v>
      </c>
      <c r="AQ312" s="1150">
        <v>0.153041685078803</v>
      </c>
      <c r="AR312" s="1150">
        <v>0.180254823979967</v>
      </c>
      <c r="AS312" s="1150">
        <v>0.162266165856532</v>
      </c>
    </row>
    <row r="313" spans="1:45" x14ac:dyDescent="0.2">
      <c r="A313" t="s">
        <v>935</v>
      </c>
      <c r="B313" t="s">
        <v>936</v>
      </c>
      <c r="C313" s="783">
        <v>42581</v>
      </c>
      <c r="D313">
        <v>2016</v>
      </c>
      <c r="E313" t="s">
        <v>11</v>
      </c>
      <c r="F313" t="s">
        <v>11</v>
      </c>
      <c r="G313" s="912">
        <v>21.470555999999998</v>
      </c>
      <c r="H313" s="912">
        <v>-158.01333299999999</v>
      </c>
      <c r="I313" s="912">
        <v>5.0733040000000003</v>
      </c>
      <c r="J313" t="s">
        <v>74</v>
      </c>
      <c r="K313" t="s">
        <v>479</v>
      </c>
      <c r="L313" s="912">
        <v>8.1319199999999991</v>
      </c>
      <c r="M313">
        <v>6.5</v>
      </c>
      <c r="N313" s="912">
        <v>1.2510646153846152</v>
      </c>
      <c r="O313" t="s">
        <v>486</v>
      </c>
      <c r="P313" t="s">
        <v>486</v>
      </c>
      <c r="Q313">
        <v>10</v>
      </c>
      <c r="R313">
        <v>180</v>
      </c>
      <c r="AC313" s="784"/>
      <c r="AD313" s="1150"/>
      <c r="AE313" s="1150"/>
      <c r="AF313" s="1150"/>
      <c r="AG313" s="1150"/>
      <c r="AH313" s="1150"/>
      <c r="AI313" s="1150"/>
      <c r="AJ313" s="1150"/>
      <c r="AK313" s="1150"/>
      <c r="AL313" s="1150"/>
      <c r="AM313" s="1150"/>
      <c r="AN313" s="1150"/>
      <c r="AO313" s="1150"/>
      <c r="AP313" s="1150"/>
      <c r="AQ313" s="1150"/>
      <c r="AR313" s="1150"/>
      <c r="AS313" s="1150"/>
    </row>
    <row r="314" spans="1:45" x14ac:dyDescent="0.2">
      <c r="A314">
        <v>60283</v>
      </c>
      <c r="B314" t="s">
        <v>934</v>
      </c>
      <c r="C314" s="783">
        <v>42735</v>
      </c>
      <c r="D314">
        <v>2016</v>
      </c>
      <c r="E314" t="s">
        <v>72</v>
      </c>
      <c r="F314" t="s">
        <v>46</v>
      </c>
      <c r="G314" s="912">
        <v>40.230021000000001</v>
      </c>
      <c r="H314" s="912">
        <v>-105.029831</v>
      </c>
      <c r="I314" s="912">
        <v>4.534624</v>
      </c>
      <c r="J314" t="s">
        <v>74</v>
      </c>
      <c r="K314" t="s">
        <v>485</v>
      </c>
      <c r="L314" s="912">
        <v>8.5</v>
      </c>
      <c r="M314">
        <v>6.5</v>
      </c>
      <c r="N314" s="912">
        <v>1.3076923076923077</v>
      </c>
      <c r="O314" t="s">
        <v>127</v>
      </c>
      <c r="P314" t="s">
        <v>470</v>
      </c>
      <c r="Q314" t="s">
        <v>127</v>
      </c>
      <c r="R314">
        <v>180</v>
      </c>
      <c r="Y314">
        <v>21.54</v>
      </c>
      <c r="Z314">
        <v>22.48</v>
      </c>
      <c r="AA314">
        <v>95.18</v>
      </c>
      <c r="AB314">
        <v>65.47</v>
      </c>
      <c r="AC314" s="784"/>
      <c r="AD314" s="1150"/>
      <c r="AE314" s="1150"/>
      <c r="AF314" s="1150"/>
      <c r="AG314" s="1150"/>
      <c r="AH314" s="1150"/>
      <c r="AI314" s="1150"/>
      <c r="AJ314" s="1150"/>
      <c r="AK314" s="1150"/>
      <c r="AL314" s="1150"/>
      <c r="AM314" s="1150">
        <v>0.25377590446083598</v>
      </c>
      <c r="AN314" s="1150">
        <v>0.25809624165788497</v>
      </c>
      <c r="AO314" s="1150">
        <v>0.243589743589743</v>
      </c>
      <c r="AP314" s="1150">
        <v>0.26599061230208698</v>
      </c>
      <c r="AQ314" s="1150">
        <v>0.26243414120126402</v>
      </c>
      <c r="AR314" s="1150">
        <v>0.23052335792061801</v>
      </c>
      <c r="AS314" s="1150">
        <v>0.25936073059360698</v>
      </c>
    </row>
    <row r="315" spans="1:45" x14ac:dyDescent="0.2">
      <c r="A315">
        <v>60367</v>
      </c>
      <c r="B315" t="s">
        <v>933</v>
      </c>
      <c r="C315" s="783">
        <v>42430</v>
      </c>
      <c r="D315">
        <v>2016</v>
      </c>
      <c r="E315" t="s">
        <v>73</v>
      </c>
      <c r="F315" t="s">
        <v>52</v>
      </c>
      <c r="G315" s="912">
        <v>35.863841000000001</v>
      </c>
      <c r="H315" s="912">
        <v>-79.425375000000003</v>
      </c>
      <c r="I315" s="912">
        <v>4.4411170000000002</v>
      </c>
      <c r="J315" t="s">
        <v>74</v>
      </c>
      <c r="K315" t="s">
        <v>479</v>
      </c>
      <c r="L315" s="912">
        <v>8.3987999999999996</v>
      </c>
      <c r="M315">
        <v>6.6639999999999997</v>
      </c>
      <c r="N315" s="912">
        <v>1.2603241296518608</v>
      </c>
      <c r="O315" t="s">
        <v>486</v>
      </c>
      <c r="P315" t="s">
        <v>486</v>
      </c>
      <c r="Q315">
        <v>20</v>
      </c>
      <c r="R315">
        <v>180</v>
      </c>
      <c r="Y315">
        <v>30.86</v>
      </c>
      <c r="Z315">
        <v>7.5</v>
      </c>
      <c r="AA315">
        <v>97.07</v>
      </c>
      <c r="AB315">
        <v>68.53</v>
      </c>
      <c r="AC315" s="784"/>
      <c r="AD315" s="1150"/>
      <c r="AE315" s="1150"/>
      <c r="AF315" s="1150"/>
      <c r="AG315" s="1150"/>
      <c r="AH315" s="1150"/>
      <c r="AI315" s="1150"/>
      <c r="AJ315" s="1150"/>
      <c r="AK315" s="1150"/>
      <c r="AL315" s="1150"/>
      <c r="AM315" s="1150">
        <v>0.19867536055518001</v>
      </c>
      <c r="AN315" s="1150">
        <v>0.18563932422283899</v>
      </c>
      <c r="AO315" s="1150">
        <v>0.19021307152998099</v>
      </c>
      <c r="AP315" s="1150">
        <v>0.17990461211807099</v>
      </c>
      <c r="AQ315" s="1150">
        <v>0.17926691224434901</v>
      </c>
      <c r="AR315" s="1150">
        <v>0.19077836614097601</v>
      </c>
      <c r="AS315" s="1150">
        <v>0.189339434403898</v>
      </c>
    </row>
    <row r="316" spans="1:45" x14ac:dyDescent="0.2">
      <c r="A316">
        <v>60535</v>
      </c>
      <c r="B316" t="s">
        <v>932</v>
      </c>
      <c r="C316" s="783">
        <v>42735</v>
      </c>
      <c r="D316">
        <v>2016</v>
      </c>
      <c r="E316" t="s">
        <v>73</v>
      </c>
      <c r="F316" t="s">
        <v>260</v>
      </c>
      <c r="G316" s="912">
        <v>33.968480999999997</v>
      </c>
      <c r="H316" s="912">
        <v>-81.782781</v>
      </c>
      <c r="I316" s="912">
        <v>4.598516</v>
      </c>
      <c r="J316" t="s">
        <v>74</v>
      </c>
      <c r="K316" t="s">
        <v>479</v>
      </c>
      <c r="L316" s="912">
        <v>9.9955200000000008</v>
      </c>
      <c r="M316">
        <v>6.8</v>
      </c>
      <c r="N316" s="912">
        <v>1.4699294117647062</v>
      </c>
      <c r="O316" t="s">
        <v>486</v>
      </c>
      <c r="P316" t="s">
        <v>486</v>
      </c>
      <c r="Q316">
        <v>20</v>
      </c>
      <c r="R316">
        <v>180</v>
      </c>
      <c r="Y316">
        <v>31.86</v>
      </c>
      <c r="Z316">
        <v>13.83</v>
      </c>
      <c r="AA316">
        <v>92.44</v>
      </c>
      <c r="AB316">
        <v>66.069999999999993</v>
      </c>
      <c r="AC316" s="784"/>
      <c r="AD316" s="1150"/>
      <c r="AE316" s="1150"/>
      <c r="AF316" s="1150"/>
      <c r="AG316" s="1150"/>
      <c r="AH316" s="1150"/>
      <c r="AI316" s="1150"/>
      <c r="AJ316" s="1150"/>
      <c r="AK316" s="1150"/>
      <c r="AL316" s="1150"/>
      <c r="AM316" s="1150">
        <v>0.23166800966962101</v>
      </c>
      <c r="AN316" s="1150">
        <v>0.221461187214611</v>
      </c>
      <c r="AO316" s="1150">
        <v>0.21956419554123</v>
      </c>
      <c r="AP316" s="1150">
        <v>0.20391353262616499</v>
      </c>
      <c r="AQ316" s="1150">
        <v>0.22282097770615</v>
      </c>
      <c r="AR316" s="1150">
        <v>0.233246038141283</v>
      </c>
      <c r="AS316" s="1150">
        <v>0.203129196884233</v>
      </c>
    </row>
    <row r="317" spans="1:45" x14ac:dyDescent="0.2">
      <c r="A317">
        <v>60728</v>
      </c>
      <c r="B317" t="s">
        <v>931</v>
      </c>
      <c r="C317" s="783">
        <v>42460</v>
      </c>
      <c r="D317">
        <v>2016</v>
      </c>
      <c r="E317" t="s">
        <v>1</v>
      </c>
      <c r="F317" t="s">
        <v>24</v>
      </c>
      <c r="G317" s="912">
        <v>40.135410999999998</v>
      </c>
      <c r="H317" s="912">
        <v>-74.173781000000005</v>
      </c>
      <c r="I317" s="912">
        <v>4.0207079999999999</v>
      </c>
      <c r="J317" t="s">
        <v>74</v>
      </c>
      <c r="K317" t="s">
        <v>479</v>
      </c>
      <c r="L317" s="912">
        <v>8.8629999999999995</v>
      </c>
      <c r="M317">
        <v>7</v>
      </c>
      <c r="N317" s="912">
        <v>1.266142857142857</v>
      </c>
      <c r="O317" t="s">
        <v>486</v>
      </c>
      <c r="P317" t="s">
        <v>486</v>
      </c>
      <c r="Q317">
        <v>20</v>
      </c>
      <c r="R317">
        <v>180</v>
      </c>
      <c r="Y317">
        <v>23.59</v>
      </c>
      <c r="AA317">
        <v>173.01</v>
      </c>
      <c r="AB317">
        <v>116.41</v>
      </c>
      <c r="AC317" s="784"/>
      <c r="AD317" s="1150"/>
      <c r="AE317" s="1150"/>
      <c r="AF317" s="1150"/>
      <c r="AG317" s="1150"/>
      <c r="AH317" s="1150"/>
      <c r="AI317" s="1150"/>
      <c r="AJ317" s="1150"/>
      <c r="AK317" s="1150"/>
      <c r="AL317" s="1150"/>
      <c r="AM317" s="1150">
        <v>0.189138943248532</v>
      </c>
      <c r="AN317" s="1150">
        <v>0.180234833659491</v>
      </c>
      <c r="AO317" s="1150">
        <v>0.19284083496412199</v>
      </c>
      <c r="AP317" s="1150">
        <v>0.188199323445225</v>
      </c>
      <c r="AQ317" s="1150">
        <v>0.19169928245270701</v>
      </c>
      <c r="AR317" s="1150">
        <v>0.170433789954337</v>
      </c>
      <c r="AS317" s="1150">
        <v>0.17504892367906</v>
      </c>
    </row>
    <row r="318" spans="1:45" x14ac:dyDescent="0.2">
      <c r="A318">
        <v>60729</v>
      </c>
      <c r="B318" t="s">
        <v>930</v>
      </c>
      <c r="C318" s="783">
        <v>42490</v>
      </c>
      <c r="D318">
        <v>2016</v>
      </c>
      <c r="E318" t="s">
        <v>1</v>
      </c>
      <c r="F318" t="s">
        <v>24</v>
      </c>
      <c r="G318" s="912">
        <v>40.463231</v>
      </c>
      <c r="H318" s="912">
        <v>-74.856949999999998</v>
      </c>
      <c r="I318" s="912">
        <v>3.971924</v>
      </c>
      <c r="J318" t="s">
        <v>74</v>
      </c>
      <c r="K318" t="s">
        <v>479</v>
      </c>
      <c r="L318" s="912">
        <v>10</v>
      </c>
      <c r="M318">
        <v>7.5</v>
      </c>
      <c r="N318" s="912">
        <v>1.3333333333333333</v>
      </c>
      <c r="O318" t="s">
        <v>486</v>
      </c>
      <c r="P318" t="s">
        <v>486</v>
      </c>
      <c r="Q318">
        <v>25</v>
      </c>
      <c r="R318">
        <v>180</v>
      </c>
      <c r="Y318">
        <v>23.98</v>
      </c>
      <c r="AA318">
        <v>145.88</v>
      </c>
      <c r="AB318">
        <v>99.67</v>
      </c>
      <c r="AC318" s="784"/>
      <c r="AD318" s="1150"/>
      <c r="AE318" s="1150"/>
      <c r="AF318" s="1150"/>
      <c r="AG318" s="1150"/>
      <c r="AH318" s="1150"/>
      <c r="AI318" s="1150"/>
      <c r="AJ318" s="1150"/>
      <c r="AK318" s="1150"/>
      <c r="AL318" s="1150"/>
      <c r="AM318" s="1150">
        <v>0.19165905631659</v>
      </c>
      <c r="AN318" s="1150">
        <v>0.13140030441400299</v>
      </c>
      <c r="AO318" s="1150">
        <v>0.191248097412481</v>
      </c>
      <c r="AP318" s="1150">
        <v>0.19039162112932601</v>
      </c>
      <c r="AQ318" s="1150">
        <v>0.184687975646879</v>
      </c>
      <c r="AR318" s="1150">
        <v>0.19062404870624</v>
      </c>
      <c r="AS318" s="1150">
        <v>0.18567732115677299</v>
      </c>
    </row>
    <row r="319" spans="1:45" x14ac:dyDescent="0.2">
      <c r="A319">
        <v>60375</v>
      </c>
      <c r="B319" t="s">
        <v>929</v>
      </c>
      <c r="C319" s="783">
        <v>42735</v>
      </c>
      <c r="D319">
        <v>2016</v>
      </c>
      <c r="E319" t="s">
        <v>1</v>
      </c>
      <c r="F319" t="s">
        <v>24</v>
      </c>
      <c r="G319" s="912">
        <v>40.523550999999998</v>
      </c>
      <c r="H319" s="912">
        <v>-74.429781000000006</v>
      </c>
      <c r="I319" s="912">
        <v>3.9615629999999999</v>
      </c>
      <c r="J319" t="s">
        <v>74</v>
      </c>
      <c r="K319" t="s">
        <v>479</v>
      </c>
      <c r="L319" s="912">
        <v>7.75</v>
      </c>
      <c r="M319">
        <v>7.7</v>
      </c>
      <c r="N319" s="912">
        <v>1.0064935064935066</v>
      </c>
      <c r="O319" t="s">
        <v>486</v>
      </c>
      <c r="P319" t="s">
        <v>486</v>
      </c>
      <c r="Q319">
        <v>10</v>
      </c>
      <c r="R319">
        <v>180</v>
      </c>
      <c r="Y319">
        <v>23.91</v>
      </c>
      <c r="AA319">
        <v>168.35</v>
      </c>
      <c r="AB319">
        <v>113.85</v>
      </c>
      <c r="AC319" s="784"/>
      <c r="AD319" s="1150"/>
      <c r="AE319" s="1150"/>
      <c r="AF319" s="1150"/>
      <c r="AG319" s="1150"/>
      <c r="AH319" s="1150"/>
      <c r="AI319" s="1150"/>
      <c r="AJ319" s="1150"/>
      <c r="AK319" s="1150"/>
      <c r="AL319" s="1150"/>
      <c r="AM319" s="1150">
        <v>0.13787582280732899</v>
      </c>
      <c r="AN319" s="1150">
        <v>0.130329715946154</v>
      </c>
      <c r="AO319" s="1150">
        <v>0.142738539998814</v>
      </c>
      <c r="AP319" s="1150">
        <v>0.14669529013791299</v>
      </c>
      <c r="AQ319" s="1150">
        <v>0.142501334282156</v>
      </c>
      <c r="AR319" s="1150">
        <v>0.149217221135029</v>
      </c>
      <c r="AS319" s="1150">
        <v>0.13448081598766501</v>
      </c>
    </row>
    <row r="320" spans="1:45" x14ac:dyDescent="0.2">
      <c r="A320">
        <v>60805</v>
      </c>
      <c r="B320" t="s">
        <v>928</v>
      </c>
      <c r="C320" s="783">
        <v>42426</v>
      </c>
      <c r="D320">
        <v>2016</v>
      </c>
      <c r="E320" t="s">
        <v>1</v>
      </c>
      <c r="F320" t="s">
        <v>24</v>
      </c>
      <c r="G320" s="912">
        <v>41.153381000000003</v>
      </c>
      <c r="H320" s="912">
        <v>-74.638231000000005</v>
      </c>
      <c r="I320" s="912">
        <v>3.879867</v>
      </c>
      <c r="J320" t="s">
        <v>74</v>
      </c>
      <c r="K320" t="s">
        <v>479</v>
      </c>
      <c r="L320" s="912">
        <v>10</v>
      </c>
      <c r="M320">
        <v>7.8479999999999999</v>
      </c>
      <c r="N320" s="912">
        <v>1.2742099898063202</v>
      </c>
      <c r="O320" t="s">
        <v>486</v>
      </c>
      <c r="P320" t="s">
        <v>486</v>
      </c>
      <c r="Q320">
        <v>20</v>
      </c>
      <c r="R320">
        <v>180</v>
      </c>
      <c r="Y320">
        <v>24.75</v>
      </c>
      <c r="AC320" s="784"/>
      <c r="AD320" s="1150"/>
      <c r="AE320" s="1150"/>
      <c r="AF320" s="1150"/>
      <c r="AG320" s="1150"/>
      <c r="AH320" s="1150"/>
      <c r="AI320" s="1150"/>
      <c r="AJ320" s="1150"/>
      <c r="AK320" s="1150"/>
      <c r="AL320" s="1150"/>
      <c r="AM320" s="1150">
        <v>0.16801826018553401</v>
      </c>
      <c r="AN320" s="1150">
        <v>0.15414158974860201</v>
      </c>
      <c r="AO320" s="1150">
        <v>0.15831622750059299</v>
      </c>
      <c r="AP320" s="1150">
        <v>0.14210110496519399</v>
      </c>
      <c r="AQ320" s="1150">
        <v>0.12995196402887699</v>
      </c>
      <c r="AR320" s="1150">
        <v>7.1099753769101506E-2</v>
      </c>
      <c r="AS320" s="1150">
        <v>0.113122501035659</v>
      </c>
    </row>
    <row r="321" spans="1:45" x14ac:dyDescent="0.2">
      <c r="A321">
        <v>60990</v>
      </c>
      <c r="B321" t="s">
        <v>927</v>
      </c>
      <c r="C321" s="783">
        <v>42735</v>
      </c>
      <c r="D321">
        <v>2016</v>
      </c>
      <c r="E321" t="s">
        <v>1</v>
      </c>
      <c r="F321" t="s">
        <v>24</v>
      </c>
      <c r="G321" s="912">
        <v>40.096021</v>
      </c>
      <c r="H321" s="912">
        <v>-74.786440999999996</v>
      </c>
      <c r="I321" s="912">
        <v>4.0069720000000002</v>
      </c>
      <c r="J321" t="s">
        <v>74</v>
      </c>
      <c r="K321" t="s">
        <v>479</v>
      </c>
      <c r="L321" s="912">
        <v>9.93</v>
      </c>
      <c r="M321">
        <v>7.92</v>
      </c>
      <c r="N321" s="912">
        <v>1.2537878787878787</v>
      </c>
      <c r="O321" t="s">
        <v>486</v>
      </c>
      <c r="P321" t="s">
        <v>486</v>
      </c>
      <c r="Q321">
        <v>15</v>
      </c>
      <c r="R321">
        <v>180</v>
      </c>
      <c r="Y321">
        <v>22.84</v>
      </c>
      <c r="AA321">
        <v>208.58</v>
      </c>
      <c r="AB321">
        <v>140.41</v>
      </c>
      <c r="AC321" s="784"/>
      <c r="AD321" s="1150"/>
      <c r="AE321" s="1150"/>
      <c r="AF321" s="1150"/>
      <c r="AG321" s="1150"/>
      <c r="AH321" s="1150"/>
      <c r="AI321" s="1150"/>
      <c r="AJ321" s="1150"/>
      <c r="AK321" s="1150"/>
      <c r="AL321" s="1150"/>
      <c r="AM321" s="1150">
        <v>0.17170852359208499</v>
      </c>
      <c r="AN321" s="1150">
        <v>0.16259916516765799</v>
      </c>
      <c r="AO321" s="1150">
        <v>0.177113601771136</v>
      </c>
      <c r="AP321" s="1150">
        <v>0.16757396368052099</v>
      </c>
      <c r="AQ321" s="1150">
        <v>0.16712501729625001</v>
      </c>
      <c r="AR321" s="1150">
        <v>0.15527708592777001</v>
      </c>
      <c r="AS321" s="1150">
        <v>0.13512695447626899</v>
      </c>
    </row>
    <row r="322" spans="1:45" x14ac:dyDescent="0.2">
      <c r="A322">
        <v>60556</v>
      </c>
      <c r="B322" t="s">
        <v>1709</v>
      </c>
      <c r="C322" s="783">
        <v>42705</v>
      </c>
      <c r="D322">
        <v>2016</v>
      </c>
      <c r="E322" t="s">
        <v>73</v>
      </c>
      <c r="F322" t="s">
        <v>263</v>
      </c>
      <c r="G322" s="912">
        <v>35.167661000000003</v>
      </c>
      <c r="H322" s="912">
        <v>-88.644991000000005</v>
      </c>
      <c r="I322" s="912">
        <v>4.3698790000000001</v>
      </c>
      <c r="J322" t="s">
        <v>74</v>
      </c>
      <c r="K322" t="s">
        <v>485</v>
      </c>
      <c r="L322" s="912">
        <v>9.9629999999999992</v>
      </c>
      <c r="M322">
        <v>8</v>
      </c>
      <c r="N322" s="912">
        <v>1.2453749999999999</v>
      </c>
      <c r="O322" t="s">
        <v>127</v>
      </c>
      <c r="P322" t="s">
        <v>470</v>
      </c>
      <c r="Q322" t="s">
        <v>127</v>
      </c>
      <c r="R322">
        <v>179</v>
      </c>
      <c r="Y322">
        <v>31.09</v>
      </c>
      <c r="Z322">
        <v>37.65</v>
      </c>
      <c r="AA322">
        <v>112.12</v>
      </c>
      <c r="AB322">
        <v>76.930000000000007</v>
      </c>
      <c r="AC322" s="784"/>
      <c r="AD322" s="1150"/>
      <c r="AE322" s="1150"/>
      <c r="AF322" s="1150"/>
      <c r="AG322" s="1150"/>
      <c r="AH322" s="1150"/>
      <c r="AI322" s="1150"/>
      <c r="AJ322" s="1150"/>
      <c r="AK322" s="1150"/>
      <c r="AL322" s="1150"/>
      <c r="AM322" s="1150"/>
      <c r="AN322" s="1150">
        <v>0.22167522831050199</v>
      </c>
      <c r="AO322" s="1150">
        <v>0.22011986301369799</v>
      </c>
      <c r="AP322" s="1150">
        <v>0.21218977686703</v>
      </c>
      <c r="AQ322" s="1150">
        <v>0.21424086757990801</v>
      </c>
      <c r="AR322" s="1150">
        <v>0.23924086757990801</v>
      </c>
      <c r="AS322" s="1150">
        <v>0.20930365296803599</v>
      </c>
    </row>
    <row r="323" spans="1:45" x14ac:dyDescent="0.2">
      <c r="A323">
        <v>60616</v>
      </c>
      <c r="B323" t="s">
        <v>926</v>
      </c>
      <c r="C323" s="783">
        <v>42704</v>
      </c>
      <c r="D323">
        <v>2016</v>
      </c>
      <c r="E323" t="s">
        <v>72</v>
      </c>
      <c r="F323" t="s">
        <v>29</v>
      </c>
      <c r="G323" s="912">
        <v>42.174520999999999</v>
      </c>
      <c r="H323" s="912">
        <v>-120.361771</v>
      </c>
      <c r="I323" s="912">
        <v>4.7337009999999999</v>
      </c>
      <c r="J323" t="s">
        <v>74</v>
      </c>
      <c r="K323" t="s">
        <v>479</v>
      </c>
      <c r="L323" s="912">
        <v>10.454599999999999</v>
      </c>
      <c r="M323">
        <v>8</v>
      </c>
      <c r="N323" s="912">
        <v>1.3068249999999999</v>
      </c>
      <c r="O323" t="s">
        <v>127</v>
      </c>
      <c r="P323" t="s">
        <v>470</v>
      </c>
      <c r="Q323" t="s">
        <v>127</v>
      </c>
      <c r="R323">
        <v>180</v>
      </c>
      <c r="Y323">
        <v>38.840000000000003</v>
      </c>
      <c r="Z323">
        <v>15.4</v>
      </c>
      <c r="AA323">
        <v>98.48</v>
      </c>
      <c r="AB323">
        <v>67.75</v>
      </c>
      <c r="AC323" s="784"/>
      <c r="AD323" s="1150"/>
      <c r="AE323" s="1150"/>
      <c r="AF323" s="1150"/>
      <c r="AG323" s="1150"/>
      <c r="AH323" s="1150"/>
      <c r="AI323" s="1150"/>
      <c r="AJ323" s="1150"/>
      <c r="AK323" s="1150"/>
      <c r="AL323" s="1150"/>
      <c r="AM323" s="1150">
        <v>0.25552226027397201</v>
      </c>
      <c r="AN323" s="1150">
        <v>0.264412100456621</v>
      </c>
      <c r="AO323" s="1150">
        <v>0.26496860730593602</v>
      </c>
      <c r="AP323" s="1150">
        <v>0.25832479508196698</v>
      </c>
      <c r="AQ323" s="1150">
        <v>0.25507990867579899</v>
      </c>
      <c r="AR323" s="1150">
        <v>0.26211472602739699</v>
      </c>
      <c r="AS323" s="1150">
        <v>0.242537100456621</v>
      </c>
    </row>
    <row r="324" spans="1:45" x14ac:dyDescent="0.2">
      <c r="A324">
        <v>60732</v>
      </c>
      <c r="B324" t="s">
        <v>925</v>
      </c>
      <c r="C324" s="783">
        <v>42459</v>
      </c>
      <c r="D324">
        <v>2016</v>
      </c>
      <c r="E324" t="s">
        <v>1</v>
      </c>
      <c r="F324" t="s">
        <v>24</v>
      </c>
      <c r="G324" s="912">
        <v>41.166566000000003</v>
      </c>
      <c r="H324" s="912">
        <v>-74.701650999999998</v>
      </c>
      <c r="I324" s="912">
        <v>3.8637950000000001</v>
      </c>
      <c r="J324" t="s">
        <v>74</v>
      </c>
      <c r="K324" t="s">
        <v>479</v>
      </c>
      <c r="L324" s="912">
        <v>9.84</v>
      </c>
      <c r="M324">
        <v>8.16</v>
      </c>
      <c r="N324" s="912">
        <v>1.2058823529411764</v>
      </c>
      <c r="O324" t="s">
        <v>486</v>
      </c>
      <c r="P324" t="s">
        <v>486</v>
      </c>
      <c r="Q324">
        <v>25</v>
      </c>
      <c r="R324">
        <v>180</v>
      </c>
      <c r="Y324">
        <v>24.74</v>
      </c>
      <c r="AC324" s="784"/>
      <c r="AD324" s="1150"/>
      <c r="AE324" s="1150"/>
      <c r="AF324" s="1150"/>
      <c r="AG324" s="1150"/>
      <c r="AH324" s="1150"/>
      <c r="AI324" s="1150"/>
      <c r="AJ324" s="1150"/>
      <c r="AK324" s="1150"/>
      <c r="AL324" s="1150"/>
      <c r="AM324" s="1150">
        <v>0.16043289461903401</v>
      </c>
      <c r="AN324" s="1150">
        <v>0.14497437102694899</v>
      </c>
      <c r="AO324" s="1150">
        <v>0.14220442743307299</v>
      </c>
      <c r="AP324" s="1150">
        <v>0.147647572234722</v>
      </c>
      <c r="AQ324" s="1150">
        <v>0.14200857283552601</v>
      </c>
      <c r="AR324" s="1150">
        <v>0.16053082191780799</v>
      </c>
      <c r="AS324" s="1150">
        <v>0.14011997493061101</v>
      </c>
    </row>
    <row r="325" spans="1:45" x14ac:dyDescent="0.2">
      <c r="A325">
        <v>58951</v>
      </c>
      <c r="B325" t="s">
        <v>924</v>
      </c>
      <c r="C325" s="783">
        <v>42644</v>
      </c>
      <c r="D325">
        <v>2016</v>
      </c>
      <c r="E325" t="s">
        <v>1</v>
      </c>
      <c r="F325" t="s">
        <v>24</v>
      </c>
      <c r="G325" s="912">
        <v>39.416251000000003</v>
      </c>
      <c r="H325" s="912">
        <v>-74.545141000000001</v>
      </c>
      <c r="I325" s="912">
        <v>4.1181239999999999</v>
      </c>
      <c r="J325" t="s">
        <v>74</v>
      </c>
      <c r="K325" t="s">
        <v>479</v>
      </c>
      <c r="L325" s="912">
        <v>10.66</v>
      </c>
      <c r="M325">
        <v>8.5</v>
      </c>
      <c r="N325" s="912">
        <v>1.2541176470588236</v>
      </c>
      <c r="O325" t="s">
        <v>486</v>
      </c>
      <c r="P325" t="s">
        <v>486</v>
      </c>
      <c r="Q325">
        <v>15</v>
      </c>
      <c r="R325">
        <v>180</v>
      </c>
      <c r="Y325">
        <v>22.66</v>
      </c>
      <c r="AA325">
        <v>152.57</v>
      </c>
      <c r="AB325">
        <v>103.76</v>
      </c>
      <c r="AC325" s="784"/>
      <c r="AD325" s="1150"/>
      <c r="AE325" s="1150"/>
      <c r="AF325" s="1150"/>
      <c r="AG325" s="1150"/>
      <c r="AH325" s="1150"/>
      <c r="AI325" s="1150"/>
      <c r="AJ325" s="1150"/>
      <c r="AK325" s="1150"/>
      <c r="AL325" s="1150"/>
      <c r="AM325" s="1150">
        <v>0.19562181036798201</v>
      </c>
      <c r="AN325" s="1150">
        <v>0.190155788342734</v>
      </c>
      <c r="AO325" s="1150">
        <v>0.19997313994090701</v>
      </c>
      <c r="AP325" s="1150">
        <v>0.18962284367298801</v>
      </c>
      <c r="AQ325" s="1150">
        <v>0.194762288477034</v>
      </c>
      <c r="AR325" s="1150">
        <v>0.18615363953800601</v>
      </c>
      <c r="AS325" s="1150">
        <v>0.16608917539618501</v>
      </c>
    </row>
    <row r="326" spans="1:45" x14ac:dyDescent="0.2">
      <c r="A326">
        <v>60331</v>
      </c>
      <c r="B326" t="s">
        <v>923</v>
      </c>
      <c r="C326" s="783">
        <v>42644</v>
      </c>
      <c r="D326">
        <v>2016</v>
      </c>
      <c r="E326" t="s">
        <v>72</v>
      </c>
      <c r="F326" t="s">
        <v>29</v>
      </c>
      <c r="G326" s="912">
        <v>44.150790999999998</v>
      </c>
      <c r="H326" s="912">
        <v>-117.000981</v>
      </c>
      <c r="I326" s="912">
        <v>4.5223599999999999</v>
      </c>
      <c r="J326" t="s">
        <v>74</v>
      </c>
      <c r="K326" t="s">
        <v>479</v>
      </c>
      <c r="L326" s="912">
        <v>11.7</v>
      </c>
      <c r="M326">
        <v>9</v>
      </c>
      <c r="N326" s="912">
        <v>1.2999999999999998</v>
      </c>
      <c r="O326" t="s">
        <v>127</v>
      </c>
      <c r="P326" t="s">
        <v>470</v>
      </c>
      <c r="Q326" t="s">
        <v>127</v>
      </c>
      <c r="R326">
        <v>180</v>
      </c>
      <c r="Y326">
        <v>40.32</v>
      </c>
      <c r="Z326">
        <v>20.84</v>
      </c>
      <c r="AA326">
        <v>91.06</v>
      </c>
      <c r="AB326">
        <v>63.33</v>
      </c>
      <c r="AC326" s="784"/>
      <c r="AD326" s="1150"/>
      <c r="AE326" s="1150"/>
      <c r="AF326" s="1150"/>
      <c r="AG326" s="1150"/>
      <c r="AH326" s="1150"/>
      <c r="AI326" s="1150"/>
      <c r="AJ326" s="1150"/>
      <c r="AK326" s="1150"/>
      <c r="AL326" s="1150"/>
      <c r="AM326" s="1150">
        <v>0.22020547945205399</v>
      </c>
      <c r="AN326" s="1150">
        <v>0.25828259766615902</v>
      </c>
      <c r="AO326" s="1150">
        <v>0.25649416539827402</v>
      </c>
      <c r="AP326" s="1150">
        <v>0.257463064157053</v>
      </c>
      <c r="AQ326" s="1150">
        <v>0.187468290208016</v>
      </c>
      <c r="AR326" s="1150">
        <v>0.24784373414510399</v>
      </c>
      <c r="AS326" s="1150">
        <v>0.24024606798579401</v>
      </c>
    </row>
    <row r="327" spans="1:45" x14ac:dyDescent="0.2">
      <c r="A327" t="s">
        <v>2772</v>
      </c>
      <c r="B327" t="s">
        <v>922</v>
      </c>
      <c r="C327" s="783">
        <v>42490</v>
      </c>
      <c r="D327">
        <v>2016</v>
      </c>
      <c r="E327" t="s">
        <v>1</v>
      </c>
      <c r="F327" t="s">
        <v>24</v>
      </c>
      <c r="G327" s="912">
        <v>39.936760999999997</v>
      </c>
      <c r="H327" s="912">
        <v>-74.843040999999999</v>
      </c>
      <c r="I327" s="912">
        <v>4.0273570000000003</v>
      </c>
      <c r="J327" t="s">
        <v>74</v>
      </c>
      <c r="K327" t="s">
        <v>479</v>
      </c>
      <c r="L327" s="912"/>
      <c r="M327">
        <v>9.4559999999999995</v>
      </c>
      <c r="N327" s="912"/>
      <c r="O327" t="s">
        <v>486</v>
      </c>
      <c r="P327" t="s">
        <v>486</v>
      </c>
      <c r="R327">
        <v>180</v>
      </c>
      <c r="AC327" s="784"/>
      <c r="AD327" s="1150"/>
      <c r="AE327" s="1150"/>
      <c r="AF327" s="1150"/>
      <c r="AG327" s="1150"/>
      <c r="AH327" s="1150"/>
      <c r="AI327" s="1150"/>
      <c r="AJ327" s="1150"/>
      <c r="AK327" s="1150"/>
      <c r="AL327" s="1150"/>
      <c r="AM327" s="1150"/>
      <c r="AN327" s="1150"/>
      <c r="AO327" s="1150"/>
      <c r="AP327" s="1150"/>
      <c r="AQ327" s="1150"/>
      <c r="AR327" s="1150"/>
      <c r="AS327" s="1150"/>
    </row>
    <row r="328" spans="1:45" x14ac:dyDescent="0.2">
      <c r="A328">
        <v>59276</v>
      </c>
      <c r="B328" t="s">
        <v>921</v>
      </c>
      <c r="C328" s="783">
        <v>42551</v>
      </c>
      <c r="D328">
        <v>2016</v>
      </c>
      <c r="E328" t="s">
        <v>5</v>
      </c>
      <c r="F328" t="s">
        <v>30</v>
      </c>
      <c r="G328" s="912">
        <v>40.942310999999997</v>
      </c>
      <c r="H328" s="912">
        <v>-72.890291000000005</v>
      </c>
      <c r="I328" s="912">
        <v>3.944979</v>
      </c>
      <c r="J328" t="s">
        <v>74</v>
      </c>
      <c r="K328" t="s">
        <v>479</v>
      </c>
      <c r="L328" s="912">
        <v>14.25</v>
      </c>
      <c r="M328">
        <v>9.5</v>
      </c>
      <c r="N328" s="912">
        <v>1.5</v>
      </c>
      <c r="O328" t="s">
        <v>486</v>
      </c>
      <c r="P328" t="s">
        <v>486</v>
      </c>
      <c r="Q328">
        <v>25</v>
      </c>
      <c r="R328">
        <v>181</v>
      </c>
      <c r="Y328">
        <v>45.7</v>
      </c>
      <c r="Z328">
        <v>13.22</v>
      </c>
      <c r="AA328">
        <v>160.91999999999999</v>
      </c>
      <c r="AB328">
        <v>109.67</v>
      </c>
      <c r="AC328" s="784"/>
      <c r="AD328" s="1150"/>
      <c r="AE328" s="1150"/>
      <c r="AF328" s="1150"/>
      <c r="AG328" s="1150"/>
      <c r="AH328" s="1150"/>
      <c r="AI328" s="1150"/>
      <c r="AJ328" s="1150"/>
      <c r="AK328" s="1150"/>
      <c r="AL328" s="1150"/>
      <c r="AM328" s="1150">
        <v>0.20633261235279901</v>
      </c>
      <c r="AN328" s="1150">
        <v>0.20344869021869699</v>
      </c>
      <c r="AO328" s="1150">
        <v>0.20949291035808701</v>
      </c>
      <c r="AP328" s="1150">
        <v>0.18395887259131399</v>
      </c>
      <c r="AQ328" s="1150">
        <v>0.206224465272771</v>
      </c>
      <c r="AR328" s="1150">
        <v>0.200793078586878</v>
      </c>
      <c r="AS328" s="1150">
        <v>0.189149242970439</v>
      </c>
    </row>
    <row r="329" spans="1:45" x14ac:dyDescent="0.2">
      <c r="A329">
        <v>60869</v>
      </c>
      <c r="B329" t="s">
        <v>920</v>
      </c>
      <c r="C329" s="783">
        <v>42735</v>
      </c>
      <c r="D329">
        <v>2016</v>
      </c>
      <c r="E329" t="s">
        <v>7</v>
      </c>
      <c r="F329" t="s">
        <v>28</v>
      </c>
      <c r="G329" s="912">
        <v>34.512031</v>
      </c>
      <c r="H329" s="912">
        <v>-117.916721</v>
      </c>
      <c r="I329" s="912">
        <v>5.8600630000000002</v>
      </c>
      <c r="J329" t="s">
        <v>74</v>
      </c>
      <c r="K329" t="s">
        <v>479</v>
      </c>
      <c r="L329" s="912">
        <v>11.9</v>
      </c>
      <c r="M329">
        <v>9.5</v>
      </c>
      <c r="N329" s="912">
        <v>1.2526315789473685</v>
      </c>
      <c r="O329" t="s">
        <v>127</v>
      </c>
      <c r="P329" t="s">
        <v>470</v>
      </c>
      <c r="Q329" t="s">
        <v>127</v>
      </c>
      <c r="R329">
        <v>180</v>
      </c>
      <c r="Y329">
        <v>25.18</v>
      </c>
      <c r="Z329">
        <v>5.09</v>
      </c>
      <c r="AA329">
        <v>89.15</v>
      </c>
      <c r="AB329">
        <v>60.62</v>
      </c>
      <c r="AC329" s="784"/>
      <c r="AD329" s="1150"/>
      <c r="AE329" s="1150"/>
      <c r="AF329" s="1150"/>
      <c r="AG329" s="1150"/>
      <c r="AH329" s="1150"/>
      <c r="AI329" s="1150"/>
      <c r="AJ329" s="1150"/>
      <c r="AK329" s="1150"/>
      <c r="AL329" s="1150"/>
      <c r="AM329" s="1150">
        <v>0.31791636625811098</v>
      </c>
      <c r="AN329" s="1150">
        <v>0.300732996875751</v>
      </c>
      <c r="AO329" s="1150">
        <v>0.31654650324441203</v>
      </c>
      <c r="AP329" s="1150">
        <v>0.30427331991180101</v>
      </c>
      <c r="AQ329" s="1150">
        <v>0.31449170872386401</v>
      </c>
      <c r="AR329" s="1150">
        <v>0.31999519346310901</v>
      </c>
      <c r="AS329" s="1150">
        <v>0.29315068493150598</v>
      </c>
    </row>
    <row r="330" spans="1:45" x14ac:dyDescent="0.2">
      <c r="A330">
        <v>60548</v>
      </c>
      <c r="B330" t="s">
        <v>919</v>
      </c>
      <c r="C330" s="783">
        <v>42735</v>
      </c>
      <c r="D330">
        <v>2016</v>
      </c>
      <c r="E330" t="s">
        <v>72</v>
      </c>
      <c r="F330" t="s">
        <v>29</v>
      </c>
      <c r="G330" s="912">
        <v>44.067650999999998</v>
      </c>
      <c r="H330" s="912">
        <v>-121.22899099999999</v>
      </c>
      <c r="I330" s="912">
        <v>4.5099559999999999</v>
      </c>
      <c r="J330" t="s">
        <v>74</v>
      </c>
      <c r="K330" t="s">
        <v>479</v>
      </c>
      <c r="L330" s="912">
        <v>13.9</v>
      </c>
      <c r="M330">
        <v>9.9</v>
      </c>
      <c r="N330" s="912">
        <v>1.404040404040404</v>
      </c>
      <c r="O330" t="s">
        <v>127</v>
      </c>
      <c r="P330" t="s">
        <v>470</v>
      </c>
      <c r="Q330" t="s">
        <v>127</v>
      </c>
      <c r="R330">
        <v>180</v>
      </c>
      <c r="Y330">
        <v>41.51</v>
      </c>
      <c r="Z330">
        <v>16.46</v>
      </c>
      <c r="AA330">
        <v>94.18</v>
      </c>
      <c r="AB330">
        <v>65.930000000000007</v>
      </c>
      <c r="AC330" s="784"/>
      <c r="AD330" s="1150"/>
      <c r="AE330" s="1150"/>
      <c r="AF330" s="1150"/>
      <c r="AG330" s="1150"/>
      <c r="AH330" s="1150"/>
      <c r="AI330" s="1150"/>
      <c r="AJ330" s="1150"/>
      <c r="AK330" s="1150"/>
      <c r="AL330" s="1150"/>
      <c r="AM330" s="1150"/>
      <c r="AN330" s="1150">
        <v>0.249746321664129</v>
      </c>
      <c r="AO330" s="1150">
        <v>0.23875743738757399</v>
      </c>
      <c r="AP330" s="1150">
        <v>0.25774594763665798</v>
      </c>
      <c r="AQ330" s="1150">
        <v>0.25658410589917402</v>
      </c>
      <c r="AR330" s="1150">
        <v>0.23369540150362</v>
      </c>
      <c r="AS330" s="1150">
        <v>0.22706517227065101</v>
      </c>
    </row>
    <row r="331" spans="1:45" x14ac:dyDescent="0.2">
      <c r="A331">
        <v>60976</v>
      </c>
      <c r="B331" t="s">
        <v>918</v>
      </c>
      <c r="C331" s="783">
        <v>42735</v>
      </c>
      <c r="D331">
        <v>2016</v>
      </c>
      <c r="E331" t="s">
        <v>72</v>
      </c>
      <c r="F331" t="s">
        <v>29</v>
      </c>
      <c r="G331" s="912">
        <v>44.061000999999997</v>
      </c>
      <c r="H331" s="912">
        <v>-121.22800100000001</v>
      </c>
      <c r="I331" s="912">
        <v>4.5099559999999999</v>
      </c>
      <c r="J331" t="s">
        <v>74</v>
      </c>
      <c r="K331" t="s">
        <v>479</v>
      </c>
      <c r="L331" s="912">
        <v>13.77</v>
      </c>
      <c r="M331">
        <v>9.9</v>
      </c>
      <c r="N331" s="912">
        <v>1.3909090909090909</v>
      </c>
      <c r="O331" t="s">
        <v>127</v>
      </c>
      <c r="P331" t="s">
        <v>470</v>
      </c>
      <c r="Q331" t="s">
        <v>127</v>
      </c>
      <c r="R331">
        <v>180</v>
      </c>
      <c r="Y331">
        <v>41.51</v>
      </c>
      <c r="Z331">
        <v>15.3</v>
      </c>
      <c r="AA331">
        <v>138.79</v>
      </c>
      <c r="AB331">
        <v>93.12</v>
      </c>
      <c r="AC331" s="784"/>
      <c r="AD331" s="1150"/>
      <c r="AE331" s="1150"/>
      <c r="AF331" s="1150"/>
      <c r="AG331" s="1150"/>
      <c r="AH331" s="1150"/>
      <c r="AI331" s="1150"/>
      <c r="AJ331" s="1150"/>
      <c r="AK331" s="1150"/>
      <c r="AL331" s="1150"/>
      <c r="AM331" s="1150">
        <v>0.22953277062866001</v>
      </c>
      <c r="AN331" s="1150">
        <v>0.240279507402795</v>
      </c>
      <c r="AO331" s="1150">
        <v>0.24094829574281601</v>
      </c>
      <c r="AP331" s="1150">
        <v>0.27415548931942302</v>
      </c>
      <c r="AQ331" s="1150">
        <v>0.26189982011899798</v>
      </c>
      <c r="AR331" s="1150">
        <v>0.26035468843687998</v>
      </c>
      <c r="AS331" s="1150">
        <v>0.25786402841197298</v>
      </c>
    </row>
    <row r="332" spans="1:45" x14ac:dyDescent="0.2">
      <c r="A332">
        <v>1355</v>
      </c>
      <c r="B332" t="s">
        <v>912</v>
      </c>
      <c r="C332" s="783">
        <v>42482</v>
      </c>
      <c r="D332">
        <v>2016</v>
      </c>
      <c r="E332" t="s">
        <v>73</v>
      </c>
      <c r="F332" t="s">
        <v>268</v>
      </c>
      <c r="G332" s="912">
        <v>37.776141000000003</v>
      </c>
      <c r="H332" s="912">
        <v>-84.719010999999995</v>
      </c>
      <c r="I332" s="912">
        <v>4.1276859999999997</v>
      </c>
      <c r="J332" t="s">
        <v>74</v>
      </c>
      <c r="K332" t="s">
        <v>479</v>
      </c>
      <c r="L332" s="912">
        <v>14.272000000000002</v>
      </c>
      <c r="M332">
        <v>10</v>
      </c>
      <c r="N332" s="912">
        <v>1.4272000000000002</v>
      </c>
      <c r="O332" t="s">
        <v>486</v>
      </c>
      <c r="P332" t="s">
        <v>486</v>
      </c>
      <c r="Q332">
        <v>16</v>
      </c>
      <c r="R332">
        <v>180</v>
      </c>
      <c r="S332" t="s">
        <v>471</v>
      </c>
      <c r="AA332">
        <v>127.53</v>
      </c>
      <c r="AB332">
        <v>88.57</v>
      </c>
      <c r="AC332" s="784"/>
      <c r="AD332" s="1150"/>
      <c r="AE332" s="1150"/>
      <c r="AF332" s="1150"/>
      <c r="AG332" s="1150"/>
      <c r="AH332" s="1150"/>
      <c r="AI332" s="1150"/>
      <c r="AJ332" s="1150"/>
      <c r="AK332" s="1150"/>
      <c r="AL332" s="1150"/>
      <c r="AM332" s="1150">
        <v>0.19918949771689401</v>
      </c>
      <c r="AN332" s="1150">
        <v>0.19440639269406301</v>
      </c>
      <c r="AO332" s="1150">
        <v>0.19960045662100401</v>
      </c>
      <c r="AP332" s="1150">
        <v>0.18903688524590101</v>
      </c>
      <c r="AQ332" s="1150">
        <v>0.188664383561643</v>
      </c>
      <c r="AR332" s="1150">
        <v>0.194543378995433</v>
      </c>
      <c r="AS332" s="1150">
        <v>0.18734018264840099</v>
      </c>
    </row>
    <row r="333" spans="1:45" x14ac:dyDescent="0.2">
      <c r="A333">
        <v>58627</v>
      </c>
      <c r="B333" t="s">
        <v>908</v>
      </c>
      <c r="C333" s="783">
        <v>42720</v>
      </c>
      <c r="D333">
        <v>2016</v>
      </c>
      <c r="E333" t="s">
        <v>7</v>
      </c>
      <c r="F333" t="s">
        <v>28</v>
      </c>
      <c r="G333" s="912">
        <v>34.688889000000003</v>
      </c>
      <c r="H333" s="912">
        <v>-118.320278</v>
      </c>
      <c r="I333" s="912">
        <v>5.6208549999999997</v>
      </c>
      <c r="J333" t="s">
        <v>74</v>
      </c>
      <c r="K333" t="s">
        <v>479</v>
      </c>
      <c r="L333" s="912">
        <v>12.748050000000001</v>
      </c>
      <c r="M333">
        <v>10</v>
      </c>
      <c r="N333" s="912">
        <v>1.2748050000000002</v>
      </c>
      <c r="O333" t="s">
        <v>127</v>
      </c>
      <c r="P333" t="s">
        <v>470</v>
      </c>
      <c r="Q333" t="s">
        <v>127</v>
      </c>
      <c r="R333">
        <v>180</v>
      </c>
      <c r="Y333">
        <v>22.24</v>
      </c>
      <c r="Z333">
        <v>5.01</v>
      </c>
      <c r="AA333">
        <v>83.69</v>
      </c>
      <c r="AB333">
        <v>57.86</v>
      </c>
      <c r="AC333" s="784">
        <v>54.249751656535643</v>
      </c>
      <c r="AD333" s="1150"/>
      <c r="AE333" s="1150"/>
      <c r="AF333" s="1150"/>
      <c r="AG333" s="1150"/>
      <c r="AH333" s="1150"/>
      <c r="AI333" s="1150"/>
      <c r="AJ333" s="1150"/>
      <c r="AK333" s="1150"/>
      <c r="AL333" s="1150"/>
      <c r="AM333" s="1150">
        <v>0.30979452054794498</v>
      </c>
      <c r="AN333" s="1150">
        <v>0.30155251141552503</v>
      </c>
      <c r="AO333" s="1150">
        <v>0.30398401826484001</v>
      </c>
      <c r="AP333" s="1150">
        <v>0.29567395264116503</v>
      </c>
      <c r="AQ333" s="1150">
        <v>0.29606164383561601</v>
      </c>
      <c r="AR333" s="1150">
        <v>0.30603881278538803</v>
      </c>
      <c r="AS333" s="1150">
        <v>0.25385844748858399</v>
      </c>
    </row>
    <row r="334" spans="1:45" x14ac:dyDescent="0.2">
      <c r="A334">
        <v>60332</v>
      </c>
      <c r="B334" t="s">
        <v>913</v>
      </c>
      <c r="C334" s="783">
        <v>42643</v>
      </c>
      <c r="D334">
        <v>2016</v>
      </c>
      <c r="E334" t="s">
        <v>72</v>
      </c>
      <c r="F334" t="s">
        <v>29</v>
      </c>
      <c r="G334" s="912">
        <v>43.797750999999998</v>
      </c>
      <c r="H334" s="912">
        <v>-117.062291</v>
      </c>
      <c r="I334" s="912">
        <v>4.5546980000000001</v>
      </c>
      <c r="J334" t="s">
        <v>74</v>
      </c>
      <c r="K334" t="s">
        <v>479</v>
      </c>
      <c r="L334" s="912">
        <v>13.1</v>
      </c>
      <c r="M334">
        <v>10</v>
      </c>
      <c r="N334" s="912">
        <v>1.31</v>
      </c>
      <c r="O334" t="s">
        <v>127</v>
      </c>
      <c r="P334" t="s">
        <v>470</v>
      </c>
      <c r="Q334" t="s">
        <v>127</v>
      </c>
      <c r="R334">
        <v>180</v>
      </c>
      <c r="Y334">
        <v>41.21</v>
      </c>
      <c r="Z334">
        <v>20.28</v>
      </c>
      <c r="AA334">
        <v>86.06</v>
      </c>
      <c r="AB334">
        <v>59.87</v>
      </c>
      <c r="AC334" s="784"/>
      <c r="AD334" s="1150"/>
      <c r="AE334" s="1150"/>
      <c r="AF334" s="1150"/>
      <c r="AG334" s="1150"/>
      <c r="AH334" s="1150"/>
      <c r="AI334" s="1150"/>
      <c r="AJ334" s="1150"/>
      <c r="AK334" s="1150"/>
      <c r="AL334" s="1150"/>
      <c r="AM334" s="1150">
        <v>0.2374200913242</v>
      </c>
      <c r="AN334" s="1150">
        <v>0.258264840182648</v>
      </c>
      <c r="AO334" s="1150">
        <v>0.26146118721461098</v>
      </c>
      <c r="AP334" s="1150">
        <v>0.26006375227686701</v>
      </c>
      <c r="AQ334" s="1150">
        <v>0.26097031963470302</v>
      </c>
      <c r="AR334" s="1150">
        <v>0.25247716894977101</v>
      </c>
      <c r="AS334" s="1150">
        <v>0.25478310502283102</v>
      </c>
    </row>
    <row r="335" spans="1:45" x14ac:dyDescent="0.2">
      <c r="A335">
        <v>60334</v>
      </c>
      <c r="B335" t="s">
        <v>915</v>
      </c>
      <c r="C335" s="783">
        <v>42704</v>
      </c>
      <c r="D335">
        <v>2016</v>
      </c>
      <c r="E335" t="s">
        <v>72</v>
      </c>
      <c r="F335" t="s">
        <v>29</v>
      </c>
      <c r="G335" s="912">
        <v>43.932841000000003</v>
      </c>
      <c r="H335" s="912">
        <v>-116.98844099999999</v>
      </c>
      <c r="I335" s="912">
        <v>4.6049530000000001</v>
      </c>
      <c r="J335" t="s">
        <v>74</v>
      </c>
      <c r="K335" t="s">
        <v>479</v>
      </c>
      <c r="L335" s="912">
        <v>13.090999999999999</v>
      </c>
      <c r="M335">
        <v>10</v>
      </c>
      <c r="N335" s="912">
        <v>1.3090999999999999</v>
      </c>
      <c r="O335" t="s">
        <v>127</v>
      </c>
      <c r="P335" t="s">
        <v>470</v>
      </c>
      <c r="Q335" t="s">
        <v>127</v>
      </c>
      <c r="R335">
        <v>180</v>
      </c>
      <c r="Y335">
        <v>40.83</v>
      </c>
      <c r="Z335">
        <v>20.6</v>
      </c>
      <c r="AA335">
        <v>98.73</v>
      </c>
      <c r="AB335">
        <v>68.680000000000007</v>
      </c>
      <c r="AC335" s="784"/>
      <c r="AD335" s="1150"/>
      <c r="AE335" s="1150"/>
      <c r="AF335" s="1150"/>
      <c r="AG335" s="1150"/>
      <c r="AH335" s="1150"/>
      <c r="AI335" s="1150"/>
      <c r="AJ335" s="1150"/>
      <c r="AK335" s="1150"/>
      <c r="AL335" s="1150"/>
      <c r="AM335" s="1150">
        <v>0.23175799086757901</v>
      </c>
      <c r="AN335" s="1150">
        <v>0.25492009132420002</v>
      </c>
      <c r="AO335" s="1150">
        <v>0.25621004566209998</v>
      </c>
      <c r="AP335" s="1150">
        <v>0.25684198542805098</v>
      </c>
      <c r="AQ335" s="1150">
        <v>0.25729452054794499</v>
      </c>
      <c r="AR335" s="1150">
        <v>0.245285388127853</v>
      </c>
      <c r="AS335" s="1150">
        <v>0.20855022831050199</v>
      </c>
    </row>
    <row r="336" spans="1:45" x14ac:dyDescent="0.2">
      <c r="A336">
        <v>60335</v>
      </c>
      <c r="B336" t="s">
        <v>914</v>
      </c>
      <c r="C336" s="783">
        <v>42704</v>
      </c>
      <c r="D336">
        <v>2016</v>
      </c>
      <c r="E336" t="s">
        <v>72</v>
      </c>
      <c r="F336" t="s">
        <v>29</v>
      </c>
      <c r="G336" s="912">
        <v>43.965060999999999</v>
      </c>
      <c r="H336" s="912">
        <v>-117.257661</v>
      </c>
      <c r="I336" s="912">
        <v>4.5798360000000002</v>
      </c>
      <c r="J336" t="s">
        <v>74</v>
      </c>
      <c r="K336" t="s">
        <v>479</v>
      </c>
      <c r="L336" s="912">
        <v>13.090999999999999</v>
      </c>
      <c r="M336">
        <v>10</v>
      </c>
      <c r="N336" s="912">
        <v>1.3090999999999999</v>
      </c>
      <c r="O336" t="s">
        <v>127</v>
      </c>
      <c r="P336" t="s">
        <v>470</v>
      </c>
      <c r="Q336" t="s">
        <v>127</v>
      </c>
      <c r="R336">
        <v>180</v>
      </c>
      <c r="Y336">
        <v>39.93</v>
      </c>
      <c r="Z336">
        <v>20.73</v>
      </c>
      <c r="AA336">
        <v>91.7</v>
      </c>
      <c r="AB336">
        <v>63.79</v>
      </c>
      <c r="AC336" s="784"/>
      <c r="AD336" s="1150"/>
      <c r="AE336" s="1150"/>
      <c r="AF336" s="1150"/>
      <c r="AG336" s="1150"/>
      <c r="AH336" s="1150"/>
      <c r="AI336" s="1150"/>
      <c r="AJ336" s="1150"/>
      <c r="AK336" s="1150"/>
      <c r="AL336" s="1150"/>
      <c r="AM336" s="1150">
        <v>0.22674657534246501</v>
      </c>
      <c r="AN336" s="1150">
        <v>0.24957762557077601</v>
      </c>
      <c r="AO336" s="1150">
        <v>0.25029680365296803</v>
      </c>
      <c r="AP336" s="1150">
        <v>0.25551001821493602</v>
      </c>
      <c r="AQ336" s="1150">
        <v>0.25845890410958899</v>
      </c>
      <c r="AR336" s="1150">
        <v>0.24630136986301299</v>
      </c>
      <c r="AS336" s="1150">
        <v>0.23534246575342399</v>
      </c>
    </row>
    <row r="337" spans="1:45" x14ac:dyDescent="0.2">
      <c r="A337">
        <v>60511</v>
      </c>
      <c r="B337" t="s">
        <v>911</v>
      </c>
      <c r="C337" s="783">
        <v>42664</v>
      </c>
      <c r="D337">
        <v>2016</v>
      </c>
      <c r="E337" t="s">
        <v>72</v>
      </c>
      <c r="F337" t="s">
        <v>46</v>
      </c>
      <c r="G337" s="912">
        <v>38.601851000000003</v>
      </c>
      <c r="H337" s="912">
        <v>-104.693851</v>
      </c>
      <c r="I337" s="912">
        <v>5.0011929999999998</v>
      </c>
      <c r="J337" t="s">
        <v>74</v>
      </c>
      <c r="K337" t="s">
        <v>479</v>
      </c>
      <c r="L337" s="912">
        <v>13.9</v>
      </c>
      <c r="M337">
        <v>10</v>
      </c>
      <c r="N337" s="912">
        <v>1.3900000000000001</v>
      </c>
      <c r="O337" t="s">
        <v>127</v>
      </c>
      <c r="P337" t="s">
        <v>470</v>
      </c>
      <c r="Q337" t="s">
        <v>127</v>
      </c>
      <c r="R337">
        <v>181</v>
      </c>
      <c r="Y337">
        <v>19.989999999999998</v>
      </c>
      <c r="Z337">
        <v>20.77</v>
      </c>
      <c r="AA337">
        <v>82.12</v>
      </c>
      <c r="AB337">
        <v>58.11</v>
      </c>
      <c r="AC337" s="784"/>
      <c r="AD337" s="1150"/>
      <c r="AE337" s="1150"/>
      <c r="AF337" s="1150"/>
      <c r="AG337" s="1150"/>
      <c r="AH337" s="1150"/>
      <c r="AI337" s="1150"/>
      <c r="AJ337" s="1150"/>
      <c r="AK337" s="1150"/>
      <c r="AL337" s="1150"/>
      <c r="AM337" s="1150">
        <v>0.25101598173515899</v>
      </c>
      <c r="AN337" s="1150">
        <v>0.31093607305936</v>
      </c>
      <c r="AO337" s="1150">
        <v>0.27117579908675798</v>
      </c>
      <c r="AP337" s="1150">
        <v>0.273383424408014</v>
      </c>
      <c r="AQ337" s="1150">
        <v>0.25461187214611802</v>
      </c>
      <c r="AR337" s="1150">
        <v>0.25702054794520501</v>
      </c>
      <c r="AS337" s="1150">
        <v>0.23003424657534199</v>
      </c>
    </row>
    <row r="338" spans="1:45" x14ac:dyDescent="0.2">
      <c r="A338">
        <v>60604</v>
      </c>
      <c r="B338" t="s">
        <v>910</v>
      </c>
      <c r="C338" s="783">
        <v>42614</v>
      </c>
      <c r="D338">
        <v>2016</v>
      </c>
      <c r="E338" t="s">
        <v>1</v>
      </c>
      <c r="F338" t="s">
        <v>262</v>
      </c>
      <c r="G338" s="912">
        <v>38.938460999999997</v>
      </c>
      <c r="H338" s="912">
        <v>-76.045580999999999</v>
      </c>
      <c r="I338" s="912">
        <v>4.1922280000000001</v>
      </c>
      <c r="J338" t="s">
        <v>74</v>
      </c>
      <c r="K338" t="s">
        <v>479</v>
      </c>
      <c r="L338" s="912">
        <v>13.693680000000001</v>
      </c>
      <c r="M338">
        <v>10</v>
      </c>
      <c r="N338" s="912">
        <v>1.3693680000000001</v>
      </c>
      <c r="O338" t="s">
        <v>127</v>
      </c>
      <c r="P338" t="s">
        <v>470</v>
      </c>
      <c r="Q338" t="s">
        <v>127</v>
      </c>
      <c r="R338">
        <v>180</v>
      </c>
      <c r="Y338">
        <v>24.25</v>
      </c>
      <c r="AA338">
        <v>158.31</v>
      </c>
      <c r="AB338">
        <v>106.38</v>
      </c>
      <c r="AC338" s="784"/>
      <c r="AD338" s="1150"/>
      <c r="AE338" s="1150"/>
      <c r="AF338" s="1150"/>
      <c r="AG338" s="1150"/>
      <c r="AH338" s="1150"/>
      <c r="AI338" s="1150"/>
      <c r="AJ338" s="1150"/>
      <c r="AK338" s="1150"/>
      <c r="AL338" s="1150"/>
      <c r="AM338" s="1150">
        <v>0.23464611872146099</v>
      </c>
      <c r="AN338" s="1150">
        <v>0.20390410958904101</v>
      </c>
      <c r="AO338" s="1150">
        <v>0.20560502283105</v>
      </c>
      <c r="AP338" s="1150">
        <v>0.170218579234972</v>
      </c>
      <c r="AQ338" s="1150">
        <v>0.21713470319634601</v>
      </c>
      <c r="AR338" s="1150">
        <v>0.224954337899543</v>
      </c>
      <c r="AS338" s="1150">
        <v>0.21591324200913201</v>
      </c>
    </row>
    <row r="339" spans="1:45" x14ac:dyDescent="0.2">
      <c r="A339">
        <v>60993</v>
      </c>
      <c r="B339" t="s">
        <v>909</v>
      </c>
      <c r="C339" s="783">
        <v>42735</v>
      </c>
      <c r="D339">
        <v>2016</v>
      </c>
      <c r="E339" t="s">
        <v>73</v>
      </c>
      <c r="F339" t="s">
        <v>260</v>
      </c>
      <c r="G339" s="912">
        <v>34.321950999999999</v>
      </c>
      <c r="H339" s="912">
        <v>-79.918510999999995</v>
      </c>
      <c r="I339" s="912">
        <v>4.5967979999999997</v>
      </c>
      <c r="J339" t="s">
        <v>74</v>
      </c>
      <c r="K339" t="s">
        <v>479</v>
      </c>
      <c r="L339" s="912">
        <v>14.029</v>
      </c>
      <c r="M339">
        <v>10</v>
      </c>
      <c r="N339" s="912">
        <v>1.4029</v>
      </c>
      <c r="O339" t="s">
        <v>486</v>
      </c>
      <c r="P339" t="s">
        <v>486</v>
      </c>
      <c r="Q339">
        <v>20</v>
      </c>
      <c r="R339">
        <v>180</v>
      </c>
      <c r="Y339">
        <v>31.1</v>
      </c>
      <c r="Z339">
        <v>6.97</v>
      </c>
      <c r="AA339">
        <v>89.72</v>
      </c>
      <c r="AB339">
        <v>63.61</v>
      </c>
      <c r="AC339" s="784"/>
      <c r="AD339" s="1150"/>
      <c r="AE339" s="1150"/>
      <c r="AF339" s="1150"/>
      <c r="AG339" s="1150"/>
      <c r="AH339" s="1150"/>
      <c r="AI339" s="1150"/>
      <c r="AJ339" s="1150"/>
      <c r="AK339" s="1150"/>
      <c r="AL339" s="1150"/>
      <c r="AM339" s="1150">
        <v>0.236187214611872</v>
      </c>
      <c r="AN339" s="1150">
        <v>0.225593607305936</v>
      </c>
      <c r="AO339" s="1150">
        <v>0.21450913242009101</v>
      </c>
      <c r="AP339" s="1150">
        <v>0.17249544626593799</v>
      </c>
      <c r="AQ339" s="1150">
        <v>0.21449771689497699</v>
      </c>
      <c r="AR339" s="1150">
        <v>0.21275114155251099</v>
      </c>
      <c r="AS339" s="1150">
        <v>0.22199771689497699</v>
      </c>
    </row>
    <row r="340" spans="1:45" x14ac:dyDescent="0.2">
      <c r="A340">
        <v>62903</v>
      </c>
      <c r="B340" t="s">
        <v>907</v>
      </c>
      <c r="C340" s="783">
        <v>42428</v>
      </c>
      <c r="D340">
        <v>2016</v>
      </c>
      <c r="E340" t="s">
        <v>1</v>
      </c>
      <c r="F340" t="s">
        <v>24</v>
      </c>
      <c r="G340" s="912">
        <v>40.257725999999998</v>
      </c>
      <c r="H340" s="912">
        <v>-74.441969999999998</v>
      </c>
      <c r="I340" s="912">
        <v>3.990332</v>
      </c>
      <c r="J340" t="s">
        <v>74</v>
      </c>
      <c r="K340" t="s">
        <v>479</v>
      </c>
      <c r="L340" s="912">
        <v>12.3</v>
      </c>
      <c r="M340">
        <v>10.6</v>
      </c>
      <c r="N340" s="912">
        <v>1.1603773584905661</v>
      </c>
      <c r="O340" t="s">
        <v>486</v>
      </c>
      <c r="P340" t="s">
        <v>486</v>
      </c>
      <c r="Q340">
        <v>25</v>
      </c>
      <c r="R340">
        <v>180</v>
      </c>
      <c r="Y340">
        <v>23.44</v>
      </c>
      <c r="AC340" s="784"/>
      <c r="AD340" s="1150"/>
      <c r="AE340" s="1150"/>
      <c r="AF340" s="1150"/>
      <c r="AG340" s="1150"/>
      <c r="AH340" s="1150"/>
      <c r="AI340" s="1150"/>
      <c r="AJ340" s="1150"/>
      <c r="AK340" s="1150"/>
      <c r="AL340" s="1150"/>
      <c r="AM340" s="1150"/>
      <c r="AN340" s="1150"/>
      <c r="AO340" s="1150">
        <v>0.17677909881967699</v>
      </c>
      <c r="AP340" s="1150">
        <v>0.17073280750592801</v>
      </c>
      <c r="AQ340" s="1150">
        <v>0.169219005772378</v>
      </c>
      <c r="AR340" s="1150">
        <v>0.15699577840958001</v>
      </c>
      <c r="AS340" s="1150">
        <v>0.13179546825191599</v>
      </c>
    </row>
    <row r="341" spans="1:45" x14ac:dyDescent="0.2">
      <c r="A341">
        <v>60226</v>
      </c>
      <c r="B341" t="s">
        <v>1710</v>
      </c>
      <c r="C341" s="783">
        <v>42554</v>
      </c>
      <c r="D341">
        <v>2016</v>
      </c>
      <c r="E341" t="s">
        <v>72</v>
      </c>
      <c r="F341" t="s">
        <v>28</v>
      </c>
      <c r="G341" s="912">
        <v>38.343510999999999</v>
      </c>
      <c r="H341" s="912">
        <v>-121.11693099999999</v>
      </c>
      <c r="I341" s="912">
        <v>5.0638370000000004</v>
      </c>
      <c r="J341" t="s">
        <v>74</v>
      </c>
      <c r="K341" t="s">
        <v>485</v>
      </c>
      <c r="L341" s="912">
        <v>12.5</v>
      </c>
      <c r="M341">
        <v>10.88</v>
      </c>
      <c r="N341" s="912">
        <v>1.1488970588235294</v>
      </c>
      <c r="O341" t="s">
        <v>127</v>
      </c>
      <c r="P341" t="s">
        <v>470</v>
      </c>
      <c r="Q341" t="s">
        <v>127</v>
      </c>
      <c r="R341">
        <v>180</v>
      </c>
      <c r="AA341">
        <v>124.8</v>
      </c>
      <c r="AB341">
        <v>85.9</v>
      </c>
      <c r="AC341" s="784">
        <v>80.079018311453709</v>
      </c>
      <c r="AD341" s="1150"/>
      <c r="AE341" s="1150"/>
      <c r="AF341" s="1150"/>
      <c r="AG341" s="1150"/>
      <c r="AH341" s="1150"/>
      <c r="AI341" s="1150"/>
      <c r="AJ341" s="1150"/>
      <c r="AK341" s="1150"/>
      <c r="AL341" s="1150"/>
      <c r="AM341" s="1150">
        <v>0.24845554660220201</v>
      </c>
      <c r="AN341" s="1150">
        <v>0.25433118452860498</v>
      </c>
      <c r="AO341" s="1150">
        <v>0.23843548549556801</v>
      </c>
      <c r="AP341" s="1150">
        <v>0.239646533135111</v>
      </c>
      <c r="AQ341" s="1150">
        <v>0.23415466357775899</v>
      </c>
      <c r="AR341" s="1150">
        <v>0.185365884367445</v>
      </c>
      <c r="AS341" s="1150">
        <v>0.13914769674993199</v>
      </c>
    </row>
    <row r="342" spans="1:45" x14ac:dyDescent="0.2">
      <c r="A342" t="s">
        <v>916</v>
      </c>
      <c r="B342" t="s">
        <v>917</v>
      </c>
      <c r="C342" s="783">
        <v>42673</v>
      </c>
      <c r="D342">
        <v>2016</v>
      </c>
      <c r="E342" t="s">
        <v>72</v>
      </c>
      <c r="F342" t="s">
        <v>38</v>
      </c>
      <c r="G342" s="912">
        <v>34.984020999999998</v>
      </c>
      <c r="H342" s="912">
        <v>-114.55627</v>
      </c>
      <c r="I342" s="912">
        <v>5.6959850000000003</v>
      </c>
      <c r="J342" t="s">
        <v>74</v>
      </c>
      <c r="K342" t="s">
        <v>479</v>
      </c>
      <c r="L342" s="912">
        <v>13.81</v>
      </c>
      <c r="M342">
        <v>10.9</v>
      </c>
      <c r="N342" s="912">
        <v>1.2669724770642201</v>
      </c>
      <c r="O342" t="s">
        <v>127</v>
      </c>
      <c r="P342" t="s">
        <v>470</v>
      </c>
      <c r="Q342" t="s">
        <v>127</v>
      </c>
      <c r="R342">
        <v>180</v>
      </c>
      <c r="AC342" s="784"/>
      <c r="AD342" s="1150"/>
      <c r="AE342" s="1150"/>
      <c r="AF342" s="1150"/>
      <c r="AG342" s="1150"/>
      <c r="AH342" s="1150"/>
      <c r="AI342" s="1150"/>
      <c r="AJ342" s="1150"/>
      <c r="AK342" s="1150"/>
      <c r="AL342" s="1150"/>
      <c r="AM342" s="1150"/>
      <c r="AN342" s="1150"/>
      <c r="AO342" s="1150"/>
      <c r="AP342" s="1150"/>
      <c r="AQ342" s="1150"/>
      <c r="AR342" s="1150"/>
      <c r="AS342" s="1150"/>
    </row>
    <row r="343" spans="1:45" x14ac:dyDescent="0.2">
      <c r="A343">
        <v>61342</v>
      </c>
      <c r="B343" t="s">
        <v>905</v>
      </c>
      <c r="C343" s="783">
        <v>42704</v>
      </c>
      <c r="D343">
        <v>2016</v>
      </c>
      <c r="E343" t="s">
        <v>6</v>
      </c>
      <c r="F343" t="s">
        <v>23</v>
      </c>
      <c r="G343" s="912">
        <v>42.162641000000001</v>
      </c>
      <c r="H343" s="912">
        <v>-71.868590999999995</v>
      </c>
      <c r="I343" s="912">
        <v>3.836436</v>
      </c>
      <c r="J343" t="s">
        <v>74</v>
      </c>
      <c r="K343" t="s">
        <v>479</v>
      </c>
      <c r="L343" s="912">
        <v>16.440000000000001</v>
      </c>
      <c r="M343">
        <v>11.93</v>
      </c>
      <c r="N343" s="912">
        <v>1.3780385582564965</v>
      </c>
      <c r="O343" t="s">
        <v>486</v>
      </c>
      <c r="P343" t="s">
        <v>486</v>
      </c>
      <c r="Q343">
        <v>25</v>
      </c>
      <c r="R343">
        <v>180</v>
      </c>
      <c r="Y343">
        <v>29.59</v>
      </c>
      <c r="Z343">
        <v>3.66</v>
      </c>
      <c r="AA343">
        <v>202.02</v>
      </c>
      <c r="AB343">
        <v>135.78</v>
      </c>
      <c r="AC343" s="784"/>
      <c r="AD343" s="1150"/>
      <c r="AE343" s="1150"/>
      <c r="AF343" s="1150"/>
      <c r="AG343" s="1150"/>
      <c r="AH343" s="1150"/>
      <c r="AI343" s="1150"/>
      <c r="AJ343" s="1150"/>
      <c r="AK343" s="1150"/>
      <c r="AL343" s="1150"/>
      <c r="AM343" s="1150">
        <v>0.179117531108023</v>
      </c>
      <c r="AN343" s="1150">
        <v>0.15783661924391501</v>
      </c>
      <c r="AO343" s="1150">
        <v>0.188935074081303</v>
      </c>
      <c r="AP343" s="1150">
        <v>0.18673935846170001</v>
      </c>
      <c r="AQ343" s="1150">
        <v>0.176677498497705</v>
      </c>
      <c r="AR343" s="1150">
        <v>0.181260932302969</v>
      </c>
      <c r="AS343" s="1150">
        <v>0.16457302299946</v>
      </c>
    </row>
    <row r="344" spans="1:45" x14ac:dyDescent="0.2">
      <c r="A344">
        <v>60764</v>
      </c>
      <c r="B344" t="s">
        <v>904</v>
      </c>
      <c r="C344" s="783">
        <v>42735</v>
      </c>
      <c r="D344">
        <v>2016</v>
      </c>
      <c r="E344" t="s">
        <v>72</v>
      </c>
      <c r="F344" t="s">
        <v>46</v>
      </c>
      <c r="G344" s="912">
        <v>39.792740999999999</v>
      </c>
      <c r="H344" s="912">
        <v>-104.437691</v>
      </c>
      <c r="I344" s="912">
        <v>4.8457229999999996</v>
      </c>
      <c r="J344" t="s">
        <v>74</v>
      </c>
      <c r="K344" t="s">
        <v>479</v>
      </c>
      <c r="L344" s="912">
        <v>16.0398</v>
      </c>
      <c r="M344">
        <v>12.831</v>
      </c>
      <c r="N344" s="912">
        <v>1.2500818330605565</v>
      </c>
      <c r="O344" t="s">
        <v>127</v>
      </c>
      <c r="P344" t="s">
        <v>470</v>
      </c>
      <c r="Q344" t="s">
        <v>127</v>
      </c>
      <c r="R344">
        <v>180</v>
      </c>
      <c r="Y344">
        <v>23.59</v>
      </c>
      <c r="Z344">
        <v>23</v>
      </c>
      <c r="AA344">
        <v>84.25</v>
      </c>
      <c r="AB344">
        <v>58.66</v>
      </c>
      <c r="AC344" s="784"/>
      <c r="AD344" s="1150"/>
      <c r="AE344" s="1150"/>
      <c r="AF344" s="1150"/>
      <c r="AG344" s="1150"/>
      <c r="AH344" s="1150"/>
      <c r="AI344" s="1150"/>
      <c r="AJ344" s="1150"/>
      <c r="AK344" s="1150"/>
      <c r="AL344" s="1150"/>
      <c r="AM344" s="1150">
        <v>0.25930706490310101</v>
      </c>
      <c r="AN344" s="1150">
        <v>0.26404017951671599</v>
      </c>
      <c r="AO344" s="1150">
        <v>0.26010777978134397</v>
      </c>
      <c r="AP344" s="1150">
        <v>0.24481954635425099</v>
      </c>
      <c r="AQ344" s="1150">
        <v>0.25824834189742302</v>
      </c>
      <c r="AR344" s="1150">
        <v>0.208185868343256</v>
      </c>
      <c r="AS344" s="1150">
        <v>0.24243867146810799</v>
      </c>
    </row>
    <row r="345" spans="1:45" x14ac:dyDescent="0.2">
      <c r="A345">
        <v>60023</v>
      </c>
      <c r="B345" t="s">
        <v>903</v>
      </c>
      <c r="C345" s="783">
        <v>42551</v>
      </c>
      <c r="D345">
        <v>2016</v>
      </c>
      <c r="E345" t="s">
        <v>72</v>
      </c>
      <c r="F345" t="s">
        <v>46</v>
      </c>
      <c r="G345" s="912">
        <v>40.083371</v>
      </c>
      <c r="H345" s="912">
        <v>-104.74757099999999</v>
      </c>
      <c r="I345" s="912">
        <v>4.814457</v>
      </c>
      <c r="J345" t="s">
        <v>74</v>
      </c>
      <c r="K345" t="s">
        <v>485</v>
      </c>
      <c r="L345" s="912">
        <v>18.100000000000001</v>
      </c>
      <c r="M345">
        <v>13</v>
      </c>
      <c r="N345" s="912">
        <v>1.3923076923076925</v>
      </c>
      <c r="O345" t="s">
        <v>127</v>
      </c>
      <c r="P345" t="s">
        <v>470</v>
      </c>
      <c r="Q345" t="s">
        <v>127</v>
      </c>
      <c r="R345">
        <v>180</v>
      </c>
      <c r="Y345">
        <v>23.51</v>
      </c>
      <c r="Z345">
        <v>24</v>
      </c>
      <c r="AA345">
        <v>89.78</v>
      </c>
      <c r="AB345">
        <v>62.38</v>
      </c>
      <c r="AC345" s="784"/>
      <c r="AD345" s="1150"/>
      <c r="AE345" s="1150"/>
      <c r="AF345" s="1150"/>
      <c r="AG345" s="1150"/>
      <c r="AH345" s="1150"/>
      <c r="AI345" s="1150"/>
      <c r="AJ345" s="1150"/>
      <c r="AK345" s="1150"/>
      <c r="AL345" s="1150"/>
      <c r="AM345" s="1150">
        <v>0.267931155602388</v>
      </c>
      <c r="AN345" s="1150">
        <v>0.27476290832455202</v>
      </c>
      <c r="AO345" s="1150">
        <v>0.27118897084650501</v>
      </c>
      <c r="AP345" s="1150">
        <v>0.28703411797674</v>
      </c>
      <c r="AQ345" s="1150">
        <v>0.28440463645943098</v>
      </c>
      <c r="AR345" s="1150">
        <v>0.27882859149982397</v>
      </c>
      <c r="AS345" s="1150">
        <v>0.25490867579908599</v>
      </c>
    </row>
    <row r="346" spans="1:45" x14ac:dyDescent="0.2">
      <c r="A346">
        <v>60735</v>
      </c>
      <c r="B346" t="s">
        <v>902</v>
      </c>
      <c r="C346" s="783">
        <v>42428</v>
      </c>
      <c r="D346">
        <v>2016</v>
      </c>
      <c r="E346" t="s">
        <v>1</v>
      </c>
      <c r="F346" t="s">
        <v>262</v>
      </c>
      <c r="G346" s="912">
        <v>38.404451000000002</v>
      </c>
      <c r="H346" s="912">
        <v>-75.672251000000003</v>
      </c>
      <c r="I346" s="912">
        <v>4.2142090000000003</v>
      </c>
      <c r="J346" t="s">
        <v>74</v>
      </c>
      <c r="K346" t="s">
        <v>479</v>
      </c>
      <c r="L346" s="912">
        <v>17.817</v>
      </c>
      <c r="M346">
        <v>13.6</v>
      </c>
      <c r="N346" s="912">
        <v>1.3100735294117647</v>
      </c>
      <c r="O346" t="s">
        <v>127</v>
      </c>
      <c r="P346" t="s">
        <v>470</v>
      </c>
      <c r="Q346" t="s">
        <v>127</v>
      </c>
      <c r="R346">
        <v>181</v>
      </c>
      <c r="Y346">
        <v>36.19</v>
      </c>
      <c r="AA346">
        <v>111.23</v>
      </c>
      <c r="AB346">
        <v>76.72</v>
      </c>
      <c r="AC346" s="784"/>
      <c r="AD346" s="1150"/>
      <c r="AE346" s="1150"/>
      <c r="AF346" s="1150"/>
      <c r="AG346" s="1150"/>
      <c r="AH346" s="1150"/>
      <c r="AI346" s="1150"/>
      <c r="AJ346" s="1150"/>
      <c r="AK346" s="1150"/>
      <c r="AL346" s="1150"/>
      <c r="AM346" s="1150">
        <v>0.232759199570238</v>
      </c>
      <c r="AN346" s="1150">
        <v>0.19154579640075201</v>
      </c>
      <c r="AO346" s="1150">
        <v>0.21307581251678701</v>
      </c>
      <c r="AP346" s="1150">
        <v>0.19782793581913599</v>
      </c>
      <c r="AQ346" s="1150">
        <v>0.213772495299489</v>
      </c>
      <c r="AR346" s="1150">
        <v>0.20500100725221601</v>
      </c>
      <c r="AS346" s="1150">
        <v>0.21443560300832601</v>
      </c>
    </row>
    <row r="347" spans="1:45" x14ac:dyDescent="0.2">
      <c r="A347">
        <v>59599</v>
      </c>
      <c r="B347" t="s">
        <v>901</v>
      </c>
      <c r="C347" s="783">
        <v>42643</v>
      </c>
      <c r="D347">
        <v>2016</v>
      </c>
      <c r="E347" t="s">
        <v>7</v>
      </c>
      <c r="F347" t="s">
        <v>28</v>
      </c>
      <c r="G347" s="912">
        <v>35.831310999999999</v>
      </c>
      <c r="H347" s="912">
        <v>-119.05111100000001</v>
      </c>
      <c r="I347" s="912">
        <v>5.3359829999999997</v>
      </c>
      <c r="J347" t="s">
        <v>74</v>
      </c>
      <c r="K347" t="s">
        <v>479</v>
      </c>
      <c r="L347" s="912">
        <v>18.2</v>
      </c>
      <c r="M347">
        <v>14</v>
      </c>
      <c r="N347" s="912">
        <v>1.3</v>
      </c>
      <c r="O347" t="s">
        <v>127</v>
      </c>
      <c r="P347" t="s">
        <v>470</v>
      </c>
      <c r="Q347" t="s">
        <v>127</v>
      </c>
      <c r="R347">
        <v>180</v>
      </c>
      <c r="Y347">
        <v>24.64</v>
      </c>
      <c r="Z347">
        <v>5.39</v>
      </c>
      <c r="AA347">
        <v>118.09</v>
      </c>
      <c r="AB347">
        <v>79.86</v>
      </c>
      <c r="AC347" s="784">
        <v>88.684356277787998</v>
      </c>
      <c r="AD347" s="1150"/>
      <c r="AE347" s="1150"/>
      <c r="AF347" s="1150"/>
      <c r="AG347" s="1150"/>
      <c r="AH347" s="1150"/>
      <c r="AI347" s="1150"/>
      <c r="AJ347" s="1150"/>
      <c r="AK347" s="1150"/>
      <c r="AL347" s="1150"/>
      <c r="AM347" s="1150">
        <v>0.28887801696020798</v>
      </c>
      <c r="AN347" s="1150">
        <v>0.28697814742335198</v>
      </c>
      <c r="AO347" s="1150">
        <v>0.27942759295498998</v>
      </c>
      <c r="AP347" s="1150">
        <v>0.26557214415820901</v>
      </c>
      <c r="AQ347" s="1150">
        <v>0.22064579256360001</v>
      </c>
      <c r="AR347" s="1150">
        <v>0.216446510110893</v>
      </c>
      <c r="AS347" s="1150">
        <v>0.24430854533594201</v>
      </c>
    </row>
    <row r="348" spans="1:45" x14ac:dyDescent="0.2">
      <c r="A348">
        <v>59747</v>
      </c>
      <c r="B348" t="s">
        <v>900</v>
      </c>
      <c r="C348" s="783">
        <v>42400</v>
      </c>
      <c r="D348">
        <v>2016</v>
      </c>
      <c r="E348" t="s">
        <v>72</v>
      </c>
      <c r="F348" t="s">
        <v>53</v>
      </c>
      <c r="G348" s="912">
        <v>36.031616</v>
      </c>
      <c r="H348" s="912">
        <v>-114.929399</v>
      </c>
      <c r="I348" s="912">
        <v>5.6480959999999998</v>
      </c>
      <c r="J348" t="s">
        <v>74</v>
      </c>
      <c r="K348" t="s">
        <v>479</v>
      </c>
      <c r="L348" s="912">
        <v>18.667439999999999</v>
      </c>
      <c r="M348">
        <v>14.4</v>
      </c>
      <c r="N348" s="912">
        <v>1.2963499999999999</v>
      </c>
      <c r="O348" t="s">
        <v>127</v>
      </c>
      <c r="P348" t="s">
        <v>470</v>
      </c>
      <c r="Q348" t="s">
        <v>127</v>
      </c>
      <c r="R348">
        <v>180</v>
      </c>
      <c r="Y348">
        <v>24.75</v>
      </c>
      <c r="Z348">
        <v>10.57</v>
      </c>
      <c r="AA348">
        <v>93.62</v>
      </c>
      <c r="AB348">
        <v>64.94</v>
      </c>
      <c r="AC348" s="784"/>
      <c r="AD348" s="1150"/>
      <c r="AE348" s="1150"/>
      <c r="AF348" s="1150"/>
      <c r="AG348" s="1150"/>
      <c r="AH348" s="1150"/>
      <c r="AI348" s="1150"/>
      <c r="AJ348" s="1150"/>
      <c r="AK348" s="1150"/>
      <c r="AL348" s="1150"/>
      <c r="AM348" s="1150">
        <v>0.27799181887366797</v>
      </c>
      <c r="AN348" s="1150">
        <v>0.26993753170979201</v>
      </c>
      <c r="AO348" s="1150">
        <v>0.26786846778285101</v>
      </c>
      <c r="AP348" s="1150">
        <v>0.27251252276867</v>
      </c>
      <c r="AQ348" s="1150">
        <v>0.22880200405885301</v>
      </c>
      <c r="AR348" s="1150">
        <v>0.18454306189751399</v>
      </c>
      <c r="AS348" s="1150">
        <v>0.22907946473871099</v>
      </c>
    </row>
    <row r="349" spans="1:45" x14ac:dyDescent="0.2">
      <c r="A349">
        <v>60391</v>
      </c>
      <c r="B349" t="s">
        <v>899</v>
      </c>
      <c r="C349" s="783">
        <v>42735</v>
      </c>
      <c r="D349">
        <v>2016</v>
      </c>
      <c r="E349" t="s">
        <v>6</v>
      </c>
      <c r="F349" t="s">
        <v>23</v>
      </c>
      <c r="G349" s="912">
        <v>42.285971000000004</v>
      </c>
      <c r="H349" s="912">
        <v>-72.009381000000005</v>
      </c>
      <c r="I349" s="912">
        <v>3.8145129999999998</v>
      </c>
      <c r="J349" t="s">
        <v>74</v>
      </c>
      <c r="K349" t="s">
        <v>479</v>
      </c>
      <c r="L349" s="912">
        <v>20.100000000000001</v>
      </c>
      <c r="M349">
        <v>14.681999999999999</v>
      </c>
      <c r="N349" s="912">
        <v>1.3690232938291789</v>
      </c>
      <c r="O349" t="s">
        <v>486</v>
      </c>
      <c r="P349" t="s">
        <v>486</v>
      </c>
      <c r="Q349">
        <v>20</v>
      </c>
      <c r="R349">
        <v>180</v>
      </c>
      <c r="Y349">
        <v>29.81</v>
      </c>
      <c r="Z349">
        <v>3.7</v>
      </c>
      <c r="AA349">
        <v>185.79</v>
      </c>
      <c r="AB349">
        <v>124.27</v>
      </c>
      <c r="AC349" s="784"/>
      <c r="AD349" s="1150"/>
      <c r="AE349" s="1150"/>
      <c r="AF349" s="1150"/>
      <c r="AG349" s="1150"/>
      <c r="AH349" s="1150"/>
      <c r="AI349" s="1150"/>
      <c r="AJ349" s="1150"/>
      <c r="AK349" s="1150"/>
      <c r="AL349" s="1150"/>
      <c r="AM349" s="1150">
        <v>0.180601973403894</v>
      </c>
      <c r="AN349" s="1150">
        <v>0.17145835704764401</v>
      </c>
      <c r="AO349" s="1150">
        <v>0.181737150264449</v>
      </c>
      <c r="AP349" s="1150">
        <v>0.195717207221759</v>
      </c>
      <c r="AQ349" s="1150">
        <v>0.204666167810862</v>
      </c>
      <c r="AR349" s="1150"/>
      <c r="AS349" s="1150"/>
    </row>
    <row r="350" spans="1:45" x14ac:dyDescent="0.2">
      <c r="A350">
        <v>60080</v>
      </c>
      <c r="B350" t="s">
        <v>898</v>
      </c>
      <c r="C350" s="783">
        <v>42735</v>
      </c>
      <c r="D350">
        <v>2016</v>
      </c>
      <c r="E350" t="s">
        <v>7</v>
      </c>
      <c r="F350" t="s">
        <v>28</v>
      </c>
      <c r="G350" s="912">
        <v>35.845377999999997</v>
      </c>
      <c r="H350" s="912">
        <v>-119.05699199999999</v>
      </c>
      <c r="I350" s="912">
        <v>5.3359829999999997</v>
      </c>
      <c r="J350" t="s">
        <v>74</v>
      </c>
      <c r="K350" t="s">
        <v>479</v>
      </c>
      <c r="L350" s="912">
        <v>19.6356</v>
      </c>
      <c r="M350">
        <v>15</v>
      </c>
      <c r="N350" s="912">
        <v>1.30904</v>
      </c>
      <c r="O350" t="s">
        <v>127</v>
      </c>
      <c r="P350" t="s">
        <v>470</v>
      </c>
      <c r="Q350" t="s">
        <v>127</v>
      </c>
      <c r="R350">
        <v>180</v>
      </c>
      <c r="Y350">
        <v>24.97</v>
      </c>
      <c r="Z350">
        <v>5.29</v>
      </c>
      <c r="AA350">
        <v>84.7</v>
      </c>
      <c r="AB350">
        <v>58.47</v>
      </c>
      <c r="AC350" s="784">
        <v>60.964967023098374</v>
      </c>
      <c r="AD350" s="1150"/>
      <c r="AE350" s="1150"/>
      <c r="AF350" s="1150"/>
      <c r="AG350" s="1150"/>
      <c r="AH350" s="1150"/>
      <c r="AI350" s="1150"/>
      <c r="AJ350" s="1150"/>
      <c r="AK350" s="1150"/>
      <c r="AL350" s="1150"/>
      <c r="AM350" s="1150">
        <v>0.300996955859969</v>
      </c>
      <c r="AN350" s="1150">
        <v>0.29837899543378998</v>
      </c>
      <c r="AO350" s="1150">
        <v>0.26802891933028899</v>
      </c>
      <c r="AP350" s="1150">
        <v>0.28687006678809901</v>
      </c>
      <c r="AQ350" s="1150">
        <v>0.27347792998477899</v>
      </c>
      <c r="AR350" s="1150">
        <v>0.26302891933028899</v>
      </c>
      <c r="AS350" s="1150">
        <v>0.27506088280060798</v>
      </c>
    </row>
    <row r="351" spans="1:45" x14ac:dyDescent="0.2">
      <c r="A351">
        <v>60787</v>
      </c>
      <c r="B351" t="s">
        <v>897</v>
      </c>
      <c r="C351" s="783">
        <v>42704</v>
      </c>
      <c r="D351">
        <v>2016</v>
      </c>
      <c r="E351" t="s">
        <v>1</v>
      </c>
      <c r="F351" t="s">
        <v>52</v>
      </c>
      <c r="G351" s="912">
        <v>35.894371</v>
      </c>
      <c r="H351" s="912">
        <v>-77.163090999999994</v>
      </c>
      <c r="I351" s="912">
        <v>4.4362649999999997</v>
      </c>
      <c r="J351" t="s">
        <v>74</v>
      </c>
      <c r="K351" t="s">
        <v>479</v>
      </c>
      <c r="L351" s="912">
        <v>20.9</v>
      </c>
      <c r="M351">
        <v>15</v>
      </c>
      <c r="N351" s="912">
        <v>1.3933333333333333</v>
      </c>
      <c r="O351" t="s">
        <v>127</v>
      </c>
      <c r="P351" t="s">
        <v>470</v>
      </c>
      <c r="Q351" t="s">
        <v>127</v>
      </c>
      <c r="R351">
        <v>180</v>
      </c>
      <c r="Y351">
        <v>31.8</v>
      </c>
      <c r="AA351">
        <v>110.77</v>
      </c>
      <c r="AB351">
        <v>77.61</v>
      </c>
      <c r="AC351" s="784"/>
      <c r="AD351" s="1150"/>
      <c r="AE351" s="1150"/>
      <c r="AF351" s="1150"/>
      <c r="AG351" s="1150"/>
      <c r="AH351" s="1150"/>
      <c r="AI351" s="1150"/>
      <c r="AJ351" s="1150"/>
      <c r="AK351" s="1150"/>
      <c r="AL351" s="1150"/>
      <c r="AM351" s="1150">
        <v>0.22521308980213001</v>
      </c>
      <c r="AN351" s="1150">
        <v>0.19557077625570701</v>
      </c>
      <c r="AO351" s="1150">
        <v>0.245768645357686</v>
      </c>
      <c r="AP351" s="1150">
        <v>0.232551608986035</v>
      </c>
      <c r="AQ351" s="1150">
        <v>0.21567732115677299</v>
      </c>
      <c r="AR351" s="1150">
        <v>0.187587519025875</v>
      </c>
      <c r="AS351" s="1150">
        <v>0.23531202435311999</v>
      </c>
    </row>
    <row r="352" spans="1:45" x14ac:dyDescent="0.2">
      <c r="A352">
        <v>59570</v>
      </c>
      <c r="B352" t="s">
        <v>896</v>
      </c>
      <c r="C352" s="783">
        <v>42735</v>
      </c>
      <c r="D352">
        <v>2016</v>
      </c>
      <c r="E352" t="s">
        <v>73</v>
      </c>
      <c r="F352" t="s">
        <v>52</v>
      </c>
      <c r="G352" s="912">
        <v>35.833821</v>
      </c>
      <c r="H352" s="912">
        <v>-80.574670999999995</v>
      </c>
      <c r="I352" s="912">
        <v>4.4623660000000003</v>
      </c>
      <c r="J352" t="s">
        <v>74</v>
      </c>
      <c r="K352" t="s">
        <v>479</v>
      </c>
      <c r="L352" s="912">
        <v>20</v>
      </c>
      <c r="M352">
        <v>15.4</v>
      </c>
      <c r="N352" s="912">
        <v>1.2987012987012987</v>
      </c>
      <c r="O352" t="s">
        <v>486</v>
      </c>
      <c r="P352" t="s">
        <v>486</v>
      </c>
      <c r="Q352">
        <v>20</v>
      </c>
      <c r="R352">
        <v>179</v>
      </c>
      <c r="Y352">
        <v>31.14</v>
      </c>
      <c r="Z352">
        <v>33.97</v>
      </c>
      <c r="AA352">
        <v>72.150000000000006</v>
      </c>
      <c r="AB352">
        <v>50.36</v>
      </c>
      <c r="AC352" s="784"/>
      <c r="AD352" s="1150"/>
      <c r="AE352" s="1150"/>
      <c r="AF352" s="1150"/>
      <c r="AG352" s="1150"/>
      <c r="AH352" s="1150"/>
      <c r="AI352" s="1150"/>
      <c r="AJ352" s="1150"/>
      <c r="AK352" s="1150"/>
      <c r="AL352" s="1150"/>
      <c r="AM352" s="1150">
        <v>0.19673249125303899</v>
      </c>
      <c r="AN352" s="1150">
        <v>0.19072080887149301</v>
      </c>
      <c r="AO352" s="1150">
        <v>0.199690150032615</v>
      </c>
      <c r="AP352" s="1150">
        <v>0.19183343978425901</v>
      </c>
      <c r="AQ352" s="1150">
        <v>0.20139506612109301</v>
      </c>
      <c r="AR352" s="1150">
        <v>0.20527930973136399</v>
      </c>
      <c r="AS352" s="1150">
        <v>0.33673575283164298</v>
      </c>
    </row>
    <row r="353" spans="1:45" x14ac:dyDescent="0.2">
      <c r="A353">
        <v>60702</v>
      </c>
      <c r="B353" t="s">
        <v>895</v>
      </c>
      <c r="C353" s="783">
        <v>42735</v>
      </c>
      <c r="D353">
        <v>2016</v>
      </c>
      <c r="E353" t="s">
        <v>73</v>
      </c>
      <c r="F353" t="s">
        <v>35</v>
      </c>
      <c r="G353" s="912">
        <v>32.292878999999999</v>
      </c>
      <c r="H353" s="912">
        <v>-81.284401000000003</v>
      </c>
      <c r="I353" s="912">
        <v>4.6848970000000003</v>
      </c>
      <c r="J353" t="s">
        <v>74</v>
      </c>
      <c r="K353" t="s">
        <v>479</v>
      </c>
      <c r="L353" s="912">
        <v>21.24738</v>
      </c>
      <c r="M353">
        <v>15.7</v>
      </c>
      <c r="N353" s="912">
        <v>1.3533363057324841</v>
      </c>
      <c r="O353" t="s">
        <v>127</v>
      </c>
      <c r="P353" t="s">
        <v>470</v>
      </c>
      <c r="Q353" t="s">
        <v>127</v>
      </c>
      <c r="R353">
        <v>180</v>
      </c>
      <c r="Y353">
        <v>29.01</v>
      </c>
      <c r="Z353">
        <v>28.91</v>
      </c>
      <c r="AA353">
        <v>123.89</v>
      </c>
      <c r="AB353">
        <v>84.65</v>
      </c>
      <c r="AC353" s="784"/>
      <c r="AD353" s="1150"/>
      <c r="AE353" s="1150"/>
      <c r="AF353" s="1150"/>
      <c r="AG353" s="1150"/>
      <c r="AH353" s="1150"/>
      <c r="AI353" s="1150"/>
      <c r="AJ353" s="1150"/>
      <c r="AK353" s="1150"/>
      <c r="AL353" s="1150"/>
      <c r="AM353" s="1150">
        <v>0.26086292644620801</v>
      </c>
      <c r="AN353" s="1150">
        <v>0.231720617747142</v>
      </c>
      <c r="AO353" s="1150">
        <v>0.21683680888811299</v>
      </c>
      <c r="AP353" s="1150">
        <v>0.224749979696727</v>
      </c>
      <c r="AQ353" s="1150">
        <v>0.22224645900590401</v>
      </c>
      <c r="AR353" s="1150">
        <v>0.228332315388418</v>
      </c>
      <c r="AS353" s="1150">
        <v>0.212306954017974</v>
      </c>
    </row>
    <row r="354" spans="1:45" x14ac:dyDescent="0.2">
      <c r="A354">
        <v>61552</v>
      </c>
      <c r="B354" t="s">
        <v>894</v>
      </c>
      <c r="C354" s="783">
        <v>42410</v>
      </c>
      <c r="D354">
        <v>2016</v>
      </c>
      <c r="E354" t="s">
        <v>1</v>
      </c>
      <c r="F354" t="s">
        <v>262</v>
      </c>
      <c r="G354" s="912">
        <v>39.437781000000001</v>
      </c>
      <c r="H354" s="912">
        <v>-77.450551000000004</v>
      </c>
      <c r="I354" s="912">
        <v>4.0565709999999999</v>
      </c>
      <c r="J354" t="s">
        <v>74</v>
      </c>
      <c r="K354" t="s">
        <v>479</v>
      </c>
      <c r="L354" s="912">
        <v>18.598140000000001</v>
      </c>
      <c r="M354">
        <v>15.7</v>
      </c>
      <c r="N354" s="912">
        <v>1.1845949044585988</v>
      </c>
      <c r="O354" t="s">
        <v>486</v>
      </c>
      <c r="P354" t="s">
        <v>486</v>
      </c>
      <c r="Q354">
        <v>15</v>
      </c>
      <c r="R354">
        <v>180</v>
      </c>
      <c r="Y354">
        <v>34.58</v>
      </c>
      <c r="AA354">
        <v>138.66999999999999</v>
      </c>
      <c r="AB354">
        <v>95.88</v>
      </c>
      <c r="AC354" s="784"/>
      <c r="AD354" s="1150"/>
      <c r="AE354" s="1150"/>
      <c r="AF354" s="1150"/>
      <c r="AG354" s="1150"/>
      <c r="AH354" s="1150"/>
      <c r="AI354" s="1150"/>
      <c r="AJ354" s="1150"/>
      <c r="AK354" s="1150"/>
      <c r="AL354" s="1150"/>
      <c r="AM354" s="1150">
        <v>0.149419771398656</v>
      </c>
      <c r="AN354" s="1150">
        <v>0.154138673181514</v>
      </c>
      <c r="AO354" s="1150">
        <v>0.16321292499200099</v>
      </c>
      <c r="AP354" s="1150">
        <v>0.158757091643172</v>
      </c>
      <c r="AQ354" s="1150">
        <v>0.148918069976441</v>
      </c>
      <c r="AR354" s="1150">
        <v>0.16302387807928301</v>
      </c>
      <c r="AS354" s="1150">
        <v>0.14949975278480601</v>
      </c>
    </row>
    <row r="355" spans="1:45" x14ac:dyDescent="0.2">
      <c r="A355">
        <v>60062</v>
      </c>
      <c r="B355" t="s">
        <v>893</v>
      </c>
      <c r="C355" s="783">
        <v>42516</v>
      </c>
      <c r="D355">
        <v>2016</v>
      </c>
      <c r="E355" t="s">
        <v>72</v>
      </c>
      <c r="F355" t="s">
        <v>38</v>
      </c>
      <c r="G355" s="912">
        <v>32.042701000000001</v>
      </c>
      <c r="H355" s="912">
        <v>-110.95893100000001</v>
      </c>
      <c r="I355" s="912">
        <v>5.7775590000000001</v>
      </c>
      <c r="J355" t="s">
        <v>74</v>
      </c>
      <c r="K355" t="s">
        <v>479</v>
      </c>
      <c r="L355" s="912">
        <v>21.513999999999999</v>
      </c>
      <c r="M355">
        <v>16</v>
      </c>
      <c r="N355" s="912">
        <v>1.344625</v>
      </c>
      <c r="O355" t="s">
        <v>127</v>
      </c>
      <c r="P355" t="s">
        <v>470</v>
      </c>
      <c r="Q355" t="s">
        <v>127</v>
      </c>
      <c r="R355">
        <v>180</v>
      </c>
      <c r="AA355">
        <v>59.94</v>
      </c>
      <c r="AB355">
        <v>42.55</v>
      </c>
      <c r="AC355" s="784"/>
      <c r="AD355" s="1150"/>
      <c r="AE355" s="1150"/>
      <c r="AF355" s="1150"/>
      <c r="AG355" s="1150"/>
      <c r="AH355" s="1150"/>
      <c r="AI355" s="1150"/>
      <c r="AJ355" s="1150"/>
      <c r="AK355" s="1150"/>
      <c r="AL355" s="1150"/>
      <c r="AM355" s="1150">
        <v>0.31389840182648399</v>
      </c>
      <c r="AN355" s="1150">
        <v>0.30866152968036498</v>
      </c>
      <c r="AO355" s="1150">
        <v>0.30534389269406398</v>
      </c>
      <c r="AP355" s="1150">
        <v>0.31694700591985397</v>
      </c>
      <c r="AQ355" s="1150">
        <v>0.31083761415525102</v>
      </c>
      <c r="AR355" s="1150">
        <v>0.31284960045662102</v>
      </c>
      <c r="AS355" s="1150">
        <v>0.31294948630136898</v>
      </c>
    </row>
    <row r="356" spans="1:45" x14ac:dyDescent="0.2">
      <c r="A356">
        <v>60555</v>
      </c>
      <c r="B356" t="s">
        <v>892</v>
      </c>
      <c r="C356" s="783">
        <v>42705</v>
      </c>
      <c r="D356">
        <v>2016</v>
      </c>
      <c r="E356" t="s">
        <v>73</v>
      </c>
      <c r="F356" t="s">
        <v>263</v>
      </c>
      <c r="G356" s="912">
        <v>35.140555999999997</v>
      </c>
      <c r="H356" s="912">
        <v>-88.551111000000006</v>
      </c>
      <c r="I356" s="912">
        <v>4.3718139999999996</v>
      </c>
      <c r="J356" t="s">
        <v>74</v>
      </c>
      <c r="K356" t="s">
        <v>485</v>
      </c>
      <c r="L356" s="912">
        <v>19.912499999999998</v>
      </c>
      <c r="M356">
        <v>16</v>
      </c>
      <c r="N356" s="912">
        <v>1.2445312499999999</v>
      </c>
      <c r="O356" t="s">
        <v>127</v>
      </c>
      <c r="P356" t="s">
        <v>470</v>
      </c>
      <c r="Q356" t="s">
        <v>127</v>
      </c>
      <c r="R356">
        <v>179</v>
      </c>
      <c r="Y356">
        <v>31.1</v>
      </c>
      <c r="Z356">
        <v>61.67</v>
      </c>
      <c r="AA356">
        <v>145.74</v>
      </c>
      <c r="AB356">
        <v>100.45</v>
      </c>
      <c r="AC356" s="784"/>
      <c r="AD356" s="1150"/>
      <c r="AE356" s="1150"/>
      <c r="AF356" s="1150"/>
      <c r="AG356" s="1150"/>
      <c r="AH356" s="1150"/>
      <c r="AI356" s="1150"/>
      <c r="AJ356" s="1150"/>
      <c r="AK356" s="1150"/>
      <c r="AL356" s="1150"/>
      <c r="AM356" s="1150"/>
      <c r="AN356" s="1150">
        <v>0.21069492009132401</v>
      </c>
      <c r="AO356" s="1150">
        <v>0.217744006849315</v>
      </c>
      <c r="AP356" s="1150">
        <v>0.20903062386156601</v>
      </c>
      <c r="AQ356" s="1150">
        <v>0.21924942922374399</v>
      </c>
      <c r="AR356" s="1150">
        <v>0.23406107305936</v>
      </c>
      <c r="AS356" s="1150">
        <v>0.12680507990867501</v>
      </c>
    </row>
    <row r="357" spans="1:45" x14ac:dyDescent="0.2">
      <c r="A357">
        <v>60316</v>
      </c>
      <c r="B357" t="s">
        <v>891</v>
      </c>
      <c r="C357" s="783">
        <v>42735</v>
      </c>
      <c r="D357">
        <v>2016</v>
      </c>
      <c r="E357" t="s">
        <v>1</v>
      </c>
      <c r="F357" t="s">
        <v>33</v>
      </c>
      <c r="G357" s="912">
        <v>37.524951000000001</v>
      </c>
      <c r="H357" s="912">
        <v>-77.936711000000003</v>
      </c>
      <c r="I357" s="912">
        <v>4.3119290000000001</v>
      </c>
      <c r="J357" t="s">
        <v>74</v>
      </c>
      <c r="K357" t="s">
        <v>479</v>
      </c>
      <c r="L357" s="912">
        <v>22.9</v>
      </c>
      <c r="M357">
        <v>17</v>
      </c>
      <c r="N357" s="912">
        <v>1.3470588235294116</v>
      </c>
      <c r="O357" t="s">
        <v>127</v>
      </c>
      <c r="P357" t="s">
        <v>470</v>
      </c>
      <c r="Q357" t="s">
        <v>127</v>
      </c>
      <c r="R357">
        <v>180</v>
      </c>
      <c r="Y357">
        <v>32.369999999999997</v>
      </c>
      <c r="AA357">
        <v>124.93</v>
      </c>
      <c r="AB357">
        <v>86.88</v>
      </c>
      <c r="AC357" s="784"/>
      <c r="AD357" s="1150"/>
      <c r="AE357" s="1150"/>
      <c r="AF357" s="1150"/>
      <c r="AG357" s="1150"/>
      <c r="AH357" s="1150"/>
      <c r="AI357" s="1150"/>
      <c r="AJ357" s="1150"/>
      <c r="AK357" s="1150"/>
      <c r="AL357" s="1150"/>
      <c r="AM357" s="1150">
        <v>0.186326343002954</v>
      </c>
      <c r="AN357" s="1150">
        <v>0.118863920225624</v>
      </c>
      <c r="AO357" s="1150">
        <v>0.14176067687348901</v>
      </c>
      <c r="AP357" s="1150">
        <v>0.21322190078216999</v>
      </c>
      <c r="AQ357" s="1150">
        <v>0.19796535052377101</v>
      </c>
      <c r="AR357" s="1150">
        <v>0.16502820306204599</v>
      </c>
      <c r="AS357" s="1150">
        <v>0.184501745903841</v>
      </c>
    </row>
    <row r="358" spans="1:45" x14ac:dyDescent="0.2">
      <c r="A358">
        <v>60469</v>
      </c>
      <c r="B358" t="s">
        <v>890</v>
      </c>
      <c r="C358" s="783">
        <v>42735</v>
      </c>
      <c r="D358">
        <v>2016</v>
      </c>
      <c r="E358" t="s">
        <v>73</v>
      </c>
      <c r="F358" t="s">
        <v>35</v>
      </c>
      <c r="G358" s="912">
        <v>31.274374999999999</v>
      </c>
      <c r="H358" s="912">
        <v>-81.448356000000004</v>
      </c>
      <c r="I358" s="912">
        <v>4.79183</v>
      </c>
      <c r="J358" t="s">
        <v>74</v>
      </c>
      <c r="K358" t="s">
        <v>479</v>
      </c>
      <c r="L358" s="912">
        <v>22.982400000000002</v>
      </c>
      <c r="M358">
        <v>17.68</v>
      </c>
      <c r="N358" s="912">
        <v>1.2999095022624436</v>
      </c>
      <c r="O358" t="s">
        <v>486</v>
      </c>
      <c r="P358" t="s">
        <v>486</v>
      </c>
      <c r="Q358">
        <v>20</v>
      </c>
      <c r="R358">
        <v>180</v>
      </c>
      <c r="Y358">
        <v>28.91</v>
      </c>
      <c r="Z358">
        <v>29.23</v>
      </c>
      <c r="AA358">
        <v>114.32</v>
      </c>
      <c r="AB358">
        <v>80.150000000000006</v>
      </c>
      <c r="AC358" s="784"/>
      <c r="AD358" s="1150"/>
      <c r="AE358" s="1150"/>
      <c r="AF358" s="1150"/>
      <c r="AG358" s="1150"/>
      <c r="AH358" s="1150"/>
      <c r="AI358" s="1150"/>
      <c r="AJ358" s="1150"/>
      <c r="AK358" s="1150"/>
      <c r="AL358" s="1150"/>
      <c r="AM358" s="1150">
        <v>0.20466768138001001</v>
      </c>
      <c r="AN358" s="1150">
        <v>0.19860476915271399</v>
      </c>
      <c r="AO358" s="1150">
        <v>0.19833840690005</v>
      </c>
      <c r="AP358" s="1150">
        <v>0.19249645820684</v>
      </c>
      <c r="AQ358" s="1150">
        <v>0.17835489599188201</v>
      </c>
      <c r="AR358" s="1150">
        <v>0.20042491121258199</v>
      </c>
      <c r="AS358" s="1150">
        <v>0.16632575053203499</v>
      </c>
    </row>
    <row r="359" spans="1:45" x14ac:dyDescent="0.2">
      <c r="A359">
        <v>59249</v>
      </c>
      <c r="B359" t="s">
        <v>889</v>
      </c>
      <c r="C359" s="783">
        <v>42735</v>
      </c>
      <c r="D359">
        <v>2016</v>
      </c>
      <c r="E359" t="s">
        <v>7</v>
      </c>
      <c r="F359" t="s">
        <v>28</v>
      </c>
      <c r="G359" s="912">
        <v>35.415981000000002</v>
      </c>
      <c r="H359" s="912">
        <v>-119.629481</v>
      </c>
      <c r="I359" s="912">
        <v>5.3259350000000003</v>
      </c>
      <c r="J359" t="s">
        <v>74</v>
      </c>
      <c r="K359" t="s">
        <v>479</v>
      </c>
      <c r="L359" s="912">
        <v>25.721550000000001</v>
      </c>
      <c r="M359">
        <v>19.5</v>
      </c>
      <c r="N359" s="912">
        <v>1.3190538461538461</v>
      </c>
      <c r="O359" t="s">
        <v>127</v>
      </c>
      <c r="P359" t="s">
        <v>470</v>
      </c>
      <c r="Q359" t="s">
        <v>127</v>
      </c>
      <c r="R359">
        <v>179</v>
      </c>
      <c r="Y359">
        <v>21.02</v>
      </c>
      <c r="Z359">
        <v>5.29</v>
      </c>
      <c r="AA359">
        <v>107.8</v>
      </c>
      <c r="AB359">
        <v>72.959999999999994</v>
      </c>
      <c r="AC359" s="784">
        <v>72.383698845327402</v>
      </c>
      <c r="AD359" s="1150"/>
      <c r="AE359" s="1150"/>
      <c r="AF359" s="1150"/>
      <c r="AG359" s="1150"/>
      <c r="AH359" s="1150"/>
      <c r="AI359" s="1150"/>
      <c r="AJ359" s="1150"/>
      <c r="AK359" s="1150"/>
      <c r="AL359" s="1150"/>
      <c r="AM359" s="1150">
        <v>0.30703196347031902</v>
      </c>
      <c r="AN359" s="1150">
        <v>0.29860730593607299</v>
      </c>
      <c r="AO359" s="1150">
        <v>0.28004566210045601</v>
      </c>
      <c r="AP359" s="1150">
        <v>0.25864071038251302</v>
      </c>
      <c r="AQ359" s="1150">
        <v>0.27567922374429199</v>
      </c>
      <c r="AR359" s="1150">
        <v>0.26444063926940597</v>
      </c>
      <c r="AS359" s="1150">
        <v>0.27232759630019898</v>
      </c>
    </row>
    <row r="360" spans="1:45" x14ac:dyDescent="0.2">
      <c r="A360">
        <v>59250</v>
      </c>
      <c r="B360" t="s">
        <v>888</v>
      </c>
      <c r="C360" s="783">
        <v>42735</v>
      </c>
      <c r="D360">
        <v>2016</v>
      </c>
      <c r="E360" t="s">
        <v>7</v>
      </c>
      <c r="F360" t="s">
        <v>28</v>
      </c>
      <c r="G360" s="912">
        <v>35.422500999999997</v>
      </c>
      <c r="H360" s="912">
        <v>-119.629167</v>
      </c>
      <c r="I360" s="912">
        <v>5.3259350000000003</v>
      </c>
      <c r="J360" t="s">
        <v>74</v>
      </c>
      <c r="K360" t="s">
        <v>479</v>
      </c>
      <c r="L360" s="912">
        <v>25.721550000000001</v>
      </c>
      <c r="M360">
        <v>19.5</v>
      </c>
      <c r="N360" s="912">
        <v>1.3190538461538461</v>
      </c>
      <c r="O360" t="s">
        <v>127</v>
      </c>
      <c r="P360" t="s">
        <v>470</v>
      </c>
      <c r="Q360" t="s">
        <v>127</v>
      </c>
      <c r="R360">
        <v>179</v>
      </c>
      <c r="Y360">
        <v>21.02</v>
      </c>
      <c r="Z360">
        <v>5.29</v>
      </c>
      <c r="AA360">
        <v>105.57</v>
      </c>
      <c r="AB360">
        <v>71.44</v>
      </c>
      <c r="AC360" s="784">
        <v>72.401722674721157</v>
      </c>
      <c r="AD360" s="1150"/>
      <c r="AE360" s="1150"/>
      <c r="AF360" s="1150"/>
      <c r="AG360" s="1150"/>
      <c r="AH360" s="1150"/>
      <c r="AI360" s="1150"/>
      <c r="AJ360" s="1150"/>
      <c r="AK360" s="1150"/>
      <c r="AL360" s="1150"/>
      <c r="AM360" s="1150">
        <v>0.30594748858447401</v>
      </c>
      <c r="AN360" s="1150">
        <v>0.29672945205479401</v>
      </c>
      <c r="AO360" s="1150">
        <v>0.28305936073059301</v>
      </c>
      <c r="AP360" s="1150">
        <v>0.26102572859744899</v>
      </c>
      <c r="AQ360" s="1150">
        <v>0.28426940639269399</v>
      </c>
      <c r="AR360" s="1150">
        <v>0.267888127853881</v>
      </c>
      <c r="AS360" s="1150">
        <v>0.28126097646645498</v>
      </c>
    </row>
    <row r="361" spans="1:45" x14ac:dyDescent="0.2">
      <c r="A361">
        <v>60318</v>
      </c>
      <c r="B361" t="s">
        <v>887</v>
      </c>
      <c r="C361" s="783">
        <v>42735</v>
      </c>
      <c r="D361">
        <v>2016</v>
      </c>
      <c r="E361" t="s">
        <v>1</v>
      </c>
      <c r="F361" t="s">
        <v>33</v>
      </c>
      <c r="G361" s="912">
        <v>36.891851000000003</v>
      </c>
      <c r="H361" s="912">
        <v>-76.613270999999997</v>
      </c>
      <c r="I361" s="912">
        <v>4.3386370000000003</v>
      </c>
      <c r="J361" t="s">
        <v>74</v>
      </c>
      <c r="K361" t="s">
        <v>479</v>
      </c>
      <c r="L361" s="912">
        <v>25.1</v>
      </c>
      <c r="M361">
        <v>19.7</v>
      </c>
      <c r="N361" s="912">
        <v>1.2741116751269037</v>
      </c>
      <c r="O361" t="s">
        <v>127</v>
      </c>
      <c r="P361" t="s">
        <v>470</v>
      </c>
      <c r="Q361" t="s">
        <v>127</v>
      </c>
      <c r="R361">
        <v>201</v>
      </c>
      <c r="Y361">
        <v>32.81</v>
      </c>
      <c r="AA361">
        <v>119.39</v>
      </c>
      <c r="AB361">
        <v>83.14</v>
      </c>
      <c r="AC361" s="784"/>
      <c r="AD361" s="1150"/>
      <c r="AE361" s="1150"/>
      <c r="AF361" s="1150"/>
      <c r="AG361" s="1150"/>
      <c r="AH361" s="1150"/>
      <c r="AI361" s="1150"/>
      <c r="AJ361" s="1150"/>
      <c r="AK361" s="1150"/>
      <c r="AL361" s="1150"/>
      <c r="AM361" s="1150">
        <v>0.1655010814708</v>
      </c>
      <c r="AN361" s="1150">
        <v>0.162815428983417</v>
      </c>
      <c r="AO361" s="1150">
        <v>0.19606464792117201</v>
      </c>
      <c r="AP361" s="1150">
        <v>0.19188596491227999</v>
      </c>
      <c r="AQ361" s="1150">
        <v>0.222086037010334</v>
      </c>
      <c r="AR361" s="1150">
        <v>0.16777817832251801</v>
      </c>
      <c r="AS361" s="1150">
        <v>0.17382889460630899</v>
      </c>
    </row>
    <row r="362" spans="1:45" x14ac:dyDescent="0.2">
      <c r="A362">
        <v>59513</v>
      </c>
      <c r="B362" t="s">
        <v>886</v>
      </c>
      <c r="C362" s="783">
        <v>42522</v>
      </c>
      <c r="D362">
        <v>2016</v>
      </c>
      <c r="E362" t="s">
        <v>1</v>
      </c>
      <c r="F362" t="s">
        <v>52</v>
      </c>
      <c r="G362" s="912">
        <v>35.834881000000003</v>
      </c>
      <c r="H362" s="912">
        <v>-77.123970999999997</v>
      </c>
      <c r="I362" s="912">
        <v>4.4362649999999997</v>
      </c>
      <c r="J362" t="s">
        <v>74</v>
      </c>
      <c r="K362" t="s">
        <v>485</v>
      </c>
      <c r="L362" s="912">
        <v>25.890320000000003</v>
      </c>
      <c r="M362">
        <v>19.998999999999999</v>
      </c>
      <c r="N362" s="912">
        <v>1.2945807290364519</v>
      </c>
      <c r="O362" t="s">
        <v>486</v>
      </c>
      <c r="P362" t="s">
        <v>486</v>
      </c>
      <c r="Q362">
        <v>20</v>
      </c>
      <c r="R362">
        <v>181</v>
      </c>
      <c r="Y362">
        <v>30.72</v>
      </c>
      <c r="AA362">
        <v>150.36000000000001</v>
      </c>
      <c r="AB362">
        <v>105.49</v>
      </c>
      <c r="AC362" s="784"/>
      <c r="AD362" s="1150"/>
      <c r="AE362" s="1150"/>
      <c r="AF362" s="1150"/>
      <c r="AG362" s="1150"/>
      <c r="AH362" s="1150"/>
      <c r="AI362" s="1150"/>
      <c r="AJ362" s="1150"/>
      <c r="AK362" s="1150"/>
      <c r="AL362" s="1150"/>
      <c r="AM362" s="1150">
        <v>0.189849675132158</v>
      </c>
      <c r="AN362" s="1150">
        <v>0.19568330014674201</v>
      </c>
      <c r="AO362" s="1150">
        <v>0.19546639432428201</v>
      </c>
      <c r="AP362" s="1150">
        <v>0.19412400492519999</v>
      </c>
      <c r="AQ362" s="1150">
        <v>0.19695048679374599</v>
      </c>
      <c r="AR362" s="1150">
        <v>0.176235980748809</v>
      </c>
      <c r="AS362" s="1150">
        <v>0.103983509677767</v>
      </c>
    </row>
    <row r="363" spans="1:45" x14ac:dyDescent="0.2">
      <c r="A363">
        <v>59088</v>
      </c>
      <c r="B363" t="s">
        <v>873</v>
      </c>
      <c r="C363" s="783">
        <v>42412</v>
      </c>
      <c r="D363">
        <v>2016</v>
      </c>
      <c r="E363" t="s">
        <v>72</v>
      </c>
      <c r="F363" t="s">
        <v>28</v>
      </c>
      <c r="G363" s="912">
        <v>33.165832999999999</v>
      </c>
      <c r="H363" s="912">
        <v>-115.532222</v>
      </c>
      <c r="I363" s="912">
        <v>5.9063400000000001</v>
      </c>
      <c r="J363" t="s">
        <v>74</v>
      </c>
      <c r="K363" t="s">
        <v>485</v>
      </c>
      <c r="L363" s="912">
        <v>26.6</v>
      </c>
      <c r="M363">
        <v>20</v>
      </c>
      <c r="N363" s="912">
        <v>1.33</v>
      </c>
      <c r="O363" t="s">
        <v>127</v>
      </c>
      <c r="P363" t="s">
        <v>470</v>
      </c>
      <c r="Q363" t="s">
        <v>127</v>
      </c>
      <c r="R363">
        <v>180</v>
      </c>
      <c r="AA363">
        <v>121.36</v>
      </c>
      <c r="AB363">
        <v>82.86</v>
      </c>
      <c r="AC363" s="784"/>
      <c r="AD363" s="1150"/>
      <c r="AE363" s="1150"/>
      <c r="AF363" s="1150"/>
      <c r="AG363" s="1150"/>
      <c r="AH363" s="1150"/>
      <c r="AI363" s="1150"/>
      <c r="AJ363" s="1150"/>
      <c r="AK363" s="1150"/>
      <c r="AL363" s="1150"/>
      <c r="AM363" s="1150">
        <v>0.25912671232876699</v>
      </c>
      <c r="AN363" s="1150">
        <v>0.239280821917808</v>
      </c>
      <c r="AO363" s="1150">
        <v>0.23992579908675801</v>
      </c>
      <c r="AP363" s="1150">
        <v>0.23803506375227601</v>
      </c>
      <c r="AQ363" s="1150">
        <v>0.240188356164383</v>
      </c>
      <c r="AR363" s="1150">
        <v>0.22537671232876699</v>
      </c>
      <c r="AS363" s="1150">
        <v>0.21232876712328699</v>
      </c>
    </row>
    <row r="364" spans="1:45" x14ac:dyDescent="0.2">
      <c r="A364">
        <v>59528</v>
      </c>
      <c r="B364" t="s">
        <v>875</v>
      </c>
      <c r="C364" s="783">
        <v>42400</v>
      </c>
      <c r="D364">
        <v>2016</v>
      </c>
      <c r="E364" t="s">
        <v>7</v>
      </c>
      <c r="F364" t="s">
        <v>28</v>
      </c>
      <c r="G364" s="912">
        <v>34.648888999999997</v>
      </c>
      <c r="H364" s="912">
        <v>-118.076667</v>
      </c>
      <c r="I364" s="912">
        <v>5.8456029999999997</v>
      </c>
      <c r="J364" t="s">
        <v>74</v>
      </c>
      <c r="K364" t="s">
        <v>479</v>
      </c>
      <c r="L364" s="912">
        <v>27.8</v>
      </c>
      <c r="M364">
        <v>20</v>
      </c>
      <c r="N364" s="912">
        <v>1.3900000000000001</v>
      </c>
      <c r="O364" t="s">
        <v>127</v>
      </c>
      <c r="P364" t="s">
        <v>470</v>
      </c>
      <c r="Q364" t="s">
        <v>127</v>
      </c>
      <c r="R364">
        <v>180</v>
      </c>
      <c r="Y364">
        <v>23.2</v>
      </c>
      <c r="Z364">
        <v>4.75</v>
      </c>
      <c r="AA364">
        <v>88.33</v>
      </c>
      <c r="AB364">
        <v>60.44</v>
      </c>
      <c r="AC364" s="784"/>
      <c r="AD364" s="1150"/>
      <c r="AE364" s="1150"/>
      <c r="AF364" s="1150"/>
      <c r="AG364" s="1150"/>
      <c r="AH364" s="1150"/>
      <c r="AI364" s="1150"/>
      <c r="AJ364" s="1150"/>
      <c r="AK364" s="1150"/>
      <c r="AL364" s="1150"/>
      <c r="AM364" s="1150">
        <v>0.33054223744292199</v>
      </c>
      <c r="AN364" s="1150">
        <v>0.32602168949771598</v>
      </c>
      <c r="AO364" s="1150">
        <v>0.315536529680365</v>
      </c>
      <c r="AP364" s="1150">
        <v>0.28938410746812299</v>
      </c>
      <c r="AQ364" s="1150">
        <v>0.29383561643835598</v>
      </c>
      <c r="AR364" s="1150">
        <v>0.31421803652968</v>
      </c>
      <c r="AS364" s="1150">
        <v>0.292876712328767</v>
      </c>
    </row>
    <row r="365" spans="1:45" x14ac:dyDescent="0.2">
      <c r="A365">
        <v>59600</v>
      </c>
      <c r="B365" t="s">
        <v>878</v>
      </c>
      <c r="C365" s="783">
        <v>42643</v>
      </c>
      <c r="D365">
        <v>2016</v>
      </c>
      <c r="E365" t="s">
        <v>7</v>
      </c>
      <c r="F365" t="s">
        <v>28</v>
      </c>
      <c r="G365" s="912">
        <v>35.822341000000002</v>
      </c>
      <c r="H365" s="912">
        <v>-119.039271</v>
      </c>
      <c r="I365" s="912">
        <v>5.3359829999999997</v>
      </c>
      <c r="J365" t="s">
        <v>74</v>
      </c>
      <c r="K365" t="s">
        <v>479</v>
      </c>
      <c r="L365" s="912">
        <v>26</v>
      </c>
      <c r="M365">
        <v>20</v>
      </c>
      <c r="N365" s="912">
        <v>1.3</v>
      </c>
      <c r="O365" t="s">
        <v>127</v>
      </c>
      <c r="P365" t="s">
        <v>470</v>
      </c>
      <c r="Q365" t="s">
        <v>127</v>
      </c>
      <c r="R365">
        <v>180</v>
      </c>
      <c r="Y365">
        <v>25</v>
      </c>
      <c r="Z365">
        <v>5.4</v>
      </c>
      <c r="AA365">
        <v>115.76</v>
      </c>
      <c r="AB365">
        <v>78.28</v>
      </c>
      <c r="AC365" s="784">
        <v>85.914585392517381</v>
      </c>
      <c r="AD365" s="1150"/>
      <c r="AE365" s="1150"/>
      <c r="AF365" s="1150"/>
      <c r="AG365" s="1150"/>
      <c r="AH365" s="1150"/>
      <c r="AI365" s="1150"/>
      <c r="AJ365" s="1150"/>
      <c r="AK365" s="1150"/>
      <c r="AL365" s="1150"/>
      <c r="AM365" s="1150">
        <v>0.28997716894977099</v>
      </c>
      <c r="AN365" s="1150">
        <v>0.28472602739726</v>
      </c>
      <c r="AO365" s="1150">
        <v>0.28649543378995401</v>
      </c>
      <c r="AP365" s="1150">
        <v>0.26846539162112898</v>
      </c>
      <c r="AQ365" s="1150">
        <v>0.22917808219178001</v>
      </c>
      <c r="AR365" s="1150">
        <v>0.23265410958904101</v>
      </c>
      <c r="AS365" s="1150">
        <v>0.250171232876712</v>
      </c>
    </row>
    <row r="366" spans="1:45" x14ac:dyDescent="0.2">
      <c r="A366">
        <v>59740</v>
      </c>
      <c r="B366" t="s">
        <v>868</v>
      </c>
      <c r="C366" s="783">
        <v>42521</v>
      </c>
      <c r="D366">
        <v>2016</v>
      </c>
      <c r="E366" t="s">
        <v>7</v>
      </c>
      <c r="F366" t="s">
        <v>28</v>
      </c>
      <c r="G366" s="912">
        <v>35.020330999999999</v>
      </c>
      <c r="H366" s="912">
        <v>-118.278291</v>
      </c>
      <c r="I366" s="912">
        <v>5.7908200000000001</v>
      </c>
      <c r="J366" t="s">
        <v>74</v>
      </c>
      <c r="K366" t="s">
        <v>479</v>
      </c>
      <c r="L366" s="912">
        <v>25</v>
      </c>
      <c r="M366">
        <v>20</v>
      </c>
      <c r="N366" s="912">
        <v>1.25</v>
      </c>
      <c r="O366" t="s">
        <v>127</v>
      </c>
      <c r="P366" t="s">
        <v>470</v>
      </c>
      <c r="Q366" t="s">
        <v>127</v>
      </c>
      <c r="R366">
        <v>180</v>
      </c>
      <c r="Y366">
        <v>23.47</v>
      </c>
      <c r="Z366">
        <v>5.04</v>
      </c>
      <c r="AA366">
        <v>85.7</v>
      </c>
      <c r="AB366">
        <v>58.44</v>
      </c>
      <c r="AC366" s="784"/>
      <c r="AD366" s="1150"/>
      <c r="AE366" s="1150"/>
      <c r="AF366" s="1150"/>
      <c r="AG366" s="1150"/>
      <c r="AH366" s="1150"/>
      <c r="AI366" s="1150"/>
      <c r="AJ366" s="1150"/>
      <c r="AK366" s="1150"/>
      <c r="AL366" s="1150"/>
      <c r="AM366" s="1150">
        <v>0.32599315068493101</v>
      </c>
      <c r="AN366" s="1150">
        <v>0.32672374429223699</v>
      </c>
      <c r="AO366" s="1150">
        <v>0.31213470319634701</v>
      </c>
      <c r="AP366" s="1150">
        <v>0.30080259562841499</v>
      </c>
      <c r="AQ366" s="1150">
        <v>0.319600456621004</v>
      </c>
      <c r="AR366" s="1150">
        <v>0.32037100456620998</v>
      </c>
      <c r="AS366" s="1150">
        <v>0.29193493150684902</v>
      </c>
    </row>
    <row r="367" spans="1:45" x14ac:dyDescent="0.2">
      <c r="A367">
        <v>59868</v>
      </c>
      <c r="B367" t="s">
        <v>884</v>
      </c>
      <c r="C367" s="783">
        <v>42490</v>
      </c>
      <c r="D367">
        <v>2016</v>
      </c>
      <c r="E367" t="s">
        <v>7</v>
      </c>
      <c r="F367" t="s">
        <v>28</v>
      </c>
      <c r="G367" s="912">
        <v>34.822510999999999</v>
      </c>
      <c r="H367" s="912">
        <v>-118.43802100000001</v>
      </c>
      <c r="I367" s="912">
        <v>5.7788789999999999</v>
      </c>
      <c r="J367" t="s">
        <v>74</v>
      </c>
      <c r="K367" t="s">
        <v>485</v>
      </c>
      <c r="L367" s="912">
        <v>25.5</v>
      </c>
      <c r="M367">
        <v>20</v>
      </c>
      <c r="N367" s="912">
        <v>1.2749999999999999</v>
      </c>
      <c r="O367" t="s">
        <v>127</v>
      </c>
      <c r="P367" t="s">
        <v>470</v>
      </c>
      <c r="Q367" t="s">
        <v>127</v>
      </c>
      <c r="R367">
        <v>180</v>
      </c>
      <c r="Y367">
        <v>20.67</v>
      </c>
      <c r="Z367">
        <v>5.09</v>
      </c>
      <c r="AA367">
        <v>60.02</v>
      </c>
      <c r="AB367">
        <v>42.14</v>
      </c>
      <c r="AC367" s="784">
        <v>69.358208632443109</v>
      </c>
      <c r="AD367" s="1150"/>
      <c r="AE367" s="1150"/>
      <c r="AF367" s="1150"/>
      <c r="AG367" s="1150"/>
      <c r="AH367" s="1150"/>
      <c r="AI367" s="1150"/>
      <c r="AJ367" s="1150"/>
      <c r="AK367" s="1150"/>
      <c r="AL367" s="1150"/>
      <c r="AM367" s="1150">
        <v>0.33902968036529602</v>
      </c>
      <c r="AN367" s="1150">
        <v>0.34643264840182603</v>
      </c>
      <c r="AO367" s="1150">
        <v>0.32789954337899502</v>
      </c>
      <c r="AP367" s="1150">
        <v>0.32110086520947101</v>
      </c>
      <c r="AQ367" s="1150">
        <v>0.338099315068493</v>
      </c>
      <c r="AR367" s="1150">
        <v>0.321912100456621</v>
      </c>
      <c r="AS367" s="1150">
        <v>0.32060502283105002</v>
      </c>
    </row>
    <row r="368" spans="1:45" x14ac:dyDescent="0.2">
      <c r="A368">
        <v>59891</v>
      </c>
      <c r="B368" t="s">
        <v>863</v>
      </c>
      <c r="C368" s="783">
        <v>42401</v>
      </c>
      <c r="D368">
        <v>2016</v>
      </c>
      <c r="E368" t="s">
        <v>73</v>
      </c>
      <c r="F368" t="s">
        <v>35</v>
      </c>
      <c r="G368" s="912">
        <v>32.576191000000001</v>
      </c>
      <c r="H368" s="912">
        <v>-84.317211</v>
      </c>
      <c r="I368" s="912">
        <v>4.6830049999999996</v>
      </c>
      <c r="J368" t="s">
        <v>74</v>
      </c>
      <c r="K368" t="s">
        <v>485</v>
      </c>
      <c r="L368" s="912">
        <v>29</v>
      </c>
      <c r="M368">
        <v>20</v>
      </c>
      <c r="N368" s="912">
        <v>1.45</v>
      </c>
      <c r="O368" t="s">
        <v>127</v>
      </c>
      <c r="P368" t="s">
        <v>470</v>
      </c>
      <c r="Q368" t="s">
        <v>127</v>
      </c>
      <c r="R368">
        <v>197</v>
      </c>
      <c r="Y368">
        <v>29.16</v>
      </c>
      <c r="Z368">
        <v>28.12</v>
      </c>
      <c r="AA368">
        <v>96.86</v>
      </c>
      <c r="AB368">
        <v>68.08</v>
      </c>
      <c r="AC368" s="784"/>
      <c r="AD368" s="1150"/>
      <c r="AE368" s="1150"/>
      <c r="AF368" s="1150"/>
      <c r="AG368" s="1150"/>
      <c r="AH368" s="1150"/>
      <c r="AI368" s="1150"/>
      <c r="AJ368" s="1150"/>
      <c r="AK368" s="1150"/>
      <c r="AL368" s="1150"/>
      <c r="AM368" s="1150">
        <v>0.23776826484018199</v>
      </c>
      <c r="AN368" s="1150">
        <v>0.22432648401826399</v>
      </c>
      <c r="AO368" s="1150">
        <v>0.23093607305936001</v>
      </c>
      <c r="AP368" s="1150">
        <v>0.21820355191256799</v>
      </c>
      <c r="AQ368" s="1150">
        <v>0.22523401826483999</v>
      </c>
      <c r="AR368" s="1150">
        <v>0.23345319634703199</v>
      </c>
      <c r="AS368" s="1150">
        <v>0.22572488584474801</v>
      </c>
    </row>
    <row r="369" spans="1:45" x14ac:dyDescent="0.2">
      <c r="A369">
        <v>59961</v>
      </c>
      <c r="B369" t="s">
        <v>872</v>
      </c>
      <c r="C369" s="783">
        <v>42725</v>
      </c>
      <c r="D369">
        <v>2016</v>
      </c>
      <c r="E369" t="s">
        <v>7</v>
      </c>
      <c r="F369" t="s">
        <v>28</v>
      </c>
      <c r="G369" s="912">
        <v>34.725881000000001</v>
      </c>
      <c r="H369" s="912">
        <v>-118.31271099999999</v>
      </c>
      <c r="I369" s="912">
        <v>5.7811769999999996</v>
      </c>
      <c r="J369" t="s">
        <v>74</v>
      </c>
      <c r="K369" t="s">
        <v>479</v>
      </c>
      <c r="L369" s="912">
        <v>25.855</v>
      </c>
      <c r="M369">
        <v>20</v>
      </c>
      <c r="N369" s="912">
        <v>1.2927500000000001</v>
      </c>
      <c r="O369" t="s">
        <v>127</v>
      </c>
      <c r="P369" t="s">
        <v>470</v>
      </c>
      <c r="Q369" t="s">
        <v>127</v>
      </c>
      <c r="R369">
        <v>180</v>
      </c>
      <c r="Y369">
        <v>22.33</v>
      </c>
      <c r="Z369">
        <v>4.95</v>
      </c>
      <c r="AA369">
        <v>75.13</v>
      </c>
      <c r="AB369">
        <v>52.18</v>
      </c>
      <c r="AC369" s="784">
        <v>67.738787447064823</v>
      </c>
      <c r="AD369" s="1150"/>
      <c r="AE369" s="1150"/>
      <c r="AF369" s="1150"/>
      <c r="AG369" s="1150"/>
      <c r="AH369" s="1150"/>
      <c r="AI369" s="1150"/>
      <c r="AJ369" s="1150"/>
      <c r="AK369" s="1150"/>
      <c r="AL369" s="1150"/>
      <c r="AM369" s="1150">
        <v>0.30797945205479399</v>
      </c>
      <c r="AN369" s="1150">
        <v>0.326569634703196</v>
      </c>
      <c r="AO369" s="1150">
        <v>0.313664383561643</v>
      </c>
      <c r="AP369" s="1150">
        <v>0.31346197632058198</v>
      </c>
      <c r="AQ369" s="1150">
        <v>0.31205479452054702</v>
      </c>
      <c r="AR369" s="1150">
        <v>0.30792808219177997</v>
      </c>
      <c r="AS369" s="1150">
        <v>0.28156963470319601</v>
      </c>
    </row>
    <row r="370" spans="1:45" x14ac:dyDescent="0.2">
      <c r="A370">
        <v>59962</v>
      </c>
      <c r="B370" t="s">
        <v>871</v>
      </c>
      <c r="C370" s="783">
        <v>42718</v>
      </c>
      <c r="D370">
        <v>2016</v>
      </c>
      <c r="E370" t="s">
        <v>7</v>
      </c>
      <c r="F370" t="s">
        <v>28</v>
      </c>
      <c r="G370" s="912">
        <v>34.719538</v>
      </c>
      <c r="H370" s="912">
        <v>-118.313011</v>
      </c>
      <c r="I370" s="912">
        <v>5.7811769999999996</v>
      </c>
      <c r="J370" t="s">
        <v>74</v>
      </c>
      <c r="K370" t="s">
        <v>479</v>
      </c>
      <c r="L370" s="912">
        <v>22.47</v>
      </c>
      <c r="M370">
        <v>20</v>
      </c>
      <c r="N370" s="912">
        <v>1.1234999999999999</v>
      </c>
      <c r="O370" t="s">
        <v>486</v>
      </c>
      <c r="P370" t="s">
        <v>486</v>
      </c>
      <c r="Q370">
        <v>25</v>
      </c>
      <c r="R370">
        <v>180</v>
      </c>
      <c r="Y370">
        <v>20.14</v>
      </c>
      <c r="Z370">
        <v>6.83</v>
      </c>
      <c r="AA370">
        <v>110.2</v>
      </c>
      <c r="AB370">
        <v>76.27</v>
      </c>
      <c r="AC370" s="784">
        <v>106.50888927454555</v>
      </c>
      <c r="AD370" s="1150"/>
      <c r="AE370" s="1150"/>
      <c r="AF370" s="1150"/>
      <c r="AG370" s="1150"/>
      <c r="AH370" s="1150"/>
      <c r="AI370" s="1150"/>
      <c r="AJ370" s="1150"/>
      <c r="AK370" s="1150"/>
      <c r="AL370" s="1150"/>
      <c r="AM370" s="1150">
        <v>0.225593607305936</v>
      </c>
      <c r="AN370" s="1150">
        <v>0.22007990867579899</v>
      </c>
      <c r="AO370" s="1150">
        <v>0.22190639269406301</v>
      </c>
      <c r="AP370" s="1150">
        <v>0.19171789617486301</v>
      </c>
      <c r="AQ370" s="1150">
        <v>0.20067922374429201</v>
      </c>
      <c r="AR370" s="1150">
        <v>0.15982305936072999</v>
      </c>
      <c r="AS370" s="1150">
        <v>0.16479452054794499</v>
      </c>
    </row>
    <row r="371" spans="1:45" x14ac:dyDescent="0.2">
      <c r="A371">
        <v>59963</v>
      </c>
      <c r="B371" t="s">
        <v>867</v>
      </c>
      <c r="C371" s="783">
        <v>42521</v>
      </c>
      <c r="D371">
        <v>2016</v>
      </c>
      <c r="E371" t="s">
        <v>7</v>
      </c>
      <c r="F371" t="s">
        <v>28</v>
      </c>
      <c r="G371" s="912">
        <v>34.720498999999997</v>
      </c>
      <c r="H371" s="912">
        <v>-118.300461</v>
      </c>
      <c r="I371" s="912">
        <v>5.7811769999999996</v>
      </c>
      <c r="J371" t="s">
        <v>74</v>
      </c>
      <c r="K371" t="s">
        <v>479</v>
      </c>
      <c r="L371" s="912">
        <v>22.47</v>
      </c>
      <c r="M371">
        <v>20</v>
      </c>
      <c r="N371" s="912">
        <v>1.1234999999999999</v>
      </c>
      <c r="O371" t="s">
        <v>486</v>
      </c>
      <c r="P371" t="s">
        <v>486</v>
      </c>
      <c r="Q371">
        <v>25</v>
      </c>
      <c r="R371">
        <v>180</v>
      </c>
      <c r="Y371">
        <v>20.190000000000001</v>
      </c>
      <c r="Z371">
        <v>6.83</v>
      </c>
      <c r="AA371">
        <v>108.52</v>
      </c>
      <c r="AB371">
        <v>75.27</v>
      </c>
      <c r="AC371" s="784"/>
      <c r="AD371" s="1150"/>
      <c r="AE371" s="1150"/>
      <c r="AF371" s="1150"/>
      <c r="AG371" s="1150"/>
      <c r="AH371" s="1150"/>
      <c r="AI371" s="1150"/>
      <c r="AJ371" s="1150"/>
      <c r="AK371" s="1150"/>
      <c r="AL371" s="1150"/>
      <c r="AM371" s="1150">
        <v>0.212134703196347</v>
      </c>
      <c r="AN371" s="1150">
        <v>0.225165525114155</v>
      </c>
      <c r="AO371" s="1150">
        <v>0.218789954337899</v>
      </c>
      <c r="AP371" s="1150">
        <v>0.186213570127504</v>
      </c>
      <c r="AQ371" s="1150">
        <v>0.199286529680365</v>
      </c>
      <c r="AR371" s="1150">
        <v>0.17283105022831</v>
      </c>
      <c r="AS371" s="1150">
        <v>0.164611872146118</v>
      </c>
    </row>
    <row r="372" spans="1:45" x14ac:dyDescent="0.2">
      <c r="A372">
        <v>60039</v>
      </c>
      <c r="B372" t="s">
        <v>882</v>
      </c>
      <c r="C372" s="783">
        <v>42551</v>
      </c>
      <c r="D372">
        <v>2016</v>
      </c>
      <c r="E372" t="s">
        <v>7</v>
      </c>
      <c r="F372" t="s">
        <v>28</v>
      </c>
      <c r="G372" s="912">
        <v>37.367440999999999</v>
      </c>
      <c r="H372" s="912">
        <v>-121.14938100000001</v>
      </c>
      <c r="I372" s="912">
        <v>5.2102529999999998</v>
      </c>
      <c r="J372" t="s">
        <v>74</v>
      </c>
      <c r="K372" t="s">
        <v>479</v>
      </c>
      <c r="L372" s="912">
        <v>28.024000000000001</v>
      </c>
      <c r="M372">
        <v>20</v>
      </c>
      <c r="N372" s="912">
        <v>1.4012</v>
      </c>
      <c r="O372" t="s">
        <v>127</v>
      </c>
      <c r="P372" t="s">
        <v>470</v>
      </c>
      <c r="Q372" t="s">
        <v>127</v>
      </c>
      <c r="R372">
        <v>180</v>
      </c>
      <c r="Y372">
        <v>25.13</v>
      </c>
      <c r="Z372">
        <v>5.24</v>
      </c>
      <c r="AA372">
        <v>80.62</v>
      </c>
      <c r="AB372">
        <v>57.04</v>
      </c>
      <c r="AC372" s="784">
        <v>63.35876825060965</v>
      </c>
      <c r="AD372" s="1150"/>
      <c r="AE372" s="1150"/>
      <c r="AF372" s="1150"/>
      <c r="AG372" s="1150"/>
      <c r="AH372" s="1150"/>
      <c r="AI372" s="1150"/>
      <c r="AJ372" s="1150"/>
      <c r="AK372" s="1150"/>
      <c r="AL372" s="1150"/>
      <c r="AM372" s="1150">
        <v>0.29258561643835601</v>
      </c>
      <c r="AN372" s="1150">
        <v>0.30360159817351601</v>
      </c>
      <c r="AO372" s="1150">
        <v>0.29732876712328699</v>
      </c>
      <c r="AP372" s="1150">
        <v>0.28241120218579202</v>
      </c>
      <c r="AQ372" s="1150">
        <v>0.29351598173515903</v>
      </c>
      <c r="AR372" s="1150">
        <v>0.26592465753424599</v>
      </c>
      <c r="AS372" s="1150">
        <v>0.22907534246575301</v>
      </c>
    </row>
    <row r="373" spans="1:45" x14ac:dyDescent="0.2">
      <c r="A373">
        <v>60078</v>
      </c>
      <c r="B373" t="s">
        <v>879</v>
      </c>
      <c r="C373" s="783">
        <v>42735</v>
      </c>
      <c r="D373">
        <v>2016</v>
      </c>
      <c r="E373" t="s">
        <v>7</v>
      </c>
      <c r="F373" t="s">
        <v>28</v>
      </c>
      <c r="G373" s="912">
        <v>35.856278000000003</v>
      </c>
      <c r="H373" s="912">
        <v>-119.068414</v>
      </c>
      <c r="I373" s="912">
        <v>5.3359829999999997</v>
      </c>
      <c r="J373" t="s">
        <v>74</v>
      </c>
      <c r="K373" t="s">
        <v>479</v>
      </c>
      <c r="L373" s="912">
        <v>26.189399999999999</v>
      </c>
      <c r="M373">
        <v>20</v>
      </c>
      <c r="N373" s="912">
        <v>1.3094699999999999</v>
      </c>
      <c r="O373" t="s">
        <v>127</v>
      </c>
      <c r="P373" t="s">
        <v>470</v>
      </c>
      <c r="Q373" t="s">
        <v>127</v>
      </c>
      <c r="R373">
        <v>180</v>
      </c>
      <c r="Y373">
        <v>24.93</v>
      </c>
      <c r="Z373">
        <v>5.28</v>
      </c>
      <c r="AA373">
        <v>81.64</v>
      </c>
      <c r="AB373">
        <v>56.59</v>
      </c>
      <c r="AC373" s="784">
        <v>60.964967023098374</v>
      </c>
      <c r="AD373" s="1150"/>
      <c r="AE373" s="1150"/>
      <c r="AF373" s="1150"/>
      <c r="AG373" s="1150"/>
      <c r="AH373" s="1150"/>
      <c r="AI373" s="1150"/>
      <c r="AJ373" s="1150"/>
      <c r="AK373" s="1150"/>
      <c r="AL373" s="1150"/>
      <c r="AM373" s="1150">
        <v>0.30581050228310502</v>
      </c>
      <c r="AN373" s="1150">
        <v>0.29933789954337803</v>
      </c>
      <c r="AO373" s="1150">
        <v>0.26675799086757901</v>
      </c>
      <c r="AP373" s="1150">
        <v>0.28328210382513602</v>
      </c>
      <c r="AQ373" s="1150">
        <v>0.27559360730593602</v>
      </c>
      <c r="AR373" s="1150">
        <v>0.26273401826484</v>
      </c>
      <c r="AS373" s="1150">
        <v>0.27238584474885802</v>
      </c>
    </row>
    <row r="374" spans="1:45" x14ac:dyDescent="0.2">
      <c r="A374">
        <v>60079</v>
      </c>
      <c r="B374" t="s">
        <v>880</v>
      </c>
      <c r="C374" s="783">
        <v>42735</v>
      </c>
      <c r="D374">
        <v>2016</v>
      </c>
      <c r="E374" t="s">
        <v>7</v>
      </c>
      <c r="F374" t="s">
        <v>28</v>
      </c>
      <c r="G374" s="912">
        <v>35.844166999999999</v>
      </c>
      <c r="H374" s="912">
        <v>-119.06806899999999</v>
      </c>
      <c r="I374" s="912">
        <v>5.3359829999999997</v>
      </c>
      <c r="J374" t="s">
        <v>74</v>
      </c>
      <c r="K374" t="s">
        <v>479</v>
      </c>
      <c r="L374" s="912">
        <v>26.189399999999999</v>
      </c>
      <c r="M374">
        <v>20</v>
      </c>
      <c r="N374" s="912">
        <v>1.3094699999999999</v>
      </c>
      <c r="O374" t="s">
        <v>127</v>
      </c>
      <c r="P374" t="s">
        <v>470</v>
      </c>
      <c r="Q374" t="s">
        <v>127</v>
      </c>
      <c r="R374">
        <v>180</v>
      </c>
      <c r="Y374">
        <v>25.01</v>
      </c>
      <c r="Z374">
        <v>5.29</v>
      </c>
      <c r="AA374">
        <v>90.64</v>
      </c>
      <c r="AB374">
        <v>62.25</v>
      </c>
      <c r="AC374" s="784">
        <v>60.964967023098374</v>
      </c>
      <c r="AD374" s="1150"/>
      <c r="AE374" s="1150"/>
      <c r="AF374" s="1150"/>
      <c r="AG374" s="1150"/>
      <c r="AH374" s="1150"/>
      <c r="AI374" s="1150"/>
      <c r="AJ374" s="1150"/>
      <c r="AK374" s="1150"/>
      <c r="AL374" s="1150"/>
      <c r="AM374" s="1150">
        <v>0.30396118721461102</v>
      </c>
      <c r="AN374" s="1150">
        <v>0.29837899543378998</v>
      </c>
      <c r="AO374" s="1150">
        <v>0.26467465753424602</v>
      </c>
      <c r="AP374" s="1150">
        <v>0.286925091074681</v>
      </c>
      <c r="AQ374" s="1150">
        <v>0.275085616438356</v>
      </c>
      <c r="AR374" s="1150">
        <v>0.26573630136986298</v>
      </c>
      <c r="AS374" s="1150">
        <v>0.26913812785388103</v>
      </c>
    </row>
    <row r="375" spans="1:45" x14ac:dyDescent="0.2">
      <c r="A375">
        <v>60081</v>
      </c>
      <c r="B375" t="s">
        <v>881</v>
      </c>
      <c r="C375" s="783">
        <v>42735</v>
      </c>
      <c r="D375">
        <v>2016</v>
      </c>
      <c r="E375" t="s">
        <v>7</v>
      </c>
      <c r="F375" t="s">
        <v>28</v>
      </c>
      <c r="G375" s="912">
        <v>35.850403</v>
      </c>
      <c r="H375" s="912">
        <v>-119.02699200000001</v>
      </c>
      <c r="I375" s="912">
        <v>5.3359829999999997</v>
      </c>
      <c r="J375" t="s">
        <v>74</v>
      </c>
      <c r="K375" t="s">
        <v>479</v>
      </c>
      <c r="L375" s="912">
        <v>26.189399999999999</v>
      </c>
      <c r="M375">
        <v>20</v>
      </c>
      <c r="N375" s="912">
        <v>1.3094699999999999</v>
      </c>
      <c r="O375" t="s">
        <v>127</v>
      </c>
      <c r="P375" t="s">
        <v>470</v>
      </c>
      <c r="Q375" t="s">
        <v>127</v>
      </c>
      <c r="R375">
        <v>180</v>
      </c>
      <c r="Y375">
        <v>24.98</v>
      </c>
      <c r="Z375">
        <v>5.29</v>
      </c>
      <c r="AA375">
        <v>85.15</v>
      </c>
      <c r="AB375">
        <v>58.86</v>
      </c>
      <c r="AC375" s="784">
        <v>60.964967023098374</v>
      </c>
      <c r="AD375" s="1150"/>
      <c r="AE375" s="1150"/>
      <c r="AF375" s="1150"/>
      <c r="AG375" s="1150"/>
      <c r="AH375" s="1150"/>
      <c r="AI375" s="1150"/>
      <c r="AJ375" s="1150"/>
      <c r="AK375" s="1150"/>
      <c r="AL375" s="1150"/>
      <c r="AM375" s="1150">
        <v>0.30487442922374403</v>
      </c>
      <c r="AN375" s="1150">
        <v>0.29876141552511398</v>
      </c>
      <c r="AO375" s="1150">
        <v>0.26543949771689401</v>
      </c>
      <c r="AP375" s="1150">
        <v>0.27719717668488097</v>
      </c>
      <c r="AQ375" s="1150">
        <v>0.273767123287671</v>
      </c>
      <c r="AR375" s="1150">
        <v>0.26421803652968001</v>
      </c>
      <c r="AS375" s="1150">
        <v>0.26774543378995402</v>
      </c>
    </row>
    <row r="376" spans="1:45" x14ac:dyDescent="0.2">
      <c r="A376">
        <v>60091</v>
      </c>
      <c r="B376" t="s">
        <v>885</v>
      </c>
      <c r="C376" s="783">
        <v>42490</v>
      </c>
      <c r="D376">
        <v>2016</v>
      </c>
      <c r="E376" t="s">
        <v>7</v>
      </c>
      <c r="F376" t="s">
        <v>28</v>
      </c>
      <c r="G376" s="912">
        <v>34.822510999999999</v>
      </c>
      <c r="H376" s="912">
        <v>-118.44442100000001</v>
      </c>
      <c r="I376" s="912">
        <v>5.7788789999999999</v>
      </c>
      <c r="J376" t="s">
        <v>74</v>
      </c>
      <c r="K376" t="s">
        <v>485</v>
      </c>
      <c r="L376" s="912">
        <v>25.5</v>
      </c>
      <c r="M376">
        <v>20</v>
      </c>
      <c r="N376" s="912">
        <v>1.2749999999999999</v>
      </c>
      <c r="O376" t="s">
        <v>127</v>
      </c>
      <c r="P376" t="s">
        <v>470</v>
      </c>
      <c r="Q376" t="s">
        <v>127</v>
      </c>
      <c r="R376">
        <v>180</v>
      </c>
      <c r="Y376">
        <v>20.67</v>
      </c>
      <c r="Z376">
        <v>5.09</v>
      </c>
      <c r="AA376">
        <v>60.51</v>
      </c>
      <c r="AB376">
        <v>42.49</v>
      </c>
      <c r="AC376" s="784">
        <v>69.611340780736711</v>
      </c>
      <c r="AD376" s="1150"/>
      <c r="AE376" s="1150"/>
      <c r="AF376" s="1150"/>
      <c r="AG376" s="1150"/>
      <c r="AH376" s="1150"/>
      <c r="AI376" s="1150"/>
      <c r="AJ376" s="1150"/>
      <c r="AK376" s="1150"/>
      <c r="AL376" s="1150"/>
      <c r="AM376" s="1150">
        <v>0.338327625570776</v>
      </c>
      <c r="AN376" s="1150">
        <v>0.33761415525114102</v>
      </c>
      <c r="AO376" s="1150">
        <v>0.31247716894977101</v>
      </c>
      <c r="AP376" s="1150">
        <v>0.32524476320582801</v>
      </c>
      <c r="AQ376" s="1150">
        <v>0.33371575342465698</v>
      </c>
      <c r="AR376" s="1150">
        <v>0.34085616438356098</v>
      </c>
      <c r="AS376" s="1150">
        <v>0.31724885844748801</v>
      </c>
    </row>
    <row r="377" spans="1:45" x14ac:dyDescent="0.2">
      <c r="A377">
        <v>60279</v>
      </c>
      <c r="B377" t="s">
        <v>870</v>
      </c>
      <c r="C377" s="783">
        <v>42598</v>
      </c>
      <c r="D377">
        <v>2016</v>
      </c>
      <c r="E377" t="s">
        <v>7</v>
      </c>
      <c r="F377" t="s">
        <v>28</v>
      </c>
      <c r="G377" s="912">
        <v>34.694839000000002</v>
      </c>
      <c r="H377" s="912">
        <v>-118.287691</v>
      </c>
      <c r="I377" s="912">
        <v>5.7423840000000004</v>
      </c>
      <c r="J377" t="s">
        <v>74</v>
      </c>
      <c r="K377" t="s">
        <v>479</v>
      </c>
      <c r="L377" s="912">
        <v>26.31</v>
      </c>
      <c r="M377">
        <v>20</v>
      </c>
      <c r="N377" s="912">
        <v>1.3154999999999999</v>
      </c>
      <c r="O377" t="s">
        <v>127</v>
      </c>
      <c r="P377" t="s">
        <v>470</v>
      </c>
      <c r="Q377" t="s">
        <v>127</v>
      </c>
      <c r="R377">
        <v>180</v>
      </c>
      <c r="Y377">
        <v>24.21</v>
      </c>
      <c r="Z377">
        <v>4.91</v>
      </c>
      <c r="AA377">
        <v>82.62</v>
      </c>
      <c r="AB377">
        <v>57.22</v>
      </c>
      <c r="AC377" s="784">
        <v>68.881630496966125</v>
      </c>
      <c r="AD377" s="1150"/>
      <c r="AE377" s="1150"/>
      <c r="AF377" s="1150"/>
      <c r="AG377" s="1150"/>
      <c r="AH377" s="1150"/>
      <c r="AI377" s="1150"/>
      <c r="AJ377" s="1150"/>
      <c r="AK377" s="1150"/>
      <c r="AL377" s="1150"/>
      <c r="AM377" s="1150">
        <v>0.32200913242009099</v>
      </c>
      <c r="AN377" s="1150">
        <v>0.327009132420091</v>
      </c>
      <c r="AO377" s="1150">
        <v>0.314942922374429</v>
      </c>
      <c r="AP377" s="1150">
        <v>0.29658469945355198</v>
      </c>
      <c r="AQ377" s="1150">
        <v>0.29133561643835598</v>
      </c>
      <c r="AR377" s="1150">
        <v>0.297037671232876</v>
      </c>
      <c r="AS377" s="1150">
        <v>0.26119863013698602</v>
      </c>
    </row>
    <row r="378" spans="1:45" x14ac:dyDescent="0.2">
      <c r="A378">
        <v>60280</v>
      </c>
      <c r="B378" t="s">
        <v>869</v>
      </c>
      <c r="C378" s="783">
        <v>42559</v>
      </c>
      <c r="D378">
        <v>2016</v>
      </c>
      <c r="E378" t="s">
        <v>7</v>
      </c>
      <c r="F378" t="s">
        <v>28</v>
      </c>
      <c r="G378" s="912">
        <v>34.714703</v>
      </c>
      <c r="H378" s="912">
        <v>-118.31100600000001</v>
      </c>
      <c r="I378" s="912">
        <v>5.7811769999999996</v>
      </c>
      <c r="J378" t="s">
        <v>74</v>
      </c>
      <c r="K378" t="s">
        <v>479</v>
      </c>
      <c r="L378" s="912">
        <v>25.855</v>
      </c>
      <c r="M378">
        <v>20</v>
      </c>
      <c r="N378" s="912">
        <v>1.2927500000000001</v>
      </c>
      <c r="O378" t="s">
        <v>127</v>
      </c>
      <c r="P378" t="s">
        <v>470</v>
      </c>
      <c r="Q378" t="s">
        <v>127</v>
      </c>
      <c r="R378">
        <v>180</v>
      </c>
      <c r="Y378">
        <v>22.23</v>
      </c>
      <c r="Z378">
        <v>4.97</v>
      </c>
      <c r="AA378">
        <v>81.78</v>
      </c>
      <c r="AB378">
        <v>56.91</v>
      </c>
      <c r="AC378" s="784">
        <v>72.252368348375242</v>
      </c>
      <c r="AD378" s="1150"/>
      <c r="AE378" s="1150"/>
      <c r="AF378" s="1150"/>
      <c r="AG378" s="1150"/>
      <c r="AH378" s="1150"/>
      <c r="AI378" s="1150"/>
      <c r="AJ378" s="1150"/>
      <c r="AK378" s="1150"/>
      <c r="AL378" s="1150"/>
      <c r="AM378" s="1150">
        <v>0.31999429223744202</v>
      </c>
      <c r="AN378" s="1150">
        <v>0.325804794520547</v>
      </c>
      <c r="AO378" s="1150">
        <v>0.31172374429223698</v>
      </c>
      <c r="AP378" s="1150">
        <v>0.308987932604735</v>
      </c>
      <c r="AQ378" s="1150">
        <v>0.31670662100456598</v>
      </c>
      <c r="AR378" s="1150">
        <v>0.36990867579908598</v>
      </c>
      <c r="AS378" s="1150">
        <v>0.233247716894977</v>
      </c>
    </row>
    <row r="379" spans="1:45" x14ac:dyDescent="0.2">
      <c r="A379">
        <v>60319</v>
      </c>
      <c r="B379" t="s">
        <v>877</v>
      </c>
      <c r="C379" s="783">
        <v>42735</v>
      </c>
      <c r="D379">
        <v>2016</v>
      </c>
      <c r="E379" t="s">
        <v>1</v>
      </c>
      <c r="F379" t="s">
        <v>33</v>
      </c>
      <c r="G379" s="912">
        <v>38.021420999999997</v>
      </c>
      <c r="H379" s="912">
        <v>-77.969730999999996</v>
      </c>
      <c r="I379" s="912">
        <v>4.2446650000000004</v>
      </c>
      <c r="J379" t="s">
        <v>74</v>
      </c>
      <c r="K379" t="s">
        <v>479</v>
      </c>
      <c r="L379" s="912">
        <v>26.8</v>
      </c>
      <c r="M379">
        <v>20</v>
      </c>
      <c r="N379" s="912">
        <v>1.34</v>
      </c>
      <c r="O379" t="s">
        <v>127</v>
      </c>
      <c r="P379" t="s">
        <v>470</v>
      </c>
      <c r="Q379" t="s">
        <v>127</v>
      </c>
      <c r="R379">
        <v>190</v>
      </c>
      <c r="Y379">
        <v>36.200000000000003</v>
      </c>
      <c r="AA379">
        <v>87.99</v>
      </c>
      <c r="AB379">
        <v>61.3</v>
      </c>
      <c r="AC379" s="784"/>
      <c r="AD379" s="1150"/>
      <c r="AE379" s="1150"/>
      <c r="AF379" s="1150"/>
      <c r="AG379" s="1150"/>
      <c r="AH379" s="1150"/>
      <c r="AI379" s="1150"/>
      <c r="AJ379" s="1150"/>
      <c r="AK379" s="1150"/>
      <c r="AL379" s="1150"/>
      <c r="AM379" s="1150">
        <v>0.203401826484018</v>
      </c>
      <c r="AN379" s="1150">
        <v>0.16258561643835601</v>
      </c>
      <c r="AO379" s="1150">
        <v>0.21136415525114099</v>
      </c>
      <c r="AP379" s="1150">
        <v>0.178068078324225</v>
      </c>
      <c r="AQ379" s="1150">
        <v>0.213013698630137</v>
      </c>
      <c r="AR379" s="1150">
        <v>0.16033105022831001</v>
      </c>
      <c r="AS379" s="1150">
        <v>0.27983447488584401</v>
      </c>
    </row>
    <row r="380" spans="1:45" x14ac:dyDescent="0.2">
      <c r="A380">
        <v>60386</v>
      </c>
      <c r="B380" t="s">
        <v>874</v>
      </c>
      <c r="C380" s="783">
        <v>42718</v>
      </c>
      <c r="D380">
        <v>2016</v>
      </c>
      <c r="E380" t="s">
        <v>7</v>
      </c>
      <c r="F380" t="s">
        <v>28</v>
      </c>
      <c r="G380" s="912">
        <v>34.821452999999998</v>
      </c>
      <c r="H380" s="912">
        <v>-118.497406</v>
      </c>
      <c r="I380" s="912">
        <v>5.7788789999999999</v>
      </c>
      <c r="J380" t="s">
        <v>74</v>
      </c>
      <c r="K380" t="s">
        <v>479</v>
      </c>
      <c r="L380" s="912">
        <v>26.829268292682929</v>
      </c>
      <c r="M380">
        <v>20</v>
      </c>
      <c r="N380" s="912">
        <v>1.3414634146341464</v>
      </c>
      <c r="O380" t="s">
        <v>127</v>
      </c>
      <c r="P380" t="s">
        <v>470</v>
      </c>
      <c r="Q380" t="s">
        <v>127</v>
      </c>
      <c r="R380">
        <v>180</v>
      </c>
      <c r="Y380">
        <v>21</v>
      </c>
      <c r="Z380">
        <v>4.92</v>
      </c>
      <c r="AA380">
        <v>76.260000000000005</v>
      </c>
      <c r="AB380">
        <v>53.14</v>
      </c>
      <c r="AC380" s="784">
        <v>69.657587541132273</v>
      </c>
      <c r="AD380" s="1150"/>
      <c r="AE380" s="1150"/>
      <c r="AF380" s="1150"/>
      <c r="AG380" s="1150"/>
      <c r="AH380" s="1150"/>
      <c r="AI380" s="1150"/>
      <c r="AJ380" s="1150"/>
      <c r="AK380" s="1150"/>
      <c r="AL380" s="1150"/>
      <c r="AM380" s="1150">
        <v>0.33591894977168901</v>
      </c>
      <c r="AN380" s="1150">
        <v>0.34244292237442903</v>
      </c>
      <c r="AO380" s="1150">
        <v>0.32897831050228299</v>
      </c>
      <c r="AP380" s="1150">
        <v>0.30065459927140198</v>
      </c>
      <c r="AQ380" s="1150">
        <v>0.31674086757990799</v>
      </c>
      <c r="AR380" s="1150">
        <v>0.27562785388127797</v>
      </c>
      <c r="AS380" s="1150">
        <v>0.27349315068493102</v>
      </c>
    </row>
    <row r="381" spans="1:45" x14ac:dyDescent="0.2">
      <c r="A381">
        <v>60485</v>
      </c>
      <c r="B381" t="s">
        <v>876</v>
      </c>
      <c r="C381" s="783">
        <v>42735</v>
      </c>
      <c r="D381">
        <v>2016</v>
      </c>
      <c r="E381" t="s">
        <v>7</v>
      </c>
      <c r="F381" t="s">
        <v>28</v>
      </c>
      <c r="G381" s="912">
        <v>34.903461</v>
      </c>
      <c r="H381" s="912">
        <v>-117.103049</v>
      </c>
      <c r="I381" s="912">
        <v>5.9165700000000001</v>
      </c>
      <c r="J381" t="s">
        <v>74</v>
      </c>
      <c r="K381" t="s">
        <v>479</v>
      </c>
      <c r="L381" s="912">
        <v>26.728155000000001</v>
      </c>
      <c r="M381">
        <v>20</v>
      </c>
      <c r="N381" s="912">
        <v>1.33640775</v>
      </c>
      <c r="O381" t="s">
        <v>127</v>
      </c>
      <c r="P381" t="s">
        <v>470</v>
      </c>
      <c r="Q381" t="s">
        <v>127</v>
      </c>
      <c r="R381">
        <v>181</v>
      </c>
      <c r="Y381">
        <v>24.8</v>
      </c>
      <c r="Z381">
        <v>4.79</v>
      </c>
      <c r="AA381">
        <v>128.85</v>
      </c>
      <c r="AB381">
        <v>88.46</v>
      </c>
      <c r="AC381" s="784"/>
      <c r="AD381" s="1150"/>
      <c r="AE381" s="1150"/>
      <c r="AF381" s="1150"/>
      <c r="AG381" s="1150"/>
      <c r="AH381" s="1150"/>
      <c r="AI381" s="1150"/>
      <c r="AJ381" s="1150"/>
      <c r="AK381" s="1150"/>
      <c r="AL381" s="1150"/>
      <c r="AM381" s="1150">
        <v>0.33587899543379002</v>
      </c>
      <c r="AN381" s="1150">
        <v>0.34452625570776202</v>
      </c>
      <c r="AO381" s="1150">
        <v>0.29955479452054701</v>
      </c>
      <c r="AP381" s="1150">
        <v>0.29825250455373398</v>
      </c>
      <c r="AQ381" s="1150">
        <v>0.29372146118721398</v>
      </c>
      <c r="AR381" s="1150">
        <v>0.255154109589041</v>
      </c>
      <c r="AS381" s="1150">
        <v>0.14327625570776201</v>
      </c>
    </row>
    <row r="382" spans="1:45" x14ac:dyDescent="0.2">
      <c r="A382">
        <v>60886</v>
      </c>
      <c r="B382" t="s">
        <v>883</v>
      </c>
      <c r="C382" s="783">
        <v>42735</v>
      </c>
      <c r="D382">
        <v>2016</v>
      </c>
      <c r="E382" t="s">
        <v>72</v>
      </c>
      <c r="F382" t="s">
        <v>259</v>
      </c>
      <c r="G382" s="912">
        <v>39.154474</v>
      </c>
      <c r="H382" s="912">
        <v>-112.359849</v>
      </c>
      <c r="I382" s="912">
        <v>5.004461</v>
      </c>
      <c r="J382" t="s">
        <v>74</v>
      </c>
      <c r="K382" t="s">
        <v>479</v>
      </c>
      <c r="L382" s="912">
        <v>25.8</v>
      </c>
      <c r="M382">
        <v>20</v>
      </c>
      <c r="N382" s="912">
        <v>1.29</v>
      </c>
      <c r="O382" t="s">
        <v>127</v>
      </c>
      <c r="P382" t="s">
        <v>470</v>
      </c>
      <c r="Q382" t="s">
        <v>127</v>
      </c>
      <c r="R382">
        <v>180</v>
      </c>
      <c r="Y382">
        <v>30.25</v>
      </c>
      <c r="Z382">
        <v>15.41</v>
      </c>
      <c r="AA382">
        <v>78.39</v>
      </c>
      <c r="AB382">
        <v>55.16</v>
      </c>
      <c r="AC382" s="784"/>
      <c r="AD382" s="1150"/>
      <c r="AE382" s="1150"/>
      <c r="AF382" s="1150"/>
      <c r="AG382" s="1150"/>
      <c r="AH382" s="1150"/>
      <c r="AI382" s="1150"/>
      <c r="AJ382" s="1150"/>
      <c r="AK382" s="1150"/>
      <c r="AL382" s="1150"/>
      <c r="AM382" s="1150">
        <v>0.27407534246575299</v>
      </c>
      <c r="AN382" s="1150">
        <v>0.28831050228310501</v>
      </c>
      <c r="AO382" s="1150">
        <v>0.27473173515981703</v>
      </c>
      <c r="AP382" s="1150">
        <v>0.28438638433515401</v>
      </c>
      <c r="AQ382" s="1150">
        <v>0.275639269406392</v>
      </c>
      <c r="AR382" s="1150">
        <v>0.26364155251141502</v>
      </c>
      <c r="AS382" s="1150">
        <v>0.232636986301369</v>
      </c>
    </row>
    <row r="383" spans="1:45" x14ac:dyDescent="0.2">
      <c r="A383">
        <v>60741</v>
      </c>
      <c r="B383" t="s">
        <v>866</v>
      </c>
      <c r="C383" s="783">
        <v>42691</v>
      </c>
      <c r="D383">
        <v>2016</v>
      </c>
      <c r="E383" t="s">
        <v>73</v>
      </c>
      <c r="F383" t="s">
        <v>35</v>
      </c>
      <c r="G383" s="912">
        <v>32.822640999999997</v>
      </c>
      <c r="H383" s="912">
        <v>-81.984981000000005</v>
      </c>
      <c r="I383" s="912">
        <v>5.7646829999999998</v>
      </c>
      <c r="J383" t="s">
        <v>74</v>
      </c>
      <c r="K383" t="s">
        <v>479</v>
      </c>
      <c r="L383" s="912">
        <v>28.2</v>
      </c>
      <c r="M383">
        <v>20.163</v>
      </c>
      <c r="N383" s="912">
        <v>1.3986013986013985</v>
      </c>
      <c r="O383" t="s">
        <v>127</v>
      </c>
      <c r="P383" t="s">
        <v>470</v>
      </c>
      <c r="Q383" t="s">
        <v>127</v>
      </c>
      <c r="R383">
        <v>180</v>
      </c>
      <c r="Y383">
        <v>29.23</v>
      </c>
      <c r="Z383">
        <v>29.86</v>
      </c>
      <c r="AA383">
        <v>81.99</v>
      </c>
      <c r="AB383">
        <v>58.47</v>
      </c>
      <c r="AC383" s="784"/>
      <c r="AD383" s="1150"/>
      <c r="AE383" s="1150"/>
      <c r="AF383" s="1150"/>
      <c r="AG383" s="1150"/>
      <c r="AH383" s="1150"/>
      <c r="AI383" s="1150"/>
      <c r="AJ383" s="1150"/>
      <c r="AK383" s="1150"/>
      <c r="AL383" s="1150"/>
      <c r="AM383" s="1150">
        <v>0.25610905820757102</v>
      </c>
      <c r="AN383" s="1150">
        <v>0.239412939791838</v>
      </c>
      <c r="AO383" s="1150">
        <v>0.24314960922364001</v>
      </c>
      <c r="AP383" s="1150">
        <v>0.23749971430473599</v>
      </c>
      <c r="AQ383" s="1150">
        <v>0.22189588642517799</v>
      </c>
      <c r="AR383" s="1150">
        <v>0.19843979331009301</v>
      </c>
      <c r="AS383" s="1150">
        <v>0.22485125224851199</v>
      </c>
    </row>
    <row r="384" spans="1:45" x14ac:dyDescent="0.2">
      <c r="A384">
        <v>60381</v>
      </c>
      <c r="B384" t="s">
        <v>865</v>
      </c>
      <c r="C384" s="783">
        <v>42735</v>
      </c>
      <c r="D384">
        <v>2016</v>
      </c>
      <c r="E384" t="s">
        <v>72</v>
      </c>
      <c r="F384" t="s">
        <v>38</v>
      </c>
      <c r="G384" s="912">
        <v>32.066890999999998</v>
      </c>
      <c r="H384" s="912">
        <v>-109.92144</v>
      </c>
      <c r="I384" s="912">
        <v>5.2914839999999996</v>
      </c>
      <c r="J384" t="s">
        <v>74</v>
      </c>
      <c r="K384" t="s">
        <v>479</v>
      </c>
      <c r="L384" s="912">
        <v>22.968</v>
      </c>
      <c r="M384">
        <v>20.5</v>
      </c>
      <c r="N384" s="912">
        <v>1.1203902439024391</v>
      </c>
      <c r="O384" t="s">
        <v>127</v>
      </c>
      <c r="P384" t="s">
        <v>470</v>
      </c>
      <c r="Q384" t="s">
        <v>127</v>
      </c>
      <c r="R384">
        <v>180</v>
      </c>
      <c r="AA384">
        <v>65.489999999999995</v>
      </c>
      <c r="AB384">
        <v>45.34</v>
      </c>
      <c r="AC384" s="784"/>
      <c r="AD384" s="1150"/>
      <c r="AE384" s="1150"/>
      <c r="AF384" s="1150"/>
      <c r="AG384" s="1150"/>
      <c r="AH384" s="1150"/>
      <c r="AI384" s="1150"/>
      <c r="AJ384" s="1150"/>
      <c r="AK384" s="1150"/>
      <c r="AL384" s="1150"/>
      <c r="AM384" s="1150">
        <v>0.30228881278538799</v>
      </c>
      <c r="AN384" s="1150">
        <v>0.31070205479452001</v>
      </c>
      <c r="AO384" s="1150">
        <v>0.29638127853881202</v>
      </c>
      <c r="AP384" s="1150">
        <v>0.30852117486338798</v>
      </c>
      <c r="AQ384" s="1150">
        <v>0.30548515981735103</v>
      </c>
      <c r="AR384" s="1150">
        <v>0.30396118721461102</v>
      </c>
      <c r="AS384" s="1150">
        <v>0.29672012473549297</v>
      </c>
    </row>
    <row r="385" spans="1:45" x14ac:dyDescent="0.2">
      <c r="A385">
        <v>59900</v>
      </c>
      <c r="B385" t="s">
        <v>864</v>
      </c>
      <c r="C385" s="783">
        <v>42429</v>
      </c>
      <c r="D385">
        <v>2016</v>
      </c>
      <c r="E385" t="s">
        <v>7</v>
      </c>
      <c r="F385" t="s">
        <v>28</v>
      </c>
      <c r="G385" s="912">
        <v>36.148381000000001</v>
      </c>
      <c r="H385" s="912">
        <v>-119.58944099999999</v>
      </c>
      <c r="I385" s="912">
        <v>4.5821170000000002</v>
      </c>
      <c r="J385" t="s">
        <v>74</v>
      </c>
      <c r="K385" t="s">
        <v>479</v>
      </c>
      <c r="L385" s="912">
        <v>28</v>
      </c>
      <c r="M385">
        <v>21.19</v>
      </c>
      <c r="N385" s="912">
        <v>1.3213780084945728</v>
      </c>
      <c r="O385" t="s">
        <v>127</v>
      </c>
      <c r="P385" t="s">
        <v>470</v>
      </c>
      <c r="Q385" t="s">
        <v>127</v>
      </c>
      <c r="R385">
        <v>180</v>
      </c>
      <c r="Y385">
        <v>5.49</v>
      </c>
      <c r="Z385">
        <v>5.3</v>
      </c>
      <c r="AA385">
        <v>80.650000000000006</v>
      </c>
      <c r="AB385">
        <v>56.1</v>
      </c>
      <c r="AC385" s="784"/>
      <c r="AD385" s="1150"/>
      <c r="AE385" s="1150"/>
      <c r="AF385" s="1150"/>
      <c r="AG385" s="1150"/>
      <c r="AH385" s="1150"/>
      <c r="AI385" s="1150"/>
      <c r="AJ385" s="1150"/>
      <c r="AK385" s="1150"/>
      <c r="AL385" s="1150"/>
      <c r="AM385" s="1150">
        <v>0.29740296803652899</v>
      </c>
      <c r="AN385" s="1150">
        <v>0.29998287671232798</v>
      </c>
      <c r="AO385" s="1150">
        <v>0.28398972602739703</v>
      </c>
      <c r="AP385" s="1150">
        <v>0.26602914389799598</v>
      </c>
      <c r="AQ385" s="1150">
        <v>0.28665525114155199</v>
      </c>
      <c r="AR385" s="1150">
        <v>0.301238584474885</v>
      </c>
      <c r="AS385" s="1150">
        <v>0.26505136178217897</v>
      </c>
    </row>
    <row r="386" spans="1:45" x14ac:dyDescent="0.2">
      <c r="A386">
        <v>59251</v>
      </c>
      <c r="B386" t="s">
        <v>862</v>
      </c>
      <c r="C386" s="783">
        <v>42735</v>
      </c>
      <c r="D386">
        <v>2016</v>
      </c>
      <c r="E386" t="s">
        <v>3</v>
      </c>
      <c r="F386" t="s">
        <v>13</v>
      </c>
      <c r="G386" s="912">
        <v>34.986041</v>
      </c>
      <c r="H386" s="912">
        <v>-103.624961</v>
      </c>
      <c r="I386" s="912">
        <v>5.4588409999999996</v>
      </c>
      <c r="J386" t="s">
        <v>74</v>
      </c>
      <c r="K386" t="s">
        <v>479</v>
      </c>
      <c r="L386" s="912">
        <v>32.4</v>
      </c>
      <c r="M386">
        <v>25</v>
      </c>
      <c r="N386" s="912">
        <v>1.296</v>
      </c>
      <c r="O386" t="s">
        <v>127</v>
      </c>
      <c r="P386" t="s">
        <v>470</v>
      </c>
      <c r="Q386" t="s">
        <v>127</v>
      </c>
      <c r="R386">
        <v>180</v>
      </c>
      <c r="Y386">
        <v>30.1</v>
      </c>
      <c r="Z386">
        <v>21.74</v>
      </c>
      <c r="AA386">
        <v>71.08</v>
      </c>
      <c r="AB386">
        <v>49.73</v>
      </c>
      <c r="AC386" s="784">
        <v>45.571310245773759</v>
      </c>
      <c r="AD386" s="1150"/>
      <c r="AE386" s="1150"/>
      <c r="AF386" s="1150"/>
      <c r="AG386" s="1150"/>
      <c r="AH386" s="1150"/>
      <c r="AI386" s="1150"/>
      <c r="AJ386" s="1150"/>
      <c r="AK386" s="1150"/>
      <c r="AL386" s="1150"/>
      <c r="AM386" s="1150">
        <v>0.31500913242009099</v>
      </c>
      <c r="AN386" s="1150">
        <v>0.30963926940639203</v>
      </c>
      <c r="AO386" s="1150">
        <v>0.29368036529680303</v>
      </c>
      <c r="AP386" s="1150">
        <v>0.28125227686703003</v>
      </c>
      <c r="AQ386" s="1150">
        <v>0.236502283105022</v>
      </c>
      <c r="AR386" s="1150">
        <v>0.31068036529680298</v>
      </c>
      <c r="AS386" s="1150">
        <v>0.28454794520547899</v>
      </c>
    </row>
    <row r="387" spans="1:45" x14ac:dyDescent="0.2">
      <c r="A387">
        <v>59863</v>
      </c>
      <c r="B387" t="s">
        <v>859</v>
      </c>
      <c r="C387" s="783">
        <v>42673</v>
      </c>
      <c r="D387">
        <v>2016</v>
      </c>
      <c r="E387" t="s">
        <v>73</v>
      </c>
      <c r="F387" t="s">
        <v>35</v>
      </c>
      <c r="G387" s="912">
        <v>33.386581</v>
      </c>
      <c r="H387" s="912">
        <v>-82.131050999999999</v>
      </c>
      <c r="I387" s="912">
        <v>4.5986760000000002</v>
      </c>
      <c r="J387" t="s">
        <v>74</v>
      </c>
      <c r="K387" t="s">
        <v>479</v>
      </c>
      <c r="L387" s="912">
        <v>42.5</v>
      </c>
      <c r="M387">
        <v>30</v>
      </c>
      <c r="N387" s="912">
        <v>1.4166666666666667</v>
      </c>
      <c r="O387" t="s">
        <v>486</v>
      </c>
      <c r="P387" t="s">
        <v>486</v>
      </c>
      <c r="Q387">
        <v>20</v>
      </c>
      <c r="R387">
        <v>195</v>
      </c>
      <c r="Y387">
        <v>29.17</v>
      </c>
      <c r="Z387">
        <v>30.37</v>
      </c>
      <c r="AA387">
        <v>110.11</v>
      </c>
      <c r="AB387">
        <v>76.709999999999994</v>
      </c>
      <c r="AC387" s="784"/>
      <c r="AD387" s="1150"/>
      <c r="AE387" s="1150"/>
      <c r="AF387" s="1150"/>
      <c r="AG387" s="1150"/>
      <c r="AH387" s="1150"/>
      <c r="AI387" s="1150"/>
      <c r="AJ387" s="1150"/>
      <c r="AK387" s="1150"/>
      <c r="AL387" s="1150"/>
      <c r="AM387" s="1150">
        <v>0.223702435312024</v>
      </c>
      <c r="AN387" s="1150">
        <v>0.21510654490106501</v>
      </c>
      <c r="AO387" s="1150">
        <v>0.215197869101978</v>
      </c>
      <c r="AP387" s="1150">
        <v>0.20447783849423101</v>
      </c>
      <c r="AQ387" s="1150">
        <v>0.21462328767123201</v>
      </c>
      <c r="AR387" s="1150">
        <v>0.21695585996955799</v>
      </c>
      <c r="AS387" s="1150">
        <v>0.20928843226788399</v>
      </c>
    </row>
    <row r="388" spans="1:45" x14ac:dyDescent="0.2">
      <c r="A388">
        <v>59864</v>
      </c>
      <c r="B388" t="s">
        <v>860</v>
      </c>
      <c r="C388" s="783">
        <v>42735</v>
      </c>
      <c r="D388">
        <v>2016</v>
      </c>
      <c r="E388" t="s">
        <v>73</v>
      </c>
      <c r="F388" t="s">
        <v>35</v>
      </c>
      <c r="G388" s="912">
        <v>30.830441</v>
      </c>
      <c r="H388" s="912">
        <v>-81.558809999999994</v>
      </c>
      <c r="I388" s="912">
        <v>4.771299</v>
      </c>
      <c r="J388" t="s">
        <v>74</v>
      </c>
      <c r="K388" t="s">
        <v>479</v>
      </c>
      <c r="L388" s="912">
        <v>41.5</v>
      </c>
      <c r="M388">
        <v>30</v>
      </c>
      <c r="N388" s="912">
        <v>1.3833333333333333</v>
      </c>
      <c r="O388" t="s">
        <v>486</v>
      </c>
      <c r="P388" t="s">
        <v>486</v>
      </c>
      <c r="Q388">
        <v>16</v>
      </c>
      <c r="R388">
        <v>180</v>
      </c>
      <c r="Y388">
        <v>28.8</v>
      </c>
      <c r="Z388">
        <v>26.64</v>
      </c>
      <c r="AA388">
        <v>105.43</v>
      </c>
      <c r="AB388">
        <v>73.56</v>
      </c>
      <c r="AC388" s="784"/>
      <c r="AD388" s="1150"/>
      <c r="AE388" s="1150"/>
      <c r="AF388" s="1150"/>
      <c r="AG388" s="1150"/>
      <c r="AH388" s="1150"/>
      <c r="AI388" s="1150"/>
      <c r="AJ388" s="1150"/>
      <c r="AK388" s="1150"/>
      <c r="AL388" s="1150"/>
      <c r="AM388" s="1150">
        <v>0.227157534246575</v>
      </c>
      <c r="AN388" s="1150">
        <v>0.21006849315068399</v>
      </c>
      <c r="AO388" s="1150">
        <v>0.22614155251141499</v>
      </c>
      <c r="AP388" s="1150">
        <v>0.21141848816029099</v>
      </c>
      <c r="AQ388" s="1150">
        <v>0.180555555555555</v>
      </c>
      <c r="AR388" s="1150">
        <v>0.21619863013698601</v>
      </c>
      <c r="AS388" s="1150">
        <v>0.21178843226788399</v>
      </c>
    </row>
    <row r="389" spans="1:45" x14ac:dyDescent="0.2">
      <c r="A389">
        <v>59865</v>
      </c>
      <c r="B389" t="s">
        <v>858</v>
      </c>
      <c r="C389" s="783">
        <v>42673</v>
      </c>
      <c r="D389">
        <v>2016</v>
      </c>
      <c r="E389" t="s">
        <v>73</v>
      </c>
      <c r="F389" t="s">
        <v>35</v>
      </c>
      <c r="G389" s="912">
        <v>31.903970999999999</v>
      </c>
      <c r="H389" s="912">
        <v>-81.591081000000003</v>
      </c>
      <c r="I389" s="912">
        <v>4.6804870000000003</v>
      </c>
      <c r="J389" t="s">
        <v>74</v>
      </c>
      <c r="K389" t="s">
        <v>479</v>
      </c>
      <c r="L389" s="912">
        <v>43.5</v>
      </c>
      <c r="M389">
        <v>30</v>
      </c>
      <c r="N389" s="912">
        <v>1.45</v>
      </c>
      <c r="O389" t="s">
        <v>486</v>
      </c>
      <c r="P389" t="s">
        <v>486</v>
      </c>
      <c r="Q389">
        <v>20</v>
      </c>
      <c r="R389">
        <v>195</v>
      </c>
      <c r="Y389">
        <v>28.96</v>
      </c>
      <c r="Z389">
        <v>29.94</v>
      </c>
      <c r="AA389">
        <v>117.01</v>
      </c>
      <c r="AB389">
        <v>81.78</v>
      </c>
      <c r="AC389" s="784"/>
      <c r="AD389" s="1150"/>
      <c r="AE389" s="1150"/>
      <c r="AF389" s="1150"/>
      <c r="AG389" s="1150"/>
      <c r="AH389" s="1150"/>
      <c r="AI389" s="1150"/>
      <c r="AJ389" s="1150"/>
      <c r="AK389" s="1150"/>
      <c r="AL389" s="1150"/>
      <c r="AM389" s="1150">
        <v>0.22222602739726</v>
      </c>
      <c r="AN389" s="1150">
        <v>0.20059360730593601</v>
      </c>
      <c r="AO389" s="1150">
        <v>0.206499238964992</v>
      </c>
      <c r="AP389" s="1150">
        <v>0.191685640558591</v>
      </c>
      <c r="AQ389" s="1150">
        <v>0.18159817351598101</v>
      </c>
      <c r="AR389" s="1150">
        <v>0.202492389649923</v>
      </c>
      <c r="AS389" s="1150">
        <v>0.19462709284627</v>
      </c>
    </row>
    <row r="390" spans="1:45" x14ac:dyDescent="0.2">
      <c r="A390">
        <v>60285</v>
      </c>
      <c r="B390" t="s">
        <v>861</v>
      </c>
      <c r="C390" s="783">
        <v>42581</v>
      </c>
      <c r="D390">
        <v>2016</v>
      </c>
      <c r="E390" t="s">
        <v>72</v>
      </c>
      <c r="F390" t="s">
        <v>38</v>
      </c>
      <c r="G390" s="912">
        <v>32.269171</v>
      </c>
      <c r="H390" s="912">
        <v>-110.15275099999999</v>
      </c>
      <c r="I390" s="912">
        <v>5.7559740000000001</v>
      </c>
      <c r="J390" t="s">
        <v>74</v>
      </c>
      <c r="K390" t="s">
        <v>479</v>
      </c>
      <c r="L390" s="912">
        <v>37.700000000000003</v>
      </c>
      <c r="M390">
        <v>30</v>
      </c>
      <c r="N390" s="912">
        <v>1.2566666666666668</v>
      </c>
      <c r="O390" t="s">
        <v>127</v>
      </c>
      <c r="P390" t="s">
        <v>470</v>
      </c>
      <c r="Q390" t="s">
        <v>127</v>
      </c>
      <c r="R390">
        <v>180</v>
      </c>
      <c r="AA390">
        <v>93.65</v>
      </c>
      <c r="AB390">
        <v>65.290000000000006</v>
      </c>
      <c r="AC390" s="784">
        <v>48.9225934992985</v>
      </c>
      <c r="AD390" s="1150"/>
      <c r="AE390" s="1150"/>
      <c r="AF390" s="1150"/>
      <c r="AG390" s="1150"/>
      <c r="AH390" s="1150"/>
      <c r="AI390" s="1150"/>
      <c r="AJ390" s="1150"/>
      <c r="AK390" s="1150"/>
      <c r="AL390" s="1150"/>
      <c r="AM390" s="1150">
        <v>0.30193302891932999</v>
      </c>
      <c r="AN390" s="1150">
        <v>0.30908675799086699</v>
      </c>
      <c r="AO390" s="1150">
        <v>0.28787290715372899</v>
      </c>
      <c r="AP390" s="1150">
        <v>0.29250531268973801</v>
      </c>
      <c r="AQ390" s="1150">
        <v>0.28250761035007599</v>
      </c>
      <c r="AR390" s="1150">
        <v>0.27633561643835602</v>
      </c>
      <c r="AS390" s="1150">
        <v>0.182869101978691</v>
      </c>
    </row>
    <row r="391" spans="1:45" x14ac:dyDescent="0.2">
      <c r="A391">
        <v>60304</v>
      </c>
      <c r="B391" t="s">
        <v>857</v>
      </c>
      <c r="C391" s="783">
        <v>42735</v>
      </c>
      <c r="D391">
        <v>2016</v>
      </c>
      <c r="E391" t="s">
        <v>72</v>
      </c>
      <c r="F391" t="s">
        <v>46</v>
      </c>
      <c r="G391" s="912">
        <v>37.371640999999997</v>
      </c>
      <c r="H391" s="912">
        <v>-104.474081</v>
      </c>
      <c r="I391" s="912">
        <v>5.1506759999999998</v>
      </c>
      <c r="J391" t="s">
        <v>74</v>
      </c>
      <c r="K391" t="s">
        <v>479</v>
      </c>
      <c r="L391" s="912">
        <v>37.9</v>
      </c>
      <c r="M391">
        <v>30</v>
      </c>
      <c r="N391" s="912">
        <v>1.2633333333333332</v>
      </c>
      <c r="O391" t="s">
        <v>127</v>
      </c>
      <c r="P391" t="s">
        <v>470</v>
      </c>
      <c r="Q391" t="s">
        <v>127</v>
      </c>
      <c r="R391">
        <v>180</v>
      </c>
      <c r="Y391">
        <v>22.8</v>
      </c>
      <c r="Z391">
        <v>22.26</v>
      </c>
      <c r="AA391">
        <v>69.69</v>
      </c>
      <c r="AB391">
        <v>48.9</v>
      </c>
      <c r="AC391" s="784">
        <v>44.013169017819507</v>
      </c>
      <c r="AD391" s="1150"/>
      <c r="AE391" s="1150"/>
      <c r="AF391" s="1150"/>
      <c r="AG391" s="1150"/>
      <c r="AH391" s="1150"/>
      <c r="AI391" s="1150"/>
      <c r="AJ391" s="1150"/>
      <c r="AK391" s="1150"/>
      <c r="AL391" s="1150"/>
      <c r="AM391" s="1150">
        <v>0.25368340943683398</v>
      </c>
      <c r="AN391" s="1150">
        <v>0.28697488584474801</v>
      </c>
      <c r="AO391" s="1150">
        <v>0.28177701674277</v>
      </c>
      <c r="AP391" s="1150">
        <v>0.29392455980570698</v>
      </c>
      <c r="AQ391" s="1150">
        <v>0.28842465753424601</v>
      </c>
      <c r="AR391" s="1150">
        <v>0.28777016742770101</v>
      </c>
      <c r="AS391" s="1150">
        <v>0.280296803652968</v>
      </c>
    </row>
    <row r="392" spans="1:45" x14ac:dyDescent="0.2">
      <c r="A392">
        <v>59894</v>
      </c>
      <c r="B392" t="s">
        <v>856</v>
      </c>
      <c r="C392" s="783">
        <v>42430</v>
      </c>
      <c r="D392">
        <v>2016</v>
      </c>
      <c r="E392" t="s">
        <v>73</v>
      </c>
      <c r="F392" t="s">
        <v>35</v>
      </c>
      <c r="G392" s="912">
        <v>32.573430999999999</v>
      </c>
      <c r="H392" s="912">
        <v>-84.257610999999997</v>
      </c>
      <c r="I392" s="912">
        <v>4.5850030000000004</v>
      </c>
      <c r="J392" t="s">
        <v>74</v>
      </c>
      <c r="K392" t="s">
        <v>479</v>
      </c>
      <c r="L392" s="912">
        <v>42.5</v>
      </c>
      <c r="M392">
        <v>30.48</v>
      </c>
      <c r="N392" s="912">
        <v>1.3943569553805775</v>
      </c>
      <c r="O392" t="s">
        <v>127</v>
      </c>
      <c r="P392" t="s">
        <v>470</v>
      </c>
      <c r="Q392" t="s">
        <v>127</v>
      </c>
      <c r="R392">
        <v>180</v>
      </c>
      <c r="Y392">
        <v>29.13</v>
      </c>
      <c r="Z392">
        <v>28.79</v>
      </c>
      <c r="AA392">
        <v>95.51</v>
      </c>
      <c r="AB392">
        <v>66.7</v>
      </c>
      <c r="AC392" s="784">
        <v>61.311119274033842</v>
      </c>
      <c r="AD392" s="1150"/>
      <c r="AE392" s="1150"/>
      <c r="AF392" s="1150"/>
      <c r="AG392" s="1150"/>
      <c r="AH392" s="1150"/>
      <c r="AI392" s="1150"/>
      <c r="AJ392" s="1150"/>
      <c r="AK392" s="1150"/>
      <c r="AL392" s="1150"/>
      <c r="AM392" s="1150">
        <v>0.25316590563165903</v>
      </c>
      <c r="AN392" s="1150">
        <v>0.24555175038051699</v>
      </c>
      <c r="AO392" s="1150">
        <v>0.25481735159817298</v>
      </c>
      <c r="AP392" s="1150">
        <v>0.23272237401335699</v>
      </c>
      <c r="AQ392" s="1150">
        <v>0.245117960426179</v>
      </c>
      <c r="AR392" s="1150">
        <v>0.25247336377473301</v>
      </c>
      <c r="AS392" s="1150">
        <v>0.22823934251369199</v>
      </c>
    </row>
    <row r="393" spans="1:45" x14ac:dyDescent="0.2">
      <c r="A393">
        <v>60351</v>
      </c>
      <c r="B393" t="s">
        <v>855</v>
      </c>
      <c r="C393" s="783">
        <v>42674</v>
      </c>
      <c r="D393">
        <v>2016</v>
      </c>
      <c r="E393" t="s">
        <v>72</v>
      </c>
      <c r="F393" t="s">
        <v>46</v>
      </c>
      <c r="G393" s="912">
        <v>40.863809000000003</v>
      </c>
      <c r="H393" s="912">
        <v>-105.011101</v>
      </c>
      <c r="I393" s="912">
        <v>4.4396740000000001</v>
      </c>
      <c r="J393" t="s">
        <v>74</v>
      </c>
      <c r="K393" t="s">
        <v>479</v>
      </c>
      <c r="L393" s="912">
        <v>36.299999999999997</v>
      </c>
      <c r="M393">
        <v>32.400000000000006</v>
      </c>
      <c r="N393" s="912">
        <v>1.12037037037037</v>
      </c>
      <c r="O393" t="s">
        <v>127</v>
      </c>
      <c r="P393" t="s">
        <v>470</v>
      </c>
      <c r="Q393" t="s">
        <v>127</v>
      </c>
      <c r="R393">
        <v>180</v>
      </c>
      <c r="Y393">
        <v>23.02</v>
      </c>
      <c r="Z393">
        <v>20.75</v>
      </c>
      <c r="AA393">
        <v>74.95</v>
      </c>
      <c r="AB393">
        <v>52.88</v>
      </c>
      <c r="AC393" s="784">
        <v>51.578793130495605</v>
      </c>
      <c r="AD393" s="1150"/>
      <c r="AE393" s="1150"/>
      <c r="AF393" s="1150"/>
      <c r="AG393" s="1150"/>
      <c r="AH393" s="1150"/>
      <c r="AI393" s="1150"/>
      <c r="AJ393" s="1150"/>
      <c r="AK393" s="1150"/>
      <c r="AL393" s="1150"/>
      <c r="AM393" s="1150">
        <v>0.20846721912170901</v>
      </c>
      <c r="AN393" s="1150">
        <v>0.226746152545239</v>
      </c>
      <c r="AO393" s="1150">
        <v>0.21589435706635099</v>
      </c>
      <c r="AP393" s="1150">
        <v>0.22065933571701599</v>
      </c>
      <c r="AQ393" s="1150">
        <v>0.21898077681943701</v>
      </c>
      <c r="AR393" s="1150">
        <v>0.23279567619369701</v>
      </c>
      <c r="AS393" s="1150">
        <v>0.21973124189638599</v>
      </c>
    </row>
    <row r="394" spans="1:45" x14ac:dyDescent="0.2">
      <c r="A394">
        <v>60149</v>
      </c>
      <c r="B394" t="s">
        <v>854</v>
      </c>
      <c r="C394" s="783">
        <v>42735</v>
      </c>
      <c r="D394">
        <v>2016</v>
      </c>
      <c r="E394" t="s">
        <v>73</v>
      </c>
      <c r="F394" t="s">
        <v>52</v>
      </c>
      <c r="G394" s="912">
        <v>34.533191000000002</v>
      </c>
      <c r="H394" s="912">
        <v>-78.311041000000003</v>
      </c>
      <c r="I394" s="912">
        <v>4.4946539999999997</v>
      </c>
      <c r="J394" t="s">
        <v>74</v>
      </c>
      <c r="K394" t="s">
        <v>479</v>
      </c>
      <c r="L394" s="912">
        <v>50.776740000000004</v>
      </c>
      <c r="M394">
        <v>38.9</v>
      </c>
      <c r="N394" s="912">
        <v>1.3053146529562984</v>
      </c>
      <c r="O394" t="s">
        <v>486</v>
      </c>
      <c r="P394" t="s">
        <v>486</v>
      </c>
      <c r="Q394">
        <v>20</v>
      </c>
      <c r="R394">
        <v>181</v>
      </c>
      <c r="Y394">
        <v>30.93</v>
      </c>
      <c r="Z394">
        <v>6.93</v>
      </c>
      <c r="AA394">
        <v>84.57</v>
      </c>
      <c r="AB394">
        <v>60.6</v>
      </c>
      <c r="AC394" s="784"/>
      <c r="AD394" s="1150"/>
      <c r="AE394" s="1150"/>
      <c r="AF394" s="1150"/>
      <c r="AG394" s="1150"/>
      <c r="AH394" s="1150"/>
      <c r="AI394" s="1150"/>
      <c r="AJ394" s="1150"/>
      <c r="AK394" s="1150"/>
      <c r="AL394" s="1150"/>
      <c r="AM394" s="1150">
        <v>0.20440832951837601</v>
      </c>
      <c r="AN394" s="1150">
        <v>0.20382728222464799</v>
      </c>
      <c r="AO394" s="1150">
        <v>0.223037057905177</v>
      </c>
      <c r="AP394" s="1150">
        <v>0.18754302049531499</v>
      </c>
      <c r="AQ394" s="1150">
        <v>0.19998297942270901</v>
      </c>
      <c r="AR394" s="1150">
        <v>0.20447582491108199</v>
      </c>
      <c r="AS394" s="1150">
        <v>0.19739467784155601</v>
      </c>
    </row>
    <row r="395" spans="1:45" x14ac:dyDescent="0.2">
      <c r="A395">
        <v>59164</v>
      </c>
      <c r="B395" t="s">
        <v>852</v>
      </c>
      <c r="C395" s="783">
        <v>42430</v>
      </c>
      <c r="D395">
        <v>2016</v>
      </c>
      <c r="E395" t="s">
        <v>73</v>
      </c>
      <c r="F395" t="s">
        <v>52</v>
      </c>
      <c r="G395" s="912">
        <v>35.782060999999999</v>
      </c>
      <c r="H395" s="912">
        <v>-77.847140999999993</v>
      </c>
      <c r="I395" s="912">
        <v>4.4523299999999999</v>
      </c>
      <c r="J395" t="s">
        <v>74</v>
      </c>
      <c r="K395" t="s">
        <v>485</v>
      </c>
      <c r="L395" s="912">
        <v>53.62</v>
      </c>
      <c r="M395">
        <v>40</v>
      </c>
      <c r="N395" s="912">
        <v>1.3405</v>
      </c>
      <c r="O395" t="s">
        <v>486</v>
      </c>
      <c r="P395" t="s">
        <v>486</v>
      </c>
      <c r="Q395">
        <v>25</v>
      </c>
      <c r="R395">
        <v>181</v>
      </c>
      <c r="Y395">
        <v>30.88</v>
      </c>
      <c r="Z395">
        <v>7.32</v>
      </c>
      <c r="AA395">
        <v>90.96</v>
      </c>
      <c r="AB395">
        <v>63.98</v>
      </c>
      <c r="AC395" s="784"/>
      <c r="AD395" s="1150"/>
      <c r="AE395" s="1150"/>
      <c r="AF395" s="1150"/>
      <c r="AG395" s="1150"/>
      <c r="AH395" s="1150"/>
      <c r="AI395" s="1150"/>
      <c r="AJ395" s="1150"/>
      <c r="AK395" s="1150"/>
      <c r="AL395" s="1150"/>
      <c r="AM395" s="1150">
        <v>0.23421803652968001</v>
      </c>
      <c r="AN395" s="1150">
        <v>0.22652682648401801</v>
      </c>
      <c r="AO395" s="1150">
        <v>0.22727739726027399</v>
      </c>
      <c r="AP395" s="1150">
        <v>0.214469489981785</v>
      </c>
      <c r="AQ395" s="1150">
        <v>0.22384417808219101</v>
      </c>
      <c r="AR395" s="1150">
        <v>0.206015981735159</v>
      </c>
      <c r="AS395" s="1150">
        <v>0.220687785388127</v>
      </c>
    </row>
    <row r="396" spans="1:45" x14ac:dyDescent="0.2">
      <c r="A396">
        <v>59964</v>
      </c>
      <c r="B396" t="s">
        <v>851</v>
      </c>
      <c r="C396" s="783">
        <v>42725</v>
      </c>
      <c r="D396">
        <v>2016</v>
      </c>
      <c r="E396" t="s">
        <v>7</v>
      </c>
      <c r="F396" t="s">
        <v>28</v>
      </c>
      <c r="G396" s="912">
        <v>34.726981000000002</v>
      </c>
      <c r="H396" s="912">
        <v>-118.303251</v>
      </c>
      <c r="I396" s="912">
        <v>5.7811769999999996</v>
      </c>
      <c r="J396" t="s">
        <v>74</v>
      </c>
      <c r="K396" t="s">
        <v>479</v>
      </c>
      <c r="L396" s="912">
        <v>51.136000000000003</v>
      </c>
      <c r="M396">
        <v>40</v>
      </c>
      <c r="N396" s="912">
        <v>1.2784</v>
      </c>
      <c r="O396" t="s">
        <v>127</v>
      </c>
      <c r="P396" t="s">
        <v>470</v>
      </c>
      <c r="Q396" t="s">
        <v>127</v>
      </c>
      <c r="R396">
        <v>180</v>
      </c>
      <c r="Y396">
        <v>22.14</v>
      </c>
      <c r="Z396">
        <v>4.8099999999999996</v>
      </c>
      <c r="AA396">
        <v>72.83</v>
      </c>
      <c r="AB396">
        <v>50.65</v>
      </c>
      <c r="AC396" s="784">
        <v>63.147572356440961</v>
      </c>
      <c r="AD396" s="1150"/>
      <c r="AE396" s="1150"/>
      <c r="AF396" s="1150"/>
      <c r="AG396" s="1150"/>
      <c r="AH396" s="1150"/>
      <c r="AI396" s="1150"/>
      <c r="AJ396" s="1150"/>
      <c r="AK396" s="1150"/>
      <c r="AL396" s="1150"/>
      <c r="AM396" s="1150">
        <v>0.31497431506849299</v>
      </c>
      <c r="AN396" s="1150">
        <v>0.33087043378995401</v>
      </c>
      <c r="AO396" s="1150">
        <v>0.31600742009132399</v>
      </c>
      <c r="AP396" s="1150">
        <v>0.314466643897996</v>
      </c>
      <c r="AQ396" s="1150">
        <v>0.31187214611872099</v>
      </c>
      <c r="AR396" s="1150">
        <v>0.31053367579908597</v>
      </c>
      <c r="AS396" s="1150">
        <v>0.28228025114155197</v>
      </c>
    </row>
    <row r="397" spans="1:45" x14ac:dyDescent="0.2">
      <c r="A397">
        <v>60445</v>
      </c>
      <c r="B397" t="s">
        <v>853</v>
      </c>
      <c r="C397" s="783">
        <v>42636</v>
      </c>
      <c r="D397">
        <v>2016</v>
      </c>
      <c r="E397" t="s">
        <v>72</v>
      </c>
      <c r="F397" t="s">
        <v>261</v>
      </c>
      <c r="G397" s="912">
        <v>43.440921000000003</v>
      </c>
      <c r="H397" s="912">
        <v>-116.32843099999999</v>
      </c>
      <c r="I397" s="912">
        <v>4.6478890000000002</v>
      </c>
      <c r="J397" t="s">
        <v>74</v>
      </c>
      <c r="K397" t="s">
        <v>479</v>
      </c>
      <c r="L397" s="912">
        <v>54.625</v>
      </c>
      <c r="M397">
        <v>40</v>
      </c>
      <c r="N397" s="912">
        <v>1.3656250000000001</v>
      </c>
      <c r="O397" t="s">
        <v>127</v>
      </c>
      <c r="P397" t="s">
        <v>470</v>
      </c>
      <c r="Q397" t="s">
        <v>127</v>
      </c>
      <c r="R397">
        <v>180</v>
      </c>
      <c r="Y397">
        <v>40.72</v>
      </c>
      <c r="Z397">
        <v>20.84</v>
      </c>
      <c r="AA397">
        <v>95.52</v>
      </c>
      <c r="AB397">
        <v>65.81</v>
      </c>
      <c r="AC397" s="784"/>
      <c r="AD397" s="1150"/>
      <c r="AE397" s="1150"/>
      <c r="AF397" s="1150"/>
      <c r="AG397" s="1150"/>
      <c r="AH397" s="1150"/>
      <c r="AI397" s="1150"/>
      <c r="AJ397" s="1150"/>
      <c r="AK397" s="1150"/>
      <c r="AL397" s="1150"/>
      <c r="AM397" s="1150">
        <v>0.25307648401826399</v>
      </c>
      <c r="AN397" s="1150">
        <v>0.27753424657534198</v>
      </c>
      <c r="AO397" s="1150">
        <v>0.268630136986301</v>
      </c>
      <c r="AP397" s="1150">
        <v>0.26765710382513602</v>
      </c>
      <c r="AQ397" s="1150">
        <v>0.26944920091324198</v>
      </c>
      <c r="AR397" s="1150">
        <v>0.26826484018264801</v>
      </c>
      <c r="AS397" s="1150">
        <v>0.26165525114155203</v>
      </c>
    </row>
    <row r="398" spans="1:45" x14ac:dyDescent="0.2">
      <c r="A398">
        <v>59317</v>
      </c>
      <c r="B398" t="s">
        <v>847</v>
      </c>
      <c r="C398" s="783">
        <v>42713</v>
      </c>
      <c r="D398">
        <v>2016</v>
      </c>
      <c r="E398" t="s">
        <v>72</v>
      </c>
      <c r="F398" t="s">
        <v>28</v>
      </c>
      <c r="G398" s="912">
        <v>35.251790999999997</v>
      </c>
      <c r="H398" s="912">
        <v>-118.024281</v>
      </c>
      <c r="I398" s="912">
        <v>5.8451440000000003</v>
      </c>
      <c r="J398" t="s">
        <v>74</v>
      </c>
      <c r="K398" t="s">
        <v>479</v>
      </c>
      <c r="L398" s="912">
        <v>56.47</v>
      </c>
      <c r="M398">
        <v>50</v>
      </c>
      <c r="N398" s="912">
        <v>1.1294</v>
      </c>
      <c r="O398" t="s">
        <v>127</v>
      </c>
      <c r="P398" t="s">
        <v>470</v>
      </c>
      <c r="Q398" t="s">
        <v>127</v>
      </c>
      <c r="R398">
        <v>180</v>
      </c>
      <c r="Y398">
        <v>23.15</v>
      </c>
      <c r="Z398">
        <v>11.01</v>
      </c>
      <c r="AA398">
        <v>73.67</v>
      </c>
      <c r="AB398">
        <v>50.98</v>
      </c>
      <c r="AC398" s="784">
        <v>61.682667222248348</v>
      </c>
      <c r="AD398" s="1150"/>
      <c r="AE398" s="1150"/>
      <c r="AF398" s="1150"/>
      <c r="AG398" s="1150"/>
      <c r="AH398" s="1150"/>
      <c r="AI398" s="1150"/>
      <c r="AJ398" s="1150"/>
      <c r="AK398" s="1150"/>
      <c r="AL398" s="1150"/>
      <c r="AM398" s="1150">
        <v>0.26436301369863002</v>
      </c>
      <c r="AN398" s="1150">
        <v>0.28615753424657497</v>
      </c>
      <c r="AO398" s="1150">
        <v>0.28062785388127798</v>
      </c>
      <c r="AP398" s="1150">
        <v>0.28017304189435299</v>
      </c>
      <c r="AQ398" s="1150">
        <v>0.28317123287671198</v>
      </c>
      <c r="AR398" s="1150">
        <v>0.28682876712328698</v>
      </c>
      <c r="AS398" s="1150">
        <v>0.26563242009132398</v>
      </c>
    </row>
    <row r="399" spans="1:45" x14ac:dyDescent="0.2">
      <c r="A399">
        <v>60186</v>
      </c>
      <c r="B399" t="s">
        <v>848</v>
      </c>
      <c r="C399" s="783">
        <v>42720</v>
      </c>
      <c r="D399">
        <v>2016</v>
      </c>
      <c r="E399" t="s">
        <v>7</v>
      </c>
      <c r="F399" t="s">
        <v>28</v>
      </c>
      <c r="G399" s="912">
        <v>34.656120999999999</v>
      </c>
      <c r="H399" s="912">
        <v>-118.290481</v>
      </c>
      <c r="I399" s="912">
        <v>5.7423840000000004</v>
      </c>
      <c r="J399" t="s">
        <v>74</v>
      </c>
      <c r="K399" t="s">
        <v>479</v>
      </c>
      <c r="L399" s="912">
        <v>62.5</v>
      </c>
      <c r="M399">
        <v>50</v>
      </c>
      <c r="N399" s="912">
        <v>1.25</v>
      </c>
      <c r="O399" t="s">
        <v>127</v>
      </c>
      <c r="P399" t="s">
        <v>470</v>
      </c>
      <c r="Q399" t="s">
        <v>127</v>
      </c>
      <c r="R399">
        <v>180</v>
      </c>
      <c r="Y399">
        <v>24.27</v>
      </c>
      <c r="Z399">
        <v>5.58</v>
      </c>
      <c r="AA399">
        <v>74.739999999999995</v>
      </c>
      <c r="AB399">
        <v>52.36</v>
      </c>
      <c r="AC399" s="784">
        <v>53.026443926873803</v>
      </c>
      <c r="AD399" s="1150"/>
      <c r="AE399" s="1150"/>
      <c r="AF399" s="1150"/>
      <c r="AG399" s="1150"/>
      <c r="AH399" s="1150"/>
      <c r="AI399" s="1150"/>
      <c r="AJ399" s="1150"/>
      <c r="AK399" s="1150"/>
      <c r="AL399" s="1150"/>
      <c r="AM399" s="1150">
        <v>0.30110045662100399</v>
      </c>
      <c r="AN399" s="1150">
        <v>0.30241780821917802</v>
      </c>
      <c r="AO399" s="1150">
        <v>0.29242009132419999</v>
      </c>
      <c r="AP399" s="1150">
        <v>0.29158469945355098</v>
      </c>
      <c r="AQ399" s="1150">
        <v>0.29956621004566197</v>
      </c>
      <c r="AR399" s="1150">
        <v>0.29258675799086697</v>
      </c>
      <c r="AS399" s="1150">
        <v>0.24348401826484001</v>
      </c>
    </row>
    <row r="400" spans="1:45" x14ac:dyDescent="0.2">
      <c r="A400">
        <v>60413</v>
      </c>
      <c r="B400" t="s">
        <v>850</v>
      </c>
      <c r="C400" s="783">
        <v>42704</v>
      </c>
      <c r="D400">
        <v>2016</v>
      </c>
      <c r="E400" t="s">
        <v>72</v>
      </c>
      <c r="F400" t="s">
        <v>38</v>
      </c>
      <c r="G400" s="912">
        <v>33.053000999999995</v>
      </c>
      <c r="H400" s="912">
        <v>-111.340001</v>
      </c>
      <c r="I400" s="912">
        <v>5.796926</v>
      </c>
      <c r="J400" t="s">
        <v>74</v>
      </c>
      <c r="K400" t="s">
        <v>479</v>
      </c>
      <c r="L400" s="912">
        <v>62.64</v>
      </c>
      <c r="M400">
        <v>50</v>
      </c>
      <c r="N400" s="912">
        <v>1.2527999999999999</v>
      </c>
      <c r="O400" t="s">
        <v>127</v>
      </c>
      <c r="P400" t="s">
        <v>470</v>
      </c>
      <c r="Q400" t="s">
        <v>127</v>
      </c>
      <c r="R400">
        <v>180</v>
      </c>
      <c r="AA400">
        <v>72.52</v>
      </c>
      <c r="AB400">
        <v>50.52</v>
      </c>
      <c r="AC400" s="784"/>
      <c r="AD400" s="1150"/>
      <c r="AE400" s="1150"/>
      <c r="AF400" s="1150"/>
      <c r="AG400" s="1150"/>
      <c r="AH400" s="1150"/>
      <c r="AI400" s="1150"/>
      <c r="AJ400" s="1150"/>
      <c r="AK400" s="1150"/>
      <c r="AL400" s="1150"/>
      <c r="AM400" s="1150">
        <v>0.30789041095890402</v>
      </c>
      <c r="AN400" s="1150">
        <v>0.316835616438356</v>
      </c>
      <c r="AO400" s="1150">
        <v>0.31082420091324198</v>
      </c>
      <c r="AP400" s="1150">
        <v>0.32076502732240397</v>
      </c>
      <c r="AQ400" s="1150">
        <v>0.30813242009132402</v>
      </c>
      <c r="AR400" s="1150">
        <v>0.308127853881278</v>
      </c>
      <c r="AS400" s="1150">
        <v>0.27102739726027297</v>
      </c>
    </row>
    <row r="401" spans="1:45" x14ac:dyDescent="0.2">
      <c r="A401">
        <v>60449</v>
      </c>
      <c r="B401" t="s">
        <v>849</v>
      </c>
      <c r="C401" s="783">
        <v>42675</v>
      </c>
      <c r="D401">
        <v>2016</v>
      </c>
      <c r="E401" t="s">
        <v>72</v>
      </c>
      <c r="F401" t="s">
        <v>259</v>
      </c>
      <c r="G401" s="912">
        <v>39.157291000000001</v>
      </c>
      <c r="H401" s="912">
        <v>-112.354951</v>
      </c>
      <c r="I401" s="912">
        <v>5.004461</v>
      </c>
      <c r="J401" t="s">
        <v>74</v>
      </c>
      <c r="K401" t="s">
        <v>479</v>
      </c>
      <c r="L401" s="912">
        <v>62.7</v>
      </c>
      <c r="M401">
        <v>50</v>
      </c>
      <c r="N401" s="912">
        <v>1.254</v>
      </c>
      <c r="O401" t="s">
        <v>127</v>
      </c>
      <c r="P401" t="s">
        <v>470</v>
      </c>
      <c r="Q401" t="s">
        <v>127</v>
      </c>
      <c r="R401">
        <v>180</v>
      </c>
      <c r="Y401">
        <v>30.27</v>
      </c>
      <c r="Z401">
        <v>15.14</v>
      </c>
      <c r="AA401">
        <v>81.39</v>
      </c>
      <c r="AB401">
        <v>56.87</v>
      </c>
      <c r="AC401" s="784"/>
      <c r="AD401" s="1150"/>
      <c r="AE401" s="1150"/>
      <c r="AF401" s="1150"/>
      <c r="AG401" s="1150"/>
      <c r="AH401" s="1150"/>
      <c r="AI401" s="1150"/>
      <c r="AJ401" s="1150"/>
      <c r="AK401" s="1150"/>
      <c r="AL401" s="1150"/>
      <c r="AM401" s="1150">
        <v>0.27208904109588999</v>
      </c>
      <c r="AN401" s="1150">
        <v>0.27755022831050202</v>
      </c>
      <c r="AO401" s="1150">
        <v>0.262744292237442</v>
      </c>
      <c r="AP401" s="1150">
        <v>0.28327413479052799</v>
      </c>
      <c r="AQ401" s="1150">
        <v>0.26981278538812697</v>
      </c>
      <c r="AR401" s="1150">
        <v>0.26580821917808201</v>
      </c>
      <c r="AS401" s="1150">
        <v>0.233890410958904</v>
      </c>
    </row>
    <row r="402" spans="1:45" x14ac:dyDescent="0.2">
      <c r="A402">
        <v>59945</v>
      </c>
      <c r="B402" t="s">
        <v>846</v>
      </c>
      <c r="C402" s="783">
        <v>42614</v>
      </c>
      <c r="D402">
        <v>2016</v>
      </c>
      <c r="E402" t="s">
        <v>72</v>
      </c>
      <c r="F402" t="s">
        <v>259</v>
      </c>
      <c r="G402" s="912">
        <v>37.786270999999999</v>
      </c>
      <c r="H402" s="912">
        <v>-113.280011</v>
      </c>
      <c r="I402" s="912">
        <v>5.2480250000000002</v>
      </c>
      <c r="J402" t="s">
        <v>74</v>
      </c>
      <c r="K402" t="s">
        <v>479</v>
      </c>
      <c r="L402" s="912">
        <v>62.5</v>
      </c>
      <c r="M402">
        <v>50.4</v>
      </c>
      <c r="N402" s="912">
        <v>1.2400793650793651</v>
      </c>
      <c r="O402" t="s">
        <v>127</v>
      </c>
      <c r="P402" t="s">
        <v>470</v>
      </c>
      <c r="Q402" t="s">
        <v>127</v>
      </c>
      <c r="R402">
        <v>179</v>
      </c>
      <c r="Y402">
        <v>30.26</v>
      </c>
      <c r="Z402">
        <v>11.48</v>
      </c>
      <c r="AA402">
        <v>67.05</v>
      </c>
      <c r="AB402">
        <v>47.2</v>
      </c>
      <c r="AC402" s="784"/>
      <c r="AD402" s="1150"/>
      <c r="AE402" s="1150"/>
      <c r="AF402" s="1150"/>
      <c r="AG402" s="1150"/>
      <c r="AH402" s="1150"/>
      <c r="AI402" s="1150"/>
      <c r="AJ402" s="1150"/>
      <c r="AK402" s="1150"/>
      <c r="AL402" s="1150"/>
      <c r="AM402" s="1150">
        <v>0.28985241356816699</v>
      </c>
      <c r="AN402" s="1150">
        <v>0.27987741900413099</v>
      </c>
      <c r="AO402" s="1150">
        <v>0.28411973617453001</v>
      </c>
      <c r="AP402" s="1150">
        <v>0.29654611920663798</v>
      </c>
      <c r="AQ402" s="1150">
        <v>0.28333378633036099</v>
      </c>
      <c r="AR402" s="1150">
        <v>0.250638725809958</v>
      </c>
      <c r="AS402" s="1150">
        <v>0.27377554903239798</v>
      </c>
    </row>
    <row r="403" spans="1:45" x14ac:dyDescent="0.2">
      <c r="A403">
        <v>60063</v>
      </c>
      <c r="B403" t="s">
        <v>845</v>
      </c>
      <c r="C403" s="783">
        <v>42735</v>
      </c>
      <c r="D403">
        <v>2016</v>
      </c>
      <c r="E403" t="s">
        <v>73</v>
      </c>
      <c r="F403" t="s">
        <v>35</v>
      </c>
      <c r="G403" s="912">
        <v>32.423797999999998</v>
      </c>
      <c r="H403" s="912">
        <v>-82.102823999999998</v>
      </c>
      <c r="I403" s="912">
        <v>4.6988300000000001</v>
      </c>
      <c r="J403" t="s">
        <v>74</v>
      </c>
      <c r="K403" t="s">
        <v>479</v>
      </c>
      <c r="L403" s="912"/>
      <c r="M403">
        <v>51</v>
      </c>
      <c r="N403" s="912"/>
      <c r="O403" t="s">
        <v>486</v>
      </c>
      <c r="P403" t="s">
        <v>486</v>
      </c>
      <c r="Q403">
        <v>17</v>
      </c>
      <c r="R403">
        <v>200</v>
      </c>
      <c r="Y403">
        <v>29.12</v>
      </c>
      <c r="Z403">
        <v>32.03</v>
      </c>
      <c r="AA403">
        <v>89.36</v>
      </c>
      <c r="AB403">
        <v>63.05</v>
      </c>
      <c r="AC403" s="784">
        <v>57.185526776292207</v>
      </c>
      <c r="AD403" s="1150"/>
      <c r="AE403" s="1150"/>
      <c r="AF403" s="1150"/>
      <c r="AG403" s="1150"/>
      <c r="AH403" s="1150"/>
      <c r="AI403" s="1150"/>
      <c r="AJ403" s="1150"/>
      <c r="AK403" s="1150"/>
      <c r="AL403" s="1150"/>
      <c r="AM403" s="1150">
        <v>0.22179917629152099</v>
      </c>
      <c r="AN403" s="1150">
        <v>0.21951159459217401</v>
      </c>
      <c r="AO403" s="1150">
        <v>0.228693258125167</v>
      </c>
      <c r="AP403" s="1150">
        <v>0.21922434729811699</v>
      </c>
      <c r="AQ403" s="1150">
        <v>0.21751947354284101</v>
      </c>
      <c r="AR403" s="1150">
        <v>0.224216581609812</v>
      </c>
      <c r="AS403" s="1150">
        <v>0.209217476945115</v>
      </c>
    </row>
    <row r="404" spans="1:45" x14ac:dyDescent="0.2">
      <c r="A404">
        <v>60554</v>
      </c>
      <c r="B404" t="s">
        <v>844</v>
      </c>
      <c r="C404" s="783">
        <v>42735</v>
      </c>
      <c r="D404">
        <v>2016</v>
      </c>
      <c r="E404" t="s">
        <v>73</v>
      </c>
      <c r="F404" t="s">
        <v>35</v>
      </c>
      <c r="G404" s="912">
        <v>31.820211</v>
      </c>
      <c r="H404" s="912">
        <v>-82.602070999999995</v>
      </c>
      <c r="I404" s="912">
        <v>4.7210340000000004</v>
      </c>
      <c r="J404" t="s">
        <v>74</v>
      </c>
      <c r="K404" t="s">
        <v>485</v>
      </c>
      <c r="L404" s="912">
        <v>71.3</v>
      </c>
      <c r="M404">
        <v>52.5</v>
      </c>
      <c r="N404" s="912">
        <v>1.358095238095238</v>
      </c>
      <c r="O404" t="s">
        <v>127</v>
      </c>
      <c r="P404" t="s">
        <v>470</v>
      </c>
      <c r="Q404" t="s">
        <v>127</v>
      </c>
      <c r="R404">
        <v>180</v>
      </c>
      <c r="Y404">
        <v>29.06</v>
      </c>
      <c r="Z404">
        <v>36.74</v>
      </c>
      <c r="AA404">
        <v>112.2</v>
      </c>
      <c r="AB404">
        <v>77.650000000000006</v>
      </c>
      <c r="AC404" s="784">
        <v>50.503365996862783</v>
      </c>
      <c r="AD404" s="1150"/>
      <c r="AE404" s="1150"/>
      <c r="AF404" s="1150"/>
      <c r="AG404" s="1150"/>
      <c r="AH404" s="1150"/>
      <c r="AI404" s="1150"/>
      <c r="AJ404" s="1150"/>
      <c r="AK404" s="1150"/>
      <c r="AL404" s="1150"/>
      <c r="AM404" s="1150">
        <v>0.2220700152207</v>
      </c>
      <c r="AN404" s="1150">
        <v>0.25628180039138898</v>
      </c>
      <c r="AO404" s="1150">
        <v>0.236099151989562</v>
      </c>
      <c r="AP404" s="1150">
        <v>0.248876333593546</v>
      </c>
      <c r="AQ404" s="1150">
        <v>0.25012393998695298</v>
      </c>
      <c r="AR404" s="1150">
        <v>0.24503152859317201</v>
      </c>
      <c r="AS404" s="1150">
        <v>0.19918025657751601</v>
      </c>
    </row>
    <row r="405" spans="1:45" x14ac:dyDescent="0.2">
      <c r="A405">
        <v>60590</v>
      </c>
      <c r="B405" t="s">
        <v>842</v>
      </c>
      <c r="C405" s="783">
        <v>42735</v>
      </c>
      <c r="D405">
        <v>2016</v>
      </c>
      <c r="E405" t="s">
        <v>7</v>
      </c>
      <c r="F405" t="s">
        <v>28</v>
      </c>
      <c r="G405" s="912">
        <v>34.840150999999999</v>
      </c>
      <c r="H405" s="912">
        <v>-118.391161</v>
      </c>
      <c r="I405" s="912">
        <v>5.7757949999999996</v>
      </c>
      <c r="J405" t="s">
        <v>74</v>
      </c>
      <c r="K405" t="s">
        <v>479</v>
      </c>
      <c r="L405" s="912">
        <v>67.400000000000006</v>
      </c>
      <c r="M405">
        <v>54</v>
      </c>
      <c r="N405" s="912">
        <v>1.2481481481481482</v>
      </c>
      <c r="O405" t="s">
        <v>127</v>
      </c>
      <c r="P405" t="s">
        <v>470</v>
      </c>
      <c r="Q405" t="s">
        <v>127</v>
      </c>
      <c r="R405">
        <v>180</v>
      </c>
      <c r="Y405">
        <v>20.83</v>
      </c>
      <c r="Z405">
        <v>4.4400000000000004</v>
      </c>
      <c r="AA405">
        <v>83.03</v>
      </c>
      <c r="AB405">
        <v>56.7</v>
      </c>
      <c r="AC405" s="784">
        <v>48.241732242309375</v>
      </c>
      <c r="AD405" s="1150"/>
      <c r="AE405" s="1150"/>
      <c r="AF405" s="1150"/>
      <c r="AG405" s="1150"/>
      <c r="AH405" s="1150"/>
      <c r="AI405" s="1150"/>
      <c r="AJ405" s="1150"/>
      <c r="AK405" s="1150"/>
      <c r="AL405" s="1150"/>
      <c r="AM405" s="1150">
        <v>0.31782090309487498</v>
      </c>
      <c r="AN405" s="1150">
        <v>0.32270209707424302</v>
      </c>
      <c r="AO405" s="1150">
        <v>0.31485709453745903</v>
      </c>
      <c r="AP405" s="1150">
        <v>0.26328172434729802</v>
      </c>
      <c r="AQ405" s="1150">
        <v>0.259210637578217</v>
      </c>
      <c r="AR405" s="1150">
        <v>0.32545027904616902</v>
      </c>
      <c r="AS405" s="1150">
        <v>0.30579443598849898</v>
      </c>
    </row>
    <row r="406" spans="1:45" x14ac:dyDescent="0.2">
      <c r="A406">
        <v>60591</v>
      </c>
      <c r="B406" t="s">
        <v>843</v>
      </c>
      <c r="C406" s="783">
        <v>42735</v>
      </c>
      <c r="D406">
        <v>2016</v>
      </c>
      <c r="E406" t="s">
        <v>7</v>
      </c>
      <c r="F406" t="s">
        <v>28</v>
      </c>
      <c r="G406" s="912">
        <v>34.830401000000002</v>
      </c>
      <c r="H406" s="912">
        <v>-118.395841</v>
      </c>
      <c r="I406" s="912">
        <v>5.7757949999999996</v>
      </c>
      <c r="J406" t="s">
        <v>74</v>
      </c>
      <c r="K406" t="s">
        <v>479</v>
      </c>
      <c r="L406" s="912">
        <v>67.400000000000006</v>
      </c>
      <c r="M406">
        <v>54</v>
      </c>
      <c r="N406" s="912">
        <v>1.2481481481481482</v>
      </c>
      <c r="O406" t="s">
        <v>127</v>
      </c>
      <c r="P406" t="s">
        <v>470</v>
      </c>
      <c r="Q406" t="s">
        <v>127</v>
      </c>
      <c r="R406">
        <v>180</v>
      </c>
      <c r="Y406">
        <v>20.88</v>
      </c>
      <c r="Z406">
        <v>4.37</v>
      </c>
      <c r="AA406">
        <v>83.6</v>
      </c>
      <c r="AB406">
        <v>57.01</v>
      </c>
      <c r="AC406" s="784">
        <v>48.846748169688738</v>
      </c>
      <c r="AD406" s="1150"/>
      <c r="AE406" s="1150"/>
      <c r="AF406" s="1150"/>
      <c r="AG406" s="1150"/>
      <c r="AH406" s="1150"/>
      <c r="AI406" s="1150"/>
      <c r="AJ406" s="1150"/>
      <c r="AK406" s="1150"/>
      <c r="AL406" s="1150"/>
      <c r="AM406" s="1150">
        <v>0.32064941653982698</v>
      </c>
      <c r="AN406" s="1150">
        <v>0.33159352274649001</v>
      </c>
      <c r="AO406" s="1150">
        <v>0.32920894638931097</v>
      </c>
      <c r="AP406" s="1150">
        <v>0.249858749915671</v>
      </c>
      <c r="AQ406" s="1150">
        <v>0.233576441738542</v>
      </c>
      <c r="AR406" s="1150">
        <v>0.33080711990529299</v>
      </c>
      <c r="AS406" s="1150">
        <v>0.31033950617283901</v>
      </c>
    </row>
    <row r="407" spans="1:45" x14ac:dyDescent="0.2">
      <c r="A407">
        <v>59316</v>
      </c>
      <c r="B407" t="s">
        <v>841</v>
      </c>
      <c r="C407" s="783">
        <v>42713</v>
      </c>
      <c r="D407">
        <v>2016</v>
      </c>
      <c r="E407" t="s">
        <v>72</v>
      </c>
      <c r="F407" t="s">
        <v>28</v>
      </c>
      <c r="G407" s="912">
        <v>35.248480999999998</v>
      </c>
      <c r="H407" s="912">
        <v>-118.00881099999999</v>
      </c>
      <c r="I407" s="912">
        <v>5.8451440000000003</v>
      </c>
      <c r="J407" t="s">
        <v>74</v>
      </c>
      <c r="K407" t="s">
        <v>479</v>
      </c>
      <c r="L407" s="912">
        <v>62.95</v>
      </c>
      <c r="M407">
        <v>56</v>
      </c>
      <c r="N407" s="912">
        <v>1.124107142857143</v>
      </c>
      <c r="O407" t="s">
        <v>127</v>
      </c>
      <c r="P407" t="s">
        <v>470</v>
      </c>
      <c r="Q407" t="s">
        <v>127</v>
      </c>
      <c r="R407">
        <v>180</v>
      </c>
      <c r="Y407">
        <v>23.13</v>
      </c>
      <c r="Z407">
        <v>10.62</v>
      </c>
      <c r="AA407">
        <v>69.099999999999994</v>
      </c>
      <c r="AB407">
        <v>47.98</v>
      </c>
      <c r="AC407" s="784">
        <v>61.682667222248327</v>
      </c>
      <c r="AD407" s="1150"/>
      <c r="AE407" s="1150"/>
      <c r="AF407" s="1150"/>
      <c r="AG407" s="1150"/>
      <c r="AH407" s="1150"/>
      <c r="AI407" s="1150"/>
      <c r="AJ407" s="1150"/>
      <c r="AK407" s="1150"/>
      <c r="AL407" s="1150"/>
      <c r="AM407" s="1150">
        <v>0.269088388780169</v>
      </c>
      <c r="AN407" s="1150">
        <v>0.29157901174168199</v>
      </c>
      <c r="AO407" s="1150">
        <v>0.281716813437703</v>
      </c>
      <c r="AP407" s="1150">
        <v>0.28139230418943501</v>
      </c>
      <c r="AQ407" s="1150">
        <v>0.28433219178082098</v>
      </c>
      <c r="AR407" s="1150">
        <v>0.2873593444227</v>
      </c>
      <c r="AS407" s="1150">
        <v>0.27406229615133698</v>
      </c>
    </row>
    <row r="408" spans="1:45" x14ac:dyDescent="0.2">
      <c r="A408">
        <v>59523</v>
      </c>
      <c r="B408" t="s">
        <v>840</v>
      </c>
      <c r="C408" s="783">
        <v>42612</v>
      </c>
      <c r="D408">
        <v>2016</v>
      </c>
      <c r="E408" t="s">
        <v>7</v>
      </c>
      <c r="F408" t="s">
        <v>28</v>
      </c>
      <c r="G408" s="912">
        <v>36.392040999999999</v>
      </c>
      <c r="H408" s="912">
        <v>-120.238331</v>
      </c>
      <c r="I408" s="912">
        <v>5.3629389999999999</v>
      </c>
      <c r="J408" t="s">
        <v>74</v>
      </c>
      <c r="K408" t="s">
        <v>479</v>
      </c>
      <c r="L408" s="912">
        <v>84</v>
      </c>
      <c r="M408">
        <v>60</v>
      </c>
      <c r="N408" s="912">
        <v>1.4</v>
      </c>
      <c r="O408" t="s">
        <v>127</v>
      </c>
      <c r="P408" t="s">
        <v>470</v>
      </c>
      <c r="Q408" t="s">
        <v>127</v>
      </c>
      <c r="R408">
        <v>179</v>
      </c>
      <c r="Y408">
        <v>24.58</v>
      </c>
      <c r="Z408">
        <v>4.8099999999999996</v>
      </c>
      <c r="AA408">
        <v>85.08</v>
      </c>
      <c r="AB408">
        <v>60.65</v>
      </c>
      <c r="AC408" s="784">
        <v>54.213510364264934</v>
      </c>
      <c r="AD408" s="1150"/>
      <c r="AE408" s="1150"/>
      <c r="AF408" s="1150"/>
      <c r="AG408" s="1150"/>
      <c r="AH408" s="1150"/>
      <c r="AI408" s="1150"/>
      <c r="AJ408" s="1150"/>
      <c r="AK408" s="1150"/>
      <c r="AL408" s="1150"/>
      <c r="AM408" s="1150">
        <v>0.283451293759512</v>
      </c>
      <c r="AN408" s="1150">
        <v>0.30846461187214602</v>
      </c>
      <c r="AO408" s="1150">
        <v>0.27498477929984699</v>
      </c>
      <c r="AP408" s="1150">
        <v>0.25556504250151701</v>
      </c>
      <c r="AQ408" s="1150">
        <v>0.269861111111111</v>
      </c>
      <c r="AR408" s="1150">
        <v>0.26480974124809697</v>
      </c>
      <c r="AS408" s="1150">
        <v>0.19398021308980201</v>
      </c>
    </row>
    <row r="409" spans="1:45" x14ac:dyDescent="0.2">
      <c r="A409">
        <v>60611</v>
      </c>
      <c r="B409" t="s">
        <v>839</v>
      </c>
      <c r="C409" s="783">
        <v>42705</v>
      </c>
      <c r="D409">
        <v>2016</v>
      </c>
      <c r="E409" t="s">
        <v>1</v>
      </c>
      <c r="F409" t="s">
        <v>52</v>
      </c>
      <c r="G409" s="912">
        <v>36.474820999999999</v>
      </c>
      <c r="H409" s="912">
        <v>-76.151330999999999</v>
      </c>
      <c r="I409" s="912">
        <v>4.3991259999999999</v>
      </c>
      <c r="J409" t="s">
        <v>74</v>
      </c>
      <c r="K409" t="s">
        <v>479</v>
      </c>
      <c r="L409" s="912">
        <v>84.2</v>
      </c>
      <c r="M409">
        <v>60</v>
      </c>
      <c r="N409" s="912">
        <v>1.4033333333333333</v>
      </c>
      <c r="O409" t="s">
        <v>127</v>
      </c>
      <c r="P409" t="s">
        <v>470</v>
      </c>
      <c r="Q409" t="s">
        <v>127</v>
      </c>
      <c r="R409">
        <v>181</v>
      </c>
      <c r="Y409">
        <v>32.770000000000003</v>
      </c>
      <c r="AA409">
        <v>143.05000000000001</v>
      </c>
      <c r="AB409">
        <v>100.2</v>
      </c>
      <c r="AC409" s="784">
        <v>55.468923112446923</v>
      </c>
      <c r="AD409" s="1150"/>
      <c r="AE409" s="1150"/>
      <c r="AF409" s="1150"/>
      <c r="AG409" s="1150"/>
      <c r="AH409" s="1150"/>
      <c r="AI409" s="1150"/>
      <c r="AJ409" s="1150"/>
      <c r="AK409" s="1150"/>
      <c r="AL409" s="1150"/>
      <c r="AM409" s="1150">
        <v>0.23912100456620999</v>
      </c>
      <c r="AN409" s="1150">
        <v>0.21832952815829501</v>
      </c>
      <c r="AO409" s="1150">
        <v>0.23251141552511401</v>
      </c>
      <c r="AP409" s="1150">
        <v>0.228525349119611</v>
      </c>
      <c r="AQ409" s="1150">
        <v>0.21135844748858401</v>
      </c>
      <c r="AR409" s="1150">
        <v>0.19699581430745799</v>
      </c>
      <c r="AS409" s="1150">
        <v>0.118658675799086</v>
      </c>
    </row>
    <row r="410" spans="1:45" x14ac:dyDescent="0.2">
      <c r="A410">
        <v>60389</v>
      </c>
      <c r="B410" t="s">
        <v>838</v>
      </c>
      <c r="C410" s="783">
        <v>42612</v>
      </c>
      <c r="D410">
        <v>2016</v>
      </c>
      <c r="E410" t="s">
        <v>72</v>
      </c>
      <c r="F410" t="s">
        <v>28</v>
      </c>
      <c r="G410" s="912">
        <v>35.204730999999995</v>
      </c>
      <c r="H410" s="912">
        <v>-118.06875099999999</v>
      </c>
      <c r="I410" s="912">
        <v>5.8451440000000003</v>
      </c>
      <c r="J410" t="s">
        <v>74</v>
      </c>
      <c r="K410" t="s">
        <v>479</v>
      </c>
      <c r="L410" s="912">
        <v>78</v>
      </c>
      <c r="M410">
        <v>62</v>
      </c>
      <c r="N410" s="912">
        <v>1.2580645161290323</v>
      </c>
      <c r="O410" t="s">
        <v>127</v>
      </c>
      <c r="P410" t="s">
        <v>470</v>
      </c>
      <c r="Q410" t="s">
        <v>127</v>
      </c>
      <c r="R410">
        <v>180</v>
      </c>
      <c r="Y410">
        <v>23.13</v>
      </c>
      <c r="Z410">
        <v>12.03</v>
      </c>
      <c r="AA410">
        <v>77.02</v>
      </c>
      <c r="AB410">
        <v>52.85</v>
      </c>
      <c r="AC410" s="784">
        <v>66.07803045839411</v>
      </c>
      <c r="AD410" s="1150"/>
      <c r="AE410" s="1150"/>
      <c r="AF410" s="1150"/>
      <c r="AG410" s="1150"/>
      <c r="AH410" s="1150"/>
      <c r="AI410" s="1150"/>
      <c r="AJ410" s="1150"/>
      <c r="AK410" s="1150"/>
      <c r="AL410" s="1150"/>
      <c r="AM410" s="1150">
        <v>0.32767896597437002</v>
      </c>
      <c r="AN410" s="1150">
        <v>0.326007143909265</v>
      </c>
      <c r="AO410" s="1150">
        <v>0.30083222860509601</v>
      </c>
      <c r="AP410" s="1150">
        <v>0.309604339267877</v>
      </c>
      <c r="AQ410" s="1150">
        <v>0.31537229341581902</v>
      </c>
      <c r="AR410" s="1150">
        <v>0.31180217999705401</v>
      </c>
      <c r="AS410" s="1150">
        <v>0.31207652084253901</v>
      </c>
    </row>
    <row r="411" spans="1:45" x14ac:dyDescent="0.2">
      <c r="A411">
        <v>60405</v>
      </c>
      <c r="B411" t="s">
        <v>837</v>
      </c>
      <c r="C411" s="783">
        <v>42650</v>
      </c>
      <c r="D411">
        <v>2016</v>
      </c>
      <c r="E411" t="s">
        <v>3</v>
      </c>
      <c r="F411" t="s">
        <v>13</v>
      </c>
      <c r="G411" s="912">
        <v>33.446111000000002</v>
      </c>
      <c r="H411" s="912">
        <v>-104.442021</v>
      </c>
      <c r="I411" s="912">
        <v>5.5833399999999997</v>
      </c>
      <c r="J411" t="s">
        <v>74</v>
      </c>
      <c r="K411" t="s">
        <v>479</v>
      </c>
      <c r="L411" s="912">
        <v>95.6</v>
      </c>
      <c r="M411">
        <v>70</v>
      </c>
      <c r="N411" s="912">
        <v>1.3657142857142857</v>
      </c>
      <c r="O411" t="s">
        <v>127</v>
      </c>
      <c r="P411" t="s">
        <v>470</v>
      </c>
      <c r="Q411" t="s">
        <v>127</v>
      </c>
      <c r="R411">
        <v>180</v>
      </c>
      <c r="Y411">
        <v>30.76</v>
      </c>
      <c r="Z411">
        <v>26.34</v>
      </c>
      <c r="AA411">
        <v>76.39</v>
      </c>
      <c r="AB411">
        <v>54.34</v>
      </c>
      <c r="AC411" s="784">
        <v>40.717788749570659</v>
      </c>
      <c r="AD411" s="1150"/>
      <c r="AE411" s="1150"/>
      <c r="AF411" s="1150"/>
      <c r="AG411" s="1150"/>
      <c r="AH411" s="1150"/>
      <c r="AI411" s="1150"/>
      <c r="AJ411" s="1150"/>
      <c r="AK411" s="1150"/>
      <c r="AL411" s="1150"/>
      <c r="AM411" s="1150">
        <v>0.28386497064579203</v>
      </c>
      <c r="AN411" s="1150">
        <v>0.305699608610567</v>
      </c>
      <c r="AO411" s="1150">
        <v>0.27043378995433698</v>
      </c>
      <c r="AP411" s="1150">
        <v>0.28866933385375998</v>
      </c>
      <c r="AQ411" s="1150">
        <v>0.26598173515981699</v>
      </c>
      <c r="AR411" s="1150">
        <v>0.265316373124592</v>
      </c>
      <c r="AS411" s="1150">
        <v>0.2272586431833</v>
      </c>
    </row>
    <row r="412" spans="1:45" x14ac:dyDescent="0.2">
      <c r="A412">
        <v>60406</v>
      </c>
      <c r="B412" t="s">
        <v>836</v>
      </c>
      <c r="C412" s="783">
        <v>42650</v>
      </c>
      <c r="D412">
        <v>2016</v>
      </c>
      <c r="E412" t="s">
        <v>3</v>
      </c>
      <c r="F412" t="s">
        <v>13</v>
      </c>
      <c r="G412" s="912">
        <v>33.460731000000003</v>
      </c>
      <c r="H412" s="912">
        <v>-104.460111</v>
      </c>
      <c r="I412" s="912">
        <v>5.5833399999999997</v>
      </c>
      <c r="J412" t="s">
        <v>74</v>
      </c>
      <c r="K412" t="s">
        <v>479</v>
      </c>
      <c r="L412" s="912">
        <v>95.6</v>
      </c>
      <c r="M412">
        <v>70</v>
      </c>
      <c r="N412" s="912">
        <v>1.3657142857142857</v>
      </c>
      <c r="O412" t="s">
        <v>127</v>
      </c>
      <c r="P412" t="s">
        <v>470</v>
      </c>
      <c r="Q412" t="s">
        <v>127</v>
      </c>
      <c r="R412">
        <v>180</v>
      </c>
      <c r="Y412">
        <v>31.42</v>
      </c>
      <c r="Z412">
        <v>23.38</v>
      </c>
      <c r="AA412">
        <v>73.540000000000006</v>
      </c>
      <c r="AB412">
        <v>52.04</v>
      </c>
      <c r="AC412" s="784">
        <v>40.206540028907476</v>
      </c>
      <c r="AD412" s="1150"/>
      <c r="AE412" s="1150"/>
      <c r="AF412" s="1150"/>
      <c r="AG412" s="1150"/>
      <c r="AH412" s="1150"/>
      <c r="AI412" s="1150"/>
      <c r="AJ412" s="1150"/>
      <c r="AK412" s="1150"/>
      <c r="AL412" s="1150"/>
      <c r="AM412" s="1150">
        <v>0.27959556425309801</v>
      </c>
      <c r="AN412" s="1150">
        <v>0.30727332028701798</v>
      </c>
      <c r="AO412" s="1150">
        <v>0.26828440965427203</v>
      </c>
      <c r="AP412" s="1150">
        <v>0.28484257090814402</v>
      </c>
      <c r="AQ412" s="1150">
        <v>0.26211024135681599</v>
      </c>
      <c r="AR412" s="1150">
        <v>0.26285225048923599</v>
      </c>
      <c r="AS412" s="1150">
        <v>0.259801043705153</v>
      </c>
    </row>
    <row r="413" spans="1:45" x14ac:dyDescent="0.2">
      <c r="A413">
        <v>59993</v>
      </c>
      <c r="B413" t="s">
        <v>833</v>
      </c>
      <c r="C413" s="783">
        <v>42735</v>
      </c>
      <c r="D413">
        <v>2016</v>
      </c>
      <c r="E413" t="s">
        <v>73</v>
      </c>
      <c r="F413" t="s">
        <v>27</v>
      </c>
      <c r="G413" s="912">
        <v>26.861621</v>
      </c>
      <c r="H413" s="912">
        <v>-81.742821000000006</v>
      </c>
      <c r="I413" s="912">
        <v>5.0537130000000001</v>
      </c>
      <c r="J413" t="s">
        <v>74</v>
      </c>
      <c r="K413" t="s">
        <v>479</v>
      </c>
      <c r="L413" s="912">
        <v>123</v>
      </c>
      <c r="M413">
        <v>74.5</v>
      </c>
      <c r="N413" s="912">
        <v>1.651006711409396</v>
      </c>
      <c r="O413" t="s">
        <v>486</v>
      </c>
      <c r="P413" t="s">
        <v>486</v>
      </c>
      <c r="Q413">
        <v>20</v>
      </c>
      <c r="R413">
        <v>195</v>
      </c>
      <c r="S413" t="s">
        <v>582</v>
      </c>
      <c r="T413" t="s">
        <v>599</v>
      </c>
      <c r="U413" t="s">
        <v>2970</v>
      </c>
      <c r="V413">
        <v>2018</v>
      </c>
      <c r="W413">
        <v>10</v>
      </c>
      <c r="X413">
        <v>40</v>
      </c>
      <c r="Y413">
        <v>30.61</v>
      </c>
      <c r="Z413">
        <v>29.99</v>
      </c>
      <c r="AA413">
        <v>81.34</v>
      </c>
      <c r="AB413">
        <v>59.21</v>
      </c>
      <c r="AC413" s="784"/>
      <c r="AD413" s="1150"/>
      <c r="AE413" s="1150"/>
      <c r="AF413" s="1150"/>
      <c r="AG413" s="1150"/>
      <c r="AH413" s="1150"/>
      <c r="AI413" s="1150"/>
      <c r="AJ413" s="1150"/>
      <c r="AK413" s="1150"/>
      <c r="AL413" s="1150"/>
      <c r="AM413" s="1150">
        <v>0.251405105574453</v>
      </c>
      <c r="AN413" s="1150">
        <v>0.25281174343415702</v>
      </c>
      <c r="AO413" s="1150">
        <v>0.24678986240078399</v>
      </c>
      <c r="AP413" s="1150">
        <v>0.24002304372807101</v>
      </c>
      <c r="AQ413" s="1150">
        <v>0.242039778125095</v>
      </c>
      <c r="AR413" s="1150">
        <v>0.23754405320094299</v>
      </c>
      <c r="AS413" s="1150">
        <v>0.22775275045202401</v>
      </c>
    </row>
    <row r="414" spans="1:45" x14ac:dyDescent="0.2">
      <c r="A414">
        <v>60014</v>
      </c>
      <c r="B414" t="s">
        <v>835</v>
      </c>
      <c r="C414" s="783">
        <v>42735</v>
      </c>
      <c r="D414">
        <v>2016</v>
      </c>
      <c r="E414" t="s">
        <v>73</v>
      </c>
      <c r="F414" t="s">
        <v>27</v>
      </c>
      <c r="G414" s="912">
        <v>27.619710999999999</v>
      </c>
      <c r="H414" s="912">
        <v>-82.354971000000006</v>
      </c>
      <c r="I414" s="912">
        <v>5.0141650000000002</v>
      </c>
      <c r="J414" t="s">
        <v>74</v>
      </c>
      <c r="K414" t="s">
        <v>479</v>
      </c>
      <c r="L414" s="912">
        <v>123</v>
      </c>
      <c r="M414">
        <v>74.5</v>
      </c>
      <c r="N414" s="912">
        <v>1.651006711409396</v>
      </c>
      <c r="O414" t="s">
        <v>486</v>
      </c>
      <c r="P414" t="s">
        <v>486</v>
      </c>
      <c r="Q414">
        <v>20</v>
      </c>
      <c r="R414">
        <v>195</v>
      </c>
      <c r="S414" t="s">
        <v>582</v>
      </c>
      <c r="U414" t="s">
        <v>2970</v>
      </c>
      <c r="V414">
        <v>2021</v>
      </c>
      <c r="W414">
        <v>409</v>
      </c>
      <c r="X414">
        <v>900</v>
      </c>
      <c r="Y414">
        <v>30.59</v>
      </c>
      <c r="Z414">
        <v>41.36</v>
      </c>
      <c r="AA414">
        <v>104.71</v>
      </c>
      <c r="AB414">
        <v>76.12</v>
      </c>
      <c r="AC414" s="784"/>
      <c r="AD414" s="1150"/>
      <c r="AE414" s="1150"/>
      <c r="AF414" s="1150"/>
      <c r="AG414" s="1150"/>
      <c r="AH414" s="1150"/>
      <c r="AI414" s="1150"/>
      <c r="AJ414" s="1150"/>
      <c r="AK414" s="1150"/>
      <c r="AL414" s="1150"/>
      <c r="AM414" s="1150">
        <v>0.25846281143697702</v>
      </c>
      <c r="AN414" s="1150">
        <v>0.25471177714443299</v>
      </c>
      <c r="AO414" s="1150">
        <v>0.25175446661150402</v>
      </c>
      <c r="AP414" s="1150">
        <v>0.24685058862361001</v>
      </c>
      <c r="AQ414" s="1150">
        <v>0.24692776807330399</v>
      </c>
      <c r="AR414" s="1150">
        <v>0.14837884220526401</v>
      </c>
      <c r="AS414" s="1150">
        <v>0.15606938187613001</v>
      </c>
    </row>
    <row r="415" spans="1:45" x14ac:dyDescent="0.2">
      <c r="A415">
        <v>60061</v>
      </c>
      <c r="B415" t="s">
        <v>834</v>
      </c>
      <c r="C415" s="783">
        <v>42735</v>
      </c>
      <c r="D415">
        <v>2016</v>
      </c>
      <c r="E415" t="s">
        <v>73</v>
      </c>
      <c r="F415" t="s">
        <v>27</v>
      </c>
      <c r="G415" s="912">
        <v>27.321511000000001</v>
      </c>
      <c r="H415" s="912">
        <v>-81.801691000000005</v>
      </c>
      <c r="I415" s="912">
        <v>5.0437859999999999</v>
      </c>
      <c r="J415" t="s">
        <v>74</v>
      </c>
      <c r="K415" t="s">
        <v>479</v>
      </c>
      <c r="L415" s="912">
        <v>123</v>
      </c>
      <c r="M415">
        <v>74.5</v>
      </c>
      <c r="N415" s="912">
        <v>1.651006711409396</v>
      </c>
      <c r="O415" t="s">
        <v>486</v>
      </c>
      <c r="P415" t="s">
        <v>486</v>
      </c>
      <c r="Q415">
        <v>20</v>
      </c>
      <c r="R415">
        <v>180</v>
      </c>
      <c r="S415" t="s">
        <v>582</v>
      </c>
      <c r="T415" t="s">
        <v>599</v>
      </c>
      <c r="U415" t="s">
        <v>2971</v>
      </c>
      <c r="V415">
        <v>2018</v>
      </c>
      <c r="W415">
        <v>4</v>
      </c>
      <c r="X415">
        <v>16</v>
      </c>
      <c r="Y415">
        <v>30.53</v>
      </c>
      <c r="Z415">
        <v>28.38</v>
      </c>
      <c r="AA415">
        <v>84</v>
      </c>
      <c r="AB415">
        <v>60.84</v>
      </c>
      <c r="AC415" s="784"/>
      <c r="AD415" s="1150"/>
      <c r="AE415" s="1150"/>
      <c r="AF415" s="1150"/>
      <c r="AG415" s="1150"/>
      <c r="AH415" s="1150"/>
      <c r="AI415" s="1150"/>
      <c r="AJ415" s="1150"/>
      <c r="AK415" s="1150"/>
      <c r="AL415" s="1150"/>
      <c r="AM415" s="1150">
        <v>0.25287150255891599</v>
      </c>
      <c r="AN415" s="1150">
        <v>0.25337868897673999</v>
      </c>
      <c r="AO415" s="1150">
        <v>0.25104655082590099</v>
      </c>
      <c r="AP415" s="1150">
        <v>0.23825656165572501</v>
      </c>
      <c r="AQ415" s="1150">
        <v>0.244558855076461</v>
      </c>
      <c r="AR415" s="1150">
        <v>0.23524562532561</v>
      </c>
      <c r="AS415" s="1150">
        <v>0.22838864883086599</v>
      </c>
    </row>
    <row r="416" spans="1:45" x14ac:dyDescent="0.2">
      <c r="A416">
        <v>59589</v>
      </c>
      <c r="B416" t="s">
        <v>832</v>
      </c>
      <c r="C416" s="783">
        <v>42735</v>
      </c>
      <c r="D416">
        <v>2016</v>
      </c>
      <c r="E416" t="s">
        <v>73</v>
      </c>
      <c r="F416" t="s">
        <v>52</v>
      </c>
      <c r="G416" s="912">
        <v>35.257280999999999</v>
      </c>
      <c r="H416" s="912">
        <v>-81.830111000000002</v>
      </c>
      <c r="I416" s="912">
        <v>4.5246130000000004</v>
      </c>
      <c r="J416" t="s">
        <v>74</v>
      </c>
      <c r="K416" t="s">
        <v>479</v>
      </c>
      <c r="L416" s="912">
        <v>92</v>
      </c>
      <c r="M416">
        <v>74.8</v>
      </c>
      <c r="N416" s="912">
        <v>1.2299465240641712</v>
      </c>
      <c r="O416" t="s">
        <v>486</v>
      </c>
      <c r="P416" t="s">
        <v>486</v>
      </c>
      <c r="Q416">
        <v>25</v>
      </c>
      <c r="R416">
        <v>178</v>
      </c>
      <c r="Y416">
        <v>31.16</v>
      </c>
      <c r="Z416">
        <v>32.840000000000003</v>
      </c>
      <c r="AA416">
        <v>85.35</v>
      </c>
      <c r="AB416">
        <v>60.33</v>
      </c>
      <c r="AC416" s="784"/>
      <c r="AD416" s="1150"/>
      <c r="AE416" s="1150"/>
      <c r="AF416" s="1150"/>
      <c r="AG416" s="1150"/>
      <c r="AH416" s="1150"/>
      <c r="AI416" s="1150"/>
      <c r="AJ416" s="1150"/>
      <c r="AK416" s="1150"/>
      <c r="AL416" s="1150"/>
      <c r="AM416" s="1150">
        <v>0.21243254462432501</v>
      </c>
      <c r="AN416" s="1150">
        <v>0.20109027421678499</v>
      </c>
      <c r="AO416" s="1150">
        <v>0.21059965081923099</v>
      </c>
      <c r="AP416" s="1150">
        <v>0.19995336684102299</v>
      </c>
      <c r="AQ416" s="1150">
        <v>0.20948556882279601</v>
      </c>
      <c r="AR416" s="1150">
        <v>0.210769052328278</v>
      </c>
      <c r="AS416" s="1150">
        <v>0.20791364491001799</v>
      </c>
    </row>
    <row r="417" spans="1:45" x14ac:dyDescent="0.2">
      <c r="A417">
        <v>59977</v>
      </c>
      <c r="B417" t="s">
        <v>830</v>
      </c>
      <c r="C417" s="783">
        <v>42735</v>
      </c>
      <c r="D417">
        <v>2016</v>
      </c>
      <c r="E417" t="s">
        <v>7</v>
      </c>
      <c r="F417" t="s">
        <v>28</v>
      </c>
      <c r="G417" s="912">
        <v>34.836561000000003</v>
      </c>
      <c r="H417" s="912">
        <v>-118.483661</v>
      </c>
      <c r="I417" s="912">
        <v>5.7788789999999999</v>
      </c>
      <c r="J417" t="s">
        <v>74</v>
      </c>
      <c r="K417" t="s">
        <v>479</v>
      </c>
      <c r="L417" s="912">
        <v>94.9</v>
      </c>
      <c r="M417">
        <v>75</v>
      </c>
      <c r="N417" s="912">
        <v>1.2653333333333334</v>
      </c>
      <c r="O417" t="s">
        <v>127</v>
      </c>
      <c r="P417" t="s">
        <v>470</v>
      </c>
      <c r="Q417" t="s">
        <v>127</v>
      </c>
      <c r="R417">
        <v>180</v>
      </c>
      <c r="Y417">
        <v>20.95</v>
      </c>
      <c r="Z417">
        <v>4.37</v>
      </c>
      <c r="AA417">
        <v>75.75</v>
      </c>
      <c r="AB417">
        <v>52</v>
      </c>
      <c r="AC417" s="784">
        <v>62.151924974754429</v>
      </c>
      <c r="AD417" s="1150"/>
      <c r="AE417" s="1150"/>
      <c r="AF417" s="1150"/>
      <c r="AG417" s="1150"/>
      <c r="AH417" s="1150"/>
      <c r="AI417" s="1150"/>
      <c r="AJ417" s="1150"/>
      <c r="AK417" s="1150"/>
      <c r="AL417" s="1150"/>
      <c r="AM417" s="1150">
        <v>0.32176103500761</v>
      </c>
      <c r="AN417" s="1150">
        <v>0.34899543378995401</v>
      </c>
      <c r="AO417" s="1150">
        <v>0.32767884322678797</v>
      </c>
      <c r="AP417" s="1150">
        <v>0.33562537947783799</v>
      </c>
      <c r="AQ417" s="1150">
        <v>0.34976103500761002</v>
      </c>
      <c r="AR417" s="1150">
        <v>0.35347184170471802</v>
      </c>
      <c r="AS417" s="1150">
        <v>0.31066362252663599</v>
      </c>
    </row>
    <row r="418" spans="1:45" x14ac:dyDescent="0.2">
      <c r="A418">
        <v>60058</v>
      </c>
      <c r="B418" t="s">
        <v>831</v>
      </c>
      <c r="C418" s="783">
        <v>42643</v>
      </c>
      <c r="D418">
        <v>2016</v>
      </c>
      <c r="E418" t="s">
        <v>73</v>
      </c>
      <c r="F418" t="s">
        <v>34</v>
      </c>
      <c r="G418" s="912">
        <v>34.837060999999999</v>
      </c>
      <c r="H418" s="912">
        <v>-87.8429</v>
      </c>
      <c r="I418" s="912">
        <v>4.3994479999999996</v>
      </c>
      <c r="J418" t="s">
        <v>74</v>
      </c>
      <c r="K418" t="s">
        <v>479</v>
      </c>
      <c r="L418" s="912">
        <v>100.2</v>
      </c>
      <c r="M418">
        <v>75</v>
      </c>
      <c r="N418" s="912">
        <v>1.3360000000000001</v>
      </c>
      <c r="O418" t="s">
        <v>127</v>
      </c>
      <c r="P418" t="s">
        <v>470</v>
      </c>
      <c r="Q418" t="s">
        <v>127</v>
      </c>
      <c r="R418">
        <v>180</v>
      </c>
      <c r="Y418">
        <v>31.14</v>
      </c>
      <c r="Z418">
        <v>36.9</v>
      </c>
      <c r="AA418">
        <v>80.7</v>
      </c>
      <c r="AB418">
        <v>57.28</v>
      </c>
      <c r="AC418" s="784">
        <v>62.582874983348312</v>
      </c>
      <c r="AD418" s="1150"/>
      <c r="AE418" s="1150"/>
      <c r="AF418" s="1150"/>
      <c r="AG418" s="1150"/>
      <c r="AH418" s="1150"/>
      <c r="AI418" s="1150"/>
      <c r="AJ418" s="1150"/>
      <c r="AK418" s="1150"/>
      <c r="AL418" s="1150"/>
      <c r="AM418" s="1150">
        <v>0.22857534246575301</v>
      </c>
      <c r="AN418" s="1150">
        <v>0.22529071537290701</v>
      </c>
      <c r="AO418" s="1150">
        <v>0.227531202435312</v>
      </c>
      <c r="AP418" s="1150">
        <v>0.19841226472373999</v>
      </c>
      <c r="AQ418" s="1150">
        <v>0.22885388127853801</v>
      </c>
      <c r="AR418" s="1150">
        <v>0.24860273972602701</v>
      </c>
      <c r="AS418" s="1150">
        <v>0.23322831050228299</v>
      </c>
    </row>
    <row r="419" spans="1:45" x14ac:dyDescent="0.2">
      <c r="A419">
        <v>60082</v>
      </c>
      <c r="B419" t="s">
        <v>829</v>
      </c>
      <c r="C419" s="783">
        <v>42552</v>
      </c>
      <c r="D419">
        <v>2016</v>
      </c>
      <c r="E419" t="s">
        <v>73</v>
      </c>
      <c r="F419" t="s">
        <v>35</v>
      </c>
      <c r="G419" s="912">
        <v>33.035471000000001</v>
      </c>
      <c r="H419" s="912">
        <v>-82.107111000000003</v>
      </c>
      <c r="I419" s="912">
        <v>4.6657500000000001</v>
      </c>
      <c r="J419" t="s">
        <v>74</v>
      </c>
      <c r="K419" t="s">
        <v>479</v>
      </c>
      <c r="L419" s="912">
        <v>112.6</v>
      </c>
      <c r="M419">
        <v>76.5</v>
      </c>
      <c r="N419" s="912">
        <v>1.4718954248366012</v>
      </c>
      <c r="O419" t="s">
        <v>486</v>
      </c>
      <c r="P419" t="s">
        <v>486</v>
      </c>
      <c r="Q419">
        <v>17</v>
      </c>
      <c r="R419">
        <v>200</v>
      </c>
      <c r="Y419">
        <v>29.21</v>
      </c>
      <c r="Z419">
        <v>32.520000000000003</v>
      </c>
      <c r="AA419">
        <v>84.38</v>
      </c>
      <c r="AB419">
        <v>60.59</v>
      </c>
      <c r="AC419" s="784">
        <v>57.124929847214624</v>
      </c>
      <c r="AD419" s="1150"/>
      <c r="AE419" s="1150"/>
      <c r="AF419" s="1150"/>
      <c r="AG419" s="1150"/>
      <c r="AH419" s="1150"/>
      <c r="AI419" s="1150"/>
      <c r="AJ419" s="1150"/>
      <c r="AK419" s="1150"/>
      <c r="AL419" s="1150"/>
      <c r="AM419" s="1150">
        <v>0.23769063180827801</v>
      </c>
      <c r="AN419" s="1150">
        <v>0.22472468439430501</v>
      </c>
      <c r="AO419" s="1150">
        <v>0.22773748768913901</v>
      </c>
      <c r="AP419" s="1150">
        <v>0.21507315737466801</v>
      </c>
      <c r="AQ419" s="1150">
        <v>0.21502671083654101</v>
      </c>
      <c r="AR419" s="1150">
        <v>0.222534097352791</v>
      </c>
      <c r="AS419" s="1150">
        <v>0.21027098815172901</v>
      </c>
    </row>
    <row r="420" spans="1:45" x14ac:dyDescent="0.2">
      <c r="A420">
        <v>59671</v>
      </c>
      <c r="B420" t="s">
        <v>828</v>
      </c>
      <c r="C420" s="783">
        <v>42724</v>
      </c>
      <c r="D420">
        <v>2016</v>
      </c>
      <c r="E420" t="s">
        <v>73</v>
      </c>
      <c r="F420" t="s">
        <v>52</v>
      </c>
      <c r="G420" s="912">
        <v>34.918011</v>
      </c>
      <c r="H420" s="912">
        <v>-78.933060999999995</v>
      </c>
      <c r="I420" s="912">
        <v>4.5149369999999998</v>
      </c>
      <c r="J420" t="s">
        <v>74</v>
      </c>
      <c r="K420" t="s">
        <v>479</v>
      </c>
      <c r="L420" s="912">
        <v>100.04960000000001</v>
      </c>
      <c r="M420">
        <v>78.5</v>
      </c>
      <c r="N420" s="912">
        <v>1.2745171974522294</v>
      </c>
      <c r="O420" t="s">
        <v>127</v>
      </c>
      <c r="P420" t="s">
        <v>470</v>
      </c>
      <c r="Q420" t="s">
        <v>127</v>
      </c>
      <c r="R420">
        <v>185</v>
      </c>
      <c r="Y420">
        <v>31.53</v>
      </c>
      <c r="Z420">
        <v>10.99</v>
      </c>
      <c r="AA420">
        <v>99.34</v>
      </c>
      <c r="AB420">
        <v>69.239999999999995</v>
      </c>
      <c r="AC420" s="784"/>
      <c r="AD420" s="1150"/>
      <c r="AE420" s="1150"/>
      <c r="AF420" s="1150"/>
      <c r="AG420" s="1150"/>
      <c r="AH420" s="1150"/>
      <c r="AI420" s="1150"/>
      <c r="AJ420" s="1150"/>
      <c r="AK420" s="1150"/>
      <c r="AL420" s="1150"/>
      <c r="AM420" s="1150">
        <v>0.22682430270773299</v>
      </c>
      <c r="AN420" s="1150">
        <v>0.21272694354768301</v>
      </c>
      <c r="AO420" s="1150">
        <v>0.21791292208358701</v>
      </c>
      <c r="AP420" s="1150">
        <v>0.21557290035153601</v>
      </c>
      <c r="AQ420" s="1150">
        <v>0.220242561731088</v>
      </c>
      <c r="AR420" s="1150">
        <v>0.21732542244713901</v>
      </c>
      <c r="AS420" s="1150">
        <v>0.20549690253904501</v>
      </c>
    </row>
    <row r="421" spans="1:45" x14ac:dyDescent="0.2">
      <c r="A421">
        <v>59386</v>
      </c>
      <c r="B421" t="s">
        <v>823</v>
      </c>
      <c r="C421" s="783">
        <v>42625</v>
      </c>
      <c r="D421">
        <v>2016</v>
      </c>
      <c r="E421" t="s">
        <v>72</v>
      </c>
      <c r="F421" t="s">
        <v>259</v>
      </c>
      <c r="G421" s="912">
        <v>37.644711000000001</v>
      </c>
      <c r="H421" s="912">
        <v>-113.610991</v>
      </c>
      <c r="I421" s="912">
        <v>5.4006239999999996</v>
      </c>
      <c r="J421" t="s">
        <v>74</v>
      </c>
      <c r="K421" t="s">
        <v>479</v>
      </c>
      <c r="L421" s="912">
        <v>105.1</v>
      </c>
      <c r="M421">
        <v>80</v>
      </c>
      <c r="N421" s="912">
        <v>1.31375</v>
      </c>
      <c r="O421" t="s">
        <v>127</v>
      </c>
      <c r="P421" t="s">
        <v>470</v>
      </c>
      <c r="Q421" t="s">
        <v>127</v>
      </c>
      <c r="R421">
        <v>180</v>
      </c>
      <c r="Y421">
        <v>28.51</v>
      </c>
      <c r="Z421">
        <v>11.84</v>
      </c>
      <c r="AA421">
        <v>57.94</v>
      </c>
      <c r="AB421">
        <v>41.12</v>
      </c>
      <c r="AC421" s="784"/>
      <c r="AD421" s="1150"/>
      <c r="AE421" s="1150"/>
      <c r="AF421" s="1150"/>
      <c r="AG421" s="1150"/>
      <c r="AH421" s="1150"/>
      <c r="AI421" s="1150"/>
      <c r="AJ421" s="1150"/>
      <c r="AK421" s="1150"/>
      <c r="AL421" s="1150"/>
      <c r="AM421" s="1150">
        <v>0.32001569634703098</v>
      </c>
      <c r="AN421" s="1150">
        <v>0.32154109589041002</v>
      </c>
      <c r="AO421" s="1150">
        <v>0.31399257990867502</v>
      </c>
      <c r="AP421" s="1150">
        <v>0.33432946265938002</v>
      </c>
      <c r="AQ421" s="1150">
        <v>0.31469178082191701</v>
      </c>
      <c r="AR421" s="1150">
        <v>0.32475742009132402</v>
      </c>
      <c r="AS421" s="1150">
        <v>0.314499143835616</v>
      </c>
    </row>
    <row r="422" spans="1:45" x14ac:dyDescent="0.2">
      <c r="A422">
        <v>59946</v>
      </c>
      <c r="B422" t="s">
        <v>824</v>
      </c>
      <c r="C422" s="783">
        <v>42614</v>
      </c>
      <c r="D422">
        <v>2016</v>
      </c>
      <c r="E422" t="s">
        <v>72</v>
      </c>
      <c r="F422" t="s">
        <v>259</v>
      </c>
      <c r="G422" s="912">
        <v>37.773051000000002</v>
      </c>
      <c r="H422" s="912">
        <v>-113.230841</v>
      </c>
      <c r="I422" s="912">
        <v>5.2480250000000002</v>
      </c>
      <c r="J422" t="s">
        <v>74</v>
      </c>
      <c r="K422" t="s">
        <v>479</v>
      </c>
      <c r="L422" s="912">
        <v>101.3</v>
      </c>
      <c r="M422">
        <v>80</v>
      </c>
      <c r="N422" s="912">
        <v>1.2662499999999999</v>
      </c>
      <c r="O422" t="s">
        <v>127</v>
      </c>
      <c r="P422" t="s">
        <v>470</v>
      </c>
      <c r="Q422" t="s">
        <v>127</v>
      </c>
      <c r="R422">
        <v>179</v>
      </c>
      <c r="Y422">
        <v>30.29</v>
      </c>
      <c r="Z422">
        <v>11.43</v>
      </c>
      <c r="AA422">
        <v>67.430000000000007</v>
      </c>
      <c r="AB422">
        <v>47.44</v>
      </c>
      <c r="AC422" s="784"/>
      <c r="AD422" s="1150"/>
      <c r="AE422" s="1150"/>
      <c r="AF422" s="1150"/>
      <c r="AG422" s="1150"/>
      <c r="AH422" s="1150"/>
      <c r="AI422" s="1150"/>
      <c r="AJ422" s="1150"/>
      <c r="AK422" s="1150"/>
      <c r="AL422" s="1150"/>
      <c r="AM422" s="1150">
        <v>0.29778396118721401</v>
      </c>
      <c r="AN422" s="1150">
        <v>0.29693350456620998</v>
      </c>
      <c r="AO422" s="1150">
        <v>0.29120291095890399</v>
      </c>
      <c r="AP422" s="1150">
        <v>0.30713228597449899</v>
      </c>
      <c r="AQ422" s="1150">
        <v>0.29769834474885798</v>
      </c>
      <c r="AR422" s="1150">
        <v>0.29042522831050199</v>
      </c>
      <c r="AS422" s="1150">
        <v>0.275159817351598</v>
      </c>
    </row>
    <row r="423" spans="1:45" x14ac:dyDescent="0.2">
      <c r="A423">
        <v>60068</v>
      </c>
      <c r="B423" t="s">
        <v>826</v>
      </c>
      <c r="C423" s="783">
        <v>42735</v>
      </c>
      <c r="D423">
        <v>2016</v>
      </c>
      <c r="E423" t="s">
        <v>72</v>
      </c>
      <c r="F423" t="s">
        <v>261</v>
      </c>
      <c r="G423" s="912">
        <v>43.016320999999998</v>
      </c>
      <c r="H423" s="912">
        <v>-116.01181099999999</v>
      </c>
      <c r="I423" s="912">
        <v>4.6863659999999996</v>
      </c>
      <c r="J423" t="s">
        <v>74</v>
      </c>
      <c r="K423" t="s">
        <v>479</v>
      </c>
      <c r="L423" s="912">
        <v>108</v>
      </c>
      <c r="M423">
        <v>80</v>
      </c>
      <c r="N423" s="912">
        <v>1.35</v>
      </c>
      <c r="O423" t="s">
        <v>127</v>
      </c>
      <c r="P423" t="s">
        <v>470</v>
      </c>
      <c r="Q423" t="s">
        <v>127</v>
      </c>
      <c r="R423">
        <v>180</v>
      </c>
      <c r="Y423">
        <v>39.479999999999997</v>
      </c>
      <c r="Z423">
        <v>20.47</v>
      </c>
      <c r="AA423">
        <v>63.9</v>
      </c>
      <c r="AB423">
        <v>46.29</v>
      </c>
      <c r="AC423" s="784"/>
      <c r="AD423" s="1150"/>
      <c r="AE423" s="1150"/>
      <c r="AF423" s="1150"/>
      <c r="AG423" s="1150"/>
      <c r="AH423" s="1150"/>
      <c r="AI423" s="1150"/>
      <c r="AJ423" s="1150"/>
      <c r="AK423" s="1150"/>
      <c r="AL423" s="1150"/>
      <c r="AM423" s="1150">
        <v>0.23304223744292199</v>
      </c>
      <c r="AN423" s="1150">
        <v>0.26021118721461101</v>
      </c>
      <c r="AO423" s="1150">
        <v>0.25708904109588998</v>
      </c>
      <c r="AP423" s="1150">
        <v>0.26542577413479002</v>
      </c>
      <c r="AQ423" s="1150">
        <v>0.27063356164383501</v>
      </c>
      <c r="AR423" s="1150">
        <v>0.25146832191780799</v>
      </c>
      <c r="AS423" s="1150">
        <v>0.25145690639269402</v>
      </c>
    </row>
    <row r="424" spans="1:45" x14ac:dyDescent="0.2">
      <c r="A424">
        <v>60127</v>
      </c>
      <c r="B424" t="s">
        <v>825</v>
      </c>
      <c r="C424" s="783">
        <v>42674</v>
      </c>
      <c r="D424">
        <v>2016</v>
      </c>
      <c r="E424" t="s">
        <v>1</v>
      </c>
      <c r="F424" t="s">
        <v>33</v>
      </c>
      <c r="G424" s="912">
        <v>37.948810999999999</v>
      </c>
      <c r="H424" s="912">
        <v>-75.571630999999996</v>
      </c>
      <c r="I424" s="912">
        <v>4.3047950000000004</v>
      </c>
      <c r="J424" t="s">
        <v>74</v>
      </c>
      <c r="K424" t="s">
        <v>479</v>
      </c>
      <c r="L424" s="912">
        <v>105.4</v>
      </c>
      <c r="M424">
        <v>80</v>
      </c>
      <c r="N424" s="912">
        <v>1.3175000000000001</v>
      </c>
      <c r="O424" t="s">
        <v>127</v>
      </c>
      <c r="P424" t="s">
        <v>470</v>
      </c>
      <c r="Q424" t="s">
        <v>127</v>
      </c>
      <c r="R424">
        <v>182</v>
      </c>
      <c r="Y424">
        <v>37.86</v>
      </c>
      <c r="AA424">
        <v>127.65</v>
      </c>
      <c r="AB424">
        <v>87.95</v>
      </c>
      <c r="AC424" s="784">
        <v>73.139491928139137</v>
      </c>
      <c r="AD424" s="1150"/>
      <c r="AE424" s="1150"/>
      <c r="AF424" s="1150"/>
      <c r="AG424" s="1150"/>
      <c r="AH424" s="1150"/>
      <c r="AI424" s="1150"/>
      <c r="AJ424" s="1150"/>
      <c r="AK424" s="1150"/>
      <c r="AL424" s="1150"/>
      <c r="AM424" s="1150">
        <v>0.22479737442922301</v>
      </c>
      <c r="AN424" s="1150">
        <v>0.219270833333333</v>
      </c>
      <c r="AO424" s="1150">
        <v>0.235921803652968</v>
      </c>
      <c r="AP424" s="1150">
        <v>0.221183401639344</v>
      </c>
      <c r="AQ424" s="1150">
        <v>0.22292808219178001</v>
      </c>
      <c r="AR424" s="1150">
        <v>0.214870148401826</v>
      </c>
      <c r="AS424" s="1150">
        <v>0.173210616438356</v>
      </c>
    </row>
    <row r="425" spans="1:45" x14ac:dyDescent="0.2">
      <c r="A425">
        <v>60432</v>
      </c>
      <c r="B425" t="s">
        <v>827</v>
      </c>
      <c r="C425" s="783">
        <v>42735</v>
      </c>
      <c r="D425">
        <v>2016</v>
      </c>
      <c r="E425" t="s">
        <v>72</v>
      </c>
      <c r="F425" t="s">
        <v>259</v>
      </c>
      <c r="G425" s="912">
        <v>37.828681000000003</v>
      </c>
      <c r="H425" s="912">
        <v>-113.127551</v>
      </c>
      <c r="I425" s="912">
        <v>5.2485239999999997</v>
      </c>
      <c r="J425" t="s">
        <v>74</v>
      </c>
      <c r="K425" t="s">
        <v>479</v>
      </c>
      <c r="L425" s="912">
        <v>107.74763999999999</v>
      </c>
      <c r="M425">
        <v>80</v>
      </c>
      <c r="N425" s="912">
        <v>1.3468454999999999</v>
      </c>
      <c r="O425" t="s">
        <v>127</v>
      </c>
      <c r="P425" t="s">
        <v>470</v>
      </c>
      <c r="Q425" t="s">
        <v>127</v>
      </c>
      <c r="R425">
        <v>180</v>
      </c>
      <c r="Y425">
        <v>29.8</v>
      </c>
      <c r="Z425">
        <v>18.760000000000002</v>
      </c>
      <c r="AA425">
        <v>73.8</v>
      </c>
      <c r="AB425">
        <v>53.12</v>
      </c>
      <c r="AC425" s="784"/>
      <c r="AD425" s="1150"/>
      <c r="AE425" s="1150"/>
      <c r="AF425" s="1150"/>
      <c r="AG425" s="1150"/>
      <c r="AH425" s="1150"/>
      <c r="AI425" s="1150"/>
      <c r="AJ425" s="1150"/>
      <c r="AK425" s="1150"/>
      <c r="AL425" s="1150"/>
      <c r="AM425" s="1150">
        <v>0.31489297945205402</v>
      </c>
      <c r="AN425" s="1150">
        <v>0.32239012557077601</v>
      </c>
      <c r="AO425" s="1150">
        <v>0.309243721461187</v>
      </c>
      <c r="AP425" s="1150">
        <v>0.31001679189435299</v>
      </c>
      <c r="AQ425" s="1150">
        <v>0.32058647260273898</v>
      </c>
      <c r="AR425" s="1150">
        <v>0.30775399543378901</v>
      </c>
      <c r="AS425" s="1150">
        <v>0.185537956621004</v>
      </c>
    </row>
    <row r="426" spans="1:45" x14ac:dyDescent="0.2">
      <c r="A426">
        <v>59387</v>
      </c>
      <c r="B426" t="s">
        <v>820</v>
      </c>
      <c r="C426" s="783">
        <v>42674</v>
      </c>
      <c r="D426">
        <v>2016</v>
      </c>
      <c r="E426" t="s">
        <v>72</v>
      </c>
      <c r="F426" t="s">
        <v>259</v>
      </c>
      <c r="G426" s="912">
        <v>38.524920999999999</v>
      </c>
      <c r="H426" s="912">
        <v>-113.03545099999999</v>
      </c>
      <c r="I426" s="912">
        <v>5.164269</v>
      </c>
      <c r="J426" t="s">
        <v>74</v>
      </c>
      <c r="K426" t="s">
        <v>479</v>
      </c>
      <c r="L426" s="912">
        <v>105.1</v>
      </c>
      <c r="M426">
        <v>80.016000000000005</v>
      </c>
      <c r="N426" s="912">
        <v>1.313487302539492</v>
      </c>
      <c r="O426" t="s">
        <v>127</v>
      </c>
      <c r="P426" t="s">
        <v>470</v>
      </c>
      <c r="Q426" t="s">
        <v>127</v>
      </c>
      <c r="R426">
        <v>179</v>
      </c>
      <c r="Y426">
        <v>29.99</v>
      </c>
      <c r="Z426">
        <v>12.08</v>
      </c>
      <c r="AA426">
        <v>61.06</v>
      </c>
      <c r="AB426">
        <v>43.34</v>
      </c>
      <c r="AC426" s="784"/>
      <c r="AD426" s="1150"/>
      <c r="AE426" s="1150"/>
      <c r="AF426" s="1150"/>
      <c r="AG426" s="1150"/>
      <c r="AH426" s="1150"/>
      <c r="AI426" s="1150"/>
      <c r="AJ426" s="1150"/>
      <c r="AK426" s="1150"/>
      <c r="AL426" s="1150"/>
      <c r="AM426" s="1150">
        <v>0.29512271689497699</v>
      </c>
      <c r="AN426" s="1150">
        <v>0.291879280821917</v>
      </c>
      <c r="AO426" s="1150">
        <v>0.292731164383561</v>
      </c>
      <c r="AP426" s="1150">
        <v>0.28163422131147497</v>
      </c>
      <c r="AQ426" s="1150">
        <v>0.29577340182648398</v>
      </c>
      <c r="AR426" s="1150">
        <v>0.30713184931506798</v>
      </c>
      <c r="AS426" s="1150">
        <v>0.30234535284723801</v>
      </c>
    </row>
    <row r="427" spans="1:45" x14ac:dyDescent="0.2">
      <c r="A427">
        <v>59388</v>
      </c>
      <c r="B427" t="s">
        <v>821</v>
      </c>
      <c r="C427" s="783">
        <v>42674</v>
      </c>
      <c r="D427">
        <v>2016</v>
      </c>
      <c r="E427" t="s">
        <v>72</v>
      </c>
      <c r="F427" t="s">
        <v>259</v>
      </c>
      <c r="G427" s="912">
        <v>38.499951000000003</v>
      </c>
      <c r="H427" s="912">
        <v>-113.028441</v>
      </c>
      <c r="I427" s="912">
        <v>5.2347299999999999</v>
      </c>
      <c r="J427" t="s">
        <v>74</v>
      </c>
      <c r="K427" t="s">
        <v>479</v>
      </c>
      <c r="L427" s="912">
        <v>105.1</v>
      </c>
      <c r="M427">
        <v>80.016000000000005</v>
      </c>
      <c r="N427" s="912">
        <v>1.313487302539492</v>
      </c>
      <c r="O427" t="s">
        <v>127</v>
      </c>
      <c r="P427" t="s">
        <v>470</v>
      </c>
      <c r="Q427" t="s">
        <v>127</v>
      </c>
      <c r="R427">
        <v>179</v>
      </c>
      <c r="Y427">
        <v>29.92</v>
      </c>
      <c r="Z427">
        <v>12.46</v>
      </c>
      <c r="AA427">
        <v>62.35</v>
      </c>
      <c r="AB427">
        <v>44.26</v>
      </c>
      <c r="AC427" s="784"/>
      <c r="AD427" s="1150"/>
      <c r="AE427" s="1150"/>
      <c r="AF427" s="1150"/>
      <c r="AG427" s="1150"/>
      <c r="AH427" s="1150"/>
      <c r="AI427" s="1150"/>
      <c r="AJ427" s="1150"/>
      <c r="AK427" s="1150"/>
      <c r="AL427" s="1150"/>
      <c r="AM427" s="1150">
        <v>0.29859589041095802</v>
      </c>
      <c r="AN427" s="1150">
        <v>0.29680650684931498</v>
      </c>
      <c r="AO427" s="1150">
        <v>0.29064069634703199</v>
      </c>
      <c r="AP427" s="1150">
        <v>0.310758196721311</v>
      </c>
      <c r="AQ427" s="1150">
        <v>0.29876855022831</v>
      </c>
      <c r="AR427" s="1150">
        <v>0.29921090182648402</v>
      </c>
      <c r="AS427" s="1150">
        <v>0.29067531242609901</v>
      </c>
    </row>
    <row r="428" spans="1:45" x14ac:dyDescent="0.2">
      <c r="A428">
        <v>59389</v>
      </c>
      <c r="B428" t="s">
        <v>822</v>
      </c>
      <c r="C428" s="783">
        <v>42674</v>
      </c>
      <c r="D428">
        <v>2016</v>
      </c>
      <c r="E428" t="s">
        <v>72</v>
      </c>
      <c r="F428" t="s">
        <v>259</v>
      </c>
      <c r="G428" s="912">
        <v>38.498430999999997</v>
      </c>
      <c r="H428" s="912">
        <v>-112.986851</v>
      </c>
      <c r="I428" s="912">
        <v>5.2151329999999998</v>
      </c>
      <c r="J428" t="s">
        <v>74</v>
      </c>
      <c r="K428" t="s">
        <v>479</v>
      </c>
      <c r="L428" s="912">
        <v>105.3</v>
      </c>
      <c r="M428">
        <v>80.016000000000005</v>
      </c>
      <c r="N428" s="912">
        <v>1.3159868026394719</v>
      </c>
      <c r="O428" t="s">
        <v>127</v>
      </c>
      <c r="P428" t="s">
        <v>470</v>
      </c>
      <c r="Q428" t="s">
        <v>127</v>
      </c>
      <c r="R428">
        <v>179</v>
      </c>
      <c r="Y428">
        <v>27.42</v>
      </c>
      <c r="Z428">
        <v>12.16</v>
      </c>
      <c r="AA428">
        <v>61.77</v>
      </c>
      <c r="AB428">
        <v>43.86</v>
      </c>
      <c r="AC428" s="784"/>
      <c r="AD428" s="1150"/>
      <c r="AE428" s="1150"/>
      <c r="AF428" s="1150"/>
      <c r="AG428" s="1150"/>
      <c r="AH428" s="1150"/>
      <c r="AI428" s="1150"/>
      <c r="AJ428" s="1150"/>
      <c r="AK428" s="1150"/>
      <c r="AL428" s="1150"/>
      <c r="AM428" s="1150">
        <v>0.29672517123287601</v>
      </c>
      <c r="AN428" s="1150">
        <v>0.29471603881278502</v>
      </c>
      <c r="AO428" s="1150">
        <v>0.29172659817351598</v>
      </c>
      <c r="AP428" s="1150">
        <v>0.30416097449908902</v>
      </c>
      <c r="AQ428" s="1150">
        <v>0.27868007990867499</v>
      </c>
      <c r="AR428" s="1150">
        <v>0.30195490867579899</v>
      </c>
      <c r="AS428" s="1150">
        <v>0.29692834264197299</v>
      </c>
    </row>
    <row r="429" spans="1:45" x14ac:dyDescent="0.2">
      <c r="A429">
        <v>59941</v>
      </c>
      <c r="B429" t="s">
        <v>819</v>
      </c>
      <c r="C429" s="783">
        <v>42597</v>
      </c>
      <c r="D429">
        <v>2016</v>
      </c>
      <c r="E429" t="s">
        <v>72</v>
      </c>
      <c r="F429" t="s">
        <v>259</v>
      </c>
      <c r="G429" s="912">
        <v>37.725620999999997</v>
      </c>
      <c r="H429" s="912">
        <v>-113.159631</v>
      </c>
      <c r="I429" s="912">
        <v>5.2294999999999998</v>
      </c>
      <c r="J429" t="s">
        <v>74</v>
      </c>
      <c r="K429" t="s">
        <v>479</v>
      </c>
      <c r="L429" s="912">
        <v>101.05800000000001</v>
      </c>
      <c r="M429">
        <v>80.016000000000005</v>
      </c>
      <c r="N429" s="912">
        <v>1.2629724055188962</v>
      </c>
      <c r="O429" t="s">
        <v>127</v>
      </c>
      <c r="P429" t="s">
        <v>470</v>
      </c>
      <c r="Q429" t="s">
        <v>127</v>
      </c>
      <c r="R429">
        <v>179</v>
      </c>
      <c r="Y429">
        <v>30.48</v>
      </c>
      <c r="Z429">
        <v>12.67</v>
      </c>
      <c r="AA429">
        <v>66.930000000000007</v>
      </c>
      <c r="AB429">
        <v>47.27</v>
      </c>
      <c r="AC429" s="784"/>
      <c r="AD429" s="1150"/>
      <c r="AE429" s="1150"/>
      <c r="AF429" s="1150"/>
      <c r="AG429" s="1150"/>
      <c r="AH429" s="1150"/>
      <c r="AI429" s="1150"/>
      <c r="AJ429" s="1150"/>
      <c r="AK429" s="1150"/>
      <c r="AL429" s="1150"/>
      <c r="AM429" s="1150">
        <v>0.30251855022830998</v>
      </c>
      <c r="AN429" s="1150">
        <v>0.30222031963470303</v>
      </c>
      <c r="AO429" s="1150">
        <v>0.29712328767123197</v>
      </c>
      <c r="AP429" s="1150">
        <v>0.31272199453551902</v>
      </c>
      <c r="AQ429" s="1150">
        <v>0.29394549086757998</v>
      </c>
      <c r="AR429" s="1150">
        <v>0.29574058219178001</v>
      </c>
      <c r="AS429" s="1150">
        <v>0.291076202567705</v>
      </c>
    </row>
    <row r="430" spans="1:45" x14ac:dyDescent="0.2">
      <c r="A430">
        <v>60185</v>
      </c>
      <c r="B430" t="s">
        <v>818</v>
      </c>
      <c r="C430" s="783">
        <v>42724</v>
      </c>
      <c r="D430">
        <v>2016</v>
      </c>
      <c r="E430" t="s">
        <v>7</v>
      </c>
      <c r="F430" t="s">
        <v>28</v>
      </c>
      <c r="G430" s="912">
        <v>34.655693999999997</v>
      </c>
      <c r="H430" s="912">
        <v>-118.29816599999999</v>
      </c>
      <c r="I430" s="912">
        <v>5.7423840000000004</v>
      </c>
      <c r="J430" t="s">
        <v>74</v>
      </c>
      <c r="K430" t="s">
        <v>479</v>
      </c>
      <c r="L430" s="912">
        <v>106.3</v>
      </c>
      <c r="M430">
        <v>85</v>
      </c>
      <c r="N430" s="912">
        <v>1.2505882352941176</v>
      </c>
      <c r="O430" t="s">
        <v>127</v>
      </c>
      <c r="P430" t="s">
        <v>470</v>
      </c>
      <c r="Q430" t="s">
        <v>127</v>
      </c>
      <c r="R430">
        <v>180</v>
      </c>
      <c r="Y430">
        <v>24.6</v>
      </c>
      <c r="Z430">
        <v>5.16</v>
      </c>
      <c r="AA430">
        <v>71.69</v>
      </c>
      <c r="AB430">
        <v>50.24</v>
      </c>
      <c r="AC430" s="784">
        <v>55.729559394029813</v>
      </c>
      <c r="AD430" s="1150"/>
      <c r="AE430" s="1150"/>
      <c r="AF430" s="1150"/>
      <c r="AG430" s="1150"/>
      <c r="AH430" s="1150"/>
      <c r="AI430" s="1150"/>
      <c r="AJ430" s="1150"/>
      <c r="AK430" s="1150"/>
      <c r="AL430" s="1150"/>
      <c r="AM430" s="1150">
        <v>0.29979452054794498</v>
      </c>
      <c r="AN430" s="1150">
        <v>0.30071716357775902</v>
      </c>
      <c r="AO430" s="1150">
        <v>0.29391888262154098</v>
      </c>
      <c r="AP430" s="1150">
        <v>0.29151264330868898</v>
      </c>
      <c r="AQ430" s="1150">
        <v>0.29906795594950297</v>
      </c>
      <c r="AR430" s="1150">
        <v>0.28455680902497898</v>
      </c>
      <c r="AS430" s="1150">
        <v>0.25985361267794699</v>
      </c>
    </row>
    <row r="431" spans="1:45" x14ac:dyDescent="0.2">
      <c r="A431">
        <v>59814</v>
      </c>
      <c r="B431" t="s">
        <v>817</v>
      </c>
      <c r="C431" s="783">
        <v>42643</v>
      </c>
      <c r="D431">
        <v>2016</v>
      </c>
      <c r="E431" t="s">
        <v>7</v>
      </c>
      <c r="F431" t="s">
        <v>53</v>
      </c>
      <c r="G431" s="912">
        <v>35.788471000000001</v>
      </c>
      <c r="H431" s="912">
        <v>-114.980101</v>
      </c>
      <c r="I431" s="912">
        <v>5.6636730000000002</v>
      </c>
      <c r="J431" t="s">
        <v>74</v>
      </c>
      <c r="K431" t="s">
        <v>479</v>
      </c>
      <c r="L431" s="912">
        <v>125.2</v>
      </c>
      <c r="M431">
        <v>93.6</v>
      </c>
      <c r="N431" s="912">
        <v>1.3376068376068377</v>
      </c>
      <c r="O431" t="s">
        <v>127</v>
      </c>
      <c r="P431" t="s">
        <v>470</v>
      </c>
      <c r="Q431" t="s">
        <v>127</v>
      </c>
      <c r="R431">
        <v>180</v>
      </c>
      <c r="Y431">
        <v>24.98</v>
      </c>
      <c r="Z431">
        <v>4.6500000000000004</v>
      </c>
      <c r="AA431">
        <v>81.88</v>
      </c>
      <c r="AB431">
        <v>56.86</v>
      </c>
      <c r="AC431" s="784">
        <v>60.768335014005501</v>
      </c>
      <c r="AD431" s="1150"/>
      <c r="AE431" s="1150"/>
      <c r="AF431" s="1150"/>
      <c r="AG431" s="1150"/>
      <c r="AH431" s="1150"/>
      <c r="AI431" s="1150"/>
      <c r="AJ431" s="1150"/>
      <c r="AK431" s="1150"/>
      <c r="AL431" s="1150"/>
      <c r="AM431" s="1150">
        <v>0.30370053272450498</v>
      </c>
      <c r="AN431" s="1150">
        <v>0.321767796510947</v>
      </c>
      <c r="AO431" s="1150">
        <v>0.32438751317175901</v>
      </c>
      <c r="AP431" s="1150">
        <v>0.32534994667849798</v>
      </c>
      <c r="AQ431" s="1150">
        <v>0.29903309526597199</v>
      </c>
      <c r="AR431" s="1150">
        <v>0.29098002770947901</v>
      </c>
      <c r="AS431" s="1150">
        <v>0.26124843890254801</v>
      </c>
    </row>
    <row r="432" spans="1:45" x14ac:dyDescent="0.2">
      <c r="A432">
        <v>59150</v>
      </c>
      <c r="B432" t="s">
        <v>816</v>
      </c>
      <c r="C432" s="783">
        <v>42605</v>
      </c>
      <c r="D432">
        <v>2016</v>
      </c>
      <c r="E432" t="s">
        <v>7</v>
      </c>
      <c r="F432" t="s">
        <v>28</v>
      </c>
      <c r="G432" s="912">
        <v>36.233341000000003</v>
      </c>
      <c r="H432" s="912">
        <v>-119.913381</v>
      </c>
      <c r="I432" s="912">
        <v>5.3587309999999997</v>
      </c>
      <c r="J432" t="s">
        <v>74</v>
      </c>
      <c r="K432" t="s">
        <v>479</v>
      </c>
      <c r="L432" s="912">
        <v>134.4</v>
      </c>
      <c r="M432">
        <v>100</v>
      </c>
      <c r="N432" s="912">
        <v>1.3440000000000001</v>
      </c>
      <c r="O432" t="s">
        <v>127</v>
      </c>
      <c r="P432" t="s">
        <v>470</v>
      </c>
      <c r="Q432" t="s">
        <v>127</v>
      </c>
      <c r="R432">
        <v>179</v>
      </c>
      <c r="S432" t="s">
        <v>582</v>
      </c>
      <c r="T432" t="s">
        <v>1711</v>
      </c>
      <c r="U432" t="s">
        <v>2970</v>
      </c>
      <c r="V432">
        <v>2021</v>
      </c>
      <c r="W432">
        <v>75</v>
      </c>
      <c r="X432">
        <v>300</v>
      </c>
      <c r="Y432">
        <v>20.9</v>
      </c>
      <c r="Z432">
        <v>4.9400000000000004</v>
      </c>
      <c r="AA432">
        <v>90.39</v>
      </c>
      <c r="AB432">
        <v>62.67</v>
      </c>
      <c r="AC432" s="784">
        <v>61.999024489743164</v>
      </c>
      <c r="AD432" s="1150"/>
      <c r="AE432" s="1150"/>
      <c r="AF432" s="1150"/>
      <c r="AG432" s="1150"/>
      <c r="AH432" s="1150"/>
      <c r="AI432" s="1150"/>
      <c r="AJ432" s="1150"/>
      <c r="AK432" s="1150"/>
      <c r="AL432" s="1150"/>
      <c r="AM432" s="1150">
        <v>0.30232077625570702</v>
      </c>
      <c r="AN432" s="1150">
        <v>0.29574315068493101</v>
      </c>
      <c r="AO432" s="1150">
        <v>0.28216324200913201</v>
      </c>
      <c r="AP432" s="1150">
        <v>0.26329121129326</v>
      </c>
      <c r="AQ432" s="1150">
        <v>0.23556392694063899</v>
      </c>
      <c r="AR432" s="1150">
        <v>0.24945547945205401</v>
      </c>
      <c r="AS432" s="1150">
        <v>0.185378995433789</v>
      </c>
    </row>
    <row r="433" spans="1:45" x14ac:dyDescent="0.2">
      <c r="A433">
        <v>59852</v>
      </c>
      <c r="B433" t="s">
        <v>815</v>
      </c>
      <c r="C433" s="783">
        <v>42663</v>
      </c>
      <c r="D433">
        <v>2016</v>
      </c>
      <c r="E433" t="s">
        <v>4</v>
      </c>
      <c r="F433" t="s">
        <v>31</v>
      </c>
      <c r="G433" s="912">
        <v>45.486161000000003</v>
      </c>
      <c r="H433" s="912">
        <v>-92.895240999999999</v>
      </c>
      <c r="I433" s="912">
        <v>3.765085</v>
      </c>
      <c r="J433" t="s">
        <v>74</v>
      </c>
      <c r="K433" t="s">
        <v>479</v>
      </c>
      <c r="L433" s="912">
        <v>138</v>
      </c>
      <c r="M433">
        <v>100</v>
      </c>
      <c r="N433" s="912">
        <v>1.38</v>
      </c>
      <c r="O433" t="s">
        <v>127</v>
      </c>
      <c r="P433" t="s">
        <v>470</v>
      </c>
      <c r="Q433" t="s">
        <v>127</v>
      </c>
      <c r="R433">
        <v>180</v>
      </c>
      <c r="Y433">
        <v>37.520000000000003</v>
      </c>
      <c r="Z433">
        <v>15.93</v>
      </c>
      <c r="AA433">
        <v>105.11</v>
      </c>
      <c r="AB433">
        <v>73.180000000000007</v>
      </c>
      <c r="AC433" s="784">
        <v>71.226033702908026</v>
      </c>
      <c r="AD433" s="1150"/>
      <c r="AE433" s="1150"/>
      <c r="AF433" s="1150"/>
      <c r="AG433" s="1150"/>
      <c r="AH433" s="1150"/>
      <c r="AI433" s="1150"/>
      <c r="AJ433" s="1150"/>
      <c r="AK433" s="1150"/>
      <c r="AL433" s="1150"/>
      <c r="AM433" s="1150">
        <v>0.216235159817351</v>
      </c>
      <c r="AN433" s="1150">
        <v>0.225179223744292</v>
      </c>
      <c r="AO433" s="1150">
        <v>0.203187214611872</v>
      </c>
      <c r="AP433" s="1150">
        <v>0.22541666666666599</v>
      </c>
      <c r="AQ433" s="1150">
        <v>0.23347831050228299</v>
      </c>
      <c r="AR433" s="1150">
        <v>0.22003310502283099</v>
      </c>
      <c r="AS433" s="1150">
        <v>0.215877853881278</v>
      </c>
    </row>
    <row r="434" spans="1:45" x14ac:dyDescent="0.2">
      <c r="A434">
        <v>59976</v>
      </c>
      <c r="B434" t="s">
        <v>813</v>
      </c>
      <c r="C434" s="783">
        <v>42735</v>
      </c>
      <c r="D434">
        <v>2016</v>
      </c>
      <c r="E434" t="s">
        <v>7</v>
      </c>
      <c r="F434" t="s">
        <v>28</v>
      </c>
      <c r="G434" s="912">
        <v>34.844591000000001</v>
      </c>
      <c r="H434" s="912">
        <v>-118.450811</v>
      </c>
      <c r="I434" s="912">
        <v>5.7788789999999999</v>
      </c>
      <c r="J434" t="s">
        <v>74</v>
      </c>
      <c r="K434" t="s">
        <v>479</v>
      </c>
      <c r="L434" s="912">
        <v>130.80000000000001</v>
      </c>
      <c r="M434">
        <v>100</v>
      </c>
      <c r="N434" s="912">
        <v>1.3080000000000001</v>
      </c>
      <c r="O434" t="s">
        <v>127</v>
      </c>
      <c r="P434" t="s">
        <v>470</v>
      </c>
      <c r="Q434" t="s">
        <v>127</v>
      </c>
      <c r="R434">
        <v>179</v>
      </c>
      <c r="Y434">
        <v>20.87</v>
      </c>
      <c r="Z434">
        <v>4.4000000000000004</v>
      </c>
      <c r="AA434">
        <v>77.290000000000006</v>
      </c>
      <c r="AB434">
        <v>53.21</v>
      </c>
      <c r="AC434" s="784"/>
      <c r="AD434" s="1150"/>
      <c r="AE434" s="1150"/>
      <c r="AF434" s="1150"/>
      <c r="AG434" s="1150"/>
      <c r="AH434" s="1150"/>
      <c r="AI434" s="1150"/>
      <c r="AJ434" s="1150"/>
      <c r="AK434" s="1150"/>
      <c r="AL434" s="1150"/>
      <c r="AM434" s="1150">
        <v>0.30931735159817297</v>
      </c>
      <c r="AN434" s="1150">
        <v>0.328633561643835</v>
      </c>
      <c r="AO434" s="1150">
        <v>0.32261073059360701</v>
      </c>
      <c r="AP434" s="1150">
        <v>0.32668602003642899</v>
      </c>
      <c r="AQ434" s="1150">
        <v>0.343068493150684</v>
      </c>
      <c r="AR434" s="1150">
        <v>0.33167465753424602</v>
      </c>
      <c r="AS434" s="1150">
        <v>0.30881392694063903</v>
      </c>
    </row>
    <row r="435" spans="1:45" x14ac:dyDescent="0.2">
      <c r="A435">
        <v>60352</v>
      </c>
      <c r="B435" t="s">
        <v>814</v>
      </c>
      <c r="C435" s="783">
        <v>42735</v>
      </c>
      <c r="D435">
        <v>2016</v>
      </c>
      <c r="E435" t="s">
        <v>72</v>
      </c>
      <c r="F435" t="s">
        <v>53</v>
      </c>
      <c r="G435" s="912">
        <v>35.835901</v>
      </c>
      <c r="H435" s="912">
        <v>-114.974121</v>
      </c>
      <c r="I435" s="912">
        <v>5.4780170000000004</v>
      </c>
      <c r="J435" t="s">
        <v>74</v>
      </c>
      <c r="K435" t="s">
        <v>479</v>
      </c>
      <c r="L435" s="912">
        <v>124.9</v>
      </c>
      <c r="M435">
        <v>100</v>
      </c>
      <c r="N435" s="912">
        <v>1.2490000000000001</v>
      </c>
      <c r="O435" t="s">
        <v>127</v>
      </c>
      <c r="P435" t="s">
        <v>470</v>
      </c>
      <c r="Q435" t="s">
        <v>127</v>
      </c>
      <c r="R435">
        <v>180</v>
      </c>
      <c r="Y435">
        <v>25.08</v>
      </c>
      <c r="Z435">
        <v>9.93</v>
      </c>
      <c r="AA435">
        <v>70.94</v>
      </c>
      <c r="AB435">
        <v>49.21</v>
      </c>
      <c r="AC435" s="784">
        <v>45.380770616487354</v>
      </c>
      <c r="AD435" s="1150"/>
      <c r="AE435" s="1150"/>
      <c r="AF435" s="1150"/>
      <c r="AG435" s="1150"/>
      <c r="AH435" s="1150"/>
      <c r="AI435" s="1150"/>
      <c r="AJ435" s="1150"/>
      <c r="AK435" s="1150"/>
      <c r="AL435" s="1150"/>
      <c r="AM435" s="1150">
        <v>0.30993493150684898</v>
      </c>
      <c r="AN435" s="1150">
        <v>0.31975228310502202</v>
      </c>
      <c r="AO435" s="1150">
        <v>0.30608904109589002</v>
      </c>
      <c r="AP435" s="1150">
        <v>0.320160519125683</v>
      </c>
      <c r="AQ435" s="1150">
        <v>0.297369863013698</v>
      </c>
      <c r="AR435" s="1150">
        <v>0.305560502283105</v>
      </c>
      <c r="AS435" s="1150">
        <v>0.29822031963470302</v>
      </c>
    </row>
    <row r="436" spans="1:45" x14ac:dyDescent="0.2">
      <c r="A436">
        <v>60307</v>
      </c>
      <c r="B436" t="s">
        <v>812</v>
      </c>
      <c r="C436" s="783">
        <v>42735</v>
      </c>
      <c r="D436">
        <v>2016</v>
      </c>
      <c r="E436" t="s">
        <v>7</v>
      </c>
      <c r="F436" t="s">
        <v>38</v>
      </c>
      <c r="G436" s="912">
        <v>33.333041000000001</v>
      </c>
      <c r="H436" s="912">
        <v>-112.921621</v>
      </c>
      <c r="I436" s="912">
        <v>5.8711140000000004</v>
      </c>
      <c r="J436" t="s">
        <v>74</v>
      </c>
      <c r="K436" t="s">
        <v>479</v>
      </c>
      <c r="L436" s="912">
        <v>136.5</v>
      </c>
      <c r="M436">
        <v>100.8</v>
      </c>
      <c r="N436" s="912">
        <v>1.3541666666666667</v>
      </c>
      <c r="O436" t="s">
        <v>127</v>
      </c>
      <c r="P436" t="s">
        <v>470</v>
      </c>
      <c r="Q436" t="s">
        <v>127</v>
      </c>
      <c r="R436">
        <v>180</v>
      </c>
      <c r="Y436">
        <v>22.76</v>
      </c>
      <c r="Z436">
        <v>4.38</v>
      </c>
      <c r="AA436">
        <v>61.25</v>
      </c>
      <c r="AB436">
        <v>43.45</v>
      </c>
      <c r="AC436" s="784">
        <v>59.371368540055265</v>
      </c>
      <c r="AD436" s="1150"/>
      <c r="AE436" s="1150"/>
      <c r="AF436" s="1150"/>
      <c r="AG436" s="1150"/>
      <c r="AH436" s="1150"/>
      <c r="AI436" s="1150"/>
      <c r="AJ436" s="1150"/>
      <c r="AK436" s="1150"/>
      <c r="AL436" s="1150"/>
      <c r="AM436" s="1150">
        <v>0.32943869138218401</v>
      </c>
      <c r="AN436" s="1150">
        <v>0.32278643002101898</v>
      </c>
      <c r="AO436" s="1150">
        <v>0.28997132528810599</v>
      </c>
      <c r="AP436" s="1150">
        <v>0.29782233931823998</v>
      </c>
      <c r="AQ436" s="1150">
        <v>0.29015705406972497</v>
      </c>
      <c r="AR436" s="1150">
        <v>0.28750815394651003</v>
      </c>
      <c r="AS436" s="1150">
        <v>0.31075369645575102</v>
      </c>
    </row>
    <row r="437" spans="1:45" x14ac:dyDescent="0.2">
      <c r="A437">
        <v>60064</v>
      </c>
      <c r="B437" t="s">
        <v>811</v>
      </c>
      <c r="C437" s="783">
        <v>42552</v>
      </c>
      <c r="D437">
        <v>2016</v>
      </c>
      <c r="E437" t="s">
        <v>73</v>
      </c>
      <c r="F437" t="s">
        <v>35</v>
      </c>
      <c r="G437" s="912">
        <v>32.503791</v>
      </c>
      <c r="H437" s="912">
        <v>-84.259530999999996</v>
      </c>
      <c r="I437" s="912">
        <v>4.5850030000000004</v>
      </c>
      <c r="J437" t="s">
        <v>74</v>
      </c>
      <c r="K437" t="s">
        <v>479</v>
      </c>
      <c r="L437" s="912">
        <v>148.5</v>
      </c>
      <c r="M437">
        <v>101.2</v>
      </c>
      <c r="N437" s="912">
        <v>1.4673913043478259</v>
      </c>
      <c r="O437" t="s">
        <v>486</v>
      </c>
      <c r="P437" t="s">
        <v>486</v>
      </c>
      <c r="Q437">
        <v>17</v>
      </c>
      <c r="R437">
        <v>200</v>
      </c>
      <c r="Y437">
        <v>29.24</v>
      </c>
      <c r="Z437">
        <v>32.97</v>
      </c>
      <c r="AA437">
        <v>80.760000000000005</v>
      </c>
      <c r="AB437">
        <v>58.17</v>
      </c>
      <c r="AC437" s="784">
        <v>56.367677455698548</v>
      </c>
      <c r="AD437" s="1150"/>
      <c r="AE437" s="1150"/>
      <c r="AF437" s="1150"/>
      <c r="AG437" s="1150"/>
      <c r="AH437" s="1150"/>
      <c r="AI437" s="1150"/>
      <c r="AJ437" s="1150"/>
      <c r="AK437" s="1150"/>
      <c r="AL437" s="1150"/>
      <c r="AM437" s="1150">
        <v>0.23292183298139199</v>
      </c>
      <c r="AN437" s="1150">
        <v>0.216416698251123</v>
      </c>
      <c r="AO437" s="1150">
        <v>0.22630376125760199</v>
      </c>
      <c r="AP437" s="1150">
        <v>0.21252146374651701</v>
      </c>
      <c r="AQ437" s="1150">
        <v>0.218781020448679</v>
      </c>
      <c r="AR437" s="1150">
        <v>0.229373093652426</v>
      </c>
      <c r="AS437" s="1150">
        <v>0.21225657407908699</v>
      </c>
    </row>
    <row r="438" spans="1:45" x14ac:dyDescent="0.2">
      <c r="A438">
        <v>58975</v>
      </c>
      <c r="B438" t="s">
        <v>810</v>
      </c>
      <c r="C438" s="783">
        <v>42674</v>
      </c>
      <c r="D438">
        <v>2016</v>
      </c>
      <c r="E438" t="s">
        <v>7</v>
      </c>
      <c r="F438" t="s">
        <v>28</v>
      </c>
      <c r="G438" s="912">
        <v>36.218806000000001</v>
      </c>
      <c r="H438" s="912">
        <v>-119.80583300000001</v>
      </c>
      <c r="I438" s="912">
        <v>5.3183069999999999</v>
      </c>
      <c r="J438" t="s">
        <v>74</v>
      </c>
      <c r="K438" t="s">
        <v>479</v>
      </c>
      <c r="L438" s="912">
        <v>127.9</v>
      </c>
      <c r="M438">
        <v>102</v>
      </c>
      <c r="N438" s="912">
        <v>1.253921568627451</v>
      </c>
      <c r="O438" t="s">
        <v>127</v>
      </c>
      <c r="P438" t="s">
        <v>470</v>
      </c>
      <c r="Q438" t="s">
        <v>127</v>
      </c>
      <c r="R438">
        <v>180</v>
      </c>
      <c r="Y438">
        <v>21</v>
      </c>
      <c r="Z438">
        <v>5.29</v>
      </c>
      <c r="AA438">
        <v>132.49</v>
      </c>
      <c r="AB438">
        <v>88.3</v>
      </c>
      <c r="AC438" s="784">
        <v>101.64102313594458</v>
      </c>
      <c r="AD438" s="1150"/>
      <c r="AE438" s="1150"/>
      <c r="AF438" s="1150"/>
      <c r="AG438" s="1150"/>
      <c r="AH438" s="1150"/>
      <c r="AI438" s="1150"/>
      <c r="AJ438" s="1150"/>
      <c r="AK438" s="1150"/>
      <c r="AL438" s="1150"/>
      <c r="AM438" s="1150">
        <v>0.279931059181663</v>
      </c>
      <c r="AN438" s="1150">
        <v>0.28468640881009899</v>
      </c>
      <c r="AO438" s="1150">
        <v>0.264563747873578</v>
      </c>
      <c r="AP438" s="1150">
        <v>0.26927077752776801</v>
      </c>
      <c r="AQ438" s="1150">
        <v>0.26889493240218398</v>
      </c>
      <c r="AR438" s="1150">
        <v>0.25691646521622302</v>
      </c>
      <c r="AS438" s="1150">
        <v>0.26213291252574</v>
      </c>
    </row>
    <row r="439" spans="1:45" x14ac:dyDescent="0.2">
      <c r="A439">
        <v>59896</v>
      </c>
      <c r="B439" t="s">
        <v>809</v>
      </c>
      <c r="C439" s="783">
        <v>42735</v>
      </c>
      <c r="D439">
        <v>2016</v>
      </c>
      <c r="E439" t="s">
        <v>73</v>
      </c>
      <c r="F439" t="s">
        <v>35</v>
      </c>
      <c r="G439" s="912">
        <v>32.559840999999999</v>
      </c>
      <c r="H439" s="912">
        <v>-84.279881000000003</v>
      </c>
      <c r="I439" s="912">
        <v>4.5850030000000004</v>
      </c>
      <c r="J439" t="s">
        <v>74</v>
      </c>
      <c r="K439" t="s">
        <v>485</v>
      </c>
      <c r="L439" s="912">
        <v>141.5</v>
      </c>
      <c r="M439">
        <v>103</v>
      </c>
      <c r="N439" s="912">
        <v>1.3737864077669903</v>
      </c>
      <c r="O439" t="s">
        <v>127</v>
      </c>
      <c r="P439" t="s">
        <v>470</v>
      </c>
      <c r="Q439" t="s">
        <v>127</v>
      </c>
      <c r="R439">
        <v>180</v>
      </c>
      <c r="Y439">
        <v>29.17</v>
      </c>
      <c r="Z439">
        <v>31.74</v>
      </c>
      <c r="AA439">
        <v>90.42</v>
      </c>
      <c r="AB439">
        <v>63.39</v>
      </c>
      <c r="AC439" s="784">
        <v>61.606081014055761</v>
      </c>
      <c r="AD439" s="1150"/>
      <c r="AE439" s="1150"/>
      <c r="AF439" s="1150"/>
      <c r="AG439" s="1150"/>
      <c r="AH439" s="1150"/>
      <c r="AI439" s="1150"/>
      <c r="AJ439" s="1150"/>
      <c r="AK439" s="1150"/>
      <c r="AL439" s="1150"/>
      <c r="AM439" s="1150">
        <v>0.25821031165491798</v>
      </c>
      <c r="AN439" s="1150">
        <v>0.25006317329432098</v>
      </c>
      <c r="AO439" s="1150">
        <v>0.25513920290818798</v>
      </c>
      <c r="AP439" s="1150">
        <v>0.24102516490706799</v>
      </c>
      <c r="AQ439" s="1150">
        <v>0.23726116061533001</v>
      </c>
      <c r="AR439" s="1150">
        <v>0.24344771024515599</v>
      </c>
      <c r="AS439" s="1150">
        <v>0.229119563771778</v>
      </c>
    </row>
    <row r="440" spans="1:45" x14ac:dyDescent="0.2">
      <c r="A440">
        <v>59532</v>
      </c>
      <c r="B440" t="s">
        <v>808</v>
      </c>
      <c r="C440" s="783">
        <v>42581</v>
      </c>
      <c r="D440">
        <v>2016</v>
      </c>
      <c r="E440" t="s">
        <v>72</v>
      </c>
      <c r="F440" t="s">
        <v>28</v>
      </c>
      <c r="G440" s="912">
        <v>35.251721000000003</v>
      </c>
      <c r="H440" s="912">
        <v>-117.956301</v>
      </c>
      <c r="I440" s="912">
        <v>5.8586210000000003</v>
      </c>
      <c r="J440" t="s">
        <v>74</v>
      </c>
      <c r="K440" t="s">
        <v>479</v>
      </c>
      <c r="L440" s="912">
        <v>136.80000000000001</v>
      </c>
      <c r="M440">
        <v>105</v>
      </c>
      <c r="N440" s="912">
        <v>1.3028571428571429</v>
      </c>
      <c r="O440" t="s">
        <v>127</v>
      </c>
      <c r="P440" t="s">
        <v>470</v>
      </c>
      <c r="Q440" t="s">
        <v>127</v>
      </c>
      <c r="R440">
        <v>179</v>
      </c>
      <c r="Y440">
        <v>23.42</v>
      </c>
      <c r="Z440">
        <v>11.88</v>
      </c>
      <c r="AA440">
        <v>87.48</v>
      </c>
      <c r="AB440">
        <v>59.46</v>
      </c>
      <c r="AC440" s="784">
        <v>65.12899755958496</v>
      </c>
      <c r="AD440" s="1150"/>
      <c r="AE440" s="1150"/>
      <c r="AF440" s="1150"/>
      <c r="AG440" s="1150"/>
      <c r="AH440" s="1150"/>
      <c r="AI440" s="1150"/>
      <c r="AJ440" s="1150"/>
      <c r="AK440" s="1150"/>
      <c r="AL440" s="1150"/>
      <c r="AM440" s="1150">
        <v>0.32533376821047999</v>
      </c>
      <c r="AN440" s="1150">
        <v>0.32397586431832998</v>
      </c>
      <c r="AO440" s="1150">
        <v>0.31538269188954099</v>
      </c>
      <c r="AP440" s="1150">
        <v>0.31943251799809103</v>
      </c>
      <c r="AQ440" s="1150">
        <v>0.32158077843009297</v>
      </c>
      <c r="AR440" s="1150">
        <v>0.33372689715155401</v>
      </c>
      <c r="AS440" s="1150">
        <v>0.31697760382691798</v>
      </c>
    </row>
    <row r="441" spans="1:45" x14ac:dyDescent="0.2">
      <c r="A441">
        <v>60093</v>
      </c>
      <c r="B441" t="s">
        <v>806</v>
      </c>
      <c r="C441" s="783">
        <v>42436</v>
      </c>
      <c r="D441">
        <v>2016</v>
      </c>
      <c r="E441" t="s">
        <v>7</v>
      </c>
      <c r="F441" t="s">
        <v>28</v>
      </c>
      <c r="G441" s="912">
        <v>33.680000999999997</v>
      </c>
      <c r="H441" s="912">
        <v>-114.742001</v>
      </c>
      <c r="I441" s="912">
        <v>5.7975969999999997</v>
      </c>
      <c r="J441" t="s">
        <v>74</v>
      </c>
      <c r="K441" t="s">
        <v>479</v>
      </c>
      <c r="L441" s="912">
        <v>154</v>
      </c>
      <c r="M441">
        <v>109.8</v>
      </c>
      <c r="N441" s="912">
        <v>1.4025500910746813</v>
      </c>
      <c r="O441" t="s">
        <v>127</v>
      </c>
      <c r="P441" t="s">
        <v>470</v>
      </c>
      <c r="Q441" t="s">
        <v>127</v>
      </c>
      <c r="R441">
        <v>181</v>
      </c>
      <c r="S441" t="s">
        <v>582</v>
      </c>
      <c r="T441" t="s">
        <v>1205</v>
      </c>
      <c r="U441" t="s">
        <v>2970</v>
      </c>
      <c r="V441">
        <v>2021</v>
      </c>
      <c r="W441">
        <v>63</v>
      </c>
      <c r="X441">
        <v>301.2</v>
      </c>
      <c r="Y441">
        <v>24.85</v>
      </c>
      <c r="Z441">
        <v>4.3899999999999997</v>
      </c>
      <c r="AA441">
        <v>76.12</v>
      </c>
      <c r="AB441">
        <v>53.03</v>
      </c>
      <c r="AC441" s="784"/>
      <c r="AD441" s="1150"/>
      <c r="AE441" s="1150"/>
      <c r="AF441" s="1150"/>
      <c r="AG441" s="1150"/>
      <c r="AH441" s="1150"/>
      <c r="AI441" s="1150"/>
      <c r="AJ441" s="1150"/>
      <c r="AK441" s="1150"/>
      <c r="AL441" s="1150"/>
      <c r="AM441" s="1150">
        <v>0.28350113531451898</v>
      </c>
      <c r="AN441" s="1150">
        <v>0.31070085917941198</v>
      </c>
      <c r="AO441" s="1150">
        <v>0.30169319892540097</v>
      </c>
      <c r="AP441" s="1150">
        <v>0.30626972040570499</v>
      </c>
      <c r="AQ441" s="1150">
        <v>0.31304010612903399</v>
      </c>
      <c r="AR441" s="1150">
        <v>0.30871405877019997</v>
      </c>
      <c r="AS441" s="1150"/>
    </row>
    <row r="442" spans="1:45" x14ac:dyDescent="0.2">
      <c r="A442">
        <v>59207</v>
      </c>
      <c r="B442" t="s">
        <v>807</v>
      </c>
      <c r="C442" s="783">
        <v>42612</v>
      </c>
      <c r="D442">
        <v>2016</v>
      </c>
      <c r="E442" t="s">
        <v>2</v>
      </c>
      <c r="F442" t="s">
        <v>15</v>
      </c>
      <c r="G442" s="912">
        <v>33.010120999999998</v>
      </c>
      <c r="H442" s="912">
        <v>-99.600230999999994</v>
      </c>
      <c r="I442" s="912">
        <v>5.1089190000000002</v>
      </c>
      <c r="J442" t="s">
        <v>74</v>
      </c>
      <c r="K442" t="s">
        <v>479</v>
      </c>
      <c r="L442" s="912">
        <v>132</v>
      </c>
      <c r="M442">
        <v>112</v>
      </c>
      <c r="N442" s="912">
        <v>1.1785714285714286</v>
      </c>
      <c r="O442" t="s">
        <v>127</v>
      </c>
      <c r="P442" t="s">
        <v>536</v>
      </c>
      <c r="Q442" t="s">
        <v>127</v>
      </c>
      <c r="Y442">
        <v>63.92</v>
      </c>
      <c r="AA442">
        <v>96.24</v>
      </c>
      <c r="AB442">
        <v>65.47</v>
      </c>
      <c r="AC442" s="784"/>
      <c r="AD442" s="1150"/>
      <c r="AE442" s="1150"/>
      <c r="AF442" s="1150"/>
      <c r="AG442" s="1150"/>
      <c r="AH442" s="1150"/>
      <c r="AI442" s="1150"/>
      <c r="AJ442" s="1150"/>
      <c r="AK442" s="1150"/>
      <c r="AL442" s="1150"/>
      <c r="AM442" s="1150">
        <v>0.26701978415260103</v>
      </c>
      <c r="AN442" s="1150">
        <v>0.26525237258506301</v>
      </c>
      <c r="AO442" s="1150">
        <v>0.270419198681635</v>
      </c>
      <c r="AP442" s="1150">
        <v>0.281185588630044</v>
      </c>
      <c r="AQ442" s="1150">
        <v>0.26892895766814201</v>
      </c>
      <c r="AR442" s="1150">
        <v>0.27495858653483002</v>
      </c>
      <c r="AS442" s="1150">
        <v>0.25503811969993401</v>
      </c>
    </row>
    <row r="443" spans="1:45" x14ac:dyDescent="0.2">
      <c r="A443">
        <v>59656</v>
      </c>
      <c r="B443" t="s">
        <v>805</v>
      </c>
      <c r="C443" s="783">
        <v>42643</v>
      </c>
      <c r="D443">
        <v>2016</v>
      </c>
      <c r="E443" t="s">
        <v>72</v>
      </c>
      <c r="F443" t="s">
        <v>46</v>
      </c>
      <c r="G443" s="912">
        <v>38.205278</v>
      </c>
      <c r="H443" s="912">
        <v>-104.566667</v>
      </c>
      <c r="I443" s="912">
        <v>5.1341099999999997</v>
      </c>
      <c r="J443" t="s">
        <v>74</v>
      </c>
      <c r="K443" t="s">
        <v>479</v>
      </c>
      <c r="L443" s="912">
        <v>156</v>
      </c>
      <c r="M443">
        <v>120</v>
      </c>
      <c r="N443" s="912">
        <v>1.3</v>
      </c>
      <c r="O443" t="s">
        <v>127</v>
      </c>
      <c r="P443" t="s">
        <v>470</v>
      </c>
      <c r="Q443" t="s">
        <v>127</v>
      </c>
      <c r="R443">
        <v>180</v>
      </c>
      <c r="Y443">
        <v>23.22</v>
      </c>
      <c r="Z443">
        <v>21.76</v>
      </c>
      <c r="AA443">
        <v>81.47</v>
      </c>
      <c r="AB443">
        <v>57.04</v>
      </c>
      <c r="AC443" s="784">
        <v>60.428104618698754</v>
      </c>
      <c r="AD443" s="1150"/>
      <c r="AE443" s="1150"/>
      <c r="AF443" s="1150"/>
      <c r="AG443" s="1150"/>
      <c r="AH443" s="1150"/>
      <c r="AI443" s="1150"/>
      <c r="AJ443" s="1150"/>
      <c r="AK443" s="1150"/>
      <c r="AL443" s="1150"/>
      <c r="AM443" s="1150">
        <v>0.27153538812785299</v>
      </c>
      <c r="AN443" s="1150">
        <v>0.28335235920852297</v>
      </c>
      <c r="AO443" s="1150">
        <v>0.27665620243531203</v>
      </c>
      <c r="AP443" s="1150">
        <v>0.27581492865816598</v>
      </c>
      <c r="AQ443" s="1150">
        <v>0.23670757229832501</v>
      </c>
      <c r="AR443" s="1150">
        <v>0.22032819634703199</v>
      </c>
      <c r="AS443" s="1150">
        <v>0.24470224505327201</v>
      </c>
    </row>
    <row r="444" spans="1:45" x14ac:dyDescent="0.2">
      <c r="A444">
        <v>60092</v>
      </c>
      <c r="B444" t="s">
        <v>804</v>
      </c>
      <c r="C444" s="783">
        <v>42673</v>
      </c>
      <c r="D444">
        <v>2016</v>
      </c>
      <c r="E444" t="s">
        <v>7</v>
      </c>
      <c r="F444" t="s">
        <v>28</v>
      </c>
      <c r="G444" s="912">
        <v>33.680000999999997</v>
      </c>
      <c r="H444" s="912">
        <v>-114.730001</v>
      </c>
      <c r="I444" s="912">
        <v>5.7975969999999997</v>
      </c>
      <c r="J444" t="s">
        <v>74</v>
      </c>
      <c r="K444" t="s">
        <v>479</v>
      </c>
      <c r="L444" s="912">
        <v>161.5</v>
      </c>
      <c r="M444">
        <v>131.19999999999999</v>
      </c>
      <c r="N444" s="912">
        <v>1.2309451219512195</v>
      </c>
      <c r="O444" t="s">
        <v>127</v>
      </c>
      <c r="P444" t="s">
        <v>470</v>
      </c>
      <c r="Q444" t="s">
        <v>127</v>
      </c>
      <c r="R444">
        <v>181</v>
      </c>
      <c r="S444" t="s">
        <v>582</v>
      </c>
      <c r="T444" t="s">
        <v>1205</v>
      </c>
      <c r="U444" t="s">
        <v>2970</v>
      </c>
      <c r="V444">
        <v>2021</v>
      </c>
      <c r="W444">
        <v>115</v>
      </c>
      <c r="X444">
        <v>538.6</v>
      </c>
      <c r="Y444">
        <v>21.86</v>
      </c>
      <c r="Z444">
        <v>4.83</v>
      </c>
      <c r="AA444">
        <v>73.78</v>
      </c>
      <c r="AB444">
        <v>51.27</v>
      </c>
      <c r="AC444" s="784">
        <v>56.42059624559716</v>
      </c>
      <c r="AD444" s="1150"/>
      <c r="AE444" s="1150"/>
      <c r="AF444" s="1150"/>
      <c r="AG444" s="1150"/>
      <c r="AH444" s="1150"/>
      <c r="AI444" s="1150"/>
      <c r="AJ444" s="1150"/>
      <c r="AK444" s="1150"/>
      <c r="AL444" s="1150"/>
      <c r="AM444" s="1150">
        <v>0.30371822446820301</v>
      </c>
      <c r="AN444" s="1150">
        <v>0.30025441307495199</v>
      </c>
      <c r="AO444" s="1150">
        <v>0.236908689720458</v>
      </c>
      <c r="AP444" s="1150">
        <v>0.240741377060286</v>
      </c>
      <c r="AQ444" s="1150">
        <v>0.27241253897984102</v>
      </c>
      <c r="AR444" s="1150">
        <v>0.30394444676467303</v>
      </c>
      <c r="AS444" s="1150">
        <v>0.28144141886624302</v>
      </c>
    </row>
    <row r="445" spans="1:45" x14ac:dyDescent="0.2">
      <c r="A445">
        <v>59897</v>
      </c>
      <c r="B445" t="s">
        <v>803</v>
      </c>
      <c r="C445" s="783">
        <v>42674</v>
      </c>
      <c r="D445">
        <v>2016</v>
      </c>
      <c r="E445" t="s">
        <v>73</v>
      </c>
      <c r="F445" t="s">
        <v>35</v>
      </c>
      <c r="G445" s="912">
        <v>32.583055999999999</v>
      </c>
      <c r="H445" s="912">
        <v>-84.297222000000005</v>
      </c>
      <c r="I445" s="912">
        <v>4.5850030000000004</v>
      </c>
      <c r="J445" t="s">
        <v>74</v>
      </c>
      <c r="K445" t="s">
        <v>485</v>
      </c>
      <c r="L445" s="912">
        <v>180</v>
      </c>
      <c r="M445">
        <v>146</v>
      </c>
      <c r="N445" s="912">
        <v>1.2328767123287672</v>
      </c>
      <c r="O445" t="s">
        <v>127</v>
      </c>
      <c r="P445" t="s">
        <v>470</v>
      </c>
      <c r="Q445" t="s">
        <v>127</v>
      </c>
      <c r="R445">
        <v>180</v>
      </c>
      <c r="Y445">
        <v>29.11</v>
      </c>
      <c r="Z445">
        <v>29.08</v>
      </c>
      <c r="AA445">
        <v>86.76</v>
      </c>
      <c r="AB445">
        <v>61.19</v>
      </c>
      <c r="AC445" s="784">
        <v>63.351747947007617</v>
      </c>
      <c r="AD445" s="1150"/>
      <c r="AE445" s="1150"/>
      <c r="AF445" s="1150"/>
      <c r="AG445" s="1150"/>
      <c r="AH445" s="1150"/>
      <c r="AI445" s="1150"/>
      <c r="AJ445" s="1150"/>
      <c r="AK445" s="1150"/>
      <c r="AL445" s="1150"/>
      <c r="AM445" s="1150">
        <v>0.23303621692625201</v>
      </c>
      <c r="AN445" s="1150">
        <v>0.22593982610871299</v>
      </c>
      <c r="AO445" s="1150">
        <v>0.231383311440545</v>
      </c>
      <c r="AP445" s="1150">
        <v>0.21027256905456901</v>
      </c>
      <c r="AQ445" s="1150">
        <v>0.21030993932570199</v>
      </c>
      <c r="AR445" s="1150">
        <v>0.205588915994245</v>
      </c>
      <c r="AS445" s="1150">
        <v>0.16163914430474699</v>
      </c>
    </row>
    <row r="446" spans="1:45" x14ac:dyDescent="0.2">
      <c r="A446">
        <v>57491</v>
      </c>
      <c r="B446" t="s">
        <v>802</v>
      </c>
      <c r="C446" s="783">
        <v>42490</v>
      </c>
      <c r="D446">
        <v>2016</v>
      </c>
      <c r="E446" t="s">
        <v>7</v>
      </c>
      <c r="F446" t="s">
        <v>28</v>
      </c>
      <c r="G446" s="912">
        <v>32.772224999999999</v>
      </c>
      <c r="H446" s="912">
        <v>-115.77931100000001</v>
      </c>
      <c r="I446" s="912">
        <v>5.7881270000000002</v>
      </c>
      <c r="J446" t="s">
        <v>74</v>
      </c>
      <c r="K446" t="s">
        <v>485</v>
      </c>
      <c r="L446" s="912">
        <v>182.29</v>
      </c>
      <c r="M446">
        <v>148.69999999999999</v>
      </c>
      <c r="N446" s="912">
        <v>1.2258910558170815</v>
      </c>
      <c r="O446" t="s">
        <v>127</v>
      </c>
      <c r="P446" t="s">
        <v>470</v>
      </c>
      <c r="Q446" t="s">
        <v>127</v>
      </c>
      <c r="R446">
        <v>180</v>
      </c>
      <c r="Y446">
        <v>22.8</v>
      </c>
      <c r="Z446">
        <v>4.96</v>
      </c>
      <c r="AA446">
        <v>78.97</v>
      </c>
      <c r="AB446">
        <v>54.16</v>
      </c>
      <c r="AC446" s="784">
        <v>103.71565132882648</v>
      </c>
      <c r="AD446" s="1150"/>
      <c r="AE446" s="1150"/>
      <c r="AF446" s="1150"/>
      <c r="AG446" s="1150"/>
      <c r="AH446" s="1150"/>
      <c r="AI446" s="1150"/>
      <c r="AJ446" s="1150"/>
      <c r="AK446" s="1150"/>
      <c r="AL446" s="1150"/>
      <c r="AM446" s="1150">
        <v>0.29987133543986999</v>
      </c>
      <c r="AN446" s="1150">
        <v>0.28962039348631802</v>
      </c>
      <c r="AO446" s="1150">
        <v>0.30315320294915099</v>
      </c>
      <c r="AP446" s="1150">
        <v>0.29861486250601699</v>
      </c>
      <c r="AQ446" s="1150">
        <v>0.308077923433839</v>
      </c>
      <c r="AR446" s="1150">
        <v>0.32853528141917898</v>
      </c>
      <c r="AS446" s="1150">
        <v>0.29809106625764198</v>
      </c>
    </row>
    <row r="447" spans="1:45" x14ac:dyDescent="0.2">
      <c r="A447">
        <v>60308</v>
      </c>
      <c r="B447" t="s">
        <v>801</v>
      </c>
      <c r="C447" s="783">
        <v>42735</v>
      </c>
      <c r="D447">
        <v>2016</v>
      </c>
      <c r="E447" t="s">
        <v>7</v>
      </c>
      <c r="F447" t="s">
        <v>38</v>
      </c>
      <c r="G447" s="912">
        <v>33.341391000000002</v>
      </c>
      <c r="H447" s="912">
        <v>-112.951341</v>
      </c>
      <c r="I447" s="912">
        <v>5.8711140000000004</v>
      </c>
      <c r="J447" t="s">
        <v>74</v>
      </c>
      <c r="K447" t="s">
        <v>479</v>
      </c>
      <c r="L447" s="912">
        <v>210</v>
      </c>
      <c r="M447">
        <v>154</v>
      </c>
      <c r="N447" s="912">
        <v>1.3636363636363635</v>
      </c>
      <c r="O447" t="s">
        <v>127</v>
      </c>
      <c r="P447" t="s">
        <v>470</v>
      </c>
      <c r="Q447" t="s">
        <v>127</v>
      </c>
      <c r="R447">
        <v>180</v>
      </c>
      <c r="Y447">
        <v>22.83</v>
      </c>
      <c r="Z447">
        <v>3.97</v>
      </c>
      <c r="AA447">
        <v>45.38</v>
      </c>
      <c r="AB447">
        <v>33.11</v>
      </c>
      <c r="AC447" s="784">
        <v>52.6918274716759</v>
      </c>
      <c r="AD447" s="1150"/>
      <c r="AE447" s="1150"/>
      <c r="AF447" s="1150"/>
      <c r="AG447" s="1150"/>
      <c r="AH447" s="1150"/>
      <c r="AI447" s="1150"/>
      <c r="AJ447" s="1150"/>
      <c r="AK447" s="1150"/>
      <c r="AL447" s="1150"/>
      <c r="AM447" s="1150">
        <v>0.33531202435312002</v>
      </c>
      <c r="AN447" s="1150">
        <v>0.33926103500761001</v>
      </c>
      <c r="AO447" s="1150">
        <v>0.33914535768645299</v>
      </c>
      <c r="AP447" s="1150">
        <v>0.34392152398299902</v>
      </c>
      <c r="AQ447" s="1150">
        <v>0.32960578386605699</v>
      </c>
      <c r="AR447" s="1150">
        <v>0.34829375951293701</v>
      </c>
      <c r="AS447" s="1150">
        <v>0.342184812903991</v>
      </c>
    </row>
    <row r="448" spans="1:45" x14ac:dyDescent="0.2">
      <c r="A448">
        <v>59840</v>
      </c>
      <c r="B448" t="s">
        <v>800</v>
      </c>
      <c r="C448" s="783">
        <v>42643</v>
      </c>
      <c r="D448">
        <v>2016</v>
      </c>
      <c r="E448" t="s">
        <v>72</v>
      </c>
      <c r="F448" t="s">
        <v>28</v>
      </c>
      <c r="G448" s="912">
        <v>35.248251000000003</v>
      </c>
      <c r="H448" s="912">
        <v>-117.972311</v>
      </c>
      <c r="I448" s="912">
        <v>5.8586210000000003</v>
      </c>
      <c r="J448" t="s">
        <v>74</v>
      </c>
      <c r="K448" t="s">
        <v>479</v>
      </c>
      <c r="L448" s="912">
        <v>191</v>
      </c>
      <c r="M448">
        <v>155</v>
      </c>
      <c r="N448" s="912">
        <v>1.232258064516129</v>
      </c>
      <c r="O448" t="s">
        <v>127</v>
      </c>
      <c r="P448" t="s">
        <v>470</v>
      </c>
      <c r="Q448" t="s">
        <v>127</v>
      </c>
      <c r="R448">
        <v>179</v>
      </c>
      <c r="Y448">
        <v>23.31</v>
      </c>
      <c r="Z448">
        <v>11.81</v>
      </c>
      <c r="AA448">
        <v>79.72</v>
      </c>
      <c r="AB448">
        <v>54.65</v>
      </c>
      <c r="AC448" s="784">
        <v>54.914902807335906</v>
      </c>
      <c r="AD448" s="1150"/>
      <c r="AE448" s="1150"/>
      <c r="AF448" s="1150"/>
      <c r="AG448" s="1150"/>
      <c r="AH448" s="1150"/>
      <c r="AI448" s="1150"/>
      <c r="AJ448" s="1150"/>
      <c r="AK448" s="1150"/>
      <c r="AL448" s="1150"/>
      <c r="AM448" s="1150">
        <v>0.30756959787892102</v>
      </c>
      <c r="AN448" s="1150">
        <v>0.29973928413610201</v>
      </c>
      <c r="AO448" s="1150">
        <v>0.30097289733392202</v>
      </c>
      <c r="AP448" s="1150">
        <v>0.30186776543862698</v>
      </c>
      <c r="AQ448" s="1150">
        <v>0.30602592428929098</v>
      </c>
      <c r="AR448" s="1150">
        <v>0.31501178376785899</v>
      </c>
      <c r="AS448" s="1150">
        <v>0.297661658565326</v>
      </c>
    </row>
    <row r="449" spans="1:45" x14ac:dyDescent="0.2">
      <c r="A449">
        <v>59994</v>
      </c>
      <c r="B449" t="s">
        <v>799</v>
      </c>
      <c r="C449" s="783">
        <v>42697</v>
      </c>
      <c r="D449">
        <v>2016</v>
      </c>
      <c r="E449" t="s">
        <v>2</v>
      </c>
      <c r="F449" t="s">
        <v>15</v>
      </c>
      <c r="G449" s="912">
        <v>30.960208999999999</v>
      </c>
      <c r="H449" s="912">
        <v>-103.306662</v>
      </c>
      <c r="I449" s="912">
        <v>5.6109549999999997</v>
      </c>
      <c r="J449" t="s">
        <v>74</v>
      </c>
      <c r="K449" t="s">
        <v>479</v>
      </c>
      <c r="L449" s="912">
        <v>212.1</v>
      </c>
      <c r="M449">
        <v>157.5</v>
      </c>
      <c r="N449" s="912">
        <v>1.3466666666666667</v>
      </c>
      <c r="O449" t="s">
        <v>127</v>
      </c>
      <c r="P449" t="s">
        <v>470</v>
      </c>
      <c r="Q449" t="s">
        <v>127</v>
      </c>
      <c r="R449">
        <v>179</v>
      </c>
      <c r="Y449">
        <v>66.72</v>
      </c>
      <c r="AA449">
        <v>71.5</v>
      </c>
      <c r="AB449">
        <v>50.48</v>
      </c>
      <c r="AC449" s="784">
        <v>47.35384759981288</v>
      </c>
      <c r="AD449" s="1150"/>
      <c r="AE449" s="1150"/>
      <c r="AF449" s="1150"/>
      <c r="AG449" s="1150"/>
      <c r="AH449" s="1150"/>
      <c r="AI449" s="1150"/>
      <c r="AJ449" s="1150"/>
      <c r="AK449" s="1150"/>
      <c r="AL449" s="1150"/>
      <c r="AM449" s="1150">
        <v>0.287301587301587</v>
      </c>
      <c r="AN449" s="1150">
        <v>0.182854968471406</v>
      </c>
      <c r="AO449" s="1150">
        <v>0.27900992969486099</v>
      </c>
      <c r="AP449" s="1150">
        <v>0.29966316824240302</v>
      </c>
      <c r="AQ449" s="1150">
        <v>0.252022178734507</v>
      </c>
      <c r="AR449" s="1150">
        <v>0.26639051967819</v>
      </c>
      <c r="AS449" s="1150">
        <v>0.27939334637964702</v>
      </c>
    </row>
    <row r="450" spans="1:45" x14ac:dyDescent="0.2">
      <c r="A450">
        <v>60233</v>
      </c>
      <c r="B450" t="s">
        <v>798</v>
      </c>
      <c r="C450" s="783">
        <v>42704</v>
      </c>
      <c r="D450">
        <v>2016</v>
      </c>
      <c r="E450" t="s">
        <v>7</v>
      </c>
      <c r="F450" t="s">
        <v>28</v>
      </c>
      <c r="G450" s="912">
        <v>34.825266999999997</v>
      </c>
      <c r="H450" s="912">
        <v>-118.52498900000001</v>
      </c>
      <c r="I450" s="912">
        <v>5.7571099999999999</v>
      </c>
      <c r="J450" t="s">
        <v>74</v>
      </c>
      <c r="K450" t="s">
        <v>479</v>
      </c>
      <c r="L450" s="912">
        <v>248.17073170731709</v>
      </c>
      <c r="M450">
        <v>185</v>
      </c>
      <c r="N450" s="912">
        <v>1.3414634146341464</v>
      </c>
      <c r="O450" t="s">
        <v>127</v>
      </c>
      <c r="P450" t="s">
        <v>470</v>
      </c>
      <c r="Q450" t="s">
        <v>127</v>
      </c>
      <c r="R450">
        <v>180</v>
      </c>
      <c r="S450" t="s">
        <v>582</v>
      </c>
      <c r="U450" t="s">
        <v>2970</v>
      </c>
      <c r="V450">
        <v>2021</v>
      </c>
      <c r="W450">
        <v>88</v>
      </c>
      <c r="X450">
        <v>352</v>
      </c>
      <c r="Y450">
        <v>20.98</v>
      </c>
      <c r="Z450">
        <v>4.7</v>
      </c>
      <c r="AA450">
        <v>76.64</v>
      </c>
      <c r="AB450">
        <v>53.45</v>
      </c>
      <c r="AC450" s="784">
        <v>53.119417528349295</v>
      </c>
      <c r="AD450" s="1150"/>
      <c r="AE450" s="1150"/>
      <c r="AF450" s="1150"/>
      <c r="AG450" s="1150"/>
      <c r="AH450" s="1150"/>
      <c r="AI450" s="1150"/>
      <c r="AJ450" s="1150"/>
      <c r="AK450" s="1150"/>
      <c r="AL450" s="1150"/>
      <c r="AM450" s="1150">
        <v>0.337771195853387</v>
      </c>
      <c r="AN450" s="1150">
        <v>0.32477786005183201</v>
      </c>
      <c r="AO450" s="1150">
        <v>0.29337282487967398</v>
      </c>
      <c r="AP450" s="1150">
        <v>0.30036183724708299</v>
      </c>
      <c r="AQ450" s="1150">
        <v>0.299310749105269</v>
      </c>
      <c r="AR450" s="1150">
        <v>0.27576206343329601</v>
      </c>
      <c r="AS450" s="1150">
        <v>0.24235406639516199</v>
      </c>
    </row>
    <row r="451" spans="1:45" x14ac:dyDescent="0.2">
      <c r="A451">
        <v>59939</v>
      </c>
      <c r="B451" t="s">
        <v>797</v>
      </c>
      <c r="C451" s="783">
        <v>42639</v>
      </c>
      <c r="D451">
        <v>2016</v>
      </c>
      <c r="E451" t="s">
        <v>7</v>
      </c>
      <c r="F451" t="s">
        <v>28</v>
      </c>
      <c r="G451" s="912">
        <v>36.581364999999998</v>
      </c>
      <c r="H451" s="912">
        <v>-120.404471</v>
      </c>
      <c r="I451" s="912">
        <v>5.3029460000000004</v>
      </c>
      <c r="J451" t="s">
        <v>74</v>
      </c>
      <c r="K451" t="s">
        <v>479</v>
      </c>
      <c r="L451" s="912">
        <v>257.7</v>
      </c>
      <c r="M451">
        <v>205.3</v>
      </c>
      <c r="N451" s="912">
        <v>1.2552362396492935</v>
      </c>
      <c r="O451" t="s">
        <v>127</v>
      </c>
      <c r="P451" t="s">
        <v>470</v>
      </c>
      <c r="Q451" t="s">
        <v>127</v>
      </c>
      <c r="R451">
        <v>180</v>
      </c>
      <c r="S451" t="s">
        <v>582</v>
      </c>
      <c r="T451" t="s">
        <v>599</v>
      </c>
      <c r="U451" t="s">
        <v>2970</v>
      </c>
      <c r="V451">
        <v>2022</v>
      </c>
      <c r="W451">
        <v>72</v>
      </c>
      <c r="X451">
        <v>288</v>
      </c>
      <c r="Y451">
        <v>3.82</v>
      </c>
      <c r="Z451">
        <v>5.37</v>
      </c>
      <c r="AA451">
        <v>84.48</v>
      </c>
      <c r="AB451">
        <v>58.83</v>
      </c>
      <c r="AC451" s="784">
        <v>48.761158590014297</v>
      </c>
      <c r="AD451" s="1150"/>
      <c r="AE451" s="1150"/>
      <c r="AF451" s="1150"/>
      <c r="AG451" s="1150"/>
      <c r="AH451" s="1150"/>
      <c r="AI451" s="1150"/>
      <c r="AJ451" s="1150"/>
      <c r="AK451" s="1150"/>
      <c r="AL451" s="1150"/>
      <c r="AM451" s="1150">
        <v>0.25323838374402502</v>
      </c>
      <c r="AN451" s="1150">
        <v>0.2790320212986</v>
      </c>
      <c r="AO451" s="1150">
        <v>0.27433124929104702</v>
      </c>
      <c r="AP451" s="1150">
        <v>0.23739527298892599</v>
      </c>
      <c r="AQ451" s="1150">
        <v>0.27086488866943698</v>
      </c>
      <c r="AR451" s="1150">
        <v>0.24192906249235399</v>
      </c>
      <c r="AS451" s="1150">
        <v>0.25536357307604102</v>
      </c>
    </row>
    <row r="452" spans="1:45" x14ac:dyDescent="0.2">
      <c r="A452">
        <v>58644</v>
      </c>
      <c r="B452" t="s">
        <v>796</v>
      </c>
      <c r="C452" s="783">
        <v>42551</v>
      </c>
      <c r="D452">
        <v>2016</v>
      </c>
      <c r="E452" t="s">
        <v>7</v>
      </c>
      <c r="F452" t="s">
        <v>53</v>
      </c>
      <c r="G452" s="912">
        <v>35.616630999999998</v>
      </c>
      <c r="H452" s="912">
        <v>-115.336961</v>
      </c>
      <c r="I452" s="912">
        <v>5.5147969999999997</v>
      </c>
      <c r="J452" t="s">
        <v>74</v>
      </c>
      <c r="K452" t="s">
        <v>485</v>
      </c>
      <c r="L452" s="912">
        <v>338.7</v>
      </c>
      <c r="M452">
        <v>249.99999999999997</v>
      </c>
      <c r="N452" s="912">
        <v>1.3548</v>
      </c>
      <c r="O452" t="s">
        <v>127</v>
      </c>
      <c r="P452" t="s">
        <v>470</v>
      </c>
      <c r="Q452" t="s">
        <v>127</v>
      </c>
      <c r="R452">
        <v>180</v>
      </c>
      <c r="Y452">
        <v>25.34</v>
      </c>
      <c r="Z452">
        <v>4.5599999999999996</v>
      </c>
      <c r="AA452">
        <v>66.73</v>
      </c>
      <c r="AB452">
        <v>47.04</v>
      </c>
      <c r="AC452" s="784">
        <v>131.68893421687895</v>
      </c>
      <c r="AD452" s="1150"/>
      <c r="AE452" s="1150"/>
      <c r="AF452" s="1150"/>
      <c r="AG452" s="1150"/>
      <c r="AH452" s="1150"/>
      <c r="AI452" s="1150"/>
      <c r="AJ452" s="1150"/>
      <c r="AK452" s="1150"/>
      <c r="AL452" s="1150"/>
      <c r="AM452" s="1150">
        <v>0.32473013698630099</v>
      </c>
      <c r="AN452" s="1150">
        <v>0.32460913242009098</v>
      </c>
      <c r="AO452" s="1150">
        <v>0.29898264840182598</v>
      </c>
      <c r="AP452" s="1150">
        <v>0.30963160291438901</v>
      </c>
      <c r="AQ452" s="1150">
        <v>0.30682694063926902</v>
      </c>
      <c r="AR452" s="1150">
        <v>0.29085205479451998</v>
      </c>
      <c r="AS452" s="1150">
        <v>0.29388401826484001</v>
      </c>
    </row>
    <row r="453" spans="1:45" x14ac:dyDescent="0.2">
      <c r="A453">
        <v>57859</v>
      </c>
      <c r="B453" t="s">
        <v>795</v>
      </c>
      <c r="C453" s="783">
        <v>42735</v>
      </c>
      <c r="D453">
        <v>2016</v>
      </c>
      <c r="E453" t="s">
        <v>72</v>
      </c>
      <c r="F453" t="s">
        <v>53</v>
      </c>
      <c r="G453" s="912">
        <v>36.529950999999997</v>
      </c>
      <c r="H453" s="912">
        <v>-114.770308</v>
      </c>
      <c r="I453" s="912">
        <v>5.7123160000000004</v>
      </c>
      <c r="J453" t="s">
        <v>74</v>
      </c>
      <c r="K453" t="s">
        <v>485</v>
      </c>
      <c r="L453" s="912">
        <v>353</v>
      </c>
      <c r="M453">
        <v>250</v>
      </c>
      <c r="N453" s="912">
        <v>1.4119999999999999</v>
      </c>
      <c r="O453" t="s">
        <v>486</v>
      </c>
      <c r="P453" t="s">
        <v>486</v>
      </c>
      <c r="Q453">
        <v>30</v>
      </c>
      <c r="R453">
        <v>181</v>
      </c>
      <c r="Y453">
        <v>24.29</v>
      </c>
      <c r="Z453">
        <v>7.7</v>
      </c>
      <c r="AA453">
        <v>101.86</v>
      </c>
      <c r="AB453">
        <v>69.709999999999994</v>
      </c>
      <c r="AC453" s="784">
        <v>87.050696592395724</v>
      </c>
      <c r="AD453" s="1150"/>
      <c r="AE453" s="1150"/>
      <c r="AF453" s="1150"/>
      <c r="AG453" s="1150"/>
      <c r="AH453" s="1150"/>
      <c r="AI453" s="1150"/>
      <c r="AJ453" s="1150"/>
      <c r="AK453" s="1150"/>
      <c r="AL453" s="1150"/>
      <c r="AM453" s="1150">
        <v>0.287025114155251</v>
      </c>
      <c r="AN453" s="1150">
        <v>0.28513835616438299</v>
      </c>
      <c r="AO453" s="1150">
        <v>0.27384474885844701</v>
      </c>
      <c r="AP453" s="1150">
        <v>0.286948998178506</v>
      </c>
      <c r="AQ453" s="1150">
        <v>0.27677625570776199</v>
      </c>
      <c r="AR453" s="1150">
        <v>0.29047168949771601</v>
      </c>
      <c r="AS453" s="1150">
        <v>0.26939086757990799</v>
      </c>
    </row>
    <row r="454" spans="1:45" x14ac:dyDescent="0.2">
      <c r="A454">
        <v>58462</v>
      </c>
      <c r="B454" t="s">
        <v>794</v>
      </c>
      <c r="C454" s="783">
        <v>42551</v>
      </c>
      <c r="D454">
        <v>2016</v>
      </c>
      <c r="E454" t="s">
        <v>7</v>
      </c>
      <c r="F454" t="s">
        <v>28</v>
      </c>
      <c r="G454" s="912">
        <v>33.692211</v>
      </c>
      <c r="H454" s="912">
        <v>-114.750651</v>
      </c>
      <c r="I454" s="912">
        <v>5.7975969999999997</v>
      </c>
      <c r="J454" t="s">
        <v>74</v>
      </c>
      <c r="K454" t="s">
        <v>485</v>
      </c>
      <c r="L454" s="912">
        <v>339.30000000000007</v>
      </c>
      <c r="M454">
        <v>270.60000000000002</v>
      </c>
      <c r="N454" s="912">
        <v>1.2538802660753883</v>
      </c>
      <c r="O454" t="s">
        <v>127</v>
      </c>
      <c r="P454" t="s">
        <v>470</v>
      </c>
      <c r="Q454" t="s">
        <v>127</v>
      </c>
      <c r="R454">
        <v>180</v>
      </c>
      <c r="S454" t="s">
        <v>582</v>
      </c>
      <c r="U454" t="s">
        <v>2970</v>
      </c>
      <c r="V454">
        <v>2021</v>
      </c>
      <c r="W454">
        <v>230</v>
      </c>
      <c r="X454">
        <v>920</v>
      </c>
      <c r="Y454">
        <v>24.65</v>
      </c>
      <c r="Z454">
        <v>4.8600000000000003</v>
      </c>
      <c r="AA454">
        <v>77.510000000000005</v>
      </c>
      <c r="AB454">
        <v>53.65</v>
      </c>
      <c r="AC454" s="784">
        <v>94.102451832150678</v>
      </c>
      <c r="AD454" s="1150"/>
      <c r="AE454" s="1150"/>
      <c r="AF454" s="1150"/>
      <c r="AG454" s="1150"/>
      <c r="AH454" s="1150"/>
      <c r="AI454" s="1150"/>
      <c r="AJ454" s="1150"/>
      <c r="AK454" s="1150"/>
      <c r="AL454" s="1150"/>
      <c r="AM454" s="1150">
        <v>0.314363987350956</v>
      </c>
      <c r="AN454" s="1150">
        <v>0.29568445902391699</v>
      </c>
      <c r="AO454" s="1150">
        <v>0.30430389764669702</v>
      </c>
      <c r="AP454" s="1150">
        <v>0.23945009538272199</v>
      </c>
      <c r="AQ454" s="1150">
        <v>0.26249211122248201</v>
      </c>
      <c r="AR454" s="1150">
        <v>0.28463637376099699</v>
      </c>
      <c r="AS454" s="1150">
        <v>0.25685437738561601</v>
      </c>
    </row>
    <row r="455" spans="1:45" x14ac:dyDescent="0.2">
      <c r="A455">
        <v>58646</v>
      </c>
      <c r="B455" t="s">
        <v>793</v>
      </c>
      <c r="C455" s="783">
        <v>42582</v>
      </c>
      <c r="D455">
        <v>2016</v>
      </c>
      <c r="E455" t="s">
        <v>7</v>
      </c>
      <c r="F455" t="s">
        <v>28</v>
      </c>
      <c r="G455" s="912">
        <v>35.584941000000001</v>
      </c>
      <c r="H455" s="912">
        <v>-115.435241</v>
      </c>
      <c r="I455" s="912">
        <v>5.7195169999999997</v>
      </c>
      <c r="J455" t="s">
        <v>74</v>
      </c>
      <c r="K455" t="s">
        <v>485</v>
      </c>
      <c r="L455" s="912">
        <v>340.4</v>
      </c>
      <c r="M455">
        <v>299.5</v>
      </c>
      <c r="N455" s="912">
        <v>1.1365609348914858</v>
      </c>
      <c r="O455" t="s">
        <v>486</v>
      </c>
      <c r="P455" t="s">
        <v>486</v>
      </c>
      <c r="Q455">
        <v>25</v>
      </c>
      <c r="R455">
        <v>180</v>
      </c>
      <c r="Y455">
        <v>23.21</v>
      </c>
      <c r="Z455">
        <v>6.58</v>
      </c>
      <c r="AA455">
        <v>173.19</v>
      </c>
      <c r="AB455">
        <v>113.7</v>
      </c>
      <c r="AC455" s="784"/>
      <c r="AD455" s="1150"/>
      <c r="AE455" s="1150"/>
      <c r="AF455" s="1150"/>
      <c r="AG455" s="1150"/>
      <c r="AH455" s="1150"/>
      <c r="AI455" s="1150"/>
      <c r="AJ455" s="1150"/>
      <c r="AK455" s="1150"/>
      <c r="AL455" s="1150"/>
      <c r="AM455" s="1150">
        <v>0.25070017761718499</v>
      </c>
      <c r="AN455" s="1150">
        <v>0.25442785159436199</v>
      </c>
      <c r="AO455" s="1150">
        <v>0.24551688125566901</v>
      </c>
      <c r="AP455" s="1150">
        <v>0.24838224606280601</v>
      </c>
      <c r="AQ455" s="1150">
        <v>0.243504013538546</v>
      </c>
      <c r="AR455" s="1150">
        <v>0.23750657488508201</v>
      </c>
      <c r="AS455" s="1150">
        <v>0.23575784602953101</v>
      </c>
    </row>
    <row r="456" spans="1:45" x14ac:dyDescent="0.2">
      <c r="A456">
        <v>58659</v>
      </c>
      <c r="B456" t="s">
        <v>1109</v>
      </c>
      <c r="C456" s="783">
        <v>42825</v>
      </c>
      <c r="D456">
        <v>2017</v>
      </c>
      <c r="E456" t="s">
        <v>11</v>
      </c>
      <c r="F456" t="s">
        <v>11</v>
      </c>
      <c r="G456" s="912">
        <v>21.406943999999999</v>
      </c>
      <c r="H456" s="912">
        <v>-158.1514</v>
      </c>
      <c r="I456" s="912">
        <v>5.2884390000000003</v>
      </c>
      <c r="J456" t="s">
        <v>74</v>
      </c>
      <c r="K456" t="s">
        <v>479</v>
      </c>
      <c r="L456" s="912">
        <v>6.2</v>
      </c>
      <c r="M456">
        <v>5.0010000000000003</v>
      </c>
      <c r="N456" s="912">
        <v>1.239752049590082</v>
      </c>
      <c r="O456" t="s">
        <v>486</v>
      </c>
      <c r="P456" t="s">
        <v>486</v>
      </c>
      <c r="Q456">
        <v>15</v>
      </c>
      <c r="R456">
        <v>180</v>
      </c>
      <c r="AA456">
        <v>284.86</v>
      </c>
      <c r="AB456">
        <v>186.14</v>
      </c>
      <c r="AC456" s="784"/>
      <c r="AD456" s="1150"/>
      <c r="AE456" s="1150"/>
      <c r="AF456" s="1150"/>
      <c r="AG456" s="1150"/>
      <c r="AH456" s="1150"/>
      <c r="AI456" s="1150"/>
      <c r="AJ456" s="1150"/>
      <c r="AK456" s="1150"/>
      <c r="AL456" s="1150"/>
      <c r="AM456" s="1150"/>
      <c r="AN456" s="1150"/>
      <c r="AO456" s="1150"/>
      <c r="AP456" s="1150"/>
      <c r="AQ456" s="1150"/>
      <c r="AR456" s="1150"/>
      <c r="AS456" s="1150">
        <v>0.151453727519336</v>
      </c>
    </row>
    <row r="457" spans="1:45" x14ac:dyDescent="0.2">
      <c r="A457">
        <v>60253</v>
      </c>
      <c r="B457" t="s">
        <v>1106</v>
      </c>
      <c r="C457" s="783">
        <v>42758</v>
      </c>
      <c r="D457">
        <v>2017</v>
      </c>
      <c r="E457" t="s">
        <v>1</v>
      </c>
      <c r="F457" t="s">
        <v>48</v>
      </c>
      <c r="G457" s="912">
        <v>40.052520999999999</v>
      </c>
      <c r="H457" s="912">
        <v>-85.733101000000005</v>
      </c>
      <c r="I457" s="912">
        <v>3.9625819999999998</v>
      </c>
      <c r="J457" t="s">
        <v>74</v>
      </c>
      <c r="K457" t="s">
        <v>479</v>
      </c>
      <c r="L457" s="912">
        <v>6.2</v>
      </c>
      <c r="M457">
        <v>5.0010000000000003</v>
      </c>
      <c r="N457" s="912">
        <v>1.239752049590082</v>
      </c>
      <c r="O457" t="s">
        <v>486</v>
      </c>
      <c r="P457" t="s">
        <v>486</v>
      </c>
      <c r="Q457">
        <v>25</v>
      </c>
      <c r="R457">
        <v>180</v>
      </c>
      <c r="Y457">
        <v>35.11</v>
      </c>
      <c r="AA457">
        <v>166.63</v>
      </c>
      <c r="AB457">
        <v>119.52</v>
      </c>
      <c r="AC457" s="784"/>
      <c r="AD457" s="1150"/>
      <c r="AE457" s="1150"/>
      <c r="AF457" s="1150"/>
      <c r="AG457" s="1150"/>
      <c r="AH457" s="1150"/>
      <c r="AI457" s="1150"/>
      <c r="AJ457" s="1150"/>
      <c r="AK457" s="1150"/>
      <c r="AL457" s="1150"/>
      <c r="AM457" s="1150"/>
      <c r="AN457" s="1150"/>
      <c r="AO457" s="1150"/>
      <c r="AP457" s="1150"/>
      <c r="AQ457" s="1150"/>
      <c r="AR457" s="1150"/>
      <c r="AS457" s="1150">
        <v>8.5051482854114097E-2</v>
      </c>
    </row>
    <row r="458" spans="1:45" x14ac:dyDescent="0.2">
      <c r="A458">
        <v>60906</v>
      </c>
      <c r="B458" t="s">
        <v>1110</v>
      </c>
      <c r="C458" s="783">
        <v>42766</v>
      </c>
      <c r="D458">
        <v>2017</v>
      </c>
      <c r="E458" t="s">
        <v>6</v>
      </c>
      <c r="F458" t="s">
        <v>23</v>
      </c>
      <c r="G458" s="912">
        <v>42.269261</v>
      </c>
      <c r="H458" s="912">
        <v>-72.603010999999995</v>
      </c>
      <c r="I458" s="912">
        <v>3.7949299999999999</v>
      </c>
      <c r="J458" t="s">
        <v>74</v>
      </c>
      <c r="K458" t="s">
        <v>479</v>
      </c>
      <c r="L458" s="912">
        <v>5.7647000000000004</v>
      </c>
      <c r="M458">
        <v>5.0010000000000003</v>
      </c>
      <c r="N458" s="912">
        <v>1.1527094581083783</v>
      </c>
      <c r="O458" t="s">
        <v>486</v>
      </c>
      <c r="P458" t="s">
        <v>486</v>
      </c>
      <c r="Q458">
        <v>25</v>
      </c>
      <c r="R458">
        <v>180</v>
      </c>
      <c r="S458" t="s">
        <v>582</v>
      </c>
      <c r="T458" t="s">
        <v>553</v>
      </c>
      <c r="U458" t="s">
        <v>2970</v>
      </c>
      <c r="V458">
        <v>2019</v>
      </c>
      <c r="W458">
        <v>3</v>
      </c>
      <c r="X458">
        <v>6</v>
      </c>
      <c r="Y458">
        <v>30.07</v>
      </c>
      <c r="Z458">
        <v>3.73</v>
      </c>
      <c r="AA458">
        <v>101.02</v>
      </c>
      <c r="AB458">
        <v>70.069999999999993</v>
      </c>
      <c r="AC458" s="784"/>
      <c r="AD458" s="1150"/>
      <c r="AE458" s="1150"/>
      <c r="AF458" s="1150"/>
      <c r="AG458" s="1150"/>
      <c r="AH458" s="1150"/>
      <c r="AI458" s="1150"/>
      <c r="AJ458" s="1150"/>
      <c r="AK458" s="1150"/>
      <c r="AL458" s="1150"/>
      <c r="AM458" s="1150"/>
      <c r="AN458" s="1150"/>
      <c r="AO458" s="1150"/>
      <c r="AP458" s="1150"/>
      <c r="AQ458" s="1150"/>
      <c r="AR458" s="1150"/>
      <c r="AS458" s="1150">
        <v>0.124244557481197</v>
      </c>
    </row>
    <row r="459" spans="1:45" x14ac:dyDescent="0.2">
      <c r="A459">
        <v>61410</v>
      </c>
      <c r="B459" t="s">
        <v>1107</v>
      </c>
      <c r="C459" s="783">
        <v>43099</v>
      </c>
      <c r="D459">
        <v>2017</v>
      </c>
      <c r="E459" t="s">
        <v>2</v>
      </c>
      <c r="F459" t="s">
        <v>15</v>
      </c>
      <c r="G459" s="912">
        <v>33.616526</v>
      </c>
      <c r="H459" s="912">
        <v>-96.868719999999996</v>
      </c>
      <c r="I459" s="912">
        <v>4.692666</v>
      </c>
      <c r="J459" t="s">
        <v>74</v>
      </c>
      <c r="K459" t="s">
        <v>479</v>
      </c>
      <c r="L459" s="912">
        <v>7.1397000000000004</v>
      </c>
      <c r="M459">
        <v>5.0010000000000003</v>
      </c>
      <c r="N459" s="912">
        <v>1.4276544691061788</v>
      </c>
      <c r="O459" t="s">
        <v>127</v>
      </c>
      <c r="P459" t="s">
        <v>470</v>
      </c>
      <c r="Q459" t="s">
        <v>127</v>
      </c>
      <c r="R459">
        <v>180</v>
      </c>
      <c r="Y459">
        <v>67.41</v>
      </c>
      <c r="AA459">
        <v>76.72</v>
      </c>
      <c r="AB459">
        <v>54.38</v>
      </c>
      <c r="AC459" s="784"/>
      <c r="AD459" s="1150"/>
      <c r="AE459" s="1150"/>
      <c r="AF459" s="1150"/>
      <c r="AG459" s="1150"/>
      <c r="AH459" s="1150"/>
      <c r="AI459" s="1150"/>
      <c r="AJ459" s="1150"/>
      <c r="AK459" s="1150"/>
      <c r="AL459" s="1150"/>
      <c r="AM459" s="1150"/>
      <c r="AN459" s="1150"/>
      <c r="AO459" s="1150"/>
      <c r="AP459" s="1150"/>
      <c r="AQ459" s="1150"/>
      <c r="AR459" s="1150"/>
      <c r="AS459" s="1150">
        <v>0.23324102302827099</v>
      </c>
    </row>
    <row r="460" spans="1:45" x14ac:dyDescent="0.2">
      <c r="A460">
        <v>61411</v>
      </c>
      <c r="B460" t="s">
        <v>1108</v>
      </c>
      <c r="C460" s="783">
        <v>43099</v>
      </c>
      <c r="D460">
        <v>2017</v>
      </c>
      <c r="E460" t="s">
        <v>2</v>
      </c>
      <c r="F460" t="s">
        <v>15</v>
      </c>
      <c r="G460" s="912">
        <v>33.624853000000002</v>
      </c>
      <c r="H460" s="912">
        <v>-96.867469999999997</v>
      </c>
      <c r="I460" s="912">
        <v>4.692666</v>
      </c>
      <c r="J460" t="s">
        <v>74</v>
      </c>
      <c r="K460" t="s">
        <v>479</v>
      </c>
      <c r="L460" s="912">
        <v>7.1397000000000004</v>
      </c>
      <c r="M460">
        <v>5.0010000000000003</v>
      </c>
      <c r="N460" s="912">
        <v>1.4276544691061788</v>
      </c>
      <c r="O460" t="s">
        <v>127</v>
      </c>
      <c r="P460" t="s">
        <v>470</v>
      </c>
      <c r="Q460" t="s">
        <v>127</v>
      </c>
      <c r="R460">
        <v>180</v>
      </c>
      <c r="Y460">
        <v>67.41</v>
      </c>
      <c r="AA460">
        <v>97.8</v>
      </c>
      <c r="AB460">
        <v>67.510000000000005</v>
      </c>
      <c r="AC460" s="784"/>
      <c r="AD460" s="1150"/>
      <c r="AE460" s="1150"/>
      <c r="AF460" s="1150"/>
      <c r="AG460" s="1150"/>
      <c r="AH460" s="1150"/>
      <c r="AI460" s="1150"/>
      <c r="AJ460" s="1150"/>
      <c r="AK460" s="1150"/>
      <c r="AL460" s="1150"/>
      <c r="AM460" s="1150"/>
      <c r="AN460" s="1150"/>
      <c r="AO460" s="1150"/>
      <c r="AP460" s="1150"/>
      <c r="AQ460" s="1150"/>
      <c r="AR460" s="1150"/>
      <c r="AS460" s="1150">
        <v>0.233172543573477</v>
      </c>
    </row>
    <row r="461" spans="1:45" x14ac:dyDescent="0.2">
      <c r="A461">
        <v>61614</v>
      </c>
      <c r="B461" t="s">
        <v>1105</v>
      </c>
      <c r="C461" s="783">
        <v>42885</v>
      </c>
      <c r="D461">
        <v>2017</v>
      </c>
      <c r="E461" t="s">
        <v>3</v>
      </c>
      <c r="F461" t="s">
        <v>43</v>
      </c>
      <c r="G461" s="912">
        <v>34.898099999999999</v>
      </c>
      <c r="H461" s="912">
        <v>-98.227869999999996</v>
      </c>
      <c r="I461" s="912">
        <v>4.8015679999999996</v>
      </c>
      <c r="J461" t="s">
        <v>74</v>
      </c>
      <c r="K461" t="s">
        <v>479</v>
      </c>
      <c r="L461" s="912">
        <v>6.4</v>
      </c>
      <c r="M461">
        <v>5.0010000000000003</v>
      </c>
      <c r="N461" s="912">
        <v>1.279744051189762</v>
      </c>
      <c r="O461" t="s">
        <v>127</v>
      </c>
      <c r="P461" t="s">
        <v>470</v>
      </c>
      <c r="Q461" t="s">
        <v>127</v>
      </c>
      <c r="R461">
        <v>180</v>
      </c>
      <c r="Y461">
        <v>48.39</v>
      </c>
      <c r="Z461">
        <v>30.09</v>
      </c>
      <c r="AA461">
        <v>82.51</v>
      </c>
      <c r="AB461">
        <v>59.81</v>
      </c>
      <c r="AC461" s="784"/>
      <c r="AD461" s="1150"/>
      <c r="AE461" s="1150"/>
      <c r="AF461" s="1150"/>
      <c r="AG461" s="1150"/>
      <c r="AH461" s="1150"/>
      <c r="AI461" s="1150"/>
      <c r="AJ461" s="1150"/>
      <c r="AK461" s="1150"/>
      <c r="AL461" s="1150"/>
      <c r="AM461" s="1150"/>
      <c r="AN461" s="1150"/>
      <c r="AO461" s="1150"/>
      <c r="AP461" s="1150"/>
      <c r="AQ461" s="1150"/>
      <c r="AR461" s="1150"/>
      <c r="AS461" s="1150">
        <v>0.16416807962608301</v>
      </c>
    </row>
    <row r="462" spans="1:45" x14ac:dyDescent="0.2">
      <c r="A462">
        <v>61514</v>
      </c>
      <c r="B462" t="s">
        <v>1104</v>
      </c>
      <c r="C462" s="783">
        <v>43099</v>
      </c>
      <c r="D462">
        <v>2017</v>
      </c>
      <c r="E462" t="s">
        <v>2</v>
      </c>
      <c r="F462" t="s">
        <v>15</v>
      </c>
      <c r="G462" s="912">
        <v>33.656072000000002</v>
      </c>
      <c r="H462" s="912">
        <v>-97.148570000000007</v>
      </c>
      <c r="I462" s="912">
        <v>4.7425090000000001</v>
      </c>
      <c r="J462" t="s">
        <v>74</v>
      </c>
      <c r="K462" t="s">
        <v>479</v>
      </c>
      <c r="L462" s="912">
        <v>6.82</v>
      </c>
      <c r="M462">
        <v>5.17</v>
      </c>
      <c r="N462" s="912">
        <v>1.3191489361702129</v>
      </c>
      <c r="O462" t="s">
        <v>127</v>
      </c>
      <c r="P462" t="s">
        <v>470</v>
      </c>
      <c r="Q462" t="s">
        <v>127</v>
      </c>
      <c r="R462">
        <v>180</v>
      </c>
      <c r="Y462">
        <v>65.39</v>
      </c>
      <c r="AA462">
        <v>83.12</v>
      </c>
      <c r="AB462">
        <v>58.66</v>
      </c>
      <c r="AC462" s="784"/>
      <c r="AD462" s="1150"/>
      <c r="AE462" s="1150"/>
      <c r="AF462" s="1150"/>
      <c r="AG462" s="1150"/>
      <c r="AH462" s="1150"/>
      <c r="AI462" s="1150"/>
      <c r="AJ462" s="1150"/>
      <c r="AK462" s="1150"/>
      <c r="AL462" s="1150"/>
      <c r="AM462" s="1150"/>
      <c r="AN462" s="1150">
        <v>0.20413255257324001</v>
      </c>
      <c r="AO462" s="1150">
        <v>0.206163941955256</v>
      </c>
      <c r="AP462" s="1150">
        <v>0.163630550358837</v>
      </c>
      <c r="AQ462" s="1150">
        <v>0.15027865363044601</v>
      </c>
      <c r="AR462" s="1150">
        <v>0.207444600478701</v>
      </c>
      <c r="AS462" s="1150">
        <v>0.21492982874504299</v>
      </c>
    </row>
    <row r="463" spans="1:45" x14ac:dyDescent="0.2">
      <c r="A463">
        <v>61117</v>
      </c>
      <c r="B463" t="s">
        <v>1103</v>
      </c>
      <c r="C463" s="783">
        <v>43099</v>
      </c>
      <c r="D463">
        <v>2017</v>
      </c>
      <c r="E463" t="s">
        <v>7</v>
      </c>
      <c r="F463" t="s">
        <v>28</v>
      </c>
      <c r="G463" s="912">
        <v>35.324981999999999</v>
      </c>
      <c r="H463" s="912">
        <v>-118.9815</v>
      </c>
      <c r="I463" s="912">
        <v>5.3913359999999999</v>
      </c>
      <c r="J463" t="s">
        <v>74</v>
      </c>
      <c r="K463" t="s">
        <v>479</v>
      </c>
      <c r="L463" s="912">
        <v>7.0333250000000005</v>
      </c>
      <c r="M463">
        <v>5.25</v>
      </c>
      <c r="N463" s="912">
        <v>1.3396809523809525</v>
      </c>
      <c r="O463" t="s">
        <v>127</v>
      </c>
      <c r="P463" t="s">
        <v>470</v>
      </c>
      <c r="Q463" t="s">
        <v>127</v>
      </c>
      <c r="R463">
        <v>180</v>
      </c>
      <c r="Y463">
        <v>22.01</v>
      </c>
      <c r="Z463">
        <v>5.22</v>
      </c>
      <c r="AA463">
        <v>139.97</v>
      </c>
      <c r="AB463">
        <v>95.97</v>
      </c>
      <c r="AC463" s="784"/>
      <c r="AD463" s="1150"/>
      <c r="AE463" s="1150"/>
      <c r="AF463" s="1150"/>
      <c r="AG463" s="1150"/>
      <c r="AH463" s="1150"/>
      <c r="AI463" s="1150"/>
      <c r="AJ463" s="1150"/>
      <c r="AK463" s="1150"/>
      <c r="AL463" s="1150"/>
      <c r="AM463" s="1150"/>
      <c r="AN463" s="1150">
        <v>0.23511632963687701</v>
      </c>
      <c r="AO463" s="1150">
        <v>0.22035225048923601</v>
      </c>
      <c r="AP463" s="1150">
        <v>0.206110677422152</v>
      </c>
      <c r="AQ463" s="1150">
        <v>0.219699934768427</v>
      </c>
      <c r="AR463" s="1150">
        <v>0.19178082191780799</v>
      </c>
      <c r="AS463" s="1150">
        <v>0.14622744074798799</v>
      </c>
    </row>
    <row r="464" spans="1:45" x14ac:dyDescent="0.2">
      <c r="A464">
        <v>61513</v>
      </c>
      <c r="B464" t="s">
        <v>1102</v>
      </c>
      <c r="C464" s="783">
        <v>43099</v>
      </c>
      <c r="D464">
        <v>2017</v>
      </c>
      <c r="E464" t="s">
        <v>2</v>
      </c>
      <c r="F464" t="s">
        <v>15</v>
      </c>
      <c r="G464" s="912">
        <v>31.286739000000001</v>
      </c>
      <c r="H464" s="912">
        <v>-96.877210000000005</v>
      </c>
      <c r="I464" s="912">
        <v>4.7071079999999998</v>
      </c>
      <c r="J464" t="s">
        <v>74</v>
      </c>
      <c r="K464" t="s">
        <v>479</v>
      </c>
      <c r="L464" s="912">
        <v>7.22</v>
      </c>
      <c r="M464">
        <v>5.28</v>
      </c>
      <c r="N464" s="912">
        <v>1.3674242424242422</v>
      </c>
      <c r="O464" t="s">
        <v>127</v>
      </c>
      <c r="P464" t="s">
        <v>470</v>
      </c>
      <c r="Q464" t="s">
        <v>127</v>
      </c>
      <c r="R464">
        <v>180</v>
      </c>
      <c r="Y464">
        <v>66.25</v>
      </c>
      <c r="AA464">
        <v>157.05000000000001</v>
      </c>
      <c r="AB464">
        <v>104.54</v>
      </c>
      <c r="AC464" s="784"/>
      <c r="AD464" s="1150"/>
      <c r="AE464" s="1150"/>
      <c r="AF464" s="1150"/>
      <c r="AG464" s="1150"/>
      <c r="AH464" s="1150"/>
      <c r="AI464" s="1150"/>
      <c r="AJ464" s="1150"/>
      <c r="AK464" s="1150"/>
      <c r="AL464" s="1150"/>
      <c r="AM464" s="1150"/>
      <c r="AN464" s="1150">
        <v>0.20327418015774101</v>
      </c>
      <c r="AO464" s="1150">
        <v>0.22846184447211801</v>
      </c>
      <c r="AP464" s="1150">
        <v>0.20461617541535501</v>
      </c>
      <c r="AQ464" s="1150">
        <v>0.212743877127438</v>
      </c>
      <c r="AR464" s="1150">
        <v>0.228915871039158</v>
      </c>
      <c r="AS464" s="1150">
        <v>0.22178116784281099</v>
      </c>
    </row>
    <row r="465" spans="1:45" x14ac:dyDescent="0.2">
      <c r="A465">
        <v>59213</v>
      </c>
      <c r="B465" t="s">
        <v>1101</v>
      </c>
      <c r="C465" s="783">
        <v>43069</v>
      </c>
      <c r="D465">
        <v>2017</v>
      </c>
      <c r="E465" t="s">
        <v>73</v>
      </c>
      <c r="F465" t="s">
        <v>52</v>
      </c>
      <c r="G465" s="912">
        <v>34.966943999999998</v>
      </c>
      <c r="H465" s="912">
        <v>-78.354439999999997</v>
      </c>
      <c r="I465" s="912">
        <v>4.4764699999999999</v>
      </c>
      <c r="J465" t="s">
        <v>74</v>
      </c>
      <c r="K465" t="s">
        <v>485</v>
      </c>
      <c r="L465" s="912">
        <v>7</v>
      </c>
      <c r="M465">
        <v>5.3</v>
      </c>
      <c r="N465" s="912">
        <v>1.3207547169811322</v>
      </c>
      <c r="O465" t="s">
        <v>127</v>
      </c>
      <c r="P465" t="s">
        <v>470</v>
      </c>
      <c r="Q465" t="s">
        <v>127</v>
      </c>
      <c r="R465">
        <v>175</v>
      </c>
      <c r="Y465">
        <v>31.51</v>
      </c>
      <c r="Z465">
        <v>9.69</v>
      </c>
      <c r="AA465">
        <v>86.26</v>
      </c>
      <c r="AB465">
        <v>60.72</v>
      </c>
      <c r="AC465" s="784"/>
      <c r="AD465" s="1150"/>
      <c r="AE465" s="1150"/>
      <c r="AF465" s="1150"/>
      <c r="AG465" s="1150"/>
      <c r="AH465" s="1150"/>
      <c r="AI465" s="1150"/>
      <c r="AJ465" s="1150"/>
      <c r="AK465" s="1150"/>
      <c r="AL465" s="1150"/>
      <c r="AM465" s="1150"/>
      <c r="AN465" s="1150"/>
      <c r="AO465" s="1150"/>
      <c r="AP465" s="1150"/>
      <c r="AQ465" s="1150"/>
      <c r="AR465" s="1150"/>
      <c r="AS465" s="1150">
        <v>0.20349788920479001</v>
      </c>
    </row>
    <row r="466" spans="1:45" x14ac:dyDescent="0.2">
      <c r="A466">
        <v>61409</v>
      </c>
      <c r="B466" t="s">
        <v>1100</v>
      </c>
      <c r="C466" s="783">
        <v>43099</v>
      </c>
      <c r="D466">
        <v>2017</v>
      </c>
      <c r="E466" t="s">
        <v>2</v>
      </c>
      <c r="F466" t="s">
        <v>15</v>
      </c>
      <c r="G466" s="912">
        <v>33.614021000000001</v>
      </c>
      <c r="H466" s="912">
        <v>-96.689910999999995</v>
      </c>
      <c r="I466" s="912">
        <v>4.6742540000000004</v>
      </c>
      <c r="J466" t="s">
        <v>74</v>
      </c>
      <c r="K466" t="s">
        <v>479</v>
      </c>
      <c r="L466" s="912">
        <v>7.2</v>
      </c>
      <c r="M466">
        <v>5.3</v>
      </c>
      <c r="N466" s="912">
        <v>1.358490566037736</v>
      </c>
      <c r="O466" t="s">
        <v>127</v>
      </c>
      <c r="P466" t="s">
        <v>470</v>
      </c>
      <c r="Q466" t="s">
        <v>127</v>
      </c>
      <c r="R466">
        <v>181</v>
      </c>
      <c r="Y466">
        <v>67.16</v>
      </c>
      <c r="AA466">
        <v>142.46</v>
      </c>
      <c r="AB466">
        <v>100.25</v>
      </c>
      <c r="AC466" s="784"/>
      <c r="AD466" s="1150"/>
      <c r="AE466" s="1150"/>
      <c r="AF466" s="1150"/>
      <c r="AG466" s="1150"/>
      <c r="AH466" s="1150"/>
      <c r="AI466" s="1150"/>
      <c r="AJ466" s="1150"/>
      <c r="AK466" s="1150"/>
      <c r="AL466" s="1150"/>
      <c r="AM466" s="1150"/>
      <c r="AN466" s="1150">
        <v>0.190725424312914</v>
      </c>
      <c r="AO466" s="1150">
        <v>0.20793486689066901</v>
      </c>
      <c r="AP466" s="1150">
        <v>0.189022923325428</v>
      </c>
      <c r="AQ466" s="1150">
        <v>0.154217282674248</v>
      </c>
      <c r="AR466" s="1150">
        <v>0.16388817093133401</v>
      </c>
      <c r="AS466" s="1150">
        <v>0.108382872404583</v>
      </c>
    </row>
    <row r="467" spans="1:45" x14ac:dyDescent="0.2">
      <c r="A467">
        <v>61327</v>
      </c>
      <c r="B467" t="s">
        <v>1099</v>
      </c>
      <c r="C467" s="783">
        <v>43099</v>
      </c>
      <c r="D467">
        <v>2017</v>
      </c>
      <c r="E467" t="s">
        <v>73</v>
      </c>
      <c r="F467" t="s">
        <v>260</v>
      </c>
      <c r="G467" s="912">
        <v>33.237470999999999</v>
      </c>
      <c r="H467" s="912">
        <v>-81.350720999999993</v>
      </c>
      <c r="I467" s="912">
        <v>4.6368330000000002</v>
      </c>
      <c r="J467" t="s">
        <v>74</v>
      </c>
      <c r="K467" t="s">
        <v>479</v>
      </c>
      <c r="L467" s="912">
        <v>7.6486400000000003</v>
      </c>
      <c r="M467">
        <v>5.44</v>
      </c>
      <c r="N467" s="912">
        <v>1.4059999999999999</v>
      </c>
      <c r="O467" t="s">
        <v>127</v>
      </c>
      <c r="P467" t="s">
        <v>470</v>
      </c>
      <c r="Q467" t="s">
        <v>127</v>
      </c>
      <c r="R467">
        <v>180</v>
      </c>
      <c r="Y467">
        <v>32.04</v>
      </c>
      <c r="Z467">
        <v>15.4</v>
      </c>
      <c r="AA467">
        <v>64.69</v>
      </c>
      <c r="AB467">
        <v>47.55</v>
      </c>
      <c r="AC467" s="784"/>
      <c r="AD467" s="1150"/>
      <c r="AE467" s="1150"/>
      <c r="AF467" s="1150"/>
      <c r="AG467" s="1150"/>
      <c r="AH467" s="1150"/>
      <c r="AI467" s="1150"/>
      <c r="AJ467" s="1150"/>
      <c r="AK467" s="1150"/>
      <c r="AL467" s="1150"/>
      <c r="AM467" s="1150"/>
      <c r="AN467" s="1150">
        <v>0.242600893096964</v>
      </c>
      <c r="AO467" s="1150">
        <v>0.22705143701316099</v>
      </c>
      <c r="AP467" s="1150">
        <v>0.27592363789778102</v>
      </c>
      <c r="AQ467" s="1150">
        <v>0.227618016384636</v>
      </c>
      <c r="AR467" s="1150">
        <v>0.231772931775449</v>
      </c>
      <c r="AS467" s="1150">
        <v>0.199792673918882</v>
      </c>
    </row>
    <row r="468" spans="1:45" x14ac:dyDescent="0.2">
      <c r="A468">
        <v>60524</v>
      </c>
      <c r="B468" t="s">
        <v>1097</v>
      </c>
      <c r="C468" s="783">
        <v>42916</v>
      </c>
      <c r="D468">
        <v>2017</v>
      </c>
      <c r="E468" t="s">
        <v>4</v>
      </c>
      <c r="F468" t="s">
        <v>31</v>
      </c>
      <c r="G468" s="912">
        <v>44.154820999999998</v>
      </c>
      <c r="H468" s="912">
        <v>-93.916580999999994</v>
      </c>
      <c r="I468" s="912">
        <v>3.811782</v>
      </c>
      <c r="J468" t="s">
        <v>74</v>
      </c>
      <c r="K468" t="s">
        <v>479</v>
      </c>
      <c r="L468" s="912">
        <v>8.23</v>
      </c>
      <c r="M468">
        <v>5.5</v>
      </c>
      <c r="N468" s="912">
        <v>1.4963636363636363</v>
      </c>
      <c r="O468" t="s">
        <v>127</v>
      </c>
      <c r="P468" t="s">
        <v>470</v>
      </c>
      <c r="Q468" t="s">
        <v>127</v>
      </c>
      <c r="R468">
        <v>180</v>
      </c>
      <c r="Y468">
        <v>28.61</v>
      </c>
      <c r="Z468">
        <v>13.98</v>
      </c>
      <c r="AA468">
        <v>111.64</v>
      </c>
      <c r="AB468">
        <v>76.97</v>
      </c>
      <c r="AC468" s="784"/>
      <c r="AD468" s="1150"/>
      <c r="AE468" s="1150"/>
      <c r="AF468" s="1150"/>
      <c r="AG468" s="1150"/>
      <c r="AH468" s="1150"/>
      <c r="AI468" s="1150"/>
      <c r="AJ468" s="1150"/>
      <c r="AK468" s="1150"/>
      <c r="AL468" s="1150"/>
      <c r="AM468" s="1150"/>
      <c r="AN468" s="1150">
        <v>0.21710253217102499</v>
      </c>
      <c r="AO468" s="1150">
        <v>0.193399750933997</v>
      </c>
      <c r="AP468" s="1150">
        <v>0.213031958933598</v>
      </c>
      <c r="AQ468" s="1150">
        <v>0.219510170195101</v>
      </c>
      <c r="AR468" s="1150">
        <v>0.21419676214196701</v>
      </c>
      <c r="AS468" s="1150">
        <v>0.22034039020340301</v>
      </c>
    </row>
    <row r="469" spans="1:45" x14ac:dyDescent="0.2">
      <c r="A469">
        <v>60533</v>
      </c>
      <c r="B469" t="s">
        <v>1098</v>
      </c>
      <c r="C469" s="783">
        <v>42916</v>
      </c>
      <c r="D469">
        <v>2017</v>
      </c>
      <c r="E469" t="s">
        <v>4</v>
      </c>
      <c r="F469" t="s">
        <v>31</v>
      </c>
      <c r="G469" s="912">
        <v>44.274371000000002</v>
      </c>
      <c r="H469" s="912">
        <v>-93.310440999999997</v>
      </c>
      <c r="I469" s="912">
        <v>3.8193519999999999</v>
      </c>
      <c r="J469" t="s">
        <v>74</v>
      </c>
      <c r="K469" t="s">
        <v>479</v>
      </c>
      <c r="L469" s="912">
        <v>7.89</v>
      </c>
      <c r="M469">
        <v>5.5</v>
      </c>
      <c r="N469" s="912">
        <v>1.4345454545454546</v>
      </c>
      <c r="O469" t="s">
        <v>127</v>
      </c>
      <c r="P469" t="s">
        <v>470</v>
      </c>
      <c r="Q469" t="s">
        <v>127</v>
      </c>
      <c r="R469">
        <v>180</v>
      </c>
      <c r="Y469">
        <v>31.23</v>
      </c>
      <c r="Z469">
        <v>14.66</v>
      </c>
      <c r="AA469">
        <v>118.57</v>
      </c>
      <c r="AB469">
        <v>81.48</v>
      </c>
      <c r="AC469" s="784"/>
      <c r="AD469" s="1150"/>
      <c r="AE469" s="1150"/>
      <c r="AF469" s="1150"/>
      <c r="AG469" s="1150"/>
      <c r="AH469" s="1150"/>
      <c r="AI469" s="1150"/>
      <c r="AJ469" s="1150"/>
      <c r="AK469" s="1150"/>
      <c r="AL469" s="1150"/>
      <c r="AM469" s="1150"/>
      <c r="AN469" s="1150">
        <v>0.19748858447488499</v>
      </c>
      <c r="AO469" s="1150">
        <v>0.184433374844333</v>
      </c>
      <c r="AP469" s="1150">
        <v>0.21396340453717499</v>
      </c>
      <c r="AQ469" s="1150">
        <v>0.20377750103777501</v>
      </c>
      <c r="AR469" s="1150">
        <v>0.19792444997924399</v>
      </c>
      <c r="AS469" s="1150">
        <v>0.20570776255707701</v>
      </c>
    </row>
    <row r="470" spans="1:45" x14ac:dyDescent="0.2">
      <c r="A470">
        <v>61884</v>
      </c>
      <c r="B470" t="s">
        <v>1096</v>
      </c>
      <c r="C470" s="783">
        <v>43080</v>
      </c>
      <c r="D470">
        <v>2017</v>
      </c>
      <c r="E470" t="s">
        <v>3</v>
      </c>
      <c r="F470" t="s">
        <v>49</v>
      </c>
      <c r="G470" s="912">
        <v>40.721688</v>
      </c>
      <c r="H470" s="912">
        <v>-99.041200000000003</v>
      </c>
      <c r="I470" s="912">
        <v>4.4135749999999998</v>
      </c>
      <c r="J470" t="s">
        <v>74</v>
      </c>
      <c r="K470" t="s">
        <v>479</v>
      </c>
      <c r="L470" s="912">
        <v>7.2467200000000007</v>
      </c>
      <c r="M470">
        <v>5.76</v>
      </c>
      <c r="N470" s="912">
        <v>1.2581111111111112</v>
      </c>
      <c r="O470" t="s">
        <v>127</v>
      </c>
      <c r="P470" t="s">
        <v>470</v>
      </c>
      <c r="Q470" t="s">
        <v>127</v>
      </c>
      <c r="R470">
        <v>180</v>
      </c>
      <c r="Y470">
        <v>28.24</v>
      </c>
      <c r="Z470">
        <v>26.98</v>
      </c>
      <c r="AA470">
        <v>86.89</v>
      </c>
      <c r="AB470">
        <v>60.11</v>
      </c>
      <c r="AC470" s="784"/>
      <c r="AD470" s="1150"/>
      <c r="AE470" s="1150"/>
      <c r="AF470" s="1150"/>
      <c r="AG470" s="1150"/>
      <c r="AH470" s="1150"/>
      <c r="AI470" s="1150"/>
      <c r="AJ470" s="1150"/>
      <c r="AK470" s="1150"/>
      <c r="AL470" s="1150"/>
      <c r="AM470" s="1150"/>
      <c r="AN470" s="1150">
        <v>0.21964976534753899</v>
      </c>
      <c r="AO470" s="1150">
        <v>0.20999809741247999</v>
      </c>
      <c r="AP470" s="1150">
        <v>0.22434650753895899</v>
      </c>
      <c r="AQ470" s="1150">
        <v>0.24271863901572799</v>
      </c>
      <c r="AR470" s="1150">
        <v>0.246860730593607</v>
      </c>
      <c r="AS470" s="1150">
        <v>0.22838977676306399</v>
      </c>
    </row>
    <row r="471" spans="1:45" x14ac:dyDescent="0.2">
      <c r="A471">
        <v>61755</v>
      </c>
      <c r="B471" t="s">
        <v>1095</v>
      </c>
      <c r="C471" s="783">
        <v>42826</v>
      </c>
      <c r="D471">
        <v>2017</v>
      </c>
      <c r="E471" t="s">
        <v>6</v>
      </c>
      <c r="F471" t="s">
        <v>23</v>
      </c>
      <c r="G471" s="912">
        <v>42.488219999999998</v>
      </c>
      <c r="H471" s="912">
        <v>-73.241979999999998</v>
      </c>
      <c r="I471" s="912">
        <v>3.6880440000000001</v>
      </c>
      <c r="J471" t="s">
        <v>74</v>
      </c>
      <c r="K471" t="s">
        <v>479</v>
      </c>
      <c r="L471" s="912">
        <v>6.8</v>
      </c>
      <c r="M471">
        <v>5.8</v>
      </c>
      <c r="N471" s="912">
        <v>1.1724137931034482</v>
      </c>
      <c r="O471" t="s">
        <v>486</v>
      </c>
      <c r="P471" t="s">
        <v>486</v>
      </c>
      <c r="Q471">
        <v>25</v>
      </c>
      <c r="R471">
        <v>180</v>
      </c>
      <c r="Y471">
        <v>29.61</v>
      </c>
      <c r="Z471">
        <v>3.05</v>
      </c>
      <c r="AA471">
        <v>214.9</v>
      </c>
      <c r="AB471">
        <v>147.36000000000001</v>
      </c>
      <c r="AC471" s="784"/>
      <c r="AD471" s="1150"/>
      <c r="AE471" s="1150"/>
      <c r="AF471" s="1150"/>
      <c r="AG471" s="1150"/>
      <c r="AH471" s="1150"/>
      <c r="AI471" s="1150"/>
      <c r="AJ471" s="1150"/>
      <c r="AK471" s="1150"/>
      <c r="AL471" s="1150"/>
      <c r="AM471" s="1150"/>
      <c r="AN471" s="1150">
        <v>8.2624783498661605E-2</v>
      </c>
      <c r="AO471" s="1150">
        <v>9.0182648401826396E-2</v>
      </c>
      <c r="AP471" s="1150">
        <v>0.10267492619810301</v>
      </c>
      <c r="AQ471" s="1150">
        <v>9.4059990552668796E-2</v>
      </c>
      <c r="AR471" s="1150">
        <v>0.109136356479294</v>
      </c>
      <c r="AS471" s="1150">
        <v>9.4512675169264607E-2</v>
      </c>
    </row>
    <row r="472" spans="1:45" x14ac:dyDescent="0.2">
      <c r="A472">
        <v>60520</v>
      </c>
      <c r="B472" t="s">
        <v>1093</v>
      </c>
      <c r="C472" s="783">
        <v>42916</v>
      </c>
      <c r="D472">
        <v>2017</v>
      </c>
      <c r="E472" t="s">
        <v>4</v>
      </c>
      <c r="F472" t="s">
        <v>31</v>
      </c>
      <c r="G472" s="912">
        <v>45.248860999999998</v>
      </c>
      <c r="H472" s="912">
        <v>-94.110791000000006</v>
      </c>
      <c r="I472" s="912">
        <v>3.793933</v>
      </c>
      <c r="J472" t="s">
        <v>74</v>
      </c>
      <c r="K472" t="s">
        <v>479</v>
      </c>
      <c r="L472" s="912">
        <v>9.1199999999999992</v>
      </c>
      <c r="M472">
        <v>6</v>
      </c>
      <c r="N472" s="912">
        <v>1.5199999999999998</v>
      </c>
      <c r="O472" t="s">
        <v>127</v>
      </c>
      <c r="P472" t="s">
        <v>470</v>
      </c>
      <c r="Q472" t="s">
        <v>127</v>
      </c>
      <c r="R472">
        <v>180</v>
      </c>
      <c r="Y472">
        <v>33.85</v>
      </c>
      <c r="Z472">
        <v>14.27</v>
      </c>
      <c r="AA472">
        <v>104.53</v>
      </c>
      <c r="AB472">
        <v>72.16</v>
      </c>
      <c r="AC472" s="784"/>
      <c r="AD472" s="1150"/>
      <c r="AE472" s="1150"/>
      <c r="AF472" s="1150"/>
      <c r="AG472" s="1150"/>
      <c r="AH472" s="1150"/>
      <c r="AI472" s="1150"/>
      <c r="AJ472" s="1150"/>
      <c r="AK472" s="1150"/>
      <c r="AL472" s="1150"/>
      <c r="AM472" s="1150"/>
      <c r="AN472" s="1150">
        <v>0.22363013698630099</v>
      </c>
      <c r="AO472" s="1150">
        <v>0.202720700152207</v>
      </c>
      <c r="AP472" s="1150">
        <v>0.21711824529447399</v>
      </c>
      <c r="AQ472" s="1150">
        <v>0.21510654490106501</v>
      </c>
      <c r="AR472" s="1150">
        <v>0.21856925418569201</v>
      </c>
      <c r="AS472" s="1150">
        <v>0.23980213089802099</v>
      </c>
    </row>
    <row r="473" spans="1:45" x14ac:dyDescent="0.2">
      <c r="A473">
        <v>61510</v>
      </c>
      <c r="B473" t="s">
        <v>1094</v>
      </c>
      <c r="C473" s="783">
        <v>43099</v>
      </c>
      <c r="D473">
        <v>2017</v>
      </c>
      <c r="E473" t="s">
        <v>5</v>
      </c>
      <c r="F473" t="s">
        <v>30</v>
      </c>
      <c r="G473" s="912">
        <v>43.317110999999997</v>
      </c>
      <c r="H473" s="912">
        <v>-77.743640999999997</v>
      </c>
      <c r="I473" s="912">
        <v>3.7028020000000001</v>
      </c>
      <c r="J473" t="s">
        <v>74</v>
      </c>
      <c r="K473" t="s">
        <v>479</v>
      </c>
      <c r="L473" s="912">
        <v>8.4</v>
      </c>
      <c r="M473">
        <v>6</v>
      </c>
      <c r="N473" s="912">
        <v>1.4000000000000001</v>
      </c>
      <c r="O473" t="s">
        <v>486</v>
      </c>
      <c r="P473" t="s">
        <v>486</v>
      </c>
      <c r="Q473">
        <v>20</v>
      </c>
      <c r="R473">
        <v>180</v>
      </c>
      <c r="Y473">
        <v>25.3</v>
      </c>
      <c r="Z473">
        <v>10.66</v>
      </c>
      <c r="AA473">
        <v>115.08</v>
      </c>
      <c r="AB473">
        <v>80.45</v>
      </c>
      <c r="AC473" s="784"/>
      <c r="AD473" s="1150"/>
      <c r="AE473" s="1150"/>
      <c r="AF473" s="1150"/>
      <c r="AG473" s="1150"/>
      <c r="AH473" s="1150"/>
      <c r="AI473" s="1150"/>
      <c r="AJ473" s="1150"/>
      <c r="AK473" s="1150"/>
      <c r="AL473" s="1150"/>
      <c r="AM473" s="1150"/>
      <c r="AN473" s="1150">
        <v>0.16769406392694</v>
      </c>
      <c r="AO473" s="1150">
        <v>0.16995814307458099</v>
      </c>
      <c r="AP473" s="1150">
        <v>0.17158090467516601</v>
      </c>
      <c r="AQ473" s="1150">
        <v>0.171670471841704</v>
      </c>
      <c r="AR473" s="1150">
        <v>0.17829147640791401</v>
      </c>
      <c r="AS473" s="1150">
        <v>0.17414383561643801</v>
      </c>
    </row>
    <row r="474" spans="1:45" x14ac:dyDescent="0.2">
      <c r="A474">
        <v>60522</v>
      </c>
      <c r="B474" t="s">
        <v>1091</v>
      </c>
      <c r="C474" s="783">
        <v>42825</v>
      </c>
      <c r="D474">
        <v>2017</v>
      </c>
      <c r="E474" t="s">
        <v>4</v>
      </c>
      <c r="F474" t="s">
        <v>31</v>
      </c>
      <c r="G474" s="912">
        <v>45.452581000000002</v>
      </c>
      <c r="H474" s="912">
        <v>-92.901579999999996</v>
      </c>
      <c r="I474" s="912">
        <v>3.7746749999999998</v>
      </c>
      <c r="J474" t="s">
        <v>74</v>
      </c>
      <c r="K474" t="s">
        <v>479</v>
      </c>
      <c r="L474" s="912">
        <v>9.6</v>
      </c>
      <c r="M474">
        <v>6.5</v>
      </c>
      <c r="N474" s="912">
        <v>1.4769230769230768</v>
      </c>
      <c r="O474" t="s">
        <v>127</v>
      </c>
      <c r="P474" t="s">
        <v>470</v>
      </c>
      <c r="Q474" t="s">
        <v>127</v>
      </c>
      <c r="R474">
        <v>180</v>
      </c>
      <c r="Y474">
        <v>37.450000000000003</v>
      </c>
      <c r="Z474">
        <v>14.11</v>
      </c>
      <c r="AA474">
        <v>121.22</v>
      </c>
      <c r="AB474">
        <v>83.49</v>
      </c>
      <c r="AC474" s="784"/>
      <c r="AD474" s="1150"/>
      <c r="AE474" s="1150"/>
      <c r="AF474" s="1150"/>
      <c r="AG474" s="1150"/>
      <c r="AH474" s="1150"/>
      <c r="AI474" s="1150"/>
      <c r="AJ474" s="1150"/>
      <c r="AK474" s="1150"/>
      <c r="AL474" s="1150"/>
      <c r="AM474" s="1150"/>
      <c r="AN474" s="1150">
        <v>0.19917456972251399</v>
      </c>
      <c r="AO474" s="1150">
        <v>0.17316473480857</v>
      </c>
      <c r="AP474" s="1150">
        <v>0.191081686983326</v>
      </c>
      <c r="AQ474" s="1150">
        <v>0.19673340358271801</v>
      </c>
      <c r="AR474" s="1150">
        <v>0.191587636108184</v>
      </c>
      <c r="AS474" s="1150">
        <v>0.2036354056902</v>
      </c>
    </row>
    <row r="475" spans="1:45" x14ac:dyDescent="0.2">
      <c r="A475">
        <v>60523</v>
      </c>
      <c r="B475" t="s">
        <v>1090</v>
      </c>
      <c r="C475" s="783">
        <v>42916</v>
      </c>
      <c r="D475">
        <v>2017</v>
      </c>
      <c r="E475" t="s">
        <v>4</v>
      </c>
      <c r="F475" t="s">
        <v>31</v>
      </c>
      <c r="G475" s="912">
        <v>44.026231000000003</v>
      </c>
      <c r="H475" s="912">
        <v>-92.881180999999998</v>
      </c>
      <c r="I475" s="912">
        <v>3.8078530000000002</v>
      </c>
      <c r="J475" t="s">
        <v>74</v>
      </c>
      <c r="K475" t="s">
        <v>479</v>
      </c>
      <c r="L475" s="912">
        <v>9.9</v>
      </c>
      <c r="M475">
        <v>6.5</v>
      </c>
      <c r="N475" s="912">
        <v>1.5230769230769232</v>
      </c>
      <c r="O475" t="s">
        <v>127</v>
      </c>
      <c r="P475" t="s">
        <v>470</v>
      </c>
      <c r="Q475" t="s">
        <v>127</v>
      </c>
      <c r="R475">
        <v>180</v>
      </c>
      <c r="Y475">
        <v>30.74</v>
      </c>
      <c r="Z475">
        <v>13.86</v>
      </c>
      <c r="AA475">
        <v>111.08</v>
      </c>
      <c r="AB475">
        <v>76.7</v>
      </c>
      <c r="AC475" s="784"/>
      <c r="AD475" s="1150"/>
      <c r="AE475" s="1150"/>
      <c r="AF475" s="1150"/>
      <c r="AG475" s="1150"/>
      <c r="AH475" s="1150"/>
      <c r="AI475" s="1150"/>
      <c r="AJ475" s="1150"/>
      <c r="AK475" s="1150"/>
      <c r="AL475" s="1150"/>
      <c r="AM475" s="1150"/>
      <c r="AN475" s="1150">
        <v>0.21956445381102899</v>
      </c>
      <c r="AO475" s="1150">
        <v>0.190937829293993</v>
      </c>
      <c r="AP475" s="1150">
        <v>0.21442833123160901</v>
      </c>
      <c r="AQ475" s="1150">
        <v>0.22725676150333601</v>
      </c>
      <c r="AR475" s="1150">
        <v>0.21657885493501899</v>
      </c>
      <c r="AS475" s="1150">
        <v>0.22195293291183699</v>
      </c>
    </row>
    <row r="476" spans="1:45" x14ac:dyDescent="0.2">
      <c r="A476">
        <v>60621</v>
      </c>
      <c r="B476" t="s">
        <v>1092</v>
      </c>
      <c r="C476" s="783">
        <v>42964</v>
      </c>
      <c r="D476">
        <v>2017</v>
      </c>
      <c r="E476" t="s">
        <v>6</v>
      </c>
      <c r="F476" t="s">
        <v>23</v>
      </c>
      <c r="G476" s="912">
        <v>42.219400999999998</v>
      </c>
      <c r="H476" s="912">
        <v>-71.790250999999998</v>
      </c>
      <c r="I476" s="912">
        <v>3.833002</v>
      </c>
      <c r="J476" t="s">
        <v>74</v>
      </c>
      <c r="K476" t="s">
        <v>479</v>
      </c>
      <c r="L476" s="912">
        <v>8.1</v>
      </c>
      <c r="M476">
        <v>6.5</v>
      </c>
      <c r="N476" s="912">
        <v>1.2461538461538462</v>
      </c>
      <c r="O476" t="s">
        <v>486</v>
      </c>
      <c r="P476" t="s">
        <v>486</v>
      </c>
      <c r="Q476">
        <v>25</v>
      </c>
      <c r="R476">
        <v>180</v>
      </c>
      <c r="Y476">
        <v>29.78</v>
      </c>
      <c r="Z476">
        <v>3.06</v>
      </c>
      <c r="AA476">
        <v>164.51</v>
      </c>
      <c r="AB476">
        <v>111.51</v>
      </c>
      <c r="AC476" s="784"/>
      <c r="AD476" s="1150"/>
      <c r="AE476" s="1150"/>
      <c r="AF476" s="1150"/>
      <c r="AG476" s="1150"/>
      <c r="AH476" s="1150"/>
      <c r="AI476" s="1150"/>
      <c r="AJ476" s="1150"/>
      <c r="AK476" s="1150"/>
      <c r="AL476" s="1150"/>
      <c r="AM476" s="1150"/>
      <c r="AN476" s="1150">
        <v>0.142588689848963</v>
      </c>
      <c r="AO476" s="1150">
        <v>0.14629434492448101</v>
      </c>
      <c r="AP476" s="1150">
        <v>9.8535799355471396E-2</v>
      </c>
      <c r="AQ476" s="1150">
        <v>0.10955391640323101</v>
      </c>
      <c r="AR476" s="1150">
        <v>0.16392694063926899</v>
      </c>
      <c r="AS476" s="1150">
        <v>0.15454864769933199</v>
      </c>
    </row>
    <row r="477" spans="1:45" x14ac:dyDescent="0.2">
      <c r="A477">
        <v>61325</v>
      </c>
      <c r="B477" t="s">
        <v>1089</v>
      </c>
      <c r="C477" s="783">
        <v>42978</v>
      </c>
      <c r="D477">
        <v>2017</v>
      </c>
      <c r="E477" t="s">
        <v>73</v>
      </c>
      <c r="F477" t="s">
        <v>260</v>
      </c>
      <c r="G477" s="912">
        <v>32.878999999999998</v>
      </c>
      <c r="H477" s="912">
        <v>-81.132999999999996</v>
      </c>
      <c r="I477" s="912">
        <v>4.6632319999999998</v>
      </c>
      <c r="J477" t="s">
        <v>74</v>
      </c>
      <c r="K477" t="s">
        <v>479</v>
      </c>
      <c r="L477" s="912">
        <v>9.91</v>
      </c>
      <c r="M477">
        <v>6.8</v>
      </c>
      <c r="N477" s="912">
        <v>1.4573529411764707</v>
      </c>
      <c r="O477" t="s">
        <v>127</v>
      </c>
      <c r="P477" t="s">
        <v>470</v>
      </c>
      <c r="Q477" t="s">
        <v>127</v>
      </c>
      <c r="R477">
        <v>180</v>
      </c>
      <c r="Y477">
        <v>32.29</v>
      </c>
      <c r="Z477">
        <v>16.48</v>
      </c>
      <c r="AA477">
        <v>63.74</v>
      </c>
      <c r="AB477">
        <v>47.08</v>
      </c>
      <c r="AC477" s="784"/>
      <c r="AD477" s="1150"/>
      <c r="AE477" s="1150"/>
      <c r="AF477" s="1150"/>
      <c r="AG477" s="1150"/>
      <c r="AH477" s="1150"/>
      <c r="AI477" s="1150"/>
      <c r="AJ477" s="1150"/>
      <c r="AK477" s="1150"/>
      <c r="AL477" s="1150"/>
      <c r="AM477" s="1150"/>
      <c r="AN477" s="1150">
        <v>0.23546199301638401</v>
      </c>
      <c r="AO477" s="1150">
        <v>0.22070574805264501</v>
      </c>
      <c r="AP477" s="1150">
        <v>0.215431801135754</v>
      </c>
      <c r="AQ477" s="1150">
        <v>0.21667673918882599</v>
      </c>
      <c r="AR477" s="1150">
        <v>0.232373086220789</v>
      </c>
      <c r="AS477" s="1150">
        <v>0.21110327692720901</v>
      </c>
    </row>
    <row r="478" spans="1:45" x14ac:dyDescent="0.2">
      <c r="A478">
        <v>61006</v>
      </c>
      <c r="B478" t="s">
        <v>1088</v>
      </c>
      <c r="C478" s="783">
        <v>43075</v>
      </c>
      <c r="D478">
        <v>2017</v>
      </c>
      <c r="E478" t="s">
        <v>7</v>
      </c>
      <c r="F478" t="s">
        <v>28</v>
      </c>
      <c r="G478" s="912">
        <v>38.690185999999997</v>
      </c>
      <c r="H478" s="912">
        <v>-121.5865</v>
      </c>
      <c r="I478" s="912">
        <v>5.0432680000000003</v>
      </c>
      <c r="J478" t="s">
        <v>74</v>
      </c>
      <c r="K478" t="s">
        <v>479</v>
      </c>
      <c r="L478" s="912">
        <v>7.9089999999999989</v>
      </c>
      <c r="M478">
        <v>6.8000000000000007</v>
      </c>
      <c r="N478" s="912">
        <v>1.1630882352941174</v>
      </c>
      <c r="O478" t="s">
        <v>127</v>
      </c>
      <c r="P478" t="s">
        <v>470</v>
      </c>
      <c r="Q478" t="s">
        <v>127</v>
      </c>
      <c r="R478">
        <v>180</v>
      </c>
      <c r="Y478">
        <v>37.049999999999997</v>
      </c>
      <c r="Z478">
        <v>6.37</v>
      </c>
      <c r="AA478">
        <v>97.95</v>
      </c>
      <c r="AB478">
        <v>67.63</v>
      </c>
      <c r="AC478" s="784">
        <v>67.97462959882759</v>
      </c>
      <c r="AD478" s="1150"/>
      <c r="AE478" s="1150"/>
      <c r="AF478" s="1150"/>
      <c r="AG478" s="1150"/>
      <c r="AH478" s="1150"/>
      <c r="AI478" s="1150"/>
      <c r="AJ478" s="1150"/>
      <c r="AK478" s="1150"/>
      <c r="AL478" s="1150"/>
      <c r="AM478" s="1150"/>
      <c r="AN478" s="1150">
        <v>3.9266048885307499E-2</v>
      </c>
      <c r="AO478" s="1150">
        <v>0.24984891216760599</v>
      </c>
      <c r="AP478" s="1150">
        <v>0.240912621879352</v>
      </c>
      <c r="AQ478" s="1150">
        <v>0.22000067150147701</v>
      </c>
      <c r="AR478" s="1150">
        <v>0.24952994896588701</v>
      </c>
      <c r="AS478" s="1150">
        <v>0.19790827289820001</v>
      </c>
    </row>
    <row r="479" spans="1:45" x14ac:dyDescent="0.2">
      <c r="A479">
        <v>61388</v>
      </c>
      <c r="B479" t="s">
        <v>1087</v>
      </c>
      <c r="C479" s="783">
        <v>42885</v>
      </c>
      <c r="D479">
        <v>2017</v>
      </c>
      <c r="E479" t="s">
        <v>73</v>
      </c>
      <c r="F479" t="s">
        <v>27</v>
      </c>
      <c r="G479" s="912">
        <v>30.518781000000001</v>
      </c>
      <c r="H479" s="912">
        <v>-81.681741000000002</v>
      </c>
      <c r="I479" s="912">
        <v>4.7381010000000003</v>
      </c>
      <c r="J479" t="s">
        <v>74</v>
      </c>
      <c r="K479" t="s">
        <v>479</v>
      </c>
      <c r="L479" s="912">
        <v>7.5</v>
      </c>
      <c r="M479">
        <v>7.1</v>
      </c>
      <c r="N479" s="912">
        <v>1.0563380281690142</v>
      </c>
      <c r="O479" t="s">
        <v>127</v>
      </c>
      <c r="P479" t="s">
        <v>470</v>
      </c>
      <c r="Q479" t="s">
        <v>127</v>
      </c>
      <c r="R479">
        <v>180</v>
      </c>
      <c r="AA479">
        <v>96.76</v>
      </c>
      <c r="AB479">
        <v>66.11</v>
      </c>
      <c r="AC479" s="784">
        <v>65.793579167335835</v>
      </c>
      <c r="AD479" s="1150"/>
      <c r="AE479" s="1150"/>
      <c r="AF479" s="1150"/>
      <c r="AG479" s="1150"/>
      <c r="AH479" s="1150"/>
      <c r="AI479" s="1150"/>
      <c r="AJ479" s="1150"/>
      <c r="AK479" s="1150"/>
      <c r="AL479" s="1150"/>
      <c r="AM479" s="1150"/>
      <c r="AN479" s="1150">
        <v>0.161843205350826</v>
      </c>
      <c r="AO479" s="1150">
        <v>0.234130812270885</v>
      </c>
      <c r="AP479" s="1150">
        <v>0.227718771646271</v>
      </c>
      <c r="AQ479" s="1150">
        <v>0.22938774197697601</v>
      </c>
      <c r="AR479" s="1150">
        <v>0.19599331146697499</v>
      </c>
      <c r="AS479" s="1150">
        <v>0.22419448196025399</v>
      </c>
    </row>
    <row r="480" spans="1:45" x14ac:dyDescent="0.2">
      <c r="A480">
        <v>61680</v>
      </c>
      <c r="B480" t="s">
        <v>1086</v>
      </c>
      <c r="C480" s="783">
        <v>43099</v>
      </c>
      <c r="D480">
        <v>2017</v>
      </c>
      <c r="E480" t="s">
        <v>4</v>
      </c>
      <c r="F480" t="s">
        <v>31</v>
      </c>
      <c r="G480" s="912">
        <v>45.210709999999999</v>
      </c>
      <c r="H480" s="912">
        <v>-93.882570000000001</v>
      </c>
      <c r="I480" s="912">
        <v>3.8018740000000002</v>
      </c>
      <c r="J480" t="s">
        <v>74</v>
      </c>
      <c r="K480" t="s">
        <v>479</v>
      </c>
      <c r="L480" s="912">
        <v>8.69</v>
      </c>
      <c r="M480">
        <v>7.11</v>
      </c>
      <c r="N480" s="912">
        <v>1.2222222222222221</v>
      </c>
      <c r="O480" t="s">
        <v>127</v>
      </c>
      <c r="P480" t="s">
        <v>470</v>
      </c>
      <c r="Q480" t="s">
        <v>127</v>
      </c>
      <c r="R480">
        <v>180</v>
      </c>
      <c r="Y480">
        <v>33.85</v>
      </c>
      <c r="Z480">
        <v>14.77</v>
      </c>
      <c r="AA480">
        <v>75.58</v>
      </c>
      <c r="AB480">
        <v>53.82</v>
      </c>
      <c r="AC480" s="784"/>
      <c r="AD480" s="1150"/>
      <c r="AE480" s="1150"/>
      <c r="AF480" s="1150"/>
      <c r="AG480" s="1150"/>
      <c r="AH480" s="1150"/>
      <c r="AI480" s="1150"/>
      <c r="AJ480" s="1150"/>
      <c r="AK480" s="1150"/>
      <c r="AL480" s="1150"/>
      <c r="AM480" s="1150"/>
      <c r="AN480" s="1150">
        <v>0.18186167787346899</v>
      </c>
      <c r="AO480" s="1150">
        <v>0.179951062559004</v>
      </c>
      <c r="AP480" s="1150">
        <v>0.191596279131729</v>
      </c>
      <c r="AQ480" s="1150">
        <v>0.20336011405891699</v>
      </c>
      <c r="AR480" s="1150"/>
      <c r="AS480" s="1150">
        <v>0.16232202377511801</v>
      </c>
    </row>
    <row r="481" spans="1:45" x14ac:dyDescent="0.2">
      <c r="A481">
        <v>60680</v>
      </c>
      <c r="B481" t="s">
        <v>1085</v>
      </c>
      <c r="C481" s="783">
        <v>42947</v>
      </c>
      <c r="D481">
        <v>2017</v>
      </c>
      <c r="E481" t="s">
        <v>73</v>
      </c>
      <c r="F481" t="s">
        <v>34</v>
      </c>
      <c r="G481" s="912">
        <v>33.626331</v>
      </c>
      <c r="H481" s="912">
        <v>-85.940360999999996</v>
      </c>
      <c r="I481" s="912">
        <v>4.4620499999999996</v>
      </c>
      <c r="J481" t="s">
        <v>74</v>
      </c>
      <c r="K481" t="s">
        <v>485</v>
      </c>
      <c r="L481" s="912">
        <v>9.6999999999999993</v>
      </c>
      <c r="M481">
        <v>7.4</v>
      </c>
      <c r="N481" s="912">
        <v>1.3108108108108107</v>
      </c>
      <c r="O481" t="s">
        <v>486</v>
      </c>
      <c r="P481" t="s">
        <v>486</v>
      </c>
      <c r="Q481">
        <v>20</v>
      </c>
      <c r="R481">
        <v>180</v>
      </c>
      <c r="Y481">
        <v>29.1</v>
      </c>
      <c r="Z481">
        <v>34.47</v>
      </c>
      <c r="AA481">
        <v>149.11000000000001</v>
      </c>
      <c r="AB481">
        <v>100.97</v>
      </c>
      <c r="AC481" s="784"/>
      <c r="AD481" s="1150"/>
      <c r="AE481" s="1150"/>
      <c r="AF481" s="1150"/>
      <c r="AG481" s="1150"/>
      <c r="AH481" s="1150"/>
      <c r="AI481" s="1150"/>
      <c r="AJ481" s="1150"/>
      <c r="AK481" s="1150"/>
      <c r="AL481" s="1150"/>
      <c r="AM481" s="1150"/>
      <c r="AN481" s="1150">
        <v>0.26484018264840098</v>
      </c>
      <c r="AO481" s="1150">
        <v>0.13683203751696901</v>
      </c>
      <c r="AP481" s="1150">
        <v>0.182226283660709</v>
      </c>
      <c r="AQ481" s="1150">
        <v>0.177264593360483</v>
      </c>
      <c r="AR481" s="1150">
        <v>0.17791250154263799</v>
      </c>
      <c r="AS481" s="1150">
        <v>0.16571023077872299</v>
      </c>
    </row>
    <row r="482" spans="1:45" x14ac:dyDescent="0.2">
      <c r="A482">
        <v>60527</v>
      </c>
      <c r="B482" t="s">
        <v>1084</v>
      </c>
      <c r="C482" s="783">
        <v>42916</v>
      </c>
      <c r="D482">
        <v>2017</v>
      </c>
      <c r="E482" t="s">
        <v>4</v>
      </c>
      <c r="F482" t="s">
        <v>31</v>
      </c>
      <c r="G482" s="912">
        <v>45.195580999999997</v>
      </c>
      <c r="H482" s="912">
        <v>-93.812261000000007</v>
      </c>
      <c r="I482" s="912">
        <v>3.7973249999999998</v>
      </c>
      <c r="J482" t="s">
        <v>74</v>
      </c>
      <c r="K482" t="s">
        <v>479</v>
      </c>
      <c r="L482" s="912">
        <v>10.92</v>
      </c>
      <c r="M482">
        <v>7.5</v>
      </c>
      <c r="N482" s="912">
        <v>1.456</v>
      </c>
      <c r="O482" t="s">
        <v>127</v>
      </c>
      <c r="P482" t="s">
        <v>470</v>
      </c>
      <c r="Q482" t="s">
        <v>127</v>
      </c>
      <c r="R482">
        <v>180</v>
      </c>
      <c r="Y482">
        <v>33.92</v>
      </c>
      <c r="Z482">
        <v>14.27</v>
      </c>
      <c r="AA482">
        <v>115.78</v>
      </c>
      <c r="AB482">
        <v>79.66</v>
      </c>
      <c r="AC482" s="784"/>
      <c r="AD482" s="1150"/>
      <c r="AE482" s="1150"/>
      <c r="AF482" s="1150"/>
      <c r="AG482" s="1150"/>
      <c r="AH482" s="1150"/>
      <c r="AI482" s="1150"/>
      <c r="AJ482" s="1150"/>
      <c r="AK482" s="1150"/>
      <c r="AL482" s="1150"/>
      <c r="AM482" s="1150"/>
      <c r="AN482" s="1150">
        <v>0.20164383561643801</v>
      </c>
      <c r="AO482" s="1150">
        <v>0.192511415525114</v>
      </c>
      <c r="AP482" s="1150">
        <v>0.21363084395871201</v>
      </c>
      <c r="AQ482" s="1150">
        <v>0.19432267884322599</v>
      </c>
      <c r="AR482" s="1150">
        <v>0.201156773211567</v>
      </c>
      <c r="AS482" s="1150">
        <v>0.21251141552511399</v>
      </c>
    </row>
    <row r="483" spans="1:45" x14ac:dyDescent="0.2">
      <c r="A483">
        <v>60673</v>
      </c>
      <c r="B483" t="s">
        <v>1083</v>
      </c>
      <c r="C483" s="783">
        <v>43053</v>
      </c>
      <c r="D483">
        <v>2017</v>
      </c>
      <c r="E483" t="s">
        <v>3</v>
      </c>
      <c r="F483" t="s">
        <v>32</v>
      </c>
      <c r="G483" s="912">
        <v>37.043903</v>
      </c>
      <c r="H483" s="912">
        <v>-93.338970000000003</v>
      </c>
      <c r="I483" s="912">
        <v>4.3294249999999996</v>
      </c>
      <c r="J483" t="s">
        <v>74</v>
      </c>
      <c r="K483" t="s">
        <v>479</v>
      </c>
      <c r="L483" s="912">
        <v>11.087999999999999</v>
      </c>
      <c r="M483">
        <v>7.92</v>
      </c>
      <c r="N483" s="912">
        <v>1.4</v>
      </c>
      <c r="O483" t="s">
        <v>486</v>
      </c>
      <c r="P483" t="s">
        <v>486</v>
      </c>
      <c r="Q483">
        <v>25</v>
      </c>
      <c r="R483">
        <v>180</v>
      </c>
      <c r="Y483">
        <v>33.39</v>
      </c>
      <c r="Z483">
        <v>26.72</v>
      </c>
      <c r="AA483">
        <v>94.08</v>
      </c>
      <c r="AB483">
        <v>66.010000000000005</v>
      </c>
      <c r="AC483" s="784"/>
      <c r="AD483" s="1150"/>
      <c r="AE483" s="1150"/>
      <c r="AF483" s="1150"/>
      <c r="AG483" s="1150"/>
      <c r="AH483" s="1150"/>
      <c r="AI483" s="1150"/>
      <c r="AJ483" s="1150"/>
      <c r="AK483" s="1150"/>
      <c r="AL483" s="1150"/>
      <c r="AM483" s="1150"/>
      <c r="AN483" s="1150">
        <v>0.21672201466721999</v>
      </c>
      <c r="AO483" s="1150">
        <v>0.215496863613302</v>
      </c>
      <c r="AP483" s="1150">
        <v>0.205607992493238</v>
      </c>
      <c r="AQ483" s="1150">
        <v>0.20782885936995499</v>
      </c>
      <c r="AR483" s="1150">
        <v>0.204715534338822</v>
      </c>
      <c r="AS483" s="1150">
        <v>0.217067939670679</v>
      </c>
    </row>
    <row r="484" spans="1:45" x14ac:dyDescent="0.2">
      <c r="A484">
        <v>61559</v>
      </c>
      <c r="B484" t="s">
        <v>1082</v>
      </c>
      <c r="C484" s="783">
        <v>43099</v>
      </c>
      <c r="D484">
        <v>2017</v>
      </c>
      <c r="E484" t="s">
        <v>72</v>
      </c>
      <c r="F484" t="s">
        <v>29</v>
      </c>
      <c r="G484" s="912">
        <v>42.238970999999999</v>
      </c>
      <c r="H484" s="912">
        <v>-121.584171</v>
      </c>
      <c r="I484" s="912">
        <v>4.7318499999999997</v>
      </c>
      <c r="J484" t="s">
        <v>74</v>
      </c>
      <c r="K484" t="s">
        <v>479</v>
      </c>
      <c r="L484" s="912">
        <v>11.162880000000001</v>
      </c>
      <c r="M484">
        <v>8</v>
      </c>
      <c r="N484" s="912">
        <v>1.3953600000000002</v>
      </c>
      <c r="O484" t="s">
        <v>127</v>
      </c>
      <c r="P484" t="s">
        <v>470</v>
      </c>
      <c r="Q484" t="s">
        <v>127</v>
      </c>
      <c r="R484">
        <v>180</v>
      </c>
      <c r="Y484">
        <v>41.4</v>
      </c>
      <c r="Z484">
        <v>14.54</v>
      </c>
      <c r="AA484">
        <v>44.19</v>
      </c>
      <c r="AB484">
        <v>33.700000000000003</v>
      </c>
      <c r="AC484" s="784"/>
      <c r="AD484" s="1150"/>
      <c r="AE484" s="1150"/>
      <c r="AF484" s="1150"/>
      <c r="AG484" s="1150"/>
      <c r="AH484" s="1150"/>
      <c r="AI484" s="1150"/>
      <c r="AJ484" s="1150"/>
      <c r="AK484" s="1150"/>
      <c r="AL484" s="1150"/>
      <c r="AM484" s="1150"/>
      <c r="AN484" s="1150">
        <v>0.20709189497716801</v>
      </c>
      <c r="AO484" s="1150">
        <v>0.25766267123287601</v>
      </c>
      <c r="AP484" s="1150">
        <v>0.25461065573770397</v>
      </c>
      <c r="AQ484" s="1150">
        <v>0.242508561643835</v>
      </c>
      <c r="AR484" s="1150">
        <v>0.28199200913242001</v>
      </c>
      <c r="AS484" s="1150">
        <v>0.24787385844748799</v>
      </c>
    </row>
    <row r="485" spans="1:45" x14ac:dyDescent="0.2">
      <c r="A485">
        <v>61054</v>
      </c>
      <c r="B485" t="s">
        <v>1081</v>
      </c>
      <c r="C485" s="783">
        <v>43099</v>
      </c>
      <c r="D485">
        <v>2017</v>
      </c>
      <c r="E485" t="s">
        <v>1</v>
      </c>
      <c r="F485" t="s">
        <v>48</v>
      </c>
      <c r="G485" s="912">
        <v>40.138551</v>
      </c>
      <c r="H485" s="912">
        <v>-85.688340999999994</v>
      </c>
      <c r="I485" s="912">
        <v>3.9627659999999998</v>
      </c>
      <c r="J485" t="s">
        <v>74</v>
      </c>
      <c r="K485" t="s">
        <v>479</v>
      </c>
      <c r="L485" s="912">
        <v>10.199999999999999</v>
      </c>
      <c r="M485">
        <v>8.1</v>
      </c>
      <c r="N485" s="912">
        <v>1.2592592592592593</v>
      </c>
      <c r="O485" t="s">
        <v>127</v>
      </c>
      <c r="P485" t="s">
        <v>470</v>
      </c>
      <c r="Q485" t="s">
        <v>127</v>
      </c>
      <c r="R485">
        <v>180</v>
      </c>
      <c r="Y485">
        <v>32.979999999999997</v>
      </c>
      <c r="AA485">
        <v>69.78</v>
      </c>
      <c r="AB485">
        <v>50.43</v>
      </c>
      <c r="AC485" s="784"/>
      <c r="AD485" s="1150"/>
      <c r="AE485" s="1150"/>
      <c r="AF485" s="1150"/>
      <c r="AG485" s="1150"/>
      <c r="AH485" s="1150"/>
      <c r="AI485" s="1150"/>
      <c r="AJ485" s="1150"/>
      <c r="AK485" s="1150"/>
      <c r="AL485" s="1150"/>
      <c r="AM485" s="1150"/>
      <c r="AN485" s="1150">
        <v>0.19152714358193801</v>
      </c>
      <c r="AO485" s="1150">
        <v>0.19500817407971099</v>
      </c>
      <c r="AP485" s="1150">
        <v>0.189092401448199</v>
      </c>
      <c r="AQ485" s="1150">
        <v>0.19076610857432699</v>
      </c>
      <c r="AR485" s="1150">
        <v>0.210045662100456</v>
      </c>
      <c r="AS485" s="1150">
        <v>0.19736174530695</v>
      </c>
    </row>
    <row r="486" spans="1:45" x14ac:dyDescent="0.2">
      <c r="A486">
        <v>61324</v>
      </c>
      <c r="B486" t="s">
        <v>1080</v>
      </c>
      <c r="C486" s="783">
        <v>42978</v>
      </c>
      <c r="D486">
        <v>2017</v>
      </c>
      <c r="E486" t="s">
        <v>73</v>
      </c>
      <c r="F486" t="s">
        <v>260</v>
      </c>
      <c r="G486" s="912">
        <v>33.790410999999999</v>
      </c>
      <c r="H486" s="912">
        <v>-81.265570999999994</v>
      </c>
      <c r="I486" s="912">
        <v>4.5642769999999997</v>
      </c>
      <c r="J486" t="s">
        <v>74</v>
      </c>
      <c r="K486" t="s">
        <v>479</v>
      </c>
      <c r="L486" s="912">
        <v>11.84</v>
      </c>
      <c r="M486">
        <v>8.16</v>
      </c>
      <c r="N486" s="912">
        <v>1.4509803921568627</v>
      </c>
      <c r="O486" t="s">
        <v>127</v>
      </c>
      <c r="P486" t="s">
        <v>470</v>
      </c>
      <c r="Q486" t="s">
        <v>127</v>
      </c>
      <c r="R486">
        <v>180</v>
      </c>
      <c r="Y486">
        <v>32.299999999999997</v>
      </c>
      <c r="Z486">
        <v>15.73</v>
      </c>
      <c r="AA486">
        <v>49.23</v>
      </c>
      <c r="AB486">
        <v>37.090000000000003</v>
      </c>
      <c r="AC486" s="784">
        <v>52.193676367983748</v>
      </c>
      <c r="AD486" s="1150"/>
      <c r="AE486" s="1150"/>
      <c r="AF486" s="1150"/>
      <c r="AG486" s="1150"/>
      <c r="AH486" s="1150"/>
      <c r="AI486" s="1150"/>
      <c r="AJ486" s="1150"/>
      <c r="AK486" s="1150"/>
      <c r="AL486" s="1150"/>
      <c r="AM486" s="1150"/>
      <c r="AN486" s="1150">
        <v>0.25816433879487799</v>
      </c>
      <c r="AO486" s="1150">
        <v>0.24869337004208</v>
      </c>
      <c r="AP486" s="1150">
        <v>0.26117004178720599</v>
      </c>
      <c r="AQ486" s="1150">
        <v>0.228100658071447</v>
      </c>
      <c r="AR486" s="1150">
        <v>0.25363170382308098</v>
      </c>
      <c r="AS486" s="1150">
        <v>0.24414674545617299</v>
      </c>
    </row>
    <row r="487" spans="1:45" x14ac:dyDescent="0.2">
      <c r="A487">
        <v>61523</v>
      </c>
      <c r="B487" t="s">
        <v>1079</v>
      </c>
      <c r="C487" s="783">
        <v>43099</v>
      </c>
      <c r="D487">
        <v>2017</v>
      </c>
      <c r="E487" t="s">
        <v>73</v>
      </c>
      <c r="F487" t="s">
        <v>260</v>
      </c>
      <c r="G487" s="912">
        <v>33.022691000000002</v>
      </c>
      <c r="H487" s="912">
        <v>-81.292800999999997</v>
      </c>
      <c r="I487" s="912">
        <v>4.6570239999999998</v>
      </c>
      <c r="J487" t="s">
        <v>74</v>
      </c>
      <c r="K487" t="s">
        <v>479</v>
      </c>
      <c r="L487" s="912">
        <v>11.39</v>
      </c>
      <c r="M487">
        <v>8.16</v>
      </c>
      <c r="N487" s="912">
        <v>1.3958333333333335</v>
      </c>
      <c r="O487" t="s">
        <v>127</v>
      </c>
      <c r="P487" t="s">
        <v>470</v>
      </c>
      <c r="Q487" t="s">
        <v>127</v>
      </c>
      <c r="R487">
        <v>180</v>
      </c>
      <c r="Y487">
        <v>32.18</v>
      </c>
      <c r="Z487">
        <v>16.2</v>
      </c>
      <c r="AA487">
        <v>55.7</v>
      </c>
      <c r="AB487">
        <v>41.33</v>
      </c>
      <c r="AC487" s="784"/>
      <c r="AD487" s="1150"/>
      <c r="AE487" s="1150"/>
      <c r="AF487" s="1150"/>
      <c r="AG487" s="1150"/>
      <c r="AH487" s="1150"/>
      <c r="AI487" s="1150"/>
      <c r="AJ487" s="1150"/>
      <c r="AK487" s="1150"/>
      <c r="AL487" s="1150"/>
      <c r="AM487" s="1150"/>
      <c r="AN487" s="1150">
        <v>0.25529646790222899</v>
      </c>
      <c r="AO487" s="1150">
        <v>0.242719804816903</v>
      </c>
      <c r="AP487" s="1150">
        <v>0.19862595539126299</v>
      </c>
      <c r="AQ487" s="1150">
        <v>0.240383539260453</v>
      </c>
      <c r="AR487" s="1150">
        <v>0.228100658071447</v>
      </c>
      <c r="AS487" s="1150"/>
    </row>
    <row r="488" spans="1:45" x14ac:dyDescent="0.2">
      <c r="A488">
        <v>60755</v>
      </c>
      <c r="B488" t="s">
        <v>1078</v>
      </c>
      <c r="C488" s="783">
        <v>42822</v>
      </c>
      <c r="D488">
        <v>2017</v>
      </c>
      <c r="E488" t="s">
        <v>1</v>
      </c>
      <c r="F488" t="s">
        <v>24</v>
      </c>
      <c r="G488" s="912">
        <v>40.044060999999999</v>
      </c>
      <c r="H488" s="912">
        <v>-74.609629999999996</v>
      </c>
      <c r="I488" s="912">
        <v>4.0212519999999996</v>
      </c>
      <c r="J488" t="s">
        <v>74</v>
      </c>
      <c r="K488" t="s">
        <v>479</v>
      </c>
      <c r="L488" s="912">
        <v>9.9979999999999993</v>
      </c>
      <c r="M488">
        <v>8.3000000000000007</v>
      </c>
      <c r="N488" s="912">
        <v>1.2045783132530119</v>
      </c>
      <c r="O488" t="s">
        <v>486</v>
      </c>
      <c r="P488" t="s">
        <v>486</v>
      </c>
      <c r="Q488">
        <v>25</v>
      </c>
      <c r="R488">
        <v>180</v>
      </c>
      <c r="Y488">
        <v>22.98</v>
      </c>
      <c r="AA488">
        <v>159.75</v>
      </c>
      <c r="AB488">
        <v>106.5</v>
      </c>
      <c r="AC488" s="784"/>
      <c r="AD488" s="1150"/>
      <c r="AE488" s="1150"/>
      <c r="AF488" s="1150"/>
      <c r="AG488" s="1150"/>
      <c r="AH488" s="1150"/>
      <c r="AI488" s="1150"/>
      <c r="AJ488" s="1150"/>
      <c r="AK488" s="1150"/>
      <c r="AL488" s="1150"/>
      <c r="AM488" s="1150"/>
      <c r="AN488" s="1150">
        <v>0.18940144138196599</v>
      </c>
      <c r="AO488" s="1150">
        <v>0.189937833525884</v>
      </c>
      <c r="AP488" s="1150">
        <v>0.187073430333355</v>
      </c>
      <c r="AQ488" s="1150">
        <v>0.192551026021895</v>
      </c>
      <c r="AR488" s="1150">
        <v>0.19981295043186401</v>
      </c>
      <c r="AS488" s="1150">
        <v>0.18406502723221599</v>
      </c>
    </row>
    <row r="489" spans="1:45" x14ac:dyDescent="0.2">
      <c r="A489">
        <v>60534</v>
      </c>
      <c r="B489" t="s">
        <v>1076</v>
      </c>
      <c r="C489" s="783">
        <v>42916</v>
      </c>
      <c r="D489">
        <v>2017</v>
      </c>
      <c r="E489" t="s">
        <v>4</v>
      </c>
      <c r="F489" t="s">
        <v>31</v>
      </c>
      <c r="G489" s="912">
        <v>44.793571</v>
      </c>
      <c r="H489" s="912">
        <v>-93.901351000000005</v>
      </c>
      <c r="I489" s="912">
        <v>3.8274339999999998</v>
      </c>
      <c r="J489" t="s">
        <v>74</v>
      </c>
      <c r="K489" t="s">
        <v>479</v>
      </c>
      <c r="L489" s="912">
        <v>12.25</v>
      </c>
      <c r="M489">
        <v>8.5</v>
      </c>
      <c r="N489" s="912">
        <v>1.4411764705882353</v>
      </c>
      <c r="O489" t="s">
        <v>127</v>
      </c>
      <c r="P489" t="s">
        <v>470</v>
      </c>
      <c r="Q489" t="s">
        <v>127</v>
      </c>
      <c r="R489">
        <v>180</v>
      </c>
      <c r="Y489">
        <v>33.340000000000003</v>
      </c>
      <c r="Z489">
        <v>14.07</v>
      </c>
      <c r="AA489">
        <v>111.78</v>
      </c>
      <c r="AB489">
        <v>76.84</v>
      </c>
      <c r="AC489" s="784"/>
      <c r="AD489" s="1150"/>
      <c r="AE489" s="1150"/>
      <c r="AF489" s="1150"/>
      <c r="AG489" s="1150"/>
      <c r="AH489" s="1150"/>
      <c r="AI489" s="1150"/>
      <c r="AJ489" s="1150"/>
      <c r="AK489" s="1150"/>
      <c r="AL489" s="1150"/>
      <c r="AM489" s="1150"/>
      <c r="AN489" s="1150">
        <v>0.20034918076819699</v>
      </c>
      <c r="AO489" s="1150">
        <v>0.18317217297878</v>
      </c>
      <c r="AP489" s="1150">
        <v>0.20817261330761799</v>
      </c>
      <c r="AQ489" s="1150">
        <v>0.19533977974751501</v>
      </c>
      <c r="AR489" s="1150">
        <v>0.19748858447488499</v>
      </c>
      <c r="AS489" s="1150">
        <v>0.22339511146924501</v>
      </c>
    </row>
    <row r="490" spans="1:45" x14ac:dyDescent="0.2">
      <c r="A490">
        <v>60863</v>
      </c>
      <c r="B490" t="s">
        <v>1077</v>
      </c>
      <c r="C490" s="783">
        <v>43040</v>
      </c>
      <c r="D490">
        <v>2017</v>
      </c>
      <c r="E490" t="s">
        <v>1</v>
      </c>
      <c r="F490" t="s">
        <v>268</v>
      </c>
      <c r="G490" s="912">
        <v>38.028030999999999</v>
      </c>
      <c r="H490" s="912">
        <v>-84.253561000000005</v>
      </c>
      <c r="I490" s="912">
        <v>4.1031180000000003</v>
      </c>
      <c r="J490" t="s">
        <v>74</v>
      </c>
      <c r="K490" t="s">
        <v>479</v>
      </c>
      <c r="L490" s="912">
        <v>10.7</v>
      </c>
      <c r="M490">
        <v>8.5</v>
      </c>
      <c r="N490" s="912">
        <v>1.2588235294117647</v>
      </c>
      <c r="O490" t="s">
        <v>486</v>
      </c>
      <c r="P490" t="s">
        <v>486</v>
      </c>
      <c r="Q490">
        <v>25</v>
      </c>
      <c r="R490">
        <v>180</v>
      </c>
      <c r="Y490">
        <v>33.07</v>
      </c>
      <c r="AA490">
        <v>104.44</v>
      </c>
      <c r="AB490">
        <v>72.900000000000006</v>
      </c>
      <c r="AC490" s="784"/>
      <c r="AD490" s="1150"/>
      <c r="AE490" s="1150"/>
      <c r="AF490" s="1150"/>
      <c r="AG490" s="1150"/>
      <c r="AH490" s="1150"/>
      <c r="AI490" s="1150"/>
      <c r="AJ490" s="1150"/>
      <c r="AK490" s="1150"/>
      <c r="AL490" s="1150"/>
      <c r="AM490" s="1150"/>
      <c r="AN490" s="1150">
        <v>0.18515981735159801</v>
      </c>
      <c r="AO490" s="1150">
        <v>0.19415793714746099</v>
      </c>
      <c r="AP490" s="1150">
        <v>0.18283242258651999</v>
      </c>
      <c r="AQ490" s="1150">
        <v>0.177330110126242</v>
      </c>
      <c r="AR490" s="1150">
        <v>0.17237442922374399</v>
      </c>
      <c r="AS490" s="1150">
        <v>0.176255707762557</v>
      </c>
    </row>
    <row r="491" spans="1:45" x14ac:dyDescent="0.2">
      <c r="A491">
        <v>60788</v>
      </c>
      <c r="B491" t="s">
        <v>1075</v>
      </c>
      <c r="C491" s="783">
        <v>43081</v>
      </c>
      <c r="D491">
        <v>2017</v>
      </c>
      <c r="E491" t="s">
        <v>73</v>
      </c>
      <c r="F491" t="s">
        <v>27</v>
      </c>
      <c r="G491" s="912">
        <v>30.375741000000001</v>
      </c>
      <c r="H491" s="912">
        <v>-83.170681000000002</v>
      </c>
      <c r="I491" s="912">
        <v>4.7435879999999999</v>
      </c>
      <c r="J491" t="s">
        <v>74</v>
      </c>
      <c r="K491" t="s">
        <v>479</v>
      </c>
      <c r="L491" s="912">
        <v>14.2</v>
      </c>
      <c r="M491">
        <v>8.8000000000000007</v>
      </c>
      <c r="N491" s="912">
        <v>1.6136363636363635</v>
      </c>
      <c r="O491" t="s">
        <v>486</v>
      </c>
      <c r="P491" t="s">
        <v>486</v>
      </c>
      <c r="Q491">
        <v>20</v>
      </c>
      <c r="R491">
        <v>180</v>
      </c>
      <c r="S491" t="s">
        <v>471</v>
      </c>
      <c r="Y491">
        <v>22.08</v>
      </c>
      <c r="Z491">
        <v>37.869999999999997</v>
      </c>
      <c r="AA491">
        <v>83.46</v>
      </c>
      <c r="AB491">
        <v>60.09</v>
      </c>
      <c r="AC491" s="784"/>
      <c r="AD491" s="1150"/>
      <c r="AE491" s="1150"/>
      <c r="AF491" s="1150"/>
      <c r="AG491" s="1150"/>
      <c r="AH491" s="1150"/>
      <c r="AI491" s="1150"/>
      <c r="AJ491" s="1150"/>
      <c r="AK491" s="1150"/>
      <c r="AL491" s="1150"/>
      <c r="AM491" s="1150"/>
      <c r="AN491" s="1150">
        <v>0.19156029472810199</v>
      </c>
      <c r="AO491" s="1150">
        <v>0.243202573682025</v>
      </c>
      <c r="AP491" s="1150">
        <v>0.23529350885908201</v>
      </c>
      <c r="AQ491" s="1150">
        <v>0.21972291407222899</v>
      </c>
      <c r="AR491" s="1150">
        <v>0.22454856787048499</v>
      </c>
      <c r="AS491" s="1150">
        <v>0.21646689497716801</v>
      </c>
    </row>
    <row r="492" spans="1:45" x14ac:dyDescent="0.2">
      <c r="A492">
        <v>61073</v>
      </c>
      <c r="B492" t="s">
        <v>1073</v>
      </c>
      <c r="C492" s="783">
        <v>42916</v>
      </c>
      <c r="D492">
        <v>2017</v>
      </c>
      <c r="E492" t="s">
        <v>1</v>
      </c>
      <c r="F492" t="s">
        <v>24</v>
      </c>
      <c r="G492" s="912">
        <v>39.981763999999998</v>
      </c>
      <c r="H492" s="912">
        <v>-74.697370000000006</v>
      </c>
      <c r="I492" s="912">
        <v>4.0233449999999999</v>
      </c>
      <c r="J492" t="s">
        <v>74</v>
      </c>
      <c r="K492" t="s">
        <v>479</v>
      </c>
      <c r="L492" s="912">
        <v>9.9936959999999999</v>
      </c>
      <c r="M492">
        <v>8.8000000000000007</v>
      </c>
      <c r="N492" s="912">
        <v>1.1356472727272726</v>
      </c>
      <c r="O492" t="s">
        <v>486</v>
      </c>
      <c r="P492" t="s">
        <v>486</v>
      </c>
      <c r="Q492">
        <v>20</v>
      </c>
      <c r="R492">
        <v>180</v>
      </c>
      <c r="Y492">
        <v>22.51</v>
      </c>
      <c r="AA492">
        <v>104.35</v>
      </c>
      <c r="AB492">
        <v>72.28</v>
      </c>
      <c r="AC492" s="784"/>
      <c r="AD492" s="1150"/>
      <c r="AE492" s="1150"/>
      <c r="AF492" s="1150"/>
      <c r="AG492" s="1150"/>
      <c r="AH492" s="1150"/>
      <c r="AI492" s="1150"/>
      <c r="AJ492" s="1150"/>
      <c r="AK492" s="1150"/>
      <c r="AL492" s="1150"/>
      <c r="AM492" s="1150"/>
      <c r="AN492" s="1150">
        <v>0.16208748443337401</v>
      </c>
      <c r="AO492" s="1150">
        <v>0.174190535491905</v>
      </c>
      <c r="AP492" s="1150">
        <v>0.158914969365789</v>
      </c>
      <c r="AQ492" s="1150">
        <v>0.17288034454130299</v>
      </c>
      <c r="AR492" s="1150">
        <v>0.17963885429638801</v>
      </c>
      <c r="AS492" s="1150">
        <v>0.16958540888335399</v>
      </c>
    </row>
    <row r="493" spans="1:45" x14ac:dyDescent="0.2">
      <c r="A493">
        <v>61074</v>
      </c>
      <c r="B493" t="s">
        <v>1074</v>
      </c>
      <c r="C493" s="783">
        <v>42916</v>
      </c>
      <c r="D493">
        <v>2017</v>
      </c>
      <c r="E493" t="s">
        <v>1</v>
      </c>
      <c r="F493" t="s">
        <v>24</v>
      </c>
      <c r="G493" s="912">
        <v>39.979936000000002</v>
      </c>
      <c r="H493" s="912">
        <v>-74.701920000000001</v>
      </c>
      <c r="I493" s="912">
        <v>4.029331</v>
      </c>
      <c r="J493" t="s">
        <v>74</v>
      </c>
      <c r="K493" t="s">
        <v>479</v>
      </c>
      <c r="L493" s="912">
        <v>9.9936959999999999</v>
      </c>
      <c r="M493">
        <v>8.8000000000000007</v>
      </c>
      <c r="N493" s="912">
        <v>1.1356472727272726</v>
      </c>
      <c r="O493" t="s">
        <v>486</v>
      </c>
      <c r="P493" t="s">
        <v>486</v>
      </c>
      <c r="Q493">
        <v>20</v>
      </c>
      <c r="R493">
        <v>180</v>
      </c>
      <c r="Y493">
        <v>22.51</v>
      </c>
      <c r="AA493">
        <v>103.65</v>
      </c>
      <c r="AB493">
        <v>71.86</v>
      </c>
      <c r="AC493" s="784"/>
      <c r="AD493" s="1150"/>
      <c r="AE493" s="1150"/>
      <c r="AF493" s="1150"/>
      <c r="AG493" s="1150"/>
      <c r="AH493" s="1150"/>
      <c r="AI493" s="1150"/>
      <c r="AJ493" s="1150"/>
      <c r="AK493" s="1150"/>
      <c r="AL493" s="1150"/>
      <c r="AM493" s="1150"/>
      <c r="AN493" s="1150">
        <v>0.162022623495226</v>
      </c>
      <c r="AO493" s="1150">
        <v>0.173814342050643</v>
      </c>
      <c r="AP493" s="1150">
        <v>0.159548869846</v>
      </c>
      <c r="AQ493" s="1150">
        <v>0.17304898298048901</v>
      </c>
      <c r="AR493" s="1150">
        <v>0.180183686176836</v>
      </c>
      <c r="AS493" s="1150">
        <v>0.16904057700290501</v>
      </c>
    </row>
    <row r="494" spans="1:45" x14ac:dyDescent="0.2">
      <c r="A494">
        <v>59737</v>
      </c>
      <c r="B494" t="s">
        <v>1070</v>
      </c>
      <c r="C494" s="783">
        <v>43008</v>
      </c>
      <c r="D494">
        <v>2017</v>
      </c>
      <c r="E494" t="s">
        <v>7</v>
      </c>
      <c r="F494" t="s">
        <v>28</v>
      </c>
      <c r="G494" s="912">
        <v>36.552090999999997</v>
      </c>
      <c r="H494" s="912">
        <v>-120.34261100000001</v>
      </c>
      <c r="I494" s="912">
        <v>5.3220720000000004</v>
      </c>
      <c r="J494" t="s">
        <v>74</v>
      </c>
      <c r="K494" t="s">
        <v>479</v>
      </c>
      <c r="L494" s="912">
        <v>11.7</v>
      </c>
      <c r="M494">
        <v>9</v>
      </c>
      <c r="N494" s="912">
        <v>1.2999999999999998</v>
      </c>
      <c r="O494" t="s">
        <v>127</v>
      </c>
      <c r="P494" t="s">
        <v>470</v>
      </c>
      <c r="Q494" t="s">
        <v>127</v>
      </c>
      <c r="R494">
        <v>180</v>
      </c>
      <c r="Y494">
        <v>3.68</v>
      </c>
      <c r="Z494">
        <v>5.36</v>
      </c>
      <c r="AA494">
        <v>67.27</v>
      </c>
      <c r="AB494">
        <v>47.32</v>
      </c>
      <c r="AC494" s="784"/>
      <c r="AD494" s="1150"/>
      <c r="AE494" s="1150"/>
      <c r="AF494" s="1150"/>
      <c r="AG494" s="1150"/>
      <c r="AH494" s="1150"/>
      <c r="AI494" s="1150"/>
      <c r="AJ494" s="1150"/>
      <c r="AK494" s="1150"/>
      <c r="AL494" s="1150"/>
      <c r="AM494" s="1150"/>
      <c r="AN494" s="1150">
        <v>0.28097412480974099</v>
      </c>
      <c r="AO494" s="1150">
        <v>0.249340436326737</v>
      </c>
      <c r="AP494" s="1150">
        <v>0.266709674155029</v>
      </c>
      <c r="AQ494" s="1150">
        <v>0.28319381024860402</v>
      </c>
      <c r="AR494" s="1150">
        <v>0.29392440385591001</v>
      </c>
      <c r="AS494" s="1150">
        <v>0.25509893455098898</v>
      </c>
    </row>
    <row r="495" spans="1:45" x14ac:dyDescent="0.2">
      <c r="A495">
        <v>61487</v>
      </c>
      <c r="B495" t="s">
        <v>1071</v>
      </c>
      <c r="C495" s="783">
        <v>43099</v>
      </c>
      <c r="D495">
        <v>2017</v>
      </c>
      <c r="E495" t="s">
        <v>5</v>
      </c>
      <c r="F495" t="s">
        <v>30</v>
      </c>
      <c r="G495" s="912">
        <v>40.732410999999999</v>
      </c>
      <c r="H495" s="912">
        <v>-73.375660999999994</v>
      </c>
      <c r="I495" s="912">
        <v>4.016267</v>
      </c>
      <c r="J495" t="s">
        <v>74</v>
      </c>
      <c r="K495" t="s">
        <v>479</v>
      </c>
      <c r="L495" s="912">
        <v>10.62</v>
      </c>
      <c r="M495">
        <v>9</v>
      </c>
      <c r="N495" s="912">
        <v>1.18</v>
      </c>
      <c r="O495" t="s">
        <v>486</v>
      </c>
      <c r="P495" t="s">
        <v>486</v>
      </c>
      <c r="Q495">
        <v>20</v>
      </c>
      <c r="R495">
        <v>180</v>
      </c>
      <c r="Y495">
        <v>39.28</v>
      </c>
      <c r="Z495">
        <v>13.67</v>
      </c>
      <c r="AA495">
        <v>130.01</v>
      </c>
      <c r="AB495">
        <v>88.58</v>
      </c>
      <c r="AC495" s="784"/>
      <c r="AD495" s="1150"/>
      <c r="AE495" s="1150"/>
      <c r="AF495" s="1150"/>
      <c r="AG495" s="1150"/>
      <c r="AH495" s="1150"/>
      <c r="AI495" s="1150"/>
      <c r="AJ495" s="1150"/>
      <c r="AK495" s="1150"/>
      <c r="AL495" s="1150"/>
      <c r="AM495" s="1150"/>
      <c r="AN495" s="1150">
        <v>0.17091577879249101</v>
      </c>
      <c r="AO495" s="1150">
        <v>0.17692795535261199</v>
      </c>
      <c r="AP495" s="1150">
        <v>0.156104533495243</v>
      </c>
      <c r="AQ495" s="1150">
        <v>0.161846778285134</v>
      </c>
      <c r="AR495" s="1150">
        <v>0.16281075596144001</v>
      </c>
      <c r="AS495" s="1150">
        <v>0.168759512937595</v>
      </c>
    </row>
    <row r="496" spans="1:45" x14ac:dyDescent="0.2">
      <c r="A496">
        <v>61519</v>
      </c>
      <c r="B496" t="s">
        <v>1072</v>
      </c>
      <c r="C496" s="783">
        <v>43055</v>
      </c>
      <c r="D496">
        <v>2017</v>
      </c>
      <c r="E496" t="s">
        <v>1</v>
      </c>
      <c r="F496" t="s">
        <v>262</v>
      </c>
      <c r="G496" s="912">
        <v>39.570540999999999</v>
      </c>
      <c r="H496" s="912">
        <v>-77.362460999999996</v>
      </c>
      <c r="I496" s="912">
        <v>4.0304260000000003</v>
      </c>
      <c r="J496" t="s">
        <v>74</v>
      </c>
      <c r="K496" t="s">
        <v>479</v>
      </c>
      <c r="L496" s="912">
        <v>10.89</v>
      </c>
      <c r="M496">
        <v>9</v>
      </c>
      <c r="N496" s="912">
        <v>1.21</v>
      </c>
      <c r="O496" t="s">
        <v>486</v>
      </c>
      <c r="P496" t="s">
        <v>486</v>
      </c>
      <c r="Q496">
        <v>25</v>
      </c>
      <c r="R496">
        <v>180</v>
      </c>
      <c r="Y496">
        <v>34.81</v>
      </c>
      <c r="AC496" s="784"/>
      <c r="AD496" s="1150"/>
      <c r="AE496" s="1150"/>
      <c r="AF496" s="1150"/>
      <c r="AG496" s="1150"/>
      <c r="AH496" s="1150"/>
      <c r="AI496" s="1150"/>
      <c r="AJ496" s="1150"/>
      <c r="AK496" s="1150"/>
      <c r="AL496" s="1150"/>
      <c r="AM496" s="1150"/>
      <c r="AN496" s="1150">
        <v>0.16603247082699099</v>
      </c>
      <c r="AO496" s="1150">
        <v>0.181012176560121</v>
      </c>
      <c r="AP496" s="1150">
        <v>0.167096741550293</v>
      </c>
      <c r="AQ496" s="1150">
        <v>0.175164890918315</v>
      </c>
      <c r="AR496" s="1150">
        <v>0.17010400811770601</v>
      </c>
      <c r="AS496" s="1150">
        <v>0.16335616438356099</v>
      </c>
    </row>
    <row r="497" spans="1:45" x14ac:dyDescent="0.2">
      <c r="A497">
        <v>61560</v>
      </c>
      <c r="B497" t="s">
        <v>1067</v>
      </c>
      <c r="C497" s="783">
        <v>43099</v>
      </c>
      <c r="D497">
        <v>2017</v>
      </c>
      <c r="E497" t="s">
        <v>72</v>
      </c>
      <c r="F497" t="s">
        <v>29</v>
      </c>
      <c r="G497" s="912">
        <v>42.401021</v>
      </c>
      <c r="H497" s="912">
        <v>-122.831171</v>
      </c>
      <c r="I497" s="912">
        <v>4.5372789999999998</v>
      </c>
      <c r="J497" t="s">
        <v>74</v>
      </c>
      <c r="K497" t="s">
        <v>479</v>
      </c>
      <c r="L497" s="912">
        <v>13.061</v>
      </c>
      <c r="M497">
        <v>9.9</v>
      </c>
      <c r="N497" s="912">
        <v>1.3192929292929292</v>
      </c>
      <c r="O497" t="s">
        <v>127</v>
      </c>
      <c r="P497" t="s">
        <v>470</v>
      </c>
      <c r="Q497" t="s">
        <v>127</v>
      </c>
      <c r="R497">
        <v>180</v>
      </c>
      <c r="Y497">
        <v>40.549999999999997</v>
      </c>
      <c r="Z497">
        <v>15.1</v>
      </c>
      <c r="AA497">
        <v>65.430000000000007</v>
      </c>
      <c r="AB497">
        <v>47.7</v>
      </c>
      <c r="AC497" s="784"/>
      <c r="AD497" s="1150"/>
      <c r="AE497" s="1150"/>
      <c r="AF497" s="1150"/>
      <c r="AG497" s="1150"/>
      <c r="AH497" s="1150"/>
      <c r="AI497" s="1150"/>
      <c r="AJ497" s="1150"/>
      <c r="AK497" s="1150"/>
      <c r="AL497" s="1150"/>
      <c r="AM497" s="1150"/>
      <c r="AN497" s="1150">
        <v>0.21544209215442001</v>
      </c>
      <c r="AO497" s="1150">
        <v>0.21752917300862401</v>
      </c>
      <c r="AP497" s="1150">
        <v>0.177664624385935</v>
      </c>
      <c r="AQ497" s="1150">
        <v>0.17813984594806501</v>
      </c>
      <c r="AR497" s="1150">
        <v>0.20890410958904099</v>
      </c>
      <c r="AS497" s="1150">
        <v>0.20840828375074899</v>
      </c>
    </row>
    <row r="498" spans="1:45" x14ac:dyDescent="0.2">
      <c r="A498">
        <v>61580</v>
      </c>
      <c r="B498" t="s">
        <v>1066</v>
      </c>
      <c r="C498" s="783">
        <v>43099</v>
      </c>
      <c r="D498">
        <v>2017</v>
      </c>
      <c r="E498" t="s">
        <v>72</v>
      </c>
      <c r="F498" t="s">
        <v>29</v>
      </c>
      <c r="G498" s="912">
        <v>44.194640999999997</v>
      </c>
      <c r="H498" s="912">
        <v>-121.229501</v>
      </c>
      <c r="I498" s="912">
        <v>4.4736370000000001</v>
      </c>
      <c r="J498" t="s">
        <v>74</v>
      </c>
      <c r="K498" t="s">
        <v>479</v>
      </c>
      <c r="L498" s="912">
        <v>14</v>
      </c>
      <c r="M498">
        <v>9.9</v>
      </c>
      <c r="N498" s="912">
        <v>1.4141414141414141</v>
      </c>
      <c r="O498" t="s">
        <v>486</v>
      </c>
      <c r="P498" t="s">
        <v>486</v>
      </c>
      <c r="Q498">
        <v>28</v>
      </c>
      <c r="R498">
        <v>180</v>
      </c>
      <c r="Y498">
        <v>44.05</v>
      </c>
      <c r="Z498">
        <v>12.6</v>
      </c>
      <c r="AA498">
        <v>88.04</v>
      </c>
      <c r="AB498">
        <v>61.8</v>
      </c>
      <c r="AC498" s="784"/>
      <c r="AD498" s="1150"/>
      <c r="AE498" s="1150"/>
      <c r="AF498" s="1150"/>
      <c r="AG498" s="1150"/>
      <c r="AH498" s="1150"/>
      <c r="AI498" s="1150"/>
      <c r="AJ498" s="1150"/>
      <c r="AK498" s="1150"/>
      <c r="AL498" s="1150"/>
      <c r="AM498" s="1150"/>
      <c r="AN498" s="1150">
        <v>0.237108528204418</v>
      </c>
      <c r="AO498" s="1150">
        <v>0.222095383054287</v>
      </c>
      <c r="AP498" s="1150">
        <v>0.242428842155618</v>
      </c>
      <c r="AQ498" s="1150">
        <v>0.22041188137078499</v>
      </c>
      <c r="AR498" s="1150">
        <v>0.23321110649877699</v>
      </c>
      <c r="AS498" s="1150">
        <v>0.21642221299755501</v>
      </c>
    </row>
    <row r="499" spans="1:45" x14ac:dyDescent="0.2">
      <c r="A499">
        <v>63180</v>
      </c>
      <c r="B499" t="s">
        <v>1068</v>
      </c>
      <c r="C499" s="783">
        <v>43100</v>
      </c>
      <c r="D499">
        <v>2017</v>
      </c>
      <c r="E499" t="s">
        <v>2</v>
      </c>
      <c r="F499" t="s">
        <v>15</v>
      </c>
      <c r="G499" s="912">
        <v>32.067577999999997</v>
      </c>
      <c r="H499" s="912">
        <v>-97.533899000000005</v>
      </c>
      <c r="I499" s="912">
        <v>4.8053679999999996</v>
      </c>
      <c r="J499" t="s">
        <v>74</v>
      </c>
      <c r="K499" t="s">
        <v>479</v>
      </c>
      <c r="L499" s="912">
        <v>14.3</v>
      </c>
      <c r="M499">
        <v>9.9</v>
      </c>
      <c r="N499" s="912">
        <v>1.4444444444444444</v>
      </c>
      <c r="O499" t="s">
        <v>127</v>
      </c>
      <c r="P499" t="s">
        <v>470</v>
      </c>
      <c r="Q499" t="s">
        <v>127</v>
      </c>
      <c r="R499">
        <v>180</v>
      </c>
      <c r="Y499">
        <v>67.69</v>
      </c>
      <c r="AC499" s="784"/>
      <c r="AD499" s="1150"/>
      <c r="AE499" s="1150"/>
      <c r="AF499" s="1150"/>
      <c r="AG499" s="1150"/>
      <c r="AH499" s="1150"/>
      <c r="AI499" s="1150"/>
      <c r="AJ499" s="1150"/>
      <c r="AK499" s="1150"/>
      <c r="AL499" s="1150"/>
      <c r="AM499" s="1150"/>
      <c r="AN499" s="1150"/>
      <c r="AO499" s="1150">
        <v>0.254842950048429</v>
      </c>
      <c r="AP499" s="1150">
        <v>0.25359469007009899</v>
      </c>
      <c r="AQ499" s="1150">
        <v>0.25222545085558701</v>
      </c>
      <c r="AR499" s="1150">
        <v>0.217298556339652</v>
      </c>
      <c r="AS499" s="1150">
        <v>0.21728702550620299</v>
      </c>
    </row>
    <row r="500" spans="1:45" x14ac:dyDescent="0.2">
      <c r="A500">
        <v>64078</v>
      </c>
      <c r="B500" t="s">
        <v>1069</v>
      </c>
      <c r="C500" s="783">
        <v>43100</v>
      </c>
      <c r="D500">
        <v>2017</v>
      </c>
      <c r="E500" t="s">
        <v>6</v>
      </c>
      <c r="F500" t="s">
        <v>436</v>
      </c>
      <c r="G500" s="912">
        <v>44.814177000000001</v>
      </c>
      <c r="H500" s="912">
        <v>-69.448346000000001</v>
      </c>
      <c r="I500" s="912">
        <v>3.6531210000000001</v>
      </c>
      <c r="J500" t="s">
        <v>74</v>
      </c>
      <c r="K500" t="s">
        <v>479</v>
      </c>
      <c r="L500" s="912">
        <v>13.9</v>
      </c>
      <c r="M500">
        <v>9.9</v>
      </c>
      <c r="N500" s="912">
        <v>1.404040404040404</v>
      </c>
      <c r="O500" t="s">
        <v>486</v>
      </c>
      <c r="P500" t="s">
        <v>486</v>
      </c>
      <c r="Q500">
        <v>35</v>
      </c>
      <c r="R500">
        <v>170</v>
      </c>
      <c r="Y500">
        <v>29.78</v>
      </c>
      <c r="Z500">
        <v>3.43</v>
      </c>
      <c r="AA500">
        <v>115.25</v>
      </c>
      <c r="AB500">
        <v>80.099999999999994</v>
      </c>
      <c r="AC500" s="784"/>
      <c r="AD500" s="1150"/>
      <c r="AE500" s="1150"/>
      <c r="AF500" s="1150"/>
      <c r="AG500" s="1150"/>
      <c r="AH500" s="1150"/>
      <c r="AI500" s="1150"/>
      <c r="AJ500" s="1150"/>
      <c r="AK500" s="1150"/>
      <c r="AL500" s="1150"/>
      <c r="AM500" s="1150"/>
      <c r="AN500" s="1150"/>
      <c r="AO500" s="1150"/>
      <c r="AP500" s="1150">
        <v>0.18172388732497999</v>
      </c>
      <c r="AQ500" s="1150">
        <v>0.192242055255753</v>
      </c>
      <c r="AR500" s="1150">
        <v>0.20609058622757201</v>
      </c>
      <c r="AS500" s="1150">
        <v>0.18134541764678699</v>
      </c>
    </row>
    <row r="501" spans="1:45" x14ac:dyDescent="0.2">
      <c r="A501">
        <v>60242</v>
      </c>
      <c r="B501" t="s">
        <v>1065</v>
      </c>
      <c r="C501" s="783">
        <v>42766</v>
      </c>
      <c r="D501">
        <v>2017</v>
      </c>
      <c r="E501" t="s">
        <v>7</v>
      </c>
      <c r="F501" t="s">
        <v>28</v>
      </c>
      <c r="G501" s="912">
        <v>35.124659999999999</v>
      </c>
      <c r="H501" s="912">
        <v>-119.24196000000001</v>
      </c>
      <c r="I501" s="912">
        <v>5.3630959999999996</v>
      </c>
      <c r="J501" t="s">
        <v>74</v>
      </c>
      <c r="K501" t="s">
        <v>479</v>
      </c>
      <c r="L501" s="912">
        <v>11.978400000000001</v>
      </c>
      <c r="M501">
        <v>10</v>
      </c>
      <c r="N501" s="912">
        <v>1.19784</v>
      </c>
      <c r="O501" t="s">
        <v>127</v>
      </c>
      <c r="P501" t="s">
        <v>470</v>
      </c>
      <c r="Q501" t="s">
        <v>127</v>
      </c>
      <c r="R501">
        <v>180</v>
      </c>
      <c r="Y501">
        <v>20.420000000000002</v>
      </c>
      <c r="Z501">
        <v>5.86</v>
      </c>
      <c r="AA501">
        <v>121.34</v>
      </c>
      <c r="AB501">
        <v>81.760000000000005</v>
      </c>
      <c r="AC501" s="784"/>
      <c r="AD501" s="1150"/>
      <c r="AE501" s="1150"/>
      <c r="AF501" s="1150"/>
      <c r="AG501" s="1150"/>
      <c r="AH501" s="1150"/>
      <c r="AI501" s="1150"/>
      <c r="AJ501" s="1150"/>
      <c r="AK501" s="1150"/>
      <c r="AL501" s="1150"/>
      <c r="AM501" s="1150"/>
      <c r="AN501" s="1150">
        <v>0.24847031963470301</v>
      </c>
      <c r="AO501" s="1150">
        <v>0.23767123287671199</v>
      </c>
      <c r="AP501" s="1150">
        <v>0.20596539162112901</v>
      </c>
      <c r="AQ501" s="1150">
        <v>0.225833333333333</v>
      </c>
      <c r="AR501" s="1150">
        <v>0.21544520547945201</v>
      </c>
      <c r="AS501" s="1150">
        <v>0.201940639269406</v>
      </c>
    </row>
    <row r="502" spans="1:45" x14ac:dyDescent="0.2">
      <c r="A502">
        <v>60519</v>
      </c>
      <c r="B502" t="s">
        <v>1049</v>
      </c>
      <c r="C502" s="783">
        <v>42916</v>
      </c>
      <c r="D502">
        <v>2017</v>
      </c>
      <c r="E502" t="s">
        <v>4</v>
      </c>
      <c r="F502" t="s">
        <v>31</v>
      </c>
      <c r="G502" s="912">
        <v>45.641531000000001</v>
      </c>
      <c r="H502" s="912">
        <v>-94.600170000000006</v>
      </c>
      <c r="I502" s="912">
        <v>3.7577950000000002</v>
      </c>
      <c r="J502" t="s">
        <v>74</v>
      </c>
      <c r="K502" t="s">
        <v>479</v>
      </c>
      <c r="L502" s="912">
        <v>15.24</v>
      </c>
      <c r="M502">
        <v>10</v>
      </c>
      <c r="N502" s="912">
        <v>1.524</v>
      </c>
      <c r="O502" t="s">
        <v>127</v>
      </c>
      <c r="P502" t="s">
        <v>470</v>
      </c>
      <c r="Q502" t="s">
        <v>127</v>
      </c>
      <c r="R502">
        <v>180</v>
      </c>
      <c r="Y502">
        <v>35.28</v>
      </c>
      <c r="Z502">
        <v>13.74</v>
      </c>
      <c r="AA502">
        <v>104.47</v>
      </c>
      <c r="AB502">
        <v>72.14</v>
      </c>
      <c r="AC502" s="784"/>
      <c r="AD502" s="1150"/>
      <c r="AE502" s="1150"/>
      <c r="AF502" s="1150"/>
      <c r="AG502" s="1150"/>
      <c r="AH502" s="1150"/>
      <c r="AI502" s="1150"/>
      <c r="AJ502" s="1150"/>
      <c r="AK502" s="1150"/>
      <c r="AL502" s="1150"/>
      <c r="AM502" s="1150"/>
      <c r="AN502" s="1150">
        <v>0.21931506849314999</v>
      </c>
      <c r="AO502" s="1150">
        <v>0.21281963470319601</v>
      </c>
      <c r="AP502" s="1150">
        <v>0.199157559198542</v>
      </c>
      <c r="AQ502" s="1150">
        <v>0.24002283105022801</v>
      </c>
      <c r="AR502" s="1150">
        <v>0.217031963470319</v>
      </c>
      <c r="AS502" s="1150">
        <v>0.23977168949771599</v>
      </c>
    </row>
    <row r="503" spans="1:45" x14ac:dyDescent="0.2">
      <c r="A503">
        <v>60530</v>
      </c>
      <c r="B503" t="s">
        <v>1050</v>
      </c>
      <c r="C503" s="783">
        <v>42916</v>
      </c>
      <c r="D503">
        <v>2017</v>
      </c>
      <c r="E503" t="s">
        <v>4</v>
      </c>
      <c r="F503" t="s">
        <v>31</v>
      </c>
      <c r="G503" s="912">
        <v>45.392904999999999</v>
      </c>
      <c r="H503" s="912">
        <v>-94.721231000000003</v>
      </c>
      <c r="I503" s="912">
        <v>3.8051469999999998</v>
      </c>
      <c r="J503" t="s">
        <v>74</v>
      </c>
      <c r="K503" t="s">
        <v>479</v>
      </c>
      <c r="L503" s="912">
        <v>15.24</v>
      </c>
      <c r="M503">
        <v>10</v>
      </c>
      <c r="N503" s="912">
        <v>1.524</v>
      </c>
      <c r="O503" t="s">
        <v>127</v>
      </c>
      <c r="P503" t="s">
        <v>470</v>
      </c>
      <c r="Q503" t="s">
        <v>127</v>
      </c>
      <c r="R503">
        <v>180</v>
      </c>
      <c r="Y503">
        <v>35.049999999999997</v>
      </c>
      <c r="Z503">
        <v>13.65</v>
      </c>
      <c r="AA503">
        <v>107.38</v>
      </c>
      <c r="AB503">
        <v>74.14</v>
      </c>
      <c r="AC503" s="784"/>
      <c r="AD503" s="1150"/>
      <c r="AE503" s="1150"/>
      <c r="AF503" s="1150"/>
      <c r="AG503" s="1150"/>
      <c r="AH503" s="1150"/>
      <c r="AI503" s="1150"/>
      <c r="AJ503" s="1150"/>
      <c r="AK503" s="1150"/>
      <c r="AL503" s="1150"/>
      <c r="AM503" s="1150"/>
      <c r="AN503" s="1150">
        <v>0.21071917808219101</v>
      </c>
      <c r="AO503" s="1150">
        <v>0.21329908675799</v>
      </c>
      <c r="AP503" s="1150">
        <v>0.18666894353369701</v>
      </c>
      <c r="AQ503" s="1150">
        <v>0.24239726027397199</v>
      </c>
      <c r="AR503" s="1150">
        <v>0.205433789954337</v>
      </c>
      <c r="AS503" s="1150">
        <v>0.23347031963470299</v>
      </c>
    </row>
    <row r="504" spans="1:45" x14ac:dyDescent="0.2">
      <c r="A504">
        <v>60532</v>
      </c>
      <c r="B504" t="s">
        <v>1051</v>
      </c>
      <c r="C504" s="783">
        <v>42916</v>
      </c>
      <c r="D504">
        <v>2017</v>
      </c>
      <c r="E504" t="s">
        <v>4</v>
      </c>
      <c r="F504" t="s">
        <v>31</v>
      </c>
      <c r="G504" s="912">
        <v>44.092491000000003</v>
      </c>
      <c r="H504" s="912">
        <v>-93.530980999999997</v>
      </c>
      <c r="I504" s="912">
        <v>3.838997</v>
      </c>
      <c r="J504" t="s">
        <v>74</v>
      </c>
      <c r="K504" t="s">
        <v>479</v>
      </c>
      <c r="L504" s="912">
        <v>15.92</v>
      </c>
      <c r="M504">
        <v>10</v>
      </c>
      <c r="N504" s="912">
        <v>1.5920000000000001</v>
      </c>
      <c r="O504" t="s">
        <v>127</v>
      </c>
      <c r="P504" t="s">
        <v>470</v>
      </c>
      <c r="Q504" t="s">
        <v>127</v>
      </c>
      <c r="R504">
        <v>180</v>
      </c>
      <c r="Y504">
        <v>31.39</v>
      </c>
      <c r="Z504">
        <v>14.04</v>
      </c>
      <c r="AA504">
        <v>107.18</v>
      </c>
      <c r="AB504">
        <v>74.28</v>
      </c>
      <c r="AC504" s="784"/>
      <c r="AD504" s="1150"/>
      <c r="AE504" s="1150"/>
      <c r="AF504" s="1150"/>
      <c r="AG504" s="1150"/>
      <c r="AH504" s="1150"/>
      <c r="AI504" s="1150"/>
      <c r="AJ504" s="1150"/>
      <c r="AK504" s="1150"/>
      <c r="AL504" s="1150"/>
      <c r="AM504" s="1150"/>
      <c r="AN504" s="1150">
        <v>0.22696347031963399</v>
      </c>
      <c r="AO504" s="1150">
        <v>0.20215753424657501</v>
      </c>
      <c r="AP504" s="1150">
        <v>0.214959016393442</v>
      </c>
      <c r="AQ504" s="1150">
        <v>0.18210045662100399</v>
      </c>
      <c r="AR504" s="1150">
        <v>0.173287671232876</v>
      </c>
      <c r="AS504" s="1150">
        <v>0.238824200913242</v>
      </c>
    </row>
    <row r="505" spans="1:45" x14ac:dyDescent="0.2">
      <c r="A505">
        <v>60659</v>
      </c>
      <c r="B505" t="s">
        <v>1061</v>
      </c>
      <c r="C505" s="783">
        <v>42916</v>
      </c>
      <c r="D505">
        <v>2017</v>
      </c>
      <c r="E505" t="s">
        <v>73</v>
      </c>
      <c r="F505" t="s">
        <v>260</v>
      </c>
      <c r="G505" s="912">
        <v>32.466681000000001</v>
      </c>
      <c r="H505" s="912">
        <v>-80.961461</v>
      </c>
      <c r="I505" s="912">
        <v>4.6799400000000002</v>
      </c>
      <c r="J505" t="s">
        <v>74</v>
      </c>
      <c r="K505" t="s">
        <v>479</v>
      </c>
      <c r="L505" s="912">
        <v>12.2</v>
      </c>
      <c r="M505">
        <v>10</v>
      </c>
      <c r="N505" s="912">
        <v>1.22</v>
      </c>
      <c r="O505" t="s">
        <v>127</v>
      </c>
      <c r="P505" t="s">
        <v>470</v>
      </c>
      <c r="Q505" t="s">
        <v>127</v>
      </c>
      <c r="R505">
        <v>180</v>
      </c>
      <c r="Y505">
        <v>32.07</v>
      </c>
      <c r="Z505">
        <v>17.78</v>
      </c>
      <c r="AA505">
        <v>71.81</v>
      </c>
      <c r="AB505">
        <v>50.92</v>
      </c>
      <c r="AC505" s="784"/>
      <c r="AD505" s="1150"/>
      <c r="AE505" s="1150"/>
      <c r="AF505" s="1150"/>
      <c r="AG505" s="1150"/>
      <c r="AH505" s="1150"/>
      <c r="AI505" s="1150"/>
      <c r="AJ505" s="1150"/>
      <c r="AK505" s="1150"/>
      <c r="AL505" s="1150"/>
      <c r="AM505" s="1150"/>
      <c r="AN505" s="1150">
        <v>0.22992009132419999</v>
      </c>
      <c r="AO505" s="1150">
        <v>0.22595890410958899</v>
      </c>
      <c r="AP505" s="1150">
        <v>0.20529371584699399</v>
      </c>
      <c r="AQ505" s="1150">
        <v>0.202636986301369</v>
      </c>
      <c r="AR505" s="1150">
        <v>0.20646118721461101</v>
      </c>
      <c r="AS505" s="1150">
        <v>0.21297945205479399</v>
      </c>
    </row>
    <row r="506" spans="1:45" x14ac:dyDescent="0.2">
      <c r="A506">
        <v>61201</v>
      </c>
      <c r="B506" t="s">
        <v>1053</v>
      </c>
      <c r="C506" s="783">
        <v>43099</v>
      </c>
      <c r="D506">
        <v>2017</v>
      </c>
      <c r="E506" t="s">
        <v>72</v>
      </c>
      <c r="F506" t="s">
        <v>29</v>
      </c>
      <c r="G506" s="912">
        <v>42.022241000000001</v>
      </c>
      <c r="H506" s="912">
        <v>-121.423221</v>
      </c>
      <c r="I506" s="912">
        <v>4.763903</v>
      </c>
      <c r="J506" t="s">
        <v>74</v>
      </c>
      <c r="K506" t="s">
        <v>479</v>
      </c>
      <c r="L506" s="912">
        <v>13.2</v>
      </c>
      <c r="M506">
        <v>10</v>
      </c>
      <c r="N506" s="912">
        <v>1.3199999999999998</v>
      </c>
      <c r="O506" t="s">
        <v>127</v>
      </c>
      <c r="P506" t="s">
        <v>470</v>
      </c>
      <c r="Q506" t="s">
        <v>127</v>
      </c>
      <c r="R506">
        <v>180</v>
      </c>
      <c r="Y506">
        <v>40.340000000000003</v>
      </c>
      <c r="Z506">
        <v>14.71</v>
      </c>
      <c r="AA506">
        <v>72.680000000000007</v>
      </c>
      <c r="AB506">
        <v>50.62</v>
      </c>
      <c r="AC506" s="784"/>
      <c r="AD506" s="1150"/>
      <c r="AE506" s="1150"/>
      <c r="AF506" s="1150"/>
      <c r="AG506" s="1150"/>
      <c r="AH506" s="1150"/>
      <c r="AI506" s="1150"/>
      <c r="AJ506" s="1150"/>
      <c r="AK506" s="1150"/>
      <c r="AL506" s="1150"/>
      <c r="AM506" s="1150"/>
      <c r="AN506" s="1150">
        <v>0.25273972602739703</v>
      </c>
      <c r="AO506" s="1150">
        <v>0.28410958904109501</v>
      </c>
      <c r="AP506" s="1150">
        <v>0.28746584699453498</v>
      </c>
      <c r="AQ506" s="1150">
        <v>0.28148401826483999</v>
      </c>
      <c r="AR506" s="1150">
        <v>0.28537671232876699</v>
      </c>
      <c r="AS506" s="1150">
        <v>0.265673515981735</v>
      </c>
    </row>
    <row r="507" spans="1:45" x14ac:dyDescent="0.2">
      <c r="A507">
        <v>61276</v>
      </c>
      <c r="B507" t="s">
        <v>1059</v>
      </c>
      <c r="C507" s="783">
        <v>42853</v>
      </c>
      <c r="D507">
        <v>2017</v>
      </c>
      <c r="E507" t="s">
        <v>73</v>
      </c>
      <c r="F507" t="s">
        <v>52</v>
      </c>
      <c r="G507" s="912">
        <v>35.782611000000003</v>
      </c>
      <c r="H507" s="912">
        <v>-78.989811000000003</v>
      </c>
      <c r="I507" s="912">
        <v>4.4439089999999997</v>
      </c>
      <c r="J507" t="s">
        <v>74</v>
      </c>
      <c r="K507" t="s">
        <v>479</v>
      </c>
      <c r="L507" s="912">
        <v>11.7</v>
      </c>
      <c r="M507">
        <v>10</v>
      </c>
      <c r="N507" s="912">
        <v>1.17</v>
      </c>
      <c r="O507" t="s">
        <v>486</v>
      </c>
      <c r="P507" t="s">
        <v>486</v>
      </c>
      <c r="Q507">
        <v>20</v>
      </c>
      <c r="R507">
        <v>180</v>
      </c>
      <c r="Y507">
        <v>31.02</v>
      </c>
      <c r="Z507">
        <v>7.3</v>
      </c>
      <c r="AA507">
        <v>85.33</v>
      </c>
      <c r="AB507">
        <v>60.16</v>
      </c>
      <c r="AC507" s="784"/>
      <c r="AD507" s="1150"/>
      <c r="AE507" s="1150"/>
      <c r="AF507" s="1150"/>
      <c r="AG507" s="1150"/>
      <c r="AH507" s="1150"/>
      <c r="AI507" s="1150"/>
      <c r="AJ507" s="1150"/>
      <c r="AK507" s="1150"/>
      <c r="AL507" s="1150"/>
      <c r="AM507" s="1150"/>
      <c r="AN507" s="1150">
        <v>0.184703196347032</v>
      </c>
      <c r="AO507" s="1150">
        <v>0.18397260273972599</v>
      </c>
      <c r="AP507" s="1150">
        <v>0.17586520947176601</v>
      </c>
      <c r="AQ507" s="1150">
        <v>0.18641552511415499</v>
      </c>
      <c r="AR507" s="1150">
        <v>0.18229452054794501</v>
      </c>
      <c r="AS507" s="1150">
        <v>0.17128995433789901</v>
      </c>
    </row>
    <row r="508" spans="1:45" x14ac:dyDescent="0.2">
      <c r="A508">
        <v>61277</v>
      </c>
      <c r="B508" t="s">
        <v>1058</v>
      </c>
      <c r="C508" s="783">
        <v>42853</v>
      </c>
      <c r="D508">
        <v>2017</v>
      </c>
      <c r="E508" t="s">
        <v>73</v>
      </c>
      <c r="F508" t="s">
        <v>52</v>
      </c>
      <c r="G508" s="912">
        <v>35.706530000000001</v>
      </c>
      <c r="H508" s="912">
        <v>-77.934650000000005</v>
      </c>
      <c r="I508" s="912">
        <v>4.4527890000000001</v>
      </c>
      <c r="J508" t="s">
        <v>74</v>
      </c>
      <c r="K508" t="s">
        <v>479</v>
      </c>
      <c r="L508" s="912">
        <v>12.1</v>
      </c>
      <c r="M508">
        <v>10</v>
      </c>
      <c r="N508" s="912">
        <v>1.21</v>
      </c>
      <c r="O508" t="s">
        <v>486</v>
      </c>
      <c r="P508" t="s">
        <v>486</v>
      </c>
      <c r="Q508">
        <v>20</v>
      </c>
      <c r="R508">
        <v>180</v>
      </c>
      <c r="Y508">
        <v>31</v>
      </c>
      <c r="Z508">
        <v>7.26</v>
      </c>
      <c r="AA508">
        <v>108.4</v>
      </c>
      <c r="AB508">
        <v>77.02</v>
      </c>
      <c r="AC508" s="784"/>
      <c r="AD508" s="1150"/>
      <c r="AE508" s="1150"/>
      <c r="AF508" s="1150"/>
      <c r="AG508" s="1150"/>
      <c r="AH508" s="1150"/>
      <c r="AI508" s="1150"/>
      <c r="AJ508" s="1150"/>
      <c r="AK508" s="1150"/>
      <c r="AL508" s="1150"/>
      <c r="AM508" s="1150"/>
      <c r="AN508" s="1150">
        <v>0.19165525114155199</v>
      </c>
      <c r="AO508" s="1150">
        <v>0.19278538812785301</v>
      </c>
      <c r="AP508" s="1150">
        <v>0.18191029143897999</v>
      </c>
      <c r="AQ508" s="1150">
        <v>0.18763698630136899</v>
      </c>
      <c r="AR508" s="1150">
        <v>0.124965753424657</v>
      </c>
      <c r="AS508" s="1150">
        <v>0.109223744292237</v>
      </c>
    </row>
    <row r="509" spans="1:45" x14ac:dyDescent="0.2">
      <c r="A509">
        <v>61278</v>
      </c>
      <c r="B509" t="s">
        <v>1056</v>
      </c>
      <c r="C509" s="783">
        <v>42885</v>
      </c>
      <c r="D509">
        <v>2017</v>
      </c>
      <c r="E509" t="s">
        <v>73</v>
      </c>
      <c r="F509" t="s">
        <v>52</v>
      </c>
      <c r="G509" s="912">
        <v>35.698141</v>
      </c>
      <c r="H509" s="912">
        <v>-77.879290999999995</v>
      </c>
      <c r="I509" s="912">
        <v>4.4557310000000001</v>
      </c>
      <c r="J509" t="s">
        <v>74</v>
      </c>
      <c r="K509" t="s">
        <v>479</v>
      </c>
      <c r="L509" s="912">
        <v>12.1</v>
      </c>
      <c r="M509">
        <v>10</v>
      </c>
      <c r="N509" s="912">
        <v>1.21</v>
      </c>
      <c r="O509" t="s">
        <v>486</v>
      </c>
      <c r="P509" t="s">
        <v>486</v>
      </c>
      <c r="Q509">
        <v>20</v>
      </c>
      <c r="R509">
        <v>180</v>
      </c>
      <c r="Y509">
        <v>31.03</v>
      </c>
      <c r="Z509">
        <v>7.16</v>
      </c>
      <c r="AA509">
        <v>94.59</v>
      </c>
      <c r="AB509">
        <v>66.989999999999995</v>
      </c>
      <c r="AC509" s="784"/>
      <c r="AD509" s="1150"/>
      <c r="AE509" s="1150"/>
      <c r="AF509" s="1150"/>
      <c r="AG509" s="1150"/>
      <c r="AH509" s="1150"/>
      <c r="AI509" s="1150"/>
      <c r="AJ509" s="1150"/>
      <c r="AK509" s="1150"/>
      <c r="AL509" s="1150"/>
      <c r="AM509" s="1150"/>
      <c r="AN509" s="1150">
        <v>0.19424657534246501</v>
      </c>
      <c r="AO509" s="1150">
        <v>0.194075342465753</v>
      </c>
      <c r="AP509" s="1150">
        <v>0.18209244080145701</v>
      </c>
      <c r="AQ509" s="1150">
        <v>0.188778538812785</v>
      </c>
      <c r="AR509" s="1150">
        <v>0.15632420091324201</v>
      </c>
      <c r="AS509" s="1150">
        <v>0.16591324200913199</v>
      </c>
    </row>
    <row r="510" spans="1:45" x14ac:dyDescent="0.2">
      <c r="A510">
        <v>61279</v>
      </c>
      <c r="B510" t="s">
        <v>1055</v>
      </c>
      <c r="C510" s="783">
        <v>42885</v>
      </c>
      <c r="D510">
        <v>2017</v>
      </c>
      <c r="E510" t="s">
        <v>73</v>
      </c>
      <c r="F510" t="s">
        <v>52</v>
      </c>
      <c r="G510" s="912">
        <v>35.698141</v>
      </c>
      <c r="H510" s="912">
        <v>-77.879290999999995</v>
      </c>
      <c r="I510" s="912">
        <v>4.4557310000000001</v>
      </c>
      <c r="J510" t="s">
        <v>74</v>
      </c>
      <c r="K510" t="s">
        <v>479</v>
      </c>
      <c r="L510" s="912">
        <v>12.7</v>
      </c>
      <c r="M510">
        <v>10</v>
      </c>
      <c r="N510" s="912">
        <v>1.27</v>
      </c>
      <c r="O510" t="s">
        <v>486</v>
      </c>
      <c r="P510" t="s">
        <v>486</v>
      </c>
      <c r="Q510">
        <v>20</v>
      </c>
      <c r="R510">
        <v>180</v>
      </c>
      <c r="Y510">
        <v>31.03</v>
      </c>
      <c r="Z510">
        <v>7.18</v>
      </c>
      <c r="AA510">
        <v>92.12</v>
      </c>
      <c r="AB510">
        <v>65.14</v>
      </c>
      <c r="AC510" s="784"/>
      <c r="AD510" s="1150"/>
      <c r="AE510" s="1150"/>
      <c r="AF510" s="1150"/>
      <c r="AG510" s="1150"/>
      <c r="AH510" s="1150"/>
      <c r="AI510" s="1150"/>
      <c r="AJ510" s="1150"/>
      <c r="AK510" s="1150"/>
      <c r="AL510" s="1150"/>
      <c r="AM510" s="1150"/>
      <c r="AN510" s="1150">
        <v>0.211449771689497</v>
      </c>
      <c r="AO510" s="1150">
        <v>0.21141552511415501</v>
      </c>
      <c r="AP510" s="1150">
        <v>0.20229963570127499</v>
      </c>
      <c r="AQ510" s="1150">
        <v>0.199965753424657</v>
      </c>
      <c r="AR510" s="1150">
        <v>0.170901826484018</v>
      </c>
      <c r="AS510" s="1150">
        <v>0.13301369863013601</v>
      </c>
    </row>
    <row r="511" spans="1:45" x14ac:dyDescent="0.2">
      <c r="A511">
        <v>61280</v>
      </c>
      <c r="B511" t="s">
        <v>1057</v>
      </c>
      <c r="C511" s="783">
        <v>42853</v>
      </c>
      <c r="D511">
        <v>2017</v>
      </c>
      <c r="E511" t="s">
        <v>73</v>
      </c>
      <c r="F511" t="s">
        <v>52</v>
      </c>
      <c r="G511" s="912">
        <v>35.756321</v>
      </c>
      <c r="H511" s="912">
        <v>-78.013761000000002</v>
      </c>
      <c r="I511" s="912">
        <v>4.4743409999999999</v>
      </c>
      <c r="J511" t="s">
        <v>74</v>
      </c>
      <c r="K511" t="s">
        <v>479</v>
      </c>
      <c r="L511" s="912">
        <v>12.3</v>
      </c>
      <c r="M511">
        <v>10</v>
      </c>
      <c r="N511" s="912">
        <v>1.23</v>
      </c>
      <c r="O511" t="s">
        <v>486</v>
      </c>
      <c r="P511" t="s">
        <v>486</v>
      </c>
      <c r="Q511">
        <v>20</v>
      </c>
      <c r="R511">
        <v>180</v>
      </c>
      <c r="Y511">
        <v>30.96</v>
      </c>
      <c r="Z511">
        <v>7.21</v>
      </c>
      <c r="AA511">
        <v>84.2</v>
      </c>
      <c r="AB511">
        <v>59.4</v>
      </c>
      <c r="AC511" s="784"/>
      <c r="AD511" s="1150"/>
      <c r="AE511" s="1150"/>
      <c r="AF511" s="1150"/>
      <c r="AG511" s="1150"/>
      <c r="AH511" s="1150"/>
      <c r="AI511" s="1150"/>
      <c r="AJ511" s="1150"/>
      <c r="AK511" s="1150"/>
      <c r="AL511" s="1150"/>
      <c r="AM511" s="1150"/>
      <c r="AN511" s="1150">
        <v>0.196175799086758</v>
      </c>
      <c r="AO511" s="1150">
        <v>0.19737442922374401</v>
      </c>
      <c r="AP511" s="1150">
        <v>0.18818306010928901</v>
      </c>
      <c r="AQ511" s="1150">
        <v>0.195422374429223</v>
      </c>
      <c r="AR511" s="1150">
        <v>0.193025114155251</v>
      </c>
      <c r="AS511" s="1150">
        <v>0.16179223744292201</v>
      </c>
    </row>
    <row r="512" spans="1:45" x14ac:dyDescent="0.2">
      <c r="A512">
        <v>61292</v>
      </c>
      <c r="B512" t="s">
        <v>1060</v>
      </c>
      <c r="C512" s="783">
        <v>42795</v>
      </c>
      <c r="D512">
        <v>2017</v>
      </c>
      <c r="E512" t="s">
        <v>73</v>
      </c>
      <c r="F512" t="s">
        <v>52</v>
      </c>
      <c r="G512" s="912">
        <v>35.752881000000002</v>
      </c>
      <c r="H512" s="912">
        <v>-77.857611000000006</v>
      </c>
      <c r="I512" s="912">
        <v>4.4523299999999999</v>
      </c>
      <c r="J512" t="s">
        <v>74</v>
      </c>
      <c r="K512" t="s">
        <v>479</v>
      </c>
      <c r="L512" s="912">
        <v>11.9</v>
      </c>
      <c r="M512">
        <v>10</v>
      </c>
      <c r="N512" s="912">
        <v>1.19</v>
      </c>
      <c r="O512" t="s">
        <v>486</v>
      </c>
      <c r="P512" t="s">
        <v>486</v>
      </c>
      <c r="Q512">
        <v>20</v>
      </c>
      <c r="R512">
        <v>180</v>
      </c>
      <c r="Y512">
        <v>30.92</v>
      </c>
      <c r="Z512">
        <v>7.15</v>
      </c>
      <c r="AA512">
        <v>106.44</v>
      </c>
      <c r="AB512">
        <v>76.349999999999994</v>
      </c>
      <c r="AC512" s="784"/>
      <c r="AD512" s="1150"/>
      <c r="AE512" s="1150"/>
      <c r="AF512" s="1150"/>
      <c r="AG512" s="1150"/>
      <c r="AH512" s="1150"/>
      <c r="AI512" s="1150"/>
      <c r="AJ512" s="1150"/>
      <c r="AK512" s="1150"/>
      <c r="AL512" s="1150"/>
      <c r="AM512" s="1150"/>
      <c r="AN512" s="1150">
        <v>0.192111872146118</v>
      </c>
      <c r="AO512" s="1150">
        <v>0.19573059360730499</v>
      </c>
      <c r="AP512" s="1150">
        <v>0.17710610200364299</v>
      </c>
      <c r="AQ512" s="1150">
        <v>0.18280821917808199</v>
      </c>
      <c r="AR512" s="1150">
        <v>0.112716894977168</v>
      </c>
      <c r="AS512" s="1150"/>
    </row>
    <row r="513" spans="1:45" x14ac:dyDescent="0.2">
      <c r="A513">
        <v>61374</v>
      </c>
      <c r="B513" t="s">
        <v>1062</v>
      </c>
      <c r="C513" s="783">
        <v>42917</v>
      </c>
      <c r="D513">
        <v>2017</v>
      </c>
      <c r="E513" t="s">
        <v>1</v>
      </c>
      <c r="F513" t="s">
        <v>33</v>
      </c>
      <c r="G513" s="912">
        <v>39.06635</v>
      </c>
      <c r="H513" s="912">
        <v>-78.137000999999998</v>
      </c>
      <c r="I513" s="912">
        <v>4.0860399999999997</v>
      </c>
      <c r="J513" t="s">
        <v>74</v>
      </c>
      <c r="K513" t="s">
        <v>479</v>
      </c>
      <c r="L513" s="912">
        <v>12.6</v>
      </c>
      <c r="M513">
        <v>10</v>
      </c>
      <c r="N513" s="912">
        <v>1.26</v>
      </c>
      <c r="O513" t="s">
        <v>127</v>
      </c>
      <c r="P513" t="s">
        <v>470</v>
      </c>
      <c r="Q513" t="s">
        <v>127</v>
      </c>
      <c r="R513">
        <v>180</v>
      </c>
      <c r="Y513">
        <v>35.520000000000003</v>
      </c>
      <c r="AA513">
        <v>102.41</v>
      </c>
      <c r="AB513">
        <v>73.28</v>
      </c>
      <c r="AC513" s="784"/>
      <c r="AD513" s="1150"/>
      <c r="AE513" s="1150"/>
      <c r="AF513" s="1150"/>
      <c r="AG513" s="1150"/>
      <c r="AH513" s="1150"/>
      <c r="AI513" s="1150"/>
      <c r="AJ513" s="1150"/>
      <c r="AK513" s="1150"/>
      <c r="AL513" s="1150"/>
      <c r="AM513" s="1150"/>
      <c r="AN513" s="1150">
        <v>0.18641552511415499</v>
      </c>
      <c r="AO513" s="1150">
        <v>0.20286529680365301</v>
      </c>
      <c r="AP513" s="1150">
        <v>0.19831511839708499</v>
      </c>
      <c r="AQ513" s="1150">
        <v>0.193550228310502</v>
      </c>
      <c r="AR513" s="1150">
        <v>3.6175799086757901E-2</v>
      </c>
      <c r="AS513" s="1150">
        <v>0.13573059360730499</v>
      </c>
    </row>
    <row r="514" spans="1:45" x14ac:dyDescent="0.2">
      <c r="A514">
        <v>61430</v>
      </c>
      <c r="B514" t="s">
        <v>1054</v>
      </c>
      <c r="C514" s="783">
        <v>43099</v>
      </c>
      <c r="D514">
        <v>2017</v>
      </c>
      <c r="E514" t="s">
        <v>72</v>
      </c>
      <c r="F514" t="s">
        <v>29</v>
      </c>
      <c r="G514" s="912">
        <v>42.208987999999998</v>
      </c>
      <c r="H514" s="912">
        <v>-120.3678</v>
      </c>
      <c r="I514" s="912">
        <v>4.7124639999999998</v>
      </c>
      <c r="J514" t="s">
        <v>74</v>
      </c>
      <c r="K514" t="s">
        <v>479</v>
      </c>
      <c r="L514" s="912">
        <v>13.7</v>
      </c>
      <c r="M514">
        <v>10</v>
      </c>
      <c r="N514" s="912">
        <v>1.3699999999999999</v>
      </c>
      <c r="O514" t="s">
        <v>127</v>
      </c>
      <c r="P514" t="s">
        <v>470</v>
      </c>
      <c r="Q514" t="s">
        <v>127</v>
      </c>
      <c r="R514">
        <v>180</v>
      </c>
      <c r="Y514">
        <v>39.31</v>
      </c>
      <c r="Z514">
        <v>14.99</v>
      </c>
      <c r="AA514">
        <v>74.23</v>
      </c>
      <c r="AB514">
        <v>51.76</v>
      </c>
      <c r="AC514" s="784"/>
      <c r="AD514" s="1150"/>
      <c r="AE514" s="1150"/>
      <c r="AF514" s="1150"/>
      <c r="AG514" s="1150"/>
      <c r="AH514" s="1150"/>
      <c r="AI514" s="1150"/>
      <c r="AJ514" s="1150"/>
      <c r="AK514" s="1150"/>
      <c r="AL514" s="1150"/>
      <c r="AM514" s="1150"/>
      <c r="AN514" s="1150">
        <v>0.27344748858447399</v>
      </c>
      <c r="AO514" s="1150">
        <v>0.27906392694063897</v>
      </c>
      <c r="AP514" s="1150">
        <v>0.27342896174863301</v>
      </c>
      <c r="AQ514" s="1150">
        <v>0.28363013698630102</v>
      </c>
      <c r="AR514" s="1150">
        <v>0.28471461187214597</v>
      </c>
      <c r="AS514" s="1150">
        <v>0.26611872146118698</v>
      </c>
    </row>
    <row r="515" spans="1:45" x14ac:dyDescent="0.2">
      <c r="A515">
        <v>61524</v>
      </c>
      <c r="B515" t="s">
        <v>1064</v>
      </c>
      <c r="C515" s="783">
        <v>43099</v>
      </c>
      <c r="D515">
        <v>2017</v>
      </c>
      <c r="E515" t="s">
        <v>2</v>
      </c>
      <c r="F515" t="s">
        <v>15</v>
      </c>
      <c r="G515" s="912">
        <v>33.500700999999999</v>
      </c>
      <c r="H515" s="912">
        <v>-96.374320999999995</v>
      </c>
      <c r="I515" s="912">
        <v>4.6390479999999998</v>
      </c>
      <c r="J515" t="s">
        <v>74</v>
      </c>
      <c r="K515" t="s">
        <v>479</v>
      </c>
      <c r="L515" s="912">
        <v>14.2766</v>
      </c>
      <c r="M515">
        <v>10</v>
      </c>
      <c r="N515" s="912">
        <v>1.4276599999999999</v>
      </c>
      <c r="O515" t="s">
        <v>127</v>
      </c>
      <c r="P515" t="s">
        <v>470</v>
      </c>
      <c r="Q515" t="s">
        <v>127</v>
      </c>
      <c r="R515">
        <v>180</v>
      </c>
      <c r="Y515">
        <v>70.48</v>
      </c>
      <c r="AA515">
        <v>50.04</v>
      </c>
      <c r="AB515">
        <v>37.97</v>
      </c>
      <c r="AC515" s="784"/>
      <c r="AD515" s="1150"/>
      <c r="AE515" s="1150"/>
      <c r="AF515" s="1150"/>
      <c r="AG515" s="1150"/>
      <c r="AH515" s="1150"/>
      <c r="AI515" s="1150"/>
      <c r="AJ515" s="1150"/>
      <c r="AK515" s="1150"/>
      <c r="AL515" s="1150"/>
      <c r="AM515" s="1150"/>
      <c r="AN515" s="1150">
        <v>0.23283105022830999</v>
      </c>
      <c r="AO515" s="1150">
        <v>0.24823059360730501</v>
      </c>
      <c r="AP515" s="1150">
        <v>0.21823770491803199</v>
      </c>
      <c r="AQ515" s="1150">
        <v>0.19520547945205399</v>
      </c>
      <c r="AR515" s="1150">
        <v>0.224554794520547</v>
      </c>
      <c r="AS515" s="1150">
        <v>0.23009132420091299</v>
      </c>
    </row>
    <row r="516" spans="1:45" x14ac:dyDescent="0.2">
      <c r="A516">
        <v>61532</v>
      </c>
      <c r="B516" t="s">
        <v>1063</v>
      </c>
      <c r="C516" s="783">
        <v>43099</v>
      </c>
      <c r="D516">
        <v>2017</v>
      </c>
      <c r="E516" t="s">
        <v>2</v>
      </c>
      <c r="F516" t="s">
        <v>15</v>
      </c>
      <c r="G516" s="912">
        <v>33.161591000000001</v>
      </c>
      <c r="H516" s="912">
        <v>-96.239271000000002</v>
      </c>
      <c r="I516" s="912">
        <v>4.6292710000000001</v>
      </c>
      <c r="J516" t="s">
        <v>74</v>
      </c>
      <c r="K516" t="s">
        <v>479</v>
      </c>
      <c r="L516" s="912">
        <v>14.202499999999999</v>
      </c>
      <c r="M516">
        <v>10</v>
      </c>
      <c r="N516" s="912">
        <v>1.4202499999999998</v>
      </c>
      <c r="O516" t="s">
        <v>127</v>
      </c>
      <c r="P516" t="s">
        <v>470</v>
      </c>
      <c r="Q516" t="s">
        <v>127</v>
      </c>
      <c r="R516">
        <v>180</v>
      </c>
      <c r="Y516">
        <v>71.53</v>
      </c>
      <c r="AA516">
        <v>62.98</v>
      </c>
      <c r="AB516">
        <v>45.94</v>
      </c>
      <c r="AC516" s="784"/>
      <c r="AD516" s="1150"/>
      <c r="AE516" s="1150"/>
      <c r="AF516" s="1150"/>
      <c r="AG516" s="1150"/>
      <c r="AH516" s="1150"/>
      <c r="AI516" s="1150"/>
      <c r="AJ516" s="1150"/>
      <c r="AK516" s="1150"/>
      <c r="AL516" s="1150"/>
      <c r="AM516" s="1150"/>
      <c r="AN516" s="1150">
        <v>0.221404109589041</v>
      </c>
      <c r="AO516" s="1150">
        <v>0.24559360730593599</v>
      </c>
      <c r="AP516" s="1150">
        <v>0.15910746812386101</v>
      </c>
      <c r="AQ516" s="1150">
        <v>0.17546803652967999</v>
      </c>
      <c r="AR516" s="1150">
        <v>0.246038812785388</v>
      </c>
      <c r="AS516" s="1150">
        <v>0.237191780821917</v>
      </c>
    </row>
    <row r="517" spans="1:45" x14ac:dyDescent="0.2">
      <c r="A517">
        <v>61556</v>
      </c>
      <c r="B517" t="s">
        <v>1052</v>
      </c>
      <c r="C517" s="783">
        <v>43099</v>
      </c>
      <c r="D517">
        <v>2017</v>
      </c>
      <c r="E517" t="s">
        <v>72</v>
      </c>
      <c r="F517" t="s">
        <v>13</v>
      </c>
      <c r="G517" s="912">
        <v>34.833531000000001</v>
      </c>
      <c r="H517" s="912">
        <v>-106.78191099999999</v>
      </c>
      <c r="I517" s="912">
        <v>5.6356010000000003</v>
      </c>
      <c r="J517" t="s">
        <v>74</v>
      </c>
      <c r="K517" t="s">
        <v>479</v>
      </c>
      <c r="L517" s="912">
        <v>12.497999999999999</v>
      </c>
      <c r="M517">
        <v>10</v>
      </c>
      <c r="N517" s="912">
        <v>1.2498</v>
      </c>
      <c r="O517" t="s">
        <v>127</v>
      </c>
      <c r="P517" t="s">
        <v>470</v>
      </c>
      <c r="Q517" t="s">
        <v>127</v>
      </c>
      <c r="R517">
        <v>180</v>
      </c>
      <c r="Y517">
        <v>28.6</v>
      </c>
      <c r="Z517">
        <v>15.82</v>
      </c>
      <c r="AA517">
        <v>49.3</v>
      </c>
      <c r="AB517">
        <v>35.299999999999997</v>
      </c>
      <c r="AC517" s="784"/>
      <c r="AD517" s="1150"/>
      <c r="AE517" s="1150"/>
      <c r="AF517" s="1150"/>
      <c r="AG517" s="1150"/>
      <c r="AH517" s="1150"/>
      <c r="AI517" s="1150"/>
      <c r="AJ517" s="1150"/>
      <c r="AK517" s="1150"/>
      <c r="AL517" s="1150"/>
      <c r="AM517" s="1150"/>
      <c r="AN517" s="1150">
        <v>0.30311643835616398</v>
      </c>
      <c r="AO517" s="1150">
        <v>0.269509132420091</v>
      </c>
      <c r="AP517" s="1150">
        <v>0.29970400728597402</v>
      </c>
      <c r="AQ517" s="1150">
        <v>0.306278538812785</v>
      </c>
      <c r="AR517" s="1150">
        <v>0.297762557077625</v>
      </c>
      <c r="AS517" s="1150">
        <v>0.296369863013698</v>
      </c>
    </row>
    <row r="518" spans="1:45" x14ac:dyDescent="0.2">
      <c r="A518">
        <v>61901</v>
      </c>
      <c r="B518" t="s">
        <v>144</v>
      </c>
      <c r="C518" s="783">
        <v>43070</v>
      </c>
      <c r="D518">
        <v>2017</v>
      </c>
      <c r="E518" t="s">
        <v>73</v>
      </c>
      <c r="F518" t="s">
        <v>34</v>
      </c>
      <c r="G518" s="912">
        <v>34.611271000000002</v>
      </c>
      <c r="H518" s="912">
        <v>-86.622440999999995</v>
      </c>
      <c r="I518" s="912">
        <v>4.3821979999999998</v>
      </c>
      <c r="J518" t="s">
        <v>74</v>
      </c>
      <c r="K518" t="s">
        <v>479</v>
      </c>
      <c r="L518" s="912">
        <v>12.5</v>
      </c>
      <c r="M518">
        <v>10</v>
      </c>
      <c r="N518" s="912">
        <v>1.25</v>
      </c>
      <c r="O518" t="s">
        <v>127</v>
      </c>
      <c r="P518" t="s">
        <v>470</v>
      </c>
      <c r="Q518" t="s">
        <v>127</v>
      </c>
      <c r="R518">
        <v>180</v>
      </c>
      <c r="S518" t="s">
        <v>582</v>
      </c>
      <c r="T518" t="s">
        <v>599</v>
      </c>
      <c r="U518" t="s">
        <v>2970</v>
      </c>
      <c r="V518">
        <v>2017</v>
      </c>
      <c r="W518">
        <v>1</v>
      </c>
      <c r="X518">
        <v>2</v>
      </c>
      <c r="Y518">
        <v>31.1</v>
      </c>
      <c r="Z518">
        <v>35.270000000000003</v>
      </c>
      <c r="AA518">
        <v>124.37</v>
      </c>
      <c r="AB518">
        <v>84.8</v>
      </c>
      <c r="AC518" s="784"/>
      <c r="AD518" s="1150"/>
      <c r="AE518" s="1150"/>
      <c r="AF518" s="1150"/>
      <c r="AG518" s="1150"/>
      <c r="AH518" s="1150"/>
      <c r="AI518" s="1150"/>
      <c r="AJ518" s="1150"/>
      <c r="AK518" s="1150"/>
      <c r="AL518" s="1150"/>
      <c r="AM518" s="1150"/>
      <c r="AN518" s="1150">
        <v>0.201712328767123</v>
      </c>
      <c r="AO518" s="1150">
        <v>0.20738584474885799</v>
      </c>
      <c r="AP518" s="1150">
        <v>0.196721311475409</v>
      </c>
      <c r="AQ518" s="1150">
        <v>0.19644977168949701</v>
      </c>
      <c r="AR518" s="1150">
        <v>0.212077625570776</v>
      </c>
      <c r="AS518" s="1150">
        <v>0.17826484018264799</v>
      </c>
    </row>
    <row r="519" spans="1:45" x14ac:dyDescent="0.2">
      <c r="A519">
        <v>60293</v>
      </c>
      <c r="B519" t="s">
        <v>1047</v>
      </c>
      <c r="C519" s="783">
        <v>42948</v>
      </c>
      <c r="D519">
        <v>2017</v>
      </c>
      <c r="E519" t="s">
        <v>73</v>
      </c>
      <c r="F519" t="s">
        <v>260</v>
      </c>
      <c r="G519" s="912">
        <v>33.686931000000001</v>
      </c>
      <c r="H519" s="912">
        <v>-80.760491000000002</v>
      </c>
      <c r="I519" s="912">
        <v>4.606401</v>
      </c>
      <c r="J519" t="s">
        <v>74</v>
      </c>
      <c r="K519" t="s">
        <v>479</v>
      </c>
      <c r="L519" s="912">
        <v>14.79</v>
      </c>
      <c r="M519">
        <v>10.199999999999999</v>
      </c>
      <c r="N519" s="912">
        <v>1.45</v>
      </c>
      <c r="O519" t="s">
        <v>127</v>
      </c>
      <c r="P519" t="s">
        <v>470</v>
      </c>
      <c r="Q519" t="s">
        <v>127</v>
      </c>
      <c r="R519">
        <v>180</v>
      </c>
      <c r="Y519">
        <v>31.87</v>
      </c>
      <c r="Z519">
        <v>16.32</v>
      </c>
      <c r="AA519">
        <v>54.32</v>
      </c>
      <c r="AB519">
        <v>41.01</v>
      </c>
      <c r="AC519" s="784"/>
      <c r="AD519" s="1150"/>
      <c r="AE519" s="1150"/>
      <c r="AF519" s="1150"/>
      <c r="AG519" s="1150"/>
      <c r="AH519" s="1150"/>
      <c r="AI519" s="1150"/>
      <c r="AJ519" s="1150"/>
      <c r="AK519" s="1150"/>
      <c r="AL519" s="1150"/>
      <c r="AM519" s="1150"/>
      <c r="AN519" s="1150">
        <v>0.247974303876801</v>
      </c>
      <c r="AO519" s="1150">
        <v>0.23678261258841399</v>
      </c>
      <c r="AP519" s="1150">
        <v>0.219996696310582</v>
      </c>
      <c r="AQ519" s="1150">
        <v>0.21969289999104599</v>
      </c>
      <c r="AR519" s="1150">
        <v>0.21635777598710701</v>
      </c>
      <c r="AS519" s="1150">
        <v>0.21589891664428301</v>
      </c>
    </row>
    <row r="520" spans="1:45" x14ac:dyDescent="0.2">
      <c r="A520">
        <v>61529</v>
      </c>
      <c r="B520" t="s">
        <v>1046</v>
      </c>
      <c r="C520" s="783">
        <v>43099</v>
      </c>
      <c r="D520">
        <v>2017</v>
      </c>
      <c r="E520" t="s">
        <v>73</v>
      </c>
      <c r="F520" t="s">
        <v>260</v>
      </c>
      <c r="G520" s="912">
        <v>32.727111000000001</v>
      </c>
      <c r="H520" s="912">
        <v>-81.252640999999997</v>
      </c>
      <c r="I520" s="912">
        <v>4.6653320000000003</v>
      </c>
      <c r="J520" t="s">
        <v>74</v>
      </c>
      <c r="K520" t="s">
        <v>479</v>
      </c>
      <c r="L520" s="912">
        <v>14.795299999999999</v>
      </c>
      <c r="M520">
        <v>10.199999999999999</v>
      </c>
      <c r="N520" s="912">
        <v>1.4505196078431373</v>
      </c>
      <c r="O520" t="s">
        <v>486</v>
      </c>
      <c r="P520" t="s">
        <v>486</v>
      </c>
      <c r="Q520">
        <v>20</v>
      </c>
      <c r="R520">
        <v>180</v>
      </c>
      <c r="Y520">
        <v>31.88</v>
      </c>
      <c r="Z520">
        <v>12.63</v>
      </c>
      <c r="AA520">
        <v>75.040000000000006</v>
      </c>
      <c r="AB520">
        <v>54.53</v>
      </c>
      <c r="AC520" s="784"/>
      <c r="AD520" s="1150"/>
      <c r="AE520" s="1150"/>
      <c r="AF520" s="1150"/>
      <c r="AG520" s="1150"/>
      <c r="AH520" s="1150"/>
      <c r="AI520" s="1150"/>
      <c r="AJ520" s="1150"/>
      <c r="AK520" s="1150"/>
      <c r="AL520" s="1150"/>
      <c r="AM520" s="1150"/>
      <c r="AN520" s="1150">
        <v>0.17817172531112899</v>
      </c>
      <c r="AO520" s="1150">
        <v>0.22550138776971901</v>
      </c>
      <c r="AP520" s="1150">
        <v>0.20562118289938899</v>
      </c>
      <c r="AQ520" s="1150">
        <v>0.21106410600769901</v>
      </c>
      <c r="AR520" s="1150">
        <v>0.214052287581699</v>
      </c>
      <c r="AS520" s="1150">
        <v>0.20298370489748399</v>
      </c>
    </row>
    <row r="521" spans="1:45" x14ac:dyDescent="0.2">
      <c r="A521">
        <v>61748</v>
      </c>
      <c r="B521" t="s">
        <v>1048</v>
      </c>
      <c r="C521" s="783">
        <v>43099</v>
      </c>
      <c r="D521">
        <v>2017</v>
      </c>
      <c r="E521" t="s">
        <v>73</v>
      </c>
      <c r="F521" t="s">
        <v>260</v>
      </c>
      <c r="G521" s="912">
        <v>32.948709999999998</v>
      </c>
      <c r="H521" s="912">
        <v>-81.216261000000003</v>
      </c>
      <c r="I521" s="912">
        <v>4.6610370000000003</v>
      </c>
      <c r="J521" t="s">
        <v>74</v>
      </c>
      <c r="K521" t="s">
        <v>479</v>
      </c>
      <c r="L521" s="912">
        <v>14.2</v>
      </c>
      <c r="M521">
        <v>10.199999999999999</v>
      </c>
      <c r="N521" s="912">
        <v>1.392156862745098</v>
      </c>
      <c r="O521" t="s">
        <v>127</v>
      </c>
      <c r="P521" t="s">
        <v>470</v>
      </c>
      <c r="Q521" t="s">
        <v>127</v>
      </c>
      <c r="R521">
        <v>180</v>
      </c>
      <c r="Y521">
        <v>32.14</v>
      </c>
      <c r="Z521">
        <v>16.510000000000002</v>
      </c>
      <c r="AA521">
        <v>92.05</v>
      </c>
      <c r="AB521">
        <v>65.25</v>
      </c>
      <c r="AC521" s="784"/>
      <c r="AD521" s="1150"/>
      <c r="AE521" s="1150"/>
      <c r="AF521" s="1150"/>
      <c r="AG521" s="1150"/>
      <c r="AH521" s="1150"/>
      <c r="AI521" s="1150"/>
      <c r="AJ521" s="1150"/>
      <c r="AK521" s="1150"/>
      <c r="AL521" s="1150"/>
      <c r="AM521" s="1150"/>
      <c r="AN521" s="1150">
        <v>0.210873847255797</v>
      </c>
      <c r="AO521" s="1150">
        <v>0.22563568806518</v>
      </c>
      <c r="AP521" s="1150">
        <v>0.17748401728633101</v>
      </c>
      <c r="AQ521" s="1150">
        <v>0.21086265556450801</v>
      </c>
      <c r="AR521" s="1150">
        <v>0.204785567194914</v>
      </c>
      <c r="AS521" s="1150">
        <v>0.18549109141373399</v>
      </c>
    </row>
    <row r="522" spans="1:45" x14ac:dyDescent="0.2">
      <c r="A522">
        <v>61013</v>
      </c>
      <c r="B522" t="s">
        <v>1045</v>
      </c>
      <c r="C522" s="783">
        <v>43099</v>
      </c>
      <c r="D522">
        <v>2017</v>
      </c>
      <c r="E522" t="s">
        <v>7</v>
      </c>
      <c r="F522" t="s">
        <v>28</v>
      </c>
      <c r="G522" s="912">
        <v>37.945959999999999</v>
      </c>
      <c r="H522" s="912">
        <v>-122.37620099999999</v>
      </c>
      <c r="I522" s="912">
        <v>4.8901960000000004</v>
      </c>
      <c r="J522" t="s">
        <v>74</v>
      </c>
      <c r="K522" t="s">
        <v>479</v>
      </c>
      <c r="L522" s="912">
        <v>13</v>
      </c>
      <c r="M522">
        <v>10.5</v>
      </c>
      <c r="N522" s="912">
        <v>1.2380952380952381</v>
      </c>
      <c r="O522" t="s">
        <v>127</v>
      </c>
      <c r="P522" t="s">
        <v>470</v>
      </c>
      <c r="Q522">
        <v>15</v>
      </c>
      <c r="R522">
        <v>180</v>
      </c>
      <c r="Y522">
        <v>44.28</v>
      </c>
      <c r="Z522">
        <v>6.02</v>
      </c>
      <c r="AA522">
        <v>89.22</v>
      </c>
      <c r="AB522">
        <v>61.7</v>
      </c>
      <c r="AC522" s="784">
        <v>90.761541232974707</v>
      </c>
      <c r="AD522" s="1150"/>
      <c r="AE522" s="1150"/>
      <c r="AF522" s="1150"/>
      <c r="AG522" s="1150"/>
      <c r="AH522" s="1150"/>
      <c r="AI522" s="1150"/>
      <c r="AJ522" s="1150"/>
      <c r="AK522" s="1150"/>
      <c r="AL522" s="1150"/>
      <c r="AM522" s="1150"/>
      <c r="AN522" s="1150">
        <v>0.22000434877147201</v>
      </c>
      <c r="AO522" s="1150">
        <v>0.21974342248314799</v>
      </c>
      <c r="AP522" s="1150">
        <v>0.221821059935814</v>
      </c>
      <c r="AQ522" s="1150">
        <v>0.22945205479451999</v>
      </c>
      <c r="AR522" s="1150">
        <v>0.24485757773429001</v>
      </c>
      <c r="AS522" s="1150">
        <v>0.21688410524026899</v>
      </c>
    </row>
    <row r="523" spans="1:45" x14ac:dyDescent="0.2">
      <c r="A523">
        <v>60679</v>
      </c>
      <c r="B523" t="s">
        <v>1044</v>
      </c>
      <c r="C523" s="783">
        <v>42845</v>
      </c>
      <c r="D523">
        <v>2017</v>
      </c>
      <c r="E523" t="s">
        <v>73</v>
      </c>
      <c r="F523" t="s">
        <v>34</v>
      </c>
      <c r="G523" s="912">
        <v>31.332070999999999</v>
      </c>
      <c r="H523" s="912">
        <v>-85.729771</v>
      </c>
      <c r="I523" s="912">
        <v>4.7037019999999998</v>
      </c>
      <c r="J523" t="s">
        <v>74</v>
      </c>
      <c r="K523" t="s">
        <v>485</v>
      </c>
      <c r="L523" s="912">
        <v>13</v>
      </c>
      <c r="M523">
        <v>10.6</v>
      </c>
      <c r="N523" s="912">
        <v>1.2264150943396226</v>
      </c>
      <c r="O523" t="s">
        <v>127</v>
      </c>
      <c r="P523" t="s">
        <v>470</v>
      </c>
      <c r="Q523" t="s">
        <v>127</v>
      </c>
      <c r="R523">
        <v>180</v>
      </c>
      <c r="Y523">
        <v>29.19</v>
      </c>
      <c r="Z523">
        <v>27.78</v>
      </c>
      <c r="AA523">
        <v>152.97999999999999</v>
      </c>
      <c r="AB523">
        <v>104.2</v>
      </c>
      <c r="AC523" s="784"/>
      <c r="AD523" s="1150"/>
      <c r="AE523" s="1150"/>
      <c r="AF523" s="1150"/>
      <c r="AG523" s="1150"/>
      <c r="AH523" s="1150"/>
      <c r="AI523" s="1150"/>
      <c r="AJ523" s="1150"/>
      <c r="AK523" s="1150"/>
      <c r="AL523" s="1150"/>
      <c r="AM523" s="1150"/>
      <c r="AN523" s="1150">
        <v>0.14405100370466101</v>
      </c>
      <c r="AO523" s="1150">
        <v>0.15317265443267</v>
      </c>
      <c r="AP523" s="1150">
        <v>0.16128166133965699</v>
      </c>
      <c r="AQ523" s="1150">
        <v>0.13786938916171201</v>
      </c>
      <c r="AR523" s="1150">
        <v>0.15008184716119499</v>
      </c>
      <c r="AS523" s="1150">
        <v>0.149360299819074</v>
      </c>
    </row>
    <row r="524" spans="1:45" x14ac:dyDescent="0.2">
      <c r="A524">
        <v>58319</v>
      </c>
      <c r="B524" t="s">
        <v>1042</v>
      </c>
      <c r="C524" s="783">
        <v>42946</v>
      </c>
      <c r="D524">
        <v>2017</v>
      </c>
      <c r="E524" t="s">
        <v>72</v>
      </c>
      <c r="F524" t="s">
        <v>53</v>
      </c>
      <c r="G524" s="912">
        <v>39.583091000000003</v>
      </c>
      <c r="H524" s="912">
        <v>-119.068091</v>
      </c>
      <c r="I524" s="912">
        <v>5.2357570000000004</v>
      </c>
      <c r="J524" t="s">
        <v>74</v>
      </c>
      <c r="K524" t="s">
        <v>479</v>
      </c>
      <c r="L524" s="912">
        <v>14.2</v>
      </c>
      <c r="M524">
        <v>10.638</v>
      </c>
      <c r="N524" s="912">
        <v>1.3348373754465124</v>
      </c>
      <c r="O524" t="s">
        <v>127</v>
      </c>
      <c r="P524" t="s">
        <v>470</v>
      </c>
      <c r="Q524" t="s">
        <v>127</v>
      </c>
      <c r="R524">
        <v>180</v>
      </c>
      <c r="S524" t="s">
        <v>1043</v>
      </c>
      <c r="Y524">
        <v>32.950000000000003</v>
      </c>
      <c r="Z524">
        <v>12.52</v>
      </c>
      <c r="AA524">
        <v>70.11</v>
      </c>
      <c r="AB524">
        <v>48.68</v>
      </c>
      <c r="AC524" s="784"/>
      <c r="AD524" s="1150"/>
      <c r="AE524" s="1150"/>
      <c r="AF524" s="1150"/>
      <c r="AG524" s="1150"/>
      <c r="AH524" s="1150"/>
      <c r="AI524" s="1150"/>
      <c r="AJ524" s="1150"/>
      <c r="AK524" s="1150"/>
      <c r="AL524" s="1150"/>
      <c r="AM524" s="1150"/>
      <c r="AN524" s="1150">
        <v>0.29025995376272301</v>
      </c>
      <c r="AO524" s="1150">
        <v>0.272317898873771</v>
      </c>
      <c r="AP524" s="1150">
        <v>0.29028021345617699</v>
      </c>
      <c r="AQ524" s="1150">
        <v>0.28844643266449799</v>
      </c>
      <c r="AR524" s="1150">
        <v>0.29232028542461203</v>
      </c>
      <c r="AS524" s="1150">
        <v>0.278445239389077</v>
      </c>
    </row>
    <row r="525" spans="1:45" x14ac:dyDescent="0.2">
      <c r="A525">
        <v>64072</v>
      </c>
      <c r="B525" t="s">
        <v>906</v>
      </c>
      <c r="C525" s="783">
        <v>42766</v>
      </c>
      <c r="D525">
        <v>2017</v>
      </c>
      <c r="E525" t="s">
        <v>4</v>
      </c>
      <c r="F525" t="s">
        <v>31</v>
      </c>
      <c r="G525" s="912">
        <v>46.091093000000001</v>
      </c>
      <c r="H525" s="912">
        <v>-94.339935999999994</v>
      </c>
      <c r="I525" s="912">
        <v>3.7555529999999999</v>
      </c>
      <c r="J525" t="s">
        <v>74</v>
      </c>
      <c r="K525" t="s">
        <v>485</v>
      </c>
      <c r="L525" s="912">
        <v>13.1</v>
      </c>
      <c r="M525">
        <v>10.8</v>
      </c>
      <c r="N525" s="912">
        <v>1.2129629629629628</v>
      </c>
      <c r="O525" t="s">
        <v>486</v>
      </c>
      <c r="P525" t="s">
        <v>486</v>
      </c>
      <c r="Q525">
        <v>35</v>
      </c>
      <c r="R525">
        <v>180</v>
      </c>
      <c r="Y525">
        <v>33.049999999999997</v>
      </c>
      <c r="Z525">
        <v>17.25</v>
      </c>
      <c r="AA525">
        <v>79.150000000000006</v>
      </c>
      <c r="AB525">
        <v>57.15</v>
      </c>
      <c r="AC525" s="784"/>
      <c r="AD525" s="1150"/>
      <c r="AE525" s="1150"/>
      <c r="AF525" s="1150"/>
      <c r="AG525" s="1150"/>
      <c r="AH525" s="1150"/>
      <c r="AI525" s="1150"/>
      <c r="AJ525" s="1150"/>
      <c r="AK525" s="1150"/>
      <c r="AL525" s="1150"/>
      <c r="AM525" s="1150"/>
      <c r="AN525" s="1150"/>
      <c r="AO525" s="1150"/>
      <c r="AP525" s="1150">
        <v>0.16883282364933699</v>
      </c>
      <c r="AQ525" s="1150">
        <v>0.18013489170960501</v>
      </c>
      <c r="AR525" s="1150">
        <v>0.16874031251309099</v>
      </c>
      <c r="AS525" s="1150">
        <v>0.166920345002536</v>
      </c>
    </row>
    <row r="526" spans="1:45" x14ac:dyDescent="0.2">
      <c r="A526">
        <v>61521</v>
      </c>
      <c r="B526" t="s">
        <v>1041</v>
      </c>
      <c r="C526" s="783">
        <v>43099</v>
      </c>
      <c r="D526">
        <v>2017</v>
      </c>
      <c r="E526" t="s">
        <v>73</v>
      </c>
      <c r="F526" t="s">
        <v>260</v>
      </c>
      <c r="G526" s="912">
        <v>33.791651000000002</v>
      </c>
      <c r="H526" s="912">
        <v>-81.256850999999997</v>
      </c>
      <c r="I526" s="912">
        <v>4.5642769999999997</v>
      </c>
      <c r="J526" t="s">
        <v>74</v>
      </c>
      <c r="K526" t="s">
        <v>479</v>
      </c>
      <c r="L526" s="912">
        <v>15.22</v>
      </c>
      <c r="M526">
        <v>10.88</v>
      </c>
      <c r="N526" s="912">
        <v>1.3988970588235294</v>
      </c>
      <c r="O526" t="s">
        <v>127</v>
      </c>
      <c r="P526" t="s">
        <v>470</v>
      </c>
      <c r="Q526" t="s">
        <v>127</v>
      </c>
      <c r="R526">
        <v>180</v>
      </c>
      <c r="Y526">
        <v>32.28</v>
      </c>
      <c r="Z526">
        <v>15.78</v>
      </c>
      <c r="AA526">
        <v>39.97</v>
      </c>
      <c r="AB526">
        <v>31.28</v>
      </c>
      <c r="AC526" s="784"/>
      <c r="AD526" s="1150"/>
      <c r="AE526" s="1150"/>
      <c r="AF526" s="1150"/>
      <c r="AG526" s="1150"/>
      <c r="AH526" s="1150"/>
      <c r="AI526" s="1150"/>
      <c r="AJ526" s="1150"/>
      <c r="AK526" s="1150"/>
      <c r="AL526" s="1150"/>
      <c r="AM526" s="1150"/>
      <c r="AN526" s="1150">
        <v>0.23425958568358801</v>
      </c>
      <c r="AO526" s="1150">
        <v>0.24582200174590299</v>
      </c>
      <c r="AP526" s="1150">
        <v>0.212043705801992</v>
      </c>
      <c r="AQ526" s="1150">
        <v>0.247416817754498</v>
      </c>
      <c r="AR526" s="1150">
        <v>0.236662301907064</v>
      </c>
      <c r="AS526" s="1150">
        <v>0.24053392761214001</v>
      </c>
    </row>
    <row r="527" spans="1:45" x14ac:dyDescent="0.2">
      <c r="A527">
        <v>61522</v>
      </c>
      <c r="B527" t="s">
        <v>1040</v>
      </c>
      <c r="C527" s="783">
        <v>43099</v>
      </c>
      <c r="D527">
        <v>2017</v>
      </c>
      <c r="E527" t="s">
        <v>73</v>
      </c>
      <c r="F527" t="s">
        <v>260</v>
      </c>
      <c r="G527" s="912">
        <v>33.794981</v>
      </c>
      <c r="H527" s="912">
        <v>-81.262111000000004</v>
      </c>
      <c r="I527" s="912">
        <v>4.5642769999999997</v>
      </c>
      <c r="J527" t="s">
        <v>74</v>
      </c>
      <c r="K527" t="s">
        <v>479</v>
      </c>
      <c r="L527" s="912">
        <v>15.22</v>
      </c>
      <c r="M527">
        <v>10.88</v>
      </c>
      <c r="N527" s="912">
        <v>1.3988970588235294</v>
      </c>
      <c r="O527" t="s">
        <v>127</v>
      </c>
      <c r="P527" t="s">
        <v>470</v>
      </c>
      <c r="Q527" t="s">
        <v>127</v>
      </c>
      <c r="R527">
        <v>180</v>
      </c>
      <c r="Y527">
        <v>32.28</v>
      </c>
      <c r="Z527">
        <v>15.78</v>
      </c>
      <c r="AA527">
        <v>42.19</v>
      </c>
      <c r="AB527">
        <v>33</v>
      </c>
      <c r="AC527" s="784"/>
      <c r="AD527" s="1150"/>
      <c r="AE527" s="1150"/>
      <c r="AF527" s="1150"/>
      <c r="AG527" s="1150"/>
      <c r="AH527" s="1150"/>
      <c r="AI527" s="1150"/>
      <c r="AJ527" s="1150"/>
      <c r="AK527" s="1150"/>
      <c r="AL527" s="1150"/>
      <c r="AM527" s="1150"/>
      <c r="AN527" s="1150">
        <v>0.244814749529948</v>
      </c>
      <c r="AO527" s="1150">
        <v>0.241635609723341</v>
      </c>
      <c r="AP527" s="1150">
        <v>0.214617737463837</v>
      </c>
      <c r="AQ527" s="1150">
        <v>0.23830957896857299</v>
      </c>
      <c r="AR527" s="1150">
        <v>0.246199721326886</v>
      </c>
      <c r="AS527" s="1150">
        <v>0.22276012288477001</v>
      </c>
    </row>
    <row r="528" spans="1:45" x14ac:dyDescent="0.2">
      <c r="A528">
        <v>60311</v>
      </c>
      <c r="B528" t="s">
        <v>1039</v>
      </c>
      <c r="C528" s="783">
        <v>42794</v>
      </c>
      <c r="D528">
        <v>2017</v>
      </c>
      <c r="E528" t="s">
        <v>7</v>
      </c>
      <c r="F528" t="s">
        <v>28</v>
      </c>
      <c r="G528" s="912">
        <v>34.714120999999999</v>
      </c>
      <c r="H528" s="912">
        <v>-118.27391</v>
      </c>
      <c r="I528" s="912">
        <v>5.8113530000000004</v>
      </c>
      <c r="J528" t="s">
        <v>74</v>
      </c>
      <c r="K528" t="s">
        <v>485</v>
      </c>
      <c r="L528" s="912">
        <v>13.75</v>
      </c>
      <c r="M528">
        <v>11.4</v>
      </c>
      <c r="N528" s="912">
        <v>1.2061403508771928</v>
      </c>
      <c r="O528" t="s">
        <v>127</v>
      </c>
      <c r="P528" t="s">
        <v>470</v>
      </c>
      <c r="Q528" t="s">
        <v>127</v>
      </c>
      <c r="R528">
        <v>180</v>
      </c>
      <c r="Y528">
        <v>22.07</v>
      </c>
      <c r="Z528">
        <v>5.15</v>
      </c>
      <c r="AA528">
        <v>125.53</v>
      </c>
      <c r="AB528">
        <v>84.62</v>
      </c>
      <c r="AC528" s="784">
        <v>66.857811295412233</v>
      </c>
      <c r="AD528" s="1150"/>
      <c r="AE528" s="1150"/>
      <c r="AF528" s="1150"/>
      <c r="AG528" s="1150"/>
      <c r="AH528" s="1150"/>
      <c r="AI528" s="1150"/>
      <c r="AJ528" s="1150"/>
      <c r="AK528" s="1150"/>
      <c r="AL528" s="1150"/>
      <c r="AM528" s="1150"/>
      <c r="AN528" s="1150">
        <v>0.30280181046222798</v>
      </c>
      <c r="AO528" s="1150">
        <v>0.30607626371865698</v>
      </c>
      <c r="AP528" s="1150">
        <v>0.28788387179241298</v>
      </c>
      <c r="AQ528" s="1150">
        <v>0.30357285908836001</v>
      </c>
      <c r="AR528" s="1150">
        <v>0.24095770247536599</v>
      </c>
      <c r="AS528" s="1150">
        <v>0.17120283585676499</v>
      </c>
    </row>
    <row r="529" spans="1:45" x14ac:dyDescent="0.2">
      <c r="A529">
        <v>60546</v>
      </c>
      <c r="B529" t="s">
        <v>1038</v>
      </c>
      <c r="C529" s="783">
        <v>42807</v>
      </c>
      <c r="D529">
        <v>2017</v>
      </c>
      <c r="E529" t="s">
        <v>11</v>
      </c>
      <c r="F529" t="s">
        <v>11</v>
      </c>
      <c r="G529" s="912">
        <v>21.999661</v>
      </c>
      <c r="H529" s="912">
        <v>-159.380191</v>
      </c>
      <c r="I529" s="912">
        <v>5.0669129999999996</v>
      </c>
      <c r="J529" t="s">
        <v>74</v>
      </c>
      <c r="K529" t="s">
        <v>479</v>
      </c>
      <c r="L529" s="912">
        <v>17</v>
      </c>
      <c r="M529">
        <v>13</v>
      </c>
      <c r="N529" s="912">
        <v>1.3076923076923077</v>
      </c>
      <c r="O529" t="s">
        <v>486</v>
      </c>
      <c r="P529" t="s">
        <v>486</v>
      </c>
      <c r="Q529">
        <v>15</v>
      </c>
      <c r="R529">
        <v>180</v>
      </c>
      <c r="S529" t="s">
        <v>582</v>
      </c>
      <c r="T529" t="s">
        <v>599</v>
      </c>
      <c r="U529" t="s">
        <v>2970</v>
      </c>
      <c r="V529">
        <v>2017</v>
      </c>
      <c r="W529">
        <v>13.600000000000001</v>
      </c>
      <c r="X529">
        <v>57.12</v>
      </c>
      <c r="AA529">
        <v>158.18</v>
      </c>
      <c r="AB529">
        <v>106.13</v>
      </c>
      <c r="AC529" s="784"/>
      <c r="AD529" s="1150"/>
      <c r="AE529" s="1150"/>
      <c r="AF529" s="1150"/>
      <c r="AG529" s="1150"/>
      <c r="AH529" s="1150"/>
      <c r="AI529" s="1150"/>
      <c r="AJ529" s="1150"/>
      <c r="AK529" s="1150"/>
      <c r="AL529" s="1150"/>
      <c r="AM529" s="1150"/>
      <c r="AN529" s="1150">
        <v>0.194081489286968</v>
      </c>
      <c r="AO529" s="1150">
        <v>0.192149631190727</v>
      </c>
      <c r="AP529" s="1150">
        <v>0.18932149362477199</v>
      </c>
      <c r="AQ529" s="1150">
        <v>0.210511064278187</v>
      </c>
      <c r="AR529" s="1150">
        <v>0.18463294696171401</v>
      </c>
      <c r="AS529" s="1150">
        <v>0.18362311204776899</v>
      </c>
    </row>
    <row r="530" spans="1:45" x14ac:dyDescent="0.2">
      <c r="A530">
        <v>61864</v>
      </c>
      <c r="B530" t="s">
        <v>1037</v>
      </c>
      <c r="C530" s="783">
        <v>42887</v>
      </c>
      <c r="D530">
        <v>2017</v>
      </c>
      <c r="E530" t="s">
        <v>1</v>
      </c>
      <c r="F530" t="s">
        <v>24</v>
      </c>
      <c r="G530" s="912">
        <v>39.976990999999998</v>
      </c>
      <c r="H530" s="912">
        <v>-74.622170999999994</v>
      </c>
      <c r="I530" s="912">
        <v>4.0233449999999999</v>
      </c>
      <c r="J530" t="s">
        <v>74</v>
      </c>
      <c r="K530" t="s">
        <v>479</v>
      </c>
      <c r="L530" s="912">
        <v>16.5</v>
      </c>
      <c r="M530">
        <v>13</v>
      </c>
      <c r="N530" s="912">
        <v>1.2692307692307692</v>
      </c>
      <c r="O530" t="s">
        <v>486</v>
      </c>
      <c r="P530" t="s">
        <v>486</v>
      </c>
      <c r="Q530">
        <v>25</v>
      </c>
      <c r="R530">
        <v>180</v>
      </c>
      <c r="Y530">
        <v>22.84</v>
      </c>
      <c r="AA530">
        <v>149.29</v>
      </c>
      <c r="AB530">
        <v>100.54</v>
      </c>
      <c r="AC530" s="784"/>
      <c r="AD530" s="1150"/>
      <c r="AE530" s="1150"/>
      <c r="AF530" s="1150"/>
      <c r="AG530" s="1150"/>
      <c r="AH530" s="1150"/>
      <c r="AI530" s="1150"/>
      <c r="AJ530" s="1150"/>
      <c r="AK530" s="1150"/>
      <c r="AL530" s="1150"/>
      <c r="AM530" s="1150"/>
      <c r="AN530" s="1150">
        <v>0.176088865472427</v>
      </c>
      <c r="AO530" s="1150">
        <v>0.18160344221988001</v>
      </c>
      <c r="AP530" s="1150">
        <v>0.17696511139134</v>
      </c>
      <c r="AQ530" s="1150">
        <v>0.18054092026694701</v>
      </c>
      <c r="AR530" s="1150">
        <v>0.184474885844748</v>
      </c>
      <c r="AS530" s="1150">
        <v>0.124060414471373</v>
      </c>
    </row>
    <row r="531" spans="1:45" x14ac:dyDescent="0.2">
      <c r="A531">
        <v>60000</v>
      </c>
      <c r="B531" t="s">
        <v>1036</v>
      </c>
      <c r="C531" s="783">
        <v>42767</v>
      </c>
      <c r="D531">
        <v>2017</v>
      </c>
      <c r="E531" t="s">
        <v>73</v>
      </c>
      <c r="F531" t="s">
        <v>52</v>
      </c>
      <c r="G531" s="912">
        <v>36.441960999999999</v>
      </c>
      <c r="H531" s="912">
        <v>-77.135711000000001</v>
      </c>
      <c r="I531" s="912">
        <v>4.4033439999999997</v>
      </c>
      <c r="J531" t="s">
        <v>74</v>
      </c>
      <c r="K531" t="s">
        <v>479</v>
      </c>
      <c r="L531" s="912">
        <v>16.8</v>
      </c>
      <c r="M531">
        <v>13.5</v>
      </c>
      <c r="N531" s="912">
        <v>1.2444444444444445</v>
      </c>
      <c r="O531" t="s">
        <v>127</v>
      </c>
      <c r="P531" t="s">
        <v>470</v>
      </c>
      <c r="Q531" t="s">
        <v>127</v>
      </c>
      <c r="R531">
        <v>180</v>
      </c>
      <c r="Y531">
        <v>31.28</v>
      </c>
      <c r="Z531">
        <v>31.26</v>
      </c>
      <c r="AA531">
        <v>113.08</v>
      </c>
      <c r="AB531">
        <v>78.2</v>
      </c>
      <c r="AC531" s="784"/>
      <c r="AD531" s="1150"/>
      <c r="AE531" s="1150"/>
      <c r="AF531" s="1150"/>
      <c r="AG531" s="1150"/>
      <c r="AH531" s="1150"/>
      <c r="AI531" s="1150"/>
      <c r="AJ531" s="1150"/>
      <c r="AK531" s="1150"/>
      <c r="AL531" s="1150"/>
      <c r="AM531" s="1150"/>
      <c r="AN531" s="1150">
        <v>0.18981904278707901</v>
      </c>
      <c r="AO531" s="1150">
        <v>0.207906308134618</v>
      </c>
      <c r="AP531" s="1150">
        <v>0.17848107670512001</v>
      </c>
      <c r="AQ531" s="1150">
        <v>0.16824792829359</v>
      </c>
      <c r="AR531" s="1150">
        <v>0.18840690005073499</v>
      </c>
      <c r="AS531" s="1150">
        <v>0.16889058007779401</v>
      </c>
    </row>
    <row r="532" spans="1:45" x14ac:dyDescent="0.2">
      <c r="A532">
        <v>66983</v>
      </c>
      <c r="B532" t="s">
        <v>2771</v>
      </c>
      <c r="C532" s="783">
        <v>42794</v>
      </c>
      <c r="D532">
        <v>2017</v>
      </c>
      <c r="E532" t="s">
        <v>72</v>
      </c>
      <c r="F532" t="s">
        <v>53</v>
      </c>
      <c r="G532" s="912">
        <v>36.274830000000001</v>
      </c>
      <c r="H532" s="912">
        <v>-115.97199999999999</v>
      </c>
      <c r="I532" s="912">
        <v>5.7130210000000003</v>
      </c>
      <c r="J532" t="s">
        <v>74</v>
      </c>
      <c r="K532" t="s">
        <v>479</v>
      </c>
      <c r="L532" s="912">
        <v>17.5</v>
      </c>
      <c r="M532">
        <v>13.5</v>
      </c>
      <c r="N532" s="912">
        <v>1.2962962962962963</v>
      </c>
      <c r="O532" t="s">
        <v>486</v>
      </c>
      <c r="P532" t="s">
        <v>486</v>
      </c>
      <c r="Q532">
        <v>30</v>
      </c>
      <c r="R532">
        <v>180</v>
      </c>
      <c r="Y532">
        <v>24.63</v>
      </c>
      <c r="Z532">
        <v>12.15</v>
      </c>
      <c r="AC532" s="784"/>
      <c r="AD532" s="1150"/>
      <c r="AE532" s="1150"/>
      <c r="AF532" s="1150"/>
      <c r="AG532" s="1150"/>
      <c r="AH532" s="1150"/>
      <c r="AI532" s="1150"/>
      <c r="AJ532" s="1150"/>
      <c r="AK532" s="1150"/>
      <c r="AL532" s="1150"/>
      <c r="AM532" s="1150"/>
      <c r="AN532" s="1150"/>
      <c r="AO532" s="1150"/>
      <c r="AP532" s="1150"/>
      <c r="AQ532" s="1150"/>
      <c r="AR532" s="1150"/>
      <c r="AS532" s="1150">
        <v>0.157864028411973</v>
      </c>
    </row>
    <row r="533" spans="1:45" x14ac:dyDescent="0.2">
      <c r="A533">
        <v>10438</v>
      </c>
      <c r="B533" t="s">
        <v>1035</v>
      </c>
      <c r="C533" s="783">
        <v>42915</v>
      </c>
      <c r="D533">
        <v>2017</v>
      </c>
      <c r="E533" t="s">
        <v>7</v>
      </c>
      <c r="F533" t="s">
        <v>28</v>
      </c>
      <c r="G533" s="912">
        <v>34.867849999999997</v>
      </c>
      <c r="H533" s="912">
        <v>-116.82505</v>
      </c>
      <c r="I533" s="912">
        <v>5.8493110000000001</v>
      </c>
      <c r="J533" t="s">
        <v>74</v>
      </c>
      <c r="K533" t="s">
        <v>479</v>
      </c>
      <c r="L533" s="912">
        <v>17.2</v>
      </c>
      <c r="M533">
        <v>13.8</v>
      </c>
      <c r="N533" s="912">
        <v>1.2463768115942029</v>
      </c>
      <c r="O533" t="s">
        <v>127</v>
      </c>
      <c r="P533" t="s">
        <v>470</v>
      </c>
      <c r="Q533" t="s">
        <v>127</v>
      </c>
      <c r="R533">
        <v>180</v>
      </c>
      <c r="Y533">
        <v>26.28</v>
      </c>
      <c r="Z533">
        <v>9.67</v>
      </c>
      <c r="AA533">
        <v>82.35</v>
      </c>
      <c r="AB533">
        <v>56.19</v>
      </c>
      <c r="AC533" s="784"/>
      <c r="AD533" s="1150"/>
      <c r="AE533" s="1150"/>
      <c r="AF533" s="1150"/>
      <c r="AG533" s="1150"/>
      <c r="AH533" s="1150"/>
      <c r="AI533" s="1150"/>
      <c r="AJ533" s="1150"/>
      <c r="AK533" s="1150"/>
      <c r="AL533" s="1150"/>
      <c r="AM533" s="1150"/>
      <c r="AN533" s="1150">
        <v>0.30857487922705301</v>
      </c>
      <c r="AO533" s="1150">
        <v>0.32364668122559698</v>
      </c>
      <c r="AP533" s="1150">
        <v>0.278742971410469</v>
      </c>
      <c r="AQ533" s="1150">
        <v>0.27907650056250399</v>
      </c>
      <c r="AR533" s="1150">
        <v>0.25997617629541298</v>
      </c>
      <c r="AS533" s="1150">
        <v>0.26948911389054298</v>
      </c>
    </row>
    <row r="534" spans="1:45" x14ac:dyDescent="0.2">
      <c r="A534">
        <v>62636</v>
      </c>
      <c r="B534" t="s">
        <v>1034</v>
      </c>
      <c r="C534" s="783">
        <v>42794</v>
      </c>
      <c r="D534">
        <v>2017</v>
      </c>
      <c r="E534" t="s">
        <v>72</v>
      </c>
      <c r="F534" t="s">
        <v>53</v>
      </c>
      <c r="G534" s="912">
        <v>36.274830999999999</v>
      </c>
      <c r="H534" s="912">
        <v>-115.972251</v>
      </c>
      <c r="I534" s="912">
        <v>5.7130210000000003</v>
      </c>
      <c r="J534" t="s">
        <v>74</v>
      </c>
      <c r="K534" t="s">
        <v>479</v>
      </c>
      <c r="L534" s="912">
        <v>17.531080000000003</v>
      </c>
      <c r="M534">
        <v>14</v>
      </c>
      <c r="N534" s="912">
        <v>1.2522200000000001</v>
      </c>
      <c r="O534" t="s">
        <v>486</v>
      </c>
      <c r="P534" t="s">
        <v>486</v>
      </c>
      <c r="Q534">
        <v>30</v>
      </c>
      <c r="R534">
        <v>180</v>
      </c>
      <c r="Y534">
        <v>22.84</v>
      </c>
      <c r="Z534">
        <v>7.57</v>
      </c>
      <c r="AC534" s="784"/>
      <c r="AD534" s="1150"/>
      <c r="AE534" s="1150"/>
      <c r="AF534" s="1150"/>
      <c r="AG534" s="1150"/>
      <c r="AH534" s="1150"/>
      <c r="AI534" s="1150"/>
      <c r="AJ534" s="1150"/>
      <c r="AK534" s="1150"/>
      <c r="AL534" s="1150"/>
      <c r="AM534" s="1150"/>
      <c r="AN534" s="1150"/>
      <c r="AO534" s="1150"/>
      <c r="AP534" s="1150"/>
      <c r="AQ534" s="1150"/>
      <c r="AR534" s="1150"/>
      <c r="AS534" s="1150"/>
    </row>
    <row r="535" spans="1:45" x14ac:dyDescent="0.2">
      <c r="A535">
        <v>59253</v>
      </c>
      <c r="B535" t="s">
        <v>1033</v>
      </c>
      <c r="C535" s="783">
        <v>42766</v>
      </c>
      <c r="D535">
        <v>2017</v>
      </c>
      <c r="E535" t="s">
        <v>7</v>
      </c>
      <c r="F535" t="s">
        <v>28</v>
      </c>
      <c r="G535" s="912">
        <v>35.628630999999999</v>
      </c>
      <c r="H535" s="912">
        <v>-119.573161</v>
      </c>
      <c r="I535" s="912">
        <v>5.3805180000000004</v>
      </c>
      <c r="J535" t="s">
        <v>74</v>
      </c>
      <c r="K535" t="s">
        <v>479</v>
      </c>
      <c r="L535" s="912">
        <v>20.61</v>
      </c>
      <c r="M535">
        <v>14.7</v>
      </c>
      <c r="N535" s="912">
        <v>1.4020408163265305</v>
      </c>
      <c r="O535" t="s">
        <v>127</v>
      </c>
      <c r="P535" t="s">
        <v>470</v>
      </c>
      <c r="Q535" t="s">
        <v>127</v>
      </c>
      <c r="R535">
        <v>180</v>
      </c>
      <c r="Y535">
        <v>21.84</v>
      </c>
      <c r="Z535">
        <v>4.9400000000000004</v>
      </c>
      <c r="AA535">
        <v>99.58</v>
      </c>
      <c r="AB535">
        <v>67.290000000000006</v>
      </c>
      <c r="AC535" s="784">
        <v>74.636677519547007</v>
      </c>
      <c r="AD535" s="1150"/>
      <c r="AE535" s="1150"/>
      <c r="AF535" s="1150"/>
      <c r="AG535" s="1150"/>
      <c r="AH535" s="1150"/>
      <c r="AI535" s="1150"/>
      <c r="AJ535" s="1150"/>
      <c r="AK535" s="1150"/>
      <c r="AL535" s="1150"/>
      <c r="AM535" s="1150"/>
      <c r="AN535" s="1150">
        <v>0.31880377721865</v>
      </c>
      <c r="AO535" s="1150">
        <v>0.30449942534091201</v>
      </c>
      <c r="AP535" s="1150">
        <v>0.27285231032303597</v>
      </c>
      <c r="AQ535" s="1150">
        <v>0.29632994750411501</v>
      </c>
      <c r="AR535" s="1150">
        <v>0.28294194390084798</v>
      </c>
      <c r="AS535" s="1150">
        <v>0.28393594880874701</v>
      </c>
    </row>
    <row r="536" spans="1:45" x14ac:dyDescent="0.2">
      <c r="A536">
        <v>62775</v>
      </c>
      <c r="B536" t="s">
        <v>1032</v>
      </c>
      <c r="C536" s="783">
        <v>42946</v>
      </c>
      <c r="D536">
        <v>2017</v>
      </c>
      <c r="E536" t="s">
        <v>73</v>
      </c>
      <c r="F536" t="s">
        <v>263</v>
      </c>
      <c r="G536" s="912">
        <v>35.062691000000001</v>
      </c>
      <c r="H536" s="912">
        <v>-89.369270999999998</v>
      </c>
      <c r="I536" s="912">
        <v>4.4097580000000001</v>
      </c>
      <c r="J536" t="s">
        <v>74</v>
      </c>
      <c r="K536" t="s">
        <v>479</v>
      </c>
      <c r="L536" s="912">
        <v>20</v>
      </c>
      <c r="M536">
        <v>15</v>
      </c>
      <c r="N536" s="912">
        <v>1.3333333333333333</v>
      </c>
      <c r="O536" t="s">
        <v>127</v>
      </c>
      <c r="P536" t="s">
        <v>470</v>
      </c>
      <c r="Q536" t="s">
        <v>127</v>
      </c>
      <c r="R536">
        <v>184</v>
      </c>
      <c r="Y536">
        <v>31.34</v>
      </c>
      <c r="Z536">
        <v>36.43</v>
      </c>
      <c r="AA536">
        <v>84.7</v>
      </c>
      <c r="AB536">
        <v>61.7</v>
      </c>
      <c r="AC536" s="784"/>
      <c r="AD536" s="1150"/>
      <c r="AE536" s="1150"/>
      <c r="AF536" s="1150"/>
      <c r="AG536" s="1150"/>
      <c r="AH536" s="1150"/>
      <c r="AI536" s="1150"/>
      <c r="AJ536" s="1150"/>
      <c r="AK536" s="1150"/>
      <c r="AL536" s="1150"/>
      <c r="AM536" s="1150"/>
      <c r="AN536" s="1150"/>
      <c r="AO536" s="1150">
        <v>0.21517503805175001</v>
      </c>
      <c r="AP536" s="1150">
        <v>0.21055707346690899</v>
      </c>
      <c r="AQ536" s="1150">
        <v>0.22009132420091301</v>
      </c>
      <c r="AR536" s="1150">
        <v>0.19945966514459601</v>
      </c>
      <c r="AS536" s="1150">
        <v>0.14390410958904101</v>
      </c>
    </row>
    <row r="537" spans="1:45" x14ac:dyDescent="0.2">
      <c r="A537">
        <v>60774</v>
      </c>
      <c r="B537" t="s">
        <v>1031</v>
      </c>
      <c r="C537" s="783">
        <v>42852</v>
      </c>
      <c r="D537">
        <v>2017</v>
      </c>
      <c r="E537" t="s">
        <v>2</v>
      </c>
      <c r="F537" t="s">
        <v>15</v>
      </c>
      <c r="G537" s="912">
        <v>31.114961000000001</v>
      </c>
      <c r="H537" s="912">
        <v>-97.846920999999995</v>
      </c>
      <c r="I537" s="912">
        <v>4.8307520000000004</v>
      </c>
      <c r="J537" t="s">
        <v>74</v>
      </c>
      <c r="K537" t="s">
        <v>479</v>
      </c>
      <c r="L537" s="912">
        <v>19.600000000000001</v>
      </c>
      <c r="M537">
        <v>15.4</v>
      </c>
      <c r="N537" s="912">
        <v>1.2727272727272727</v>
      </c>
      <c r="O537" t="s">
        <v>127</v>
      </c>
      <c r="P537" t="s">
        <v>470</v>
      </c>
      <c r="Q537" t="s">
        <v>127</v>
      </c>
      <c r="R537">
        <v>180</v>
      </c>
      <c r="S537" t="s">
        <v>596</v>
      </c>
      <c r="Y537">
        <v>67.42</v>
      </c>
      <c r="AA537">
        <v>100.45</v>
      </c>
      <c r="AB537">
        <v>69.760000000000005</v>
      </c>
      <c r="AC537" s="784"/>
      <c r="AD537" s="1150"/>
      <c r="AE537" s="1150"/>
      <c r="AF537" s="1150"/>
      <c r="AG537" s="1150"/>
      <c r="AH537" s="1150"/>
      <c r="AI537" s="1150"/>
      <c r="AJ537" s="1150"/>
      <c r="AK537" s="1150"/>
      <c r="AL537" s="1150"/>
      <c r="AM537" s="1150"/>
      <c r="AN537" s="1150">
        <v>0.17640692640692601</v>
      </c>
      <c r="AO537" s="1150">
        <v>0.15324971831821099</v>
      </c>
      <c r="AP537" s="1150">
        <v>0.202227189932108</v>
      </c>
      <c r="AQ537" s="1150">
        <v>0.17658483069441899</v>
      </c>
      <c r="AR537" s="1150">
        <v>0.20138765344244799</v>
      </c>
      <c r="AS537" s="1150">
        <v>0.19630996857024199</v>
      </c>
    </row>
    <row r="538" spans="1:45" x14ac:dyDescent="0.2">
      <c r="A538">
        <v>60077</v>
      </c>
      <c r="B538" t="s">
        <v>1030</v>
      </c>
      <c r="C538" s="783">
        <v>42766</v>
      </c>
      <c r="D538">
        <v>2017</v>
      </c>
      <c r="E538" t="s">
        <v>7</v>
      </c>
      <c r="F538" t="s">
        <v>28</v>
      </c>
      <c r="G538" s="912">
        <v>35.996011000000003</v>
      </c>
      <c r="H538" s="912">
        <v>-120.152041</v>
      </c>
      <c r="I538" s="912">
        <v>5.3520029999999998</v>
      </c>
      <c r="J538" t="s">
        <v>74</v>
      </c>
      <c r="K538" t="s">
        <v>479</v>
      </c>
      <c r="L538" s="912">
        <v>21.338000000000001</v>
      </c>
      <c r="M538">
        <v>15.8</v>
      </c>
      <c r="N538" s="912">
        <v>1.3505063291139241</v>
      </c>
      <c r="O538" t="s">
        <v>127</v>
      </c>
      <c r="P538" t="s">
        <v>470</v>
      </c>
      <c r="Q538" t="s">
        <v>127</v>
      </c>
      <c r="R538">
        <v>180</v>
      </c>
      <c r="Y538">
        <v>-36.93</v>
      </c>
      <c r="Z538">
        <v>5.08</v>
      </c>
      <c r="AA538">
        <v>259.44</v>
      </c>
      <c r="AB538">
        <v>176.25</v>
      </c>
      <c r="AC538" s="784"/>
      <c r="AD538" s="1150"/>
      <c r="AE538" s="1150"/>
      <c r="AF538" s="1150"/>
      <c r="AG538" s="1150"/>
      <c r="AH538" s="1150"/>
      <c r="AI538" s="1150"/>
      <c r="AJ538" s="1150"/>
      <c r="AK538" s="1150"/>
      <c r="AL538" s="1150"/>
      <c r="AM538" s="1150"/>
      <c r="AN538" s="1150">
        <v>0.25053465117623203</v>
      </c>
      <c r="AO538" s="1150">
        <v>0.214684122305069</v>
      </c>
      <c r="AP538" s="1150">
        <v>0.188713368379792</v>
      </c>
      <c r="AQ538" s="1150">
        <v>0.155178891393561</v>
      </c>
      <c r="AR538" s="1150">
        <v>0.161847581064678</v>
      </c>
      <c r="AS538" s="1150">
        <v>6.2026761458875201E-2</v>
      </c>
    </row>
    <row r="539" spans="1:45" x14ac:dyDescent="0.2">
      <c r="A539">
        <v>59516</v>
      </c>
      <c r="B539" t="s">
        <v>1029</v>
      </c>
      <c r="C539" s="783">
        <v>43099</v>
      </c>
      <c r="D539">
        <v>2017</v>
      </c>
      <c r="E539" t="s">
        <v>1</v>
      </c>
      <c r="F539" t="s">
        <v>52</v>
      </c>
      <c r="G539" s="912">
        <v>36.418261000000001</v>
      </c>
      <c r="H539" s="912">
        <v>-77.656751</v>
      </c>
      <c r="I539" s="912">
        <v>4.4158169999999997</v>
      </c>
      <c r="J539" t="s">
        <v>74</v>
      </c>
      <c r="K539" t="s">
        <v>479</v>
      </c>
      <c r="L539" s="912">
        <v>20</v>
      </c>
      <c r="M539">
        <v>15.84</v>
      </c>
      <c r="N539" s="912">
        <v>1.2626262626262625</v>
      </c>
      <c r="O539" t="s">
        <v>486</v>
      </c>
      <c r="P539" t="s">
        <v>486</v>
      </c>
      <c r="Q539">
        <v>20</v>
      </c>
      <c r="R539">
        <v>191</v>
      </c>
      <c r="Y539">
        <v>28.09</v>
      </c>
      <c r="AA539">
        <v>79.650000000000006</v>
      </c>
      <c r="AB539">
        <v>57.48</v>
      </c>
      <c r="AC539" s="784"/>
      <c r="AD539" s="1150"/>
      <c r="AE539" s="1150"/>
      <c r="AF539" s="1150"/>
      <c r="AG539" s="1150"/>
      <c r="AH539" s="1150"/>
      <c r="AI539" s="1150"/>
      <c r="AJ539" s="1150"/>
      <c r="AK539" s="1150"/>
      <c r="AL539" s="1150"/>
      <c r="AM539" s="1150"/>
      <c r="AN539" s="1150">
        <v>0.16582059176237199</v>
      </c>
      <c r="AO539" s="1150">
        <v>0.181617833587011</v>
      </c>
      <c r="AP539" s="1150">
        <v>0.130510190704862</v>
      </c>
      <c r="AQ539" s="1150">
        <v>0.19688177436465101</v>
      </c>
      <c r="AR539" s="1150">
        <v>0.17561459342281199</v>
      </c>
      <c r="AS539" s="1150">
        <v>0.17642175176421701</v>
      </c>
    </row>
    <row r="540" spans="1:45" x14ac:dyDescent="0.2">
      <c r="A540">
        <v>60337</v>
      </c>
      <c r="B540" t="s">
        <v>1712</v>
      </c>
      <c r="C540" s="783">
        <v>43009</v>
      </c>
      <c r="D540">
        <v>2017</v>
      </c>
      <c r="E540" t="s">
        <v>73</v>
      </c>
      <c r="F540" t="s">
        <v>263</v>
      </c>
      <c r="G540" s="912">
        <v>35.577451000000003</v>
      </c>
      <c r="H540" s="912">
        <v>-89.049931000000001</v>
      </c>
      <c r="I540" s="912">
        <v>4.377516</v>
      </c>
      <c r="J540" t="s">
        <v>74</v>
      </c>
      <c r="K540" t="s">
        <v>485</v>
      </c>
      <c r="L540" s="912">
        <v>20</v>
      </c>
      <c r="M540">
        <v>16</v>
      </c>
      <c r="N540" s="912">
        <v>1.25</v>
      </c>
      <c r="O540" t="s">
        <v>127</v>
      </c>
      <c r="P540" t="s">
        <v>470</v>
      </c>
      <c r="Q540" t="s">
        <v>127</v>
      </c>
      <c r="R540">
        <v>179</v>
      </c>
      <c r="Y540">
        <v>31.34</v>
      </c>
      <c r="Z540">
        <v>48.08</v>
      </c>
      <c r="AA540">
        <v>108.11</v>
      </c>
      <c r="AB540">
        <v>74.72</v>
      </c>
      <c r="AC540" s="784"/>
      <c r="AD540" s="1150"/>
      <c r="AE540" s="1150"/>
      <c r="AF540" s="1150"/>
      <c r="AG540" s="1150"/>
      <c r="AH540" s="1150"/>
      <c r="AI540" s="1150"/>
      <c r="AJ540" s="1150"/>
      <c r="AK540" s="1150"/>
      <c r="AL540" s="1150"/>
      <c r="AM540" s="1150"/>
      <c r="AN540" s="1150">
        <v>0.22066210045662099</v>
      </c>
      <c r="AO540" s="1150">
        <v>0.21493293378995401</v>
      </c>
      <c r="AP540" s="1150">
        <v>0.21284437613843299</v>
      </c>
      <c r="AQ540" s="1150">
        <v>0.216930650684931</v>
      </c>
      <c r="AR540" s="1150">
        <v>0.22893835616438299</v>
      </c>
      <c r="AS540" s="1150">
        <v>0.17097602739726001</v>
      </c>
    </row>
    <row r="541" spans="1:45" x14ac:dyDescent="0.2">
      <c r="A541">
        <v>61462</v>
      </c>
      <c r="B541" t="s">
        <v>1028</v>
      </c>
      <c r="C541" s="783">
        <v>43100</v>
      </c>
      <c r="D541">
        <v>2017</v>
      </c>
      <c r="E541" t="s">
        <v>72</v>
      </c>
      <c r="F541" t="s">
        <v>46</v>
      </c>
      <c r="G541" s="912">
        <v>40.181320999999997</v>
      </c>
      <c r="H541" s="912">
        <v>-104.68932100000001</v>
      </c>
      <c r="I541" s="912">
        <v>4.8135070000000004</v>
      </c>
      <c r="J541" t="s">
        <v>74</v>
      </c>
      <c r="K541" t="s">
        <v>485</v>
      </c>
      <c r="L541" s="912">
        <v>21.8</v>
      </c>
      <c r="M541">
        <v>16</v>
      </c>
      <c r="N541" s="912">
        <v>1.3625</v>
      </c>
      <c r="O541" t="s">
        <v>127</v>
      </c>
      <c r="P541" t="s">
        <v>470</v>
      </c>
      <c r="Q541" t="s">
        <v>127</v>
      </c>
      <c r="R541">
        <v>180</v>
      </c>
      <c r="Y541">
        <v>23.61</v>
      </c>
      <c r="Z541">
        <v>23.96</v>
      </c>
      <c r="AA541">
        <v>70.2</v>
      </c>
      <c r="AB541">
        <v>49.69</v>
      </c>
      <c r="AC541" s="784">
        <v>48.699007247430586</v>
      </c>
      <c r="AD541" s="1150"/>
      <c r="AE541" s="1150"/>
      <c r="AF541" s="1150"/>
      <c r="AG541" s="1150"/>
      <c r="AH541" s="1150"/>
      <c r="AI541" s="1150"/>
      <c r="AJ541" s="1150"/>
      <c r="AK541" s="1150"/>
      <c r="AL541" s="1150"/>
      <c r="AM541" s="1150"/>
      <c r="AN541" s="1150">
        <v>0.27649828767123202</v>
      </c>
      <c r="AO541" s="1150">
        <v>0.26947060502283099</v>
      </c>
      <c r="AP541" s="1150">
        <v>0.26349755236794098</v>
      </c>
      <c r="AQ541" s="1150">
        <v>0.26184360730593598</v>
      </c>
      <c r="AR541" s="1150">
        <v>0.26604594748858401</v>
      </c>
      <c r="AS541" s="1150">
        <v>0.240946061643835</v>
      </c>
    </row>
    <row r="542" spans="1:45" x14ac:dyDescent="0.2">
      <c r="A542">
        <v>60638</v>
      </c>
      <c r="B542" t="s">
        <v>1027</v>
      </c>
      <c r="C542" s="783">
        <v>43099</v>
      </c>
      <c r="D542">
        <v>2017</v>
      </c>
      <c r="E542" t="s">
        <v>1</v>
      </c>
      <c r="F542" t="s">
        <v>52</v>
      </c>
      <c r="G542" s="912">
        <v>36.396431</v>
      </c>
      <c r="H542" s="912">
        <v>-77.592710999999994</v>
      </c>
      <c r="I542" s="912">
        <v>4.4100700000000002</v>
      </c>
      <c r="J542" t="s">
        <v>74</v>
      </c>
      <c r="K542" t="s">
        <v>479</v>
      </c>
      <c r="L542" s="912">
        <v>20.9</v>
      </c>
      <c r="M542">
        <v>16.2</v>
      </c>
      <c r="N542" s="912">
        <v>1.2901234567901234</v>
      </c>
      <c r="O542" t="s">
        <v>127</v>
      </c>
      <c r="P542" t="s">
        <v>470</v>
      </c>
      <c r="Q542" t="s">
        <v>127</v>
      </c>
      <c r="R542">
        <v>180</v>
      </c>
      <c r="Y542">
        <v>28.88</v>
      </c>
      <c r="AA542">
        <v>82.48</v>
      </c>
      <c r="AB542">
        <v>57.55</v>
      </c>
      <c r="AC542" s="784"/>
      <c r="AD542" s="1150"/>
      <c r="AE542" s="1150"/>
      <c r="AF542" s="1150"/>
      <c r="AG542" s="1150"/>
      <c r="AH542" s="1150"/>
      <c r="AI542" s="1150"/>
      <c r="AJ542" s="1150"/>
      <c r="AK542" s="1150"/>
      <c r="AL542" s="1150"/>
      <c r="AM542" s="1150"/>
      <c r="AN542" s="1150">
        <v>0.19416257962681099</v>
      </c>
      <c r="AO542" s="1150">
        <v>0.23218614352556499</v>
      </c>
      <c r="AP542" s="1150">
        <v>0.21888141176999701</v>
      </c>
      <c r="AQ542" s="1150">
        <v>0.228571227239416</v>
      </c>
      <c r="AR542" s="1150">
        <v>0.21450617283950599</v>
      </c>
      <c r="AS542" s="1150">
        <v>0.231608320649416</v>
      </c>
    </row>
    <row r="543" spans="1:45" x14ac:dyDescent="0.2">
      <c r="A543">
        <v>60435</v>
      </c>
      <c r="B543" t="s">
        <v>1026</v>
      </c>
      <c r="C543" s="783">
        <v>42793</v>
      </c>
      <c r="D543">
        <v>2017</v>
      </c>
      <c r="E543" t="s">
        <v>4</v>
      </c>
      <c r="F543" t="s">
        <v>48</v>
      </c>
      <c r="G543" s="912">
        <v>38.816400999999999</v>
      </c>
      <c r="H543" s="912">
        <v>-86.884201000000004</v>
      </c>
      <c r="I543" s="912">
        <v>4.1012389999999996</v>
      </c>
      <c r="J543" t="s">
        <v>74</v>
      </c>
      <c r="K543" t="s">
        <v>479</v>
      </c>
      <c r="L543" s="912">
        <v>24.3</v>
      </c>
      <c r="M543">
        <v>17</v>
      </c>
      <c r="N543" s="912">
        <v>1.4294117647058824</v>
      </c>
      <c r="O543" t="s">
        <v>486</v>
      </c>
      <c r="P543" t="s">
        <v>486</v>
      </c>
      <c r="Q543">
        <v>25</v>
      </c>
      <c r="R543">
        <v>180</v>
      </c>
      <c r="Y543">
        <v>34.090000000000003</v>
      </c>
      <c r="Z543">
        <v>14.5</v>
      </c>
      <c r="AA543">
        <v>108.88</v>
      </c>
      <c r="AB543">
        <v>75.95</v>
      </c>
      <c r="AC543" s="784"/>
      <c r="AD543" s="1150"/>
      <c r="AE543" s="1150"/>
      <c r="AF543" s="1150"/>
      <c r="AG543" s="1150"/>
      <c r="AH543" s="1150"/>
      <c r="AI543" s="1150"/>
      <c r="AJ543" s="1150"/>
      <c r="AK543" s="1150"/>
      <c r="AL543" s="1150"/>
      <c r="AM543" s="1150"/>
      <c r="AN543" s="1150">
        <v>0.18855761482675201</v>
      </c>
      <c r="AO543" s="1150">
        <v>0.18609320440504901</v>
      </c>
      <c r="AP543" s="1150">
        <v>0.183153862637951</v>
      </c>
      <c r="AQ543" s="1150">
        <v>0.14869057211925801</v>
      </c>
      <c r="AR543" s="1150">
        <v>0.18819500402900799</v>
      </c>
      <c r="AS543" s="1150">
        <v>0.19452054794520501</v>
      </c>
    </row>
    <row r="544" spans="1:45" x14ac:dyDescent="0.2">
      <c r="A544">
        <v>60584</v>
      </c>
      <c r="B544" t="s">
        <v>1025</v>
      </c>
      <c r="C544" s="783">
        <v>43099</v>
      </c>
      <c r="D544">
        <v>2017</v>
      </c>
      <c r="E544" t="s">
        <v>1</v>
      </c>
      <c r="F544" t="s">
        <v>33</v>
      </c>
      <c r="G544" s="912">
        <v>36.788030999999997</v>
      </c>
      <c r="H544" s="912">
        <v>-76.046960999999996</v>
      </c>
      <c r="I544" s="912">
        <v>4.3180560000000003</v>
      </c>
      <c r="J544" t="s">
        <v>74</v>
      </c>
      <c r="K544" t="s">
        <v>485</v>
      </c>
      <c r="L544" s="912">
        <v>21</v>
      </c>
      <c r="M544">
        <v>17.600000000000001</v>
      </c>
      <c r="N544" s="912">
        <v>1.1931818181818181</v>
      </c>
      <c r="O544" t="s">
        <v>127</v>
      </c>
      <c r="P544" t="s">
        <v>470</v>
      </c>
      <c r="Q544" t="s">
        <v>127</v>
      </c>
      <c r="R544">
        <v>174</v>
      </c>
      <c r="Y544">
        <v>33.14</v>
      </c>
      <c r="AA544">
        <v>100.67</v>
      </c>
      <c r="AB544">
        <v>69.52</v>
      </c>
      <c r="AC544" s="784"/>
      <c r="AD544" s="1150"/>
      <c r="AE544" s="1150"/>
      <c r="AF544" s="1150"/>
      <c r="AG544" s="1150"/>
      <c r="AH544" s="1150"/>
      <c r="AI544" s="1150"/>
      <c r="AJ544" s="1150"/>
      <c r="AK544" s="1150"/>
      <c r="AL544" s="1150"/>
      <c r="AM544" s="1150"/>
      <c r="AN544" s="1150">
        <v>0.177881122872561</v>
      </c>
      <c r="AO544" s="1150">
        <v>0.212536322125363</v>
      </c>
      <c r="AP544" s="1150">
        <v>0.194212876717999</v>
      </c>
      <c r="AQ544" s="1150">
        <v>0.21858784765462799</v>
      </c>
      <c r="AR544" s="1150">
        <v>0.19004903486923999</v>
      </c>
      <c r="AS544" s="1150">
        <v>0.18797997094229901</v>
      </c>
    </row>
    <row r="545" spans="1:45" x14ac:dyDescent="0.2">
      <c r="A545">
        <v>645</v>
      </c>
      <c r="B545" t="s">
        <v>1024</v>
      </c>
      <c r="C545" s="783">
        <v>42786</v>
      </c>
      <c r="D545">
        <v>2017</v>
      </c>
      <c r="E545" t="s">
        <v>73</v>
      </c>
      <c r="F545" t="s">
        <v>27</v>
      </c>
      <c r="G545" s="912">
        <v>27.786221000000001</v>
      </c>
      <c r="H545" s="912">
        <v>-82.390381000000005</v>
      </c>
      <c r="I545" s="912">
        <v>5.0192199999999998</v>
      </c>
      <c r="J545" t="s">
        <v>74</v>
      </c>
      <c r="K545" t="s">
        <v>485</v>
      </c>
      <c r="L545" s="912">
        <v>23</v>
      </c>
      <c r="M545">
        <v>19</v>
      </c>
      <c r="N545" s="912">
        <v>1.2105263157894737</v>
      </c>
      <c r="O545" t="s">
        <v>127</v>
      </c>
      <c r="P545" t="s">
        <v>470</v>
      </c>
      <c r="Q545" t="s">
        <v>127</v>
      </c>
      <c r="R545">
        <v>180</v>
      </c>
      <c r="S545" t="s">
        <v>2770</v>
      </c>
      <c r="T545" t="s">
        <v>1205</v>
      </c>
      <c r="V545">
        <v>2019</v>
      </c>
      <c r="W545">
        <v>12.6</v>
      </c>
      <c r="X545">
        <v>26.1</v>
      </c>
      <c r="Y545">
        <v>19.73</v>
      </c>
      <c r="Z545">
        <v>69.7</v>
      </c>
      <c r="AA545">
        <v>93.1</v>
      </c>
      <c r="AB545">
        <v>65.03</v>
      </c>
      <c r="AC545" s="784"/>
      <c r="AD545" s="1150"/>
      <c r="AE545" s="1150"/>
      <c r="AF545" s="1150"/>
      <c r="AG545" s="1150"/>
      <c r="AH545" s="1150"/>
      <c r="AI545" s="1150"/>
      <c r="AJ545" s="1150"/>
      <c r="AK545" s="1150"/>
      <c r="AL545" s="1150"/>
      <c r="AM545" s="1150"/>
      <c r="AN545" s="1150">
        <v>0.24362533044941101</v>
      </c>
      <c r="AO545" s="1150">
        <v>0.23985219899062701</v>
      </c>
      <c r="AP545" s="1150">
        <v>0.22988567730802401</v>
      </c>
      <c r="AQ545" s="1150">
        <v>0.22681446767603899</v>
      </c>
      <c r="AR545" s="1150">
        <v>0.17389449651526001</v>
      </c>
      <c r="AS545" s="1150"/>
    </row>
    <row r="546" spans="1:45" x14ac:dyDescent="0.2">
      <c r="A546">
        <v>58792</v>
      </c>
      <c r="B546" t="s">
        <v>1023</v>
      </c>
      <c r="C546" s="783">
        <v>43008</v>
      </c>
      <c r="D546">
        <v>2017</v>
      </c>
      <c r="E546" t="s">
        <v>73</v>
      </c>
      <c r="F546" t="s">
        <v>52</v>
      </c>
      <c r="G546" s="912">
        <v>35.281891000000002</v>
      </c>
      <c r="H546" s="912">
        <v>-81.614411000000004</v>
      </c>
      <c r="I546" s="912">
        <v>4.5351999999999997</v>
      </c>
      <c r="J546" t="s">
        <v>74</v>
      </c>
      <c r="K546" t="s">
        <v>485</v>
      </c>
      <c r="L546" s="912">
        <v>27.1</v>
      </c>
      <c r="M546">
        <v>19.399999999999999</v>
      </c>
      <c r="N546" s="912">
        <v>1.3969072164948455</v>
      </c>
      <c r="O546" t="s">
        <v>486</v>
      </c>
      <c r="P546" t="s">
        <v>486</v>
      </c>
      <c r="Q546">
        <v>20</v>
      </c>
      <c r="R546">
        <v>180</v>
      </c>
      <c r="Y546">
        <v>31.34</v>
      </c>
      <c r="Z546">
        <v>34.659999999999997</v>
      </c>
      <c r="AA546">
        <v>116.2</v>
      </c>
      <c r="AB546">
        <v>79.66</v>
      </c>
      <c r="AC546" s="784"/>
      <c r="AD546" s="1150"/>
      <c r="AE546" s="1150"/>
      <c r="AF546" s="1150"/>
      <c r="AG546" s="1150"/>
      <c r="AH546" s="1150"/>
      <c r="AI546" s="1150"/>
      <c r="AJ546" s="1150"/>
      <c r="AK546" s="1150"/>
      <c r="AL546" s="1150"/>
      <c r="AM546" s="1150"/>
      <c r="AN546" s="1150">
        <v>0.20789789577743201</v>
      </c>
      <c r="AO546" s="1150">
        <v>0.20304335545826799</v>
      </c>
      <c r="AP546" s="1150">
        <v>0.199531012337333</v>
      </c>
      <c r="AQ546" s="1150">
        <v>0.213317328061008</v>
      </c>
      <c r="AR546" s="1150">
        <v>0.20592077390199101</v>
      </c>
      <c r="AS546" s="1150">
        <v>0.20833333333333301</v>
      </c>
    </row>
    <row r="547" spans="1:45" x14ac:dyDescent="0.2">
      <c r="A547">
        <v>60347</v>
      </c>
      <c r="B547" t="s">
        <v>1022</v>
      </c>
      <c r="C547" s="783">
        <v>43017</v>
      </c>
      <c r="D547">
        <v>2017</v>
      </c>
      <c r="E547" t="s">
        <v>4</v>
      </c>
      <c r="F547" t="s">
        <v>265</v>
      </c>
      <c r="G547" s="912">
        <v>43.034739000000002</v>
      </c>
      <c r="H547" s="912">
        <v>-83.308890000000005</v>
      </c>
      <c r="I547" s="912">
        <v>3.7247669999999999</v>
      </c>
      <c r="J547" t="s">
        <v>74</v>
      </c>
      <c r="K547" t="s">
        <v>479</v>
      </c>
      <c r="L547" s="912">
        <v>22.96</v>
      </c>
      <c r="M547">
        <v>19.57</v>
      </c>
      <c r="N547" s="912">
        <v>1.1732243229432806</v>
      </c>
      <c r="O547" t="s">
        <v>486</v>
      </c>
      <c r="P547" t="s">
        <v>486</v>
      </c>
      <c r="Q547">
        <v>30</v>
      </c>
      <c r="R547">
        <v>180</v>
      </c>
      <c r="Y547">
        <v>33.6</v>
      </c>
      <c r="Z547">
        <v>16.21</v>
      </c>
      <c r="AA547">
        <v>112.35</v>
      </c>
      <c r="AB547">
        <v>78.58</v>
      </c>
      <c r="AC547" s="784"/>
      <c r="AD547" s="1150"/>
      <c r="AE547" s="1150"/>
      <c r="AF547" s="1150"/>
      <c r="AG547" s="1150"/>
      <c r="AH547" s="1150"/>
      <c r="AI547" s="1150"/>
      <c r="AJ547" s="1150"/>
      <c r="AK547" s="1150"/>
      <c r="AL547" s="1150"/>
      <c r="AM547" s="1150"/>
      <c r="AN547" s="1150">
        <v>0.155372471609933</v>
      </c>
      <c r="AO547" s="1150">
        <v>0.15614245082049399</v>
      </c>
      <c r="AP547" s="1150">
        <v>0.15908983025764301</v>
      </c>
      <c r="AQ547" s="1150">
        <v>0.15601995412790501</v>
      </c>
      <c r="AR547" s="1150">
        <v>0.13366722431827599</v>
      </c>
      <c r="AS547" s="1150">
        <v>0.146377714468376</v>
      </c>
    </row>
    <row r="548" spans="1:45" x14ac:dyDescent="0.2">
      <c r="A548">
        <v>60917</v>
      </c>
      <c r="B548" t="s">
        <v>1021</v>
      </c>
      <c r="C548" s="783">
        <v>43069</v>
      </c>
      <c r="D548">
        <v>2017</v>
      </c>
      <c r="E548" t="s">
        <v>1</v>
      </c>
      <c r="F548" t="s">
        <v>33</v>
      </c>
      <c r="G548" s="912">
        <v>37.502780000000001</v>
      </c>
      <c r="H548" s="912">
        <v>-78.373009999999994</v>
      </c>
      <c r="I548" s="912">
        <v>4.3037219999999996</v>
      </c>
      <c r="J548" t="s">
        <v>74</v>
      </c>
      <c r="K548" t="s">
        <v>479</v>
      </c>
      <c r="L548" s="912">
        <v>22.66</v>
      </c>
      <c r="M548">
        <v>19.8</v>
      </c>
      <c r="N548" s="912">
        <v>1.1444444444444444</v>
      </c>
      <c r="O548" t="s">
        <v>127</v>
      </c>
      <c r="P548" t="s">
        <v>470</v>
      </c>
      <c r="Q548" t="s">
        <v>127</v>
      </c>
      <c r="R548">
        <v>180</v>
      </c>
      <c r="Y548">
        <v>32.82</v>
      </c>
      <c r="AA548">
        <v>74.75</v>
      </c>
      <c r="AB548">
        <v>53.27</v>
      </c>
      <c r="AC548" s="784"/>
      <c r="AD548" s="1150"/>
      <c r="AE548" s="1150"/>
      <c r="AF548" s="1150"/>
      <c r="AG548" s="1150"/>
      <c r="AH548" s="1150"/>
      <c r="AI548" s="1150"/>
      <c r="AJ548" s="1150"/>
      <c r="AK548" s="1150"/>
      <c r="AL548" s="1150"/>
      <c r="AM548" s="1150"/>
      <c r="AN548" s="1150">
        <v>0.17590862967575199</v>
      </c>
      <c r="AO548" s="1150">
        <v>0.20004266408375901</v>
      </c>
      <c r="AP548" s="1150">
        <v>0.18889371860683299</v>
      </c>
      <c r="AQ548" s="1150">
        <v>0.19740210322401999</v>
      </c>
      <c r="AR548" s="1150">
        <v>0.20216433743831</v>
      </c>
      <c r="AS548" s="1150">
        <v>0.18403210184032101</v>
      </c>
    </row>
    <row r="549" spans="1:45" x14ac:dyDescent="0.2">
      <c r="A549">
        <v>60001</v>
      </c>
      <c r="B549" t="s">
        <v>1020</v>
      </c>
      <c r="C549" s="783">
        <v>43099</v>
      </c>
      <c r="D549">
        <v>2017</v>
      </c>
      <c r="E549" t="s">
        <v>73</v>
      </c>
      <c r="F549" t="s">
        <v>52</v>
      </c>
      <c r="G549" s="912">
        <v>36.452511000000001</v>
      </c>
      <c r="H549" s="912">
        <v>-77.120250999999996</v>
      </c>
      <c r="I549" s="912">
        <v>4.4033439999999997</v>
      </c>
      <c r="J549" t="s">
        <v>74</v>
      </c>
      <c r="K549" t="s">
        <v>479</v>
      </c>
      <c r="L549" s="912">
        <v>26</v>
      </c>
      <c r="M549">
        <v>19.899999999999999</v>
      </c>
      <c r="N549" s="912">
        <v>1.306532663316583</v>
      </c>
      <c r="O549" t="s">
        <v>127</v>
      </c>
      <c r="P549" t="s">
        <v>470</v>
      </c>
      <c r="Q549" t="s">
        <v>127</v>
      </c>
      <c r="R549">
        <v>180</v>
      </c>
      <c r="Y549">
        <v>31.28</v>
      </c>
      <c r="Z549">
        <v>33.549999999999997</v>
      </c>
      <c r="AA549">
        <v>55.1</v>
      </c>
      <c r="AB549">
        <v>41.35</v>
      </c>
      <c r="AC549" s="784"/>
      <c r="AD549" s="1150"/>
      <c r="AE549" s="1150"/>
      <c r="AF549" s="1150"/>
      <c r="AG549" s="1150"/>
      <c r="AH549" s="1150"/>
      <c r="AI549" s="1150"/>
      <c r="AJ549" s="1150"/>
      <c r="AK549" s="1150"/>
      <c r="AL549" s="1150"/>
      <c r="AM549" s="1150"/>
      <c r="AN549" s="1150">
        <v>0.21645327092081401</v>
      </c>
      <c r="AO549" s="1150">
        <v>0.242611459122094</v>
      </c>
      <c r="AP549" s="1150">
        <v>0.23229764487281501</v>
      </c>
      <c r="AQ549" s="1150">
        <v>0.24629999311626599</v>
      </c>
      <c r="AR549" s="1150">
        <v>0.241424015052431</v>
      </c>
      <c r="AS549" s="1150">
        <v>0.19187260503430301</v>
      </c>
    </row>
    <row r="550" spans="1:45" x14ac:dyDescent="0.2">
      <c r="A550">
        <v>10437</v>
      </c>
      <c r="B550" t="s">
        <v>1011</v>
      </c>
      <c r="C550" s="783">
        <v>42888</v>
      </c>
      <c r="D550">
        <v>2017</v>
      </c>
      <c r="E550" t="s">
        <v>7</v>
      </c>
      <c r="F550" t="s">
        <v>28</v>
      </c>
      <c r="G550" s="912">
        <v>34.862960999999999</v>
      </c>
      <c r="H550" s="912">
        <v>-116.82713099999999</v>
      </c>
      <c r="I550" s="912">
        <v>5.8493110000000001</v>
      </c>
      <c r="J550" t="s">
        <v>74</v>
      </c>
      <c r="K550" t="s">
        <v>479</v>
      </c>
      <c r="L550" s="912">
        <v>26.9</v>
      </c>
      <c r="M550">
        <v>20</v>
      </c>
      <c r="N550" s="912">
        <v>1.345</v>
      </c>
      <c r="O550" t="s">
        <v>127</v>
      </c>
      <c r="P550" t="s">
        <v>470</v>
      </c>
      <c r="Q550" t="s">
        <v>127</v>
      </c>
      <c r="R550">
        <v>180</v>
      </c>
      <c r="Y550">
        <v>26.41</v>
      </c>
      <c r="Z550">
        <v>4.9000000000000004</v>
      </c>
      <c r="AA550">
        <v>52.3</v>
      </c>
      <c r="AB550">
        <v>37.049999999999997</v>
      </c>
      <c r="AC550" s="784"/>
      <c r="AD550" s="1150"/>
      <c r="AE550" s="1150"/>
      <c r="AF550" s="1150"/>
      <c r="AG550" s="1150"/>
      <c r="AH550" s="1150"/>
      <c r="AI550" s="1150"/>
      <c r="AJ550" s="1150"/>
      <c r="AK550" s="1150"/>
      <c r="AL550" s="1150"/>
      <c r="AM550" s="1150"/>
      <c r="AN550" s="1150">
        <v>0.34154109589041098</v>
      </c>
      <c r="AO550" s="1150">
        <v>0.33631849315068402</v>
      </c>
      <c r="AP550" s="1150">
        <v>0.33241120218579201</v>
      </c>
      <c r="AQ550" s="1150">
        <v>0.33277968036529598</v>
      </c>
      <c r="AR550" s="1150">
        <v>0.32128995433789898</v>
      </c>
      <c r="AS550" s="1150">
        <v>0.32378424657534199</v>
      </c>
    </row>
    <row r="551" spans="1:45" x14ac:dyDescent="0.2">
      <c r="A551">
        <v>59522</v>
      </c>
      <c r="B551" t="s">
        <v>1000</v>
      </c>
      <c r="C551" s="783">
        <v>42916</v>
      </c>
      <c r="D551">
        <v>2017</v>
      </c>
      <c r="E551" t="s">
        <v>7</v>
      </c>
      <c r="F551" t="s">
        <v>28</v>
      </c>
      <c r="G551" s="912">
        <v>36.552340999999998</v>
      </c>
      <c r="H551" s="912">
        <v>-120.33885100000001</v>
      </c>
      <c r="I551" s="912">
        <v>5.3220720000000004</v>
      </c>
      <c r="J551" t="s">
        <v>74</v>
      </c>
      <c r="K551" t="s">
        <v>479</v>
      </c>
      <c r="L551" s="912">
        <v>28</v>
      </c>
      <c r="M551">
        <v>20</v>
      </c>
      <c r="N551" s="912">
        <v>1.4</v>
      </c>
      <c r="O551" t="s">
        <v>127</v>
      </c>
      <c r="P551" t="s">
        <v>470</v>
      </c>
      <c r="Q551" t="s">
        <v>127</v>
      </c>
      <c r="R551">
        <v>179</v>
      </c>
      <c r="Y551">
        <v>3.79</v>
      </c>
      <c r="Z551">
        <v>5.01</v>
      </c>
      <c r="AA551">
        <v>115.68</v>
      </c>
      <c r="AB551">
        <v>82.84</v>
      </c>
      <c r="AC551" s="784"/>
      <c r="AD551" s="1150"/>
      <c r="AE551" s="1150"/>
      <c r="AF551" s="1150"/>
      <c r="AG551" s="1150"/>
      <c r="AH551" s="1150"/>
      <c r="AI551" s="1150"/>
      <c r="AJ551" s="1150"/>
      <c r="AK551" s="1150"/>
      <c r="AL551" s="1150"/>
      <c r="AM551" s="1150"/>
      <c r="AN551" s="1150">
        <v>0.21095890410958901</v>
      </c>
      <c r="AO551" s="1150">
        <v>0.18143264840182599</v>
      </c>
      <c r="AP551" s="1150">
        <v>0.17134562841529999</v>
      </c>
      <c r="AQ551" s="1150">
        <v>0.17556506849315001</v>
      </c>
      <c r="AR551" s="1150">
        <v>0.160553652968036</v>
      </c>
      <c r="AS551" s="1150">
        <v>0.125142694063926</v>
      </c>
    </row>
    <row r="552" spans="1:45" x14ac:dyDescent="0.2">
      <c r="A552">
        <v>59685</v>
      </c>
      <c r="B552" t="s">
        <v>1003</v>
      </c>
      <c r="C552" s="783">
        <v>43034</v>
      </c>
      <c r="D552">
        <v>2017</v>
      </c>
      <c r="E552" t="s">
        <v>1</v>
      </c>
      <c r="F552" t="s">
        <v>33</v>
      </c>
      <c r="G552" s="912">
        <v>38.548333</v>
      </c>
      <c r="H552" s="912">
        <v>-77.776390000000006</v>
      </c>
      <c r="I552" s="912">
        <v>4.1782159999999999</v>
      </c>
      <c r="J552" t="s">
        <v>74</v>
      </c>
      <c r="K552" t="s">
        <v>485</v>
      </c>
      <c r="L552" s="912">
        <v>27.7</v>
      </c>
      <c r="M552">
        <v>20</v>
      </c>
      <c r="N552" s="912">
        <v>1.385</v>
      </c>
      <c r="O552" t="s">
        <v>486</v>
      </c>
      <c r="P552" t="s">
        <v>486</v>
      </c>
      <c r="Q552">
        <v>20</v>
      </c>
      <c r="R552">
        <v>180</v>
      </c>
      <c r="S552" t="s">
        <v>471</v>
      </c>
      <c r="Y552">
        <v>38.590000000000003</v>
      </c>
      <c r="AA552">
        <v>108.74</v>
      </c>
      <c r="AB552">
        <v>75.790000000000006</v>
      </c>
      <c r="AC552" s="784"/>
      <c r="AD552" s="1150"/>
      <c r="AE552" s="1150"/>
      <c r="AF552" s="1150"/>
      <c r="AG552" s="1150"/>
      <c r="AH552" s="1150"/>
      <c r="AI552" s="1150"/>
      <c r="AJ552" s="1150"/>
      <c r="AK552" s="1150"/>
      <c r="AL552" s="1150"/>
      <c r="AM552" s="1150"/>
      <c r="AN552" s="1150">
        <v>0.20172945205479401</v>
      </c>
      <c r="AO552" s="1150">
        <v>0.195136986301369</v>
      </c>
      <c r="AP552" s="1150">
        <v>0.18980532786885199</v>
      </c>
      <c r="AQ552" s="1150">
        <v>0.20390981735159799</v>
      </c>
      <c r="AR552" s="1150">
        <v>0.20180365296803601</v>
      </c>
      <c r="AS552" s="1150">
        <v>0.18218036529680301</v>
      </c>
    </row>
    <row r="553" spans="1:45" x14ac:dyDescent="0.2">
      <c r="A553">
        <v>59695</v>
      </c>
      <c r="B553" t="s">
        <v>992</v>
      </c>
      <c r="C553" s="783">
        <v>42825</v>
      </c>
      <c r="D553">
        <v>2017</v>
      </c>
      <c r="E553" t="s">
        <v>72</v>
      </c>
      <c r="F553" t="s">
        <v>261</v>
      </c>
      <c r="G553" s="912">
        <v>43.147621000000001</v>
      </c>
      <c r="H553" s="912">
        <v>-115.721571</v>
      </c>
      <c r="I553" s="912">
        <v>4.7327130000000004</v>
      </c>
      <c r="J553" t="s">
        <v>74</v>
      </c>
      <c r="K553" t="s">
        <v>479</v>
      </c>
      <c r="L553" s="912">
        <v>26.681000000000001</v>
      </c>
      <c r="M553">
        <v>20</v>
      </c>
      <c r="N553" s="912">
        <v>1.33405</v>
      </c>
      <c r="O553" t="s">
        <v>127</v>
      </c>
      <c r="P553" t="s">
        <v>470</v>
      </c>
      <c r="Q553" t="s">
        <v>127</v>
      </c>
      <c r="R553">
        <v>180</v>
      </c>
      <c r="Y553">
        <v>39.79</v>
      </c>
      <c r="Z553">
        <v>21.2</v>
      </c>
      <c r="AA553">
        <v>81.180000000000007</v>
      </c>
      <c r="AB553">
        <v>56.8</v>
      </c>
      <c r="AC553" s="784"/>
      <c r="AD553" s="1150"/>
      <c r="AE553" s="1150"/>
      <c r="AF553" s="1150"/>
      <c r="AG553" s="1150"/>
      <c r="AH553" s="1150"/>
      <c r="AI553" s="1150"/>
      <c r="AJ553" s="1150"/>
      <c r="AK553" s="1150"/>
      <c r="AL553" s="1150"/>
      <c r="AM553" s="1150"/>
      <c r="AN553" s="1150">
        <v>0.27011415525114102</v>
      </c>
      <c r="AO553" s="1150">
        <v>0.28551369863013698</v>
      </c>
      <c r="AP553" s="1150">
        <v>0.291205601092896</v>
      </c>
      <c r="AQ553" s="1150">
        <v>0.27081621004566198</v>
      </c>
      <c r="AR553" s="1150">
        <v>0.24221461187214599</v>
      </c>
      <c r="AS553" s="1150">
        <v>0.21795091324200899</v>
      </c>
    </row>
    <row r="554" spans="1:45" x14ac:dyDescent="0.2">
      <c r="A554">
        <v>59915</v>
      </c>
      <c r="B554" t="s">
        <v>1010</v>
      </c>
      <c r="C554" s="783">
        <v>42767</v>
      </c>
      <c r="D554">
        <v>2017</v>
      </c>
      <c r="E554" t="s">
        <v>7</v>
      </c>
      <c r="F554" t="s">
        <v>28</v>
      </c>
      <c r="G554" s="912">
        <v>36.876961000000001</v>
      </c>
      <c r="H554" s="912">
        <v>-120.667501</v>
      </c>
      <c r="I554" s="912">
        <v>5.2543949999999997</v>
      </c>
      <c r="J554" t="s">
        <v>74</v>
      </c>
      <c r="K554" t="s">
        <v>479</v>
      </c>
      <c r="L554" s="912">
        <v>27.681999999999999</v>
      </c>
      <c r="M554">
        <v>20</v>
      </c>
      <c r="N554" s="912">
        <v>1.3840999999999999</v>
      </c>
      <c r="O554" t="s">
        <v>127</v>
      </c>
      <c r="P554" t="s">
        <v>470</v>
      </c>
      <c r="Q554" t="s">
        <v>127</v>
      </c>
      <c r="R554">
        <v>180</v>
      </c>
      <c r="Y554">
        <v>26.2</v>
      </c>
      <c r="Z554">
        <v>5.0599999999999996</v>
      </c>
      <c r="AA554">
        <v>131.69999999999999</v>
      </c>
      <c r="AB554">
        <v>90.21</v>
      </c>
      <c r="AC554" s="784"/>
      <c r="AD554" s="1150"/>
      <c r="AE554" s="1150"/>
      <c r="AF554" s="1150"/>
      <c r="AG554" s="1150"/>
      <c r="AH554" s="1150"/>
      <c r="AI554" s="1150"/>
      <c r="AJ554" s="1150"/>
      <c r="AK554" s="1150"/>
      <c r="AL554" s="1150"/>
      <c r="AM554" s="1150"/>
      <c r="AN554" s="1150">
        <v>0.30089611872146099</v>
      </c>
      <c r="AO554" s="1150">
        <v>0.26592465753424599</v>
      </c>
      <c r="AP554" s="1150">
        <v>0.29133082877959898</v>
      </c>
      <c r="AQ554" s="1150">
        <v>0.289383561643835</v>
      </c>
      <c r="AR554" s="1150">
        <v>0.30223744292237398</v>
      </c>
      <c r="AS554" s="1150">
        <v>0.14457191780821901</v>
      </c>
    </row>
    <row r="555" spans="1:45" x14ac:dyDescent="0.2">
      <c r="A555">
        <v>60009</v>
      </c>
      <c r="B555" t="s">
        <v>1015</v>
      </c>
      <c r="C555" s="783">
        <v>42824</v>
      </c>
      <c r="D555">
        <v>2017</v>
      </c>
      <c r="E555" t="s">
        <v>72</v>
      </c>
      <c r="F555" t="s">
        <v>261</v>
      </c>
      <c r="G555" s="912">
        <v>43.211401000000002</v>
      </c>
      <c r="H555" s="912">
        <v>-116.441821</v>
      </c>
      <c r="I555" s="912">
        <v>4.6079759999999998</v>
      </c>
      <c r="J555" t="s">
        <v>74</v>
      </c>
      <c r="K555" t="s">
        <v>479</v>
      </c>
      <c r="L555" s="912">
        <v>26.678000000000001</v>
      </c>
      <c r="M555">
        <v>20</v>
      </c>
      <c r="N555" s="912">
        <v>1.3339000000000001</v>
      </c>
      <c r="O555" t="s">
        <v>127</v>
      </c>
      <c r="P555" t="s">
        <v>470</v>
      </c>
      <c r="Q555" t="s">
        <v>127</v>
      </c>
      <c r="R555">
        <v>180</v>
      </c>
      <c r="Y555">
        <v>39.96</v>
      </c>
      <c r="Z555">
        <v>20.16</v>
      </c>
      <c r="AA555">
        <v>86.41</v>
      </c>
      <c r="AB555">
        <v>59.59</v>
      </c>
      <c r="AC555" s="784"/>
      <c r="AD555" s="1150"/>
      <c r="AE555" s="1150"/>
      <c r="AF555" s="1150"/>
      <c r="AG555" s="1150"/>
      <c r="AH555" s="1150"/>
      <c r="AI555" s="1150"/>
      <c r="AJ555" s="1150"/>
      <c r="AK555" s="1150"/>
      <c r="AL555" s="1150"/>
      <c r="AM555" s="1150"/>
      <c r="AN555" s="1150">
        <v>0.26115867579908603</v>
      </c>
      <c r="AO555" s="1150">
        <v>0.265079908675799</v>
      </c>
      <c r="AP555" s="1150">
        <v>0.26127049180327799</v>
      </c>
      <c r="AQ555" s="1150">
        <v>0.250553652968036</v>
      </c>
      <c r="AR555" s="1150">
        <v>0.21658105022831001</v>
      </c>
      <c r="AS555" s="1150">
        <v>0.25001141552511402</v>
      </c>
    </row>
    <row r="556" spans="1:45" x14ac:dyDescent="0.2">
      <c r="A556">
        <v>60010</v>
      </c>
      <c r="B556" t="s">
        <v>1016</v>
      </c>
      <c r="C556" s="783">
        <v>42825</v>
      </c>
      <c r="D556">
        <v>2017</v>
      </c>
      <c r="E556" t="s">
        <v>72</v>
      </c>
      <c r="F556" t="s">
        <v>261</v>
      </c>
      <c r="G556" s="912">
        <v>43.469270999999999</v>
      </c>
      <c r="H556" s="912">
        <v>-116.289361</v>
      </c>
      <c r="I556" s="912">
        <v>4.6515579999999996</v>
      </c>
      <c r="J556" t="s">
        <v>74</v>
      </c>
      <c r="K556" t="s">
        <v>485</v>
      </c>
      <c r="L556" s="912">
        <v>26.783000000000001</v>
      </c>
      <c r="M556">
        <v>20</v>
      </c>
      <c r="N556" s="912">
        <v>1.3391500000000001</v>
      </c>
      <c r="O556" t="s">
        <v>127</v>
      </c>
      <c r="P556" t="s">
        <v>470</v>
      </c>
      <c r="Q556" t="s">
        <v>127</v>
      </c>
      <c r="R556">
        <v>180</v>
      </c>
      <c r="Y556">
        <v>40.64</v>
      </c>
      <c r="Z556">
        <v>20.73</v>
      </c>
      <c r="AA556">
        <v>78.56</v>
      </c>
      <c r="AB556">
        <v>54.52</v>
      </c>
      <c r="AC556" s="784"/>
      <c r="AD556" s="1150"/>
      <c r="AE556" s="1150"/>
      <c r="AF556" s="1150"/>
      <c r="AG556" s="1150"/>
      <c r="AH556" s="1150"/>
      <c r="AI556" s="1150"/>
      <c r="AJ556" s="1150"/>
      <c r="AK556" s="1150"/>
      <c r="AL556" s="1150"/>
      <c r="AM556" s="1150"/>
      <c r="AN556" s="1150">
        <v>0.27248287671232801</v>
      </c>
      <c r="AO556" s="1150">
        <v>0.27647260273972601</v>
      </c>
      <c r="AP556" s="1150">
        <v>0.26668943533697598</v>
      </c>
      <c r="AQ556" s="1150">
        <v>0.26425228310502202</v>
      </c>
      <c r="AR556" s="1150">
        <v>0.25553082191780802</v>
      </c>
      <c r="AS556" s="1150">
        <v>0.25713470319634701</v>
      </c>
    </row>
    <row r="557" spans="1:45" x14ac:dyDescent="0.2">
      <c r="A557">
        <v>60011</v>
      </c>
      <c r="B557" t="s">
        <v>1014</v>
      </c>
      <c r="C557" s="783">
        <v>42825</v>
      </c>
      <c r="D557">
        <v>2017</v>
      </c>
      <c r="E557" t="s">
        <v>72</v>
      </c>
      <c r="F557" t="s">
        <v>261</v>
      </c>
      <c r="G557" s="912">
        <v>42.831541000000001</v>
      </c>
      <c r="H557" s="912">
        <v>-112.743031</v>
      </c>
      <c r="I557" s="912">
        <v>4.4881070000000003</v>
      </c>
      <c r="J557" t="s">
        <v>74</v>
      </c>
      <c r="K557" t="s">
        <v>479</v>
      </c>
      <c r="L557" s="912">
        <v>26.678000000000001</v>
      </c>
      <c r="M557">
        <v>20</v>
      </c>
      <c r="N557" s="912">
        <v>1.3339000000000001</v>
      </c>
      <c r="O557" t="s">
        <v>127</v>
      </c>
      <c r="P557" t="s">
        <v>470</v>
      </c>
      <c r="Q557" t="s">
        <v>127</v>
      </c>
      <c r="R557">
        <v>180</v>
      </c>
      <c r="Y557">
        <v>37.99</v>
      </c>
      <c r="Z557">
        <v>19.18</v>
      </c>
      <c r="AA557">
        <v>94.05</v>
      </c>
      <c r="AB557">
        <v>64.86</v>
      </c>
      <c r="AC557" s="784"/>
      <c r="AD557" s="1150"/>
      <c r="AE557" s="1150"/>
      <c r="AF557" s="1150"/>
      <c r="AG557" s="1150"/>
      <c r="AH557" s="1150"/>
      <c r="AI557" s="1150"/>
      <c r="AJ557" s="1150"/>
      <c r="AK557" s="1150"/>
      <c r="AL557" s="1150"/>
      <c r="AM557" s="1150"/>
      <c r="AN557" s="1150">
        <v>0.243184931506849</v>
      </c>
      <c r="AO557" s="1150">
        <v>0.24993721461187199</v>
      </c>
      <c r="AP557" s="1150">
        <v>0.26046220400728598</v>
      </c>
      <c r="AQ557" s="1150">
        <v>0.259086757990867</v>
      </c>
      <c r="AR557" s="1150">
        <v>0.23285958904109499</v>
      </c>
      <c r="AS557" s="1150">
        <v>0.22408105022831001</v>
      </c>
    </row>
    <row r="558" spans="1:45" x14ac:dyDescent="0.2">
      <c r="A558">
        <v>60012</v>
      </c>
      <c r="B558" t="s">
        <v>1013</v>
      </c>
      <c r="C558" s="783">
        <v>42825</v>
      </c>
      <c r="D558">
        <v>2017</v>
      </c>
      <c r="E558" t="s">
        <v>72</v>
      </c>
      <c r="F558" t="s">
        <v>261</v>
      </c>
      <c r="G558" s="912">
        <v>42.827781000000002</v>
      </c>
      <c r="H558" s="912">
        <v>-112.742971</v>
      </c>
      <c r="I558" s="912">
        <v>4.4881070000000003</v>
      </c>
      <c r="J558" t="s">
        <v>74</v>
      </c>
      <c r="K558" t="s">
        <v>479</v>
      </c>
      <c r="L558" s="912">
        <v>26.678000000000001</v>
      </c>
      <c r="M558">
        <v>20</v>
      </c>
      <c r="N558" s="912">
        <v>1.3339000000000001</v>
      </c>
      <c r="O558" t="s">
        <v>127</v>
      </c>
      <c r="P558" t="s">
        <v>470</v>
      </c>
      <c r="Q558" t="s">
        <v>127</v>
      </c>
      <c r="R558">
        <v>180</v>
      </c>
      <c r="Y558">
        <v>37.99</v>
      </c>
      <c r="Z558">
        <v>19.18</v>
      </c>
      <c r="AA558">
        <v>84.72</v>
      </c>
      <c r="AB558">
        <v>58.78</v>
      </c>
      <c r="AC558" s="784"/>
      <c r="AD558" s="1150"/>
      <c r="AE558" s="1150"/>
      <c r="AF558" s="1150"/>
      <c r="AG558" s="1150"/>
      <c r="AH558" s="1150"/>
      <c r="AI558" s="1150"/>
      <c r="AJ558" s="1150"/>
      <c r="AK558" s="1150"/>
      <c r="AL558" s="1150"/>
      <c r="AM558" s="1150"/>
      <c r="AN558" s="1150">
        <v>0.249617579908675</v>
      </c>
      <c r="AO558" s="1150">
        <v>0.25158675799086699</v>
      </c>
      <c r="AP558" s="1150">
        <v>0.26469148451730401</v>
      </c>
      <c r="AQ558" s="1150">
        <v>0.26704337899543301</v>
      </c>
      <c r="AR558" s="1150">
        <v>0.24583904109589</v>
      </c>
      <c r="AS558" s="1150">
        <v>0.23606164383561601</v>
      </c>
    </row>
    <row r="559" spans="1:45" x14ac:dyDescent="0.2">
      <c r="A559">
        <v>60310</v>
      </c>
      <c r="B559" t="s">
        <v>1008</v>
      </c>
      <c r="C559" s="783">
        <v>42794</v>
      </c>
      <c r="D559">
        <v>2017</v>
      </c>
      <c r="E559" t="s">
        <v>7</v>
      </c>
      <c r="F559" t="s">
        <v>28</v>
      </c>
      <c r="G559" s="912">
        <v>34.716470999999999</v>
      </c>
      <c r="H559" s="912">
        <v>-118.28211</v>
      </c>
      <c r="I559" s="912">
        <v>5.8113530000000004</v>
      </c>
      <c r="J559" t="s">
        <v>74</v>
      </c>
      <c r="K559" t="s">
        <v>485</v>
      </c>
      <c r="L559" s="912">
        <v>25</v>
      </c>
      <c r="M559">
        <v>20</v>
      </c>
      <c r="N559" s="912">
        <v>1.25</v>
      </c>
      <c r="O559" t="s">
        <v>127</v>
      </c>
      <c r="P559" t="s">
        <v>470</v>
      </c>
      <c r="Q559" t="s">
        <v>127</v>
      </c>
      <c r="R559">
        <v>180</v>
      </c>
      <c r="Y559">
        <v>22.16</v>
      </c>
      <c r="Z559">
        <v>4.9800000000000004</v>
      </c>
      <c r="AA559">
        <v>111.66</v>
      </c>
      <c r="AB559">
        <v>75.23</v>
      </c>
      <c r="AC559" s="784"/>
      <c r="AD559" s="1150"/>
      <c r="AE559" s="1150"/>
      <c r="AF559" s="1150"/>
      <c r="AG559" s="1150"/>
      <c r="AH559" s="1150"/>
      <c r="AI559" s="1150"/>
      <c r="AJ559" s="1150"/>
      <c r="AK559" s="1150"/>
      <c r="AL559" s="1150"/>
      <c r="AM559" s="1150"/>
      <c r="AN559" s="1150">
        <v>0.31470890410958902</v>
      </c>
      <c r="AO559" s="1150">
        <v>0.306466894977169</v>
      </c>
      <c r="AP559" s="1150">
        <v>0.2777720856102</v>
      </c>
      <c r="AQ559" s="1150">
        <v>0.265119863013698</v>
      </c>
      <c r="AR559" s="1150">
        <v>0.23263127853881199</v>
      </c>
      <c r="AS559" s="1150">
        <v>0.220496575342465</v>
      </c>
    </row>
    <row r="560" spans="1:45" x14ac:dyDescent="0.2">
      <c r="A560">
        <v>60474</v>
      </c>
      <c r="B560" t="s">
        <v>994</v>
      </c>
      <c r="C560" s="783">
        <v>43099</v>
      </c>
      <c r="D560">
        <v>2017</v>
      </c>
      <c r="E560" t="s">
        <v>7</v>
      </c>
      <c r="F560" t="s">
        <v>28</v>
      </c>
      <c r="G560" s="912">
        <v>34.678305000000002</v>
      </c>
      <c r="H560" s="912">
        <v>-118.302601</v>
      </c>
      <c r="I560" s="912">
        <v>5.6208549999999997</v>
      </c>
      <c r="J560" t="s">
        <v>74</v>
      </c>
      <c r="K560" t="s">
        <v>479</v>
      </c>
      <c r="L560" s="912">
        <v>25</v>
      </c>
      <c r="M560">
        <v>20</v>
      </c>
      <c r="N560" s="912">
        <v>1.25</v>
      </c>
      <c r="O560" t="s">
        <v>127</v>
      </c>
      <c r="P560" t="s">
        <v>470</v>
      </c>
      <c r="Q560" t="s">
        <v>127</v>
      </c>
      <c r="R560">
        <v>180</v>
      </c>
      <c r="Y560">
        <v>24.11</v>
      </c>
      <c r="Z560">
        <v>5.0199999999999996</v>
      </c>
      <c r="AA560">
        <v>58.24</v>
      </c>
      <c r="AB560">
        <v>41.33</v>
      </c>
      <c r="AC560" s="784">
        <v>56.622575860575942</v>
      </c>
      <c r="AD560" s="1150"/>
      <c r="AE560" s="1150"/>
      <c r="AF560" s="1150"/>
      <c r="AG560" s="1150"/>
      <c r="AH560" s="1150"/>
      <c r="AI560" s="1150"/>
      <c r="AJ560" s="1150"/>
      <c r="AK560" s="1150"/>
      <c r="AL560" s="1150"/>
      <c r="AM560" s="1150"/>
      <c r="AN560" s="1150">
        <v>0.31720319634703198</v>
      </c>
      <c r="AO560" s="1150">
        <v>0.30676940639269401</v>
      </c>
      <c r="AP560" s="1150">
        <v>0.282570582877959</v>
      </c>
      <c r="AQ560" s="1150">
        <v>0.30837328767123201</v>
      </c>
      <c r="AR560" s="1150">
        <v>0.29504566210045602</v>
      </c>
      <c r="AS560" s="1150">
        <v>0.25607305936072999</v>
      </c>
    </row>
    <row r="561" spans="1:45" x14ac:dyDescent="0.2">
      <c r="A561">
        <v>60475</v>
      </c>
      <c r="B561" t="s">
        <v>995</v>
      </c>
      <c r="C561" s="783">
        <v>43099</v>
      </c>
      <c r="D561">
        <v>2017</v>
      </c>
      <c r="E561" t="s">
        <v>7</v>
      </c>
      <c r="F561" t="s">
        <v>28</v>
      </c>
      <c r="G561" s="912">
        <v>34.681337999999997</v>
      </c>
      <c r="H561" s="912">
        <v>-118.31410099999999</v>
      </c>
      <c r="I561" s="912">
        <v>5.6208549999999997</v>
      </c>
      <c r="J561" t="s">
        <v>74</v>
      </c>
      <c r="K561" t="s">
        <v>479</v>
      </c>
      <c r="L561" s="912">
        <v>25</v>
      </c>
      <c r="M561">
        <v>20</v>
      </c>
      <c r="N561" s="912">
        <v>1.25</v>
      </c>
      <c r="O561" t="s">
        <v>127</v>
      </c>
      <c r="P561" t="s">
        <v>470</v>
      </c>
      <c r="Q561" t="s">
        <v>127</v>
      </c>
      <c r="R561">
        <v>180</v>
      </c>
      <c r="Y561">
        <v>24.25</v>
      </c>
      <c r="Z561">
        <v>5.0199999999999996</v>
      </c>
      <c r="AA561">
        <v>58.32</v>
      </c>
      <c r="AB561">
        <v>41.35</v>
      </c>
      <c r="AC561" s="784">
        <v>56.714151526044844</v>
      </c>
      <c r="AD561" s="1150"/>
      <c r="AE561" s="1150"/>
      <c r="AF561" s="1150"/>
      <c r="AG561" s="1150"/>
      <c r="AH561" s="1150"/>
      <c r="AI561" s="1150"/>
      <c r="AJ561" s="1150"/>
      <c r="AK561" s="1150"/>
      <c r="AL561" s="1150"/>
      <c r="AM561" s="1150"/>
      <c r="AN561" s="1150">
        <v>0.30870433789954299</v>
      </c>
      <c r="AO561" s="1150">
        <v>0.30561073059360699</v>
      </c>
      <c r="AP561" s="1150">
        <v>0.282189207650273</v>
      </c>
      <c r="AQ561" s="1150">
        <v>0.30510273972602697</v>
      </c>
      <c r="AR561" s="1150">
        <v>0.28231164383561602</v>
      </c>
      <c r="AS561" s="1150">
        <v>0.26014840182648402</v>
      </c>
    </row>
    <row r="562" spans="1:45" x14ac:dyDescent="0.2">
      <c r="A562">
        <v>60481</v>
      </c>
      <c r="B562" t="s">
        <v>993</v>
      </c>
      <c r="C562" s="783">
        <v>43099</v>
      </c>
      <c r="D562">
        <v>2017</v>
      </c>
      <c r="E562" t="s">
        <v>7</v>
      </c>
      <c r="F562" t="s">
        <v>28</v>
      </c>
      <c r="G562" s="912">
        <v>34.667816999999999</v>
      </c>
      <c r="H562" s="912">
        <v>-118.298101</v>
      </c>
      <c r="I562" s="912">
        <v>5.7423840000000004</v>
      </c>
      <c r="J562" t="s">
        <v>74</v>
      </c>
      <c r="K562" t="s">
        <v>479</v>
      </c>
      <c r="L562" s="912">
        <v>25</v>
      </c>
      <c r="M562">
        <v>20</v>
      </c>
      <c r="N562" s="912">
        <v>1.25</v>
      </c>
      <c r="O562" t="s">
        <v>127</v>
      </c>
      <c r="P562" t="s">
        <v>470</v>
      </c>
      <c r="Q562" t="s">
        <v>127</v>
      </c>
      <c r="R562">
        <v>180</v>
      </c>
      <c r="Y562">
        <v>24.11</v>
      </c>
      <c r="Z562">
        <v>5.0199999999999996</v>
      </c>
      <c r="AA562">
        <v>54.22</v>
      </c>
      <c r="AB562">
        <v>38.619999999999997</v>
      </c>
      <c r="AC562" s="784">
        <v>56.639377379171357</v>
      </c>
      <c r="AD562" s="1150"/>
      <c r="AE562" s="1150"/>
      <c r="AF562" s="1150"/>
      <c r="AG562" s="1150"/>
      <c r="AH562" s="1150"/>
      <c r="AI562" s="1150"/>
      <c r="AJ562" s="1150"/>
      <c r="AK562" s="1150"/>
      <c r="AL562" s="1150"/>
      <c r="AM562" s="1150"/>
      <c r="AN562" s="1150">
        <v>0.31517694063926899</v>
      </c>
      <c r="AO562" s="1150">
        <v>0.31023401826483998</v>
      </c>
      <c r="AP562" s="1150">
        <v>0.296664389799635</v>
      </c>
      <c r="AQ562" s="1150">
        <v>0.31680936073059301</v>
      </c>
      <c r="AR562" s="1150">
        <v>0.29789954337899499</v>
      </c>
      <c r="AS562" s="1150">
        <v>0.27030821917808201</v>
      </c>
    </row>
    <row r="563" spans="1:45" x14ac:dyDescent="0.2">
      <c r="A563">
        <v>60490</v>
      </c>
      <c r="B563" t="s">
        <v>1019</v>
      </c>
      <c r="C563" s="783">
        <v>43099</v>
      </c>
      <c r="D563">
        <v>2017</v>
      </c>
      <c r="E563" t="s">
        <v>7</v>
      </c>
      <c r="F563" t="s">
        <v>28</v>
      </c>
      <c r="G563" s="912">
        <v>35.314990999999999</v>
      </c>
      <c r="H563" s="912">
        <v>-118.810661</v>
      </c>
      <c r="I563" s="912">
        <v>5.3686030000000002</v>
      </c>
      <c r="J563" t="s">
        <v>74</v>
      </c>
      <c r="K563" t="s">
        <v>479</v>
      </c>
      <c r="L563" s="912">
        <v>26</v>
      </c>
      <c r="M563">
        <v>20</v>
      </c>
      <c r="N563" s="912">
        <v>1.3</v>
      </c>
      <c r="O563" t="s">
        <v>127</v>
      </c>
      <c r="P563" t="s">
        <v>470</v>
      </c>
      <c r="Q563" t="s">
        <v>127</v>
      </c>
      <c r="R563">
        <v>180</v>
      </c>
      <c r="Y563">
        <v>21.64</v>
      </c>
      <c r="Z563">
        <v>5.37</v>
      </c>
      <c r="AA563">
        <v>68.86</v>
      </c>
      <c r="AB563">
        <v>47.97</v>
      </c>
      <c r="AC563" s="784"/>
      <c r="AD563" s="1150"/>
      <c r="AE563" s="1150"/>
      <c r="AF563" s="1150"/>
      <c r="AG563" s="1150"/>
      <c r="AH563" s="1150"/>
      <c r="AI563" s="1150"/>
      <c r="AJ563" s="1150"/>
      <c r="AK563" s="1150"/>
      <c r="AL563" s="1150"/>
      <c r="AM563" s="1150"/>
      <c r="AN563" s="1150">
        <v>0.289269406392694</v>
      </c>
      <c r="AO563" s="1150">
        <v>0.28806506849315</v>
      </c>
      <c r="AP563" s="1150">
        <v>0.28175091074681202</v>
      </c>
      <c r="AQ563" s="1150">
        <v>0.27500570776255701</v>
      </c>
      <c r="AR563" s="1150">
        <v>0.27857305936073001</v>
      </c>
      <c r="AS563" s="1150">
        <v>0.239480593607305</v>
      </c>
    </row>
    <row r="564" spans="1:45" x14ac:dyDescent="0.2">
      <c r="A564">
        <v>60582</v>
      </c>
      <c r="B564" t="s">
        <v>996</v>
      </c>
      <c r="C564" s="783">
        <v>43099</v>
      </c>
      <c r="D564">
        <v>2017</v>
      </c>
      <c r="E564" t="s">
        <v>73</v>
      </c>
      <c r="F564" t="s">
        <v>27</v>
      </c>
      <c r="G564" s="912">
        <v>30.379501000000001</v>
      </c>
      <c r="H564" s="912">
        <v>-84.356950999999995</v>
      </c>
      <c r="I564" s="912">
        <v>4.7657530000000001</v>
      </c>
      <c r="J564" t="s">
        <v>74</v>
      </c>
      <c r="K564" t="s">
        <v>485</v>
      </c>
      <c r="L564" s="912">
        <v>28</v>
      </c>
      <c r="M564">
        <v>20</v>
      </c>
      <c r="N564" s="912">
        <v>1.4</v>
      </c>
      <c r="O564" t="s">
        <v>486</v>
      </c>
      <c r="P564" t="s">
        <v>486</v>
      </c>
      <c r="Q564">
        <v>30</v>
      </c>
      <c r="R564">
        <v>180</v>
      </c>
      <c r="AA564">
        <v>70.64</v>
      </c>
      <c r="AB564">
        <v>50.76</v>
      </c>
      <c r="AC564" s="784">
        <v>48.83648214218519</v>
      </c>
      <c r="AD564" s="1150"/>
      <c r="AE564" s="1150"/>
      <c r="AF564" s="1150"/>
      <c r="AG564" s="1150"/>
      <c r="AH564" s="1150"/>
      <c r="AI564" s="1150"/>
      <c r="AJ564" s="1150"/>
      <c r="AK564" s="1150"/>
      <c r="AL564" s="1150"/>
      <c r="AM564" s="1150"/>
      <c r="AN564" s="1150">
        <v>0.21422945205479399</v>
      </c>
      <c r="AO564" s="1150">
        <v>0.21729452054794501</v>
      </c>
      <c r="AP564" s="1150">
        <v>0.222057149362477</v>
      </c>
      <c r="AQ564" s="1150">
        <v>0.21308789954337801</v>
      </c>
      <c r="AR564" s="1150">
        <v>0.22993150684931499</v>
      </c>
      <c r="AS564" s="1150">
        <v>0.20726027397260199</v>
      </c>
    </row>
    <row r="565" spans="1:45" x14ac:dyDescent="0.2">
      <c r="A565">
        <v>60622</v>
      </c>
      <c r="B565" t="s">
        <v>999</v>
      </c>
      <c r="C565" s="783">
        <v>42754</v>
      </c>
      <c r="D565">
        <v>2017</v>
      </c>
      <c r="E565" t="s">
        <v>1</v>
      </c>
      <c r="F565" t="s">
        <v>266</v>
      </c>
      <c r="G565" s="912">
        <v>41.396141</v>
      </c>
      <c r="H565" s="912">
        <v>-83.581470999999993</v>
      </c>
      <c r="I565" s="912">
        <v>3.8422839999999998</v>
      </c>
      <c r="J565" t="s">
        <v>74</v>
      </c>
      <c r="K565" t="s">
        <v>479</v>
      </c>
      <c r="L565" s="912">
        <v>28.7</v>
      </c>
      <c r="M565">
        <v>20</v>
      </c>
      <c r="N565" s="912">
        <v>1.4350000000000001</v>
      </c>
      <c r="O565" t="s">
        <v>127</v>
      </c>
      <c r="P565" t="s">
        <v>470</v>
      </c>
      <c r="Q565" t="s">
        <v>127</v>
      </c>
      <c r="R565">
        <v>180</v>
      </c>
      <c r="Y565">
        <v>31.3</v>
      </c>
      <c r="AA565">
        <v>84.84</v>
      </c>
      <c r="AB565">
        <v>59.74</v>
      </c>
      <c r="AC565" s="784"/>
      <c r="AD565" s="1150"/>
      <c r="AE565" s="1150"/>
      <c r="AF565" s="1150"/>
      <c r="AG565" s="1150"/>
      <c r="AH565" s="1150"/>
      <c r="AI565" s="1150"/>
      <c r="AJ565" s="1150"/>
      <c r="AK565" s="1150"/>
      <c r="AL565" s="1150"/>
      <c r="AM565" s="1150"/>
      <c r="AN565" s="1150">
        <v>0.239309360730593</v>
      </c>
      <c r="AO565" s="1150">
        <v>0.212402968036529</v>
      </c>
      <c r="AP565" s="1150">
        <v>0.221914845173041</v>
      </c>
      <c r="AQ565" s="1150">
        <v>0.228761415525114</v>
      </c>
      <c r="AR565" s="1150">
        <v>0.231837899543378</v>
      </c>
      <c r="AS565" s="1150">
        <v>0.22514269406392601</v>
      </c>
    </row>
    <row r="566" spans="1:45" x14ac:dyDescent="0.2">
      <c r="A566">
        <v>60748</v>
      </c>
      <c r="B566" t="s">
        <v>1012</v>
      </c>
      <c r="C566" s="783">
        <v>42825</v>
      </c>
      <c r="D566">
        <v>2017</v>
      </c>
      <c r="E566" t="s">
        <v>72</v>
      </c>
      <c r="F566" t="s">
        <v>261</v>
      </c>
      <c r="G566" s="912">
        <v>43.325321000000002</v>
      </c>
      <c r="H566" s="912">
        <v>-115.939241</v>
      </c>
      <c r="I566" s="912">
        <v>4.6827490000000003</v>
      </c>
      <c r="J566" t="s">
        <v>74</v>
      </c>
      <c r="K566" t="s">
        <v>485</v>
      </c>
      <c r="L566" s="912">
        <v>26.783000000000001</v>
      </c>
      <c r="M566">
        <v>20</v>
      </c>
      <c r="N566" s="912">
        <v>1.3391500000000001</v>
      </c>
      <c r="O566" t="s">
        <v>127</v>
      </c>
      <c r="P566" t="s">
        <v>470</v>
      </c>
      <c r="Q566" t="s">
        <v>127</v>
      </c>
      <c r="R566">
        <v>180</v>
      </c>
      <c r="Y566">
        <v>39.65</v>
      </c>
      <c r="Z566">
        <v>21.08</v>
      </c>
      <c r="AA566">
        <v>81.260000000000005</v>
      </c>
      <c r="AB566">
        <v>56.04</v>
      </c>
      <c r="AC566" s="784"/>
      <c r="AD566" s="1150"/>
      <c r="AE566" s="1150"/>
      <c r="AF566" s="1150"/>
      <c r="AG566" s="1150"/>
      <c r="AH566" s="1150"/>
      <c r="AI566" s="1150"/>
      <c r="AJ566" s="1150"/>
      <c r="AK566" s="1150"/>
      <c r="AL566" s="1150"/>
      <c r="AM566" s="1150"/>
      <c r="AN566" s="1150">
        <v>0.28083904109588997</v>
      </c>
      <c r="AO566" s="1150">
        <v>0.27590182648401801</v>
      </c>
      <c r="AP566" s="1150">
        <v>0.26142987249544603</v>
      </c>
      <c r="AQ566" s="1150">
        <v>0.27611301369863001</v>
      </c>
      <c r="AR566" s="1150">
        <v>0.26564497716894903</v>
      </c>
      <c r="AS566" s="1150">
        <v>0.26561073059360701</v>
      </c>
    </row>
    <row r="567" spans="1:45" x14ac:dyDescent="0.2">
      <c r="A567">
        <v>60915</v>
      </c>
      <c r="B567" t="s">
        <v>1006</v>
      </c>
      <c r="C567" s="783">
        <v>43099</v>
      </c>
      <c r="D567">
        <v>2017</v>
      </c>
      <c r="E567" t="s">
        <v>1</v>
      </c>
      <c r="F567" t="s">
        <v>33</v>
      </c>
      <c r="G567" s="912">
        <v>37.472821000000003</v>
      </c>
      <c r="H567" s="912">
        <v>-76.844311000000005</v>
      </c>
      <c r="I567" s="912">
        <v>4.2920850000000002</v>
      </c>
      <c r="J567" t="s">
        <v>74</v>
      </c>
      <c r="K567" t="s">
        <v>479</v>
      </c>
      <c r="L567" s="912">
        <v>22.96</v>
      </c>
      <c r="M567">
        <v>20</v>
      </c>
      <c r="N567" s="912">
        <v>1.1480000000000001</v>
      </c>
      <c r="O567" t="s">
        <v>127</v>
      </c>
      <c r="P567" t="s">
        <v>470</v>
      </c>
      <c r="Q567" t="s">
        <v>127</v>
      </c>
      <c r="R567">
        <v>180</v>
      </c>
      <c r="Y567">
        <v>35.090000000000003</v>
      </c>
      <c r="AA567">
        <v>85.63</v>
      </c>
      <c r="AB567">
        <v>60.45</v>
      </c>
      <c r="AC567" s="784"/>
      <c r="AD567" s="1150"/>
      <c r="AE567" s="1150"/>
      <c r="AF567" s="1150"/>
      <c r="AG567" s="1150"/>
      <c r="AH567" s="1150"/>
      <c r="AI567" s="1150"/>
      <c r="AJ567" s="1150"/>
      <c r="AK567" s="1150"/>
      <c r="AL567" s="1150"/>
      <c r="AM567" s="1150"/>
      <c r="AN567" s="1150">
        <v>0.18987442922374401</v>
      </c>
      <c r="AO567" s="1150">
        <v>0.19518835616438299</v>
      </c>
      <c r="AP567" s="1150">
        <v>0.154058515482695</v>
      </c>
      <c r="AQ567" s="1150">
        <v>0.19388127853881201</v>
      </c>
      <c r="AR567" s="1150">
        <v>0.185981735159817</v>
      </c>
      <c r="AS567" s="1150">
        <v>0.17201484018264801</v>
      </c>
    </row>
    <row r="568" spans="1:45" x14ac:dyDescent="0.2">
      <c r="A568">
        <v>60916</v>
      </c>
      <c r="B568" t="s">
        <v>1004</v>
      </c>
      <c r="C568" s="783">
        <v>43079</v>
      </c>
      <c r="D568">
        <v>2017</v>
      </c>
      <c r="E568" t="s">
        <v>1</v>
      </c>
      <c r="F568" t="s">
        <v>33</v>
      </c>
      <c r="G568" s="912">
        <v>36.943320999999997</v>
      </c>
      <c r="H568" s="912">
        <v>-77.415481</v>
      </c>
      <c r="I568" s="912">
        <v>4.3510419999999996</v>
      </c>
      <c r="J568" t="s">
        <v>74</v>
      </c>
      <c r="K568" t="s">
        <v>479</v>
      </c>
      <c r="L568" s="912">
        <v>28.29</v>
      </c>
      <c r="M568">
        <v>20</v>
      </c>
      <c r="N568" s="912">
        <v>1.4144999999999999</v>
      </c>
      <c r="O568" t="s">
        <v>127</v>
      </c>
      <c r="P568" t="s">
        <v>470</v>
      </c>
      <c r="Q568" t="s">
        <v>127</v>
      </c>
      <c r="R568">
        <v>180</v>
      </c>
      <c r="Y568">
        <v>31.82</v>
      </c>
      <c r="AA568">
        <v>76.239999999999995</v>
      </c>
      <c r="AB568">
        <v>54.47</v>
      </c>
      <c r="AC568" s="784"/>
      <c r="AD568" s="1150"/>
      <c r="AE568" s="1150"/>
      <c r="AF568" s="1150"/>
      <c r="AG568" s="1150"/>
      <c r="AH568" s="1150"/>
      <c r="AI568" s="1150"/>
      <c r="AJ568" s="1150"/>
      <c r="AK568" s="1150"/>
      <c r="AL568" s="1150"/>
      <c r="AM568" s="1150"/>
      <c r="AN568" s="1150">
        <v>0.22298515981735101</v>
      </c>
      <c r="AO568" s="1150">
        <v>0.24884703196346999</v>
      </c>
      <c r="AP568" s="1150">
        <v>0.228198998178506</v>
      </c>
      <c r="AQ568" s="1150">
        <v>0.21940639269406401</v>
      </c>
      <c r="AR568" s="1150">
        <v>0.218778538812785</v>
      </c>
      <c r="AS568" s="1150">
        <v>0.21810502283104999</v>
      </c>
    </row>
    <row r="569" spans="1:45" x14ac:dyDescent="0.2">
      <c r="A569">
        <v>60947</v>
      </c>
      <c r="B569" t="s">
        <v>1018</v>
      </c>
      <c r="C569" s="783">
        <v>42941</v>
      </c>
      <c r="D569">
        <v>2017</v>
      </c>
      <c r="E569" t="s">
        <v>7</v>
      </c>
      <c r="F569" t="s">
        <v>28</v>
      </c>
      <c r="G569" s="912">
        <v>32.619281000000001</v>
      </c>
      <c r="H569" s="912">
        <v>-116.129541</v>
      </c>
      <c r="I569" s="912">
        <v>5.8574130000000002</v>
      </c>
      <c r="J569" t="s">
        <v>74</v>
      </c>
      <c r="K569" t="s">
        <v>479</v>
      </c>
      <c r="L569" s="912">
        <v>28</v>
      </c>
      <c r="M569">
        <v>20</v>
      </c>
      <c r="N569" s="912">
        <v>1.4</v>
      </c>
      <c r="O569" t="s">
        <v>486</v>
      </c>
      <c r="P569" t="s">
        <v>486</v>
      </c>
      <c r="Q569">
        <v>25</v>
      </c>
      <c r="R569">
        <v>180</v>
      </c>
      <c r="Y569">
        <v>20.39</v>
      </c>
      <c r="Z569">
        <v>5.58</v>
      </c>
      <c r="AA569">
        <v>81.52</v>
      </c>
      <c r="AB569">
        <v>56.89</v>
      </c>
      <c r="AC569" s="784"/>
      <c r="AD569" s="1150"/>
      <c r="AE569" s="1150"/>
      <c r="AF569" s="1150"/>
      <c r="AG569" s="1150"/>
      <c r="AH569" s="1150"/>
      <c r="AI569" s="1150"/>
      <c r="AJ569" s="1150"/>
      <c r="AK569" s="1150"/>
      <c r="AL569" s="1150"/>
      <c r="AM569" s="1150"/>
      <c r="AN569" s="1150">
        <v>0.286786529680365</v>
      </c>
      <c r="AO569" s="1150">
        <v>0.25193493150684898</v>
      </c>
      <c r="AP569" s="1150">
        <v>0.220611338797814</v>
      </c>
      <c r="AQ569" s="1150">
        <v>0.24731164383561599</v>
      </c>
      <c r="AR569" s="1150">
        <v>0.22805936073059299</v>
      </c>
      <c r="AS569" s="1150">
        <v>0.24651826484018199</v>
      </c>
    </row>
    <row r="570" spans="1:45" x14ac:dyDescent="0.2">
      <c r="A570">
        <v>60964</v>
      </c>
      <c r="B570" t="s">
        <v>1017</v>
      </c>
      <c r="C570" s="783">
        <v>43005</v>
      </c>
      <c r="D570">
        <v>2017</v>
      </c>
      <c r="E570" t="s">
        <v>72</v>
      </c>
      <c r="F570" t="s">
        <v>38</v>
      </c>
      <c r="G570" s="912">
        <v>32.068080999999999</v>
      </c>
      <c r="H570" s="912">
        <v>-109.888541</v>
      </c>
      <c r="I570" s="912">
        <v>5.637702</v>
      </c>
      <c r="J570" t="s">
        <v>74</v>
      </c>
      <c r="K570" t="s">
        <v>479</v>
      </c>
      <c r="L570" s="912">
        <v>24.66</v>
      </c>
      <c r="M570">
        <v>20</v>
      </c>
      <c r="N570" s="912">
        <v>1.2330000000000001</v>
      </c>
      <c r="O570" t="s">
        <v>127</v>
      </c>
      <c r="P570" t="s">
        <v>470</v>
      </c>
      <c r="Q570" t="s">
        <v>127</v>
      </c>
      <c r="R570">
        <v>180</v>
      </c>
      <c r="AA570">
        <v>47.11</v>
      </c>
      <c r="AB570">
        <v>33.64</v>
      </c>
      <c r="AC570" s="784"/>
      <c r="AD570" s="1150"/>
      <c r="AE570" s="1150"/>
      <c r="AF570" s="1150"/>
      <c r="AG570" s="1150"/>
      <c r="AH570" s="1150"/>
      <c r="AI570" s="1150"/>
      <c r="AJ570" s="1150"/>
      <c r="AK570" s="1150"/>
      <c r="AL570" s="1150"/>
      <c r="AM570" s="1150"/>
      <c r="AN570" s="1150">
        <v>0.28488013698630099</v>
      </c>
      <c r="AO570" s="1150">
        <v>0.29690068493150601</v>
      </c>
      <c r="AP570" s="1150">
        <v>0.31316598360655701</v>
      </c>
      <c r="AQ570" s="1150">
        <v>0.30408675799086698</v>
      </c>
      <c r="AR570" s="1150">
        <v>0.31476027397260198</v>
      </c>
      <c r="AS570" s="1150">
        <v>0.31586187214611799</v>
      </c>
    </row>
    <row r="571" spans="1:45" x14ac:dyDescent="0.2">
      <c r="A571">
        <v>60968</v>
      </c>
      <c r="B571" t="s">
        <v>1007</v>
      </c>
      <c r="C571" s="783">
        <v>43100</v>
      </c>
      <c r="D571">
        <v>2017</v>
      </c>
      <c r="E571" t="s">
        <v>1</v>
      </c>
      <c r="F571" t="s">
        <v>33</v>
      </c>
      <c r="G571" s="912">
        <v>37.532651000000001</v>
      </c>
      <c r="H571" s="912">
        <v>-77.942910999999995</v>
      </c>
      <c r="I571" s="912">
        <v>4.3119290000000001</v>
      </c>
      <c r="J571" t="s">
        <v>74</v>
      </c>
      <c r="K571" t="s">
        <v>479</v>
      </c>
      <c r="L571" s="912">
        <v>28.3</v>
      </c>
      <c r="M571">
        <v>20</v>
      </c>
      <c r="N571" s="912">
        <v>1.415</v>
      </c>
      <c r="O571" t="s">
        <v>127</v>
      </c>
      <c r="P571" t="s">
        <v>470</v>
      </c>
      <c r="Q571" t="s">
        <v>127</v>
      </c>
      <c r="R571">
        <v>159</v>
      </c>
      <c r="Y571">
        <v>34.29</v>
      </c>
      <c r="AA571">
        <v>84.04</v>
      </c>
      <c r="AB571">
        <v>59.64</v>
      </c>
      <c r="AC571" s="784">
        <v>45.891602345308783</v>
      </c>
      <c r="AD571" s="1150"/>
      <c r="AE571" s="1150"/>
      <c r="AF571" s="1150"/>
      <c r="AG571" s="1150"/>
      <c r="AH571" s="1150"/>
      <c r="AI571" s="1150"/>
      <c r="AJ571" s="1150"/>
      <c r="AK571" s="1150"/>
      <c r="AL571" s="1150"/>
      <c r="AM571" s="1150"/>
      <c r="AN571" s="1150">
        <v>0.21332191780821899</v>
      </c>
      <c r="AO571" s="1150">
        <v>0.23321347031963399</v>
      </c>
      <c r="AP571" s="1150">
        <v>0.22748747723132901</v>
      </c>
      <c r="AQ571" s="1150">
        <v>0.23726027397260199</v>
      </c>
      <c r="AR571" s="1150">
        <v>0.242813926940639</v>
      </c>
      <c r="AS571" s="1150">
        <v>0.204834474885844</v>
      </c>
    </row>
    <row r="572" spans="1:45" x14ac:dyDescent="0.2">
      <c r="A572">
        <v>60975</v>
      </c>
      <c r="B572" t="s">
        <v>998</v>
      </c>
      <c r="C572" s="783">
        <v>42840</v>
      </c>
      <c r="D572">
        <v>2017</v>
      </c>
      <c r="E572" t="s">
        <v>7</v>
      </c>
      <c r="F572" t="s">
        <v>28</v>
      </c>
      <c r="G572" s="912">
        <v>36.375121</v>
      </c>
      <c r="H572" s="912">
        <v>-120.13421099999999</v>
      </c>
      <c r="I572" s="912">
        <v>5.3627529999999997</v>
      </c>
      <c r="J572" t="s">
        <v>74</v>
      </c>
      <c r="K572" t="s">
        <v>479</v>
      </c>
      <c r="L572" s="912">
        <v>28.6</v>
      </c>
      <c r="M572">
        <v>20</v>
      </c>
      <c r="N572" s="912">
        <v>1.4300000000000002</v>
      </c>
      <c r="O572" t="s">
        <v>127</v>
      </c>
      <c r="P572" t="s">
        <v>470</v>
      </c>
      <c r="Q572" t="s">
        <v>127</v>
      </c>
      <c r="R572">
        <v>180</v>
      </c>
      <c r="Y572">
        <v>19.489999999999998</v>
      </c>
      <c r="Z572">
        <v>4.84</v>
      </c>
      <c r="AA572">
        <v>70.38</v>
      </c>
      <c r="AB572">
        <v>48.91</v>
      </c>
      <c r="AC572" s="784">
        <v>57.475803535344902</v>
      </c>
      <c r="AD572" s="1150"/>
      <c r="AE572" s="1150"/>
      <c r="AF572" s="1150"/>
      <c r="AG572" s="1150"/>
      <c r="AH572" s="1150"/>
      <c r="AI572" s="1150"/>
      <c r="AJ572" s="1150"/>
      <c r="AK572" s="1150"/>
      <c r="AL572" s="1150"/>
      <c r="AM572" s="1150"/>
      <c r="AN572" s="1150">
        <v>0.30124429223744198</v>
      </c>
      <c r="AO572" s="1150">
        <v>0.29487442922374402</v>
      </c>
      <c r="AP572" s="1150">
        <v>0.28686247723132902</v>
      </c>
      <c r="AQ572" s="1150">
        <v>0.31141552511415499</v>
      </c>
      <c r="AR572" s="1150">
        <v>0.310496575342465</v>
      </c>
      <c r="AS572" s="1150">
        <v>0.28352739726027398</v>
      </c>
    </row>
    <row r="573" spans="1:45" x14ac:dyDescent="0.2">
      <c r="A573">
        <v>60981</v>
      </c>
      <c r="B573" t="s">
        <v>997</v>
      </c>
      <c r="C573" s="783">
        <v>42855</v>
      </c>
      <c r="D573">
        <v>2017</v>
      </c>
      <c r="E573" t="s">
        <v>7</v>
      </c>
      <c r="F573" t="s">
        <v>28</v>
      </c>
      <c r="G573" s="912">
        <v>36.381940999999998</v>
      </c>
      <c r="H573" s="912">
        <v>-120.134811</v>
      </c>
      <c r="I573" s="912">
        <v>5.3627529999999997</v>
      </c>
      <c r="J573" t="s">
        <v>74</v>
      </c>
      <c r="K573" t="s">
        <v>479</v>
      </c>
      <c r="L573" s="912">
        <v>27</v>
      </c>
      <c r="M573">
        <v>20</v>
      </c>
      <c r="N573" s="912">
        <v>1.35</v>
      </c>
      <c r="O573" t="s">
        <v>127</v>
      </c>
      <c r="P573" t="s">
        <v>470</v>
      </c>
      <c r="Q573" t="s">
        <v>127</v>
      </c>
      <c r="R573">
        <v>180</v>
      </c>
      <c r="Y573">
        <v>25.08</v>
      </c>
      <c r="Z573">
        <v>5.09</v>
      </c>
      <c r="AA573">
        <v>76.64</v>
      </c>
      <c r="AB573">
        <v>52.9</v>
      </c>
      <c r="AC573" s="784">
        <v>73.648253296219011</v>
      </c>
      <c r="AD573" s="1150"/>
      <c r="AE573" s="1150"/>
      <c r="AF573" s="1150"/>
      <c r="AG573" s="1150"/>
      <c r="AH573" s="1150"/>
      <c r="AI573" s="1150"/>
      <c r="AJ573" s="1150"/>
      <c r="AK573" s="1150"/>
      <c r="AL573" s="1150"/>
      <c r="AM573" s="1150"/>
      <c r="AN573" s="1150">
        <v>0.306832191780821</v>
      </c>
      <c r="AO573" s="1150">
        <v>0.28965182648401799</v>
      </c>
      <c r="AP573" s="1150">
        <v>0.28634448998178502</v>
      </c>
      <c r="AQ573" s="1150">
        <v>0.30787671232876701</v>
      </c>
      <c r="AR573" s="1150">
        <v>0.28176369863013701</v>
      </c>
      <c r="AS573" s="1150">
        <v>0.27199200913242</v>
      </c>
    </row>
    <row r="574" spans="1:45" x14ac:dyDescent="0.2">
      <c r="A574">
        <v>61375</v>
      </c>
      <c r="B574" t="s">
        <v>1005</v>
      </c>
      <c r="C574" s="783">
        <v>43040</v>
      </c>
      <c r="D574">
        <v>2017</v>
      </c>
      <c r="E574" t="s">
        <v>1</v>
      </c>
      <c r="F574" t="s">
        <v>33</v>
      </c>
      <c r="G574" s="912">
        <v>37.369397999999997</v>
      </c>
      <c r="H574" s="912">
        <v>-75.91413</v>
      </c>
      <c r="I574" s="912">
        <v>4.3633439999999997</v>
      </c>
      <c r="J574" t="s">
        <v>74</v>
      </c>
      <c r="K574" t="s">
        <v>479</v>
      </c>
      <c r="L574" s="912">
        <v>25.48</v>
      </c>
      <c r="M574">
        <v>20</v>
      </c>
      <c r="N574" s="912">
        <v>1.274</v>
      </c>
      <c r="O574" t="s">
        <v>127</v>
      </c>
      <c r="P574" t="s">
        <v>470</v>
      </c>
      <c r="Q574" t="s">
        <v>127</v>
      </c>
      <c r="R574">
        <v>180</v>
      </c>
      <c r="Y574">
        <v>39.72</v>
      </c>
      <c r="AA574">
        <v>99.31</v>
      </c>
      <c r="AB574">
        <v>69.53</v>
      </c>
      <c r="AC574" s="784"/>
      <c r="AD574" s="1150"/>
      <c r="AE574" s="1150"/>
      <c r="AF574" s="1150"/>
      <c r="AG574" s="1150"/>
      <c r="AH574" s="1150"/>
      <c r="AI574" s="1150"/>
      <c r="AJ574" s="1150"/>
      <c r="AK574" s="1150"/>
      <c r="AL574" s="1150"/>
      <c r="AM574" s="1150"/>
      <c r="AN574" s="1150">
        <v>0.180445205479452</v>
      </c>
      <c r="AO574" s="1150">
        <v>0.210587899543379</v>
      </c>
      <c r="AP574" s="1150">
        <v>0.205020491803278</v>
      </c>
      <c r="AQ574" s="1150">
        <v>0.216849315068493</v>
      </c>
      <c r="AR574" s="1150">
        <v>0.18459474885844701</v>
      </c>
      <c r="AS574" s="1150">
        <v>0.17481735159817299</v>
      </c>
    </row>
    <row r="575" spans="1:45" x14ac:dyDescent="0.2">
      <c r="A575">
        <v>61406</v>
      </c>
      <c r="B575" t="s">
        <v>1009</v>
      </c>
      <c r="C575" s="783">
        <v>43099</v>
      </c>
      <c r="D575">
        <v>2017</v>
      </c>
      <c r="E575" t="s">
        <v>1</v>
      </c>
      <c r="F575" t="s">
        <v>33</v>
      </c>
      <c r="G575" s="912">
        <v>37.832580999999998</v>
      </c>
      <c r="H575" s="912">
        <v>-76.795691000000005</v>
      </c>
      <c r="I575" s="912">
        <v>4.2574969999999999</v>
      </c>
      <c r="J575" t="s">
        <v>74</v>
      </c>
      <c r="K575" t="s">
        <v>479</v>
      </c>
      <c r="L575" s="912">
        <v>26.7</v>
      </c>
      <c r="M575">
        <v>20</v>
      </c>
      <c r="N575" s="912">
        <v>1.335</v>
      </c>
      <c r="O575" t="s">
        <v>127</v>
      </c>
      <c r="P575" t="s">
        <v>470</v>
      </c>
      <c r="Q575" t="s">
        <v>127</v>
      </c>
      <c r="R575">
        <v>180</v>
      </c>
      <c r="Y575">
        <v>37.47</v>
      </c>
      <c r="AA575">
        <v>94.52</v>
      </c>
      <c r="AB575">
        <v>65.97</v>
      </c>
      <c r="AC575" s="784"/>
      <c r="AD575" s="1150"/>
      <c r="AE575" s="1150"/>
      <c r="AF575" s="1150"/>
      <c r="AG575" s="1150"/>
      <c r="AH575" s="1150"/>
      <c r="AI575" s="1150"/>
      <c r="AJ575" s="1150"/>
      <c r="AK575" s="1150"/>
      <c r="AL575" s="1150"/>
      <c r="AM575" s="1150"/>
      <c r="AN575" s="1150">
        <v>0.216421232876712</v>
      </c>
      <c r="AO575" s="1150">
        <v>0.243852739726027</v>
      </c>
      <c r="AP575" s="1150">
        <v>0.223571265938069</v>
      </c>
      <c r="AQ575" s="1150">
        <v>0.236215753424657</v>
      </c>
      <c r="AR575" s="1150">
        <v>0.212813926940639</v>
      </c>
      <c r="AS575" s="1150">
        <v>0.196900684931506</v>
      </c>
    </row>
    <row r="576" spans="1:45" x14ac:dyDescent="0.2">
      <c r="A576">
        <v>61489</v>
      </c>
      <c r="B576" t="s">
        <v>1001</v>
      </c>
      <c r="C576" s="783">
        <v>43099</v>
      </c>
      <c r="D576">
        <v>2017</v>
      </c>
      <c r="E576" t="s">
        <v>73</v>
      </c>
      <c r="F576" t="s">
        <v>260</v>
      </c>
      <c r="G576" s="912">
        <v>33.577421000000001</v>
      </c>
      <c r="H576" s="912">
        <v>-80.706109999999995</v>
      </c>
      <c r="I576" s="912">
        <v>4.6261359999999998</v>
      </c>
      <c r="J576" t="s">
        <v>74</v>
      </c>
      <c r="K576" t="s">
        <v>479</v>
      </c>
      <c r="L576" s="912">
        <v>27.99</v>
      </c>
      <c r="M576">
        <v>20</v>
      </c>
      <c r="N576" s="912">
        <v>1.3995</v>
      </c>
      <c r="O576" t="s">
        <v>127</v>
      </c>
      <c r="P576" t="s">
        <v>470</v>
      </c>
      <c r="Q576" t="s">
        <v>127</v>
      </c>
      <c r="R576">
        <v>180</v>
      </c>
      <c r="Y576">
        <v>32.17</v>
      </c>
      <c r="Z576">
        <v>16.64</v>
      </c>
      <c r="AA576">
        <v>60.53</v>
      </c>
      <c r="AB576">
        <v>44.11</v>
      </c>
      <c r="AC576" s="784"/>
      <c r="AD576" s="1150"/>
      <c r="AE576" s="1150"/>
      <c r="AF576" s="1150"/>
      <c r="AG576" s="1150"/>
      <c r="AH576" s="1150"/>
      <c r="AI576" s="1150"/>
      <c r="AJ576" s="1150"/>
      <c r="AK576" s="1150"/>
      <c r="AL576" s="1150"/>
      <c r="AM576" s="1150"/>
      <c r="AN576" s="1150">
        <v>0.143727168949771</v>
      </c>
      <c r="AO576" s="1150">
        <v>0.24848744292237401</v>
      </c>
      <c r="AP576" s="1150">
        <v>0.234670992714025</v>
      </c>
      <c r="AQ576" s="1150">
        <v>0.24756849315068399</v>
      </c>
      <c r="AR576" s="1150">
        <v>0.25522260273972602</v>
      </c>
      <c r="AS576" s="1150">
        <v>0.24751141552511399</v>
      </c>
    </row>
    <row r="577" spans="1:45" x14ac:dyDescent="0.2">
      <c r="A577">
        <v>61498</v>
      </c>
      <c r="B577" t="s">
        <v>1002</v>
      </c>
      <c r="C577" s="783">
        <v>43099</v>
      </c>
      <c r="D577">
        <v>2017</v>
      </c>
      <c r="E577" t="s">
        <v>73</v>
      </c>
      <c r="F577" t="s">
        <v>260</v>
      </c>
      <c r="G577" s="912">
        <v>32.882091000000003</v>
      </c>
      <c r="H577" s="912">
        <v>-81.136090999999993</v>
      </c>
      <c r="I577" s="912">
        <v>4.6632319999999998</v>
      </c>
      <c r="J577" t="s">
        <v>74</v>
      </c>
      <c r="K577" t="s">
        <v>479</v>
      </c>
      <c r="L577" s="912">
        <v>28.09</v>
      </c>
      <c r="M577">
        <v>20</v>
      </c>
      <c r="N577" s="912">
        <v>1.4045000000000001</v>
      </c>
      <c r="O577" t="s">
        <v>127</v>
      </c>
      <c r="P577" t="s">
        <v>470</v>
      </c>
      <c r="Q577" t="s">
        <v>127</v>
      </c>
      <c r="R577">
        <v>180</v>
      </c>
      <c r="Y577">
        <v>32.270000000000003</v>
      </c>
      <c r="Z577">
        <v>17.54</v>
      </c>
      <c r="AA577">
        <v>64.48</v>
      </c>
      <c r="AB577">
        <v>47</v>
      </c>
      <c r="AC577" s="784"/>
      <c r="AD577" s="1150"/>
      <c r="AE577" s="1150"/>
      <c r="AF577" s="1150"/>
      <c r="AG577" s="1150"/>
      <c r="AH577" s="1150"/>
      <c r="AI577" s="1150"/>
      <c r="AJ577" s="1150"/>
      <c r="AK577" s="1150"/>
      <c r="AL577" s="1150"/>
      <c r="AM577" s="1150"/>
      <c r="AN577" s="1150">
        <v>0.164200913242009</v>
      </c>
      <c r="AO577" s="1150">
        <v>0.23851598173515901</v>
      </c>
      <c r="AP577" s="1150">
        <v>0.22821038251366099</v>
      </c>
      <c r="AQ577" s="1150">
        <v>0.23956050228310499</v>
      </c>
      <c r="AR577" s="1150">
        <v>0.23779680365296799</v>
      </c>
      <c r="AS577" s="1150">
        <v>0.227893835616438</v>
      </c>
    </row>
    <row r="578" spans="1:45" x14ac:dyDescent="0.2">
      <c r="A578">
        <v>60637</v>
      </c>
      <c r="B578" t="s">
        <v>991</v>
      </c>
      <c r="C578" s="783">
        <v>43099</v>
      </c>
      <c r="D578">
        <v>2017</v>
      </c>
      <c r="E578" t="s">
        <v>1</v>
      </c>
      <c r="F578" t="s">
        <v>52</v>
      </c>
      <c r="G578" s="912">
        <v>36.372871000000004</v>
      </c>
      <c r="H578" s="912">
        <v>-77.571500999999998</v>
      </c>
      <c r="I578" s="912">
        <v>4.4100700000000002</v>
      </c>
      <c r="J578" t="s">
        <v>74</v>
      </c>
      <c r="K578" t="s">
        <v>479</v>
      </c>
      <c r="L578" s="912">
        <v>26.2</v>
      </c>
      <c r="M578">
        <v>20.25</v>
      </c>
      <c r="N578" s="912">
        <v>1.2938271604938272</v>
      </c>
      <c r="O578" t="s">
        <v>127</v>
      </c>
      <c r="P578" t="s">
        <v>470</v>
      </c>
      <c r="Q578" t="s">
        <v>127</v>
      </c>
      <c r="R578">
        <v>180</v>
      </c>
      <c r="Y578">
        <v>30.67</v>
      </c>
      <c r="AA578">
        <v>79.05</v>
      </c>
      <c r="AB578">
        <v>55.6</v>
      </c>
      <c r="AC578" s="784"/>
      <c r="AD578" s="1150"/>
      <c r="AE578" s="1150"/>
      <c r="AF578" s="1150"/>
      <c r="AG578" s="1150"/>
      <c r="AH578" s="1150"/>
      <c r="AI578" s="1150"/>
      <c r="AJ578" s="1150"/>
      <c r="AK578" s="1150"/>
      <c r="AL578" s="1150"/>
      <c r="AM578" s="1150"/>
      <c r="AN578" s="1150">
        <v>0.190416596200462</v>
      </c>
      <c r="AO578" s="1150">
        <v>0.22477028017362799</v>
      </c>
      <c r="AP578" s="1150">
        <v>0.20617733702129501</v>
      </c>
      <c r="AQ578" s="1150">
        <v>0.20294266869609301</v>
      </c>
      <c r="AR578" s="1150">
        <v>0.17698291899205101</v>
      </c>
      <c r="AS578" s="1150">
        <v>0.228620553582501</v>
      </c>
    </row>
    <row r="579" spans="1:45" x14ac:dyDescent="0.2">
      <c r="A579">
        <v>61490</v>
      </c>
      <c r="B579" t="s">
        <v>990</v>
      </c>
      <c r="C579" s="783">
        <v>43099</v>
      </c>
      <c r="D579">
        <v>2017</v>
      </c>
      <c r="E579" t="s">
        <v>73</v>
      </c>
      <c r="F579" t="s">
        <v>260</v>
      </c>
      <c r="G579" s="912">
        <v>32.765641000000002</v>
      </c>
      <c r="H579" s="912">
        <v>-81.246060999999997</v>
      </c>
      <c r="I579" s="912">
        <v>4.6653320000000003</v>
      </c>
      <c r="J579" t="s">
        <v>74</v>
      </c>
      <c r="K579" t="s">
        <v>479</v>
      </c>
      <c r="L579" s="912">
        <v>27.99</v>
      </c>
      <c r="M579">
        <v>20.399999999999999</v>
      </c>
      <c r="N579" s="912">
        <v>1.3720588235294118</v>
      </c>
      <c r="O579" t="s">
        <v>127</v>
      </c>
      <c r="P579" t="s">
        <v>470</v>
      </c>
      <c r="Q579" t="s">
        <v>127</v>
      </c>
      <c r="R579">
        <v>180</v>
      </c>
      <c r="Y579">
        <v>32.340000000000003</v>
      </c>
      <c r="Z579">
        <v>21.06</v>
      </c>
      <c r="AA579">
        <v>74.290000000000006</v>
      </c>
      <c r="AB579">
        <v>54.09</v>
      </c>
      <c r="AC579" s="784">
        <v>49.182502731369297</v>
      </c>
      <c r="AD579" s="1150"/>
      <c r="AE579" s="1150"/>
      <c r="AF579" s="1150"/>
      <c r="AG579" s="1150"/>
      <c r="AH579" s="1150"/>
      <c r="AI579" s="1150"/>
      <c r="AJ579" s="1150"/>
      <c r="AK579" s="1150"/>
      <c r="AL579" s="1150"/>
      <c r="AM579" s="1150"/>
      <c r="AN579" s="1150">
        <v>0.120512131793356</v>
      </c>
      <c r="AO579" s="1150">
        <v>0.21956419554123</v>
      </c>
      <c r="AP579" s="1150">
        <v>0.21799327654559</v>
      </c>
      <c r="AQ579" s="1150">
        <v>0.22037559315963801</v>
      </c>
      <c r="AR579" s="1150">
        <v>0.216699122571403</v>
      </c>
      <c r="AS579" s="1150">
        <v>0.19329170024174</v>
      </c>
    </row>
    <row r="580" spans="1:45" x14ac:dyDescent="0.2">
      <c r="A580">
        <v>61463</v>
      </c>
      <c r="B580" t="s">
        <v>989</v>
      </c>
      <c r="C580" s="783">
        <v>43099</v>
      </c>
      <c r="D580">
        <v>2017</v>
      </c>
      <c r="E580" t="s">
        <v>7</v>
      </c>
      <c r="F580" t="s">
        <v>28</v>
      </c>
      <c r="G580" s="912">
        <v>34.746661000000003</v>
      </c>
      <c r="H580" s="912">
        <v>-120.51069099999999</v>
      </c>
      <c r="I580" s="912">
        <v>5.0473509999999999</v>
      </c>
      <c r="J580" t="s">
        <v>74</v>
      </c>
      <c r="K580" t="s">
        <v>479</v>
      </c>
      <c r="L580" s="912">
        <v>28</v>
      </c>
      <c r="M580">
        <v>20.6</v>
      </c>
      <c r="N580" s="912">
        <v>1.3592233009708736</v>
      </c>
      <c r="O580" t="s">
        <v>127</v>
      </c>
      <c r="P580" t="s">
        <v>470</v>
      </c>
      <c r="Q580" t="s">
        <v>127</v>
      </c>
      <c r="R580">
        <v>180</v>
      </c>
      <c r="Y580">
        <v>22.29</v>
      </c>
      <c r="Z580">
        <v>6.01</v>
      </c>
      <c r="AA580">
        <v>98.15</v>
      </c>
      <c r="AB580">
        <v>67.760000000000005</v>
      </c>
      <c r="AC580" s="784"/>
      <c r="AD580" s="1150"/>
      <c r="AE580" s="1150"/>
      <c r="AF580" s="1150"/>
      <c r="AG580" s="1150"/>
      <c r="AH580" s="1150"/>
      <c r="AI580" s="1150"/>
      <c r="AJ580" s="1150"/>
      <c r="AK580" s="1150"/>
      <c r="AL580" s="1150"/>
      <c r="AM580" s="1150"/>
      <c r="AN580" s="1150">
        <v>0.25305337589218402</v>
      </c>
      <c r="AO580" s="1150">
        <v>0.23772553974376001</v>
      </c>
      <c r="AP580" s="1150">
        <v>0.23163806214299601</v>
      </c>
      <c r="AQ580" s="1150">
        <v>0.23501573790840899</v>
      </c>
      <c r="AR580" s="1150">
        <v>0.23888371680631201</v>
      </c>
      <c r="AS580" s="1150">
        <v>0.215531763975706</v>
      </c>
    </row>
    <row r="581" spans="1:45" x14ac:dyDescent="0.2">
      <c r="A581">
        <v>60558</v>
      </c>
      <c r="B581" t="s">
        <v>988</v>
      </c>
      <c r="C581" s="783">
        <v>42845</v>
      </c>
      <c r="D581">
        <v>2017</v>
      </c>
      <c r="E581" t="s">
        <v>7</v>
      </c>
      <c r="F581" t="s">
        <v>28</v>
      </c>
      <c r="G581" s="912">
        <v>33.624681000000002</v>
      </c>
      <c r="H581" s="912">
        <v>-114.698961</v>
      </c>
      <c r="I581" s="912">
        <v>5.8362100000000003</v>
      </c>
      <c r="J581" t="s">
        <v>74</v>
      </c>
      <c r="K581" t="s">
        <v>479</v>
      </c>
      <c r="L581" s="912">
        <v>27</v>
      </c>
      <c r="M581">
        <v>21.04</v>
      </c>
      <c r="N581" s="912">
        <v>1.2832699619771863</v>
      </c>
      <c r="O581" t="s">
        <v>127</v>
      </c>
      <c r="P581" t="s">
        <v>470</v>
      </c>
      <c r="Q581" t="s">
        <v>127</v>
      </c>
      <c r="R581">
        <v>180</v>
      </c>
      <c r="Y581">
        <v>22.3</v>
      </c>
      <c r="Z581">
        <v>4.91</v>
      </c>
      <c r="AA581">
        <v>100.23</v>
      </c>
      <c r="AB581">
        <v>68.39</v>
      </c>
      <c r="AC581" s="784"/>
      <c r="AD581" s="1150"/>
      <c r="AE581" s="1150"/>
      <c r="AF581" s="1150"/>
      <c r="AG581" s="1150"/>
      <c r="AH581" s="1150"/>
      <c r="AI581" s="1150"/>
      <c r="AJ581" s="1150"/>
      <c r="AK581" s="1150"/>
      <c r="AL581" s="1150"/>
      <c r="AM581" s="1150"/>
      <c r="AN581" s="1150">
        <v>0.27185660711495402</v>
      </c>
      <c r="AO581" s="1150">
        <v>0.31879373057624499</v>
      </c>
      <c r="AP581" s="1150">
        <v>0.26794309737026101</v>
      </c>
      <c r="AQ581" s="1150">
        <v>0.25109272184315101</v>
      </c>
      <c r="AR581" s="1150">
        <v>0.24757148809833801</v>
      </c>
      <c r="AS581" s="1150">
        <v>0.21985737104363001</v>
      </c>
    </row>
    <row r="582" spans="1:45" x14ac:dyDescent="0.2">
      <c r="A582" t="s">
        <v>986</v>
      </c>
      <c r="B582" t="s">
        <v>987</v>
      </c>
      <c r="C582" s="783">
        <v>42885</v>
      </c>
      <c r="D582">
        <v>2017</v>
      </c>
      <c r="E582" t="s">
        <v>72</v>
      </c>
      <c r="F582" t="s">
        <v>38</v>
      </c>
      <c r="G582" s="912">
        <v>36.787391</v>
      </c>
      <c r="H582" s="912">
        <v>-110.240291</v>
      </c>
      <c r="I582" s="912">
        <v>5.4825189999999999</v>
      </c>
      <c r="J582" t="s">
        <v>74</v>
      </c>
      <c r="K582" t="s">
        <v>479</v>
      </c>
      <c r="L582" s="912">
        <v>37.6</v>
      </c>
      <c r="M582">
        <v>27.3</v>
      </c>
      <c r="N582" s="912">
        <v>1.3772893772893773</v>
      </c>
      <c r="O582" t="s">
        <v>127</v>
      </c>
      <c r="P582" t="s">
        <v>470</v>
      </c>
      <c r="Q582" t="s">
        <v>127</v>
      </c>
      <c r="R582">
        <v>180</v>
      </c>
      <c r="AC582" s="784"/>
      <c r="AD582" s="1150"/>
      <c r="AE582" s="1150"/>
      <c r="AF582" s="1150"/>
      <c r="AG582" s="1150"/>
      <c r="AH582" s="1150"/>
      <c r="AI582" s="1150"/>
      <c r="AJ582" s="1150"/>
      <c r="AK582" s="1150"/>
      <c r="AL582" s="1150"/>
      <c r="AM582" s="1150"/>
      <c r="AN582" s="1150">
        <v>0.31200344556508902</v>
      </c>
      <c r="AO582" s="1150"/>
      <c r="AP582" s="1150">
        <v>0.26486180693485101</v>
      </c>
      <c r="AQ582" s="1150">
        <v>0.25912003434978897</v>
      </c>
      <c r="AR582" s="1150">
        <v>0.21880650994574999</v>
      </c>
      <c r="AS582" s="1150">
        <v>0.21116450741905901</v>
      </c>
    </row>
    <row r="583" spans="1:45" x14ac:dyDescent="0.2">
      <c r="A583">
        <v>61172</v>
      </c>
      <c r="B583" t="s">
        <v>985</v>
      </c>
      <c r="C583" s="783">
        <v>42760</v>
      </c>
      <c r="D583">
        <v>2017</v>
      </c>
      <c r="E583" t="s">
        <v>11</v>
      </c>
      <c r="F583" t="s">
        <v>11</v>
      </c>
      <c r="G583" s="912">
        <v>21.457001000000002</v>
      </c>
      <c r="H583" s="912">
        <v>-158.19031100000001</v>
      </c>
      <c r="I583" s="912">
        <v>5.2884390000000003</v>
      </c>
      <c r="J583" t="s">
        <v>74</v>
      </c>
      <c r="K583" t="s">
        <v>479</v>
      </c>
      <c r="L583" s="912">
        <v>40.39</v>
      </c>
      <c r="M583">
        <v>27.6</v>
      </c>
      <c r="N583" s="912">
        <v>1.4634057971014491</v>
      </c>
      <c r="O583" t="s">
        <v>127</v>
      </c>
      <c r="P583" t="s">
        <v>470</v>
      </c>
      <c r="Q583" t="s">
        <v>127</v>
      </c>
      <c r="R583">
        <v>180</v>
      </c>
      <c r="AA583">
        <v>132.04</v>
      </c>
      <c r="AB583">
        <v>88.73</v>
      </c>
      <c r="AC583" s="784">
        <v>140.7720524881596</v>
      </c>
      <c r="AD583" s="1150"/>
      <c r="AE583" s="1150"/>
      <c r="AF583" s="1150"/>
      <c r="AG583" s="1150"/>
      <c r="AH583" s="1150"/>
      <c r="AI583" s="1150"/>
      <c r="AJ583" s="1150"/>
      <c r="AK583" s="1150"/>
      <c r="AL583" s="1150"/>
      <c r="AM583" s="1150"/>
      <c r="AN583" s="1150">
        <v>0.26245417245715003</v>
      </c>
      <c r="AO583" s="1150">
        <v>0.27704213817748602</v>
      </c>
      <c r="AP583" s="1150">
        <v>0.26344423985639198</v>
      </c>
      <c r="AQ583" s="1150">
        <v>0.25321371848322399</v>
      </c>
      <c r="AR583" s="1150">
        <v>0.26886043279729999</v>
      </c>
      <c r="AS583" s="1150">
        <v>0.23677701674276999</v>
      </c>
    </row>
    <row r="584" spans="1:45" x14ac:dyDescent="0.2">
      <c r="A584">
        <v>60258</v>
      </c>
      <c r="B584" t="s">
        <v>984</v>
      </c>
      <c r="C584" s="783">
        <v>42810</v>
      </c>
      <c r="D584">
        <v>2017</v>
      </c>
      <c r="E584" t="s">
        <v>72</v>
      </c>
      <c r="F584" t="s">
        <v>13</v>
      </c>
      <c r="G584" s="912">
        <v>32.571120999999998</v>
      </c>
      <c r="H584" s="912">
        <v>-107.462941</v>
      </c>
      <c r="I584" s="912">
        <v>5.8230969999999997</v>
      </c>
      <c r="J584" t="s">
        <v>74</v>
      </c>
      <c r="K584" t="s">
        <v>479</v>
      </c>
      <c r="L584" s="912">
        <v>33.76737</v>
      </c>
      <c r="M584">
        <v>28.1</v>
      </c>
      <c r="N584" s="912">
        <v>1.2016857651245552</v>
      </c>
      <c r="O584" t="s">
        <v>127</v>
      </c>
      <c r="P584" t="s">
        <v>470</v>
      </c>
      <c r="Q584" t="s">
        <v>127</v>
      </c>
      <c r="R584">
        <v>180</v>
      </c>
      <c r="Y584">
        <v>29.4</v>
      </c>
      <c r="Z584">
        <v>17.09</v>
      </c>
      <c r="AA584">
        <v>77.72</v>
      </c>
      <c r="AB584">
        <v>53.64</v>
      </c>
      <c r="AC584" s="784">
        <v>44.194329391980354</v>
      </c>
      <c r="AD584" s="1150"/>
      <c r="AE584" s="1150"/>
      <c r="AF584" s="1150"/>
      <c r="AG584" s="1150"/>
      <c r="AH584" s="1150"/>
      <c r="AI584" s="1150"/>
      <c r="AJ584" s="1150"/>
      <c r="AK584" s="1150"/>
      <c r="AL584" s="1150"/>
      <c r="AM584" s="1150"/>
      <c r="AN584" s="1150">
        <v>0.29312306017322298</v>
      </c>
      <c r="AO584" s="1150">
        <v>0.28189847088837899</v>
      </c>
      <c r="AP584" s="1150">
        <v>0.27771295594059697</v>
      </c>
      <c r="AQ584" s="1150">
        <v>0.289609028421001</v>
      </c>
      <c r="AR584" s="1150">
        <v>0.28279221306813501</v>
      </c>
      <c r="AS584" s="1150">
        <v>0.23587074863094901</v>
      </c>
    </row>
    <row r="585" spans="1:45" x14ac:dyDescent="0.2">
      <c r="A585">
        <v>60346</v>
      </c>
      <c r="B585" t="s">
        <v>983</v>
      </c>
      <c r="C585" s="783">
        <v>42856</v>
      </c>
      <c r="D585">
        <v>2017</v>
      </c>
      <c r="E585" t="s">
        <v>4</v>
      </c>
      <c r="F585" t="s">
        <v>265</v>
      </c>
      <c r="G585" s="912">
        <v>43.040011</v>
      </c>
      <c r="H585" s="912">
        <v>-83.333250000000007</v>
      </c>
      <c r="I585" s="912">
        <v>3.7247669999999999</v>
      </c>
      <c r="J585" t="s">
        <v>74</v>
      </c>
      <c r="K585" t="s">
        <v>479</v>
      </c>
      <c r="L585" s="912">
        <v>34.57</v>
      </c>
      <c r="M585">
        <v>28.56</v>
      </c>
      <c r="N585" s="912">
        <v>1.2104341736694679</v>
      </c>
      <c r="O585" t="s">
        <v>486</v>
      </c>
      <c r="P585" t="s">
        <v>486</v>
      </c>
      <c r="Q585">
        <v>30</v>
      </c>
      <c r="R585">
        <v>180</v>
      </c>
      <c r="Y585">
        <v>33.6</v>
      </c>
      <c r="Z585">
        <v>17.22</v>
      </c>
      <c r="AA585">
        <v>114.94</v>
      </c>
      <c r="AB585">
        <v>80.540000000000006</v>
      </c>
      <c r="AC585" s="784"/>
      <c r="AD585" s="1150"/>
      <c r="AE585" s="1150"/>
      <c r="AF585" s="1150"/>
      <c r="AG585" s="1150"/>
      <c r="AH585" s="1150"/>
      <c r="AI585" s="1150"/>
      <c r="AJ585" s="1150"/>
      <c r="AK585" s="1150"/>
      <c r="AL585" s="1150"/>
      <c r="AM585" s="1150"/>
      <c r="AN585" s="1150">
        <v>0.15946960976171201</v>
      </c>
      <c r="AO585" s="1150">
        <v>0.16581689753526899</v>
      </c>
      <c r="AP585" s="1150">
        <v>0.172781999867342</v>
      </c>
      <c r="AQ585" s="1150">
        <v>0.15861424478467101</v>
      </c>
      <c r="AR585" s="1150">
        <v>0.15174334574012199</v>
      </c>
      <c r="AS585" s="1150">
        <v>0.14183869894989901</v>
      </c>
    </row>
    <row r="586" spans="1:45" x14ac:dyDescent="0.2">
      <c r="A586">
        <v>59689</v>
      </c>
      <c r="B586" t="s">
        <v>982</v>
      </c>
      <c r="C586" s="783">
        <v>42970</v>
      </c>
      <c r="D586">
        <v>2017</v>
      </c>
      <c r="E586" t="s">
        <v>73</v>
      </c>
      <c r="F586" t="s">
        <v>27</v>
      </c>
      <c r="G586" s="912">
        <v>30.516691000000002</v>
      </c>
      <c r="H586" s="912">
        <v>-86.525361000000004</v>
      </c>
      <c r="I586" s="912">
        <v>4.7312609999999999</v>
      </c>
      <c r="J586" t="s">
        <v>74</v>
      </c>
      <c r="K586" t="s">
        <v>485</v>
      </c>
      <c r="L586" s="912">
        <v>42.2</v>
      </c>
      <c r="M586">
        <v>30</v>
      </c>
      <c r="N586" s="912">
        <v>1.4066666666666667</v>
      </c>
      <c r="O586" t="s">
        <v>486</v>
      </c>
      <c r="P586" t="s">
        <v>486</v>
      </c>
      <c r="Q586">
        <v>20</v>
      </c>
      <c r="R586">
        <v>219</v>
      </c>
      <c r="Y586">
        <v>29.69</v>
      </c>
      <c r="Z586">
        <v>39.46</v>
      </c>
      <c r="AA586">
        <v>99.6</v>
      </c>
      <c r="AB586">
        <v>69.34</v>
      </c>
      <c r="AC586" s="784"/>
      <c r="AD586" s="1150"/>
      <c r="AE586" s="1150"/>
      <c r="AF586" s="1150"/>
      <c r="AG586" s="1150"/>
      <c r="AH586" s="1150"/>
      <c r="AI586" s="1150"/>
      <c r="AJ586" s="1150"/>
      <c r="AK586" s="1150"/>
      <c r="AL586" s="1150"/>
      <c r="AM586" s="1150"/>
      <c r="AN586" s="1150">
        <v>0.21526636225266299</v>
      </c>
      <c r="AO586" s="1150">
        <v>0.22473363774733601</v>
      </c>
      <c r="AP586" s="1150">
        <v>0.223850182149362</v>
      </c>
      <c r="AQ586" s="1150">
        <v>0.221773211567732</v>
      </c>
      <c r="AR586" s="1150">
        <v>0.21376331811263299</v>
      </c>
      <c r="AS586" s="1150">
        <v>0.20574200913242</v>
      </c>
    </row>
    <row r="587" spans="1:45" x14ac:dyDescent="0.2">
      <c r="A587">
        <v>60237</v>
      </c>
      <c r="B587" t="s">
        <v>981</v>
      </c>
      <c r="C587" s="783">
        <v>42885</v>
      </c>
      <c r="D587">
        <v>2017</v>
      </c>
      <c r="E587" t="s">
        <v>72</v>
      </c>
      <c r="F587" t="s">
        <v>28</v>
      </c>
      <c r="G587" s="912">
        <v>33.165861</v>
      </c>
      <c r="H587" s="912">
        <v>-115.54051</v>
      </c>
      <c r="I587" s="912">
        <v>5.9063400000000001</v>
      </c>
      <c r="J587" t="s">
        <v>74</v>
      </c>
      <c r="K587" t="s">
        <v>485</v>
      </c>
      <c r="L587" s="912">
        <v>40</v>
      </c>
      <c r="M587">
        <v>30</v>
      </c>
      <c r="N587" s="912">
        <v>1.3333333333333333</v>
      </c>
      <c r="O587" t="s">
        <v>127</v>
      </c>
      <c r="P587" t="s">
        <v>470</v>
      </c>
      <c r="Q587" t="s">
        <v>127</v>
      </c>
      <c r="R587">
        <v>180</v>
      </c>
      <c r="AA587">
        <v>80.45</v>
      </c>
      <c r="AB587">
        <v>55.47</v>
      </c>
      <c r="AC587" s="784">
        <v>66.353726522440141</v>
      </c>
      <c r="AD587" s="1150"/>
      <c r="AE587" s="1150"/>
      <c r="AF587" s="1150"/>
      <c r="AG587" s="1150"/>
      <c r="AH587" s="1150"/>
      <c r="AI587" s="1150"/>
      <c r="AJ587" s="1150"/>
      <c r="AK587" s="1150"/>
      <c r="AL587" s="1150"/>
      <c r="AM587" s="1150"/>
      <c r="AN587" s="1150">
        <v>0.330220700152207</v>
      </c>
      <c r="AO587" s="1150">
        <v>0.30586377473363702</v>
      </c>
      <c r="AP587" s="1150">
        <v>0.28296144505160897</v>
      </c>
      <c r="AQ587" s="1150">
        <v>0.27940258751902503</v>
      </c>
      <c r="AR587" s="1150">
        <v>0.27319634703196299</v>
      </c>
      <c r="AS587" s="1150">
        <v>0.258177321156773</v>
      </c>
    </row>
    <row r="588" spans="1:45" x14ac:dyDescent="0.2">
      <c r="A588">
        <v>59666</v>
      </c>
      <c r="B588" t="s">
        <v>980</v>
      </c>
      <c r="C588" s="783">
        <v>42853</v>
      </c>
      <c r="D588">
        <v>2017</v>
      </c>
      <c r="E588" t="s">
        <v>73</v>
      </c>
      <c r="F588" t="s">
        <v>52</v>
      </c>
      <c r="G588" s="912">
        <v>34.802491000000003</v>
      </c>
      <c r="H588" s="912">
        <v>-79.328331000000006</v>
      </c>
      <c r="I588" s="912">
        <v>4.5005470000000001</v>
      </c>
      <c r="J588" t="s">
        <v>74</v>
      </c>
      <c r="K588" t="s">
        <v>479</v>
      </c>
      <c r="L588" s="912">
        <v>47.6</v>
      </c>
      <c r="M588">
        <v>35</v>
      </c>
      <c r="N588" s="912">
        <v>1.36</v>
      </c>
      <c r="O588" t="s">
        <v>127</v>
      </c>
      <c r="P588" t="s">
        <v>470</v>
      </c>
      <c r="Q588" t="s">
        <v>127</v>
      </c>
      <c r="R588">
        <v>180</v>
      </c>
      <c r="Y588">
        <v>31.38</v>
      </c>
      <c r="Z588">
        <v>10.41</v>
      </c>
      <c r="AA588">
        <v>78.62</v>
      </c>
      <c r="AB588">
        <v>55.43</v>
      </c>
      <c r="AC588" s="784"/>
      <c r="AD588" s="1150"/>
      <c r="AE588" s="1150"/>
      <c r="AF588" s="1150"/>
      <c r="AG588" s="1150"/>
      <c r="AH588" s="1150"/>
      <c r="AI588" s="1150"/>
      <c r="AJ588" s="1150"/>
      <c r="AK588" s="1150"/>
      <c r="AL588" s="1150"/>
      <c r="AM588" s="1150"/>
      <c r="AN588" s="1150">
        <v>0.23727984344422701</v>
      </c>
      <c r="AO588" s="1150">
        <v>0.2303228962818</v>
      </c>
      <c r="AP588" s="1150">
        <v>0.222196200884725</v>
      </c>
      <c r="AQ588" s="1150">
        <v>0.22727005870841399</v>
      </c>
      <c r="AR588" s="1150">
        <v>0.22873776908023399</v>
      </c>
      <c r="AS588" s="1150">
        <v>0.228255055446836</v>
      </c>
    </row>
    <row r="589" spans="1:45" x14ac:dyDescent="0.2">
      <c r="A589">
        <v>60540</v>
      </c>
      <c r="B589" t="s">
        <v>979</v>
      </c>
      <c r="C589" s="783">
        <v>42736</v>
      </c>
      <c r="D589">
        <v>2017</v>
      </c>
      <c r="E589" t="s">
        <v>73</v>
      </c>
      <c r="F589" t="s">
        <v>52</v>
      </c>
      <c r="G589" s="912">
        <v>34.539571000000002</v>
      </c>
      <c r="H589" s="912">
        <v>-78.750620999999995</v>
      </c>
      <c r="I589" s="912">
        <v>4.5364089999999999</v>
      </c>
      <c r="J589" t="s">
        <v>74</v>
      </c>
      <c r="K589" t="s">
        <v>479</v>
      </c>
      <c r="L589" s="912">
        <v>43.2</v>
      </c>
      <c r="M589">
        <v>35</v>
      </c>
      <c r="N589" s="912">
        <v>1.2342857142857144</v>
      </c>
      <c r="O589" t="s">
        <v>127</v>
      </c>
      <c r="P589" t="s">
        <v>470</v>
      </c>
      <c r="Q589" t="s">
        <v>127</v>
      </c>
      <c r="R589">
        <v>180</v>
      </c>
      <c r="Y589">
        <v>31.74</v>
      </c>
      <c r="Z589">
        <v>10.34</v>
      </c>
      <c r="AA589">
        <v>86.22</v>
      </c>
      <c r="AB589">
        <v>60.27</v>
      </c>
      <c r="AC589" s="784"/>
      <c r="AD589" s="1150"/>
      <c r="AE589" s="1150"/>
      <c r="AF589" s="1150"/>
      <c r="AG589" s="1150"/>
      <c r="AH589" s="1150"/>
      <c r="AI589" s="1150"/>
      <c r="AJ589" s="1150"/>
      <c r="AK589" s="1150"/>
      <c r="AL589" s="1150"/>
      <c r="AM589" s="1150"/>
      <c r="AN589" s="1150">
        <v>0.205273972602739</v>
      </c>
      <c r="AO589" s="1150">
        <v>0.16999021526418701</v>
      </c>
      <c r="AP589" s="1150">
        <v>0.18962399167317201</v>
      </c>
      <c r="AQ589" s="1150">
        <v>0.210417482061317</v>
      </c>
      <c r="AR589" s="1150">
        <v>0.20932485322896199</v>
      </c>
      <c r="AS589" s="1150">
        <v>0.20642204827136301</v>
      </c>
    </row>
    <row r="590" spans="1:45" x14ac:dyDescent="0.2">
      <c r="A590">
        <v>59308</v>
      </c>
      <c r="B590" t="s">
        <v>978</v>
      </c>
      <c r="C590" s="783">
        <v>43099</v>
      </c>
      <c r="D590">
        <v>2017</v>
      </c>
      <c r="E590" t="s">
        <v>72</v>
      </c>
      <c r="F590" t="s">
        <v>28</v>
      </c>
      <c r="G590" s="912">
        <v>35.247160999999998</v>
      </c>
      <c r="H590" s="912">
        <v>-118.034621</v>
      </c>
      <c r="I590" s="912">
        <v>5.8451440000000003</v>
      </c>
      <c r="J590" t="s">
        <v>74</v>
      </c>
      <c r="K590" t="s">
        <v>479</v>
      </c>
      <c r="L590" s="912">
        <v>48.2</v>
      </c>
      <c r="M590">
        <v>36</v>
      </c>
      <c r="N590" s="912">
        <v>1.338888888888889</v>
      </c>
      <c r="O590" t="s">
        <v>127</v>
      </c>
      <c r="P590" t="s">
        <v>470</v>
      </c>
      <c r="Q590" t="s">
        <v>127</v>
      </c>
      <c r="R590">
        <v>180</v>
      </c>
      <c r="Y590">
        <v>23.41</v>
      </c>
      <c r="Z590">
        <v>11.26</v>
      </c>
      <c r="AA590">
        <v>66.73</v>
      </c>
      <c r="AB590">
        <v>46.24</v>
      </c>
      <c r="AC590" s="784">
        <v>72.906830832539114</v>
      </c>
      <c r="AD590" s="1150"/>
      <c r="AE590" s="1150"/>
      <c r="AF590" s="1150"/>
      <c r="AG590" s="1150"/>
      <c r="AH590" s="1150"/>
      <c r="AI590" s="1150"/>
      <c r="AJ590" s="1150"/>
      <c r="AK590" s="1150"/>
      <c r="AL590" s="1150"/>
      <c r="AM590" s="1150"/>
      <c r="AN590" s="1150">
        <v>0.31722158802638201</v>
      </c>
      <c r="AO590" s="1150">
        <v>0.30957001522069999</v>
      </c>
      <c r="AP590" s="1150">
        <v>0.31898590872292998</v>
      </c>
      <c r="AQ590" s="1150">
        <v>0.31614345509893399</v>
      </c>
      <c r="AR590" s="1150">
        <v>0.32612252663622499</v>
      </c>
      <c r="AS590" s="1150">
        <v>0.308174784373414</v>
      </c>
    </row>
    <row r="591" spans="1:45" x14ac:dyDescent="0.2">
      <c r="A591">
        <v>59690</v>
      </c>
      <c r="B591" t="s">
        <v>976</v>
      </c>
      <c r="C591" s="783">
        <v>42970</v>
      </c>
      <c r="D591">
        <v>2017</v>
      </c>
      <c r="E591" t="s">
        <v>73</v>
      </c>
      <c r="F591" t="s">
        <v>27</v>
      </c>
      <c r="G591" s="912">
        <v>30.428470999999998</v>
      </c>
      <c r="H591" s="912">
        <v>-86.894171</v>
      </c>
      <c r="I591" s="912">
        <v>4.8293010000000001</v>
      </c>
      <c r="J591" t="s">
        <v>74</v>
      </c>
      <c r="K591" t="s">
        <v>485</v>
      </c>
      <c r="L591" s="912">
        <v>53.7</v>
      </c>
      <c r="M591">
        <v>40</v>
      </c>
      <c r="N591" s="912">
        <v>1.3425</v>
      </c>
      <c r="O591" t="s">
        <v>486</v>
      </c>
      <c r="P591" t="s">
        <v>486</v>
      </c>
      <c r="Q591">
        <v>20</v>
      </c>
      <c r="R591">
        <v>220</v>
      </c>
      <c r="Y591">
        <v>29.78</v>
      </c>
      <c r="Z591">
        <v>36.33</v>
      </c>
      <c r="AA591">
        <v>91.39</v>
      </c>
      <c r="AB591">
        <v>63.53</v>
      </c>
      <c r="AC591" s="784">
        <v>74.857227255091331</v>
      </c>
      <c r="AD591" s="1150"/>
      <c r="AE591" s="1150"/>
      <c r="AF591" s="1150"/>
      <c r="AG591" s="1150"/>
      <c r="AH591" s="1150"/>
      <c r="AI591" s="1150"/>
      <c r="AJ591" s="1150"/>
      <c r="AK591" s="1150"/>
      <c r="AL591" s="1150"/>
      <c r="AM591" s="1150"/>
      <c r="AN591" s="1150">
        <v>0.220353881278538</v>
      </c>
      <c r="AO591" s="1150">
        <v>0.22423515981735101</v>
      </c>
      <c r="AP591" s="1150">
        <v>0.23154883879781399</v>
      </c>
      <c r="AQ591" s="1150">
        <v>0.22387842465753399</v>
      </c>
      <c r="AR591" s="1150">
        <v>0.18653824200913199</v>
      </c>
      <c r="AS591" s="1150">
        <v>0.22147260273972599</v>
      </c>
    </row>
    <row r="592" spans="1:45" x14ac:dyDescent="0.2">
      <c r="A592">
        <v>60043</v>
      </c>
      <c r="B592" t="s">
        <v>975</v>
      </c>
      <c r="C592" s="783">
        <v>43040</v>
      </c>
      <c r="D592">
        <v>2017</v>
      </c>
      <c r="E592" t="s">
        <v>7</v>
      </c>
      <c r="F592" t="s">
        <v>28</v>
      </c>
      <c r="G592" s="912">
        <v>34.901941000000001</v>
      </c>
      <c r="H592" s="912">
        <v>-119.59566100000001</v>
      </c>
      <c r="I592" s="912">
        <v>5.5601969999999996</v>
      </c>
      <c r="J592" t="s">
        <v>74</v>
      </c>
      <c r="K592" t="s">
        <v>485</v>
      </c>
      <c r="L592" s="912">
        <v>56.1</v>
      </c>
      <c r="M592">
        <v>40</v>
      </c>
      <c r="N592" s="912">
        <v>1.4025000000000001</v>
      </c>
      <c r="O592" t="s">
        <v>127</v>
      </c>
      <c r="P592" t="s">
        <v>470</v>
      </c>
      <c r="Q592" t="s">
        <v>127</v>
      </c>
      <c r="R592">
        <v>180</v>
      </c>
      <c r="Y592">
        <v>0.13</v>
      </c>
      <c r="Z592">
        <v>6.31</v>
      </c>
      <c r="AA592">
        <v>132.80000000000001</v>
      </c>
      <c r="AB592">
        <v>89.23</v>
      </c>
      <c r="AC592" s="784"/>
      <c r="AD592" s="1150"/>
      <c r="AE592" s="1150"/>
      <c r="AF592" s="1150"/>
      <c r="AG592" s="1150"/>
      <c r="AH592" s="1150"/>
      <c r="AI592" s="1150"/>
      <c r="AJ592" s="1150"/>
      <c r="AK592" s="1150"/>
      <c r="AL592" s="1150"/>
      <c r="AM592" s="1150"/>
      <c r="AN592" s="1150">
        <v>0.33269121004566199</v>
      </c>
      <c r="AO592" s="1150">
        <v>0.29461757990867499</v>
      </c>
      <c r="AP592" s="1150">
        <v>0.26537454462659299</v>
      </c>
      <c r="AQ592" s="1150">
        <v>0.22156107305935999</v>
      </c>
      <c r="AR592" s="1150">
        <v>0.245533675799086</v>
      </c>
      <c r="AS592" s="1150">
        <v>0.21481164383561599</v>
      </c>
    </row>
    <row r="593" spans="1:45" x14ac:dyDescent="0.2">
      <c r="A593">
        <v>60467</v>
      </c>
      <c r="B593" t="s">
        <v>977</v>
      </c>
      <c r="C593" s="783">
        <v>42794</v>
      </c>
      <c r="D593">
        <v>2017</v>
      </c>
      <c r="E593" t="s">
        <v>72</v>
      </c>
      <c r="F593" t="s">
        <v>38</v>
      </c>
      <c r="G593" s="912">
        <v>32.553271000000002</v>
      </c>
      <c r="H593" s="912">
        <v>-111.28153</v>
      </c>
      <c r="I593" s="912">
        <v>5.8109919999999997</v>
      </c>
      <c r="J593" t="s">
        <v>74</v>
      </c>
      <c r="K593" t="s">
        <v>479</v>
      </c>
      <c r="L593" s="912">
        <v>57.6</v>
      </c>
      <c r="M593">
        <v>40</v>
      </c>
      <c r="N593" s="912">
        <v>1.44</v>
      </c>
      <c r="O593" t="s">
        <v>127</v>
      </c>
      <c r="P593" t="s">
        <v>470</v>
      </c>
      <c r="Q593" t="s">
        <v>127</v>
      </c>
      <c r="R593">
        <v>180</v>
      </c>
      <c r="Y593">
        <v>30.03</v>
      </c>
      <c r="Z593">
        <v>69.58</v>
      </c>
      <c r="AA593">
        <v>65.59</v>
      </c>
      <c r="AB593">
        <v>45.96</v>
      </c>
      <c r="AC593" s="784"/>
      <c r="AD593" s="1150"/>
      <c r="AE593" s="1150"/>
      <c r="AF593" s="1150"/>
      <c r="AG593" s="1150"/>
      <c r="AH593" s="1150"/>
      <c r="AI593" s="1150"/>
      <c r="AJ593" s="1150"/>
      <c r="AK593" s="1150"/>
      <c r="AL593" s="1150"/>
      <c r="AM593" s="1150"/>
      <c r="AN593" s="1150">
        <v>0.34248002283105</v>
      </c>
      <c r="AO593" s="1150">
        <v>0.33153253424657497</v>
      </c>
      <c r="AP593" s="1150">
        <v>0.328995901639344</v>
      </c>
      <c r="AQ593" s="1150">
        <v>0.337862442922374</v>
      </c>
      <c r="AR593" s="1150">
        <v>0.30064783105022802</v>
      </c>
      <c r="AS593" s="1150"/>
    </row>
    <row r="594" spans="1:45" x14ac:dyDescent="0.2">
      <c r="A594">
        <v>59309</v>
      </c>
      <c r="B594" t="s">
        <v>974</v>
      </c>
      <c r="C594" s="783">
        <v>43099</v>
      </c>
      <c r="D594">
        <v>2017</v>
      </c>
      <c r="E594" t="s">
        <v>72</v>
      </c>
      <c r="F594" t="s">
        <v>28</v>
      </c>
      <c r="G594" s="912">
        <v>35.269210999999999</v>
      </c>
      <c r="H594" s="912">
        <v>-117.998491</v>
      </c>
      <c r="I594" s="912">
        <v>5.8586210000000003</v>
      </c>
      <c r="J594" t="s">
        <v>74</v>
      </c>
      <c r="K594" t="s">
        <v>479</v>
      </c>
      <c r="L594" s="912">
        <v>59.6</v>
      </c>
      <c r="M594">
        <v>45</v>
      </c>
      <c r="N594" s="912">
        <v>1.3244444444444445</v>
      </c>
      <c r="O594" t="s">
        <v>127</v>
      </c>
      <c r="P594" t="s">
        <v>470</v>
      </c>
      <c r="Q594" t="s">
        <v>127</v>
      </c>
      <c r="R594">
        <v>180</v>
      </c>
      <c r="Y594">
        <v>23.22</v>
      </c>
      <c r="Z594">
        <v>11.29</v>
      </c>
      <c r="AA594">
        <v>63.08</v>
      </c>
      <c r="AB594">
        <v>43.95</v>
      </c>
      <c r="AC594" s="784">
        <v>71.942532068020498</v>
      </c>
      <c r="AD594" s="1150"/>
      <c r="AE594" s="1150"/>
      <c r="AF594" s="1150"/>
      <c r="AG594" s="1150"/>
      <c r="AH594" s="1150"/>
      <c r="AI594" s="1150"/>
      <c r="AJ594" s="1150"/>
      <c r="AK594" s="1150"/>
      <c r="AL594" s="1150"/>
      <c r="AM594" s="1150"/>
      <c r="AN594" s="1150">
        <v>0.324492643328259</v>
      </c>
      <c r="AO594" s="1150">
        <v>0.31159309994926399</v>
      </c>
      <c r="AP594" s="1150">
        <v>0.31581410645618202</v>
      </c>
      <c r="AQ594" s="1150">
        <v>0.32115677321156699</v>
      </c>
      <c r="AR594" s="1150">
        <v>0.32488584474885801</v>
      </c>
      <c r="AS594" s="1150">
        <v>0.30414256722475902</v>
      </c>
    </row>
    <row r="595" spans="1:45" x14ac:dyDescent="0.2">
      <c r="A595">
        <v>59691</v>
      </c>
      <c r="B595" t="s">
        <v>971</v>
      </c>
      <c r="C595" s="783">
        <v>42970</v>
      </c>
      <c r="D595">
        <v>2017</v>
      </c>
      <c r="E595" t="s">
        <v>73</v>
      </c>
      <c r="F595" t="s">
        <v>27</v>
      </c>
      <c r="G595" s="912">
        <v>30.473140999999998</v>
      </c>
      <c r="H595" s="912">
        <v>-87.340930999999998</v>
      </c>
      <c r="I595" s="912">
        <v>4.7190510000000003</v>
      </c>
      <c r="J595" t="s">
        <v>74</v>
      </c>
      <c r="K595" t="s">
        <v>485</v>
      </c>
      <c r="L595" s="912">
        <v>68.7</v>
      </c>
      <c r="M595">
        <v>50</v>
      </c>
      <c r="N595" s="912">
        <v>1.3740000000000001</v>
      </c>
      <c r="O595" t="s">
        <v>486</v>
      </c>
      <c r="P595" t="s">
        <v>486</v>
      </c>
      <c r="Q595">
        <v>20</v>
      </c>
      <c r="R595">
        <v>217</v>
      </c>
      <c r="Y595">
        <v>30.03</v>
      </c>
      <c r="Z595">
        <v>39.44</v>
      </c>
      <c r="AA595">
        <v>103.76</v>
      </c>
      <c r="AB595">
        <v>72.239999999999995</v>
      </c>
      <c r="AC595" s="784">
        <v>74.857227255091303</v>
      </c>
      <c r="AD595" s="1150"/>
      <c r="AE595" s="1150"/>
      <c r="AF595" s="1150"/>
      <c r="AG595" s="1150"/>
      <c r="AH595" s="1150"/>
      <c r="AI595" s="1150"/>
      <c r="AJ595" s="1150"/>
      <c r="AK595" s="1150"/>
      <c r="AL595" s="1150"/>
      <c r="AM595" s="1150"/>
      <c r="AN595" s="1150">
        <v>0.21285388127853799</v>
      </c>
      <c r="AO595" s="1150">
        <v>0.21630136986301299</v>
      </c>
      <c r="AP595" s="1150">
        <v>0.20802140255009099</v>
      </c>
      <c r="AQ595" s="1150">
        <v>0.20617123287671199</v>
      </c>
      <c r="AR595" s="1150">
        <v>0.200365296803652</v>
      </c>
      <c r="AS595" s="1150">
        <v>0.191100456621004</v>
      </c>
    </row>
    <row r="596" spans="1:45" x14ac:dyDescent="0.2">
      <c r="A596">
        <v>60682</v>
      </c>
      <c r="B596" t="s">
        <v>968</v>
      </c>
      <c r="C596" s="783">
        <v>43038</v>
      </c>
      <c r="D596">
        <v>2017</v>
      </c>
      <c r="E596" t="s">
        <v>2</v>
      </c>
      <c r="F596" t="s">
        <v>15</v>
      </c>
      <c r="G596" s="912">
        <v>31.014710999999998</v>
      </c>
      <c r="H596" s="912">
        <v>-102.26207100000001</v>
      </c>
      <c r="I596" s="912">
        <v>5.4915120000000002</v>
      </c>
      <c r="J596" t="s">
        <v>74</v>
      </c>
      <c r="K596" t="s">
        <v>479</v>
      </c>
      <c r="L596" s="912">
        <v>66.13</v>
      </c>
      <c r="M596">
        <v>50</v>
      </c>
      <c r="N596" s="912">
        <v>1.3226</v>
      </c>
      <c r="O596" t="s">
        <v>127</v>
      </c>
      <c r="P596" t="s">
        <v>470</v>
      </c>
      <c r="Q596" t="s">
        <v>127</v>
      </c>
      <c r="R596">
        <v>180</v>
      </c>
      <c r="Y596">
        <v>63.04</v>
      </c>
      <c r="AA596">
        <v>79.39</v>
      </c>
      <c r="AB596">
        <v>55.94</v>
      </c>
      <c r="AC596" s="784"/>
      <c r="AD596" s="1150"/>
      <c r="AE596" s="1150"/>
      <c r="AF596" s="1150"/>
      <c r="AG596" s="1150"/>
      <c r="AH596" s="1150"/>
      <c r="AI596" s="1150"/>
      <c r="AJ596" s="1150"/>
      <c r="AK596" s="1150"/>
      <c r="AL596" s="1150"/>
      <c r="AM596" s="1150"/>
      <c r="AN596" s="1150">
        <v>0.252050228310502</v>
      </c>
      <c r="AO596" s="1150">
        <v>0.238134703196347</v>
      </c>
      <c r="AP596" s="1150">
        <v>0.228565573770491</v>
      </c>
      <c r="AQ596" s="1150">
        <v>0.192657534246575</v>
      </c>
      <c r="AR596" s="1150">
        <v>0.24009817351598101</v>
      </c>
      <c r="AS596" s="1150">
        <v>0.216853881278538</v>
      </c>
    </row>
    <row r="597" spans="1:45" x14ac:dyDescent="0.2">
      <c r="A597">
        <v>60885</v>
      </c>
      <c r="B597" t="s">
        <v>973</v>
      </c>
      <c r="C597" s="783">
        <v>42766</v>
      </c>
      <c r="D597">
        <v>2017</v>
      </c>
      <c r="E597" t="s">
        <v>72</v>
      </c>
      <c r="F597" t="s">
        <v>53</v>
      </c>
      <c r="G597" s="912">
        <v>35.843611000000003</v>
      </c>
      <c r="H597" s="912">
        <v>-114.950041</v>
      </c>
      <c r="I597" s="912">
        <v>5.4780170000000004</v>
      </c>
      <c r="J597" t="s">
        <v>74</v>
      </c>
      <c r="K597" t="s">
        <v>479</v>
      </c>
      <c r="L597" s="912">
        <v>62</v>
      </c>
      <c r="M597">
        <v>50</v>
      </c>
      <c r="N597" s="912">
        <v>1.24</v>
      </c>
      <c r="O597" t="s">
        <v>127</v>
      </c>
      <c r="P597" t="s">
        <v>470</v>
      </c>
      <c r="Q597" t="s">
        <v>127</v>
      </c>
      <c r="R597">
        <v>180</v>
      </c>
      <c r="Y597">
        <v>25.05</v>
      </c>
      <c r="Z597">
        <v>10.130000000000001</v>
      </c>
      <c r="AA597">
        <v>61.79</v>
      </c>
      <c r="AB597">
        <v>43.1</v>
      </c>
      <c r="AC597" s="784">
        <v>49.604624485842606</v>
      </c>
      <c r="AD597" s="1150"/>
      <c r="AE597" s="1150"/>
      <c r="AF597" s="1150"/>
      <c r="AG597" s="1150"/>
      <c r="AH597" s="1150"/>
      <c r="AI597" s="1150"/>
      <c r="AJ597" s="1150"/>
      <c r="AK597" s="1150"/>
      <c r="AL597" s="1150"/>
      <c r="AM597" s="1150"/>
      <c r="AN597" s="1150">
        <v>0.30876255707762501</v>
      </c>
      <c r="AO597" s="1150">
        <v>0.299520547945205</v>
      </c>
      <c r="AP597" s="1150">
        <v>0.3113456284153</v>
      </c>
      <c r="AQ597" s="1150">
        <v>0.29527397260273902</v>
      </c>
      <c r="AR597" s="1150">
        <v>0.296997716894977</v>
      </c>
      <c r="AS597" s="1150">
        <v>0.28769634703196301</v>
      </c>
    </row>
    <row r="598" spans="1:45" x14ac:dyDescent="0.2">
      <c r="A598">
        <v>60989</v>
      </c>
      <c r="B598" t="s">
        <v>967</v>
      </c>
      <c r="C598" s="783">
        <v>42848</v>
      </c>
      <c r="D598">
        <v>2017</v>
      </c>
      <c r="E598" t="s">
        <v>2</v>
      </c>
      <c r="F598" t="s">
        <v>15</v>
      </c>
      <c r="G598" s="912">
        <v>30.457370999999998</v>
      </c>
      <c r="H598" s="912">
        <v>-103.48311099999999</v>
      </c>
      <c r="I598" s="912">
        <v>5.6267459999999998</v>
      </c>
      <c r="J598" t="s">
        <v>74</v>
      </c>
      <c r="K598" t="s">
        <v>479</v>
      </c>
      <c r="L598" s="912">
        <v>65</v>
      </c>
      <c r="M598">
        <v>50</v>
      </c>
      <c r="N598" s="912">
        <v>1.3</v>
      </c>
      <c r="O598" t="s">
        <v>127</v>
      </c>
      <c r="P598" t="s">
        <v>470</v>
      </c>
      <c r="Q598" t="s">
        <v>127</v>
      </c>
      <c r="R598">
        <v>178</v>
      </c>
      <c r="Y598">
        <v>59.54</v>
      </c>
      <c r="AA598">
        <v>60.35</v>
      </c>
      <c r="AB598">
        <v>42.98</v>
      </c>
      <c r="AC598" s="784">
        <v>47.35384759981288</v>
      </c>
      <c r="AD598" s="1150"/>
      <c r="AE598" s="1150"/>
      <c r="AF598" s="1150"/>
      <c r="AG598" s="1150"/>
      <c r="AH598" s="1150"/>
      <c r="AI598" s="1150"/>
      <c r="AJ598" s="1150"/>
      <c r="AK598" s="1150"/>
      <c r="AL598" s="1150"/>
      <c r="AM598" s="1150"/>
      <c r="AN598" s="1150">
        <v>0.24203652968036499</v>
      </c>
      <c r="AO598" s="1150">
        <v>0.276803652968036</v>
      </c>
      <c r="AP598" s="1150">
        <v>0.28203551912568298</v>
      </c>
      <c r="AQ598" s="1150">
        <v>0.26982648401826398</v>
      </c>
      <c r="AR598" s="1150">
        <v>0.30048401826484</v>
      </c>
      <c r="AS598" s="1150">
        <v>0.26005479452054697</v>
      </c>
    </row>
    <row r="599" spans="1:45" x14ac:dyDescent="0.2">
      <c r="A599">
        <v>61084</v>
      </c>
      <c r="B599" t="s">
        <v>972</v>
      </c>
      <c r="C599" s="783">
        <v>42793</v>
      </c>
      <c r="D599">
        <v>2017</v>
      </c>
      <c r="E599" t="s">
        <v>72</v>
      </c>
      <c r="F599" t="s">
        <v>53</v>
      </c>
      <c r="G599" s="912">
        <v>38.545411000000001</v>
      </c>
      <c r="H599" s="912">
        <v>-118.193411</v>
      </c>
      <c r="I599" s="912">
        <v>5.3796499999999998</v>
      </c>
      <c r="J599" t="s">
        <v>74</v>
      </c>
      <c r="K599" t="s">
        <v>479</v>
      </c>
      <c r="L599" s="912">
        <v>65.92</v>
      </c>
      <c r="M599">
        <v>50</v>
      </c>
      <c r="N599" s="912">
        <v>1.3184</v>
      </c>
      <c r="O599" t="s">
        <v>127</v>
      </c>
      <c r="P599" t="s">
        <v>470</v>
      </c>
      <c r="Q599" t="s">
        <v>127</v>
      </c>
      <c r="R599">
        <v>180</v>
      </c>
      <c r="Y599">
        <v>29.33</v>
      </c>
      <c r="Z599">
        <v>9.4</v>
      </c>
      <c r="AA599">
        <v>66.75</v>
      </c>
      <c r="AB599">
        <v>46.53</v>
      </c>
      <c r="AC599" s="784"/>
      <c r="AD599" s="1150"/>
      <c r="AE599" s="1150"/>
      <c r="AF599" s="1150"/>
      <c r="AG599" s="1150"/>
      <c r="AH599" s="1150"/>
      <c r="AI599" s="1150"/>
      <c r="AJ599" s="1150"/>
      <c r="AK599" s="1150"/>
      <c r="AL599" s="1150"/>
      <c r="AM599" s="1150"/>
      <c r="AN599" s="1150">
        <v>0.29533789954337802</v>
      </c>
      <c r="AO599" s="1150">
        <v>0.29607077625570699</v>
      </c>
      <c r="AP599" s="1150">
        <v>0.31371584699453497</v>
      </c>
      <c r="AQ599" s="1150">
        <v>0.28925799086757897</v>
      </c>
      <c r="AR599" s="1150">
        <v>0.29605936073059302</v>
      </c>
      <c r="AS599" s="1150">
        <v>0.28595205479452002</v>
      </c>
    </row>
    <row r="600" spans="1:45" x14ac:dyDescent="0.2">
      <c r="A600">
        <v>61512</v>
      </c>
      <c r="B600" t="s">
        <v>970</v>
      </c>
      <c r="C600" s="783">
        <v>43099</v>
      </c>
      <c r="D600">
        <v>2017</v>
      </c>
      <c r="E600" t="s">
        <v>73</v>
      </c>
      <c r="F600" t="s">
        <v>52</v>
      </c>
      <c r="G600" s="912">
        <v>36.475369000000001</v>
      </c>
      <c r="H600" s="912">
        <v>-78.315079999999995</v>
      </c>
      <c r="I600" s="912">
        <v>4.3952179999999998</v>
      </c>
      <c r="J600" t="s">
        <v>74</v>
      </c>
      <c r="K600" t="s">
        <v>479</v>
      </c>
      <c r="L600" s="912">
        <v>75</v>
      </c>
      <c r="M600">
        <v>50</v>
      </c>
      <c r="N600" s="912">
        <v>1.5</v>
      </c>
      <c r="O600" t="s">
        <v>486</v>
      </c>
      <c r="P600" t="s">
        <v>486</v>
      </c>
      <c r="Q600">
        <v>20</v>
      </c>
      <c r="R600">
        <v>180</v>
      </c>
      <c r="Y600">
        <v>30.87</v>
      </c>
      <c r="Z600">
        <v>7.35</v>
      </c>
      <c r="AA600">
        <v>95.4</v>
      </c>
      <c r="AB600">
        <v>66.48</v>
      </c>
      <c r="AC600" s="784"/>
      <c r="AD600" s="1150"/>
      <c r="AE600" s="1150"/>
      <c r="AF600" s="1150"/>
      <c r="AG600" s="1150"/>
      <c r="AH600" s="1150"/>
      <c r="AI600" s="1150"/>
      <c r="AJ600" s="1150"/>
      <c r="AK600" s="1150"/>
      <c r="AL600" s="1150"/>
      <c r="AM600" s="1150"/>
      <c r="AN600" s="1150">
        <v>0.225697716894977</v>
      </c>
      <c r="AO600" s="1150">
        <v>0.23327853881278501</v>
      </c>
      <c r="AP600" s="1150">
        <v>0.226948998178506</v>
      </c>
      <c r="AQ600" s="1150">
        <v>0.240760273972602</v>
      </c>
      <c r="AR600" s="1150">
        <v>0.23883561643835599</v>
      </c>
      <c r="AS600" s="1150">
        <v>0.23039269406392601</v>
      </c>
    </row>
    <row r="601" spans="1:45" x14ac:dyDescent="0.2">
      <c r="A601">
        <v>61561</v>
      </c>
      <c r="B601" t="s">
        <v>969</v>
      </c>
      <c r="C601" s="783">
        <v>43099</v>
      </c>
      <c r="D601">
        <v>2017</v>
      </c>
      <c r="E601" t="s">
        <v>73</v>
      </c>
      <c r="F601" t="s">
        <v>52</v>
      </c>
      <c r="G601" s="912">
        <v>34.818451000000003</v>
      </c>
      <c r="H601" s="912">
        <v>-78.622630999999998</v>
      </c>
      <c r="I601" s="912">
        <v>4.4884050000000002</v>
      </c>
      <c r="J601" t="s">
        <v>74</v>
      </c>
      <c r="K601" t="s">
        <v>479</v>
      </c>
      <c r="L601" s="912">
        <v>75</v>
      </c>
      <c r="M601">
        <v>50</v>
      </c>
      <c r="N601" s="912">
        <v>1.5</v>
      </c>
      <c r="O601" t="s">
        <v>486</v>
      </c>
      <c r="P601" t="s">
        <v>486</v>
      </c>
      <c r="Q601">
        <v>20</v>
      </c>
      <c r="R601">
        <v>180</v>
      </c>
      <c r="Y601">
        <v>31.13</v>
      </c>
      <c r="Z601">
        <v>7.42</v>
      </c>
      <c r="AA601">
        <v>93.29</v>
      </c>
      <c r="AB601">
        <v>65.010000000000005</v>
      </c>
      <c r="AC601" s="784"/>
      <c r="AD601" s="1150"/>
      <c r="AE601" s="1150"/>
      <c r="AF601" s="1150"/>
      <c r="AG601" s="1150"/>
      <c r="AH601" s="1150"/>
      <c r="AI601" s="1150"/>
      <c r="AJ601" s="1150"/>
      <c r="AK601" s="1150"/>
      <c r="AL601" s="1150"/>
      <c r="AM601" s="1150"/>
      <c r="AN601" s="1150">
        <v>0.23733269406392599</v>
      </c>
      <c r="AO601" s="1150">
        <v>0.232344748858447</v>
      </c>
      <c r="AP601" s="1150">
        <v>0.225173041894353</v>
      </c>
      <c r="AQ601" s="1150">
        <v>0.231294520547945</v>
      </c>
      <c r="AR601" s="1150">
        <v>0.23646347031963399</v>
      </c>
      <c r="AS601" s="1150">
        <v>0.23678538812785299</v>
      </c>
    </row>
    <row r="602" spans="1:45" x14ac:dyDescent="0.2">
      <c r="A602">
        <v>60552</v>
      </c>
      <c r="B602" t="s">
        <v>966</v>
      </c>
      <c r="C602" s="783">
        <v>43036</v>
      </c>
      <c r="D602">
        <v>2017</v>
      </c>
      <c r="E602" t="s">
        <v>73</v>
      </c>
      <c r="F602" t="s">
        <v>55</v>
      </c>
      <c r="G602" s="912">
        <v>31.274411000000001</v>
      </c>
      <c r="H602" s="912">
        <v>-89.299131000000003</v>
      </c>
      <c r="I602" s="912">
        <v>4.6431699999999996</v>
      </c>
      <c r="J602" t="s">
        <v>74</v>
      </c>
      <c r="K602" t="s">
        <v>479</v>
      </c>
      <c r="L602" s="912">
        <v>67.5</v>
      </c>
      <c r="M602">
        <v>50.6</v>
      </c>
      <c r="N602" s="912">
        <v>1.3339920948616601</v>
      </c>
      <c r="O602" t="s">
        <v>486</v>
      </c>
      <c r="P602" t="s">
        <v>486</v>
      </c>
      <c r="Q602">
        <v>20</v>
      </c>
      <c r="R602">
        <v>180</v>
      </c>
      <c r="Y602">
        <v>29.5</v>
      </c>
      <c r="Z602">
        <v>37.31</v>
      </c>
      <c r="AA602">
        <v>89.42</v>
      </c>
      <c r="AB602">
        <v>63.17</v>
      </c>
      <c r="AC602" s="784">
        <v>48.059589433054498</v>
      </c>
      <c r="AD602" s="1150"/>
      <c r="AE602" s="1150"/>
      <c r="AF602" s="1150"/>
      <c r="AG602" s="1150"/>
      <c r="AH602" s="1150"/>
      <c r="AI602" s="1150"/>
      <c r="AJ602" s="1150"/>
      <c r="AK602" s="1150"/>
      <c r="AL602" s="1150"/>
      <c r="AM602" s="1150"/>
      <c r="AN602" s="1150">
        <v>0.20370621040662701</v>
      </c>
      <c r="AO602" s="1150">
        <v>0.20681953543775999</v>
      </c>
      <c r="AP602" s="1150">
        <v>0.19925356109203199</v>
      </c>
      <c r="AQ602" s="1150">
        <v>0.19957992672406</v>
      </c>
      <c r="AR602" s="1150">
        <v>0.21849450430451001</v>
      </c>
      <c r="AS602" s="1150">
        <v>0.190052700922266</v>
      </c>
    </row>
    <row r="603" spans="1:45" x14ac:dyDescent="0.2">
      <c r="A603">
        <v>60303</v>
      </c>
      <c r="B603" t="s">
        <v>964</v>
      </c>
      <c r="C603" s="783">
        <v>43099</v>
      </c>
      <c r="D603">
        <v>2017</v>
      </c>
      <c r="E603" t="s">
        <v>4</v>
      </c>
      <c r="F603" t="s">
        <v>55</v>
      </c>
      <c r="G603" s="912">
        <v>31.400110999999999</v>
      </c>
      <c r="H603" s="912">
        <v>-89.497210999999993</v>
      </c>
      <c r="I603" s="912">
        <v>4.6277949999999999</v>
      </c>
      <c r="J603" t="s">
        <v>74</v>
      </c>
      <c r="K603" t="s">
        <v>479</v>
      </c>
      <c r="L603" s="912">
        <v>74</v>
      </c>
      <c r="M603">
        <v>52</v>
      </c>
      <c r="N603" s="912">
        <v>1.4230769230769231</v>
      </c>
      <c r="O603" t="s">
        <v>127</v>
      </c>
      <c r="P603" t="s">
        <v>470</v>
      </c>
      <c r="Q603" t="s">
        <v>127</v>
      </c>
      <c r="R603">
        <v>180</v>
      </c>
      <c r="Y603">
        <v>29.27</v>
      </c>
      <c r="Z603">
        <v>2.13</v>
      </c>
      <c r="AA603">
        <v>84.72</v>
      </c>
      <c r="AB603">
        <v>60.17</v>
      </c>
      <c r="AC603" s="784">
        <v>46.178259300887014</v>
      </c>
      <c r="AD603" s="1150"/>
      <c r="AE603" s="1150"/>
      <c r="AF603" s="1150"/>
      <c r="AG603" s="1150"/>
      <c r="AH603" s="1150"/>
      <c r="AI603" s="1150"/>
      <c r="AJ603" s="1150"/>
      <c r="AK603" s="1150"/>
      <c r="AL603" s="1150"/>
      <c r="AM603" s="1150"/>
      <c r="AN603" s="1150">
        <v>0.238735950122936</v>
      </c>
      <c r="AO603" s="1150">
        <v>0.22210879873551101</v>
      </c>
      <c r="AP603" s="1150">
        <v>0.22378975760123301</v>
      </c>
      <c r="AQ603" s="1150">
        <v>0.22448410607657099</v>
      </c>
      <c r="AR603" s="1150">
        <v>0.23179662802950399</v>
      </c>
      <c r="AS603" s="1150">
        <v>0.201271074815595</v>
      </c>
    </row>
    <row r="604" spans="1:45" x14ac:dyDescent="0.2">
      <c r="A604">
        <v>60306</v>
      </c>
      <c r="B604" t="s">
        <v>965</v>
      </c>
      <c r="C604" s="783">
        <v>42916</v>
      </c>
      <c r="D604">
        <v>2017</v>
      </c>
      <c r="E604" t="s">
        <v>73</v>
      </c>
      <c r="F604" t="s">
        <v>55</v>
      </c>
      <c r="G604" s="912">
        <v>31.408811</v>
      </c>
      <c r="H604" s="912">
        <v>-89.497210999999993</v>
      </c>
      <c r="I604" s="912">
        <v>4.6277949999999999</v>
      </c>
      <c r="J604" t="s">
        <v>74</v>
      </c>
      <c r="K604" t="s">
        <v>479</v>
      </c>
      <c r="L604" s="912">
        <v>74</v>
      </c>
      <c r="M604">
        <v>52</v>
      </c>
      <c r="N604" s="912">
        <v>1.4230769230769231</v>
      </c>
      <c r="O604" t="s">
        <v>127</v>
      </c>
      <c r="P604" t="s">
        <v>470</v>
      </c>
      <c r="Q604" t="s">
        <v>127</v>
      </c>
      <c r="R604">
        <v>180</v>
      </c>
      <c r="Y604">
        <v>29.93</v>
      </c>
      <c r="Z604">
        <v>35.340000000000003</v>
      </c>
      <c r="AA604">
        <v>95.65</v>
      </c>
      <c r="AB604">
        <v>66.09</v>
      </c>
      <c r="AC604" s="784">
        <v>63.608177026249422</v>
      </c>
      <c r="AD604" s="1150"/>
      <c r="AE604" s="1150"/>
      <c r="AF604" s="1150"/>
      <c r="AG604" s="1150"/>
      <c r="AH604" s="1150"/>
      <c r="AI604" s="1150"/>
      <c r="AJ604" s="1150"/>
      <c r="AK604" s="1150"/>
      <c r="AL604" s="1150"/>
      <c r="AM604" s="1150"/>
      <c r="AN604" s="1150">
        <v>0.25499648753073401</v>
      </c>
      <c r="AO604" s="1150">
        <v>0.24005751668422901</v>
      </c>
      <c r="AP604" s="1150">
        <v>0.227034293120358</v>
      </c>
      <c r="AQ604" s="1150">
        <v>0.228940551457674</v>
      </c>
      <c r="AR604" s="1150">
        <v>0.24754127151387401</v>
      </c>
      <c r="AS604" s="1150">
        <v>0.235313487881981</v>
      </c>
    </row>
    <row r="605" spans="1:45" x14ac:dyDescent="0.2">
      <c r="A605">
        <v>59315</v>
      </c>
      <c r="B605" t="s">
        <v>962</v>
      </c>
      <c r="C605" s="783">
        <v>42855</v>
      </c>
      <c r="D605">
        <v>2017</v>
      </c>
      <c r="E605" t="s">
        <v>72</v>
      </c>
      <c r="F605" t="s">
        <v>28</v>
      </c>
      <c r="G605" s="912">
        <v>35.268850999999998</v>
      </c>
      <c r="H605" s="912">
        <v>-118.014021</v>
      </c>
      <c r="I605" s="912">
        <v>5.8451440000000003</v>
      </c>
      <c r="J605" t="s">
        <v>74</v>
      </c>
      <c r="K605" t="s">
        <v>479</v>
      </c>
      <c r="L605" s="912">
        <v>63.9</v>
      </c>
      <c r="M605">
        <v>56</v>
      </c>
      <c r="N605" s="912">
        <v>1.1410714285714285</v>
      </c>
      <c r="O605" t="s">
        <v>127</v>
      </c>
      <c r="P605" t="s">
        <v>470</v>
      </c>
      <c r="Q605" t="s">
        <v>127</v>
      </c>
      <c r="R605">
        <v>180</v>
      </c>
      <c r="S605" t="s">
        <v>582</v>
      </c>
      <c r="T605" t="s">
        <v>599</v>
      </c>
      <c r="U605" t="s">
        <v>2970</v>
      </c>
      <c r="V605">
        <v>2018</v>
      </c>
      <c r="W605">
        <v>36</v>
      </c>
      <c r="X605">
        <v>18</v>
      </c>
      <c r="Y605">
        <v>23.02</v>
      </c>
      <c r="Z605">
        <v>10.75</v>
      </c>
      <c r="AA605">
        <v>58.55</v>
      </c>
      <c r="AB605">
        <v>40.92</v>
      </c>
      <c r="AC605" s="784">
        <v>62.290284692191982</v>
      </c>
      <c r="AD605" s="1150"/>
      <c r="AE605" s="1150"/>
      <c r="AF605" s="1150"/>
      <c r="AG605" s="1150"/>
      <c r="AH605" s="1150"/>
      <c r="AI605" s="1150"/>
      <c r="AJ605" s="1150"/>
      <c r="AK605" s="1150"/>
      <c r="AL605" s="1150"/>
      <c r="AM605" s="1150"/>
      <c r="AN605" s="1150">
        <v>0.29158716568819298</v>
      </c>
      <c r="AO605" s="1150">
        <v>0.28115215264187798</v>
      </c>
      <c r="AP605" s="1150">
        <v>0.28342928701535203</v>
      </c>
      <c r="AQ605" s="1150">
        <v>0.28726149706457899</v>
      </c>
      <c r="AR605" s="1150">
        <v>0.28864970645792498</v>
      </c>
      <c r="AS605" s="1150">
        <v>0.275083577951728</v>
      </c>
    </row>
    <row r="606" spans="1:45" x14ac:dyDescent="0.2">
      <c r="A606">
        <v>61048</v>
      </c>
      <c r="B606" t="s">
        <v>963</v>
      </c>
      <c r="C606" s="783">
        <v>43035</v>
      </c>
      <c r="D606">
        <v>2017</v>
      </c>
      <c r="E606" t="s">
        <v>72</v>
      </c>
      <c r="F606" t="s">
        <v>29</v>
      </c>
      <c r="G606" s="912">
        <v>44.184210999999998</v>
      </c>
      <c r="H606" s="912">
        <v>-120.917331</v>
      </c>
      <c r="I606" s="912">
        <v>4.4842190000000004</v>
      </c>
      <c r="J606" t="s">
        <v>74</v>
      </c>
      <c r="K606" t="s">
        <v>479</v>
      </c>
      <c r="L606" s="912">
        <v>71</v>
      </c>
      <c r="M606">
        <v>56</v>
      </c>
      <c r="N606" s="912">
        <v>1.2678571428571428</v>
      </c>
      <c r="O606" t="s">
        <v>127</v>
      </c>
      <c r="P606" t="s">
        <v>470</v>
      </c>
      <c r="Q606" t="s">
        <v>127</v>
      </c>
      <c r="R606">
        <v>180</v>
      </c>
      <c r="Y606">
        <v>41.22</v>
      </c>
      <c r="Z606">
        <v>14</v>
      </c>
      <c r="AA606">
        <v>71.33</v>
      </c>
      <c r="AB606">
        <v>50.16</v>
      </c>
      <c r="AC606" s="784">
        <v>56.087630952828377</v>
      </c>
      <c r="AD606" s="1150"/>
      <c r="AE606" s="1150"/>
      <c r="AF606" s="1150"/>
      <c r="AG606" s="1150"/>
      <c r="AH606" s="1150"/>
      <c r="AI606" s="1150"/>
      <c r="AJ606" s="1150"/>
      <c r="AK606" s="1150"/>
      <c r="AL606" s="1150"/>
      <c r="AM606" s="1150"/>
      <c r="AN606" s="1150">
        <v>0.25808463796477399</v>
      </c>
      <c r="AO606" s="1150">
        <v>0.25692881604696599</v>
      </c>
      <c r="AP606" s="1150">
        <v>0.24772110005204201</v>
      </c>
      <c r="AQ606" s="1150">
        <v>0.256916585127201</v>
      </c>
      <c r="AR606" s="1150">
        <v>0.223799331376386</v>
      </c>
      <c r="AS606" s="1150">
        <v>0.23641552511415501</v>
      </c>
    </row>
    <row r="607" spans="1:45" x14ac:dyDescent="0.2">
      <c r="A607">
        <v>60383</v>
      </c>
      <c r="B607" t="s">
        <v>960</v>
      </c>
      <c r="C607" s="783">
        <v>42795</v>
      </c>
      <c r="D607">
        <v>2017</v>
      </c>
      <c r="E607" t="s">
        <v>73</v>
      </c>
      <c r="F607" t="s">
        <v>52</v>
      </c>
      <c r="G607" s="912">
        <v>34.929310999999998</v>
      </c>
      <c r="H607" s="912">
        <v>-80.630311000000006</v>
      </c>
      <c r="I607" s="912">
        <v>4.544613</v>
      </c>
      <c r="J607" t="s">
        <v>74</v>
      </c>
      <c r="K607" t="s">
        <v>485</v>
      </c>
      <c r="L607" s="912">
        <v>74.900000000000006</v>
      </c>
      <c r="M607">
        <v>60</v>
      </c>
      <c r="N607" s="912">
        <v>1.2483333333333335</v>
      </c>
      <c r="O607" t="s">
        <v>486</v>
      </c>
      <c r="P607" t="s">
        <v>486</v>
      </c>
      <c r="Q607">
        <v>20</v>
      </c>
      <c r="R607">
        <v>180</v>
      </c>
      <c r="Y607">
        <v>31.27</v>
      </c>
      <c r="Z607">
        <v>7.36</v>
      </c>
      <c r="AA607">
        <v>91.39</v>
      </c>
      <c r="AB607">
        <v>64.040000000000006</v>
      </c>
      <c r="AC607" s="784"/>
      <c r="AD607" s="1150"/>
      <c r="AE607" s="1150"/>
      <c r="AF607" s="1150"/>
      <c r="AG607" s="1150"/>
      <c r="AH607" s="1150"/>
      <c r="AI607" s="1150"/>
      <c r="AJ607" s="1150"/>
      <c r="AK607" s="1150"/>
      <c r="AL607" s="1150"/>
      <c r="AM607" s="1150"/>
      <c r="AN607" s="1150">
        <v>0.17705479452054701</v>
      </c>
      <c r="AO607" s="1150">
        <v>0.184290334855403</v>
      </c>
      <c r="AP607" s="1150">
        <v>0.19114678202792901</v>
      </c>
      <c r="AQ607" s="1150">
        <v>0.197581811263318</v>
      </c>
      <c r="AR607" s="1150">
        <v>0.19969939117199301</v>
      </c>
      <c r="AS607" s="1150">
        <v>0.19160958904109501</v>
      </c>
    </row>
    <row r="608" spans="1:45" x14ac:dyDescent="0.2">
      <c r="A608">
        <v>61813</v>
      </c>
      <c r="B608" t="s">
        <v>961</v>
      </c>
      <c r="C608" s="783">
        <v>43099</v>
      </c>
      <c r="D608">
        <v>2017</v>
      </c>
      <c r="E608" t="s">
        <v>1</v>
      </c>
      <c r="F608" t="s">
        <v>52</v>
      </c>
      <c r="G608" s="912">
        <v>36.472791000000001</v>
      </c>
      <c r="H608" s="912">
        <v>-76.157140999999996</v>
      </c>
      <c r="I608" s="912">
        <v>4.3991259999999999</v>
      </c>
      <c r="J608" t="s">
        <v>74</v>
      </c>
      <c r="K608" t="s">
        <v>479</v>
      </c>
      <c r="L608" s="912">
        <v>84.5</v>
      </c>
      <c r="M608">
        <v>60</v>
      </c>
      <c r="N608" s="912">
        <v>1.4083333333333334</v>
      </c>
      <c r="O608" t="s">
        <v>127</v>
      </c>
      <c r="P608" t="s">
        <v>470</v>
      </c>
      <c r="Q608" t="s">
        <v>127</v>
      </c>
      <c r="R608">
        <v>180</v>
      </c>
      <c r="Y608">
        <v>32.729999999999997</v>
      </c>
      <c r="AA608">
        <v>85.71</v>
      </c>
      <c r="AB608">
        <v>60.02</v>
      </c>
      <c r="AC608" s="784"/>
      <c r="AD608" s="1150"/>
      <c r="AE608" s="1150"/>
      <c r="AF608" s="1150"/>
      <c r="AG608" s="1150"/>
      <c r="AH608" s="1150"/>
      <c r="AI608" s="1150"/>
      <c r="AJ608" s="1150"/>
      <c r="AK608" s="1150"/>
      <c r="AL608" s="1150"/>
      <c r="AM608" s="1150"/>
      <c r="AN608" s="1150">
        <v>0.16655138888888801</v>
      </c>
      <c r="AO608" s="1150">
        <v>0.23297184170471799</v>
      </c>
      <c r="AP608" s="1150">
        <v>0.23582270795385499</v>
      </c>
      <c r="AQ608" s="1150">
        <v>0.25584474885844699</v>
      </c>
      <c r="AR608" s="1150">
        <v>0.242576103500761</v>
      </c>
      <c r="AS608" s="1150">
        <v>0.23634512937595101</v>
      </c>
    </row>
    <row r="609" spans="1:45" x14ac:dyDescent="0.2">
      <c r="A609">
        <v>59875</v>
      </c>
      <c r="B609" t="s">
        <v>959</v>
      </c>
      <c r="C609" s="783">
        <v>42744</v>
      </c>
      <c r="D609">
        <v>2017</v>
      </c>
      <c r="E609" t="s">
        <v>4</v>
      </c>
      <c r="F609" t="s">
        <v>31</v>
      </c>
      <c r="G609" s="912">
        <v>44.471950999999997</v>
      </c>
      <c r="H609" s="912">
        <v>-95.664610999999994</v>
      </c>
      <c r="I609" s="912">
        <v>3.9111690000000001</v>
      </c>
      <c r="J609" t="s">
        <v>74</v>
      </c>
      <c r="K609" t="s">
        <v>479</v>
      </c>
      <c r="L609" s="912">
        <v>93.16</v>
      </c>
      <c r="M609">
        <v>62.25</v>
      </c>
      <c r="N609" s="912">
        <v>1.4965461847389558</v>
      </c>
      <c r="O609" t="s">
        <v>486</v>
      </c>
      <c r="P609" t="s">
        <v>486</v>
      </c>
      <c r="Q609">
        <v>25</v>
      </c>
      <c r="R609">
        <v>180</v>
      </c>
      <c r="Y609">
        <v>26.27</v>
      </c>
      <c r="Z609">
        <v>16.86</v>
      </c>
      <c r="AA609">
        <v>101.56</v>
      </c>
      <c r="AB609">
        <v>71.81</v>
      </c>
      <c r="AC609" s="784">
        <v>66.907158321073368</v>
      </c>
      <c r="AD609" s="1150"/>
      <c r="AE609" s="1150"/>
      <c r="AF609" s="1150"/>
      <c r="AG609" s="1150"/>
      <c r="AH609" s="1150"/>
      <c r="AI609" s="1150"/>
      <c r="AJ609" s="1150"/>
      <c r="AK609" s="1150"/>
      <c r="AL609" s="1150"/>
      <c r="AM609" s="1150"/>
      <c r="AN609" s="1150">
        <v>0.196966862885331</v>
      </c>
      <c r="AO609" s="1150">
        <v>0.17720929379618899</v>
      </c>
      <c r="AP609" s="1150">
        <v>0.19090935691765201</v>
      </c>
      <c r="AQ609" s="1150">
        <v>0.178456290917093</v>
      </c>
      <c r="AR609" s="1150">
        <v>0.185597183253562</v>
      </c>
      <c r="AS609" s="1150">
        <v>0.19119950120115101</v>
      </c>
    </row>
    <row r="610" spans="1:45" x14ac:dyDescent="0.2">
      <c r="A610">
        <v>60380</v>
      </c>
      <c r="B610" t="s">
        <v>958</v>
      </c>
      <c r="C610" s="783">
        <v>43099</v>
      </c>
      <c r="D610">
        <v>2017</v>
      </c>
      <c r="E610" t="s">
        <v>73</v>
      </c>
      <c r="F610" t="s">
        <v>52</v>
      </c>
      <c r="G610" s="912">
        <v>34.844920000000002</v>
      </c>
      <c r="H610" s="912">
        <v>-79.384720000000002</v>
      </c>
      <c r="I610" s="912">
        <v>4.5005470000000001</v>
      </c>
      <c r="J610" t="s">
        <v>74</v>
      </c>
      <c r="K610" t="s">
        <v>479</v>
      </c>
      <c r="L610" s="912">
        <v>91.587220000000016</v>
      </c>
      <c r="M610">
        <v>64.48</v>
      </c>
      <c r="N610" s="912">
        <v>1.4203973325062036</v>
      </c>
      <c r="O610" t="s">
        <v>127</v>
      </c>
      <c r="P610" t="s">
        <v>470</v>
      </c>
      <c r="Q610" t="s">
        <v>127</v>
      </c>
      <c r="R610">
        <v>180</v>
      </c>
      <c r="Y610">
        <v>31.27</v>
      </c>
      <c r="Z610">
        <v>10.29</v>
      </c>
      <c r="AA610">
        <v>74.11</v>
      </c>
      <c r="AB610">
        <v>52.36</v>
      </c>
      <c r="AC610" s="784"/>
      <c r="AD610" s="1150"/>
      <c r="AE610" s="1150"/>
      <c r="AF610" s="1150"/>
      <c r="AG610" s="1150"/>
      <c r="AH610" s="1150"/>
      <c r="AI610" s="1150"/>
      <c r="AJ610" s="1150"/>
      <c r="AK610" s="1150"/>
      <c r="AL610" s="1150"/>
      <c r="AM610" s="1150"/>
      <c r="AN610" s="1150">
        <v>0.211451003886377</v>
      </c>
      <c r="AO610" s="1150">
        <v>0.251823155670371</v>
      </c>
      <c r="AP610" s="1150">
        <v>0.24399695250105</v>
      </c>
      <c r="AQ610" s="1150">
        <v>0.256900656605141</v>
      </c>
      <c r="AR610" s="1150">
        <v>0.26849853269429003</v>
      </c>
      <c r="AS610" s="1150">
        <v>0.252226806372299</v>
      </c>
    </row>
    <row r="611" spans="1:45" x14ac:dyDescent="0.2">
      <c r="A611">
        <v>60539</v>
      </c>
      <c r="B611" t="s">
        <v>957</v>
      </c>
      <c r="C611" s="783">
        <v>43008</v>
      </c>
      <c r="D611">
        <v>2017</v>
      </c>
      <c r="E611" t="s">
        <v>73</v>
      </c>
      <c r="F611" t="s">
        <v>52</v>
      </c>
      <c r="G611" s="912">
        <v>34.841920999999999</v>
      </c>
      <c r="H611" s="912">
        <v>-78.877391000000003</v>
      </c>
      <c r="I611" s="912">
        <v>4.5063120000000003</v>
      </c>
      <c r="J611" t="s">
        <v>74</v>
      </c>
      <c r="K611" t="s">
        <v>479</v>
      </c>
      <c r="L611" s="912">
        <v>91.634625</v>
      </c>
      <c r="M611">
        <v>71</v>
      </c>
      <c r="N611" s="912">
        <v>1.2906285211267605</v>
      </c>
      <c r="O611" t="s">
        <v>127</v>
      </c>
      <c r="P611" t="s">
        <v>470</v>
      </c>
      <c r="Q611" t="s">
        <v>127</v>
      </c>
      <c r="R611">
        <v>188</v>
      </c>
      <c r="Y611">
        <v>31.52</v>
      </c>
      <c r="Z611">
        <v>10.3</v>
      </c>
      <c r="AA611">
        <v>80.239999999999995</v>
      </c>
      <c r="AB611">
        <v>56.28</v>
      </c>
      <c r="AC611" s="784"/>
      <c r="AD611" s="1150"/>
      <c r="AE611" s="1150"/>
      <c r="AF611" s="1150"/>
      <c r="AG611" s="1150"/>
      <c r="AH611" s="1150"/>
      <c r="AI611" s="1150"/>
      <c r="AJ611" s="1150"/>
      <c r="AK611" s="1150"/>
      <c r="AL611" s="1150"/>
      <c r="AM611" s="1150"/>
      <c r="AN611" s="1150">
        <v>0.21440607112997601</v>
      </c>
      <c r="AO611" s="1150">
        <v>0.21172583445880699</v>
      </c>
      <c r="AP611" s="1150">
        <v>0.21017086123297099</v>
      </c>
      <c r="AQ611" s="1150">
        <v>0.225725127017814</v>
      </c>
      <c r="AR611" s="1150">
        <v>0.22828316933564799</v>
      </c>
      <c r="AS611" s="1150">
        <v>0.22452086950929301</v>
      </c>
    </row>
    <row r="612" spans="1:45" x14ac:dyDescent="0.2">
      <c r="A612">
        <v>60658</v>
      </c>
      <c r="B612" t="s">
        <v>956</v>
      </c>
      <c r="C612" s="783">
        <v>43099</v>
      </c>
      <c r="D612">
        <v>2017</v>
      </c>
      <c r="E612" t="s">
        <v>73</v>
      </c>
      <c r="F612" t="s">
        <v>260</v>
      </c>
      <c r="G612" s="912">
        <v>32.635157999999997</v>
      </c>
      <c r="H612" s="912">
        <v>-81.003060000000005</v>
      </c>
      <c r="I612" s="912">
        <v>4.6561389999999996</v>
      </c>
      <c r="J612" t="s">
        <v>74</v>
      </c>
      <c r="K612" t="s">
        <v>479</v>
      </c>
      <c r="L612" s="912">
        <v>93.4</v>
      </c>
      <c r="M612">
        <v>71.400000000000006</v>
      </c>
      <c r="N612" s="912">
        <v>1.3081232492997199</v>
      </c>
      <c r="O612" t="s">
        <v>127</v>
      </c>
      <c r="P612" t="s">
        <v>470</v>
      </c>
      <c r="Q612" t="s">
        <v>127</v>
      </c>
      <c r="R612">
        <v>180</v>
      </c>
      <c r="Y612">
        <v>32.22</v>
      </c>
      <c r="Z612">
        <v>16.8</v>
      </c>
      <c r="AA612">
        <v>72.599999999999994</v>
      </c>
      <c r="AB612">
        <v>51.65</v>
      </c>
      <c r="AC612" s="784"/>
      <c r="AD612" s="1150"/>
      <c r="AE612" s="1150"/>
      <c r="AF612" s="1150"/>
      <c r="AG612" s="1150"/>
      <c r="AH612" s="1150"/>
      <c r="AI612" s="1150"/>
      <c r="AJ612" s="1150"/>
      <c r="AK612" s="1150"/>
      <c r="AL612" s="1150"/>
      <c r="AM612" s="1150"/>
      <c r="AN612" s="1150">
        <v>0.23005480731105199</v>
      </c>
      <c r="AO612" s="1150">
        <v>0.23059520611897699</v>
      </c>
      <c r="AP612" s="1150">
        <v>0.21727497920844099</v>
      </c>
      <c r="AQ612" s="1150">
        <v>0.206162145223386</v>
      </c>
      <c r="AR612" s="1150">
        <v>0.220161352212117</v>
      </c>
      <c r="AS612" s="1150">
        <v>0.220704948646125</v>
      </c>
    </row>
    <row r="613" spans="1:45" x14ac:dyDescent="0.2">
      <c r="A613">
        <v>59665</v>
      </c>
      <c r="B613" t="s">
        <v>955</v>
      </c>
      <c r="C613" s="783">
        <v>42885</v>
      </c>
      <c r="D613">
        <v>2017</v>
      </c>
      <c r="E613" t="s">
        <v>73</v>
      </c>
      <c r="F613" t="s">
        <v>52</v>
      </c>
      <c r="G613" s="912">
        <v>34.830010999999999</v>
      </c>
      <c r="H613" s="912">
        <v>-79.946100999999999</v>
      </c>
      <c r="I613" s="912">
        <v>4.523231</v>
      </c>
      <c r="J613" t="s">
        <v>74</v>
      </c>
      <c r="K613" t="s">
        <v>479</v>
      </c>
      <c r="L613" s="912">
        <v>110.09792</v>
      </c>
      <c r="M613">
        <v>78.7</v>
      </c>
      <c r="N613" s="912">
        <v>1.3989570520965693</v>
      </c>
      <c r="O613" t="s">
        <v>486</v>
      </c>
      <c r="P613" t="s">
        <v>486</v>
      </c>
      <c r="Q613">
        <v>20</v>
      </c>
      <c r="R613">
        <v>180</v>
      </c>
      <c r="Y613">
        <v>31.24</v>
      </c>
      <c r="Z613">
        <v>34.119999999999997</v>
      </c>
      <c r="AA613">
        <v>85.59</v>
      </c>
      <c r="AB613">
        <v>60.53</v>
      </c>
      <c r="AC613" s="784"/>
      <c r="AD613" s="1150"/>
      <c r="AE613" s="1150"/>
      <c r="AF613" s="1150"/>
      <c r="AG613" s="1150"/>
      <c r="AH613" s="1150"/>
      <c r="AI613" s="1150"/>
      <c r="AJ613" s="1150"/>
      <c r="AK613" s="1150"/>
      <c r="AL613" s="1150"/>
      <c r="AM613" s="1150"/>
      <c r="AN613" s="1150">
        <v>0.22340922409241401</v>
      </c>
      <c r="AO613" s="1150">
        <v>0.218399157542949</v>
      </c>
      <c r="AP613" s="1150">
        <v>0.19996071174805499</v>
      </c>
      <c r="AQ613" s="1150">
        <v>0.209819382314203</v>
      </c>
      <c r="AR613" s="1150">
        <v>0.22030222856579201</v>
      </c>
      <c r="AS613" s="1150">
        <v>0.208606754741721</v>
      </c>
    </row>
    <row r="614" spans="1:45" x14ac:dyDescent="0.2">
      <c r="A614">
        <v>59827</v>
      </c>
      <c r="B614" t="s">
        <v>954</v>
      </c>
      <c r="C614" s="783">
        <v>43038</v>
      </c>
      <c r="D614">
        <v>2017</v>
      </c>
      <c r="E614" t="s">
        <v>72</v>
      </c>
      <c r="F614" t="s">
        <v>53</v>
      </c>
      <c r="G614" s="912">
        <v>36.400630999999997</v>
      </c>
      <c r="H614" s="912">
        <v>-114.901291</v>
      </c>
      <c r="I614" s="912">
        <v>5.6882349999999997</v>
      </c>
      <c r="J614" t="s">
        <v>74</v>
      </c>
      <c r="K614" t="s">
        <v>485</v>
      </c>
      <c r="L614" s="912">
        <v>99</v>
      </c>
      <c r="M614">
        <v>79</v>
      </c>
      <c r="N614" s="912">
        <v>1.2531645569620253</v>
      </c>
      <c r="O614" t="s">
        <v>127</v>
      </c>
      <c r="P614" t="s">
        <v>470</v>
      </c>
      <c r="Q614" t="s">
        <v>127</v>
      </c>
      <c r="R614">
        <v>180</v>
      </c>
      <c r="Y614">
        <v>25.33</v>
      </c>
      <c r="Z614">
        <v>10.98</v>
      </c>
      <c r="AA614">
        <v>69.95</v>
      </c>
      <c r="AB614">
        <v>48.32</v>
      </c>
      <c r="AC614" s="784">
        <v>47.088897708062959</v>
      </c>
      <c r="AD614" s="1150"/>
      <c r="AE614" s="1150"/>
      <c r="AF614" s="1150"/>
      <c r="AG614" s="1150"/>
      <c r="AH614" s="1150"/>
      <c r="AI614" s="1150"/>
      <c r="AJ614" s="1150"/>
      <c r="AK614" s="1150"/>
      <c r="AL614" s="1150"/>
      <c r="AM614" s="1150"/>
      <c r="AN614" s="1150">
        <v>0.31003410207502402</v>
      </c>
      <c r="AO614" s="1150">
        <v>0.30073695162129299</v>
      </c>
      <c r="AP614" s="1150">
        <v>0.30478315003112599</v>
      </c>
      <c r="AQ614" s="1150">
        <v>0.29825154615340099</v>
      </c>
      <c r="AR614" s="1150">
        <v>0.30236691520721298</v>
      </c>
      <c r="AS614" s="1150">
        <v>0.279668805271371</v>
      </c>
    </row>
    <row r="615" spans="1:45" x14ac:dyDescent="0.2">
      <c r="A615">
        <v>60583</v>
      </c>
      <c r="B615" t="s">
        <v>953</v>
      </c>
      <c r="C615" s="783">
        <v>43099</v>
      </c>
      <c r="D615">
        <v>2017</v>
      </c>
      <c r="E615" t="s">
        <v>73</v>
      </c>
      <c r="F615" t="s">
        <v>34</v>
      </c>
      <c r="G615" s="912">
        <v>32.866320999999999</v>
      </c>
      <c r="H615" s="912">
        <v>-85.394451000000004</v>
      </c>
      <c r="I615" s="912">
        <v>4.5744939999999996</v>
      </c>
      <c r="J615" t="s">
        <v>74</v>
      </c>
      <c r="K615" t="s">
        <v>479</v>
      </c>
      <c r="L615" s="912">
        <v>110.9</v>
      </c>
      <c r="M615">
        <v>79.2</v>
      </c>
      <c r="N615" s="912">
        <v>1.4002525252525253</v>
      </c>
      <c r="O615" t="s">
        <v>127</v>
      </c>
      <c r="P615" t="s">
        <v>470</v>
      </c>
      <c r="Q615" t="s">
        <v>127</v>
      </c>
      <c r="R615">
        <v>180</v>
      </c>
      <c r="Y615">
        <v>29.47</v>
      </c>
      <c r="Z615">
        <v>28.78</v>
      </c>
      <c r="AA615">
        <v>56.94</v>
      </c>
      <c r="AB615">
        <v>41.93</v>
      </c>
      <c r="AC615" s="784">
        <v>40.97581561471997</v>
      </c>
      <c r="AD615" s="1150"/>
      <c r="AE615" s="1150"/>
      <c r="AF615" s="1150"/>
      <c r="AG615" s="1150"/>
      <c r="AH615" s="1150"/>
      <c r="AI615" s="1150"/>
      <c r="AJ615" s="1150"/>
      <c r="AK615" s="1150"/>
      <c r="AL615" s="1150"/>
      <c r="AM615" s="1150"/>
      <c r="AN615" s="1150">
        <v>0.231980190028135</v>
      </c>
      <c r="AO615" s="1150">
        <v>0.24086037313777001</v>
      </c>
      <c r="AP615" s="1150">
        <v>0.21233653704623601</v>
      </c>
      <c r="AQ615" s="1150">
        <v>0.22751775748351</v>
      </c>
      <c r="AR615" s="1150">
        <v>0.23757552695908801</v>
      </c>
      <c r="AS615" s="1150">
        <v>0.23759138185508</v>
      </c>
    </row>
    <row r="616" spans="1:45" x14ac:dyDescent="0.2">
      <c r="A616">
        <v>60261</v>
      </c>
      <c r="B616" t="s">
        <v>952</v>
      </c>
      <c r="C616" s="783">
        <v>42977</v>
      </c>
      <c r="D616">
        <v>2017</v>
      </c>
      <c r="E616" t="s">
        <v>72</v>
      </c>
      <c r="F616" t="s">
        <v>53</v>
      </c>
      <c r="G616" s="912">
        <v>36.409951</v>
      </c>
      <c r="H616" s="912">
        <v>-114.911931</v>
      </c>
      <c r="I616" s="912">
        <v>5.6882349999999997</v>
      </c>
      <c r="J616" t="s">
        <v>74</v>
      </c>
      <c r="K616" t="s">
        <v>485</v>
      </c>
      <c r="L616" s="912">
        <v>136.9</v>
      </c>
      <c r="M616">
        <v>100</v>
      </c>
      <c r="N616" s="912">
        <v>1.369</v>
      </c>
      <c r="O616" t="s">
        <v>127</v>
      </c>
      <c r="P616" t="s">
        <v>470</v>
      </c>
      <c r="Q616" t="s">
        <v>127</v>
      </c>
      <c r="R616">
        <v>180</v>
      </c>
      <c r="Y616">
        <v>25.38</v>
      </c>
      <c r="Z616">
        <v>11.49</v>
      </c>
      <c r="AA616">
        <v>74.48</v>
      </c>
      <c r="AB616">
        <v>51.34</v>
      </c>
      <c r="AC616" s="784">
        <v>47.312136982400737</v>
      </c>
      <c r="AD616" s="1150"/>
      <c r="AE616" s="1150"/>
      <c r="AF616" s="1150"/>
      <c r="AG616" s="1150"/>
      <c r="AH616" s="1150"/>
      <c r="AI616" s="1150"/>
      <c r="AJ616" s="1150"/>
      <c r="AK616" s="1150"/>
      <c r="AL616" s="1150"/>
      <c r="AM616" s="1150"/>
      <c r="AN616" s="1150">
        <v>0.33698744292237398</v>
      </c>
      <c r="AO616" s="1150">
        <v>0.330297945205479</v>
      </c>
      <c r="AP616" s="1150">
        <v>0.32959357923497201</v>
      </c>
      <c r="AQ616" s="1150">
        <v>0.32507077625570702</v>
      </c>
      <c r="AR616" s="1150">
        <v>0.32315296803652899</v>
      </c>
      <c r="AS616" s="1150">
        <v>0.28900913242009102</v>
      </c>
    </row>
    <row r="617" spans="1:45" x14ac:dyDescent="0.2">
      <c r="A617">
        <v>60372</v>
      </c>
      <c r="B617" t="s">
        <v>951</v>
      </c>
      <c r="C617" s="783">
        <v>42853</v>
      </c>
      <c r="D617">
        <v>2017</v>
      </c>
      <c r="E617" t="s">
        <v>2</v>
      </c>
      <c r="F617" t="s">
        <v>15</v>
      </c>
      <c r="G617" s="912">
        <v>32.724910999999999</v>
      </c>
      <c r="H617" s="912">
        <v>-101.921881</v>
      </c>
      <c r="I617" s="912">
        <v>5.4285189999999997</v>
      </c>
      <c r="J617" t="s">
        <v>74</v>
      </c>
      <c r="K617" t="s">
        <v>479</v>
      </c>
      <c r="L617" s="912">
        <v>130.5</v>
      </c>
      <c r="M617">
        <v>102</v>
      </c>
      <c r="N617" s="912">
        <v>1.2794117647058822</v>
      </c>
      <c r="O617" t="s">
        <v>127</v>
      </c>
      <c r="P617" t="s">
        <v>470</v>
      </c>
      <c r="Q617" t="s">
        <v>127</v>
      </c>
      <c r="R617">
        <v>166</v>
      </c>
      <c r="Y617">
        <v>65.87</v>
      </c>
      <c r="AA617">
        <v>62.32</v>
      </c>
      <c r="AB617">
        <v>44.58</v>
      </c>
      <c r="AC617" s="784"/>
      <c r="AD617" s="1150"/>
      <c r="AE617" s="1150"/>
      <c r="AF617" s="1150"/>
      <c r="AG617" s="1150"/>
      <c r="AH617" s="1150"/>
      <c r="AI617" s="1150"/>
      <c r="AJ617" s="1150"/>
      <c r="AK617" s="1150"/>
      <c r="AL617" s="1150"/>
      <c r="AM617" s="1150"/>
      <c r="AN617" s="1150">
        <v>0.26805555555555499</v>
      </c>
      <c r="AO617" s="1150">
        <v>0.266802086131256</v>
      </c>
      <c r="AP617" s="1150">
        <v>0.27115477338476301</v>
      </c>
      <c r="AQ617" s="1150">
        <v>0.23780889067955899</v>
      </c>
      <c r="AR617" s="1150">
        <v>0.23227459933745101</v>
      </c>
      <c r="AS617" s="1150">
        <v>0.235460873847255</v>
      </c>
    </row>
    <row r="618" spans="1:45" x14ac:dyDescent="0.2">
      <c r="A618">
        <v>61422</v>
      </c>
      <c r="B618" t="s">
        <v>950</v>
      </c>
      <c r="C618" s="783">
        <v>43069</v>
      </c>
      <c r="D618">
        <v>2017</v>
      </c>
      <c r="E618" t="s">
        <v>1</v>
      </c>
      <c r="F618" t="s">
        <v>33</v>
      </c>
      <c r="G618" s="912">
        <v>36.597791000000001</v>
      </c>
      <c r="H618" s="912">
        <v>-77.166851199999996</v>
      </c>
      <c r="I618" s="912">
        <v>4.3867839999999996</v>
      </c>
      <c r="J618" t="s">
        <v>74</v>
      </c>
      <c r="K618" t="s">
        <v>479</v>
      </c>
      <c r="L618" s="912">
        <v>140.80000000000001</v>
      </c>
      <c r="M618">
        <v>103.6</v>
      </c>
      <c r="N618" s="912">
        <v>1.3590733590733592</v>
      </c>
      <c r="O618" t="s">
        <v>127</v>
      </c>
      <c r="P618" t="s">
        <v>470</v>
      </c>
      <c r="Q618" t="s">
        <v>127</v>
      </c>
      <c r="R618">
        <v>180</v>
      </c>
      <c r="Y618">
        <v>28.77</v>
      </c>
      <c r="AA618">
        <v>108.21</v>
      </c>
      <c r="AB618">
        <v>76.73</v>
      </c>
      <c r="AC618" s="784">
        <v>44.942744360187817</v>
      </c>
      <c r="AD618" s="1150"/>
      <c r="AE618" s="1150"/>
      <c r="AF618" s="1150"/>
      <c r="AG618" s="1150"/>
      <c r="AH618" s="1150"/>
      <c r="AI618" s="1150"/>
      <c r="AJ618" s="1150"/>
      <c r="AK618" s="1150"/>
      <c r="AL618" s="1150"/>
      <c r="AM618" s="1150"/>
      <c r="AN618" s="1150">
        <v>0.23659589041095799</v>
      </c>
      <c r="AO618" s="1150">
        <v>0.25556392694063901</v>
      </c>
      <c r="AP618" s="1150">
        <v>0.22653233151183899</v>
      </c>
      <c r="AQ618" s="1150">
        <v>0.216117579908675</v>
      </c>
      <c r="AR618" s="1150">
        <v>0.21626255707762501</v>
      </c>
      <c r="AS618" s="1150">
        <v>0.131924243225613</v>
      </c>
    </row>
    <row r="619" spans="1:45" x14ac:dyDescent="0.2">
      <c r="A619">
        <v>59206</v>
      </c>
      <c r="B619" t="s">
        <v>949</v>
      </c>
      <c r="C619" s="783">
        <v>42822</v>
      </c>
      <c r="D619">
        <v>2017</v>
      </c>
      <c r="E619" t="s">
        <v>2</v>
      </c>
      <c r="F619" t="s">
        <v>15</v>
      </c>
      <c r="G619" s="912">
        <v>30.993055999999999</v>
      </c>
      <c r="H619" s="912">
        <v>-102.27080100000001</v>
      </c>
      <c r="I619" s="912">
        <v>5.5240010000000002</v>
      </c>
      <c r="J619" t="s">
        <v>74</v>
      </c>
      <c r="K619" t="s">
        <v>479</v>
      </c>
      <c r="L619" s="912">
        <v>140.30000000000001</v>
      </c>
      <c r="M619">
        <v>110.2</v>
      </c>
      <c r="N619" s="912">
        <v>1.2731397459165155</v>
      </c>
      <c r="O619" t="s">
        <v>127</v>
      </c>
      <c r="P619" t="s">
        <v>536</v>
      </c>
      <c r="Q619" t="s">
        <v>127</v>
      </c>
      <c r="R619">
        <v>180</v>
      </c>
      <c r="Y619">
        <v>66.430000000000007</v>
      </c>
      <c r="AA619">
        <v>109.97</v>
      </c>
      <c r="AB619">
        <v>73.87</v>
      </c>
      <c r="AC619" s="784"/>
      <c r="AD619" s="1150"/>
      <c r="AE619" s="1150"/>
      <c r="AF619" s="1150"/>
      <c r="AG619" s="1150"/>
      <c r="AH619" s="1150"/>
      <c r="AI619" s="1150"/>
      <c r="AJ619" s="1150"/>
      <c r="AK619" s="1150"/>
      <c r="AL619" s="1150"/>
      <c r="AM619" s="1150"/>
      <c r="AN619" s="1150">
        <v>0.27312938700080303</v>
      </c>
      <c r="AO619" s="1150">
        <v>0.26222455643122899</v>
      </c>
      <c r="AP619" s="1150">
        <v>0.25491819807668697</v>
      </c>
      <c r="AQ619" s="1150">
        <v>0.22243181761678599</v>
      </c>
      <c r="AR619" s="1150">
        <v>0.26980417505738802</v>
      </c>
      <c r="AS619" s="1150">
        <v>0.25540321043515701</v>
      </c>
    </row>
    <row r="620" spans="1:45" x14ac:dyDescent="0.2">
      <c r="A620">
        <v>60436</v>
      </c>
      <c r="B620" t="s">
        <v>948</v>
      </c>
      <c r="C620" s="783">
        <v>42830</v>
      </c>
      <c r="D620">
        <v>2017</v>
      </c>
      <c r="E620" t="s">
        <v>2</v>
      </c>
      <c r="F620" t="s">
        <v>15</v>
      </c>
      <c r="G620" s="912">
        <v>31.000883000000002</v>
      </c>
      <c r="H620" s="912">
        <v>-102.2817</v>
      </c>
      <c r="I620" s="912">
        <v>5.4915120000000002</v>
      </c>
      <c r="J620" t="s">
        <v>74</v>
      </c>
      <c r="K620" t="s">
        <v>485</v>
      </c>
      <c r="L620" s="912">
        <v>142.80000000000001</v>
      </c>
      <c r="M620">
        <v>120</v>
      </c>
      <c r="N620" s="912">
        <v>1.1900000000000002</v>
      </c>
      <c r="O620" t="s">
        <v>127</v>
      </c>
      <c r="P620" t="s">
        <v>470</v>
      </c>
      <c r="Q620" t="s">
        <v>127</v>
      </c>
      <c r="R620">
        <v>179</v>
      </c>
      <c r="Y620">
        <v>67.27</v>
      </c>
      <c r="AA620">
        <v>58.21</v>
      </c>
      <c r="AB620">
        <v>41.24</v>
      </c>
      <c r="AC620" s="784">
        <v>39.196672914637738</v>
      </c>
      <c r="AD620" s="1150"/>
      <c r="AE620" s="1150"/>
      <c r="AF620" s="1150"/>
      <c r="AG620" s="1150"/>
      <c r="AH620" s="1150"/>
      <c r="AI620" s="1150"/>
      <c r="AJ620" s="1150"/>
      <c r="AK620" s="1150"/>
      <c r="AL620" s="1150"/>
      <c r="AM620" s="1150"/>
      <c r="AN620" s="1150">
        <v>0.28010273972602701</v>
      </c>
      <c r="AO620" s="1150">
        <v>0.27681601978691001</v>
      </c>
      <c r="AP620" s="1150">
        <v>0.28205639040679997</v>
      </c>
      <c r="AQ620" s="1150">
        <v>0.27155060882800602</v>
      </c>
      <c r="AR620" s="1150">
        <v>0.26220509893455002</v>
      </c>
      <c r="AS620" s="1150">
        <v>0.25398021308980201</v>
      </c>
    </row>
    <row r="621" spans="1:45" x14ac:dyDescent="0.2">
      <c r="A621">
        <v>60033</v>
      </c>
      <c r="B621" t="s">
        <v>947</v>
      </c>
      <c r="C621" s="783">
        <v>43069</v>
      </c>
      <c r="D621">
        <v>2017</v>
      </c>
      <c r="E621" t="s">
        <v>7</v>
      </c>
      <c r="F621" t="s">
        <v>28</v>
      </c>
      <c r="G621" s="912">
        <v>35.866551000000001</v>
      </c>
      <c r="H621" s="912">
        <v>-120.314111</v>
      </c>
      <c r="I621" s="912">
        <v>5.4430990000000001</v>
      </c>
      <c r="J621" t="s">
        <v>74</v>
      </c>
      <c r="K621" t="s">
        <v>485</v>
      </c>
      <c r="L621" s="912">
        <v>173</v>
      </c>
      <c r="M621">
        <v>130</v>
      </c>
      <c r="N621" s="912">
        <v>1.3307692307692307</v>
      </c>
      <c r="O621" t="s">
        <v>127</v>
      </c>
      <c r="P621" t="s">
        <v>470</v>
      </c>
      <c r="Q621" t="s">
        <v>127</v>
      </c>
      <c r="R621">
        <v>180</v>
      </c>
      <c r="S621" t="s">
        <v>582</v>
      </c>
      <c r="T621" t="s">
        <v>599</v>
      </c>
      <c r="U621" t="s">
        <v>2970</v>
      </c>
      <c r="V621">
        <v>2021</v>
      </c>
      <c r="W621">
        <v>60</v>
      </c>
      <c r="X621">
        <v>240</v>
      </c>
      <c r="Y621">
        <v>18.84</v>
      </c>
      <c r="Z621">
        <v>6.01</v>
      </c>
      <c r="AA621">
        <v>104.05</v>
      </c>
      <c r="AB621">
        <v>70.680000000000007</v>
      </c>
      <c r="AC621" s="784">
        <v>66.041571721512298</v>
      </c>
      <c r="AD621" s="1150"/>
      <c r="AE621" s="1150"/>
      <c r="AF621" s="1150"/>
      <c r="AG621" s="1150"/>
      <c r="AH621" s="1150"/>
      <c r="AI621" s="1150"/>
      <c r="AJ621" s="1150"/>
      <c r="AK621" s="1150"/>
      <c r="AL621" s="1150"/>
      <c r="AM621" s="1150"/>
      <c r="AN621" s="1150">
        <v>0.31769669827889002</v>
      </c>
      <c r="AO621" s="1150">
        <v>0.29592553565156299</v>
      </c>
      <c r="AP621" s="1150">
        <v>0.29848062911587497</v>
      </c>
      <c r="AQ621" s="1150">
        <v>0.30199069195644501</v>
      </c>
      <c r="AR621" s="1150">
        <v>0.26028363189322001</v>
      </c>
      <c r="AS621" s="1150">
        <v>0.22586406743940901</v>
      </c>
    </row>
    <row r="622" spans="1:45" x14ac:dyDescent="0.2">
      <c r="A622">
        <v>60581</v>
      </c>
      <c r="B622" t="s">
        <v>946</v>
      </c>
      <c r="C622" s="783">
        <v>43099</v>
      </c>
      <c r="D622">
        <v>2017</v>
      </c>
      <c r="E622" t="s">
        <v>2</v>
      </c>
      <c r="F622" t="s">
        <v>15</v>
      </c>
      <c r="G622" s="912">
        <v>31.258120999999999</v>
      </c>
      <c r="H622" s="912">
        <v>-102.26951</v>
      </c>
      <c r="I622" s="912">
        <v>5.5476320000000001</v>
      </c>
      <c r="J622" t="s">
        <v>74</v>
      </c>
      <c r="K622" t="s">
        <v>479</v>
      </c>
      <c r="L622" s="912">
        <v>213</v>
      </c>
      <c r="M622">
        <v>157.5</v>
      </c>
      <c r="N622" s="912">
        <v>1.3523809523809525</v>
      </c>
      <c r="O622" t="s">
        <v>127</v>
      </c>
      <c r="P622" t="s">
        <v>470</v>
      </c>
      <c r="Q622" t="s">
        <v>127</v>
      </c>
      <c r="R622">
        <v>180</v>
      </c>
      <c r="Y622">
        <v>71.319999999999993</v>
      </c>
      <c r="AA622">
        <v>62.79</v>
      </c>
      <c r="AB622">
        <v>45.19</v>
      </c>
      <c r="AC622" s="784">
        <v>36.077287277904233</v>
      </c>
      <c r="AD622" s="1150"/>
      <c r="AE622" s="1150"/>
      <c r="AF622" s="1150"/>
      <c r="AG622" s="1150"/>
      <c r="AH622" s="1150"/>
      <c r="AI622" s="1150"/>
      <c r="AJ622" s="1150"/>
      <c r="AK622" s="1150"/>
      <c r="AL622" s="1150"/>
      <c r="AM622" s="1150"/>
      <c r="AN622" s="1150">
        <v>0.28832572298325698</v>
      </c>
      <c r="AO622" s="1150">
        <v>0.29256649996376</v>
      </c>
      <c r="AP622" s="1150">
        <v>0.25463324370428198</v>
      </c>
      <c r="AQ622" s="1150">
        <v>0.25772414292962198</v>
      </c>
      <c r="AR622" s="1150">
        <v>0.26083858809886201</v>
      </c>
      <c r="AS622" s="1150">
        <v>0.230164528520692</v>
      </c>
    </row>
    <row r="623" spans="1:45" x14ac:dyDescent="0.2">
      <c r="A623">
        <v>60301</v>
      </c>
      <c r="B623" t="s">
        <v>1203</v>
      </c>
      <c r="C623" s="783">
        <v>43404</v>
      </c>
      <c r="D623">
        <v>2018</v>
      </c>
      <c r="E623" t="s">
        <v>72</v>
      </c>
      <c r="F623" t="s">
        <v>13</v>
      </c>
      <c r="G623" s="912">
        <v>32.921261000000001</v>
      </c>
      <c r="H623" s="912">
        <v>-106.0724</v>
      </c>
      <c r="I623" s="912">
        <v>5.7198969999999996</v>
      </c>
      <c r="J623" t="s">
        <v>74</v>
      </c>
      <c r="K623" t="s">
        <v>485</v>
      </c>
      <c r="L623" s="912">
        <v>6.5</v>
      </c>
      <c r="M623">
        <v>5.0010000000000003</v>
      </c>
      <c r="N623" s="912">
        <v>1.2997400519896021</v>
      </c>
      <c r="O623" t="s">
        <v>127</v>
      </c>
      <c r="P623" t="s">
        <v>470</v>
      </c>
      <c r="Q623" t="s">
        <v>127</v>
      </c>
      <c r="R623">
        <v>180</v>
      </c>
      <c r="AA623">
        <v>136.03</v>
      </c>
      <c r="AB623">
        <v>93.37</v>
      </c>
      <c r="AC623" s="784"/>
      <c r="AD623" s="1150"/>
      <c r="AE623" s="1150"/>
      <c r="AF623" s="1150"/>
      <c r="AG623" s="1150"/>
      <c r="AH623" s="1150"/>
      <c r="AI623" s="1150"/>
      <c r="AJ623" s="1150"/>
      <c r="AK623" s="1150"/>
      <c r="AL623" s="1150"/>
      <c r="AM623" s="1150"/>
      <c r="AN623" s="1150"/>
      <c r="AO623" s="1150"/>
      <c r="AP623" s="1150"/>
      <c r="AQ623" s="1150"/>
      <c r="AR623" s="1150"/>
      <c r="AS623" s="1150">
        <v>0.148965640661821</v>
      </c>
    </row>
    <row r="624" spans="1:45" x14ac:dyDescent="0.2">
      <c r="A624">
        <v>63214</v>
      </c>
      <c r="B624" t="s">
        <v>1204</v>
      </c>
      <c r="C624" s="783">
        <v>43281</v>
      </c>
      <c r="D624">
        <v>2018</v>
      </c>
      <c r="E624" t="s">
        <v>6</v>
      </c>
      <c r="F624" t="s">
        <v>23</v>
      </c>
      <c r="G624" s="912">
        <v>42.582391999999999</v>
      </c>
      <c r="H624" s="912">
        <v>-70.996615000000006</v>
      </c>
      <c r="I624" s="912">
        <v>3.804961</v>
      </c>
      <c r="J624" t="s">
        <v>74</v>
      </c>
      <c r="K624" t="s">
        <v>479</v>
      </c>
      <c r="L624" s="912">
        <v>6</v>
      </c>
      <c r="M624">
        <v>5.0010000000000003</v>
      </c>
      <c r="N624" s="912">
        <v>1.1997600479904018</v>
      </c>
      <c r="O624" t="s">
        <v>486</v>
      </c>
      <c r="P624" t="s">
        <v>486</v>
      </c>
      <c r="Q624">
        <v>20</v>
      </c>
      <c r="R624">
        <v>180</v>
      </c>
      <c r="S624" t="s">
        <v>582</v>
      </c>
      <c r="T624" t="s">
        <v>1205</v>
      </c>
      <c r="V624">
        <v>2019</v>
      </c>
      <c r="W624">
        <v>3</v>
      </c>
      <c r="X624">
        <v>6.6</v>
      </c>
      <c r="Y624">
        <v>29.73</v>
      </c>
      <c r="Z624">
        <v>3.94</v>
      </c>
      <c r="AC624" s="784"/>
      <c r="AD624" s="1150"/>
      <c r="AE624" s="1150"/>
      <c r="AF624" s="1150"/>
      <c r="AG624" s="1150"/>
      <c r="AH624" s="1150"/>
      <c r="AI624" s="1150"/>
      <c r="AJ624" s="1150"/>
      <c r="AK624" s="1150"/>
      <c r="AL624" s="1150"/>
      <c r="AM624" s="1150"/>
      <c r="AN624" s="1150"/>
      <c r="AO624" s="1150"/>
      <c r="AP624" s="1150"/>
      <c r="AQ624" s="1150"/>
      <c r="AR624" s="1150"/>
      <c r="AS624" s="1150">
        <v>0.173823682752034</v>
      </c>
    </row>
    <row r="625" spans="1:45" x14ac:dyDescent="0.2">
      <c r="A625">
        <v>61849</v>
      </c>
      <c r="B625" t="s">
        <v>1200</v>
      </c>
      <c r="C625" s="783">
        <v>43190</v>
      </c>
      <c r="D625">
        <v>2018</v>
      </c>
      <c r="E625" t="s">
        <v>1</v>
      </c>
      <c r="F625" t="s">
        <v>33</v>
      </c>
      <c r="G625" s="912">
        <v>36.658110999999998</v>
      </c>
      <c r="H625" s="912">
        <v>-79.303839999999994</v>
      </c>
      <c r="I625" s="912">
        <v>4.3409880000000003</v>
      </c>
      <c r="J625" t="s">
        <v>74</v>
      </c>
      <c r="K625" t="s">
        <v>479</v>
      </c>
      <c r="L625" s="912">
        <v>8</v>
      </c>
      <c r="M625">
        <v>6</v>
      </c>
      <c r="N625" s="912">
        <v>1.3333333333333333</v>
      </c>
      <c r="O625" t="s">
        <v>127</v>
      </c>
      <c r="P625" t="s">
        <v>470</v>
      </c>
      <c r="Q625" t="s">
        <v>127</v>
      </c>
      <c r="R625">
        <v>180</v>
      </c>
      <c r="Y625">
        <v>32.24</v>
      </c>
      <c r="AA625">
        <v>56.21</v>
      </c>
      <c r="AB625">
        <v>40.36</v>
      </c>
      <c r="AC625" s="784"/>
      <c r="AD625" s="1150"/>
      <c r="AE625" s="1150"/>
      <c r="AF625" s="1150"/>
      <c r="AG625" s="1150"/>
      <c r="AH625" s="1150"/>
      <c r="AI625" s="1150"/>
      <c r="AJ625" s="1150"/>
      <c r="AK625" s="1150"/>
      <c r="AL625" s="1150"/>
      <c r="AM625" s="1150"/>
      <c r="AN625" s="1150"/>
      <c r="AO625" s="1150">
        <v>0.24819254185692499</v>
      </c>
      <c r="AP625" s="1150"/>
      <c r="AQ625" s="1150"/>
      <c r="AR625" s="1150">
        <v>0.25062785388127801</v>
      </c>
      <c r="AS625" s="1150">
        <v>0.248991628614916</v>
      </c>
    </row>
    <row r="626" spans="1:45" x14ac:dyDescent="0.2">
      <c r="A626">
        <v>62241</v>
      </c>
      <c r="B626" t="s">
        <v>1201</v>
      </c>
      <c r="C626" s="783">
        <v>43373</v>
      </c>
      <c r="D626">
        <v>2018</v>
      </c>
      <c r="E626" t="s">
        <v>72</v>
      </c>
      <c r="F626" t="s">
        <v>29</v>
      </c>
      <c r="G626" s="912">
        <v>45.679792999999997</v>
      </c>
      <c r="H626" s="912">
        <v>-118.850053</v>
      </c>
      <c r="I626" s="912">
        <v>4.1779289999999998</v>
      </c>
      <c r="J626" t="s">
        <v>74</v>
      </c>
      <c r="K626" t="s">
        <v>479</v>
      </c>
      <c r="L626" s="912">
        <v>8.4</v>
      </c>
      <c r="M626">
        <v>6</v>
      </c>
      <c r="N626" s="912">
        <v>1.4000000000000001</v>
      </c>
      <c r="O626" t="s">
        <v>486</v>
      </c>
      <c r="P626" t="s">
        <v>486</v>
      </c>
      <c r="Q626">
        <v>20</v>
      </c>
      <c r="R626">
        <v>181</v>
      </c>
      <c r="Y626">
        <v>41.21</v>
      </c>
      <c r="Z626">
        <v>14.53</v>
      </c>
      <c r="AA626">
        <v>68.7</v>
      </c>
      <c r="AB626">
        <v>49.2</v>
      </c>
      <c r="AC626" s="784"/>
      <c r="AD626" s="1150"/>
      <c r="AE626" s="1150"/>
      <c r="AF626" s="1150"/>
      <c r="AG626" s="1150"/>
      <c r="AH626" s="1150"/>
      <c r="AI626" s="1150"/>
      <c r="AJ626" s="1150"/>
      <c r="AK626" s="1150"/>
      <c r="AL626" s="1150"/>
      <c r="AM626" s="1150"/>
      <c r="AN626" s="1150"/>
      <c r="AO626" s="1150">
        <v>0.219006849315068</v>
      </c>
      <c r="AP626" s="1150">
        <v>0.22624468731026101</v>
      </c>
      <c r="AQ626" s="1150">
        <v>0.21792237442922299</v>
      </c>
      <c r="AR626" s="1150">
        <v>0.218112633181126</v>
      </c>
      <c r="AS626" s="1150">
        <v>0.21740867579908599</v>
      </c>
    </row>
    <row r="627" spans="1:45" x14ac:dyDescent="0.2">
      <c r="A627">
        <v>62304</v>
      </c>
      <c r="B627" t="s">
        <v>1202</v>
      </c>
      <c r="C627" s="783">
        <v>43465</v>
      </c>
      <c r="D627">
        <v>2018</v>
      </c>
      <c r="E627" t="s">
        <v>73</v>
      </c>
      <c r="F627" t="s">
        <v>52</v>
      </c>
      <c r="G627" s="912">
        <v>35.72533</v>
      </c>
      <c r="H627" s="912">
        <v>-80.608699999999999</v>
      </c>
      <c r="I627" s="912">
        <v>4.4801710000000003</v>
      </c>
      <c r="J627" t="s">
        <v>74</v>
      </c>
      <c r="K627" t="s">
        <v>479</v>
      </c>
      <c r="L627" s="912">
        <v>9.4</v>
      </c>
      <c r="M627">
        <v>6</v>
      </c>
      <c r="N627" s="912">
        <v>1.5666666666666667</v>
      </c>
      <c r="O627" t="s">
        <v>127</v>
      </c>
      <c r="P627" t="s">
        <v>470</v>
      </c>
      <c r="Q627" t="s">
        <v>127</v>
      </c>
      <c r="R627">
        <v>179</v>
      </c>
      <c r="Y627">
        <v>31.7</v>
      </c>
      <c r="Z627">
        <v>8.39</v>
      </c>
      <c r="AA627">
        <v>80.77</v>
      </c>
      <c r="AB627">
        <v>56.82</v>
      </c>
      <c r="AC627" s="784"/>
      <c r="AD627" s="1150"/>
      <c r="AE627" s="1150"/>
      <c r="AF627" s="1150"/>
      <c r="AG627" s="1150"/>
      <c r="AH627" s="1150"/>
      <c r="AI627" s="1150"/>
      <c r="AJ627" s="1150"/>
      <c r="AK627" s="1150"/>
      <c r="AL627" s="1150"/>
      <c r="AM627" s="1150"/>
      <c r="AN627" s="1150"/>
      <c r="AO627" s="1150">
        <v>0.14410197869101901</v>
      </c>
      <c r="AP627" s="1150">
        <v>0.21757361870066699</v>
      </c>
      <c r="AQ627" s="1150">
        <v>0.212347792998477</v>
      </c>
      <c r="AR627" s="1150">
        <v>0.24417808219178</v>
      </c>
      <c r="AS627" s="1150">
        <v>0.25390030441400302</v>
      </c>
    </row>
    <row r="628" spans="1:45" x14ac:dyDescent="0.2">
      <c r="A628">
        <v>61434</v>
      </c>
      <c r="B628" t="s">
        <v>1199</v>
      </c>
      <c r="C628" s="783">
        <v>43281</v>
      </c>
      <c r="D628">
        <v>2018</v>
      </c>
      <c r="E628" t="s">
        <v>73</v>
      </c>
      <c r="F628" t="s">
        <v>260</v>
      </c>
      <c r="G628" s="912">
        <v>33.492521000000004</v>
      </c>
      <c r="H628" s="912">
        <v>-81.297510000000003</v>
      </c>
      <c r="I628" s="912">
        <v>4.6092029999999999</v>
      </c>
      <c r="J628" t="s">
        <v>74</v>
      </c>
      <c r="K628" t="s">
        <v>485</v>
      </c>
      <c r="L628" s="912">
        <v>7.7759999999999998</v>
      </c>
      <c r="M628">
        <v>6.1</v>
      </c>
      <c r="N628" s="912">
        <v>1.2747540983606558</v>
      </c>
      <c r="O628" t="s">
        <v>127</v>
      </c>
      <c r="P628" t="s">
        <v>470</v>
      </c>
      <c r="Q628" t="s">
        <v>127</v>
      </c>
      <c r="R628">
        <v>180</v>
      </c>
      <c r="Y628">
        <v>32.07</v>
      </c>
      <c r="Z628">
        <v>14.14</v>
      </c>
      <c r="AA628">
        <v>54.32</v>
      </c>
      <c r="AB628">
        <v>39.85</v>
      </c>
      <c r="AC628" s="784"/>
      <c r="AD628" s="1150"/>
      <c r="AE628" s="1150"/>
      <c r="AF628" s="1150"/>
      <c r="AG628" s="1150"/>
      <c r="AH628" s="1150"/>
      <c r="AI628" s="1150"/>
      <c r="AJ628" s="1150"/>
      <c r="AK628" s="1150"/>
      <c r="AL628" s="1150"/>
      <c r="AM628" s="1150"/>
      <c r="AN628" s="1150"/>
      <c r="AO628" s="1150">
        <v>0.209428100905756</v>
      </c>
      <c r="AP628" s="1150">
        <v>0.21492131744751999</v>
      </c>
      <c r="AQ628" s="1150">
        <v>0.223725578261846</v>
      </c>
      <c r="AR628" s="1150">
        <v>0.21414402275619401</v>
      </c>
      <c r="AS628" s="1150">
        <v>0.210756793173141</v>
      </c>
    </row>
    <row r="629" spans="1:45" x14ac:dyDescent="0.2">
      <c r="A629">
        <v>62062</v>
      </c>
      <c r="B629" t="s">
        <v>1198</v>
      </c>
      <c r="C629" s="783">
        <v>43465</v>
      </c>
      <c r="D629">
        <v>2018</v>
      </c>
      <c r="E629" t="s">
        <v>4</v>
      </c>
      <c r="F629" t="s">
        <v>31</v>
      </c>
      <c r="G629" s="912">
        <v>45.459021</v>
      </c>
      <c r="H629" s="912">
        <v>-93.265705999999994</v>
      </c>
      <c r="I629" s="912">
        <v>3.7962500000000001</v>
      </c>
      <c r="J629" t="s">
        <v>74</v>
      </c>
      <c r="K629" t="s">
        <v>479</v>
      </c>
      <c r="L629" s="912">
        <v>8.84</v>
      </c>
      <c r="M629">
        <v>6.625</v>
      </c>
      <c r="N629" s="912">
        <v>1.3343396226415094</v>
      </c>
      <c r="O629" t="s">
        <v>486</v>
      </c>
      <c r="P629" t="s">
        <v>486</v>
      </c>
      <c r="Q629">
        <v>25</v>
      </c>
      <c r="R629">
        <v>180</v>
      </c>
      <c r="S629" t="s">
        <v>582</v>
      </c>
      <c r="T629" t="s">
        <v>599</v>
      </c>
      <c r="U629" t="s">
        <v>2970</v>
      </c>
      <c r="V629">
        <v>2018</v>
      </c>
      <c r="W629">
        <v>9</v>
      </c>
      <c r="X629">
        <v>18</v>
      </c>
      <c r="Y629">
        <v>34.5</v>
      </c>
      <c r="Z629">
        <v>17.32</v>
      </c>
      <c r="AA629">
        <v>73.400000000000006</v>
      </c>
      <c r="AB629">
        <v>53.49</v>
      </c>
      <c r="AC629" s="784"/>
      <c r="AD629" s="1150"/>
      <c r="AE629" s="1150"/>
      <c r="AF629" s="1150"/>
      <c r="AG629" s="1150"/>
      <c r="AH629" s="1150"/>
      <c r="AI629" s="1150"/>
      <c r="AJ629" s="1150"/>
      <c r="AK629" s="1150"/>
      <c r="AL629" s="1150"/>
      <c r="AM629" s="1150"/>
      <c r="AN629" s="1150"/>
      <c r="AO629" s="1150">
        <v>0.15847333505643099</v>
      </c>
      <c r="AP629" s="1150">
        <v>0.18247585661752</v>
      </c>
      <c r="AQ629" s="1150">
        <v>0.191539588179546</v>
      </c>
      <c r="AR629" s="1150">
        <v>0.176703713276471</v>
      </c>
      <c r="AS629" s="1150">
        <v>0.17087964159558799</v>
      </c>
    </row>
    <row r="630" spans="1:45" x14ac:dyDescent="0.2">
      <c r="A630">
        <v>61879</v>
      </c>
      <c r="B630" t="s">
        <v>1197</v>
      </c>
      <c r="C630" s="783">
        <v>43190</v>
      </c>
      <c r="D630">
        <v>2018</v>
      </c>
      <c r="E630" t="s">
        <v>73</v>
      </c>
      <c r="F630" t="s">
        <v>27</v>
      </c>
      <c r="G630" s="912">
        <v>27.925633999999999</v>
      </c>
      <c r="H630" s="912">
        <v>-81.777576999999994</v>
      </c>
      <c r="I630" s="912">
        <v>4.9707749999999997</v>
      </c>
      <c r="J630" t="s">
        <v>74</v>
      </c>
      <c r="K630" t="s">
        <v>479</v>
      </c>
      <c r="L630" s="912">
        <v>9.3000000000000007</v>
      </c>
      <c r="M630">
        <v>7.26</v>
      </c>
      <c r="N630" s="912">
        <v>1.2809917355371903</v>
      </c>
      <c r="O630" t="s">
        <v>486</v>
      </c>
      <c r="P630" t="s">
        <v>486</v>
      </c>
      <c r="Q630">
        <v>15</v>
      </c>
      <c r="R630">
        <v>180</v>
      </c>
      <c r="Y630">
        <v>22.1</v>
      </c>
      <c r="Z630">
        <v>38.01</v>
      </c>
      <c r="AA630">
        <v>71.56</v>
      </c>
      <c r="AB630">
        <v>51.43</v>
      </c>
      <c r="AC630" s="784">
        <v>55.489493550063365</v>
      </c>
      <c r="AD630" s="1150"/>
      <c r="AE630" s="1150"/>
      <c r="AF630" s="1150"/>
      <c r="AG630" s="1150"/>
      <c r="AH630" s="1150"/>
      <c r="AI630" s="1150"/>
      <c r="AJ630" s="1150"/>
      <c r="AK630" s="1150"/>
      <c r="AL630" s="1150"/>
      <c r="AM630" s="1150"/>
      <c r="AN630" s="1150"/>
      <c r="AO630" s="1150">
        <v>0.19714580424418501</v>
      </c>
      <c r="AP630" s="1150">
        <v>0.207850361538886</v>
      </c>
      <c r="AQ630" s="1150">
        <v>0.20466181113752699</v>
      </c>
      <c r="AR630" s="1150">
        <v>0.18459816093688999</v>
      </c>
      <c r="AS630" s="1150">
        <v>0.20008616677358801</v>
      </c>
    </row>
    <row r="631" spans="1:45" x14ac:dyDescent="0.2">
      <c r="A631">
        <v>61961</v>
      </c>
      <c r="B631" t="s">
        <v>1196</v>
      </c>
      <c r="C631" s="783">
        <v>43465</v>
      </c>
      <c r="D631">
        <v>2018</v>
      </c>
      <c r="E631" t="s">
        <v>73</v>
      </c>
      <c r="F631" t="s">
        <v>260</v>
      </c>
      <c r="G631" s="912">
        <v>33.778377999999996</v>
      </c>
      <c r="H631" s="912">
        <v>-81.110251000000005</v>
      </c>
      <c r="I631" s="912">
        <v>4.5892010000000001</v>
      </c>
      <c r="J631" t="s">
        <v>74</v>
      </c>
      <c r="K631" t="s">
        <v>485</v>
      </c>
      <c r="L631" s="912">
        <v>10.47</v>
      </c>
      <c r="M631">
        <v>7.48</v>
      </c>
      <c r="N631" s="912">
        <v>1.3997326203208555</v>
      </c>
      <c r="O631" t="s">
        <v>127</v>
      </c>
      <c r="P631" t="s">
        <v>470</v>
      </c>
      <c r="Q631" t="s">
        <v>127</v>
      </c>
      <c r="R631">
        <v>180</v>
      </c>
      <c r="Y631">
        <v>32.130000000000003</v>
      </c>
      <c r="Z631">
        <v>14.31</v>
      </c>
      <c r="AA631">
        <v>117.34</v>
      </c>
      <c r="AB631">
        <v>81.900000000000006</v>
      </c>
      <c r="AC631" s="784"/>
      <c r="AD631" s="1150"/>
      <c r="AE631" s="1150"/>
      <c r="AF631" s="1150"/>
      <c r="AG631" s="1150"/>
      <c r="AH631" s="1150"/>
      <c r="AI631" s="1150"/>
      <c r="AJ631" s="1150"/>
      <c r="AK631" s="1150"/>
      <c r="AL631" s="1150"/>
      <c r="AM631" s="1150"/>
      <c r="AN631" s="1150"/>
      <c r="AO631" s="1150">
        <v>0.18129013747466599</v>
      </c>
      <c r="AP631" s="1150">
        <v>0.218402686459581</v>
      </c>
      <c r="AQ631" s="1150">
        <v>0.183823529411764</v>
      </c>
      <c r="AR631" s="1150">
        <v>0.185654897077137</v>
      </c>
      <c r="AS631" s="1150">
        <v>0.14930224891949301</v>
      </c>
    </row>
    <row r="632" spans="1:45" x14ac:dyDescent="0.2">
      <c r="A632">
        <v>61729</v>
      </c>
      <c r="B632" t="s">
        <v>1195</v>
      </c>
      <c r="C632" s="783">
        <v>43465</v>
      </c>
      <c r="D632">
        <v>2018</v>
      </c>
      <c r="E632" t="s">
        <v>1</v>
      </c>
      <c r="F632" t="s">
        <v>48</v>
      </c>
      <c r="G632" s="912">
        <v>39.837541000000002</v>
      </c>
      <c r="H632" s="912">
        <v>-84.819271000000001</v>
      </c>
      <c r="I632" s="912">
        <v>3.972988</v>
      </c>
      <c r="J632" t="s">
        <v>74</v>
      </c>
      <c r="K632" t="s">
        <v>479</v>
      </c>
      <c r="L632" s="912">
        <v>9.7498799999999992</v>
      </c>
      <c r="M632">
        <v>7.5</v>
      </c>
      <c r="N632" s="912">
        <v>1.2999839999999998</v>
      </c>
      <c r="O632" t="s">
        <v>127</v>
      </c>
      <c r="P632" t="s">
        <v>470</v>
      </c>
      <c r="Q632" t="s">
        <v>127</v>
      </c>
      <c r="R632">
        <v>180</v>
      </c>
      <c r="Y632">
        <v>32.869999999999997</v>
      </c>
      <c r="AA632">
        <v>69.83</v>
      </c>
      <c r="AB632">
        <v>49.89</v>
      </c>
      <c r="AC632" s="784"/>
      <c r="AD632" s="1150"/>
      <c r="AE632" s="1150"/>
      <c r="AF632" s="1150"/>
      <c r="AG632" s="1150"/>
      <c r="AH632" s="1150"/>
      <c r="AI632" s="1150"/>
      <c r="AJ632" s="1150"/>
      <c r="AK632" s="1150"/>
      <c r="AL632" s="1150"/>
      <c r="AM632" s="1150"/>
      <c r="AN632" s="1150"/>
      <c r="AO632" s="1150">
        <v>0.20170471841704701</v>
      </c>
      <c r="AP632" s="1150">
        <v>0.20157862780813601</v>
      </c>
      <c r="AQ632" s="1150">
        <v>0.207929984779299</v>
      </c>
      <c r="AR632" s="1150">
        <v>0.21141552511415501</v>
      </c>
      <c r="AS632" s="1150">
        <v>0.202009132420091</v>
      </c>
    </row>
    <row r="633" spans="1:45" x14ac:dyDescent="0.2">
      <c r="A633">
        <v>61907</v>
      </c>
      <c r="B633" t="s">
        <v>1194</v>
      </c>
      <c r="C633" s="783">
        <v>43404</v>
      </c>
      <c r="D633">
        <v>2018</v>
      </c>
      <c r="E633" t="s">
        <v>1</v>
      </c>
      <c r="F633" t="s">
        <v>24</v>
      </c>
      <c r="G633" s="912">
        <v>40.032086999999997</v>
      </c>
      <c r="H633" s="912">
        <v>-74.647390000000001</v>
      </c>
      <c r="I633" s="912">
        <v>4.0212519999999996</v>
      </c>
      <c r="J633" t="s">
        <v>74</v>
      </c>
      <c r="K633" t="s">
        <v>479</v>
      </c>
      <c r="L633" s="912">
        <v>9.1999999999999993</v>
      </c>
      <c r="M633">
        <v>7.5</v>
      </c>
      <c r="N633" s="912">
        <v>1.2266666666666666</v>
      </c>
      <c r="O633" t="s">
        <v>486</v>
      </c>
      <c r="P633" t="s">
        <v>486</v>
      </c>
      <c r="Q633">
        <v>25</v>
      </c>
      <c r="R633">
        <v>180</v>
      </c>
      <c r="Y633">
        <v>22.56</v>
      </c>
      <c r="AA633">
        <v>158.16</v>
      </c>
      <c r="AB633">
        <v>105.44</v>
      </c>
      <c r="AC633" s="784"/>
      <c r="AD633" s="1150"/>
      <c r="AE633" s="1150"/>
      <c r="AF633" s="1150"/>
      <c r="AG633" s="1150"/>
      <c r="AH633" s="1150"/>
      <c r="AI633" s="1150"/>
      <c r="AJ633" s="1150"/>
      <c r="AK633" s="1150"/>
      <c r="AL633" s="1150"/>
      <c r="AM633" s="1150"/>
      <c r="AN633" s="1150"/>
      <c r="AO633" s="1150">
        <v>0.13681887366818801</v>
      </c>
      <c r="AP633" s="1150">
        <v>0.17006678809957501</v>
      </c>
      <c r="AQ633" s="1150">
        <v>0.16322678843226701</v>
      </c>
      <c r="AR633" s="1150">
        <v>0.19028919330289101</v>
      </c>
      <c r="AS633" s="1150">
        <v>0.18120243531202401</v>
      </c>
    </row>
    <row r="634" spans="1:45" x14ac:dyDescent="0.2">
      <c r="A634">
        <v>64102</v>
      </c>
      <c r="B634" t="s">
        <v>1193</v>
      </c>
      <c r="C634" s="783">
        <v>43131</v>
      </c>
      <c r="D634">
        <v>2018</v>
      </c>
      <c r="E634" t="s">
        <v>5</v>
      </c>
      <c r="F634" t="s">
        <v>30</v>
      </c>
      <c r="G634" s="912">
        <v>42.986024</v>
      </c>
      <c r="H634" s="912">
        <v>-74.310604999999995</v>
      </c>
      <c r="I634" s="912">
        <v>3.7367499999999998</v>
      </c>
      <c r="J634" t="s">
        <v>74</v>
      </c>
      <c r="K634" t="s">
        <v>479</v>
      </c>
      <c r="L634" s="912">
        <v>10.4</v>
      </c>
      <c r="M634">
        <v>7.7</v>
      </c>
      <c r="N634" s="912">
        <v>1.3506493506493507</v>
      </c>
      <c r="O634" t="s">
        <v>127</v>
      </c>
      <c r="P634" t="s">
        <v>470</v>
      </c>
      <c r="Q634">
        <v>25</v>
      </c>
      <c r="R634">
        <v>180</v>
      </c>
      <c r="Y634">
        <v>35.78</v>
      </c>
      <c r="Z634">
        <v>9.86</v>
      </c>
      <c r="AC634" s="784"/>
      <c r="AD634" s="1150"/>
      <c r="AE634" s="1150"/>
      <c r="AF634" s="1150"/>
      <c r="AG634" s="1150"/>
      <c r="AH634" s="1150"/>
      <c r="AI634" s="1150"/>
      <c r="AJ634" s="1150"/>
      <c r="AK634" s="1150"/>
      <c r="AL634" s="1150"/>
      <c r="AM634" s="1150"/>
      <c r="AN634" s="1150"/>
      <c r="AO634" s="1150"/>
      <c r="AP634" s="1150">
        <v>0.182592908002744</v>
      </c>
      <c r="AQ634" s="1150">
        <v>0.151411374014113</v>
      </c>
      <c r="AR634" s="1150">
        <v>0.15877957658779501</v>
      </c>
      <c r="AS634" s="1150">
        <v>0.15657059835142001</v>
      </c>
    </row>
    <row r="635" spans="1:45" x14ac:dyDescent="0.2">
      <c r="A635">
        <v>61423</v>
      </c>
      <c r="B635" t="s">
        <v>1191</v>
      </c>
      <c r="C635" s="783">
        <v>43131</v>
      </c>
      <c r="D635">
        <v>2018</v>
      </c>
      <c r="E635" t="s">
        <v>72</v>
      </c>
      <c r="F635" t="s">
        <v>29</v>
      </c>
      <c r="G635" s="912">
        <v>42.175491000000001</v>
      </c>
      <c r="H635" s="912">
        <v>-121.69283</v>
      </c>
      <c r="I635" s="912">
        <v>4.7714819999999998</v>
      </c>
      <c r="J635" t="s">
        <v>74</v>
      </c>
      <c r="K635" t="s">
        <v>479</v>
      </c>
      <c r="L635" s="912">
        <v>10.3</v>
      </c>
      <c r="M635">
        <v>8</v>
      </c>
      <c r="N635" s="912">
        <v>1.2875000000000001</v>
      </c>
      <c r="O635" t="s">
        <v>127</v>
      </c>
      <c r="P635" t="s">
        <v>470</v>
      </c>
      <c r="Q635" t="s">
        <v>127</v>
      </c>
      <c r="R635">
        <v>180</v>
      </c>
      <c r="Y635">
        <v>41.16</v>
      </c>
      <c r="Z635">
        <v>15.02</v>
      </c>
      <c r="AA635">
        <v>62.14</v>
      </c>
      <c r="AB635">
        <v>43.6</v>
      </c>
      <c r="AC635" s="784"/>
      <c r="AD635" s="1150"/>
      <c r="AE635" s="1150"/>
      <c r="AF635" s="1150"/>
      <c r="AG635" s="1150"/>
      <c r="AH635" s="1150"/>
      <c r="AI635" s="1150"/>
      <c r="AJ635" s="1150"/>
      <c r="AK635" s="1150"/>
      <c r="AL635" s="1150"/>
      <c r="AM635" s="1150"/>
      <c r="AN635" s="1150"/>
      <c r="AO635" s="1150">
        <v>0.27915239726027402</v>
      </c>
      <c r="AP635" s="1150">
        <v>0.28149191712204003</v>
      </c>
      <c r="AQ635" s="1150">
        <v>0.27711187214611799</v>
      </c>
      <c r="AR635" s="1150">
        <v>0.28156392694063898</v>
      </c>
      <c r="AS635" s="1150">
        <v>0.25747716894977102</v>
      </c>
    </row>
    <row r="636" spans="1:45" x14ac:dyDescent="0.2">
      <c r="A636">
        <v>61433</v>
      </c>
      <c r="B636" t="s">
        <v>1189</v>
      </c>
      <c r="C636" s="783">
        <v>43281</v>
      </c>
      <c r="D636">
        <v>2018</v>
      </c>
      <c r="E636" t="s">
        <v>73</v>
      </c>
      <c r="F636" t="s">
        <v>260</v>
      </c>
      <c r="G636" s="912">
        <v>32.498320999999997</v>
      </c>
      <c r="H636" s="912">
        <v>-80.962149999999994</v>
      </c>
      <c r="I636" s="912">
        <v>4.6799400000000002</v>
      </c>
      <c r="J636" t="s">
        <v>74</v>
      </c>
      <c r="K636" t="s">
        <v>485</v>
      </c>
      <c r="L636" s="912">
        <v>10.62</v>
      </c>
      <c r="M636">
        <v>8</v>
      </c>
      <c r="N636" s="912">
        <v>1.3274999999999999</v>
      </c>
      <c r="O636" t="s">
        <v>127</v>
      </c>
      <c r="P636" t="s">
        <v>470</v>
      </c>
      <c r="Q636" t="s">
        <v>127</v>
      </c>
      <c r="R636">
        <v>180</v>
      </c>
      <c r="Y636">
        <v>32.19</v>
      </c>
      <c r="Z636">
        <v>17.61</v>
      </c>
      <c r="AA636">
        <v>56.03</v>
      </c>
      <c r="AB636">
        <v>41.1</v>
      </c>
      <c r="AC636" s="784"/>
      <c r="AD636" s="1150"/>
      <c r="AE636" s="1150"/>
      <c r="AF636" s="1150"/>
      <c r="AG636" s="1150"/>
      <c r="AH636" s="1150"/>
      <c r="AI636" s="1150"/>
      <c r="AJ636" s="1150"/>
      <c r="AK636" s="1150"/>
      <c r="AL636" s="1150"/>
      <c r="AM636" s="1150"/>
      <c r="AN636" s="1150"/>
      <c r="AO636" s="1150">
        <v>0.225470890410958</v>
      </c>
      <c r="AP636" s="1150">
        <v>0.23076047358834201</v>
      </c>
      <c r="AQ636" s="1150">
        <v>0.228724315068493</v>
      </c>
      <c r="AR636" s="1150">
        <v>0.229038242009132</v>
      </c>
      <c r="AS636" s="1150">
        <v>0.20954623287671201</v>
      </c>
    </row>
    <row r="637" spans="1:45" x14ac:dyDescent="0.2">
      <c r="A637">
        <v>62272</v>
      </c>
      <c r="B637" t="s">
        <v>1190</v>
      </c>
      <c r="C637" s="783">
        <v>43465</v>
      </c>
      <c r="D637">
        <v>2018</v>
      </c>
      <c r="E637" t="s">
        <v>72</v>
      </c>
      <c r="F637" t="s">
        <v>29</v>
      </c>
      <c r="G637" s="912">
        <v>42.379530000000003</v>
      </c>
      <c r="H637" s="912">
        <v>-121.02187000000001</v>
      </c>
      <c r="I637" s="912">
        <v>4.6815879999999996</v>
      </c>
      <c r="J637" t="s">
        <v>74</v>
      </c>
      <c r="K637" t="s">
        <v>479</v>
      </c>
      <c r="L637" s="912">
        <v>11.1</v>
      </c>
      <c r="M637">
        <v>8</v>
      </c>
      <c r="N637" s="912">
        <v>1.3875</v>
      </c>
      <c r="O637" t="s">
        <v>127</v>
      </c>
      <c r="P637" t="s">
        <v>470</v>
      </c>
      <c r="Q637" t="s">
        <v>127</v>
      </c>
      <c r="R637">
        <v>180</v>
      </c>
      <c r="Y637">
        <v>39.92</v>
      </c>
      <c r="Z637">
        <v>14.53</v>
      </c>
      <c r="AA637">
        <v>85.24</v>
      </c>
      <c r="AB637">
        <v>57.72</v>
      </c>
      <c r="AC637" s="784"/>
      <c r="AD637" s="1150"/>
      <c r="AE637" s="1150"/>
      <c r="AF637" s="1150"/>
      <c r="AG637" s="1150"/>
      <c r="AH637" s="1150"/>
      <c r="AI637" s="1150"/>
      <c r="AJ637" s="1150"/>
      <c r="AK637" s="1150"/>
      <c r="AL637" s="1150"/>
      <c r="AM637" s="1150"/>
      <c r="AN637" s="1150"/>
      <c r="AO637" s="1150">
        <v>0.25786244292237398</v>
      </c>
      <c r="AP637" s="1150">
        <v>0.29303278688524498</v>
      </c>
      <c r="AQ637" s="1150">
        <v>0.28046518264840098</v>
      </c>
      <c r="AR637" s="1150">
        <v>0.30694920091324202</v>
      </c>
      <c r="AS637" s="1150">
        <v>0.259403538812785</v>
      </c>
    </row>
    <row r="638" spans="1:45" x14ac:dyDescent="0.2">
      <c r="A638">
        <v>62406</v>
      </c>
      <c r="B638" t="s">
        <v>1192</v>
      </c>
      <c r="C638" s="783">
        <v>43251</v>
      </c>
      <c r="D638">
        <v>2018</v>
      </c>
      <c r="E638" t="s">
        <v>72</v>
      </c>
      <c r="F638" t="s">
        <v>13</v>
      </c>
      <c r="G638" s="912">
        <v>35.524940999999998</v>
      </c>
      <c r="H638" s="912">
        <v>-108.769621</v>
      </c>
      <c r="I638" s="912">
        <v>5.4255370000000003</v>
      </c>
      <c r="J638" t="s">
        <v>74</v>
      </c>
      <c r="K638" t="s">
        <v>479</v>
      </c>
      <c r="L638" s="912">
        <v>9.8000000000000007</v>
      </c>
      <c r="M638">
        <v>8</v>
      </c>
      <c r="N638" s="912">
        <v>1.2250000000000001</v>
      </c>
      <c r="O638" t="s">
        <v>127</v>
      </c>
      <c r="P638" t="s">
        <v>470</v>
      </c>
      <c r="Q638" t="s">
        <v>127</v>
      </c>
      <c r="R638">
        <v>180</v>
      </c>
      <c r="Y638">
        <v>27.21</v>
      </c>
      <c r="Z638">
        <v>13.57</v>
      </c>
      <c r="AA638">
        <v>70.44</v>
      </c>
      <c r="AB638">
        <v>49.87</v>
      </c>
      <c r="AC638" s="784">
        <v>43.929182393800147</v>
      </c>
      <c r="AD638" s="1150"/>
      <c r="AE638" s="1150"/>
      <c r="AF638" s="1150"/>
      <c r="AG638" s="1150"/>
      <c r="AH638" s="1150"/>
      <c r="AI638" s="1150"/>
      <c r="AJ638" s="1150"/>
      <c r="AK638" s="1150"/>
      <c r="AL638" s="1150"/>
      <c r="AM638" s="1150"/>
      <c r="AN638" s="1150"/>
      <c r="AO638" s="1150">
        <v>0.24774543378995401</v>
      </c>
      <c r="AP638" s="1150">
        <v>0.24456397996356999</v>
      </c>
      <c r="AQ638" s="1150">
        <v>0.206264269406392</v>
      </c>
      <c r="AR638" s="1150">
        <v>0.20219748858447401</v>
      </c>
      <c r="AS638" s="1150">
        <v>0.19607591324200899</v>
      </c>
    </row>
    <row r="639" spans="1:45" x14ac:dyDescent="0.2">
      <c r="A639">
        <v>61954</v>
      </c>
      <c r="B639" t="s">
        <v>1188</v>
      </c>
      <c r="C639" s="783">
        <v>43281</v>
      </c>
      <c r="D639">
        <v>2018</v>
      </c>
      <c r="E639" t="s">
        <v>4</v>
      </c>
      <c r="F639" t="s">
        <v>265</v>
      </c>
      <c r="G639" s="912">
        <v>42.707121000000001</v>
      </c>
      <c r="H639" s="912">
        <v>-84.70008</v>
      </c>
      <c r="I639" s="912">
        <v>3.7894779999999999</v>
      </c>
      <c r="J639" t="s">
        <v>74</v>
      </c>
      <c r="K639" t="s">
        <v>479</v>
      </c>
      <c r="L639" s="912">
        <v>9.9</v>
      </c>
      <c r="M639">
        <v>8.1</v>
      </c>
      <c r="N639" s="912">
        <v>1.2222222222222223</v>
      </c>
      <c r="O639" t="s">
        <v>127</v>
      </c>
      <c r="P639" t="s">
        <v>470</v>
      </c>
      <c r="Q639" t="s">
        <v>127</v>
      </c>
      <c r="R639">
        <v>180</v>
      </c>
      <c r="Y639">
        <v>34</v>
      </c>
      <c r="Z639">
        <v>14.79</v>
      </c>
      <c r="AA639">
        <v>72.98</v>
      </c>
      <c r="AB639">
        <v>51.93</v>
      </c>
      <c r="AC639" s="784"/>
      <c r="AD639" s="1150"/>
      <c r="AE639" s="1150"/>
      <c r="AF639" s="1150"/>
      <c r="AG639" s="1150"/>
      <c r="AH639" s="1150"/>
      <c r="AI639" s="1150"/>
      <c r="AJ639" s="1150"/>
      <c r="AK639" s="1150"/>
      <c r="AL639" s="1150"/>
      <c r="AM639" s="1150"/>
      <c r="AN639" s="1150"/>
      <c r="AO639" s="1150">
        <v>0.181295450701843</v>
      </c>
      <c r="AP639" s="1150">
        <v>0.202823877307787</v>
      </c>
      <c r="AQ639" s="1150">
        <v>0.20115282710412</v>
      </c>
      <c r="AR639" s="1150">
        <v>0.19280962850217001</v>
      </c>
      <c r="AS639" s="1150">
        <v>0.18736963752184399</v>
      </c>
    </row>
    <row r="640" spans="1:45" x14ac:dyDescent="0.2">
      <c r="A640">
        <v>61588</v>
      </c>
      <c r="B640" t="s">
        <v>1187</v>
      </c>
      <c r="C640" s="783">
        <v>43281</v>
      </c>
      <c r="D640">
        <v>2018</v>
      </c>
      <c r="E640" t="s">
        <v>3</v>
      </c>
      <c r="F640" t="s">
        <v>32</v>
      </c>
      <c r="G640" s="912">
        <v>39.118091</v>
      </c>
      <c r="H640" s="912">
        <v>-94.289739999999995</v>
      </c>
      <c r="I640" s="912">
        <v>4.2353209999999999</v>
      </c>
      <c r="J640" t="s">
        <v>74</v>
      </c>
      <c r="K640" t="s">
        <v>479</v>
      </c>
      <c r="L640" s="912">
        <v>10.87</v>
      </c>
      <c r="M640">
        <v>8.4</v>
      </c>
      <c r="N640" s="912">
        <v>1.2940476190476189</v>
      </c>
      <c r="O640" t="s">
        <v>486</v>
      </c>
      <c r="P640" t="s">
        <v>486</v>
      </c>
      <c r="Q640">
        <v>25</v>
      </c>
      <c r="R640">
        <v>180</v>
      </c>
      <c r="Y640">
        <v>36.33</v>
      </c>
      <c r="Z640">
        <v>29.59</v>
      </c>
      <c r="AA640">
        <v>66.14</v>
      </c>
      <c r="AB640">
        <v>47.47</v>
      </c>
      <c r="AC640" s="784"/>
      <c r="AD640" s="1150"/>
      <c r="AE640" s="1150"/>
      <c r="AF640" s="1150"/>
      <c r="AG640" s="1150"/>
      <c r="AH640" s="1150"/>
      <c r="AI640" s="1150"/>
      <c r="AJ640" s="1150"/>
      <c r="AK640" s="1150"/>
      <c r="AL640" s="1150"/>
      <c r="AM640" s="1150"/>
      <c r="AN640" s="1150"/>
      <c r="AO640" s="1150">
        <v>0.19884757555990401</v>
      </c>
      <c r="AP640" s="1150">
        <v>0.19929362910920201</v>
      </c>
      <c r="AQ640" s="1150">
        <v>0.19982604914111701</v>
      </c>
      <c r="AR640" s="1150">
        <v>0.214109045444661</v>
      </c>
      <c r="AS640" s="1150">
        <v>0.20689280278321301</v>
      </c>
    </row>
    <row r="641" spans="1:45" x14ac:dyDescent="0.2">
      <c r="A641">
        <v>61601</v>
      </c>
      <c r="B641" t="s">
        <v>1186</v>
      </c>
      <c r="C641" s="783">
        <v>43251</v>
      </c>
      <c r="D641">
        <v>2018</v>
      </c>
      <c r="E641" t="s">
        <v>1</v>
      </c>
      <c r="F641" t="s">
        <v>24</v>
      </c>
      <c r="G641" s="912">
        <v>40.453864000000003</v>
      </c>
      <c r="H641" s="912">
        <v>-74.863029999999995</v>
      </c>
      <c r="I641" s="912">
        <v>3.971924</v>
      </c>
      <c r="J641" t="s">
        <v>74</v>
      </c>
      <c r="K641" t="s">
        <v>479</v>
      </c>
      <c r="L641" s="912">
        <v>9.99</v>
      </c>
      <c r="M641">
        <v>8.4</v>
      </c>
      <c r="N641" s="912">
        <v>1.1892857142857143</v>
      </c>
      <c r="O641" t="s">
        <v>486</v>
      </c>
      <c r="P641" t="s">
        <v>486</v>
      </c>
      <c r="Q641">
        <v>25</v>
      </c>
      <c r="R641">
        <v>180</v>
      </c>
      <c r="Y641">
        <v>23.98</v>
      </c>
      <c r="AA641">
        <v>122.75</v>
      </c>
      <c r="AB641">
        <v>83.59</v>
      </c>
      <c r="AC641" s="784"/>
      <c r="AD641" s="1150"/>
      <c r="AE641" s="1150"/>
      <c r="AF641" s="1150"/>
      <c r="AG641" s="1150"/>
      <c r="AH641" s="1150"/>
      <c r="AI641" s="1150"/>
      <c r="AJ641" s="1150"/>
      <c r="AK641" s="1150"/>
      <c r="AL641" s="1150"/>
      <c r="AM641" s="1150"/>
      <c r="AN641" s="1150"/>
      <c r="AO641" s="1150">
        <v>0.166313328984561</v>
      </c>
      <c r="AP641" s="1150">
        <v>0.16133229247983299</v>
      </c>
      <c r="AQ641" s="1150">
        <v>0.166055120678408</v>
      </c>
      <c r="AR641" s="1150">
        <v>0.17211622091758999</v>
      </c>
      <c r="AS641" s="1150">
        <v>0.16604153076755801</v>
      </c>
    </row>
    <row r="642" spans="1:45" x14ac:dyDescent="0.2">
      <c r="A642">
        <v>61600</v>
      </c>
      <c r="B642" t="s">
        <v>1184</v>
      </c>
      <c r="C642" s="783">
        <v>43343</v>
      </c>
      <c r="D642">
        <v>2018</v>
      </c>
      <c r="E642" t="s">
        <v>1</v>
      </c>
      <c r="F642" t="s">
        <v>24</v>
      </c>
      <c r="G642" s="912">
        <v>40.444372000000001</v>
      </c>
      <c r="H642" s="912">
        <v>-74.243380000000002</v>
      </c>
      <c r="I642" s="912">
        <v>3.9527030000000001</v>
      </c>
      <c r="J642" t="s">
        <v>74</v>
      </c>
      <c r="K642" t="s">
        <v>479</v>
      </c>
      <c r="L642" s="912">
        <v>10.69</v>
      </c>
      <c r="M642">
        <v>8.8000000000000007</v>
      </c>
      <c r="N642" s="912">
        <v>1.2147727272727271</v>
      </c>
      <c r="O642" t="s">
        <v>486</v>
      </c>
      <c r="P642" t="s">
        <v>486</v>
      </c>
      <c r="Q642">
        <v>12</v>
      </c>
      <c r="R642">
        <v>180</v>
      </c>
      <c r="Y642">
        <v>23.94</v>
      </c>
      <c r="AA642">
        <v>113.82</v>
      </c>
      <c r="AB642">
        <v>77.739999999999995</v>
      </c>
      <c r="AC642" s="784"/>
      <c r="AD642" s="1150"/>
      <c r="AE642" s="1150"/>
      <c r="AF642" s="1150"/>
      <c r="AG642" s="1150"/>
      <c r="AH642" s="1150"/>
      <c r="AI642" s="1150"/>
      <c r="AJ642" s="1150"/>
      <c r="AK642" s="1150"/>
      <c r="AL642" s="1150"/>
      <c r="AM642" s="1150"/>
      <c r="AN642" s="1150"/>
      <c r="AO642" s="1150">
        <v>0.17949616023246101</v>
      </c>
      <c r="AP642" s="1150">
        <v>0.170014696141745</v>
      </c>
      <c r="AQ642" s="1150">
        <v>0.17582503113324999</v>
      </c>
      <c r="AR642" s="1150">
        <v>0.18487961809879599</v>
      </c>
      <c r="AS642" s="1150">
        <v>0.17630500207555</v>
      </c>
    </row>
    <row r="643" spans="1:45" x14ac:dyDescent="0.2">
      <c r="A643">
        <v>61965</v>
      </c>
      <c r="B643" t="s">
        <v>1185</v>
      </c>
      <c r="C643" s="783">
        <v>43404</v>
      </c>
      <c r="D643">
        <v>2018</v>
      </c>
      <c r="E643" t="s">
        <v>1</v>
      </c>
      <c r="F643" t="s">
        <v>24</v>
      </c>
      <c r="G643" s="912">
        <v>40.522818000000001</v>
      </c>
      <c r="H643" s="912">
        <v>-74.94417</v>
      </c>
      <c r="I643" s="912">
        <v>3.9635220000000002</v>
      </c>
      <c r="J643" t="s">
        <v>74</v>
      </c>
      <c r="K643" t="s">
        <v>479</v>
      </c>
      <c r="L643" s="912">
        <v>9.9969999999999999</v>
      </c>
      <c r="M643">
        <v>8.8000000000000007</v>
      </c>
      <c r="N643" s="912">
        <v>1.1360227272727272</v>
      </c>
      <c r="O643" t="s">
        <v>486</v>
      </c>
      <c r="P643" t="s">
        <v>486</v>
      </c>
      <c r="Q643">
        <v>20</v>
      </c>
      <c r="R643">
        <v>180</v>
      </c>
      <c r="Y643">
        <v>24.03</v>
      </c>
      <c r="AA643">
        <v>104.45</v>
      </c>
      <c r="AB643">
        <v>71.64</v>
      </c>
      <c r="AC643" s="784"/>
      <c r="AD643" s="1150"/>
      <c r="AE643" s="1150"/>
      <c r="AF643" s="1150"/>
      <c r="AG643" s="1150"/>
      <c r="AH643" s="1150"/>
      <c r="AI643" s="1150"/>
      <c r="AJ643" s="1150"/>
      <c r="AK643" s="1150"/>
      <c r="AL643" s="1150"/>
      <c r="AM643" s="1150"/>
      <c r="AN643" s="1150"/>
      <c r="AO643" s="1150">
        <v>0.17456672893316699</v>
      </c>
      <c r="AP643" s="1150">
        <v>0.16428371833084901</v>
      </c>
      <c r="AQ643" s="1150">
        <v>0.17189445828144401</v>
      </c>
      <c r="AR643" s="1150">
        <v>0.17911996679119899</v>
      </c>
      <c r="AS643" s="1150">
        <v>0.171686903279369</v>
      </c>
    </row>
    <row r="644" spans="1:45" x14ac:dyDescent="0.2">
      <c r="A644">
        <v>61631</v>
      </c>
      <c r="B644" t="s">
        <v>1183</v>
      </c>
      <c r="C644" s="783">
        <v>43131</v>
      </c>
      <c r="D644">
        <v>2018</v>
      </c>
      <c r="E644" t="s">
        <v>72</v>
      </c>
      <c r="F644" t="s">
        <v>29</v>
      </c>
      <c r="G644" s="912">
        <v>42.610731999999999</v>
      </c>
      <c r="H644" s="912">
        <v>-121.86121</v>
      </c>
      <c r="I644" s="912">
        <v>4.7181610000000003</v>
      </c>
      <c r="J644" t="s">
        <v>74</v>
      </c>
      <c r="K644" t="s">
        <v>479</v>
      </c>
      <c r="L644" s="912">
        <v>14</v>
      </c>
      <c r="M644">
        <v>9.9</v>
      </c>
      <c r="N644" s="912">
        <v>1.4141414141414141</v>
      </c>
      <c r="O644" t="s">
        <v>486</v>
      </c>
      <c r="P644" t="s">
        <v>486</v>
      </c>
      <c r="Q644">
        <v>28</v>
      </c>
      <c r="R644">
        <v>180</v>
      </c>
      <c r="Y644">
        <v>43.09</v>
      </c>
      <c r="Z644">
        <v>12.9</v>
      </c>
      <c r="AA644">
        <v>68.599999999999994</v>
      </c>
      <c r="AB644">
        <v>49.06</v>
      </c>
      <c r="AC644" s="784"/>
      <c r="AD644" s="1150"/>
      <c r="AE644" s="1150"/>
      <c r="AF644" s="1150"/>
      <c r="AG644" s="1150"/>
      <c r="AH644" s="1150"/>
      <c r="AI644" s="1150"/>
      <c r="AJ644" s="1150"/>
      <c r="AK644" s="1150"/>
      <c r="AL644" s="1150"/>
      <c r="AM644" s="1150"/>
      <c r="AN644" s="1150"/>
      <c r="AO644" s="1150">
        <v>0.22421705640883699</v>
      </c>
      <c r="AP644" s="1150">
        <v>0.23741513495611799</v>
      </c>
      <c r="AQ644" s="1150">
        <v>0.22307550389742101</v>
      </c>
      <c r="AR644" s="1150">
        <v>0.235252064019187</v>
      </c>
      <c r="AS644" s="1150">
        <v>0.22125363221253599</v>
      </c>
    </row>
    <row r="645" spans="1:45" x14ac:dyDescent="0.2">
      <c r="A645">
        <v>61281</v>
      </c>
      <c r="B645" t="s">
        <v>1176</v>
      </c>
      <c r="C645" s="783">
        <v>43373</v>
      </c>
      <c r="D645">
        <v>2018</v>
      </c>
      <c r="E645" t="s">
        <v>72</v>
      </c>
      <c r="F645" t="s">
        <v>29</v>
      </c>
      <c r="G645" s="912">
        <v>44.060814000000001</v>
      </c>
      <c r="H645" s="912">
        <v>-121.23721</v>
      </c>
      <c r="I645" s="912">
        <v>4.5099559999999999</v>
      </c>
      <c r="J645" t="s">
        <v>74</v>
      </c>
      <c r="K645" t="s">
        <v>479</v>
      </c>
      <c r="L645" s="912">
        <v>13</v>
      </c>
      <c r="M645">
        <v>10</v>
      </c>
      <c r="N645" s="912">
        <v>1.3</v>
      </c>
      <c r="O645" t="s">
        <v>127</v>
      </c>
      <c r="P645" t="s">
        <v>470</v>
      </c>
      <c r="Q645" t="s">
        <v>127</v>
      </c>
      <c r="R645">
        <v>180</v>
      </c>
      <c r="Y645">
        <v>41.66</v>
      </c>
      <c r="Z645">
        <v>14.98</v>
      </c>
      <c r="AA645">
        <v>72.709999999999994</v>
      </c>
      <c r="AB645">
        <v>50.12</v>
      </c>
      <c r="AC645" s="784"/>
      <c r="AD645" s="1150"/>
      <c r="AE645" s="1150"/>
      <c r="AF645" s="1150"/>
      <c r="AG645" s="1150"/>
      <c r="AH645" s="1150"/>
      <c r="AI645" s="1150"/>
      <c r="AJ645" s="1150"/>
      <c r="AK645" s="1150"/>
      <c r="AL645" s="1150"/>
      <c r="AM645" s="1150"/>
      <c r="AN645" s="1150"/>
      <c r="AO645" s="1150">
        <v>0.25876712328767099</v>
      </c>
      <c r="AP645" s="1150">
        <v>0.26873861566484503</v>
      </c>
      <c r="AQ645" s="1150">
        <v>0.264794520547945</v>
      </c>
      <c r="AR645" s="1150">
        <v>0.27207762557077603</v>
      </c>
      <c r="AS645" s="1150">
        <v>0.245924657534246</v>
      </c>
    </row>
    <row r="646" spans="1:45" x14ac:dyDescent="0.2">
      <c r="A646">
        <v>61345</v>
      </c>
      <c r="B646" t="s">
        <v>1172</v>
      </c>
      <c r="C646" s="783">
        <v>43343</v>
      </c>
      <c r="D646">
        <v>2018</v>
      </c>
      <c r="E646" t="s">
        <v>72</v>
      </c>
      <c r="F646" t="s">
        <v>29</v>
      </c>
      <c r="G646" s="912">
        <v>45.587121000000003</v>
      </c>
      <c r="H646" s="912">
        <v>-120.59587000000001</v>
      </c>
      <c r="I646" s="912">
        <v>4.3809880000000003</v>
      </c>
      <c r="J646" t="s">
        <v>74</v>
      </c>
      <c r="K646" t="s">
        <v>479</v>
      </c>
      <c r="L646" s="912">
        <v>12.5</v>
      </c>
      <c r="M646">
        <v>10</v>
      </c>
      <c r="N646" s="912">
        <v>1.25</v>
      </c>
      <c r="O646" t="s">
        <v>127</v>
      </c>
      <c r="P646" t="s">
        <v>470</v>
      </c>
      <c r="Q646" t="s">
        <v>127</v>
      </c>
      <c r="R646">
        <v>180</v>
      </c>
      <c r="AA646">
        <v>72.86</v>
      </c>
      <c r="AB646">
        <v>50.94</v>
      </c>
      <c r="AC646" s="784"/>
      <c r="AD646" s="1150"/>
      <c r="AE646" s="1150"/>
      <c r="AF646" s="1150"/>
      <c r="AG646" s="1150"/>
      <c r="AH646" s="1150"/>
      <c r="AI646" s="1150"/>
      <c r="AJ646" s="1150"/>
      <c r="AK646" s="1150"/>
      <c r="AL646" s="1150"/>
      <c r="AM646" s="1150"/>
      <c r="AN646" s="1150"/>
      <c r="AO646" s="1150">
        <v>0.21490867579908601</v>
      </c>
      <c r="AP646" s="1150">
        <v>0.24781420765027301</v>
      </c>
      <c r="AQ646" s="1150">
        <v>0.26027397260273899</v>
      </c>
      <c r="AR646" s="1150">
        <v>0.209874429223744</v>
      </c>
      <c r="AS646" s="1150">
        <v>0.22317351598173499</v>
      </c>
    </row>
    <row r="647" spans="1:45" x14ac:dyDescent="0.2">
      <c r="A647">
        <v>61424</v>
      </c>
      <c r="B647" t="s">
        <v>1171</v>
      </c>
      <c r="C647" s="783">
        <v>43190</v>
      </c>
      <c r="D647">
        <v>2018</v>
      </c>
      <c r="E647" t="s">
        <v>72</v>
      </c>
      <c r="F647" t="s">
        <v>29</v>
      </c>
      <c r="G647" s="912">
        <v>42.238888000000003</v>
      </c>
      <c r="H647" s="912">
        <v>-121.58581</v>
      </c>
      <c r="I647" s="912">
        <v>4.7318499999999997</v>
      </c>
      <c r="J647" t="s">
        <v>74</v>
      </c>
      <c r="K647" t="s">
        <v>479</v>
      </c>
      <c r="L647" s="912">
        <v>14</v>
      </c>
      <c r="M647">
        <v>10</v>
      </c>
      <c r="N647" s="912">
        <v>1.4</v>
      </c>
      <c r="O647" t="s">
        <v>127</v>
      </c>
      <c r="P647" t="s">
        <v>470</v>
      </c>
      <c r="Q647" t="s">
        <v>127</v>
      </c>
      <c r="R647">
        <v>180</v>
      </c>
      <c r="Y647">
        <v>41.39</v>
      </c>
      <c r="Z647">
        <v>14.69</v>
      </c>
      <c r="AA647">
        <v>63.34</v>
      </c>
      <c r="AB647">
        <v>44.52</v>
      </c>
      <c r="AC647" s="784"/>
      <c r="AD647" s="1150"/>
      <c r="AE647" s="1150"/>
      <c r="AF647" s="1150"/>
      <c r="AG647" s="1150"/>
      <c r="AH647" s="1150"/>
      <c r="AI647" s="1150"/>
      <c r="AJ647" s="1150"/>
      <c r="AK647" s="1150"/>
      <c r="AL647" s="1150"/>
      <c r="AM647" s="1150"/>
      <c r="AN647" s="1150"/>
      <c r="AO647" s="1150">
        <v>0.28166666666666601</v>
      </c>
      <c r="AP647" s="1150">
        <v>0.30553278688524499</v>
      </c>
      <c r="AQ647" s="1150">
        <v>0.298641552511415</v>
      </c>
      <c r="AR647" s="1150">
        <v>0.307728310502283</v>
      </c>
      <c r="AS647" s="1150">
        <v>0.27026255707762498</v>
      </c>
    </row>
    <row r="648" spans="1:45" x14ac:dyDescent="0.2">
      <c r="A648">
        <v>61496</v>
      </c>
      <c r="B648" t="s">
        <v>1174</v>
      </c>
      <c r="C648" s="783">
        <v>43311</v>
      </c>
      <c r="D648">
        <v>2018</v>
      </c>
      <c r="E648" t="s">
        <v>72</v>
      </c>
      <c r="F648" t="s">
        <v>29</v>
      </c>
      <c r="G648" s="912">
        <v>44.673951000000002</v>
      </c>
      <c r="H648" s="912">
        <v>-121.12296000000001</v>
      </c>
      <c r="I648" s="912">
        <v>4.4257549999999997</v>
      </c>
      <c r="J648" t="s">
        <v>74</v>
      </c>
      <c r="K648" t="s">
        <v>479</v>
      </c>
      <c r="L648" s="912">
        <v>13</v>
      </c>
      <c r="M648">
        <v>10</v>
      </c>
      <c r="N648" s="912">
        <v>1.3</v>
      </c>
      <c r="O648" t="s">
        <v>127</v>
      </c>
      <c r="P648" t="s">
        <v>470</v>
      </c>
      <c r="Q648" t="s">
        <v>127</v>
      </c>
      <c r="R648">
        <v>180</v>
      </c>
      <c r="Y648">
        <v>40.380000000000003</v>
      </c>
      <c r="Z648">
        <v>15.41</v>
      </c>
      <c r="AA648">
        <v>63.18</v>
      </c>
      <c r="AB648">
        <v>44.42</v>
      </c>
      <c r="AC648" s="784"/>
      <c r="AD648" s="1150"/>
      <c r="AE648" s="1150"/>
      <c r="AF648" s="1150"/>
      <c r="AG648" s="1150"/>
      <c r="AH648" s="1150"/>
      <c r="AI648" s="1150"/>
      <c r="AJ648" s="1150"/>
      <c r="AK648" s="1150"/>
      <c r="AL648" s="1150"/>
      <c r="AM648" s="1150"/>
      <c r="AN648" s="1150"/>
      <c r="AO648" s="1150">
        <v>0.23726027397260199</v>
      </c>
      <c r="AP648" s="1150">
        <v>0.26705373406193</v>
      </c>
      <c r="AQ648" s="1150">
        <v>0.25006849315068402</v>
      </c>
      <c r="AR648" s="1150">
        <v>0.260022831050228</v>
      </c>
      <c r="AS648" s="1150">
        <v>0.22923515981735099</v>
      </c>
    </row>
    <row r="649" spans="1:45" x14ac:dyDescent="0.2">
      <c r="A649">
        <v>61497</v>
      </c>
      <c r="B649" t="s">
        <v>1175</v>
      </c>
      <c r="C649" s="783">
        <v>43343</v>
      </c>
      <c r="D649">
        <v>2018</v>
      </c>
      <c r="E649" t="s">
        <v>72</v>
      </c>
      <c r="F649" t="s">
        <v>29</v>
      </c>
      <c r="G649" s="912">
        <v>44.619211</v>
      </c>
      <c r="H649" s="912">
        <v>-121.20626</v>
      </c>
      <c r="I649" s="912">
        <v>4.4034199999999997</v>
      </c>
      <c r="J649" t="s">
        <v>74</v>
      </c>
      <c r="K649" t="s">
        <v>479</v>
      </c>
      <c r="L649" s="912">
        <v>13</v>
      </c>
      <c r="M649">
        <v>10</v>
      </c>
      <c r="N649" s="912">
        <v>1.3</v>
      </c>
      <c r="O649" t="s">
        <v>127</v>
      </c>
      <c r="P649" t="s">
        <v>470</v>
      </c>
      <c r="Q649" t="s">
        <v>127</v>
      </c>
      <c r="R649">
        <v>180</v>
      </c>
      <c r="Y649">
        <v>39.86</v>
      </c>
      <c r="Z649">
        <v>15.56</v>
      </c>
      <c r="AA649">
        <v>67.239999999999995</v>
      </c>
      <c r="AB649">
        <v>46.86</v>
      </c>
      <c r="AC649" s="784"/>
      <c r="AD649" s="1150"/>
      <c r="AE649" s="1150"/>
      <c r="AF649" s="1150"/>
      <c r="AG649" s="1150"/>
      <c r="AH649" s="1150"/>
      <c r="AI649" s="1150"/>
      <c r="AJ649" s="1150"/>
      <c r="AK649" s="1150"/>
      <c r="AL649" s="1150"/>
      <c r="AM649" s="1150"/>
      <c r="AN649" s="1150"/>
      <c r="AO649" s="1150">
        <v>0.23680365296803599</v>
      </c>
      <c r="AP649" s="1150">
        <v>0.26107695810564602</v>
      </c>
      <c r="AQ649" s="1150">
        <v>0.25434931506849301</v>
      </c>
      <c r="AR649" s="1150">
        <v>0.26562785388127802</v>
      </c>
      <c r="AS649" s="1150">
        <v>0.24864155251141501</v>
      </c>
    </row>
    <row r="650" spans="1:45" x14ac:dyDescent="0.2">
      <c r="A650">
        <v>61557</v>
      </c>
      <c r="B650" t="s">
        <v>1169</v>
      </c>
      <c r="C650" s="783">
        <v>43159</v>
      </c>
      <c r="D650">
        <v>2018</v>
      </c>
      <c r="E650" t="s">
        <v>72</v>
      </c>
      <c r="F650" t="s">
        <v>13</v>
      </c>
      <c r="G650" s="912">
        <v>35.079140000000002</v>
      </c>
      <c r="H650" s="912">
        <v>-106.86517000000001</v>
      </c>
      <c r="I650" s="912">
        <v>5.6324240000000003</v>
      </c>
      <c r="J650" t="s">
        <v>74</v>
      </c>
      <c r="K650" t="s">
        <v>479</v>
      </c>
      <c r="L650" s="912">
        <v>12.497549999999999</v>
      </c>
      <c r="M650">
        <v>10</v>
      </c>
      <c r="N650" s="912">
        <v>1.2497549999999999</v>
      </c>
      <c r="O650" t="s">
        <v>127</v>
      </c>
      <c r="P650" t="s">
        <v>470</v>
      </c>
      <c r="Q650" t="s">
        <v>127</v>
      </c>
      <c r="R650">
        <v>180</v>
      </c>
      <c r="Y650">
        <v>28.71</v>
      </c>
      <c r="Z650">
        <v>15.58</v>
      </c>
      <c r="AA650">
        <v>44.75</v>
      </c>
      <c r="AB650">
        <v>31.95</v>
      </c>
      <c r="AC650" s="784"/>
      <c r="AD650" s="1150"/>
      <c r="AE650" s="1150"/>
      <c r="AF650" s="1150"/>
      <c r="AG650" s="1150"/>
      <c r="AH650" s="1150"/>
      <c r="AI650" s="1150"/>
      <c r="AJ650" s="1150"/>
      <c r="AK650" s="1150"/>
      <c r="AL650" s="1150"/>
      <c r="AM650" s="1150"/>
      <c r="AN650" s="1150"/>
      <c r="AO650" s="1150">
        <v>0.276038812785388</v>
      </c>
      <c r="AP650" s="1150">
        <v>0.29480874316939798</v>
      </c>
      <c r="AQ650" s="1150">
        <v>0.31592465753424598</v>
      </c>
      <c r="AR650" s="1150">
        <v>0.31761415525114101</v>
      </c>
      <c r="AS650" s="1150">
        <v>0.308892694063926</v>
      </c>
    </row>
    <row r="651" spans="1:45" x14ac:dyDescent="0.2">
      <c r="A651">
        <v>61558</v>
      </c>
      <c r="B651" t="s">
        <v>1170</v>
      </c>
      <c r="C651" s="783">
        <v>43220</v>
      </c>
      <c r="D651">
        <v>2018</v>
      </c>
      <c r="E651" t="s">
        <v>72</v>
      </c>
      <c r="F651" t="s">
        <v>13</v>
      </c>
      <c r="G651" s="912">
        <v>35.075420000000001</v>
      </c>
      <c r="H651" s="912">
        <v>-106.86481000000001</v>
      </c>
      <c r="I651" s="912">
        <v>5.6324240000000003</v>
      </c>
      <c r="J651" t="s">
        <v>74</v>
      </c>
      <c r="K651" t="s">
        <v>479</v>
      </c>
      <c r="L651" s="912">
        <v>12.497549999999999</v>
      </c>
      <c r="M651">
        <v>10</v>
      </c>
      <c r="N651" s="912">
        <v>1.2497549999999999</v>
      </c>
      <c r="O651" t="s">
        <v>127</v>
      </c>
      <c r="P651" t="s">
        <v>470</v>
      </c>
      <c r="Q651" t="s">
        <v>127</v>
      </c>
      <c r="R651">
        <v>180</v>
      </c>
      <c r="Y651">
        <v>28.71</v>
      </c>
      <c r="Z651">
        <v>15.68</v>
      </c>
      <c r="AA651">
        <v>45.76</v>
      </c>
      <c r="AB651">
        <v>32.590000000000003</v>
      </c>
      <c r="AC651" s="784"/>
      <c r="AD651" s="1150"/>
      <c r="AE651" s="1150"/>
      <c r="AF651" s="1150"/>
      <c r="AG651" s="1150"/>
      <c r="AH651" s="1150"/>
      <c r="AI651" s="1150"/>
      <c r="AJ651" s="1150"/>
      <c r="AK651" s="1150"/>
      <c r="AL651" s="1150"/>
      <c r="AM651" s="1150"/>
      <c r="AN651" s="1150"/>
      <c r="AO651" s="1150">
        <v>0.28138127853881201</v>
      </c>
      <c r="AP651" s="1150">
        <v>0.29992030965391597</v>
      </c>
      <c r="AQ651" s="1150">
        <v>0.31334474885844699</v>
      </c>
      <c r="AR651" s="1150">
        <v>0.31668949771689497</v>
      </c>
      <c r="AS651" s="1150">
        <v>0.30681506849314999</v>
      </c>
    </row>
    <row r="652" spans="1:45" x14ac:dyDescent="0.2">
      <c r="A652">
        <v>61599</v>
      </c>
      <c r="B652" t="s">
        <v>1173</v>
      </c>
      <c r="C652" s="783">
        <v>43281</v>
      </c>
      <c r="D652">
        <v>2018</v>
      </c>
      <c r="E652" t="s">
        <v>1</v>
      </c>
      <c r="F652" t="s">
        <v>24</v>
      </c>
      <c r="G652" s="912">
        <v>40.403238000000002</v>
      </c>
      <c r="H652" s="912">
        <v>-74.567790000000002</v>
      </c>
      <c r="I652" s="912">
        <v>3.9853580000000002</v>
      </c>
      <c r="J652" t="s">
        <v>74</v>
      </c>
      <c r="K652" t="s">
        <v>479</v>
      </c>
      <c r="L652" s="912">
        <v>13.0046</v>
      </c>
      <c r="M652">
        <v>10</v>
      </c>
      <c r="N652" s="912">
        <v>1.3004599999999999</v>
      </c>
      <c r="O652" t="s">
        <v>486</v>
      </c>
      <c r="P652" t="s">
        <v>486</v>
      </c>
      <c r="Q652">
        <v>20</v>
      </c>
      <c r="R652">
        <v>180</v>
      </c>
      <c r="Y652">
        <v>24.19</v>
      </c>
      <c r="AA652">
        <v>112.04</v>
      </c>
      <c r="AB652">
        <v>76.650000000000006</v>
      </c>
      <c r="AC652" s="784"/>
      <c r="AD652" s="1150"/>
      <c r="AE652" s="1150"/>
      <c r="AF652" s="1150"/>
      <c r="AG652" s="1150"/>
      <c r="AH652" s="1150"/>
      <c r="AI652" s="1150"/>
      <c r="AJ652" s="1150"/>
      <c r="AK652" s="1150"/>
      <c r="AL652" s="1150"/>
      <c r="AM652" s="1150"/>
      <c r="AN652" s="1150"/>
      <c r="AO652" s="1150">
        <v>0.191004566210045</v>
      </c>
      <c r="AP652" s="1150">
        <v>0.17965619307832401</v>
      </c>
      <c r="AQ652" s="1150">
        <v>0.18538812785388101</v>
      </c>
      <c r="AR652" s="1150">
        <v>0.19686073059360701</v>
      </c>
      <c r="AS652" s="1150">
        <v>0.188835616438356</v>
      </c>
    </row>
    <row r="653" spans="1:45" x14ac:dyDescent="0.2">
      <c r="A653">
        <v>61759</v>
      </c>
      <c r="B653" t="s">
        <v>1168</v>
      </c>
      <c r="C653" s="783">
        <v>43159</v>
      </c>
      <c r="D653">
        <v>2018</v>
      </c>
      <c r="E653" t="s">
        <v>3</v>
      </c>
      <c r="F653" t="s">
        <v>43</v>
      </c>
      <c r="G653" s="912">
        <v>36.315660999999999</v>
      </c>
      <c r="H653" s="912">
        <v>-97.581829999999997</v>
      </c>
      <c r="I653" s="912">
        <v>4.6752909999999996</v>
      </c>
      <c r="J653" t="s">
        <v>74</v>
      </c>
      <c r="K653" t="s">
        <v>479</v>
      </c>
      <c r="L653" s="912">
        <v>13.2</v>
      </c>
      <c r="M653">
        <v>10</v>
      </c>
      <c r="N653" s="912">
        <v>1.3199999999999998</v>
      </c>
      <c r="O653" t="s">
        <v>127</v>
      </c>
      <c r="P653" t="s">
        <v>470</v>
      </c>
      <c r="Q653" t="s">
        <v>127</v>
      </c>
      <c r="R653">
        <v>180</v>
      </c>
      <c r="Y653">
        <v>27.15</v>
      </c>
      <c r="Z653">
        <v>27.82</v>
      </c>
      <c r="AA653">
        <v>70.16</v>
      </c>
      <c r="AB653">
        <v>49.86</v>
      </c>
      <c r="AC653" s="784"/>
      <c r="AD653" s="1150"/>
      <c r="AE653" s="1150"/>
      <c r="AF653" s="1150"/>
      <c r="AG653" s="1150"/>
      <c r="AH653" s="1150"/>
      <c r="AI653" s="1150"/>
      <c r="AJ653" s="1150"/>
      <c r="AK653" s="1150"/>
      <c r="AL653" s="1150"/>
      <c r="AM653" s="1150"/>
      <c r="AN653" s="1150"/>
      <c r="AO653" s="1150">
        <v>0.24933789954337901</v>
      </c>
      <c r="AP653" s="1150">
        <v>0.23582650273224001</v>
      </c>
      <c r="AQ653" s="1150">
        <v>0.23271689497716799</v>
      </c>
      <c r="AR653" s="1150">
        <v>0.17692922374429201</v>
      </c>
      <c r="AS653" s="1150">
        <v>0.209337899543379</v>
      </c>
    </row>
    <row r="654" spans="1:45" x14ac:dyDescent="0.2">
      <c r="A654">
        <v>61810</v>
      </c>
      <c r="B654" t="s">
        <v>1181</v>
      </c>
      <c r="C654" s="783">
        <v>43465</v>
      </c>
      <c r="D654">
        <v>2018</v>
      </c>
      <c r="E654" t="s">
        <v>2</v>
      </c>
      <c r="F654" t="s">
        <v>15</v>
      </c>
      <c r="G654" s="912">
        <v>33.632911</v>
      </c>
      <c r="H654" s="912">
        <v>-95.390710999999996</v>
      </c>
      <c r="I654" s="912">
        <v>4.560327</v>
      </c>
      <c r="J654" t="s">
        <v>74</v>
      </c>
      <c r="K654" t="s">
        <v>485</v>
      </c>
      <c r="L654" s="912">
        <v>14.256</v>
      </c>
      <c r="M654">
        <v>10</v>
      </c>
      <c r="N654" s="912">
        <v>1.4256</v>
      </c>
      <c r="O654" t="s">
        <v>127</v>
      </c>
      <c r="P654" t="s">
        <v>470</v>
      </c>
      <c r="Q654" t="s">
        <v>127</v>
      </c>
      <c r="R654">
        <v>182</v>
      </c>
      <c r="Y654">
        <v>58.41</v>
      </c>
      <c r="AA654">
        <v>62.52</v>
      </c>
      <c r="AB654">
        <v>44.94</v>
      </c>
      <c r="AC654" s="784"/>
      <c r="AD654" s="1150"/>
      <c r="AE654" s="1150"/>
      <c r="AF654" s="1150"/>
      <c r="AG654" s="1150"/>
      <c r="AH654" s="1150"/>
      <c r="AI654" s="1150"/>
      <c r="AJ654" s="1150"/>
      <c r="AK654" s="1150"/>
      <c r="AL654" s="1150"/>
      <c r="AM654" s="1150"/>
      <c r="AN654" s="1150"/>
      <c r="AO654" s="1150">
        <v>0.18110730593607299</v>
      </c>
      <c r="AP654" s="1150">
        <v>0.17528460837887</v>
      </c>
      <c r="AQ654" s="1150">
        <v>0.18538812785388101</v>
      </c>
      <c r="AR654" s="1150">
        <v>0.23146118721461101</v>
      </c>
      <c r="AS654" s="1150">
        <v>0.25001141552511402</v>
      </c>
    </row>
    <row r="655" spans="1:45" x14ac:dyDescent="0.2">
      <c r="A655">
        <v>61867</v>
      </c>
      <c r="B655" t="s">
        <v>1180</v>
      </c>
      <c r="C655" s="783">
        <v>43465</v>
      </c>
      <c r="D655">
        <v>2018</v>
      </c>
      <c r="E655" t="s">
        <v>2</v>
      </c>
      <c r="F655" t="s">
        <v>15</v>
      </c>
      <c r="G655" s="912">
        <v>29.633690999999999</v>
      </c>
      <c r="H655" s="912">
        <v>-96.078781000000006</v>
      </c>
      <c r="I655" s="912">
        <v>4.6411379999999998</v>
      </c>
      <c r="J655" t="s">
        <v>74</v>
      </c>
      <c r="K655" t="s">
        <v>479</v>
      </c>
      <c r="L655" s="912">
        <v>14.259</v>
      </c>
      <c r="M655">
        <v>10</v>
      </c>
      <c r="N655" s="912">
        <v>1.4258999999999999</v>
      </c>
      <c r="O655" t="s">
        <v>127</v>
      </c>
      <c r="P655" t="s">
        <v>470</v>
      </c>
      <c r="Q655" t="s">
        <v>127</v>
      </c>
      <c r="R655">
        <v>180</v>
      </c>
      <c r="Y655">
        <v>69.790000000000006</v>
      </c>
      <c r="AA655">
        <v>76.91</v>
      </c>
      <c r="AB655">
        <v>56.05</v>
      </c>
      <c r="AC655" s="784"/>
      <c r="AD655" s="1150"/>
      <c r="AE655" s="1150"/>
      <c r="AF655" s="1150"/>
      <c r="AG655" s="1150"/>
      <c r="AH655" s="1150"/>
      <c r="AI655" s="1150"/>
      <c r="AJ655" s="1150"/>
      <c r="AK655" s="1150"/>
      <c r="AL655" s="1150"/>
      <c r="AM655" s="1150"/>
      <c r="AN655" s="1150"/>
      <c r="AO655" s="1150">
        <v>5.0205479452054801E-2</v>
      </c>
      <c r="AP655" s="1150">
        <v>0.218624772313296</v>
      </c>
      <c r="AQ655" s="1150">
        <v>0.178116438356164</v>
      </c>
      <c r="AR655" s="1150">
        <v>0.21660958904109501</v>
      </c>
      <c r="AS655" s="1150">
        <v>0.18415525114155201</v>
      </c>
    </row>
    <row r="656" spans="1:45" x14ac:dyDescent="0.2">
      <c r="A656">
        <v>61868</v>
      </c>
      <c r="B656" t="s">
        <v>1179</v>
      </c>
      <c r="C656" s="783">
        <v>43465</v>
      </c>
      <c r="D656">
        <v>2018</v>
      </c>
      <c r="E656" t="s">
        <v>2</v>
      </c>
      <c r="F656" t="s">
        <v>15</v>
      </c>
      <c r="G656" s="912">
        <v>29.537482000000001</v>
      </c>
      <c r="H656" s="912">
        <v>-95.969549999999998</v>
      </c>
      <c r="I656" s="912">
        <v>4.6456309999999998</v>
      </c>
      <c r="J656" t="s">
        <v>74</v>
      </c>
      <c r="K656" t="s">
        <v>485</v>
      </c>
      <c r="L656" s="912">
        <v>14.256</v>
      </c>
      <c r="M656">
        <v>10</v>
      </c>
      <c r="N656" s="912">
        <v>1.4256</v>
      </c>
      <c r="O656" t="s">
        <v>127</v>
      </c>
      <c r="P656" t="s">
        <v>470</v>
      </c>
      <c r="Q656" t="s">
        <v>127</v>
      </c>
      <c r="R656">
        <v>182</v>
      </c>
      <c r="Y656">
        <v>70.86</v>
      </c>
      <c r="AA656">
        <v>89.03</v>
      </c>
      <c r="AB656">
        <v>63.98</v>
      </c>
      <c r="AC656" s="784"/>
      <c r="AD656" s="1150"/>
      <c r="AE656" s="1150"/>
      <c r="AF656" s="1150"/>
      <c r="AG656" s="1150"/>
      <c r="AH656" s="1150"/>
      <c r="AI656" s="1150"/>
      <c r="AJ656" s="1150"/>
      <c r="AK656" s="1150"/>
      <c r="AL656" s="1150"/>
      <c r="AM656" s="1150"/>
      <c r="AN656" s="1150"/>
      <c r="AO656" s="1150">
        <v>0.17425799086757901</v>
      </c>
      <c r="AP656" s="1150">
        <v>0.219933970856102</v>
      </c>
      <c r="AQ656" s="1150">
        <v>0.18527397260273901</v>
      </c>
      <c r="AR656" s="1150">
        <v>0.14861872146118699</v>
      </c>
      <c r="AS656" s="1150">
        <v>0.16288812785388099</v>
      </c>
    </row>
    <row r="657" spans="1:45" x14ac:dyDescent="0.2">
      <c r="A657">
        <v>61871</v>
      </c>
      <c r="B657" t="s">
        <v>1177</v>
      </c>
      <c r="C657" s="783">
        <v>43434</v>
      </c>
      <c r="D657">
        <v>2018</v>
      </c>
      <c r="E657" t="s">
        <v>2</v>
      </c>
      <c r="F657" t="s">
        <v>15</v>
      </c>
      <c r="G657" s="912">
        <v>33.166173000000001</v>
      </c>
      <c r="H657" s="912">
        <v>-96.172619999999995</v>
      </c>
      <c r="I657" s="912">
        <v>4.6250109999999998</v>
      </c>
      <c r="J657" t="s">
        <v>74</v>
      </c>
      <c r="K657" t="s">
        <v>485</v>
      </c>
      <c r="L657" s="912">
        <v>14.263199999999999</v>
      </c>
      <c r="M657">
        <v>10</v>
      </c>
      <c r="N657" s="912">
        <v>1.42632</v>
      </c>
      <c r="O657" t="s">
        <v>127</v>
      </c>
      <c r="P657" t="s">
        <v>470</v>
      </c>
      <c r="Q657" t="s">
        <v>127</v>
      </c>
      <c r="R657">
        <v>181</v>
      </c>
      <c r="Y657">
        <v>69.08</v>
      </c>
      <c r="AA657">
        <v>78.03</v>
      </c>
      <c r="AB657">
        <v>56.19</v>
      </c>
      <c r="AC657" s="784"/>
      <c r="AD657" s="1150"/>
      <c r="AE657" s="1150"/>
      <c r="AF657" s="1150"/>
      <c r="AG657" s="1150"/>
      <c r="AH657" s="1150"/>
      <c r="AI657" s="1150"/>
      <c r="AJ657" s="1150"/>
      <c r="AK657" s="1150"/>
      <c r="AL657" s="1150"/>
      <c r="AM657" s="1150"/>
      <c r="AN657" s="1150"/>
      <c r="AO657" s="1150">
        <v>0.18146118721461099</v>
      </c>
      <c r="AP657" s="1150">
        <v>0.20039845173041801</v>
      </c>
      <c r="AQ657" s="1150">
        <v>0.16252283105022799</v>
      </c>
      <c r="AR657" s="1150">
        <v>0.15391552511415499</v>
      </c>
      <c r="AS657" s="1150">
        <v>0.190810502283105</v>
      </c>
    </row>
    <row r="658" spans="1:45" x14ac:dyDescent="0.2">
      <c r="A658">
        <v>61874</v>
      </c>
      <c r="B658" t="s">
        <v>1178</v>
      </c>
      <c r="C658" s="783">
        <v>43434</v>
      </c>
      <c r="D658">
        <v>2018</v>
      </c>
      <c r="E658" t="s">
        <v>2</v>
      </c>
      <c r="F658" t="s">
        <v>15</v>
      </c>
      <c r="G658" s="912">
        <v>31.291150999999999</v>
      </c>
      <c r="H658" s="912">
        <v>-97.260739999999998</v>
      </c>
      <c r="I658" s="912">
        <v>4.7373979999999998</v>
      </c>
      <c r="J658" t="s">
        <v>74</v>
      </c>
      <c r="K658" t="s">
        <v>485</v>
      </c>
      <c r="L658" s="912">
        <v>14.256</v>
      </c>
      <c r="M658">
        <v>10</v>
      </c>
      <c r="N658" s="912">
        <v>1.4256</v>
      </c>
      <c r="O658" t="s">
        <v>127</v>
      </c>
      <c r="P658" t="s">
        <v>470</v>
      </c>
      <c r="Q658" t="s">
        <v>127</v>
      </c>
      <c r="R658">
        <v>181</v>
      </c>
      <c r="Y658">
        <v>68.319999999999993</v>
      </c>
      <c r="AA658">
        <v>83.53</v>
      </c>
      <c r="AB658">
        <v>59.51</v>
      </c>
      <c r="AC658" s="784"/>
      <c r="AD658" s="1150"/>
      <c r="AE658" s="1150"/>
      <c r="AF658" s="1150"/>
      <c r="AG658" s="1150"/>
      <c r="AH658" s="1150"/>
      <c r="AI658" s="1150"/>
      <c r="AJ658" s="1150"/>
      <c r="AK658" s="1150"/>
      <c r="AL658" s="1150"/>
      <c r="AM658" s="1150"/>
      <c r="AN658" s="1150"/>
      <c r="AO658" s="1150">
        <v>0.20917808219178</v>
      </c>
      <c r="AP658" s="1150">
        <v>0.23071493624772299</v>
      </c>
      <c r="AQ658" s="1150">
        <v>0.184360730593607</v>
      </c>
      <c r="AR658" s="1150">
        <v>0.197168949771689</v>
      </c>
      <c r="AS658" s="1150">
        <v>0.18547945205479399</v>
      </c>
    </row>
    <row r="659" spans="1:45" x14ac:dyDescent="0.2">
      <c r="A659">
        <v>62713</v>
      </c>
      <c r="B659" t="s">
        <v>1182</v>
      </c>
      <c r="C659" s="783">
        <v>43465</v>
      </c>
      <c r="D659">
        <v>2018</v>
      </c>
      <c r="E659" t="s">
        <v>1</v>
      </c>
      <c r="F659" t="s">
        <v>24</v>
      </c>
      <c r="G659" s="912">
        <v>40.836806000000003</v>
      </c>
      <c r="H659" s="912">
        <v>-75.065470000000005</v>
      </c>
      <c r="I659" s="912">
        <v>3.903959</v>
      </c>
      <c r="J659" t="s">
        <v>74</v>
      </c>
      <c r="K659" t="s">
        <v>479</v>
      </c>
      <c r="L659" s="912">
        <v>14</v>
      </c>
      <c r="M659">
        <v>10</v>
      </c>
      <c r="N659" s="912">
        <v>1.4</v>
      </c>
      <c r="O659" t="s">
        <v>486</v>
      </c>
      <c r="P659" t="s">
        <v>486</v>
      </c>
      <c r="Q659">
        <v>10</v>
      </c>
      <c r="R659">
        <v>180</v>
      </c>
      <c r="Y659">
        <v>24.27</v>
      </c>
      <c r="AA659">
        <v>134.56</v>
      </c>
      <c r="AB659">
        <v>91.74</v>
      </c>
      <c r="AC659" s="784"/>
      <c r="AD659" s="1150"/>
      <c r="AE659" s="1150"/>
      <c r="AF659" s="1150"/>
      <c r="AG659" s="1150"/>
      <c r="AH659" s="1150"/>
      <c r="AI659" s="1150"/>
      <c r="AJ659" s="1150"/>
      <c r="AK659" s="1150"/>
      <c r="AL659" s="1150"/>
      <c r="AM659" s="1150"/>
      <c r="AN659" s="1150"/>
      <c r="AO659" s="1150">
        <v>0.13004566210045601</v>
      </c>
      <c r="AP659" s="1150">
        <v>0.181341074681238</v>
      </c>
      <c r="AQ659" s="1150">
        <v>0.18018264840182599</v>
      </c>
      <c r="AR659" s="1150">
        <v>0.16481735159817301</v>
      </c>
      <c r="AS659" s="1150">
        <v>0.18136986301369801</v>
      </c>
    </row>
    <row r="660" spans="1:45" x14ac:dyDescent="0.2">
      <c r="A660">
        <v>61530</v>
      </c>
      <c r="B660" t="s">
        <v>1167</v>
      </c>
      <c r="C660" s="783">
        <v>43190</v>
      </c>
      <c r="D660">
        <v>2018</v>
      </c>
      <c r="E660" t="s">
        <v>73</v>
      </c>
      <c r="F660" t="s">
        <v>260</v>
      </c>
      <c r="G660" s="912">
        <v>33.774656999999998</v>
      </c>
      <c r="H660" s="912">
        <v>-81.110550000000003</v>
      </c>
      <c r="I660" s="912">
        <v>4.5892010000000001</v>
      </c>
      <c r="J660" t="s">
        <v>74</v>
      </c>
      <c r="K660" t="s">
        <v>479</v>
      </c>
      <c r="L660" s="912">
        <v>14.795</v>
      </c>
      <c r="M660">
        <v>10.199999999999999</v>
      </c>
      <c r="N660" s="912">
        <v>1.4504901960784315</v>
      </c>
      <c r="O660" t="s">
        <v>127</v>
      </c>
      <c r="P660" t="s">
        <v>470</v>
      </c>
      <c r="Q660" t="s">
        <v>127</v>
      </c>
      <c r="R660">
        <v>180</v>
      </c>
      <c r="Y660">
        <v>32.159999999999997</v>
      </c>
      <c r="Z660">
        <v>14.48</v>
      </c>
      <c r="AA660">
        <v>65.84</v>
      </c>
      <c r="AB660">
        <v>47.47</v>
      </c>
      <c r="AC660" s="784"/>
      <c r="AD660" s="1150"/>
      <c r="AE660" s="1150"/>
      <c r="AF660" s="1150"/>
      <c r="AG660" s="1150"/>
      <c r="AH660" s="1150"/>
      <c r="AI660" s="1150"/>
      <c r="AJ660" s="1150"/>
      <c r="AK660" s="1150"/>
      <c r="AL660" s="1150"/>
      <c r="AM660" s="1150"/>
      <c r="AN660" s="1150"/>
      <c r="AO660" s="1150">
        <v>0.23311173784582301</v>
      </c>
      <c r="AP660" s="1150">
        <v>0.23159309261045</v>
      </c>
      <c r="AQ660" s="1150">
        <v>0.188568806518041</v>
      </c>
      <c r="AR660" s="1150">
        <v>0.21746575342465699</v>
      </c>
      <c r="AS660" s="1150">
        <v>0.22478511952726199</v>
      </c>
    </row>
    <row r="661" spans="1:45" x14ac:dyDescent="0.2">
      <c r="A661">
        <v>60681</v>
      </c>
      <c r="B661" t="s">
        <v>1166</v>
      </c>
      <c r="C661" s="783">
        <v>43343</v>
      </c>
      <c r="D661">
        <v>2018</v>
      </c>
      <c r="E661" t="s">
        <v>1</v>
      </c>
      <c r="F661" t="s">
        <v>262</v>
      </c>
      <c r="G661" s="912">
        <v>38.992144000000003</v>
      </c>
      <c r="H661" s="912">
        <v>-76.573769999999996</v>
      </c>
      <c r="I661" s="912">
        <v>4.1513949999999999</v>
      </c>
      <c r="J661" t="s">
        <v>74</v>
      </c>
      <c r="K661" t="s">
        <v>479</v>
      </c>
      <c r="L661" s="912">
        <v>18</v>
      </c>
      <c r="M661">
        <v>12</v>
      </c>
      <c r="N661" s="912">
        <v>1.5</v>
      </c>
      <c r="O661" t="s">
        <v>486</v>
      </c>
      <c r="P661" t="s">
        <v>486</v>
      </c>
      <c r="Q661">
        <v>12</v>
      </c>
      <c r="R661">
        <v>180</v>
      </c>
      <c r="Y661">
        <v>37.28</v>
      </c>
      <c r="AA661">
        <v>128.86000000000001</v>
      </c>
      <c r="AB661">
        <v>87.16</v>
      </c>
      <c r="AC661" s="784">
        <v>88.540283583558093</v>
      </c>
      <c r="AD661" s="1150"/>
      <c r="AE661" s="1150"/>
      <c r="AF661" s="1150"/>
      <c r="AG661" s="1150"/>
      <c r="AH661" s="1150"/>
      <c r="AI661" s="1150"/>
      <c r="AJ661" s="1150"/>
      <c r="AK661" s="1150"/>
      <c r="AL661" s="1150"/>
      <c r="AM661" s="1150"/>
      <c r="AN661" s="1150"/>
      <c r="AO661" s="1150">
        <v>0.21499238964992301</v>
      </c>
      <c r="AP661" s="1150">
        <v>0.20996508803885799</v>
      </c>
      <c r="AQ661" s="1150">
        <v>0.21841704718416999</v>
      </c>
      <c r="AR661" s="1150">
        <v>0.21527777777777701</v>
      </c>
      <c r="AS661" s="1150">
        <v>0.21711377473363699</v>
      </c>
    </row>
    <row r="662" spans="1:45" x14ac:dyDescent="0.2">
      <c r="A662">
        <v>61412</v>
      </c>
      <c r="B662" t="s">
        <v>1165</v>
      </c>
      <c r="C662" s="783">
        <v>43465</v>
      </c>
      <c r="D662">
        <v>2018</v>
      </c>
      <c r="E662" t="s">
        <v>73</v>
      </c>
      <c r="F662" t="s">
        <v>263</v>
      </c>
      <c r="G662" s="912">
        <v>35.306387000000001</v>
      </c>
      <c r="H662" s="912">
        <v>-89.167541</v>
      </c>
      <c r="I662" s="912">
        <v>4.3936320000000002</v>
      </c>
      <c r="J662" t="s">
        <v>74</v>
      </c>
      <c r="K662" t="s">
        <v>485</v>
      </c>
      <c r="L662" s="912">
        <v>19.995000000000001</v>
      </c>
      <c r="M662">
        <v>15</v>
      </c>
      <c r="N662" s="912">
        <v>1.333</v>
      </c>
      <c r="O662" t="s">
        <v>127</v>
      </c>
      <c r="P662" t="s">
        <v>470</v>
      </c>
      <c r="Q662" t="s">
        <v>127</v>
      </c>
      <c r="R662">
        <v>178</v>
      </c>
      <c r="Y662">
        <v>31.3</v>
      </c>
      <c r="Z662">
        <v>37.79</v>
      </c>
      <c r="AA662">
        <v>89.67</v>
      </c>
      <c r="AB662">
        <v>62.54</v>
      </c>
      <c r="AC662" s="784"/>
      <c r="AD662" s="1150"/>
      <c r="AE662" s="1150"/>
      <c r="AF662" s="1150"/>
      <c r="AG662" s="1150"/>
      <c r="AH662" s="1150"/>
      <c r="AI662" s="1150"/>
      <c r="AJ662" s="1150"/>
      <c r="AK662" s="1150"/>
      <c r="AL662" s="1150"/>
      <c r="AM662" s="1150"/>
      <c r="AN662" s="1150"/>
      <c r="AO662" s="1150">
        <v>0.23913242009132399</v>
      </c>
      <c r="AP662" s="1150">
        <v>0.229348816029143</v>
      </c>
      <c r="AQ662" s="1150">
        <v>0.22714611872146101</v>
      </c>
      <c r="AR662" s="1150">
        <v>0.22321917808219099</v>
      </c>
      <c r="AS662" s="1150">
        <v>0.189375951293759</v>
      </c>
    </row>
    <row r="663" spans="1:45" x14ac:dyDescent="0.2">
      <c r="A663">
        <v>62140</v>
      </c>
      <c r="B663" t="s">
        <v>1164</v>
      </c>
      <c r="C663" s="783">
        <v>43404</v>
      </c>
      <c r="D663">
        <v>2018</v>
      </c>
      <c r="E663" t="s">
        <v>1</v>
      </c>
      <c r="F663" t="s">
        <v>33</v>
      </c>
      <c r="G663" s="912">
        <v>37.569661000000004</v>
      </c>
      <c r="H663" s="912">
        <v>-76.473169999999996</v>
      </c>
      <c r="I663" s="912">
        <v>4.3045289999999996</v>
      </c>
      <c r="J663" t="s">
        <v>74</v>
      </c>
      <c r="K663" t="s">
        <v>479</v>
      </c>
      <c r="L663" s="912">
        <v>19.7</v>
      </c>
      <c r="M663">
        <v>15</v>
      </c>
      <c r="N663" s="912">
        <v>1.3133333333333332</v>
      </c>
      <c r="O663" t="s">
        <v>127</v>
      </c>
      <c r="P663" t="s">
        <v>470</v>
      </c>
      <c r="Q663" t="s">
        <v>127</v>
      </c>
      <c r="R663">
        <v>181</v>
      </c>
      <c r="Y663">
        <v>35.42</v>
      </c>
      <c r="AA663">
        <v>84.99</v>
      </c>
      <c r="AB663">
        <v>59.1</v>
      </c>
      <c r="AC663" s="784"/>
      <c r="AD663" s="1150"/>
      <c r="AE663" s="1150"/>
      <c r="AF663" s="1150"/>
      <c r="AG663" s="1150"/>
      <c r="AH663" s="1150"/>
      <c r="AI663" s="1150"/>
      <c r="AJ663" s="1150"/>
      <c r="AK663" s="1150"/>
      <c r="AL663" s="1150"/>
      <c r="AM663" s="1150"/>
      <c r="AN663" s="1150"/>
      <c r="AO663" s="1150">
        <v>0.220410958904109</v>
      </c>
      <c r="AP663" s="1150">
        <v>0.21757741347905199</v>
      </c>
      <c r="AQ663" s="1150">
        <v>0.22494672754946701</v>
      </c>
      <c r="AR663" s="1150">
        <v>0.20445966514459599</v>
      </c>
      <c r="AS663" s="1150">
        <v>0.21087519025875101</v>
      </c>
    </row>
    <row r="664" spans="1:45" x14ac:dyDescent="0.2">
      <c r="A664">
        <v>61924</v>
      </c>
      <c r="B664" t="s">
        <v>1713</v>
      </c>
      <c r="C664" s="783">
        <v>43465</v>
      </c>
      <c r="D664">
        <v>2018</v>
      </c>
      <c r="E664" t="s">
        <v>73</v>
      </c>
      <c r="F664" t="s">
        <v>34</v>
      </c>
      <c r="G664" s="912">
        <v>34.949739999999998</v>
      </c>
      <c r="H664" s="912">
        <v>-86.868049999999997</v>
      </c>
      <c r="I664" s="912">
        <v>4.3793009999999999</v>
      </c>
      <c r="J664" t="s">
        <v>74</v>
      </c>
      <c r="K664" t="s">
        <v>485</v>
      </c>
      <c r="L664" s="912">
        <v>20</v>
      </c>
      <c r="M664">
        <v>15.9</v>
      </c>
      <c r="N664" s="912">
        <v>1.2578616352201257</v>
      </c>
      <c r="O664" t="s">
        <v>127</v>
      </c>
      <c r="P664" t="s">
        <v>470</v>
      </c>
      <c r="Q664" t="s">
        <v>127</v>
      </c>
      <c r="R664">
        <v>180</v>
      </c>
      <c r="Y664">
        <v>31.11</v>
      </c>
      <c r="Z664">
        <v>33.81</v>
      </c>
      <c r="AA664">
        <v>107.88</v>
      </c>
      <c r="AB664">
        <v>73.260000000000005</v>
      </c>
      <c r="AC664" s="784"/>
      <c r="AD664" s="1150"/>
      <c r="AE664" s="1150"/>
      <c r="AF664" s="1150"/>
      <c r="AG664" s="1150"/>
      <c r="AH664" s="1150"/>
      <c r="AI664" s="1150"/>
      <c r="AJ664" s="1150"/>
      <c r="AK664" s="1150"/>
      <c r="AL664" s="1150"/>
      <c r="AM664" s="1150"/>
      <c r="AN664" s="1150"/>
      <c r="AO664" s="1150">
        <v>0.194451624019987</v>
      </c>
      <c r="AP664" s="1150">
        <v>0.20943596705273099</v>
      </c>
      <c r="AQ664" s="1150">
        <v>0.225632520605381</v>
      </c>
      <c r="AR664" s="1150">
        <v>0.23228080755865699</v>
      </c>
      <c r="AS664" s="1150">
        <v>0.205436374601533</v>
      </c>
    </row>
    <row r="665" spans="1:45" x14ac:dyDescent="0.2">
      <c r="A665">
        <v>61955</v>
      </c>
      <c r="B665" t="s">
        <v>1163</v>
      </c>
      <c r="C665" s="783">
        <v>43311</v>
      </c>
      <c r="D665">
        <v>2018</v>
      </c>
      <c r="E665" t="s">
        <v>4</v>
      </c>
      <c r="F665" t="s">
        <v>265</v>
      </c>
      <c r="G665" s="912">
        <v>42.707011000000001</v>
      </c>
      <c r="H665" s="912">
        <v>-84.698989999999995</v>
      </c>
      <c r="I665" s="912">
        <v>3.7873420000000002</v>
      </c>
      <c r="J665" t="s">
        <v>74</v>
      </c>
      <c r="K665" t="s">
        <v>479</v>
      </c>
      <c r="L665" s="912">
        <v>19.399999999999999</v>
      </c>
      <c r="M665">
        <v>15.9</v>
      </c>
      <c r="N665" s="912">
        <v>1.220125786163522</v>
      </c>
      <c r="O665" t="s">
        <v>127</v>
      </c>
      <c r="P665" t="s">
        <v>470</v>
      </c>
      <c r="Q665" t="s">
        <v>127</v>
      </c>
      <c r="R665">
        <v>180</v>
      </c>
      <c r="Y665">
        <v>34</v>
      </c>
      <c r="Z665">
        <v>14.61</v>
      </c>
      <c r="AA665">
        <v>75.77</v>
      </c>
      <c r="AB665">
        <v>53.74</v>
      </c>
      <c r="AC665" s="784"/>
      <c r="AD665" s="1150"/>
      <c r="AE665" s="1150"/>
      <c r="AF665" s="1150"/>
      <c r="AG665" s="1150"/>
      <c r="AH665" s="1150"/>
      <c r="AI665" s="1150"/>
      <c r="AJ665" s="1150"/>
      <c r="AK665" s="1150"/>
      <c r="AL665" s="1150"/>
      <c r="AM665" s="1150"/>
      <c r="AN665" s="1150"/>
      <c r="AO665" s="1150">
        <v>0.17736423422647199</v>
      </c>
      <c r="AP665" s="1150">
        <v>0.19893230688158001</v>
      </c>
      <c r="AQ665" s="1150">
        <v>0.19749576405042901</v>
      </c>
      <c r="AR665" s="1150">
        <v>0.189734642887912</v>
      </c>
      <c r="AS665" s="1150">
        <v>0.18534792223083699</v>
      </c>
    </row>
    <row r="666" spans="1:45" x14ac:dyDescent="0.2">
      <c r="A666">
        <v>61023</v>
      </c>
      <c r="B666" t="s">
        <v>1162</v>
      </c>
      <c r="C666" s="783">
        <v>43373</v>
      </c>
      <c r="D666">
        <v>2018</v>
      </c>
      <c r="E666" t="s">
        <v>1</v>
      </c>
      <c r="F666" t="s">
        <v>33</v>
      </c>
      <c r="G666" s="912">
        <v>37.669961000000001</v>
      </c>
      <c r="H666" s="912">
        <v>-77.169989999999999</v>
      </c>
      <c r="I666" s="912">
        <v>4.2781469999999997</v>
      </c>
      <c r="J666" t="s">
        <v>74</v>
      </c>
      <c r="K666" t="s">
        <v>479</v>
      </c>
      <c r="L666" s="912">
        <v>21.1</v>
      </c>
      <c r="M666">
        <v>17</v>
      </c>
      <c r="N666" s="912">
        <v>1.2411764705882353</v>
      </c>
      <c r="O666" t="s">
        <v>127</v>
      </c>
      <c r="P666" t="s">
        <v>470</v>
      </c>
      <c r="Q666" t="s">
        <v>127</v>
      </c>
      <c r="R666">
        <v>181</v>
      </c>
      <c r="Y666">
        <v>35.6</v>
      </c>
      <c r="AA666">
        <v>82.26</v>
      </c>
      <c r="AB666">
        <v>57.36</v>
      </c>
      <c r="AC666" s="784"/>
      <c r="AD666" s="1150"/>
      <c r="AE666" s="1150"/>
      <c r="AF666" s="1150"/>
      <c r="AG666" s="1150"/>
      <c r="AH666" s="1150"/>
      <c r="AI666" s="1150"/>
      <c r="AJ666" s="1150"/>
      <c r="AK666" s="1150"/>
      <c r="AL666" s="1150"/>
      <c r="AM666" s="1150"/>
      <c r="AN666" s="1150"/>
      <c r="AO666" s="1150">
        <v>0.215417673918882</v>
      </c>
      <c r="AP666" s="1150">
        <v>0.21983820850744601</v>
      </c>
      <c r="AQ666" s="1150">
        <v>0.20194735428417901</v>
      </c>
      <c r="AR666" s="1150">
        <v>0.19675664786462499</v>
      </c>
      <c r="AS666" s="1150">
        <v>0.19984555466022</v>
      </c>
    </row>
    <row r="667" spans="1:45" x14ac:dyDescent="0.2">
      <c r="A667">
        <v>60678</v>
      </c>
      <c r="B667" t="s">
        <v>1161</v>
      </c>
      <c r="C667" s="783">
        <v>43404</v>
      </c>
      <c r="D667">
        <v>2018</v>
      </c>
      <c r="E667" t="s">
        <v>7</v>
      </c>
      <c r="F667" t="s">
        <v>28</v>
      </c>
      <c r="G667" s="912">
        <v>36.527211000000001</v>
      </c>
      <c r="H667" s="912">
        <v>-120.14921099999999</v>
      </c>
      <c r="I667" s="912">
        <v>5.2963639999999996</v>
      </c>
      <c r="J667" t="s">
        <v>74</v>
      </c>
      <c r="K667" t="s">
        <v>485</v>
      </c>
      <c r="L667" s="912">
        <v>23.4252</v>
      </c>
      <c r="M667">
        <v>18.5</v>
      </c>
      <c r="N667" s="912">
        <v>1.2662270270270271</v>
      </c>
      <c r="O667" t="s">
        <v>127</v>
      </c>
      <c r="P667" t="s">
        <v>470</v>
      </c>
      <c r="Q667" t="s">
        <v>127</v>
      </c>
      <c r="R667">
        <v>179</v>
      </c>
      <c r="Y667">
        <v>24.25</v>
      </c>
      <c r="Z667">
        <v>5.17</v>
      </c>
      <c r="AA667">
        <v>101.28</v>
      </c>
      <c r="AB667">
        <v>68.709999999999994</v>
      </c>
      <c r="AC667" s="784">
        <v>54.762389740969333</v>
      </c>
      <c r="AD667" s="1150"/>
      <c r="AE667" s="1150"/>
      <c r="AF667" s="1150"/>
      <c r="AG667" s="1150"/>
      <c r="AH667" s="1150"/>
      <c r="AI667" s="1150"/>
      <c r="AJ667" s="1150"/>
      <c r="AK667" s="1150"/>
      <c r="AL667" s="1150"/>
      <c r="AM667" s="1150"/>
      <c r="AN667" s="1150"/>
      <c r="AO667" s="1150">
        <v>0.22432083390987401</v>
      </c>
      <c r="AP667" s="1150">
        <v>0.236098461849827</v>
      </c>
      <c r="AQ667" s="1150">
        <v>0.16302292329689499</v>
      </c>
      <c r="AR667" s="1150">
        <v>0.18089571514229</v>
      </c>
      <c r="AS667" s="1150">
        <v>0.22936566703689901</v>
      </c>
    </row>
    <row r="668" spans="1:45" x14ac:dyDescent="0.2">
      <c r="A668">
        <v>61933</v>
      </c>
      <c r="B668" t="s">
        <v>1160</v>
      </c>
      <c r="C668" s="783">
        <v>43434</v>
      </c>
      <c r="D668">
        <v>2018</v>
      </c>
      <c r="E668" t="s">
        <v>72</v>
      </c>
      <c r="F668" t="s">
        <v>36</v>
      </c>
      <c r="G668" s="912">
        <v>46.955280999999999</v>
      </c>
      <c r="H668" s="912">
        <v>-118.62121</v>
      </c>
      <c r="I668" s="912">
        <v>4.2167110000000001</v>
      </c>
      <c r="J668" t="s">
        <v>74</v>
      </c>
      <c r="K668" t="s">
        <v>479</v>
      </c>
      <c r="L668" s="912">
        <v>28</v>
      </c>
      <c r="M668">
        <v>19.2</v>
      </c>
      <c r="N668" s="912">
        <v>1.4583333333333335</v>
      </c>
      <c r="O668" t="s">
        <v>127</v>
      </c>
      <c r="P668" t="s">
        <v>470</v>
      </c>
      <c r="Q668" t="s">
        <v>127</v>
      </c>
      <c r="R668">
        <v>180</v>
      </c>
      <c r="AA668">
        <v>137.04</v>
      </c>
      <c r="AB668">
        <v>91.75</v>
      </c>
      <c r="AC668" s="784"/>
      <c r="AD668" s="1150"/>
      <c r="AE668" s="1150"/>
      <c r="AF668" s="1150"/>
      <c r="AG668" s="1150"/>
      <c r="AH668" s="1150"/>
      <c r="AI668" s="1150"/>
      <c r="AJ668" s="1150"/>
      <c r="AK668" s="1150"/>
      <c r="AL668" s="1150"/>
      <c r="AM668" s="1150"/>
      <c r="AN668" s="1150"/>
      <c r="AO668" s="1150">
        <v>0.25767575152207001</v>
      </c>
      <c r="AP668" s="1150">
        <v>0.26909722222222199</v>
      </c>
      <c r="AQ668" s="1150">
        <v>0.25818112633181101</v>
      </c>
      <c r="AR668" s="1150">
        <v>0.20754257039573801</v>
      </c>
      <c r="AS668" s="1150">
        <v>0.22028396118721399</v>
      </c>
    </row>
    <row r="669" spans="1:45" x14ac:dyDescent="0.2">
      <c r="A669">
        <v>61959</v>
      </c>
      <c r="B669" t="s">
        <v>1159</v>
      </c>
      <c r="C669" s="783">
        <v>43465</v>
      </c>
      <c r="D669">
        <v>2018</v>
      </c>
      <c r="E669" t="s">
        <v>6</v>
      </c>
      <c r="F669" t="s">
        <v>37</v>
      </c>
      <c r="G669" s="912">
        <v>43.424816999999997</v>
      </c>
      <c r="H669" s="912">
        <v>-72.665340999999998</v>
      </c>
      <c r="I669" s="912">
        <v>3.7222170000000001</v>
      </c>
      <c r="J669" t="s">
        <v>74</v>
      </c>
      <c r="K669" t="s">
        <v>479</v>
      </c>
      <c r="L669" s="912">
        <v>25.574000000000002</v>
      </c>
      <c r="M669">
        <v>19.59</v>
      </c>
      <c r="N669" s="912">
        <v>1.3054619703930577</v>
      </c>
      <c r="O669" t="s">
        <v>486</v>
      </c>
      <c r="P669" t="s">
        <v>486</v>
      </c>
      <c r="Q669">
        <v>25</v>
      </c>
      <c r="R669">
        <v>180</v>
      </c>
      <c r="Y669">
        <v>30.05</v>
      </c>
      <c r="Z669">
        <v>4.0599999999999996</v>
      </c>
      <c r="AA669">
        <v>102.71</v>
      </c>
      <c r="AB669">
        <v>72.400000000000006</v>
      </c>
      <c r="AC669" s="784">
        <v>95.281136991051852</v>
      </c>
      <c r="AD669" s="1150"/>
      <c r="AE669" s="1150"/>
      <c r="AF669" s="1150"/>
      <c r="AG669" s="1150"/>
      <c r="AH669" s="1150"/>
      <c r="AI669" s="1150"/>
      <c r="AJ669" s="1150"/>
      <c r="AK669" s="1150"/>
      <c r="AL669" s="1150"/>
      <c r="AM669" s="1150"/>
      <c r="AN669" s="1150"/>
      <c r="AO669" s="1150">
        <v>0.154118329871964</v>
      </c>
      <c r="AP669" s="1150">
        <v>0.17060231094448899</v>
      </c>
      <c r="AQ669" s="1150">
        <v>0.15126299178828001</v>
      </c>
      <c r="AR669" s="1150">
        <v>0.17245076581332799</v>
      </c>
      <c r="AS669" s="1150">
        <v>0.152894613550385</v>
      </c>
    </row>
    <row r="670" spans="1:45" x14ac:dyDescent="0.2">
      <c r="A670">
        <v>58876</v>
      </c>
      <c r="B670" t="s">
        <v>1156</v>
      </c>
      <c r="C670" s="783">
        <v>43190</v>
      </c>
      <c r="D670">
        <v>2018</v>
      </c>
      <c r="E670" t="s">
        <v>6</v>
      </c>
      <c r="F670" t="s">
        <v>25</v>
      </c>
      <c r="G670" s="912">
        <v>41.643270999999999</v>
      </c>
      <c r="H670" s="912">
        <v>-72.048760000000001</v>
      </c>
      <c r="I670" s="912">
        <v>3.8702320000000001</v>
      </c>
      <c r="J670" t="s">
        <v>74</v>
      </c>
      <c r="K670" t="s">
        <v>479</v>
      </c>
      <c r="L670" s="912">
        <v>31.8</v>
      </c>
      <c r="M670">
        <v>20</v>
      </c>
      <c r="N670" s="912">
        <v>1.59</v>
      </c>
      <c r="O670" t="s">
        <v>486</v>
      </c>
      <c r="P670" t="s">
        <v>486</v>
      </c>
      <c r="Q670">
        <v>25</v>
      </c>
      <c r="R670">
        <v>180</v>
      </c>
      <c r="Y670">
        <v>29.73</v>
      </c>
      <c r="Z670">
        <v>3.64</v>
      </c>
      <c r="AA670">
        <v>98.12</v>
      </c>
      <c r="AB670">
        <v>68.23</v>
      </c>
      <c r="AC670" s="784">
        <v>107.70403841478497</v>
      </c>
      <c r="AD670" s="1150"/>
      <c r="AE670" s="1150"/>
      <c r="AF670" s="1150"/>
      <c r="AG670" s="1150"/>
      <c r="AH670" s="1150"/>
      <c r="AI670" s="1150"/>
      <c r="AJ670" s="1150"/>
      <c r="AK670" s="1150"/>
      <c r="AL670" s="1150"/>
      <c r="AM670" s="1150"/>
      <c r="AN670" s="1150"/>
      <c r="AO670" s="1150">
        <v>0.226558219178082</v>
      </c>
      <c r="AP670" s="1150">
        <v>0.22425432604735801</v>
      </c>
      <c r="AQ670" s="1150">
        <v>0.222585616438356</v>
      </c>
      <c r="AR670" s="1150">
        <v>0.23501712328767099</v>
      </c>
      <c r="AS670" s="1150">
        <v>0.22172374429223701</v>
      </c>
    </row>
    <row r="671" spans="1:45" x14ac:dyDescent="0.2">
      <c r="A671">
        <v>60315</v>
      </c>
      <c r="B671" t="s">
        <v>1153</v>
      </c>
      <c r="C671" s="783">
        <v>43373</v>
      </c>
      <c r="D671">
        <v>2018</v>
      </c>
      <c r="E671" t="s">
        <v>72</v>
      </c>
      <c r="F671" t="s">
        <v>28</v>
      </c>
      <c r="G671" s="912">
        <v>33.158749999999998</v>
      </c>
      <c r="H671" s="912">
        <v>-115.54025</v>
      </c>
      <c r="I671" s="912">
        <v>5.9063400000000001</v>
      </c>
      <c r="J671" t="s">
        <v>74</v>
      </c>
      <c r="K671" t="s">
        <v>485</v>
      </c>
      <c r="L671" s="912">
        <v>26</v>
      </c>
      <c r="M671">
        <v>20</v>
      </c>
      <c r="N671" s="912">
        <v>1.3</v>
      </c>
      <c r="O671" t="s">
        <v>127</v>
      </c>
      <c r="P671" t="s">
        <v>470</v>
      </c>
      <c r="Q671" t="s">
        <v>127</v>
      </c>
      <c r="R671">
        <v>180</v>
      </c>
      <c r="AA671">
        <v>65.180000000000007</v>
      </c>
      <c r="AB671">
        <v>45.33</v>
      </c>
      <c r="AC671" s="784"/>
      <c r="AD671" s="1150"/>
      <c r="AE671" s="1150"/>
      <c r="AF671" s="1150"/>
      <c r="AG671" s="1150"/>
      <c r="AH671" s="1150"/>
      <c r="AI671" s="1150"/>
      <c r="AJ671" s="1150"/>
      <c r="AK671" s="1150"/>
      <c r="AL671" s="1150"/>
      <c r="AM671" s="1150"/>
      <c r="AN671" s="1150"/>
      <c r="AO671" s="1150">
        <v>0.23057077625570699</v>
      </c>
      <c r="AP671" s="1150">
        <v>0.25080828779599201</v>
      </c>
      <c r="AQ671" s="1150">
        <v>0.29107876712328701</v>
      </c>
      <c r="AR671" s="1150">
        <v>0.27956621004566201</v>
      </c>
      <c r="AS671" s="1150">
        <v>0.27904680365296802</v>
      </c>
    </row>
    <row r="672" spans="1:45" x14ac:dyDescent="0.2">
      <c r="A672">
        <v>61068</v>
      </c>
      <c r="B672" t="s">
        <v>1157</v>
      </c>
      <c r="C672" s="783">
        <v>43465</v>
      </c>
      <c r="D672">
        <v>2018</v>
      </c>
      <c r="E672" t="s">
        <v>11</v>
      </c>
      <c r="F672" t="s">
        <v>11</v>
      </c>
      <c r="G672" s="912">
        <v>21.908231000000001</v>
      </c>
      <c r="H672" s="912">
        <v>-159.49201099999999</v>
      </c>
      <c r="I672" s="912">
        <v>4.787617</v>
      </c>
      <c r="J672" t="s">
        <v>74</v>
      </c>
      <c r="K672" t="s">
        <v>479</v>
      </c>
      <c r="L672" s="912">
        <v>28.187999999999999</v>
      </c>
      <c r="M672">
        <v>20</v>
      </c>
      <c r="N672" s="912">
        <v>1.4094</v>
      </c>
      <c r="O672" t="s">
        <v>127</v>
      </c>
      <c r="P672" t="s">
        <v>470</v>
      </c>
      <c r="Q672" t="s">
        <v>127</v>
      </c>
      <c r="R672">
        <v>180</v>
      </c>
      <c r="S672" t="s">
        <v>582</v>
      </c>
      <c r="T672" t="s">
        <v>599</v>
      </c>
      <c r="U672" t="s">
        <v>2971</v>
      </c>
      <c r="V672">
        <v>2018</v>
      </c>
      <c r="W672">
        <v>20</v>
      </c>
      <c r="X672">
        <v>100</v>
      </c>
      <c r="AA672">
        <v>168.97</v>
      </c>
      <c r="AB672">
        <v>112</v>
      </c>
      <c r="AC672" s="784"/>
      <c r="AD672" s="1150"/>
      <c r="AE672" s="1150"/>
      <c r="AF672" s="1150"/>
      <c r="AG672" s="1150"/>
      <c r="AH672" s="1150"/>
      <c r="AI672" s="1150"/>
      <c r="AJ672" s="1150"/>
      <c r="AK672" s="1150"/>
      <c r="AL672" s="1150"/>
      <c r="AM672" s="1150"/>
      <c r="AN672" s="1150"/>
      <c r="AO672" s="1150">
        <v>0.21404680365296799</v>
      </c>
      <c r="AP672" s="1150">
        <v>0.22160746812386101</v>
      </c>
      <c r="AQ672" s="1150">
        <v>0.22347602739726</v>
      </c>
      <c r="AR672" s="1150">
        <v>0.18985159817351599</v>
      </c>
      <c r="AS672" s="1150">
        <v>0.20600456621004501</v>
      </c>
    </row>
    <row r="673" spans="1:45" x14ac:dyDescent="0.2">
      <c r="A673">
        <v>61445</v>
      </c>
      <c r="B673" t="s">
        <v>1151</v>
      </c>
      <c r="C673" s="783">
        <v>43190</v>
      </c>
      <c r="D673">
        <v>2018</v>
      </c>
      <c r="E673" t="s">
        <v>7</v>
      </c>
      <c r="F673" t="s">
        <v>28</v>
      </c>
      <c r="G673" s="912">
        <v>34.834851</v>
      </c>
      <c r="H673" s="912">
        <v>-118.55647</v>
      </c>
      <c r="I673" s="912">
        <v>5.7571099999999999</v>
      </c>
      <c r="J673" t="s">
        <v>74</v>
      </c>
      <c r="K673" t="s">
        <v>479</v>
      </c>
      <c r="L673" s="912">
        <v>28</v>
      </c>
      <c r="M673">
        <v>20</v>
      </c>
      <c r="N673" s="912">
        <v>1.4</v>
      </c>
      <c r="O673" t="s">
        <v>127</v>
      </c>
      <c r="P673" t="s">
        <v>470</v>
      </c>
      <c r="Q673" t="s">
        <v>127</v>
      </c>
      <c r="R673">
        <v>180</v>
      </c>
      <c r="Y673">
        <v>20.97</v>
      </c>
      <c r="Z673">
        <v>4.6100000000000003</v>
      </c>
      <c r="AA673">
        <v>130.52000000000001</v>
      </c>
      <c r="AB673">
        <v>88.98</v>
      </c>
      <c r="AC673" s="784">
        <v>71.890402410604267</v>
      </c>
      <c r="AD673" s="1150"/>
      <c r="AE673" s="1150"/>
      <c r="AF673" s="1150"/>
      <c r="AG673" s="1150"/>
      <c r="AH673" s="1150"/>
      <c r="AI673" s="1150"/>
      <c r="AJ673" s="1150"/>
      <c r="AK673" s="1150"/>
      <c r="AL673" s="1150"/>
      <c r="AM673" s="1150"/>
      <c r="AN673" s="1150"/>
      <c r="AO673" s="1150">
        <v>0.29962328767123197</v>
      </c>
      <c r="AP673" s="1150">
        <v>0.30374544626593802</v>
      </c>
      <c r="AQ673" s="1150">
        <v>0.31832762557077598</v>
      </c>
      <c r="AR673" s="1150">
        <v>0.25275114155251099</v>
      </c>
      <c r="AS673" s="1150">
        <v>0.14949200913242</v>
      </c>
    </row>
    <row r="674" spans="1:45" x14ac:dyDescent="0.2">
      <c r="A674">
        <v>61678</v>
      </c>
      <c r="B674" t="s">
        <v>1152</v>
      </c>
      <c r="C674" s="783">
        <v>43220</v>
      </c>
      <c r="D674">
        <v>2018</v>
      </c>
      <c r="E674" t="s">
        <v>72</v>
      </c>
      <c r="F674" t="s">
        <v>38</v>
      </c>
      <c r="G674" s="912">
        <v>32.875697000000002</v>
      </c>
      <c r="H674" s="912">
        <v>-111.55110999999999</v>
      </c>
      <c r="I674" s="912">
        <v>5.7683390000000001</v>
      </c>
      <c r="J674" t="s">
        <v>74</v>
      </c>
      <c r="K674" t="s">
        <v>485</v>
      </c>
      <c r="L674" s="912">
        <v>30.9</v>
      </c>
      <c r="M674">
        <v>20</v>
      </c>
      <c r="N674" s="912">
        <v>1.5449999999999999</v>
      </c>
      <c r="O674" t="s">
        <v>127</v>
      </c>
      <c r="P674" t="s">
        <v>470</v>
      </c>
      <c r="Q674" t="s">
        <v>127</v>
      </c>
      <c r="R674">
        <v>180</v>
      </c>
      <c r="S674" t="s">
        <v>582</v>
      </c>
      <c r="T674" t="s">
        <v>599</v>
      </c>
      <c r="U674" t="s">
        <v>2970</v>
      </c>
      <c r="V674">
        <v>2018</v>
      </c>
      <c r="W674">
        <v>10</v>
      </c>
      <c r="X674">
        <v>40</v>
      </c>
      <c r="AA674">
        <v>73.400000000000006</v>
      </c>
      <c r="AB674">
        <v>50.33</v>
      </c>
      <c r="AC674" s="784"/>
      <c r="AD674" s="1150"/>
      <c r="AE674" s="1150"/>
      <c r="AF674" s="1150"/>
      <c r="AG674" s="1150"/>
      <c r="AH674" s="1150"/>
      <c r="AI674" s="1150"/>
      <c r="AJ674" s="1150"/>
      <c r="AK674" s="1150"/>
      <c r="AL674" s="1150"/>
      <c r="AM674" s="1150"/>
      <c r="AN674" s="1150"/>
      <c r="AO674" s="1150">
        <v>0.35450913242009102</v>
      </c>
      <c r="AP674" s="1150">
        <v>0.34774590163934399</v>
      </c>
      <c r="AQ674" s="1150">
        <v>0.35064497716894899</v>
      </c>
      <c r="AR674" s="1150">
        <v>0.35909246575342402</v>
      </c>
      <c r="AS674" s="1150">
        <v>0.32829337899543298</v>
      </c>
    </row>
    <row r="675" spans="1:45" x14ac:dyDescent="0.2">
      <c r="A675">
        <v>61736</v>
      </c>
      <c r="B675" t="s">
        <v>1155</v>
      </c>
      <c r="C675" s="783">
        <v>43465</v>
      </c>
      <c r="D675">
        <v>2018</v>
      </c>
      <c r="E675" t="s">
        <v>6</v>
      </c>
      <c r="F675" t="s">
        <v>25</v>
      </c>
      <c r="G675" s="912">
        <v>41.831840999999997</v>
      </c>
      <c r="H675" s="912">
        <v>-71.919871000000001</v>
      </c>
      <c r="I675" s="912">
        <v>3.8417150000000002</v>
      </c>
      <c r="J675" t="s">
        <v>74</v>
      </c>
      <c r="K675" t="s">
        <v>479</v>
      </c>
      <c r="L675" s="912">
        <v>24.58</v>
      </c>
      <c r="M675">
        <v>20</v>
      </c>
      <c r="N675" s="912">
        <v>1.2289999999999999</v>
      </c>
      <c r="O675" t="s">
        <v>486</v>
      </c>
      <c r="P675" t="s">
        <v>486</v>
      </c>
      <c r="Q675">
        <v>25</v>
      </c>
      <c r="R675">
        <v>181</v>
      </c>
      <c r="Y675">
        <v>29.14</v>
      </c>
      <c r="Z675">
        <v>3.85</v>
      </c>
      <c r="AA675">
        <v>119.65</v>
      </c>
      <c r="AB675">
        <v>82.35</v>
      </c>
      <c r="AC675" s="784"/>
      <c r="AD675" s="1150"/>
      <c r="AE675" s="1150"/>
      <c r="AF675" s="1150"/>
      <c r="AG675" s="1150"/>
      <c r="AH675" s="1150"/>
      <c r="AI675" s="1150"/>
      <c r="AJ675" s="1150"/>
      <c r="AK675" s="1150"/>
      <c r="AL675" s="1150"/>
      <c r="AM675" s="1150"/>
      <c r="AN675" s="1150"/>
      <c r="AO675" s="1150">
        <v>0.135462328767123</v>
      </c>
      <c r="AP675" s="1150">
        <v>0.179997723132969</v>
      </c>
      <c r="AQ675" s="1150">
        <v>0.15304794520547901</v>
      </c>
      <c r="AR675" s="1150">
        <v>0.17373858447488499</v>
      </c>
      <c r="AS675" s="1150">
        <v>0.15708333333333299</v>
      </c>
    </row>
    <row r="676" spans="1:45" x14ac:dyDescent="0.2">
      <c r="A676">
        <v>61809</v>
      </c>
      <c r="B676" t="s">
        <v>1154</v>
      </c>
      <c r="C676" s="783">
        <v>43281</v>
      </c>
      <c r="D676">
        <v>2018</v>
      </c>
      <c r="E676" t="s">
        <v>72</v>
      </c>
      <c r="F676" t="s">
        <v>53</v>
      </c>
      <c r="G676" s="912">
        <v>39.542040999999998</v>
      </c>
      <c r="H676" s="912">
        <v>-118.56010999999999</v>
      </c>
      <c r="I676" s="912">
        <v>5.2686710000000003</v>
      </c>
      <c r="J676" t="s">
        <v>74</v>
      </c>
      <c r="K676" t="s">
        <v>479</v>
      </c>
      <c r="L676" s="912">
        <v>27.1</v>
      </c>
      <c r="M676">
        <v>20</v>
      </c>
      <c r="N676" s="912">
        <v>1.355</v>
      </c>
      <c r="O676" t="s">
        <v>486</v>
      </c>
      <c r="P676" t="s">
        <v>486</v>
      </c>
      <c r="Q676">
        <v>30</v>
      </c>
      <c r="R676">
        <v>180</v>
      </c>
      <c r="S676" t="s">
        <v>547</v>
      </c>
      <c r="Y676">
        <v>31.17</v>
      </c>
      <c r="Z676">
        <v>5.87</v>
      </c>
      <c r="AA676">
        <v>134.76</v>
      </c>
      <c r="AB676">
        <v>91.97</v>
      </c>
      <c r="AC676" s="784"/>
      <c r="AD676" s="1150"/>
      <c r="AE676" s="1150"/>
      <c r="AF676" s="1150"/>
      <c r="AG676" s="1150"/>
      <c r="AH676" s="1150"/>
      <c r="AI676" s="1150"/>
      <c r="AJ676" s="1150"/>
      <c r="AK676" s="1150"/>
      <c r="AL676" s="1150"/>
      <c r="AM676" s="1150"/>
      <c r="AN676" s="1150"/>
      <c r="AO676" s="1150">
        <v>0.15413812785388101</v>
      </c>
      <c r="AP676" s="1150">
        <v>5.2846083788706699E-2</v>
      </c>
      <c r="AQ676" s="1150">
        <v>4.6963470319634701E-2</v>
      </c>
      <c r="AR676" s="1150">
        <v>0.134783105022831</v>
      </c>
      <c r="AS676" s="1150">
        <v>0.184942922374429</v>
      </c>
    </row>
    <row r="677" spans="1:45" x14ac:dyDescent="0.2">
      <c r="A677">
        <v>64093</v>
      </c>
      <c r="B677" t="s">
        <v>1158</v>
      </c>
      <c r="C677" s="783">
        <v>43465</v>
      </c>
      <c r="D677">
        <v>2018</v>
      </c>
      <c r="E677" t="s">
        <v>1</v>
      </c>
      <c r="F677" t="s">
        <v>33</v>
      </c>
      <c r="G677" s="912">
        <v>38.074387000000002</v>
      </c>
      <c r="H677" s="912">
        <v>-76.787538999999995</v>
      </c>
      <c r="I677" s="912">
        <v>4.2369370000000002</v>
      </c>
      <c r="J677" t="s">
        <v>74</v>
      </c>
      <c r="K677" t="s">
        <v>479</v>
      </c>
      <c r="L677" s="912">
        <v>28</v>
      </c>
      <c r="M677">
        <v>20</v>
      </c>
      <c r="N677" s="912">
        <v>1.4</v>
      </c>
      <c r="O677" t="s">
        <v>127</v>
      </c>
      <c r="P677" t="s">
        <v>470</v>
      </c>
      <c r="Q677" t="s">
        <v>127</v>
      </c>
      <c r="R677">
        <v>180</v>
      </c>
      <c r="Y677">
        <v>40.520000000000003</v>
      </c>
      <c r="AA677">
        <v>69.63</v>
      </c>
      <c r="AB677">
        <v>50.22</v>
      </c>
      <c r="AC677" s="784"/>
      <c r="AD677" s="1150"/>
      <c r="AE677" s="1150"/>
      <c r="AF677" s="1150"/>
      <c r="AG677" s="1150"/>
      <c r="AH677" s="1150"/>
      <c r="AI677" s="1150"/>
      <c r="AJ677" s="1150"/>
      <c r="AK677" s="1150"/>
      <c r="AL677" s="1150"/>
      <c r="AM677" s="1150"/>
      <c r="AN677" s="1150"/>
      <c r="AO677" s="1150"/>
      <c r="AP677" s="1150">
        <v>0.224106329690346</v>
      </c>
      <c r="AQ677" s="1150">
        <v>0.221632420091324</v>
      </c>
      <c r="AR677" s="1150">
        <v>0.23169520547945199</v>
      </c>
      <c r="AS677" s="1150">
        <v>0.19774543378995399</v>
      </c>
    </row>
    <row r="678" spans="1:45" x14ac:dyDescent="0.2">
      <c r="A678">
        <v>60045</v>
      </c>
      <c r="B678" t="s">
        <v>1150</v>
      </c>
      <c r="C678" s="783">
        <v>43311</v>
      </c>
      <c r="D678">
        <v>2018</v>
      </c>
      <c r="E678" t="s">
        <v>5</v>
      </c>
      <c r="F678" t="s">
        <v>30</v>
      </c>
      <c r="G678" s="912">
        <v>40.936551000000001</v>
      </c>
      <c r="H678" s="912">
        <v>-72.889150000000001</v>
      </c>
      <c r="I678" s="912">
        <v>3.944979</v>
      </c>
      <c r="J678" t="s">
        <v>74</v>
      </c>
      <c r="K678" t="s">
        <v>479</v>
      </c>
      <c r="L678" s="912">
        <v>32</v>
      </c>
      <c r="M678">
        <v>24.9</v>
      </c>
      <c r="N678" s="912">
        <v>1.285140562248996</v>
      </c>
      <c r="O678" t="s">
        <v>486</v>
      </c>
      <c r="P678" t="s">
        <v>486</v>
      </c>
      <c r="Q678">
        <v>25</v>
      </c>
      <c r="R678">
        <v>180</v>
      </c>
      <c r="Y678">
        <v>45.43</v>
      </c>
      <c r="Z678">
        <v>13.06</v>
      </c>
      <c r="AA678">
        <v>98.75</v>
      </c>
      <c r="AB678">
        <v>67.010000000000005</v>
      </c>
      <c r="AC678" s="784">
        <v>159.82564271774476</v>
      </c>
      <c r="AD678" s="1150"/>
      <c r="AE678" s="1150"/>
      <c r="AF678" s="1150"/>
      <c r="AG678" s="1150"/>
      <c r="AH678" s="1150"/>
      <c r="AI678" s="1150"/>
      <c r="AJ678" s="1150"/>
      <c r="AK678" s="1150"/>
      <c r="AL678" s="1150"/>
      <c r="AM678" s="1150"/>
      <c r="AN678" s="1150"/>
      <c r="AO678" s="1150">
        <v>0.21346115053822601</v>
      </c>
      <c r="AP678" s="1150">
        <v>0.23337887067395199</v>
      </c>
      <c r="AQ678" s="1150">
        <v>0.23131796592763701</v>
      </c>
      <c r="AR678" s="1150">
        <v>0.25255359336890898</v>
      </c>
      <c r="AS678" s="1150">
        <v>0.233949496616603</v>
      </c>
    </row>
    <row r="679" spans="1:45" x14ac:dyDescent="0.2">
      <c r="A679">
        <v>60789</v>
      </c>
      <c r="B679" t="s">
        <v>1149</v>
      </c>
      <c r="C679" s="783">
        <v>43434</v>
      </c>
      <c r="D679">
        <v>2018</v>
      </c>
      <c r="E679" t="s">
        <v>2</v>
      </c>
      <c r="F679" t="s">
        <v>15</v>
      </c>
      <c r="G679" s="912">
        <v>31.86965</v>
      </c>
      <c r="H679" s="912">
        <v>-100.82754</v>
      </c>
      <c r="I679" s="912">
        <v>5.2773099999999999</v>
      </c>
      <c r="J679" t="s">
        <v>74</v>
      </c>
      <c r="K679" t="s">
        <v>479</v>
      </c>
      <c r="L679" s="912">
        <v>45.4</v>
      </c>
      <c r="M679">
        <v>30</v>
      </c>
      <c r="N679" s="912">
        <v>1.5133333333333332</v>
      </c>
      <c r="O679" t="s">
        <v>127</v>
      </c>
      <c r="P679" t="s">
        <v>470</v>
      </c>
      <c r="Q679" t="s">
        <v>127</v>
      </c>
      <c r="R679">
        <v>180</v>
      </c>
      <c r="S679" t="s">
        <v>596</v>
      </c>
      <c r="Y679">
        <v>63.62</v>
      </c>
      <c r="AA679">
        <v>49.79</v>
      </c>
      <c r="AB679">
        <v>36.229999999999997</v>
      </c>
      <c r="AC679" s="784"/>
      <c r="AD679" s="1150"/>
      <c r="AE679" s="1150"/>
      <c r="AF679" s="1150"/>
      <c r="AG679" s="1150"/>
      <c r="AH679" s="1150"/>
      <c r="AI679" s="1150"/>
      <c r="AJ679" s="1150"/>
      <c r="AK679" s="1150"/>
      <c r="AL679" s="1150"/>
      <c r="AM679" s="1150"/>
      <c r="AN679" s="1150"/>
      <c r="AO679" s="1150">
        <v>0.29209284627092802</v>
      </c>
      <c r="AP679" s="1150">
        <v>0.29242182756527002</v>
      </c>
      <c r="AQ679" s="1150">
        <v>0.26574581430745797</v>
      </c>
      <c r="AR679" s="1150">
        <v>0.27744292237442902</v>
      </c>
      <c r="AS679" s="1150">
        <v>0.29078386605783801</v>
      </c>
    </row>
    <row r="680" spans="1:45" x14ac:dyDescent="0.2">
      <c r="A680">
        <v>59876</v>
      </c>
      <c r="B680" t="s">
        <v>1148</v>
      </c>
      <c r="C680" s="783">
        <v>43159</v>
      </c>
      <c r="D680">
        <v>2018</v>
      </c>
      <c r="E680" t="s">
        <v>73</v>
      </c>
      <c r="F680" t="s">
        <v>35</v>
      </c>
      <c r="G680" s="912">
        <v>31.559350999999999</v>
      </c>
      <c r="H680" s="912">
        <v>-84.08502</v>
      </c>
      <c r="I680" s="912">
        <v>4.7382730000000004</v>
      </c>
      <c r="J680" t="s">
        <v>74</v>
      </c>
      <c r="K680" t="s">
        <v>479</v>
      </c>
      <c r="L680" s="912">
        <v>44</v>
      </c>
      <c r="M680">
        <v>31.16</v>
      </c>
      <c r="N680" s="912">
        <v>1.4120667522464698</v>
      </c>
      <c r="O680" t="s">
        <v>486</v>
      </c>
      <c r="P680" t="s">
        <v>486</v>
      </c>
      <c r="Q680">
        <v>18</v>
      </c>
      <c r="R680">
        <v>185</v>
      </c>
      <c r="Y680">
        <v>29.28</v>
      </c>
      <c r="Z680">
        <v>32.94</v>
      </c>
      <c r="AA680">
        <v>94.07</v>
      </c>
      <c r="AB680">
        <v>65.64</v>
      </c>
      <c r="AC680" s="784"/>
      <c r="AD680" s="1150"/>
      <c r="AE680" s="1150"/>
      <c r="AF680" s="1150"/>
      <c r="AG680" s="1150"/>
      <c r="AH680" s="1150"/>
      <c r="AI680" s="1150"/>
      <c r="AJ680" s="1150"/>
      <c r="AK680" s="1150"/>
      <c r="AL680" s="1150"/>
      <c r="AM680" s="1150"/>
      <c r="AN680" s="1150"/>
      <c r="AO680" s="1150">
        <v>0.21470419282419201</v>
      </c>
      <c r="AP680" s="1150">
        <v>0.20359180889047801</v>
      </c>
      <c r="AQ680" s="1150">
        <v>0.20337659216534401</v>
      </c>
      <c r="AR680" s="1150">
        <v>0.20202475366498401</v>
      </c>
      <c r="AS680" s="1150">
        <v>0.19748565365970799</v>
      </c>
    </row>
    <row r="681" spans="1:45" x14ac:dyDescent="0.2">
      <c r="A681">
        <v>59678</v>
      </c>
      <c r="B681" t="s">
        <v>1147</v>
      </c>
      <c r="C681" s="783">
        <v>43465</v>
      </c>
      <c r="D681">
        <v>2018</v>
      </c>
      <c r="E681" t="s">
        <v>73</v>
      </c>
      <c r="F681" t="s">
        <v>52</v>
      </c>
      <c r="G681" s="912">
        <v>34.618369999999999</v>
      </c>
      <c r="H681" s="912">
        <v>-78.00658</v>
      </c>
      <c r="I681" s="912">
        <v>4.4725260000000002</v>
      </c>
      <c r="J681" t="s">
        <v>74</v>
      </c>
      <c r="K681" t="s">
        <v>479</v>
      </c>
      <c r="L681" s="912">
        <v>48.652799999999999</v>
      </c>
      <c r="M681">
        <v>33.299999999999997</v>
      </c>
      <c r="N681" s="912">
        <v>1.4610450450450452</v>
      </c>
      <c r="O681" t="s">
        <v>127</v>
      </c>
      <c r="P681" t="s">
        <v>470</v>
      </c>
      <c r="Q681" t="s">
        <v>127</v>
      </c>
      <c r="R681">
        <v>181</v>
      </c>
      <c r="Y681">
        <v>31.4</v>
      </c>
      <c r="Z681">
        <v>10.08</v>
      </c>
      <c r="AA681">
        <v>71.430000000000007</v>
      </c>
      <c r="AB681">
        <v>50.62</v>
      </c>
      <c r="AC681" s="784"/>
      <c r="AD681" s="1150"/>
      <c r="AE681" s="1150"/>
      <c r="AF681" s="1150"/>
      <c r="AG681" s="1150"/>
      <c r="AH681" s="1150"/>
      <c r="AI681" s="1150"/>
      <c r="AJ681" s="1150"/>
      <c r="AK681" s="1150"/>
      <c r="AL681" s="1150"/>
      <c r="AM681" s="1150"/>
      <c r="AN681" s="1150"/>
      <c r="AO681" s="1150">
        <v>0.25133623349376699</v>
      </c>
      <c r="AP681" s="1150">
        <v>0.22289023996674201</v>
      </c>
      <c r="AQ681" s="1150">
        <v>0.25554664253294401</v>
      </c>
      <c r="AR681" s="1150">
        <v>0.24906756071139599</v>
      </c>
      <c r="AS681" s="1150">
        <v>0.23573916382135501</v>
      </c>
    </row>
    <row r="682" spans="1:45" x14ac:dyDescent="0.2">
      <c r="A682">
        <v>61976</v>
      </c>
      <c r="B682" t="s">
        <v>1146</v>
      </c>
      <c r="C682" s="783">
        <v>43465</v>
      </c>
      <c r="D682">
        <v>2018</v>
      </c>
      <c r="E682" t="s">
        <v>73</v>
      </c>
      <c r="F682" t="s">
        <v>260</v>
      </c>
      <c r="G682" s="912">
        <v>33.503129999999999</v>
      </c>
      <c r="H682" s="912">
        <v>-81.253290000000007</v>
      </c>
      <c r="I682" s="912">
        <v>4.6094819999999999</v>
      </c>
      <c r="J682" t="s">
        <v>74</v>
      </c>
      <c r="K682" t="s">
        <v>479</v>
      </c>
      <c r="L682" s="912">
        <v>57</v>
      </c>
      <c r="M682">
        <v>39</v>
      </c>
      <c r="N682" s="912">
        <v>1.4615384615384615</v>
      </c>
      <c r="O682" t="s">
        <v>127</v>
      </c>
      <c r="P682" t="s">
        <v>470</v>
      </c>
      <c r="Q682" t="s">
        <v>127</v>
      </c>
      <c r="R682">
        <v>185</v>
      </c>
      <c r="Y682">
        <v>32.46</v>
      </c>
      <c r="Z682">
        <v>21.43</v>
      </c>
      <c r="AA682">
        <v>82.25</v>
      </c>
      <c r="AB682">
        <v>58.76</v>
      </c>
      <c r="AC682" s="784"/>
      <c r="AD682" s="1150"/>
      <c r="AE682" s="1150"/>
      <c r="AF682" s="1150"/>
      <c r="AG682" s="1150"/>
      <c r="AH682" s="1150"/>
      <c r="AI682" s="1150"/>
      <c r="AJ682" s="1150"/>
      <c r="AK682" s="1150"/>
      <c r="AL682" s="1150"/>
      <c r="AM682" s="1150"/>
      <c r="AN682" s="1150"/>
      <c r="AO682" s="1150">
        <v>0.131618077508488</v>
      </c>
      <c r="AP682" s="1150">
        <v>0.18212332445939</v>
      </c>
      <c r="AQ682" s="1150">
        <v>0.23607013230300899</v>
      </c>
      <c r="AR682" s="1150">
        <v>0.22780704835499299</v>
      </c>
      <c r="AS682" s="1150">
        <v>0.19735393981969299</v>
      </c>
    </row>
    <row r="683" spans="1:45" x14ac:dyDescent="0.2">
      <c r="A683">
        <v>61272</v>
      </c>
      <c r="B683" t="s">
        <v>1145</v>
      </c>
      <c r="C683" s="783">
        <v>43281</v>
      </c>
      <c r="D683">
        <v>2018</v>
      </c>
      <c r="E683" t="s">
        <v>72</v>
      </c>
      <c r="F683" t="s">
        <v>38</v>
      </c>
      <c r="G683" s="912">
        <v>35.346341000000002</v>
      </c>
      <c r="H683" s="912">
        <v>-113.91423</v>
      </c>
      <c r="I683" s="912">
        <v>5.7033740000000002</v>
      </c>
      <c r="J683" t="s">
        <v>74</v>
      </c>
      <c r="K683" t="s">
        <v>479</v>
      </c>
      <c r="L683" s="912">
        <v>64.5</v>
      </c>
      <c r="M683">
        <v>46</v>
      </c>
      <c r="N683" s="912">
        <v>1.4021739130434783</v>
      </c>
      <c r="O683" t="s">
        <v>127</v>
      </c>
      <c r="P683" t="s">
        <v>470</v>
      </c>
      <c r="Q683" t="s">
        <v>127</v>
      </c>
      <c r="R683">
        <v>180</v>
      </c>
      <c r="AA683">
        <v>44.75</v>
      </c>
      <c r="AB683">
        <v>31.95</v>
      </c>
      <c r="AC683" s="784">
        <v>52.195850461992585</v>
      </c>
      <c r="AD683" s="1150"/>
      <c r="AE683" s="1150"/>
      <c r="AF683" s="1150"/>
      <c r="AG683" s="1150"/>
      <c r="AH683" s="1150"/>
      <c r="AI683" s="1150"/>
      <c r="AJ683" s="1150"/>
      <c r="AK683" s="1150"/>
      <c r="AL683" s="1150"/>
      <c r="AM683" s="1150"/>
      <c r="AN683" s="1150"/>
      <c r="AO683" s="1150">
        <v>0.34728757196743998</v>
      </c>
      <c r="AP683" s="1150">
        <v>0.36496198622000398</v>
      </c>
      <c r="AQ683" s="1150">
        <v>0.34107603732380298</v>
      </c>
      <c r="AR683" s="1150">
        <v>0.33461385745483402</v>
      </c>
      <c r="AS683" s="1150">
        <v>0.34240123089140301</v>
      </c>
    </row>
    <row r="684" spans="1:45" x14ac:dyDescent="0.2">
      <c r="A684">
        <v>59669</v>
      </c>
      <c r="B684" t="s">
        <v>1143</v>
      </c>
      <c r="C684" s="783">
        <v>43465</v>
      </c>
      <c r="D684">
        <v>2018</v>
      </c>
      <c r="E684" t="s">
        <v>73</v>
      </c>
      <c r="F684" t="s">
        <v>52</v>
      </c>
      <c r="G684" s="912">
        <v>35.213697000000003</v>
      </c>
      <c r="H684" s="912">
        <v>-77.712411000000003</v>
      </c>
      <c r="I684" s="912">
        <v>4.4372999999999996</v>
      </c>
      <c r="J684" t="s">
        <v>74</v>
      </c>
      <c r="K684" t="s">
        <v>479</v>
      </c>
      <c r="L684" s="912">
        <v>73.664639999999991</v>
      </c>
      <c r="M684">
        <v>50</v>
      </c>
      <c r="N684" s="912">
        <v>1.4732927999999998</v>
      </c>
      <c r="O684" t="s">
        <v>486</v>
      </c>
      <c r="P684" t="s">
        <v>486</v>
      </c>
      <c r="Q684">
        <v>20</v>
      </c>
      <c r="R684">
        <v>181</v>
      </c>
      <c r="Y684">
        <v>31.02</v>
      </c>
      <c r="Z684">
        <v>7.13</v>
      </c>
      <c r="AA684">
        <v>71.05</v>
      </c>
      <c r="AB684">
        <v>50.89</v>
      </c>
      <c r="AC684" s="784"/>
      <c r="AD684" s="1150"/>
      <c r="AE684" s="1150"/>
      <c r="AF684" s="1150"/>
      <c r="AG684" s="1150"/>
      <c r="AH684" s="1150"/>
      <c r="AI684" s="1150"/>
      <c r="AJ684" s="1150"/>
      <c r="AK684" s="1150"/>
      <c r="AL684" s="1150"/>
      <c r="AM684" s="1150"/>
      <c r="AN684" s="1150"/>
      <c r="AO684" s="1150">
        <v>0.22775625570776201</v>
      </c>
      <c r="AP684" s="1150">
        <v>0.218945810564663</v>
      </c>
      <c r="AQ684" s="1150">
        <v>0.23019406392694</v>
      </c>
      <c r="AR684" s="1150">
        <v>0.222196347031963</v>
      </c>
      <c r="AS684" s="1150">
        <v>0.220221461187214</v>
      </c>
    </row>
    <row r="685" spans="1:45" x14ac:dyDescent="0.2">
      <c r="A685">
        <v>60336</v>
      </c>
      <c r="B685" t="s">
        <v>1141</v>
      </c>
      <c r="C685" s="783">
        <v>43131</v>
      </c>
      <c r="D685">
        <v>2018</v>
      </c>
      <c r="E685" t="s">
        <v>72</v>
      </c>
      <c r="F685" t="s">
        <v>28</v>
      </c>
      <c r="G685" s="912">
        <v>33.173369999999998</v>
      </c>
      <c r="H685" s="912">
        <v>-115.54901</v>
      </c>
      <c r="I685" s="912">
        <v>5.9063400000000001</v>
      </c>
      <c r="J685" t="s">
        <v>74</v>
      </c>
      <c r="K685" t="s">
        <v>485</v>
      </c>
      <c r="L685" s="912">
        <v>66</v>
      </c>
      <c r="M685">
        <v>50</v>
      </c>
      <c r="N685" s="912">
        <v>1.32</v>
      </c>
      <c r="O685" t="s">
        <v>127</v>
      </c>
      <c r="P685" t="s">
        <v>470</v>
      </c>
      <c r="Q685" t="s">
        <v>127</v>
      </c>
      <c r="R685">
        <v>180</v>
      </c>
      <c r="AA685">
        <v>79.430000000000007</v>
      </c>
      <c r="AB685">
        <v>54.15</v>
      </c>
      <c r="AC685" s="784"/>
      <c r="AD685" s="1150"/>
      <c r="AE685" s="1150"/>
      <c r="AF685" s="1150"/>
      <c r="AG685" s="1150"/>
      <c r="AH685" s="1150"/>
      <c r="AI685" s="1150"/>
      <c r="AJ685" s="1150"/>
      <c r="AK685" s="1150"/>
      <c r="AL685" s="1150"/>
      <c r="AM685" s="1150"/>
      <c r="AN685" s="1150"/>
      <c r="AO685" s="1150">
        <v>0.29685616438356099</v>
      </c>
      <c r="AP685" s="1150">
        <v>0.24053051001821399</v>
      </c>
      <c r="AQ685" s="1150">
        <v>0.28856392694063898</v>
      </c>
      <c r="AR685" s="1150">
        <v>0.28178767123287601</v>
      </c>
      <c r="AS685" s="1150">
        <v>0.28136529680365202</v>
      </c>
    </row>
    <row r="686" spans="1:45" x14ac:dyDescent="0.2">
      <c r="A686">
        <v>61697</v>
      </c>
      <c r="B686" t="s">
        <v>1144</v>
      </c>
      <c r="C686" s="783">
        <v>43434</v>
      </c>
      <c r="D686">
        <v>2018</v>
      </c>
      <c r="E686" t="s">
        <v>2</v>
      </c>
      <c r="F686" t="s">
        <v>15</v>
      </c>
      <c r="G686" s="912">
        <v>32.713326000000002</v>
      </c>
      <c r="H686" s="912">
        <v>-101.8852</v>
      </c>
      <c r="I686" s="912">
        <v>5.4146080000000003</v>
      </c>
      <c r="J686" t="s">
        <v>74</v>
      </c>
      <c r="K686" t="s">
        <v>479</v>
      </c>
      <c r="L686" s="912">
        <v>66</v>
      </c>
      <c r="M686">
        <v>50</v>
      </c>
      <c r="N686" s="912">
        <v>1.32</v>
      </c>
      <c r="O686" t="s">
        <v>127</v>
      </c>
      <c r="P686" t="s">
        <v>470</v>
      </c>
      <c r="Q686" t="s">
        <v>127</v>
      </c>
      <c r="R686">
        <v>180</v>
      </c>
      <c r="Y686">
        <v>63.99</v>
      </c>
      <c r="AA686">
        <v>49.54</v>
      </c>
      <c r="AB686">
        <v>35.68</v>
      </c>
      <c r="AC686" s="784"/>
      <c r="AD686" s="1150"/>
      <c r="AE686" s="1150"/>
      <c r="AF686" s="1150"/>
      <c r="AG686" s="1150"/>
      <c r="AH686" s="1150"/>
      <c r="AI686" s="1150"/>
      <c r="AJ686" s="1150"/>
      <c r="AK686" s="1150"/>
      <c r="AL686" s="1150"/>
      <c r="AM686" s="1150"/>
      <c r="AN686" s="1150"/>
      <c r="AO686" s="1150">
        <v>0.27398401826483998</v>
      </c>
      <c r="AP686" s="1150">
        <v>0.29788023679417103</v>
      </c>
      <c r="AQ686" s="1150">
        <v>0.25168264840182603</v>
      </c>
      <c r="AR686" s="1150">
        <v>0.247442922374429</v>
      </c>
      <c r="AS686" s="1150">
        <v>0.274488584474885</v>
      </c>
    </row>
    <row r="687" spans="1:45" x14ac:dyDescent="0.2">
      <c r="A687">
        <v>61811</v>
      </c>
      <c r="B687" t="s">
        <v>1142</v>
      </c>
      <c r="C687" s="783">
        <v>43465</v>
      </c>
      <c r="D687">
        <v>2018</v>
      </c>
      <c r="E687" t="s">
        <v>72</v>
      </c>
      <c r="F687" t="s">
        <v>46</v>
      </c>
      <c r="G687" s="912">
        <v>39.686461000000001</v>
      </c>
      <c r="H687" s="912">
        <v>-104.01400099999999</v>
      </c>
      <c r="I687" s="912">
        <v>4.8979699999999999</v>
      </c>
      <c r="J687" t="s">
        <v>74</v>
      </c>
      <c r="K687" t="s">
        <v>479</v>
      </c>
      <c r="L687" s="912">
        <v>67.599999999999994</v>
      </c>
      <c r="M687">
        <v>50</v>
      </c>
      <c r="N687" s="912">
        <v>1.3519999999999999</v>
      </c>
      <c r="O687" t="s">
        <v>127</v>
      </c>
      <c r="P687" t="s">
        <v>470</v>
      </c>
      <c r="Q687" t="s">
        <v>127</v>
      </c>
      <c r="R687">
        <v>181</v>
      </c>
      <c r="Y687">
        <v>23.86</v>
      </c>
      <c r="Z687">
        <v>22.47</v>
      </c>
      <c r="AA687">
        <v>56.84</v>
      </c>
      <c r="AB687">
        <v>41.16</v>
      </c>
      <c r="AC687" s="784">
        <v>31.744794905262129</v>
      </c>
      <c r="AD687" s="1150"/>
      <c r="AE687" s="1150"/>
      <c r="AF687" s="1150"/>
      <c r="AG687" s="1150"/>
      <c r="AH687" s="1150"/>
      <c r="AI687" s="1150"/>
      <c r="AJ687" s="1150"/>
      <c r="AK687" s="1150"/>
      <c r="AL687" s="1150"/>
      <c r="AM687" s="1150"/>
      <c r="AN687" s="1150"/>
      <c r="AO687" s="1150">
        <v>0.23661872146118701</v>
      </c>
      <c r="AP687" s="1150">
        <v>0.23227459016393401</v>
      </c>
      <c r="AQ687" s="1150">
        <v>0.238730593607305</v>
      </c>
      <c r="AR687" s="1150">
        <v>0.25097945205479399</v>
      </c>
      <c r="AS687" s="1150">
        <v>0.23307762557077599</v>
      </c>
    </row>
    <row r="688" spans="1:45" x14ac:dyDescent="0.2">
      <c r="A688">
        <v>60623</v>
      </c>
      <c r="B688" t="s">
        <v>1139</v>
      </c>
      <c r="C688" s="783">
        <v>43404</v>
      </c>
      <c r="D688">
        <v>2018</v>
      </c>
      <c r="E688" t="s">
        <v>73</v>
      </c>
      <c r="F688" t="s">
        <v>52</v>
      </c>
      <c r="G688" s="912">
        <v>35.894651000000003</v>
      </c>
      <c r="H688" s="912">
        <v>-78.149389999999997</v>
      </c>
      <c r="I688" s="912">
        <v>4.4563800000000002</v>
      </c>
      <c r="J688" t="s">
        <v>74</v>
      </c>
      <c r="K688" t="s">
        <v>485</v>
      </c>
      <c r="L688" s="912">
        <v>71.400499999999994</v>
      </c>
      <c r="M688">
        <v>50.2</v>
      </c>
      <c r="N688" s="912">
        <v>1.422320717131474</v>
      </c>
      <c r="O688" t="s">
        <v>486</v>
      </c>
      <c r="P688" t="s">
        <v>486</v>
      </c>
      <c r="Q688">
        <v>20</v>
      </c>
      <c r="R688">
        <v>180</v>
      </c>
      <c r="Y688">
        <v>31.01</v>
      </c>
      <c r="Z688">
        <v>7.27</v>
      </c>
      <c r="AA688">
        <v>68.14</v>
      </c>
      <c r="AB688">
        <v>48.64</v>
      </c>
      <c r="AC688" s="784"/>
      <c r="AD688" s="1150"/>
      <c r="AE688" s="1150"/>
      <c r="AF688" s="1150"/>
      <c r="AG688" s="1150"/>
      <c r="AH688" s="1150"/>
      <c r="AI688" s="1150"/>
      <c r="AJ688" s="1150"/>
      <c r="AK688" s="1150"/>
      <c r="AL688" s="1150"/>
      <c r="AM688" s="1150"/>
      <c r="AN688" s="1150"/>
      <c r="AO688" s="1150">
        <v>0.23404973712456101</v>
      </c>
      <c r="AP688" s="1150">
        <v>0.22576588001364301</v>
      </c>
      <c r="AQ688" s="1150">
        <v>0.23682439192999599</v>
      </c>
      <c r="AR688" s="1150">
        <v>0.23053903109025001</v>
      </c>
      <c r="AS688" s="1150">
        <v>0.22795348287216399</v>
      </c>
    </row>
    <row r="689" spans="1:45" x14ac:dyDescent="0.2">
      <c r="A689">
        <v>60624</v>
      </c>
      <c r="B689" t="s">
        <v>1140</v>
      </c>
      <c r="C689" s="783">
        <v>43434</v>
      </c>
      <c r="D689">
        <v>2018</v>
      </c>
      <c r="E689" t="s">
        <v>73</v>
      </c>
      <c r="F689" t="s">
        <v>52</v>
      </c>
      <c r="G689" s="912">
        <v>36.12744</v>
      </c>
      <c r="H689" s="912">
        <v>-78.279409999999999</v>
      </c>
      <c r="I689" s="912">
        <v>4.4255709999999997</v>
      </c>
      <c r="J689" t="s">
        <v>74</v>
      </c>
      <c r="K689" t="s">
        <v>479</v>
      </c>
      <c r="L689" s="912">
        <v>65.502600000000001</v>
      </c>
      <c r="M689">
        <v>50.2</v>
      </c>
      <c r="N689" s="912">
        <v>1.304832669322709</v>
      </c>
      <c r="O689" t="s">
        <v>486</v>
      </c>
      <c r="P689" t="s">
        <v>486</v>
      </c>
      <c r="Q689">
        <v>20</v>
      </c>
      <c r="R689">
        <v>180</v>
      </c>
      <c r="Y689">
        <v>30.91</v>
      </c>
      <c r="Z689">
        <v>7.2</v>
      </c>
      <c r="AA689">
        <v>69.430000000000007</v>
      </c>
      <c r="AB689">
        <v>49.67</v>
      </c>
      <c r="AC689" s="784"/>
      <c r="AD689" s="1150"/>
      <c r="AE689" s="1150"/>
      <c r="AF689" s="1150"/>
      <c r="AG689" s="1150"/>
      <c r="AH689" s="1150"/>
      <c r="AI689" s="1150"/>
      <c r="AJ689" s="1150"/>
      <c r="AK689" s="1150"/>
      <c r="AL689" s="1150"/>
      <c r="AM689" s="1150"/>
      <c r="AN689" s="1150"/>
      <c r="AO689" s="1150">
        <v>0.210169459149702</v>
      </c>
      <c r="AP689" s="1150">
        <v>0.207029350720977</v>
      </c>
      <c r="AQ689" s="1150">
        <v>0.21536684312976401</v>
      </c>
      <c r="AR689" s="1150">
        <v>0.211089432225436</v>
      </c>
      <c r="AS689" s="1150">
        <v>0.20031972566355499</v>
      </c>
    </row>
    <row r="690" spans="1:45" x14ac:dyDescent="0.2">
      <c r="A690">
        <v>61988</v>
      </c>
      <c r="B690" t="s">
        <v>1138</v>
      </c>
      <c r="C690" s="783">
        <v>43465</v>
      </c>
      <c r="D690">
        <v>2018</v>
      </c>
      <c r="E690" t="s">
        <v>73</v>
      </c>
      <c r="F690" t="s">
        <v>27</v>
      </c>
      <c r="G690" s="912">
        <v>28.400780999999998</v>
      </c>
      <c r="H690" s="912">
        <v>-81.616320999999999</v>
      </c>
      <c r="I690" s="912">
        <v>4.9055819999999999</v>
      </c>
      <c r="J690" t="s">
        <v>74</v>
      </c>
      <c r="K690" t="s">
        <v>485</v>
      </c>
      <c r="L690" s="912">
        <v>62.75</v>
      </c>
      <c r="M690">
        <v>52</v>
      </c>
      <c r="N690" s="912">
        <v>1.2067307692307692</v>
      </c>
      <c r="O690" t="s">
        <v>127</v>
      </c>
      <c r="P690" t="s">
        <v>470</v>
      </c>
      <c r="Q690" t="s">
        <v>127</v>
      </c>
      <c r="R690">
        <v>180</v>
      </c>
      <c r="Y690">
        <v>22.03</v>
      </c>
      <c r="Z690">
        <v>60.25</v>
      </c>
      <c r="AA690">
        <v>64.12</v>
      </c>
      <c r="AB690">
        <v>47.22</v>
      </c>
      <c r="AC690" s="784">
        <v>37.166841461538084</v>
      </c>
      <c r="AD690" s="1150"/>
      <c r="AE690" s="1150"/>
      <c r="AF690" s="1150"/>
      <c r="AG690" s="1150"/>
      <c r="AH690" s="1150"/>
      <c r="AI690" s="1150"/>
      <c r="AJ690" s="1150"/>
      <c r="AK690" s="1150"/>
      <c r="AL690" s="1150"/>
      <c r="AM690" s="1150"/>
      <c r="AN690" s="1150"/>
      <c r="AO690" s="1150">
        <v>0.215018001404987</v>
      </c>
      <c r="AP690" s="1150">
        <v>0.22162454462659301</v>
      </c>
      <c r="AQ690" s="1150">
        <v>0.22000570776255701</v>
      </c>
      <c r="AR690" s="1150">
        <v>0.18697532490340699</v>
      </c>
      <c r="AS690" s="1150">
        <v>0.15218870741130999</v>
      </c>
    </row>
    <row r="691" spans="1:45" x14ac:dyDescent="0.2">
      <c r="A691">
        <v>61693</v>
      </c>
      <c r="B691" t="s">
        <v>1137</v>
      </c>
      <c r="C691" s="783">
        <v>43434</v>
      </c>
      <c r="D691">
        <v>2018</v>
      </c>
      <c r="E691" t="s">
        <v>73</v>
      </c>
      <c r="F691" t="s">
        <v>52</v>
      </c>
      <c r="G691" s="912">
        <v>35.380682999999998</v>
      </c>
      <c r="H691" s="912">
        <v>-77.405990000000003</v>
      </c>
      <c r="I691" s="912">
        <v>4.4311499999999997</v>
      </c>
      <c r="J691" t="s">
        <v>74</v>
      </c>
      <c r="K691" t="s">
        <v>479</v>
      </c>
      <c r="L691" s="912">
        <v>75.031700000000001</v>
      </c>
      <c r="M691">
        <v>52.1</v>
      </c>
      <c r="N691" s="912">
        <v>1.440147792706334</v>
      </c>
      <c r="O691" t="s">
        <v>486</v>
      </c>
      <c r="P691" t="s">
        <v>486</v>
      </c>
      <c r="Q691">
        <v>20</v>
      </c>
      <c r="R691">
        <v>181</v>
      </c>
      <c r="Y691">
        <v>30.81</v>
      </c>
      <c r="Z691">
        <v>7.6</v>
      </c>
      <c r="AA691">
        <v>63.61</v>
      </c>
      <c r="AB691">
        <v>46.47</v>
      </c>
      <c r="AC691" s="784"/>
      <c r="AD691" s="1150"/>
      <c r="AE691" s="1150"/>
      <c r="AF691" s="1150"/>
      <c r="AG691" s="1150"/>
      <c r="AH691" s="1150"/>
      <c r="AI691" s="1150"/>
      <c r="AJ691" s="1150"/>
      <c r="AK691" s="1150"/>
      <c r="AL691" s="1150"/>
      <c r="AM691" s="1150"/>
      <c r="AN691" s="1150"/>
      <c r="AO691" s="1150">
        <v>0.23259934355252801</v>
      </c>
      <c r="AP691" s="1150">
        <v>0.21503501393215299</v>
      </c>
      <c r="AQ691" s="1150">
        <v>0.22406638094987599</v>
      </c>
      <c r="AR691" s="1150">
        <v>0.220179405603905</v>
      </c>
      <c r="AS691" s="1150">
        <v>0.205356751592914</v>
      </c>
    </row>
    <row r="692" spans="1:45" x14ac:dyDescent="0.2">
      <c r="A692">
        <v>60560</v>
      </c>
      <c r="B692" t="s">
        <v>1714</v>
      </c>
      <c r="C692" s="783">
        <v>43465</v>
      </c>
      <c r="D692">
        <v>2018</v>
      </c>
      <c r="E692" t="s">
        <v>73</v>
      </c>
      <c r="F692" t="s">
        <v>263</v>
      </c>
      <c r="G692" s="912">
        <v>35.351533000000003</v>
      </c>
      <c r="H692" s="912">
        <v>-89.854731000000001</v>
      </c>
      <c r="I692" s="912">
        <v>4.4360489999999997</v>
      </c>
      <c r="J692" t="s">
        <v>74</v>
      </c>
      <c r="K692" t="s">
        <v>485</v>
      </c>
      <c r="L692" s="912">
        <v>68</v>
      </c>
      <c r="M692">
        <v>53</v>
      </c>
      <c r="N692" s="912">
        <v>1.2830188679245282</v>
      </c>
      <c r="O692" t="s">
        <v>127</v>
      </c>
      <c r="P692" t="s">
        <v>470</v>
      </c>
      <c r="Q692" t="s">
        <v>127</v>
      </c>
      <c r="R692">
        <v>178</v>
      </c>
      <c r="Y692">
        <v>31.46</v>
      </c>
      <c r="Z692">
        <v>40.770000000000003</v>
      </c>
      <c r="AA692">
        <v>79.72</v>
      </c>
      <c r="AB692">
        <v>55.36</v>
      </c>
      <c r="AC692" s="784"/>
      <c r="AD692" s="1150"/>
      <c r="AE692" s="1150"/>
      <c r="AF692" s="1150"/>
      <c r="AG692" s="1150"/>
      <c r="AH692" s="1150"/>
      <c r="AI692" s="1150"/>
      <c r="AJ692" s="1150"/>
      <c r="AK692" s="1150"/>
      <c r="AL692" s="1150"/>
      <c r="AM692" s="1150"/>
      <c r="AN692" s="1150"/>
      <c r="AO692" s="1150">
        <v>0.22501524941845399</v>
      </c>
      <c r="AP692" s="1150">
        <v>0.22696540880503099</v>
      </c>
      <c r="AQ692" s="1150">
        <v>0.23323425519083299</v>
      </c>
      <c r="AR692" s="1150">
        <v>0.24419962091841099</v>
      </c>
      <c r="AS692" s="1150">
        <v>0.22271043335917901</v>
      </c>
    </row>
    <row r="693" spans="1:45" x14ac:dyDescent="0.2">
      <c r="A693">
        <v>61665</v>
      </c>
      <c r="B693" t="s">
        <v>1136</v>
      </c>
      <c r="C693" s="783">
        <v>43373</v>
      </c>
      <c r="D693">
        <v>2018</v>
      </c>
      <c r="E693" t="s">
        <v>73</v>
      </c>
      <c r="F693" t="s">
        <v>27</v>
      </c>
      <c r="G693" s="912">
        <v>27.664583</v>
      </c>
      <c r="H693" s="912">
        <v>-81.964219999999997</v>
      </c>
      <c r="I693" s="912">
        <v>4.9940730000000002</v>
      </c>
      <c r="J693" t="s">
        <v>74</v>
      </c>
      <c r="K693" t="s">
        <v>485</v>
      </c>
      <c r="L693" s="912">
        <v>84.9</v>
      </c>
      <c r="M693">
        <v>70.3</v>
      </c>
      <c r="N693" s="912">
        <v>1.2076813655761025</v>
      </c>
      <c r="O693" t="s">
        <v>127</v>
      </c>
      <c r="P693" t="s">
        <v>470</v>
      </c>
      <c r="Q693" t="s">
        <v>127</v>
      </c>
      <c r="R693">
        <v>180</v>
      </c>
      <c r="Y693">
        <v>19.71</v>
      </c>
      <c r="Z693">
        <v>33.35</v>
      </c>
      <c r="AA693">
        <v>63.66</v>
      </c>
      <c r="AB693">
        <v>45.94</v>
      </c>
      <c r="AC693" s="784"/>
      <c r="AD693" s="1150"/>
      <c r="AE693" s="1150"/>
      <c r="AF693" s="1150"/>
      <c r="AG693" s="1150"/>
      <c r="AH693" s="1150"/>
      <c r="AI693" s="1150"/>
      <c r="AJ693" s="1150"/>
      <c r="AK693" s="1150"/>
      <c r="AL693" s="1150"/>
      <c r="AM693" s="1150"/>
      <c r="AN693" s="1150"/>
      <c r="AO693" s="1150">
        <v>0.203655890930584</v>
      </c>
      <c r="AP693" s="1150">
        <v>0.229139298919281</v>
      </c>
      <c r="AQ693" s="1150">
        <v>0.215342595659827</v>
      </c>
      <c r="AR693" s="1150">
        <v>0.21650201030157701</v>
      </c>
      <c r="AS693" s="1150">
        <v>0.18530498775632101</v>
      </c>
    </row>
    <row r="694" spans="1:45" x14ac:dyDescent="0.2">
      <c r="A694">
        <v>61654</v>
      </c>
      <c r="B694" t="s">
        <v>1135</v>
      </c>
      <c r="C694" s="783">
        <v>43373</v>
      </c>
      <c r="D694">
        <v>2018</v>
      </c>
      <c r="E694" t="s">
        <v>73</v>
      </c>
      <c r="F694" t="s">
        <v>27</v>
      </c>
      <c r="G694" s="912">
        <v>27.768889999999999</v>
      </c>
      <c r="H694" s="912">
        <v>-82.235280000000003</v>
      </c>
      <c r="I694" s="912">
        <v>5.007314</v>
      </c>
      <c r="J694" t="s">
        <v>74</v>
      </c>
      <c r="K694" t="s">
        <v>485</v>
      </c>
      <c r="L694" s="912">
        <v>87.9</v>
      </c>
      <c r="M694">
        <v>74.400000000000006</v>
      </c>
      <c r="N694" s="912">
        <v>1.1814516129032258</v>
      </c>
      <c r="O694" t="s">
        <v>127</v>
      </c>
      <c r="P694" t="s">
        <v>470</v>
      </c>
      <c r="Q694" t="s">
        <v>127</v>
      </c>
      <c r="R694">
        <v>180</v>
      </c>
      <c r="Y694">
        <v>19.670000000000002</v>
      </c>
      <c r="Z694">
        <v>40.76</v>
      </c>
      <c r="AA694">
        <v>74.430000000000007</v>
      </c>
      <c r="AB694">
        <v>53.42</v>
      </c>
      <c r="AC694" s="784"/>
      <c r="AD694" s="1150"/>
      <c r="AE694" s="1150"/>
      <c r="AF694" s="1150"/>
      <c r="AG694" s="1150"/>
      <c r="AH694" s="1150"/>
      <c r="AI694" s="1150"/>
      <c r="AJ694" s="1150"/>
      <c r="AK694" s="1150"/>
      <c r="AL694" s="1150"/>
      <c r="AM694" s="1150"/>
      <c r="AN694" s="1150"/>
      <c r="AO694" s="1150">
        <v>0.20851592036136801</v>
      </c>
      <c r="AP694" s="1150">
        <v>0.228783822492508</v>
      </c>
      <c r="AQ694" s="1150">
        <v>0.22880762998968901</v>
      </c>
      <c r="AR694" s="1150">
        <v>0.194447513133991</v>
      </c>
      <c r="AS694" s="1150">
        <v>0.153707590710463</v>
      </c>
    </row>
    <row r="695" spans="1:45" x14ac:dyDescent="0.2">
      <c r="A695">
        <v>61020</v>
      </c>
      <c r="B695" t="s">
        <v>1131</v>
      </c>
      <c r="C695" s="783">
        <v>43131</v>
      </c>
      <c r="D695">
        <v>2018</v>
      </c>
      <c r="E695" t="s">
        <v>73</v>
      </c>
      <c r="F695" t="s">
        <v>27</v>
      </c>
      <c r="G695" s="912">
        <v>27.571560999999999</v>
      </c>
      <c r="H695" s="912">
        <v>-80.569879999999998</v>
      </c>
      <c r="I695" s="912">
        <v>4.9180619999999999</v>
      </c>
      <c r="J695" t="s">
        <v>74</v>
      </c>
      <c r="K695" t="s">
        <v>479</v>
      </c>
      <c r="L695" s="912">
        <v>113.24</v>
      </c>
      <c r="M695">
        <v>74.5</v>
      </c>
      <c r="N695" s="912">
        <v>1.52</v>
      </c>
      <c r="O695" t="s">
        <v>486</v>
      </c>
      <c r="P695" t="s">
        <v>486</v>
      </c>
      <c r="Q695">
        <v>20</v>
      </c>
      <c r="R695">
        <v>195</v>
      </c>
      <c r="Y695">
        <v>30.93</v>
      </c>
      <c r="Z695">
        <v>30.18</v>
      </c>
      <c r="AA695">
        <v>49.56</v>
      </c>
      <c r="AB695">
        <v>37.32</v>
      </c>
      <c r="AC695" s="784"/>
      <c r="AD695" s="1150"/>
      <c r="AE695" s="1150"/>
      <c r="AF695" s="1150"/>
      <c r="AG695" s="1150"/>
      <c r="AH695" s="1150"/>
      <c r="AI695" s="1150"/>
      <c r="AJ695" s="1150"/>
      <c r="AK695" s="1150"/>
      <c r="AL695" s="1150"/>
      <c r="AM695" s="1150"/>
      <c r="AN695" s="1150"/>
      <c r="AO695" s="1150">
        <v>0.24153872084827299</v>
      </c>
      <c r="AP695" s="1150">
        <v>0.240942959132528</v>
      </c>
      <c r="AQ695" s="1150">
        <v>0.245671294168122</v>
      </c>
      <c r="AR695" s="1150">
        <v>0.233143329962305</v>
      </c>
      <c r="AS695" s="1150">
        <v>0.23400753884343101</v>
      </c>
    </row>
    <row r="696" spans="1:45" x14ac:dyDescent="0.2">
      <c r="A696">
        <v>61021</v>
      </c>
      <c r="B696" t="s">
        <v>1133</v>
      </c>
      <c r="C696" s="783">
        <v>43131</v>
      </c>
      <c r="D696">
        <v>2018</v>
      </c>
      <c r="E696" t="s">
        <v>73</v>
      </c>
      <c r="F696" t="s">
        <v>27</v>
      </c>
      <c r="G696" s="912">
        <v>29.665555999999999</v>
      </c>
      <c r="H696" s="912">
        <v>-82.058329999999998</v>
      </c>
      <c r="I696" s="912">
        <v>4.7993899999999998</v>
      </c>
      <c r="J696" t="s">
        <v>74</v>
      </c>
      <c r="K696" t="s">
        <v>479</v>
      </c>
      <c r="L696" s="912">
        <v>113.24</v>
      </c>
      <c r="M696">
        <v>74.5</v>
      </c>
      <c r="N696" s="912">
        <v>1.52</v>
      </c>
      <c r="O696" t="s">
        <v>486</v>
      </c>
      <c r="P696" t="s">
        <v>486</v>
      </c>
      <c r="Q696">
        <v>20</v>
      </c>
      <c r="R696">
        <v>195</v>
      </c>
      <c r="Y696">
        <v>31.09</v>
      </c>
      <c r="Z696">
        <v>29.7</v>
      </c>
      <c r="AA696">
        <v>53.67</v>
      </c>
      <c r="AB696">
        <v>40.340000000000003</v>
      </c>
      <c r="AC696" s="784"/>
      <c r="AD696" s="1150"/>
      <c r="AE696" s="1150"/>
      <c r="AF696" s="1150"/>
      <c r="AG696" s="1150"/>
      <c r="AH696" s="1150"/>
      <c r="AI696" s="1150"/>
      <c r="AJ696" s="1150"/>
      <c r="AK696" s="1150"/>
      <c r="AL696" s="1150"/>
      <c r="AM696" s="1150"/>
      <c r="AN696" s="1150"/>
      <c r="AO696" s="1150">
        <v>0.239162146425178</v>
      </c>
      <c r="AP696" s="1150">
        <v>0.23067413601300699</v>
      </c>
      <c r="AQ696" s="1150">
        <v>0.21835064815666</v>
      </c>
      <c r="AR696" s="1150">
        <v>0.22716282063068799</v>
      </c>
      <c r="AS696" s="1150">
        <v>0.216251417363856</v>
      </c>
    </row>
    <row r="697" spans="1:45" x14ac:dyDescent="0.2">
      <c r="A697">
        <v>61022</v>
      </c>
      <c r="B697" t="s">
        <v>1134</v>
      </c>
      <c r="C697" s="783">
        <v>43131</v>
      </c>
      <c r="D697">
        <v>2018</v>
      </c>
      <c r="E697" t="s">
        <v>73</v>
      </c>
      <c r="F697" t="s">
        <v>27</v>
      </c>
      <c r="G697" s="912">
        <v>29.758241000000002</v>
      </c>
      <c r="H697" s="912">
        <v>-81.895570000000006</v>
      </c>
      <c r="I697" s="912">
        <v>4.7658639999999997</v>
      </c>
      <c r="J697" t="s">
        <v>74</v>
      </c>
      <c r="K697" t="s">
        <v>479</v>
      </c>
      <c r="L697" s="912">
        <v>113.24</v>
      </c>
      <c r="M697">
        <v>74.5</v>
      </c>
      <c r="N697" s="912">
        <v>1.52</v>
      </c>
      <c r="O697" t="s">
        <v>486</v>
      </c>
      <c r="P697" t="s">
        <v>486</v>
      </c>
      <c r="Q697">
        <v>20</v>
      </c>
      <c r="R697">
        <v>195</v>
      </c>
      <c r="Y697">
        <v>30.99</v>
      </c>
      <c r="Z697">
        <v>30.82</v>
      </c>
      <c r="AA697">
        <v>55.73</v>
      </c>
      <c r="AB697">
        <v>41.9</v>
      </c>
      <c r="AC697" s="784"/>
      <c r="AD697" s="1150"/>
      <c r="AE697" s="1150"/>
      <c r="AF697" s="1150"/>
      <c r="AG697" s="1150"/>
      <c r="AH697" s="1150"/>
      <c r="AI697" s="1150"/>
      <c r="AJ697" s="1150"/>
      <c r="AK697" s="1150"/>
      <c r="AL697" s="1150"/>
      <c r="AM697" s="1150"/>
      <c r="AN697" s="1150"/>
      <c r="AO697" s="1150">
        <v>0.23712727161288299</v>
      </c>
      <c r="AP697" s="1150">
        <v>0.22840796567279101</v>
      </c>
      <c r="AQ697" s="1150">
        <v>0.211447703104409</v>
      </c>
      <c r="AR697" s="1150">
        <v>0.22343017376114699</v>
      </c>
      <c r="AS697" s="1150">
        <v>0.20630688608991399</v>
      </c>
    </row>
    <row r="698" spans="1:45" x14ac:dyDescent="0.2">
      <c r="A698">
        <v>61024</v>
      </c>
      <c r="B698" t="s">
        <v>1129</v>
      </c>
      <c r="C698" s="783">
        <v>43190</v>
      </c>
      <c r="D698">
        <v>2018</v>
      </c>
      <c r="E698" t="s">
        <v>73</v>
      </c>
      <c r="F698" t="s">
        <v>27</v>
      </c>
      <c r="G698" s="912">
        <v>26.689171000000002</v>
      </c>
      <c r="H698" s="912">
        <v>-81.316270000000003</v>
      </c>
      <c r="I698" s="912">
        <v>5.0488419999999996</v>
      </c>
      <c r="J698" t="s">
        <v>74</v>
      </c>
      <c r="K698" t="s">
        <v>479</v>
      </c>
      <c r="L698" s="912">
        <v>113.24</v>
      </c>
      <c r="M698">
        <v>74.5</v>
      </c>
      <c r="N698" s="912">
        <v>1.52</v>
      </c>
      <c r="O698" t="s">
        <v>486</v>
      </c>
      <c r="P698" t="s">
        <v>486</v>
      </c>
      <c r="Q698">
        <v>20</v>
      </c>
      <c r="R698">
        <v>195</v>
      </c>
      <c r="Y698">
        <v>30.79</v>
      </c>
      <c r="Z698">
        <v>30.04</v>
      </c>
      <c r="AA698">
        <v>50.94</v>
      </c>
      <c r="AB698">
        <v>38.22</v>
      </c>
      <c r="AC698" s="784"/>
      <c r="AD698" s="1150"/>
      <c r="AE698" s="1150"/>
      <c r="AF698" s="1150"/>
      <c r="AG698" s="1150"/>
      <c r="AH698" s="1150"/>
      <c r="AI698" s="1150"/>
      <c r="AJ698" s="1150"/>
      <c r="AK698" s="1150"/>
      <c r="AL698" s="1150"/>
      <c r="AM698" s="1150"/>
      <c r="AN698" s="1150"/>
      <c r="AO698" s="1150">
        <v>0.240649995403144</v>
      </c>
      <c r="AP698" s="1150">
        <v>0.24391663916088999</v>
      </c>
      <c r="AQ698" s="1150">
        <v>0.244768778155741</v>
      </c>
      <c r="AR698" s="1150">
        <v>0.23785204253623801</v>
      </c>
      <c r="AS698" s="1150">
        <v>0.23179798351261</v>
      </c>
    </row>
    <row r="699" spans="1:45" x14ac:dyDescent="0.2">
      <c r="A699">
        <v>61029</v>
      </c>
      <c r="B699" t="s">
        <v>1130</v>
      </c>
      <c r="C699" s="783">
        <v>43190</v>
      </c>
      <c r="D699">
        <v>2018</v>
      </c>
      <c r="E699" t="s">
        <v>73</v>
      </c>
      <c r="F699" t="s">
        <v>27</v>
      </c>
      <c r="G699" s="912">
        <v>27.599070999999999</v>
      </c>
      <c r="H699" s="912">
        <v>-80.533439999999999</v>
      </c>
      <c r="I699" s="912">
        <v>4.9180619999999999</v>
      </c>
      <c r="J699" t="s">
        <v>74</v>
      </c>
      <c r="K699" t="s">
        <v>479</v>
      </c>
      <c r="L699" s="912">
        <v>113.24</v>
      </c>
      <c r="M699">
        <v>74.5</v>
      </c>
      <c r="N699" s="912">
        <v>1.52</v>
      </c>
      <c r="O699" t="s">
        <v>486</v>
      </c>
      <c r="P699" t="s">
        <v>486</v>
      </c>
      <c r="Q699">
        <v>20</v>
      </c>
      <c r="R699">
        <v>195</v>
      </c>
      <c r="Y699">
        <v>30.86</v>
      </c>
      <c r="Z699">
        <v>31.86</v>
      </c>
      <c r="AA699">
        <v>51.34</v>
      </c>
      <c r="AB699">
        <v>38.56</v>
      </c>
      <c r="AC699" s="784"/>
      <c r="AD699" s="1150"/>
      <c r="AE699" s="1150"/>
      <c r="AF699" s="1150"/>
      <c r="AG699" s="1150"/>
      <c r="AH699" s="1150"/>
      <c r="AI699" s="1150"/>
      <c r="AJ699" s="1150"/>
      <c r="AK699" s="1150"/>
      <c r="AL699" s="1150"/>
      <c r="AM699" s="1150"/>
      <c r="AN699" s="1150"/>
      <c r="AO699" s="1150">
        <v>0.23418681621770701</v>
      </c>
      <c r="AP699" s="1150">
        <v>0.240658732778327</v>
      </c>
      <c r="AQ699" s="1150">
        <v>0.243880052710612</v>
      </c>
      <c r="AR699" s="1150">
        <v>0.22979988354632</v>
      </c>
      <c r="AS699" s="1150">
        <v>0.22867365388740701</v>
      </c>
    </row>
    <row r="700" spans="1:45" x14ac:dyDescent="0.2">
      <c r="A700">
        <v>61050</v>
      </c>
      <c r="B700" t="s">
        <v>1132</v>
      </c>
      <c r="C700" s="783">
        <v>43131</v>
      </c>
      <c r="D700">
        <v>2018</v>
      </c>
      <c r="E700" t="s">
        <v>73</v>
      </c>
      <c r="F700" t="s">
        <v>27</v>
      </c>
      <c r="G700" s="912">
        <v>27.312961000000001</v>
      </c>
      <c r="H700" s="912">
        <v>-81.781319999999994</v>
      </c>
      <c r="I700" s="912">
        <v>5.0543950000000004</v>
      </c>
      <c r="J700" t="s">
        <v>74</v>
      </c>
      <c r="K700" t="s">
        <v>479</v>
      </c>
      <c r="L700" s="912">
        <v>113.24</v>
      </c>
      <c r="M700">
        <v>74.5</v>
      </c>
      <c r="N700" s="912">
        <v>1.52</v>
      </c>
      <c r="O700" t="s">
        <v>486</v>
      </c>
      <c r="P700" t="s">
        <v>486</v>
      </c>
      <c r="Q700">
        <v>20</v>
      </c>
      <c r="R700">
        <v>195</v>
      </c>
      <c r="Y700">
        <v>30.61</v>
      </c>
      <c r="Z700">
        <v>28.66</v>
      </c>
      <c r="AA700">
        <v>48.64</v>
      </c>
      <c r="AB700">
        <v>36.57</v>
      </c>
      <c r="AC700" s="784"/>
      <c r="AD700" s="1150"/>
      <c r="AE700" s="1150"/>
      <c r="AF700" s="1150"/>
      <c r="AG700" s="1150"/>
      <c r="AH700" s="1150"/>
      <c r="AI700" s="1150"/>
      <c r="AJ700" s="1150"/>
      <c r="AK700" s="1150"/>
      <c r="AL700" s="1150"/>
      <c r="AM700" s="1150"/>
      <c r="AN700" s="1150"/>
      <c r="AO700" s="1150">
        <v>0.24911280684012099</v>
      </c>
      <c r="AP700" s="1150">
        <v>0.24192858278016099</v>
      </c>
      <c r="AQ700" s="1150">
        <v>0.24394594097637201</v>
      </c>
      <c r="AR700" s="1150">
        <v>0.22774815359627301</v>
      </c>
      <c r="AS700" s="1150">
        <v>0.24165210995678901</v>
      </c>
    </row>
    <row r="701" spans="1:45" x14ac:dyDescent="0.2">
      <c r="A701">
        <v>61051</v>
      </c>
      <c r="B701" t="s">
        <v>1128</v>
      </c>
      <c r="C701" s="783">
        <v>43190</v>
      </c>
      <c r="D701">
        <v>2018</v>
      </c>
      <c r="E701" t="s">
        <v>73</v>
      </c>
      <c r="F701" t="s">
        <v>27</v>
      </c>
      <c r="G701" s="912">
        <v>27.871611000000001</v>
      </c>
      <c r="H701" s="912">
        <v>-80.525810000000007</v>
      </c>
      <c r="I701" s="912">
        <v>4.9433610000000003</v>
      </c>
      <c r="J701" t="s">
        <v>74</v>
      </c>
      <c r="K701" t="s">
        <v>479</v>
      </c>
      <c r="L701" s="912">
        <v>113.24</v>
      </c>
      <c r="M701">
        <v>74.5</v>
      </c>
      <c r="N701" s="912">
        <v>1.52</v>
      </c>
      <c r="O701" t="s">
        <v>486</v>
      </c>
      <c r="P701" t="s">
        <v>486</v>
      </c>
      <c r="Q701">
        <v>20</v>
      </c>
      <c r="R701">
        <v>196</v>
      </c>
      <c r="Y701">
        <v>30.67</v>
      </c>
      <c r="Z701">
        <v>31.77</v>
      </c>
      <c r="AA701">
        <v>49.1</v>
      </c>
      <c r="AB701">
        <v>36.869999999999997</v>
      </c>
      <c r="AC701" s="784"/>
      <c r="AD701" s="1150"/>
      <c r="AE701" s="1150"/>
      <c r="AF701" s="1150"/>
      <c r="AG701" s="1150"/>
      <c r="AH701" s="1150"/>
      <c r="AI701" s="1150"/>
      <c r="AJ701" s="1150"/>
      <c r="AK701" s="1150"/>
      <c r="AL701" s="1150"/>
      <c r="AM701" s="1150"/>
      <c r="AN701" s="1150"/>
      <c r="AO701" s="1150">
        <v>0.24896111060034901</v>
      </c>
      <c r="AP701" s="1150">
        <v>0.24550433368785199</v>
      </c>
      <c r="AQ701" s="1150">
        <v>0.25283472771291099</v>
      </c>
      <c r="AR701" s="1150">
        <v>0.24558855076461</v>
      </c>
      <c r="AS701" s="1150">
        <v>0.23922650240568699</v>
      </c>
    </row>
    <row r="702" spans="1:45" x14ac:dyDescent="0.2">
      <c r="A702">
        <v>61052</v>
      </c>
      <c r="B702" t="s">
        <v>1127</v>
      </c>
      <c r="C702" s="783">
        <v>43190</v>
      </c>
      <c r="D702">
        <v>2018</v>
      </c>
      <c r="E702" t="s">
        <v>73</v>
      </c>
      <c r="F702" t="s">
        <v>27</v>
      </c>
      <c r="G702" s="912">
        <v>27.222640999999999</v>
      </c>
      <c r="H702" s="912">
        <v>-80.542730000000006</v>
      </c>
      <c r="I702" s="912">
        <v>4.9357730000000002</v>
      </c>
      <c r="J702" t="s">
        <v>74</v>
      </c>
      <c r="K702" t="s">
        <v>479</v>
      </c>
      <c r="L702" s="912">
        <v>113.24</v>
      </c>
      <c r="M702">
        <v>74.5</v>
      </c>
      <c r="N702" s="912">
        <v>1.52</v>
      </c>
      <c r="O702" t="s">
        <v>486</v>
      </c>
      <c r="P702" t="s">
        <v>486</v>
      </c>
      <c r="Q702">
        <v>20</v>
      </c>
      <c r="R702">
        <v>196</v>
      </c>
      <c r="Y702">
        <v>30.74</v>
      </c>
      <c r="Z702">
        <v>31.94</v>
      </c>
      <c r="AA702">
        <v>52.25</v>
      </c>
      <c r="AB702">
        <v>39.270000000000003</v>
      </c>
      <c r="AC702" s="784"/>
      <c r="AD702" s="1150"/>
      <c r="AE702" s="1150"/>
      <c r="AF702" s="1150"/>
      <c r="AG702" s="1150"/>
      <c r="AH702" s="1150"/>
      <c r="AI702" s="1150"/>
      <c r="AJ702" s="1150"/>
      <c r="AK702" s="1150"/>
      <c r="AL702" s="1150"/>
      <c r="AM702" s="1150"/>
      <c r="AN702" s="1150"/>
      <c r="AO702" s="1150">
        <v>0.23831172811130499</v>
      </c>
      <c r="AP702" s="1150">
        <v>0.24178035720834701</v>
      </c>
      <c r="AQ702" s="1150">
        <v>0.24115411725046701</v>
      </c>
      <c r="AR702" s="1150">
        <v>0.226100946952284</v>
      </c>
      <c r="AS702" s="1150">
        <v>0.222405074928748</v>
      </c>
    </row>
    <row r="703" spans="1:45" x14ac:dyDescent="0.2">
      <c r="A703">
        <v>60825</v>
      </c>
      <c r="B703" t="s">
        <v>1125</v>
      </c>
      <c r="C703" s="783">
        <v>43465</v>
      </c>
      <c r="D703">
        <v>2018</v>
      </c>
      <c r="E703" t="s">
        <v>72</v>
      </c>
      <c r="F703" t="s">
        <v>28</v>
      </c>
      <c r="G703" s="912">
        <v>33.546129999999998</v>
      </c>
      <c r="H703" s="912">
        <v>-115.97861</v>
      </c>
      <c r="I703" s="912">
        <v>5.8636100000000004</v>
      </c>
      <c r="J703" t="s">
        <v>74</v>
      </c>
      <c r="K703" t="s">
        <v>479</v>
      </c>
      <c r="L703" s="912">
        <v>96.75</v>
      </c>
      <c r="M703">
        <v>74.8</v>
      </c>
      <c r="N703" s="912">
        <v>1.2934491978609626</v>
      </c>
      <c r="O703" t="s">
        <v>127</v>
      </c>
      <c r="P703" t="s">
        <v>470</v>
      </c>
      <c r="Q703" t="s">
        <v>127</v>
      </c>
      <c r="R703">
        <v>180</v>
      </c>
      <c r="AA703">
        <v>68.400000000000006</v>
      </c>
      <c r="AB703">
        <v>47.84</v>
      </c>
      <c r="AC703" s="784"/>
      <c r="AD703" s="1150"/>
      <c r="AE703" s="1150"/>
      <c r="AF703" s="1150"/>
      <c r="AG703" s="1150"/>
      <c r="AH703" s="1150"/>
      <c r="AI703" s="1150"/>
      <c r="AJ703" s="1150"/>
      <c r="AK703" s="1150"/>
      <c r="AL703" s="1150"/>
      <c r="AM703" s="1150"/>
      <c r="AN703" s="1150"/>
      <c r="AO703" s="1150">
        <v>0.28643811198202801</v>
      </c>
      <c r="AP703" s="1150">
        <v>0.27520412660841698</v>
      </c>
      <c r="AQ703" s="1150">
        <v>0.278277842893072</v>
      </c>
      <c r="AR703" s="1150">
        <v>0.245789914658266</v>
      </c>
      <c r="AS703" s="1150">
        <v>0.238506641760066</v>
      </c>
    </row>
    <row r="704" spans="1:45" x14ac:dyDescent="0.2">
      <c r="A704">
        <v>61610</v>
      </c>
      <c r="B704" t="s">
        <v>1126</v>
      </c>
      <c r="C704" s="783">
        <v>43373</v>
      </c>
      <c r="D704">
        <v>2018</v>
      </c>
      <c r="E704" t="s">
        <v>73</v>
      </c>
      <c r="F704" t="s">
        <v>52</v>
      </c>
      <c r="G704" s="912">
        <v>35.292641000000003</v>
      </c>
      <c r="H704" s="912">
        <v>-80.497579999999999</v>
      </c>
      <c r="I704" s="912">
        <v>4.5066199999999998</v>
      </c>
      <c r="J704" t="s">
        <v>74</v>
      </c>
      <c r="K704" t="s">
        <v>479</v>
      </c>
      <c r="L704" s="912">
        <v>102</v>
      </c>
      <c r="M704">
        <v>74.8</v>
      </c>
      <c r="N704" s="912">
        <v>1.3636363636363638</v>
      </c>
      <c r="O704" t="s">
        <v>486</v>
      </c>
      <c r="P704" t="s">
        <v>486</v>
      </c>
      <c r="Q704">
        <v>20</v>
      </c>
      <c r="R704">
        <v>179</v>
      </c>
      <c r="Y704">
        <v>31.36</v>
      </c>
      <c r="Z704">
        <v>36.43</v>
      </c>
      <c r="AA704">
        <v>77.7</v>
      </c>
      <c r="AB704">
        <v>54.65</v>
      </c>
      <c r="AC704" s="784"/>
      <c r="AD704" s="1150"/>
      <c r="AE704" s="1150"/>
      <c r="AF704" s="1150"/>
      <c r="AG704" s="1150"/>
      <c r="AH704" s="1150"/>
      <c r="AI704" s="1150"/>
      <c r="AJ704" s="1150"/>
      <c r="AK704" s="1150"/>
      <c r="AL704" s="1150"/>
      <c r="AM704" s="1150"/>
      <c r="AN704" s="1150"/>
      <c r="AO704" s="1150">
        <v>0.197015481161331</v>
      </c>
      <c r="AP704" s="1150">
        <v>0.213888523616103</v>
      </c>
      <c r="AQ704" s="1150">
        <v>0.21733908382780201</v>
      </c>
      <c r="AR704" s="1150">
        <v>0.22771683393157999</v>
      </c>
      <c r="AS704" s="1150">
        <v>0.219693917417527</v>
      </c>
    </row>
    <row r="705" spans="1:45" x14ac:dyDescent="0.2">
      <c r="A705">
        <v>60030</v>
      </c>
      <c r="B705" t="s">
        <v>1124</v>
      </c>
      <c r="C705" s="783">
        <v>43465</v>
      </c>
      <c r="D705">
        <v>2018</v>
      </c>
      <c r="E705" t="s">
        <v>1</v>
      </c>
      <c r="F705" t="s">
        <v>52</v>
      </c>
      <c r="G705" s="912">
        <v>36.487350999999997</v>
      </c>
      <c r="H705" s="912">
        <v>-77.484560999999999</v>
      </c>
      <c r="I705" s="912">
        <v>4.3983840000000001</v>
      </c>
      <c r="J705" t="s">
        <v>74</v>
      </c>
      <c r="K705" t="s">
        <v>485</v>
      </c>
      <c r="L705" s="912">
        <v>111.26</v>
      </c>
      <c r="M705">
        <v>74.900000000000006</v>
      </c>
      <c r="N705" s="912">
        <v>1.4854472630173565</v>
      </c>
      <c r="O705" t="s">
        <v>127</v>
      </c>
      <c r="P705" t="s">
        <v>470</v>
      </c>
      <c r="Q705" t="s">
        <v>127</v>
      </c>
      <c r="R705">
        <v>181</v>
      </c>
      <c r="Y705">
        <v>28.23</v>
      </c>
      <c r="AA705">
        <v>81.63</v>
      </c>
      <c r="AB705">
        <v>58.35</v>
      </c>
      <c r="AC705" s="784"/>
      <c r="AD705" s="1150"/>
      <c r="AE705" s="1150"/>
      <c r="AF705" s="1150"/>
      <c r="AG705" s="1150"/>
      <c r="AH705" s="1150"/>
      <c r="AI705" s="1150"/>
      <c r="AJ705" s="1150"/>
      <c r="AK705" s="1150"/>
      <c r="AL705" s="1150"/>
      <c r="AM705" s="1150"/>
      <c r="AN705" s="1150"/>
      <c r="AO705" s="1150">
        <v>0.21714950222823701</v>
      </c>
      <c r="AP705" s="1150">
        <v>0.24027786897405401</v>
      </c>
      <c r="AQ705" s="1150">
        <v>0.248939224902609</v>
      </c>
      <c r="AR705" s="1150">
        <v>0.22452920484542499</v>
      </c>
      <c r="AS705" s="1150">
        <v>0.18831501362547301</v>
      </c>
    </row>
    <row r="706" spans="1:45" x14ac:dyDescent="0.2">
      <c r="A706">
        <v>61807</v>
      </c>
      <c r="B706" t="s">
        <v>1123</v>
      </c>
      <c r="C706" s="783">
        <v>43465</v>
      </c>
      <c r="D706">
        <v>2018</v>
      </c>
      <c r="E706" t="s">
        <v>73</v>
      </c>
      <c r="F706" t="s">
        <v>27</v>
      </c>
      <c r="G706" s="912">
        <v>30.446380000000001</v>
      </c>
      <c r="H706" s="912">
        <v>-83.190939999999998</v>
      </c>
      <c r="I706" s="912">
        <v>4.7425540000000002</v>
      </c>
      <c r="J706" t="s">
        <v>74</v>
      </c>
      <c r="K706" t="s">
        <v>479</v>
      </c>
      <c r="L706" s="912">
        <v>110.8</v>
      </c>
      <c r="M706">
        <v>74.900000000000006</v>
      </c>
      <c r="N706" s="912">
        <v>1.4793057409879837</v>
      </c>
      <c r="O706" t="s">
        <v>127</v>
      </c>
      <c r="P706" t="s">
        <v>470</v>
      </c>
      <c r="Q706" t="s">
        <v>127</v>
      </c>
      <c r="R706">
        <v>180</v>
      </c>
      <c r="Y706">
        <v>22.16</v>
      </c>
      <c r="Z706">
        <v>42.75</v>
      </c>
      <c r="AA706">
        <v>57.1</v>
      </c>
      <c r="AB706">
        <v>41.48</v>
      </c>
      <c r="AC706" s="784"/>
      <c r="AD706" s="1150"/>
      <c r="AE706" s="1150"/>
      <c r="AF706" s="1150"/>
      <c r="AG706" s="1150"/>
      <c r="AH706" s="1150"/>
      <c r="AI706" s="1150"/>
      <c r="AJ706" s="1150"/>
      <c r="AK706" s="1150"/>
      <c r="AL706" s="1150"/>
      <c r="AM706" s="1150"/>
      <c r="AN706" s="1150"/>
      <c r="AO706" s="1150">
        <v>0.27530619212222002</v>
      </c>
      <c r="AP706" s="1150">
        <v>0.26721116923353699</v>
      </c>
      <c r="AQ706" s="1150">
        <v>0.22512055648017701</v>
      </c>
      <c r="AR706" s="1150">
        <v>0.26316671848613898</v>
      </c>
      <c r="AS706" s="1150">
        <v>0.246249184605348</v>
      </c>
    </row>
    <row r="707" spans="1:45" x14ac:dyDescent="0.2">
      <c r="A707">
        <v>59851</v>
      </c>
      <c r="B707" t="s">
        <v>1122</v>
      </c>
      <c r="C707" s="783">
        <v>43190</v>
      </c>
      <c r="D707">
        <v>2018</v>
      </c>
      <c r="E707" t="s">
        <v>1</v>
      </c>
      <c r="F707" t="s">
        <v>262</v>
      </c>
      <c r="G707" s="912">
        <v>38.170411000000001</v>
      </c>
      <c r="H707" s="912">
        <v>-75.693209999999993</v>
      </c>
      <c r="I707" s="912">
        <v>4.279204</v>
      </c>
      <c r="J707" t="s">
        <v>74</v>
      </c>
      <c r="K707" t="s">
        <v>479</v>
      </c>
      <c r="L707" s="912">
        <v>99</v>
      </c>
      <c r="M707">
        <v>75</v>
      </c>
      <c r="N707" s="912">
        <v>1.32</v>
      </c>
      <c r="O707" t="s">
        <v>486</v>
      </c>
      <c r="P707" t="s">
        <v>486</v>
      </c>
      <c r="Q707">
        <v>25</v>
      </c>
      <c r="R707">
        <v>180</v>
      </c>
      <c r="Y707">
        <v>32.79</v>
      </c>
      <c r="AA707">
        <v>85.15</v>
      </c>
      <c r="AB707">
        <v>59.31</v>
      </c>
      <c r="AC707" s="784"/>
      <c r="AD707" s="1150"/>
      <c r="AE707" s="1150"/>
      <c r="AF707" s="1150"/>
      <c r="AG707" s="1150"/>
      <c r="AH707" s="1150"/>
      <c r="AI707" s="1150"/>
      <c r="AJ707" s="1150"/>
      <c r="AK707" s="1150"/>
      <c r="AL707" s="1150"/>
      <c r="AM707" s="1150"/>
      <c r="AN707" s="1150"/>
      <c r="AO707" s="1150">
        <v>0.20425114155251101</v>
      </c>
      <c r="AP707" s="1150">
        <v>0.19848360655737701</v>
      </c>
      <c r="AQ707" s="1150">
        <v>0.20037442922374399</v>
      </c>
      <c r="AR707" s="1150">
        <v>0.213535768645357</v>
      </c>
      <c r="AS707" s="1150">
        <v>0.21138508371385001</v>
      </c>
    </row>
    <row r="708" spans="1:45" x14ac:dyDescent="0.2">
      <c r="A708">
        <v>61369</v>
      </c>
      <c r="B708" t="s">
        <v>1120</v>
      </c>
      <c r="C708" s="783">
        <v>43465</v>
      </c>
      <c r="D708">
        <v>2018</v>
      </c>
      <c r="E708" t="s">
        <v>72</v>
      </c>
      <c r="F708" t="s">
        <v>264</v>
      </c>
      <c r="G708" s="912">
        <v>41.626831000000003</v>
      </c>
      <c r="H708" s="912">
        <v>-109.682441</v>
      </c>
      <c r="I708" s="912">
        <v>4.7043720000000002</v>
      </c>
      <c r="J708" t="s">
        <v>74</v>
      </c>
      <c r="K708" t="s">
        <v>479</v>
      </c>
      <c r="L708" s="912">
        <v>97.935000000000002</v>
      </c>
      <c r="M708">
        <v>80</v>
      </c>
      <c r="N708" s="912">
        <v>1.2241875</v>
      </c>
      <c r="O708" t="s">
        <v>127</v>
      </c>
      <c r="P708" t="s">
        <v>470</v>
      </c>
      <c r="Q708" t="s">
        <v>127</v>
      </c>
      <c r="R708">
        <v>180</v>
      </c>
      <c r="Y708">
        <v>35.65</v>
      </c>
      <c r="Z708">
        <v>16.13</v>
      </c>
      <c r="AA708">
        <v>54.21</v>
      </c>
      <c r="AB708">
        <v>38.67</v>
      </c>
      <c r="AC708" s="784"/>
      <c r="AD708" s="1150"/>
      <c r="AE708" s="1150"/>
      <c r="AF708" s="1150"/>
      <c r="AG708" s="1150"/>
      <c r="AH708" s="1150"/>
      <c r="AI708" s="1150"/>
      <c r="AJ708" s="1150"/>
      <c r="AK708" s="1150"/>
      <c r="AL708" s="1150"/>
      <c r="AM708" s="1150"/>
      <c r="AN708" s="1150"/>
      <c r="AO708" s="1150">
        <v>0.25704623287671202</v>
      </c>
      <c r="AP708" s="1150">
        <v>0.23531989981785001</v>
      </c>
      <c r="AQ708" s="1150">
        <v>0.25552511415525098</v>
      </c>
      <c r="AR708" s="1150">
        <v>0.26528110730593601</v>
      </c>
      <c r="AS708" s="1150">
        <v>0.24784389269406301</v>
      </c>
    </row>
    <row r="709" spans="1:45" x14ac:dyDescent="0.2">
      <c r="A709">
        <v>62340</v>
      </c>
      <c r="B709" t="s">
        <v>1121</v>
      </c>
      <c r="C709" s="783">
        <v>43465</v>
      </c>
      <c r="D709">
        <v>2018</v>
      </c>
      <c r="E709" t="s">
        <v>1</v>
      </c>
      <c r="F709" t="s">
        <v>52</v>
      </c>
      <c r="G709" s="912">
        <v>36.247610000000002</v>
      </c>
      <c r="H709" s="912">
        <v>-77.070189999999997</v>
      </c>
      <c r="I709" s="912">
        <v>4.3798180000000002</v>
      </c>
      <c r="J709" t="s">
        <v>74</v>
      </c>
      <c r="K709" t="s">
        <v>479</v>
      </c>
      <c r="L709" s="912">
        <v>125</v>
      </c>
      <c r="M709">
        <v>80</v>
      </c>
      <c r="N709" s="912">
        <v>1.5625</v>
      </c>
      <c r="O709" t="s">
        <v>127</v>
      </c>
      <c r="P709" t="s">
        <v>470</v>
      </c>
      <c r="Q709" t="s">
        <v>127</v>
      </c>
      <c r="R709">
        <v>180</v>
      </c>
      <c r="Y709">
        <v>32.03</v>
      </c>
      <c r="AA709">
        <v>96.49</v>
      </c>
      <c r="AB709">
        <v>66.099999999999994</v>
      </c>
      <c r="AC709" s="784"/>
      <c r="AD709" s="1150"/>
      <c r="AE709" s="1150"/>
      <c r="AF709" s="1150"/>
      <c r="AG709" s="1150"/>
      <c r="AH709" s="1150"/>
      <c r="AI709" s="1150"/>
      <c r="AJ709" s="1150"/>
      <c r="AK709" s="1150"/>
      <c r="AL709" s="1150"/>
      <c r="AM709" s="1150"/>
      <c r="AN709" s="1150"/>
      <c r="AO709" s="1150">
        <v>0.12097602739726</v>
      </c>
      <c r="AP709" s="1150">
        <v>0.25501764571948998</v>
      </c>
      <c r="AQ709" s="1150">
        <v>0.28300228310502201</v>
      </c>
      <c r="AR709" s="1150">
        <v>0.27707334474885797</v>
      </c>
      <c r="AS709" s="1150">
        <v>0.27417380136986302</v>
      </c>
    </row>
    <row r="710" spans="1:45" x14ac:dyDescent="0.2">
      <c r="A710">
        <v>61262</v>
      </c>
      <c r="B710" t="s">
        <v>1119</v>
      </c>
      <c r="C710" s="783">
        <v>43131</v>
      </c>
      <c r="D710">
        <v>2018</v>
      </c>
      <c r="E710" t="s">
        <v>4</v>
      </c>
      <c r="F710" t="s">
        <v>54</v>
      </c>
      <c r="G710" s="912">
        <v>34.439670999999997</v>
      </c>
      <c r="H710" s="912">
        <v>-91.440330000000003</v>
      </c>
      <c r="I710" s="912">
        <v>4.5237980000000002</v>
      </c>
      <c r="J710" t="s">
        <v>74</v>
      </c>
      <c r="K710" t="s">
        <v>479</v>
      </c>
      <c r="L710" s="912">
        <v>97.5</v>
      </c>
      <c r="M710">
        <v>81</v>
      </c>
      <c r="N710" s="912">
        <v>1.2037037037037037</v>
      </c>
      <c r="O710" t="s">
        <v>486</v>
      </c>
      <c r="P710" t="s">
        <v>486</v>
      </c>
      <c r="Q710">
        <v>14</v>
      </c>
      <c r="R710">
        <v>180</v>
      </c>
      <c r="Y710">
        <v>28.57</v>
      </c>
      <c r="Z710">
        <v>2</v>
      </c>
      <c r="AA710">
        <v>48.23</v>
      </c>
      <c r="AB710">
        <v>35.26</v>
      </c>
      <c r="AC710" s="784">
        <v>50.913927869441487</v>
      </c>
      <c r="AD710" s="1150"/>
      <c r="AE710" s="1150"/>
      <c r="AF710" s="1150"/>
      <c r="AG710" s="1150"/>
      <c r="AH710" s="1150"/>
      <c r="AI710" s="1150"/>
      <c r="AJ710" s="1150"/>
      <c r="AK710" s="1150"/>
      <c r="AL710" s="1150"/>
      <c r="AM710" s="1150"/>
      <c r="AN710" s="1150"/>
      <c r="AO710" s="1150">
        <v>0.228757258019054</v>
      </c>
      <c r="AP710" s="1150">
        <v>0.22233747104724599</v>
      </c>
      <c r="AQ710" s="1150">
        <v>0.23208467219121701</v>
      </c>
      <c r="AR710" s="1150">
        <v>0.242258582783696</v>
      </c>
      <c r="AS710" s="1150">
        <v>0.229956592818084</v>
      </c>
    </row>
    <row r="711" spans="1:45" x14ac:dyDescent="0.2">
      <c r="A711">
        <v>61750</v>
      </c>
      <c r="B711" t="s">
        <v>1118</v>
      </c>
      <c r="C711" s="783">
        <v>43465</v>
      </c>
      <c r="D711">
        <v>2018</v>
      </c>
      <c r="E711" t="s">
        <v>7</v>
      </c>
      <c r="F711" t="s">
        <v>28</v>
      </c>
      <c r="G711" s="912">
        <v>32.672612999999998</v>
      </c>
      <c r="H711" s="912">
        <v>-115.619901</v>
      </c>
      <c r="I711" s="912">
        <v>5.6630149999999997</v>
      </c>
      <c r="J711" t="s">
        <v>74</v>
      </c>
      <c r="K711" t="s">
        <v>479</v>
      </c>
      <c r="L711" s="912">
        <v>141</v>
      </c>
      <c r="M711">
        <v>100</v>
      </c>
      <c r="N711" s="912">
        <v>1.41</v>
      </c>
      <c r="O711" t="s">
        <v>127</v>
      </c>
      <c r="P711" t="s">
        <v>470</v>
      </c>
      <c r="Q711" t="s">
        <v>127</v>
      </c>
      <c r="R711">
        <v>180</v>
      </c>
      <c r="Y711">
        <v>23.13</v>
      </c>
      <c r="Z711">
        <v>4.3600000000000003</v>
      </c>
      <c r="AA711">
        <v>73.69</v>
      </c>
      <c r="AB711">
        <v>50.4</v>
      </c>
      <c r="AC711" s="784">
        <v>48.665437347581985</v>
      </c>
      <c r="AD711" s="1150"/>
      <c r="AE711" s="1150"/>
      <c r="AF711" s="1150"/>
      <c r="AG711" s="1150"/>
      <c r="AH711" s="1150"/>
      <c r="AI711" s="1150"/>
      <c r="AJ711" s="1150"/>
      <c r="AK711" s="1150"/>
      <c r="AL711" s="1150"/>
      <c r="AM711" s="1150"/>
      <c r="AN711" s="1150"/>
      <c r="AO711" s="1150">
        <v>0.33406392694063902</v>
      </c>
      <c r="AP711" s="1150">
        <v>0.30712659380692098</v>
      </c>
      <c r="AQ711" s="1150">
        <v>0.29539497716894902</v>
      </c>
      <c r="AR711" s="1150">
        <v>0.28855365296803598</v>
      </c>
      <c r="AS711" s="1150">
        <v>0.311792237442922</v>
      </c>
    </row>
    <row r="712" spans="1:45" x14ac:dyDescent="0.2">
      <c r="A712">
        <v>61264</v>
      </c>
      <c r="B712" t="s">
        <v>1117</v>
      </c>
      <c r="C712" s="783">
        <v>43465</v>
      </c>
      <c r="D712">
        <v>2018</v>
      </c>
      <c r="E712" t="s">
        <v>7</v>
      </c>
      <c r="F712" t="s">
        <v>28</v>
      </c>
      <c r="G712" s="912">
        <v>34.752929999999999</v>
      </c>
      <c r="H712" s="912">
        <v>-118.31789999999999</v>
      </c>
      <c r="I712" s="912">
        <v>5.7811769999999996</v>
      </c>
      <c r="J712" t="s">
        <v>74</v>
      </c>
      <c r="K712" t="s">
        <v>479</v>
      </c>
      <c r="L712" s="912">
        <v>130</v>
      </c>
      <c r="M712">
        <v>105</v>
      </c>
      <c r="N712" s="912">
        <v>1.2380952380952381</v>
      </c>
      <c r="O712" t="s">
        <v>127</v>
      </c>
      <c r="P712" t="s">
        <v>470</v>
      </c>
      <c r="Q712" t="s">
        <v>127</v>
      </c>
      <c r="R712">
        <v>180</v>
      </c>
      <c r="Y712">
        <v>24.1</v>
      </c>
      <c r="Z712">
        <v>5.34</v>
      </c>
      <c r="AA712">
        <v>56.58</v>
      </c>
      <c r="AB712">
        <v>40.04</v>
      </c>
      <c r="AC712" s="784">
        <v>41.366413154898268</v>
      </c>
      <c r="AD712" s="1150"/>
      <c r="AE712" s="1150"/>
      <c r="AF712" s="1150"/>
      <c r="AG712" s="1150"/>
      <c r="AH712" s="1150"/>
      <c r="AI712" s="1150"/>
      <c r="AJ712" s="1150"/>
      <c r="AK712" s="1150"/>
      <c r="AL712" s="1150"/>
      <c r="AM712" s="1150"/>
      <c r="AN712" s="1150"/>
      <c r="AO712" s="1150">
        <v>0.25283974777125401</v>
      </c>
      <c r="AP712" s="1150">
        <v>0.27368158556683098</v>
      </c>
      <c r="AQ712" s="1150">
        <v>0.27685040226136098</v>
      </c>
      <c r="AR712" s="1150">
        <v>0.28572624483583298</v>
      </c>
      <c r="AS712" s="1150">
        <v>0.25456729723853</v>
      </c>
    </row>
    <row r="713" spans="1:45" x14ac:dyDescent="0.2">
      <c r="A713">
        <v>57340</v>
      </c>
      <c r="B713" t="s">
        <v>1116</v>
      </c>
      <c r="C713" s="783">
        <v>43131</v>
      </c>
      <c r="D713">
        <v>2018</v>
      </c>
      <c r="E713" t="s">
        <v>7</v>
      </c>
      <c r="F713" t="s">
        <v>28</v>
      </c>
      <c r="G713" s="912">
        <v>36.634821000000002</v>
      </c>
      <c r="H713" s="912">
        <v>-120.885571</v>
      </c>
      <c r="I713" s="912">
        <v>5.3493849999999998</v>
      </c>
      <c r="J713" t="s">
        <v>74</v>
      </c>
      <c r="K713" t="s">
        <v>479</v>
      </c>
      <c r="L713" s="912">
        <v>188</v>
      </c>
      <c r="M713">
        <v>140</v>
      </c>
      <c r="N713" s="912">
        <v>1.3428571428571427</v>
      </c>
      <c r="O713" t="s">
        <v>127</v>
      </c>
      <c r="P713" t="s">
        <v>470</v>
      </c>
      <c r="Q713" t="s">
        <v>127</v>
      </c>
      <c r="R713">
        <v>180</v>
      </c>
      <c r="Y713">
        <v>26.44</v>
      </c>
      <c r="Z713">
        <v>5.28</v>
      </c>
      <c r="AA713">
        <v>85.24</v>
      </c>
      <c r="AB713">
        <v>58.15</v>
      </c>
      <c r="AC713" s="784"/>
      <c r="AD713" s="1150"/>
      <c r="AE713" s="1150"/>
      <c r="AF713" s="1150"/>
      <c r="AG713" s="1150"/>
      <c r="AH713" s="1150"/>
      <c r="AI713" s="1150"/>
      <c r="AJ713" s="1150"/>
      <c r="AK713" s="1150"/>
      <c r="AL713" s="1150"/>
      <c r="AM713" s="1150"/>
      <c r="AN713" s="1150"/>
      <c r="AO713" s="1150">
        <v>0.31134866275277201</v>
      </c>
      <c r="AP713" s="1150">
        <v>0.264504456154046</v>
      </c>
      <c r="AQ713" s="1150">
        <v>0.29027723418134299</v>
      </c>
      <c r="AR713" s="1150">
        <v>0.25826076320939301</v>
      </c>
      <c r="AS713" s="1150">
        <v>0.25761497064579197</v>
      </c>
    </row>
    <row r="714" spans="1:45" x14ac:dyDescent="0.2">
      <c r="A714">
        <v>60044</v>
      </c>
      <c r="B714" t="s">
        <v>1115</v>
      </c>
      <c r="C714" s="783">
        <v>43251</v>
      </c>
      <c r="D714">
        <v>2018</v>
      </c>
      <c r="E714" t="s">
        <v>2</v>
      </c>
      <c r="F714" t="s">
        <v>15</v>
      </c>
      <c r="G714" s="912">
        <v>31.077110999999999</v>
      </c>
      <c r="H714" s="912">
        <v>-102.845251</v>
      </c>
      <c r="I714" s="912">
        <v>5.6111959999999996</v>
      </c>
      <c r="J714" t="s">
        <v>74</v>
      </c>
      <c r="K714" t="s">
        <v>485</v>
      </c>
      <c r="L714" s="912">
        <v>202</v>
      </c>
      <c r="M714">
        <v>154</v>
      </c>
      <c r="N714" s="912">
        <v>1.3116883116883118</v>
      </c>
      <c r="O714" t="s">
        <v>127</v>
      </c>
      <c r="P714" t="s">
        <v>470</v>
      </c>
      <c r="Q714" t="s">
        <v>127</v>
      </c>
      <c r="R714">
        <v>179</v>
      </c>
      <c r="Y714">
        <v>68.86</v>
      </c>
      <c r="AA714">
        <v>53.9</v>
      </c>
      <c r="AB714">
        <v>38.69</v>
      </c>
      <c r="AC714" s="784">
        <v>36.721411731569063</v>
      </c>
      <c r="AD714" s="1150"/>
      <c r="AE714" s="1150"/>
      <c r="AF714" s="1150"/>
      <c r="AG714" s="1150"/>
      <c r="AH714" s="1150"/>
      <c r="AI714" s="1150"/>
      <c r="AJ714" s="1150"/>
      <c r="AK714" s="1150"/>
      <c r="AL714" s="1150"/>
      <c r="AM714" s="1150"/>
      <c r="AN714" s="1150"/>
      <c r="AO714" s="1150">
        <v>0.19628031785566</v>
      </c>
      <c r="AP714" s="1150">
        <v>0.26871318572138198</v>
      </c>
      <c r="AQ714" s="1150">
        <v>0.24771986004862701</v>
      </c>
      <c r="AR714" s="1150">
        <v>0.249465545869655</v>
      </c>
      <c r="AS714" s="1150">
        <v>0.262646029769317</v>
      </c>
    </row>
    <row r="715" spans="1:45" x14ac:dyDescent="0.2">
      <c r="A715">
        <v>60123</v>
      </c>
      <c r="B715" t="s">
        <v>1114</v>
      </c>
      <c r="C715" s="783">
        <v>43251</v>
      </c>
      <c r="D715">
        <v>2018</v>
      </c>
      <c r="E715" t="s">
        <v>2</v>
      </c>
      <c r="F715" t="s">
        <v>15</v>
      </c>
      <c r="G715" s="912">
        <v>31.255120999999999</v>
      </c>
      <c r="H715" s="912">
        <v>-102.27157</v>
      </c>
      <c r="I715" s="912">
        <v>5.5476320000000001</v>
      </c>
      <c r="J715" t="s">
        <v>74</v>
      </c>
      <c r="K715" t="s">
        <v>479</v>
      </c>
      <c r="L715" s="912">
        <v>234</v>
      </c>
      <c r="M715">
        <v>180</v>
      </c>
      <c r="N715" s="912">
        <v>1.3</v>
      </c>
      <c r="O715" t="s">
        <v>127</v>
      </c>
      <c r="P715" t="s">
        <v>470</v>
      </c>
      <c r="Q715" t="s">
        <v>127</v>
      </c>
      <c r="R715">
        <v>179</v>
      </c>
      <c r="S715" t="s">
        <v>582</v>
      </c>
      <c r="T715" t="s">
        <v>599</v>
      </c>
      <c r="U715" t="s">
        <v>2970</v>
      </c>
      <c r="V715">
        <v>2019</v>
      </c>
      <c r="W715">
        <v>10</v>
      </c>
      <c r="X715">
        <v>42</v>
      </c>
      <c r="Y715">
        <v>65.94</v>
      </c>
      <c r="AA715">
        <v>46.6</v>
      </c>
      <c r="AB715">
        <v>34.06</v>
      </c>
      <c r="AC715" s="784"/>
      <c r="AD715" s="1150"/>
      <c r="AE715" s="1150"/>
      <c r="AF715" s="1150"/>
      <c r="AG715" s="1150"/>
      <c r="AH715" s="1150"/>
      <c r="AI715" s="1150"/>
      <c r="AJ715" s="1150"/>
      <c r="AK715" s="1150"/>
      <c r="AL715" s="1150"/>
      <c r="AM715" s="1150"/>
      <c r="AN715" s="1150"/>
      <c r="AO715" s="1150">
        <v>0.27614028411973601</v>
      </c>
      <c r="AP715" s="1150">
        <v>0.26711951022060298</v>
      </c>
      <c r="AQ715" s="1150">
        <v>0.27993277524099403</v>
      </c>
      <c r="AR715" s="1150">
        <v>0.29081177067478398</v>
      </c>
      <c r="AS715" s="1150">
        <v>0.25189814814814798</v>
      </c>
    </row>
    <row r="716" spans="1:45" x14ac:dyDescent="0.2">
      <c r="A716">
        <v>61368</v>
      </c>
      <c r="B716" t="s">
        <v>1113</v>
      </c>
      <c r="C716" s="783">
        <v>43465</v>
      </c>
      <c r="D716">
        <v>2018</v>
      </c>
      <c r="E716" t="s">
        <v>2</v>
      </c>
      <c r="F716" t="s">
        <v>15</v>
      </c>
      <c r="G716" s="912">
        <v>30.995502999999999</v>
      </c>
      <c r="H716" s="912">
        <v>-102.223501</v>
      </c>
      <c r="I716" s="912">
        <v>5.5240010000000002</v>
      </c>
      <c r="J716" t="s">
        <v>74</v>
      </c>
      <c r="K716" t="s">
        <v>479</v>
      </c>
      <c r="L716" s="912">
        <v>236</v>
      </c>
      <c r="M716">
        <v>182</v>
      </c>
      <c r="N716" s="912">
        <v>1.2967032967032968</v>
      </c>
      <c r="O716" t="s">
        <v>127</v>
      </c>
      <c r="P716" t="s">
        <v>470</v>
      </c>
      <c r="Q716" t="s">
        <v>127</v>
      </c>
      <c r="R716">
        <v>191</v>
      </c>
      <c r="Y716">
        <v>65.89</v>
      </c>
      <c r="AA716">
        <v>65.17</v>
      </c>
      <c r="AB716">
        <v>47.5</v>
      </c>
      <c r="AC716" s="784"/>
      <c r="AD716" s="1150"/>
      <c r="AE716" s="1150"/>
      <c r="AF716" s="1150"/>
      <c r="AG716" s="1150"/>
      <c r="AH716" s="1150"/>
      <c r="AI716" s="1150"/>
      <c r="AJ716" s="1150"/>
      <c r="AK716" s="1150"/>
      <c r="AL716" s="1150"/>
      <c r="AM716" s="1150"/>
      <c r="AN716" s="1150"/>
      <c r="AO716" s="1150">
        <v>0.20924532088915601</v>
      </c>
      <c r="AP716" s="1150">
        <v>0.240472187193498</v>
      </c>
      <c r="AQ716" s="1150">
        <v>0.22238571930352699</v>
      </c>
      <c r="AR716" s="1150">
        <v>0.176164759897636</v>
      </c>
      <c r="AS716" s="1150">
        <v>0.18028438456520601</v>
      </c>
    </row>
    <row r="717" spans="1:45" x14ac:dyDescent="0.2">
      <c r="A717">
        <v>59940</v>
      </c>
      <c r="B717" t="s">
        <v>1112</v>
      </c>
      <c r="C717" s="783">
        <v>43220</v>
      </c>
      <c r="D717">
        <v>2018</v>
      </c>
      <c r="E717" t="s">
        <v>7</v>
      </c>
      <c r="F717" t="s">
        <v>28</v>
      </c>
      <c r="G717" s="912">
        <v>36.576661000000001</v>
      </c>
      <c r="H717" s="912">
        <v>-120.390241</v>
      </c>
      <c r="I717" s="912">
        <v>5.3220720000000004</v>
      </c>
      <c r="J717" t="s">
        <v>74</v>
      </c>
      <c r="K717" t="s">
        <v>479</v>
      </c>
      <c r="L717" s="912">
        <v>281</v>
      </c>
      <c r="M717">
        <v>200</v>
      </c>
      <c r="N717" s="912">
        <v>1.405</v>
      </c>
      <c r="O717" t="s">
        <v>127</v>
      </c>
      <c r="P717" t="s">
        <v>470</v>
      </c>
      <c r="Q717" t="s">
        <v>127</v>
      </c>
      <c r="R717">
        <v>180</v>
      </c>
      <c r="Y717">
        <v>4.21</v>
      </c>
      <c r="Z717">
        <v>4.24</v>
      </c>
      <c r="AA717">
        <v>60.15</v>
      </c>
      <c r="AB717">
        <v>41.87</v>
      </c>
      <c r="AC717" s="784">
        <v>44.844408108509462</v>
      </c>
      <c r="AD717" s="1150"/>
      <c r="AE717" s="1150"/>
      <c r="AF717" s="1150"/>
      <c r="AG717" s="1150"/>
      <c r="AH717" s="1150"/>
      <c r="AI717" s="1150"/>
      <c r="AJ717" s="1150"/>
      <c r="AK717" s="1150"/>
      <c r="AL717" s="1150"/>
      <c r="AM717" s="1150"/>
      <c r="AN717" s="1150"/>
      <c r="AO717" s="1150">
        <v>0.31091723744292199</v>
      </c>
      <c r="AP717" s="1150">
        <v>0.30198372040072802</v>
      </c>
      <c r="AQ717" s="1150">
        <v>0.30457020547945202</v>
      </c>
      <c r="AR717" s="1150">
        <v>0.30810958904109498</v>
      </c>
      <c r="AS717" s="1150">
        <v>0.32043892694063902</v>
      </c>
    </row>
    <row r="718" spans="1:45" x14ac:dyDescent="0.2">
      <c r="A718">
        <v>61202</v>
      </c>
      <c r="B718" t="s">
        <v>1111</v>
      </c>
      <c r="C718" s="783">
        <v>43434</v>
      </c>
      <c r="D718">
        <v>2018</v>
      </c>
      <c r="E718" t="s">
        <v>7</v>
      </c>
      <c r="F718" t="s">
        <v>28</v>
      </c>
      <c r="G718" s="912">
        <v>32.678804999999997</v>
      </c>
      <c r="H718" s="912">
        <v>-115.56721</v>
      </c>
      <c r="I718" s="912">
        <v>5.8522069999999999</v>
      </c>
      <c r="J718" t="s">
        <v>74</v>
      </c>
      <c r="K718" t="s">
        <v>485</v>
      </c>
      <c r="L718" s="912">
        <v>328.9</v>
      </c>
      <c r="M718">
        <v>252.3</v>
      </c>
      <c r="N718" s="912">
        <v>1.3036068172810145</v>
      </c>
      <c r="O718" t="s">
        <v>127</v>
      </c>
      <c r="P718" t="s">
        <v>470</v>
      </c>
      <c r="Q718" t="s">
        <v>127</v>
      </c>
      <c r="R718">
        <v>180</v>
      </c>
      <c r="Y718">
        <v>22.75</v>
      </c>
      <c r="Z718">
        <v>4.7</v>
      </c>
      <c r="AA718">
        <v>81.03</v>
      </c>
      <c r="AB718">
        <v>54.99</v>
      </c>
      <c r="AC718" s="784">
        <v>51.388469438942138</v>
      </c>
      <c r="AD718" s="1150"/>
      <c r="AE718" s="1150"/>
      <c r="AF718" s="1150"/>
      <c r="AG718" s="1150"/>
      <c r="AH718" s="1150"/>
      <c r="AI718" s="1150"/>
      <c r="AJ718" s="1150"/>
      <c r="AK718" s="1150"/>
      <c r="AL718" s="1150"/>
      <c r="AM718" s="1150"/>
      <c r="AN718" s="1150"/>
      <c r="AO718" s="1150">
        <v>0.282574289142627</v>
      </c>
      <c r="AP718" s="1150">
        <v>0.26893607950750997</v>
      </c>
      <c r="AQ718" s="1150">
        <v>0.29179312878594499</v>
      </c>
      <c r="AR718" s="1150">
        <v>0.282058034122601</v>
      </c>
      <c r="AS718" s="1150">
        <v>0.28938424033141602</v>
      </c>
    </row>
    <row r="719" spans="1:45" x14ac:dyDescent="0.2">
      <c r="A719">
        <v>62082</v>
      </c>
      <c r="B719" t="s">
        <v>1305</v>
      </c>
      <c r="C719" s="783">
        <v>43496</v>
      </c>
      <c r="D719">
        <v>2019</v>
      </c>
      <c r="E719" t="s">
        <v>6</v>
      </c>
      <c r="F719" t="s">
        <v>23</v>
      </c>
      <c r="G719" s="912">
        <v>42.015492999999999</v>
      </c>
      <c r="H719" s="912">
        <v>-72.775694999999999</v>
      </c>
      <c r="I719" s="912">
        <v>3.8112659999999998</v>
      </c>
      <c r="J719" t="s">
        <v>74</v>
      </c>
      <c r="K719" t="s">
        <v>479</v>
      </c>
      <c r="L719" s="912">
        <v>6.6</v>
      </c>
      <c r="M719">
        <v>5.0010000000000003</v>
      </c>
      <c r="N719" s="912">
        <v>1.3197360527894419</v>
      </c>
      <c r="O719" t="s">
        <v>486</v>
      </c>
      <c r="P719" t="s">
        <v>486</v>
      </c>
      <c r="Q719">
        <v>20</v>
      </c>
      <c r="R719">
        <v>179</v>
      </c>
      <c r="Y719">
        <v>29.9</v>
      </c>
      <c r="Z719">
        <v>3.79</v>
      </c>
      <c r="AA719">
        <v>102.35</v>
      </c>
      <c r="AB719">
        <v>73.069999999999993</v>
      </c>
      <c r="AC719" s="784"/>
      <c r="AD719" s="1150"/>
      <c r="AE719" s="1150"/>
      <c r="AF719" s="1150"/>
      <c r="AG719" s="1150"/>
      <c r="AH719" s="1150"/>
      <c r="AI719" s="1150"/>
      <c r="AJ719" s="1150"/>
      <c r="AK719" s="1150"/>
      <c r="AL719" s="1150"/>
      <c r="AM719" s="1150"/>
      <c r="AN719" s="1150"/>
      <c r="AO719" s="1150"/>
      <c r="AP719" s="1150"/>
      <c r="AQ719" s="1150"/>
      <c r="AR719" s="1150"/>
      <c r="AS719" s="1150">
        <v>0.189710916264235</v>
      </c>
    </row>
    <row r="720" spans="1:45" x14ac:dyDescent="0.2">
      <c r="A720">
        <v>62327</v>
      </c>
      <c r="B720" t="s">
        <v>1302</v>
      </c>
      <c r="C720" s="783">
        <v>43676</v>
      </c>
      <c r="D720">
        <v>2019</v>
      </c>
      <c r="E720" t="s">
        <v>1</v>
      </c>
      <c r="F720" t="s">
        <v>262</v>
      </c>
      <c r="G720" s="912">
        <v>38.772410999999998</v>
      </c>
      <c r="H720" s="912">
        <v>-76.971070999999995</v>
      </c>
      <c r="I720" s="912">
        <v>4.1749369999999999</v>
      </c>
      <c r="J720" t="s">
        <v>74</v>
      </c>
      <c r="K720" t="s">
        <v>479</v>
      </c>
      <c r="L720" s="912">
        <v>6.6</v>
      </c>
      <c r="M720">
        <v>5.0010000000000003</v>
      </c>
      <c r="N720" s="912">
        <v>1.3197360527894419</v>
      </c>
      <c r="O720" t="s">
        <v>486</v>
      </c>
      <c r="P720" t="s">
        <v>486</v>
      </c>
      <c r="Q720">
        <v>25</v>
      </c>
      <c r="R720">
        <v>180</v>
      </c>
      <c r="Y720">
        <v>35.01</v>
      </c>
      <c r="AC720" s="784"/>
      <c r="AD720" s="1150"/>
      <c r="AE720" s="1150"/>
      <c r="AF720" s="1150"/>
      <c r="AG720" s="1150"/>
      <c r="AH720" s="1150"/>
      <c r="AI720" s="1150"/>
      <c r="AJ720" s="1150"/>
      <c r="AK720" s="1150"/>
      <c r="AL720" s="1150"/>
      <c r="AM720" s="1150"/>
      <c r="AN720" s="1150"/>
      <c r="AO720" s="1150"/>
      <c r="AP720" s="1150"/>
      <c r="AQ720" s="1150"/>
      <c r="AR720" s="1150"/>
      <c r="AS720" s="1150">
        <v>0.18439234527523701</v>
      </c>
    </row>
    <row r="721" spans="1:45" x14ac:dyDescent="0.2">
      <c r="A721">
        <v>62381</v>
      </c>
      <c r="B721" t="s">
        <v>1310</v>
      </c>
      <c r="C721" s="783">
        <v>43738</v>
      </c>
      <c r="D721">
        <v>2019</v>
      </c>
      <c r="E721" t="s">
        <v>6</v>
      </c>
      <c r="F721" t="s">
        <v>37</v>
      </c>
      <c r="G721" s="912">
        <v>44.657791000000003</v>
      </c>
      <c r="H721" s="912">
        <v>-73.179681000000002</v>
      </c>
      <c r="I721" s="912">
        <v>3.631345</v>
      </c>
      <c r="J721" t="s">
        <v>74</v>
      </c>
      <c r="K721" t="s">
        <v>479</v>
      </c>
      <c r="L721" s="912">
        <v>7</v>
      </c>
      <c r="M721">
        <v>5.0010000000000003</v>
      </c>
      <c r="N721" s="912">
        <v>1.3997200559888021</v>
      </c>
      <c r="O721" t="s">
        <v>486</v>
      </c>
      <c r="P721" t="s">
        <v>486</v>
      </c>
      <c r="Q721">
        <v>25</v>
      </c>
      <c r="R721">
        <v>180</v>
      </c>
      <c r="S721" t="s">
        <v>582</v>
      </c>
      <c r="T721" t="s">
        <v>553</v>
      </c>
      <c r="U721" t="s">
        <v>2970</v>
      </c>
      <c r="V721">
        <v>2019</v>
      </c>
      <c r="W721">
        <v>2</v>
      </c>
      <c r="X721">
        <v>8</v>
      </c>
      <c r="Y721">
        <v>30.53</v>
      </c>
      <c r="Z721">
        <v>3.99</v>
      </c>
      <c r="AA721">
        <v>103.42</v>
      </c>
      <c r="AB721">
        <v>74.8</v>
      </c>
      <c r="AC721" s="784"/>
      <c r="AD721" s="1150"/>
      <c r="AE721" s="1150"/>
      <c r="AF721" s="1150"/>
      <c r="AG721" s="1150"/>
      <c r="AH721" s="1150"/>
      <c r="AI721" s="1150"/>
      <c r="AJ721" s="1150"/>
      <c r="AK721" s="1150"/>
      <c r="AL721" s="1150"/>
      <c r="AM721" s="1150"/>
      <c r="AN721" s="1150"/>
      <c r="AO721" s="1150"/>
      <c r="AP721" s="1150"/>
      <c r="AQ721" s="1150"/>
      <c r="AR721" s="1150"/>
      <c r="AS721" s="1150">
        <v>0.171061678075343</v>
      </c>
    </row>
    <row r="722" spans="1:45" x14ac:dyDescent="0.2">
      <c r="A722">
        <v>62382</v>
      </c>
      <c r="B722" t="s">
        <v>1309</v>
      </c>
      <c r="C722" s="783">
        <v>43738</v>
      </c>
      <c r="D722">
        <v>2019</v>
      </c>
      <c r="E722" t="s">
        <v>6</v>
      </c>
      <c r="F722" t="s">
        <v>37</v>
      </c>
      <c r="G722" s="912">
        <v>44.225870999999998</v>
      </c>
      <c r="H722" s="912">
        <v>-73.247050999999999</v>
      </c>
      <c r="I722" s="912">
        <v>3.6529370000000001</v>
      </c>
      <c r="J722" t="s">
        <v>74</v>
      </c>
      <c r="K722" t="s">
        <v>479</v>
      </c>
      <c r="L722" s="912">
        <v>6.3180000000000005</v>
      </c>
      <c r="M722">
        <v>5.0010000000000003</v>
      </c>
      <c r="N722" s="912">
        <v>1.2633473305338931</v>
      </c>
      <c r="O722" t="s">
        <v>127</v>
      </c>
      <c r="P722" t="s">
        <v>470</v>
      </c>
      <c r="Q722" t="s">
        <v>127</v>
      </c>
      <c r="R722">
        <v>180</v>
      </c>
      <c r="S722" t="s">
        <v>582</v>
      </c>
      <c r="T722" t="s">
        <v>553</v>
      </c>
      <c r="U722" t="s">
        <v>2970</v>
      </c>
      <c r="V722">
        <v>2019</v>
      </c>
      <c r="W722">
        <v>2</v>
      </c>
      <c r="X722">
        <v>8</v>
      </c>
      <c r="Y722">
        <v>30.8</v>
      </c>
      <c r="Z722">
        <v>4.16</v>
      </c>
      <c r="AA722">
        <v>100.13</v>
      </c>
      <c r="AB722">
        <v>71.5</v>
      </c>
      <c r="AC722" s="784"/>
      <c r="AD722" s="1150"/>
      <c r="AE722" s="1150"/>
      <c r="AF722" s="1150"/>
      <c r="AG722" s="1150"/>
      <c r="AH722" s="1150"/>
      <c r="AI722" s="1150"/>
      <c r="AJ722" s="1150"/>
      <c r="AK722" s="1150"/>
      <c r="AL722" s="1150"/>
      <c r="AM722" s="1150"/>
      <c r="AN722" s="1150"/>
      <c r="AO722" s="1150"/>
      <c r="AP722" s="1150"/>
      <c r="AQ722" s="1150"/>
      <c r="AR722" s="1150"/>
      <c r="AS722" s="1150">
        <v>0.18521409873276401</v>
      </c>
    </row>
    <row r="723" spans="1:45" x14ac:dyDescent="0.2">
      <c r="A723">
        <v>62610</v>
      </c>
      <c r="B723" t="s">
        <v>1308</v>
      </c>
      <c r="C723" s="783">
        <v>43830</v>
      </c>
      <c r="D723">
        <v>2019</v>
      </c>
      <c r="E723" t="s">
        <v>2</v>
      </c>
      <c r="F723" t="s">
        <v>15</v>
      </c>
      <c r="G723" s="912">
        <v>29.435281</v>
      </c>
      <c r="H723" s="912">
        <v>-98.617491000000001</v>
      </c>
      <c r="I723" s="912">
        <v>4.7539879999999997</v>
      </c>
      <c r="J723" t="s">
        <v>74</v>
      </c>
      <c r="K723" t="s">
        <v>479</v>
      </c>
      <c r="L723" s="912">
        <v>5.9</v>
      </c>
      <c r="M723">
        <v>5.0010000000000003</v>
      </c>
      <c r="N723" s="912">
        <v>1.1797640471905619</v>
      </c>
      <c r="O723" t="s">
        <v>127</v>
      </c>
      <c r="P723" t="s">
        <v>470</v>
      </c>
      <c r="Q723" t="s">
        <v>127</v>
      </c>
      <c r="R723">
        <v>180</v>
      </c>
      <c r="S723" t="s">
        <v>582</v>
      </c>
      <c r="T723" t="s">
        <v>553</v>
      </c>
      <c r="U723" t="s">
        <v>2970</v>
      </c>
      <c r="V723">
        <v>2019</v>
      </c>
      <c r="W723">
        <v>10</v>
      </c>
      <c r="X723">
        <v>10</v>
      </c>
      <c r="Y723">
        <v>75.92</v>
      </c>
      <c r="AA723">
        <v>70.209999999999994</v>
      </c>
      <c r="AB723">
        <v>51.16</v>
      </c>
      <c r="AC723" s="784"/>
      <c r="AD723" s="1150"/>
      <c r="AE723" s="1150"/>
      <c r="AF723" s="1150"/>
      <c r="AG723" s="1150"/>
      <c r="AH723" s="1150"/>
      <c r="AI723" s="1150"/>
      <c r="AJ723" s="1150"/>
      <c r="AK723" s="1150"/>
      <c r="AL723" s="1150"/>
      <c r="AM723" s="1150"/>
      <c r="AN723" s="1150"/>
      <c r="AO723" s="1150"/>
      <c r="AP723" s="1150"/>
      <c r="AQ723" s="1150"/>
      <c r="AR723" s="1150"/>
      <c r="AS723" s="1150">
        <v>0.196079505560075</v>
      </c>
    </row>
    <row r="724" spans="1:45" x14ac:dyDescent="0.2">
      <c r="A724">
        <v>62652</v>
      </c>
      <c r="B724" t="s">
        <v>1301</v>
      </c>
      <c r="C724" s="783">
        <v>43784</v>
      </c>
      <c r="D724">
        <v>2019</v>
      </c>
      <c r="E724" t="s">
        <v>6</v>
      </c>
      <c r="F724" t="s">
        <v>23</v>
      </c>
      <c r="G724" s="912">
        <v>42.607720999999998</v>
      </c>
      <c r="H724" s="912">
        <v>-72.043960999999996</v>
      </c>
      <c r="I724" s="912">
        <v>3.790581</v>
      </c>
      <c r="J724" t="s">
        <v>74</v>
      </c>
      <c r="K724" t="s">
        <v>479</v>
      </c>
      <c r="L724" s="912">
        <v>7.1280000000000001</v>
      </c>
      <c r="M724">
        <v>5.0010000000000003</v>
      </c>
      <c r="N724" s="912">
        <v>1.4253149370125975</v>
      </c>
      <c r="O724" t="s">
        <v>486</v>
      </c>
      <c r="P724" t="s">
        <v>486</v>
      </c>
      <c r="Q724">
        <v>25</v>
      </c>
      <c r="R724">
        <v>180</v>
      </c>
      <c r="S724" t="s">
        <v>582</v>
      </c>
      <c r="T724" t="s">
        <v>553</v>
      </c>
      <c r="U724" t="s">
        <v>2970</v>
      </c>
      <c r="V724">
        <v>2019</v>
      </c>
      <c r="W724">
        <v>3.3</v>
      </c>
      <c r="X724">
        <v>6.6</v>
      </c>
      <c r="Y724">
        <v>29.86</v>
      </c>
      <c r="Z724">
        <v>3.72</v>
      </c>
      <c r="AA724">
        <v>102.56</v>
      </c>
      <c r="AB724">
        <v>73.94</v>
      </c>
      <c r="AC724" s="784"/>
      <c r="AD724" s="1150"/>
      <c r="AE724" s="1150"/>
      <c r="AF724" s="1150"/>
      <c r="AG724" s="1150"/>
      <c r="AH724" s="1150"/>
      <c r="AI724" s="1150"/>
      <c r="AJ724" s="1150"/>
      <c r="AK724" s="1150"/>
      <c r="AL724" s="1150"/>
      <c r="AM724" s="1150"/>
      <c r="AN724" s="1150"/>
      <c r="AO724" s="1150"/>
      <c r="AP724" s="1150"/>
      <c r="AQ724" s="1150"/>
      <c r="AR724" s="1150"/>
      <c r="AS724" s="1150">
        <v>0.18188143193279099</v>
      </c>
    </row>
    <row r="725" spans="1:45" x14ac:dyDescent="0.2">
      <c r="A725">
        <v>62682</v>
      </c>
      <c r="B725" t="s">
        <v>1304</v>
      </c>
      <c r="C725" s="783">
        <v>43708</v>
      </c>
      <c r="D725">
        <v>2019</v>
      </c>
      <c r="E725" t="s">
        <v>3</v>
      </c>
      <c r="F725" t="s">
        <v>54</v>
      </c>
      <c r="G725" s="912">
        <v>36.080230999999998</v>
      </c>
      <c r="H725" s="912">
        <v>-94.066141000000002</v>
      </c>
      <c r="I725" s="912">
        <v>4.398981</v>
      </c>
      <c r="J725" t="s">
        <v>74</v>
      </c>
      <c r="K725" t="s">
        <v>479</v>
      </c>
      <c r="L725" s="912">
        <v>5.8</v>
      </c>
      <c r="M725">
        <v>5.0010000000000003</v>
      </c>
      <c r="N725" s="912">
        <v>1.1597680463907218</v>
      </c>
      <c r="O725" t="s">
        <v>127</v>
      </c>
      <c r="P725" t="s">
        <v>470</v>
      </c>
      <c r="Q725" t="s">
        <v>127</v>
      </c>
      <c r="R725">
        <v>179</v>
      </c>
      <c r="S725" t="s">
        <v>582</v>
      </c>
      <c r="T725" t="s">
        <v>553</v>
      </c>
      <c r="U725" t="s">
        <v>2970</v>
      </c>
      <c r="V725">
        <v>2019</v>
      </c>
      <c r="W725">
        <v>6</v>
      </c>
      <c r="X725">
        <v>13.1</v>
      </c>
      <c r="Y725">
        <v>35.299999999999997</v>
      </c>
      <c r="Z725">
        <v>27.4</v>
      </c>
      <c r="AA725">
        <v>54.09</v>
      </c>
      <c r="AB725">
        <v>40.450000000000003</v>
      </c>
      <c r="AC725" s="784"/>
      <c r="AD725" s="1150"/>
      <c r="AE725" s="1150"/>
      <c r="AF725" s="1150"/>
      <c r="AG725" s="1150"/>
      <c r="AH725" s="1150"/>
      <c r="AI725" s="1150"/>
      <c r="AJ725" s="1150"/>
      <c r="AK725" s="1150"/>
      <c r="AL725" s="1150"/>
      <c r="AM725" s="1150"/>
      <c r="AN725" s="1150"/>
      <c r="AO725" s="1150"/>
      <c r="AP725" s="1150"/>
      <c r="AQ725" s="1150"/>
      <c r="AR725" s="1150"/>
      <c r="AS725" s="1150">
        <v>0.19708387089705301</v>
      </c>
    </row>
    <row r="726" spans="1:45" x14ac:dyDescent="0.2">
      <c r="A726">
        <v>62683</v>
      </c>
      <c r="B726" t="s">
        <v>1303</v>
      </c>
      <c r="C726" s="783">
        <v>43708</v>
      </c>
      <c r="D726">
        <v>2019</v>
      </c>
      <c r="E726" t="s">
        <v>3</v>
      </c>
      <c r="F726" t="s">
        <v>54</v>
      </c>
      <c r="G726" s="912">
        <v>36.041350000000001</v>
      </c>
      <c r="H726" s="912">
        <v>-94.140079999999998</v>
      </c>
      <c r="I726" s="912">
        <v>4.4148250000000004</v>
      </c>
      <c r="J726" t="s">
        <v>74</v>
      </c>
      <c r="K726" t="s">
        <v>479</v>
      </c>
      <c r="L726" s="912">
        <v>5.8</v>
      </c>
      <c r="M726">
        <v>5.0010000000000003</v>
      </c>
      <c r="N726" s="912">
        <v>1.1597680463907218</v>
      </c>
      <c r="O726" t="s">
        <v>127</v>
      </c>
      <c r="P726" t="s">
        <v>470</v>
      </c>
      <c r="Q726" t="s">
        <v>127</v>
      </c>
      <c r="R726">
        <v>180</v>
      </c>
      <c r="S726" t="s">
        <v>582</v>
      </c>
      <c r="T726" t="s">
        <v>553</v>
      </c>
      <c r="U726" t="s">
        <v>2970</v>
      </c>
      <c r="V726">
        <v>2019</v>
      </c>
      <c r="W726">
        <v>6</v>
      </c>
      <c r="X726">
        <v>13.1</v>
      </c>
      <c r="Y726">
        <v>35.39</v>
      </c>
      <c r="Z726">
        <v>25.39</v>
      </c>
      <c r="AA726">
        <v>47.27</v>
      </c>
      <c r="AB726">
        <v>35.35</v>
      </c>
      <c r="AC726" s="784"/>
      <c r="AD726" s="1150"/>
      <c r="AE726" s="1150"/>
      <c r="AF726" s="1150"/>
      <c r="AG726" s="1150"/>
      <c r="AH726" s="1150"/>
      <c r="AI726" s="1150"/>
      <c r="AJ726" s="1150"/>
      <c r="AK726" s="1150"/>
      <c r="AL726" s="1150"/>
      <c r="AM726" s="1150"/>
      <c r="AN726" s="1150"/>
      <c r="AO726" s="1150"/>
      <c r="AP726" s="1150"/>
      <c r="AQ726" s="1150"/>
      <c r="AR726" s="1150"/>
      <c r="AS726" s="1150">
        <v>0.225525671121483</v>
      </c>
    </row>
    <row r="727" spans="1:45" x14ac:dyDescent="0.2">
      <c r="A727">
        <v>62953</v>
      </c>
      <c r="B727" t="s">
        <v>1306</v>
      </c>
      <c r="C727" s="783">
        <v>43799</v>
      </c>
      <c r="D727">
        <v>2019</v>
      </c>
      <c r="E727" t="s">
        <v>2</v>
      </c>
      <c r="F727" t="s">
        <v>15</v>
      </c>
      <c r="G727" s="912">
        <v>31.474114</v>
      </c>
      <c r="H727" s="912">
        <v>-97.135821000000007</v>
      </c>
      <c r="I727" s="912">
        <v>4.7432629999999998</v>
      </c>
      <c r="J727" t="s">
        <v>74</v>
      </c>
      <c r="K727" t="s">
        <v>479</v>
      </c>
      <c r="L727" s="912">
        <v>7.2</v>
      </c>
      <c r="M727">
        <v>5.0010000000000003</v>
      </c>
      <c r="N727" s="912">
        <v>1.4397120575884823</v>
      </c>
      <c r="O727" t="s">
        <v>127</v>
      </c>
      <c r="P727" t="s">
        <v>470</v>
      </c>
      <c r="Q727" t="s">
        <v>127</v>
      </c>
      <c r="R727">
        <v>181</v>
      </c>
      <c r="Y727">
        <v>71.91</v>
      </c>
      <c r="AA727">
        <v>46.16</v>
      </c>
      <c r="AB727">
        <v>35</v>
      </c>
      <c r="AC727" s="784"/>
      <c r="AD727" s="1150"/>
      <c r="AE727" s="1150"/>
      <c r="AF727" s="1150"/>
      <c r="AG727" s="1150"/>
      <c r="AH727" s="1150"/>
      <c r="AI727" s="1150"/>
      <c r="AJ727" s="1150"/>
      <c r="AK727" s="1150"/>
      <c r="AL727" s="1150"/>
      <c r="AM727" s="1150"/>
      <c r="AN727" s="1150"/>
      <c r="AO727" s="1150"/>
      <c r="AP727" s="1150"/>
      <c r="AQ727" s="1150"/>
      <c r="AR727" s="1150"/>
      <c r="AS727" s="1150">
        <v>0.25777949432944403</v>
      </c>
    </row>
    <row r="728" spans="1:45" x14ac:dyDescent="0.2">
      <c r="A728">
        <v>63000</v>
      </c>
      <c r="B728" t="s">
        <v>1311</v>
      </c>
      <c r="C728" s="783">
        <v>43830</v>
      </c>
      <c r="D728">
        <v>2019</v>
      </c>
      <c r="E728" t="s">
        <v>5</v>
      </c>
      <c r="F728" t="s">
        <v>30</v>
      </c>
      <c r="G728" s="912">
        <v>41.581440999999998</v>
      </c>
      <c r="H728" s="912">
        <v>-74.214661000000007</v>
      </c>
      <c r="I728" s="912">
        <v>3.8876789999999999</v>
      </c>
      <c r="J728" t="s">
        <v>74</v>
      </c>
      <c r="K728" t="s">
        <v>479</v>
      </c>
      <c r="L728" s="912">
        <v>5.9349999999999996</v>
      </c>
      <c r="M728">
        <v>5.0010000000000003</v>
      </c>
      <c r="N728" s="912">
        <v>1.1867626474705057</v>
      </c>
      <c r="O728" t="s">
        <v>486</v>
      </c>
      <c r="P728" t="s">
        <v>486</v>
      </c>
      <c r="Q728">
        <v>25</v>
      </c>
      <c r="R728">
        <v>210</v>
      </c>
      <c r="S728" t="s">
        <v>582</v>
      </c>
      <c r="T728" t="s">
        <v>553</v>
      </c>
      <c r="V728">
        <v>2020</v>
      </c>
      <c r="W728">
        <v>3.9</v>
      </c>
      <c r="X728">
        <v>8.8000000000000007</v>
      </c>
      <c r="Y728">
        <v>31.85</v>
      </c>
      <c r="Z728">
        <v>10.94</v>
      </c>
      <c r="AA728">
        <v>109.07</v>
      </c>
      <c r="AB728">
        <v>78.44</v>
      </c>
      <c r="AC728" s="784"/>
      <c r="AD728" s="1150"/>
      <c r="AE728" s="1150"/>
      <c r="AF728" s="1150"/>
      <c r="AG728" s="1150"/>
      <c r="AH728" s="1150"/>
      <c r="AI728" s="1150"/>
      <c r="AJ728" s="1150"/>
      <c r="AK728" s="1150"/>
      <c r="AL728" s="1150"/>
      <c r="AM728" s="1150"/>
      <c r="AN728" s="1150"/>
      <c r="AO728" s="1150"/>
      <c r="AP728" s="1150"/>
      <c r="AQ728" s="1150"/>
      <c r="AR728" s="1150"/>
      <c r="AS728" s="1150">
        <v>0.14670581865362001</v>
      </c>
    </row>
    <row r="729" spans="1:45" x14ac:dyDescent="0.2">
      <c r="A729">
        <v>63186</v>
      </c>
      <c r="B729" t="s">
        <v>1307</v>
      </c>
      <c r="C729" s="783">
        <v>43830</v>
      </c>
      <c r="D729">
        <v>2019</v>
      </c>
      <c r="E729" t="s">
        <v>73</v>
      </c>
      <c r="F729" t="s">
        <v>27</v>
      </c>
      <c r="G729" s="912">
        <v>30.456752999999999</v>
      </c>
      <c r="H729" s="912">
        <v>-81.714860999999999</v>
      </c>
      <c r="I729" s="912">
        <v>4.7374859999999996</v>
      </c>
      <c r="J729" t="s">
        <v>74</v>
      </c>
      <c r="K729" t="s">
        <v>479</v>
      </c>
      <c r="L729" s="912">
        <v>9</v>
      </c>
      <c r="M729">
        <v>5.0010000000000003</v>
      </c>
      <c r="N729" s="912">
        <v>1.7996400719856027</v>
      </c>
      <c r="O729" t="s">
        <v>127</v>
      </c>
      <c r="P729" t="s">
        <v>470</v>
      </c>
      <c r="Q729" t="s">
        <v>127</v>
      </c>
      <c r="R729">
        <v>180</v>
      </c>
      <c r="S729" t="s">
        <v>582</v>
      </c>
      <c r="T729" t="s">
        <v>1205</v>
      </c>
      <c r="U729" t="s">
        <v>2971</v>
      </c>
      <c r="V729">
        <v>2019</v>
      </c>
      <c r="W729">
        <v>2</v>
      </c>
      <c r="X729">
        <v>4</v>
      </c>
      <c r="AA729">
        <v>106.12</v>
      </c>
      <c r="AB729">
        <v>76.84</v>
      </c>
      <c r="AC729" s="784"/>
      <c r="AD729" s="1150"/>
      <c r="AE729" s="1150"/>
      <c r="AF729" s="1150"/>
      <c r="AG729" s="1150"/>
      <c r="AH729" s="1150"/>
      <c r="AI729" s="1150"/>
      <c r="AJ729" s="1150"/>
      <c r="AK729" s="1150"/>
      <c r="AL729" s="1150"/>
      <c r="AM729" s="1150"/>
      <c r="AN729" s="1150"/>
      <c r="AO729" s="1150"/>
      <c r="AP729" s="1150"/>
      <c r="AQ729" s="1150"/>
      <c r="AR729" s="1150"/>
      <c r="AS729" s="1150">
        <v>0.24654886374323301</v>
      </c>
    </row>
    <row r="730" spans="1:45" x14ac:dyDescent="0.2">
      <c r="A730">
        <v>62305</v>
      </c>
      <c r="B730" t="s">
        <v>1300</v>
      </c>
      <c r="C730" s="783">
        <v>43676</v>
      </c>
      <c r="D730">
        <v>2019</v>
      </c>
      <c r="E730" t="s">
        <v>4</v>
      </c>
      <c r="F730" t="s">
        <v>48</v>
      </c>
      <c r="G730" s="912">
        <v>40.277768000000002</v>
      </c>
      <c r="H730" s="912">
        <v>-86.073599999999999</v>
      </c>
      <c r="I730" s="912">
        <v>3.9457110000000002</v>
      </c>
      <c r="J730" t="s">
        <v>74</v>
      </c>
      <c r="K730" t="s">
        <v>479</v>
      </c>
      <c r="L730" s="912">
        <v>6.3</v>
      </c>
      <c r="M730">
        <v>5.3</v>
      </c>
      <c r="N730" s="912">
        <v>1.1886792452830188</v>
      </c>
      <c r="O730" t="s">
        <v>127</v>
      </c>
      <c r="P730" t="s">
        <v>470</v>
      </c>
      <c r="Q730" t="s">
        <v>127</v>
      </c>
      <c r="R730">
        <v>180</v>
      </c>
      <c r="Y730">
        <v>37.99</v>
      </c>
      <c r="Z730">
        <v>14.13</v>
      </c>
      <c r="AA730">
        <v>66.099999999999994</v>
      </c>
      <c r="AB730">
        <v>48.53</v>
      </c>
      <c r="AC730" s="784"/>
      <c r="AD730" s="1150"/>
      <c r="AE730" s="1150"/>
      <c r="AF730" s="1150"/>
      <c r="AG730" s="1150"/>
      <c r="AH730" s="1150"/>
      <c r="AI730" s="1150"/>
      <c r="AJ730" s="1150"/>
      <c r="AK730" s="1150"/>
      <c r="AL730" s="1150"/>
      <c r="AM730" s="1150"/>
      <c r="AN730" s="1150"/>
      <c r="AO730" s="1150"/>
      <c r="AP730" s="1150">
        <v>0.19666975976904799</v>
      </c>
      <c r="AQ730" s="1150">
        <v>0.19955630223141199</v>
      </c>
      <c r="AR730" s="1150">
        <v>0.204316360816748</v>
      </c>
      <c r="AS730" s="1150">
        <v>0.19479624364607501</v>
      </c>
    </row>
    <row r="731" spans="1:45" x14ac:dyDescent="0.2">
      <c r="A731">
        <v>62306</v>
      </c>
      <c r="B731" t="s">
        <v>1299</v>
      </c>
      <c r="C731" s="783">
        <v>43646</v>
      </c>
      <c r="D731">
        <v>2019</v>
      </c>
      <c r="E731" t="s">
        <v>1</v>
      </c>
      <c r="F731" t="s">
        <v>24</v>
      </c>
      <c r="G731" s="912">
        <v>40.445690999999997</v>
      </c>
      <c r="H731" s="912">
        <v>-74.154420999999999</v>
      </c>
      <c r="I731" s="912">
        <v>3.9162309999999998</v>
      </c>
      <c r="J731" t="s">
        <v>74</v>
      </c>
      <c r="K731" t="s">
        <v>479</v>
      </c>
      <c r="L731" s="912">
        <v>6.7990000000000004</v>
      </c>
      <c r="M731">
        <v>5.5</v>
      </c>
      <c r="N731" s="912">
        <v>1.2361818181818183</v>
      </c>
      <c r="O731" t="s">
        <v>486</v>
      </c>
      <c r="P731" t="s">
        <v>486</v>
      </c>
      <c r="Q731">
        <v>15</v>
      </c>
      <c r="R731">
        <v>180</v>
      </c>
      <c r="Y731">
        <v>23.95</v>
      </c>
      <c r="AA731">
        <v>161.63</v>
      </c>
      <c r="AB731">
        <v>112.57</v>
      </c>
      <c r="AC731" s="784"/>
      <c r="AD731" s="1150"/>
      <c r="AE731" s="1150"/>
      <c r="AF731" s="1150"/>
      <c r="AG731" s="1150"/>
      <c r="AH731" s="1150"/>
      <c r="AI731" s="1150"/>
      <c r="AJ731" s="1150"/>
      <c r="AK731" s="1150"/>
      <c r="AL731" s="1150"/>
      <c r="AM731" s="1150"/>
      <c r="AN731" s="1150"/>
      <c r="AO731" s="1150"/>
      <c r="AP731" s="1150">
        <v>0.16523845007451499</v>
      </c>
      <c r="AQ731" s="1150">
        <v>0.14838107098381001</v>
      </c>
      <c r="AR731" s="1150">
        <v>0.18584474885844701</v>
      </c>
      <c r="AS731" s="1150">
        <v>0.163138231631382</v>
      </c>
    </row>
    <row r="732" spans="1:45" x14ac:dyDescent="0.2">
      <c r="A732">
        <v>62268</v>
      </c>
      <c r="B732" t="s">
        <v>1298</v>
      </c>
      <c r="C732" s="783">
        <v>43496</v>
      </c>
      <c r="D732">
        <v>2019</v>
      </c>
      <c r="E732" t="s">
        <v>72</v>
      </c>
      <c r="F732" t="s">
        <v>29</v>
      </c>
      <c r="G732" s="912">
        <v>42.205050999999997</v>
      </c>
      <c r="H732" s="912">
        <v>-121.35292099999999</v>
      </c>
      <c r="I732" s="912">
        <v>4.7827029999999997</v>
      </c>
      <c r="J732" t="s">
        <v>74</v>
      </c>
      <c r="K732" t="s">
        <v>479</v>
      </c>
      <c r="L732" s="912">
        <v>6.8</v>
      </c>
      <c r="M732">
        <v>5.6</v>
      </c>
      <c r="N732" s="912">
        <v>1.2142857142857144</v>
      </c>
      <c r="O732" t="s">
        <v>127</v>
      </c>
      <c r="P732" t="s">
        <v>470</v>
      </c>
      <c r="Q732" t="s">
        <v>127</v>
      </c>
      <c r="R732">
        <v>180</v>
      </c>
      <c r="Y732">
        <v>41.11</v>
      </c>
      <c r="Z732">
        <v>14.41</v>
      </c>
      <c r="AA732">
        <v>80.34</v>
      </c>
      <c r="AB732">
        <v>57.77</v>
      </c>
      <c r="AC732" s="784"/>
      <c r="AD732" s="1150"/>
      <c r="AE732" s="1150"/>
      <c r="AF732" s="1150"/>
      <c r="AG732" s="1150"/>
      <c r="AH732" s="1150"/>
      <c r="AI732" s="1150"/>
      <c r="AJ732" s="1150"/>
      <c r="AK732" s="1150"/>
      <c r="AL732" s="1150"/>
      <c r="AM732" s="1150"/>
      <c r="AN732" s="1150"/>
      <c r="AO732" s="1150"/>
      <c r="AP732" s="1150">
        <v>0.23955893832943001</v>
      </c>
      <c r="AQ732" s="1150">
        <v>0.19651011089367201</v>
      </c>
      <c r="AR732" s="1150">
        <v>0.23142938682322201</v>
      </c>
      <c r="AS732" s="1150">
        <v>0.200240541422048</v>
      </c>
    </row>
    <row r="733" spans="1:45" x14ac:dyDescent="0.2">
      <c r="A733">
        <v>62582</v>
      </c>
      <c r="B733" t="s">
        <v>1295</v>
      </c>
      <c r="C733" s="783">
        <v>43496</v>
      </c>
      <c r="D733">
        <v>2019</v>
      </c>
      <c r="E733" t="s">
        <v>5</v>
      </c>
      <c r="F733" t="s">
        <v>30</v>
      </c>
      <c r="G733" s="912">
        <v>42.385143999999997</v>
      </c>
      <c r="H733" s="912">
        <v>-76.600504000000001</v>
      </c>
      <c r="I733" s="912">
        <v>3.707916</v>
      </c>
      <c r="J733" t="s">
        <v>74</v>
      </c>
      <c r="K733" t="s">
        <v>479</v>
      </c>
      <c r="L733" s="912">
        <v>7.5</v>
      </c>
      <c r="M733">
        <v>6</v>
      </c>
      <c r="N733" s="912">
        <v>1.25</v>
      </c>
      <c r="O733" t="s">
        <v>486</v>
      </c>
      <c r="P733" t="s">
        <v>486</v>
      </c>
      <c r="Q733">
        <v>20</v>
      </c>
      <c r="R733">
        <v>180</v>
      </c>
      <c r="Y733">
        <v>27.05</v>
      </c>
      <c r="Z733">
        <v>9.85</v>
      </c>
      <c r="AA733">
        <v>80.599999999999994</v>
      </c>
      <c r="AB733">
        <v>59.32</v>
      </c>
      <c r="AC733" s="784"/>
      <c r="AD733" s="1150"/>
      <c r="AE733" s="1150"/>
      <c r="AF733" s="1150"/>
      <c r="AG733" s="1150"/>
      <c r="AH733" s="1150"/>
      <c r="AI733" s="1150"/>
      <c r="AJ733" s="1150"/>
      <c r="AK733" s="1150"/>
      <c r="AL733" s="1150"/>
      <c r="AM733" s="1150"/>
      <c r="AN733" s="1150"/>
      <c r="AO733" s="1150"/>
      <c r="AP733" s="1150">
        <v>0.16590771098967799</v>
      </c>
      <c r="AQ733" s="1150">
        <v>0.16118721461187199</v>
      </c>
      <c r="AR733" s="1150">
        <v>0.17016742770167401</v>
      </c>
      <c r="AS733" s="1150">
        <v>0.16476407914763999</v>
      </c>
    </row>
    <row r="734" spans="1:45" x14ac:dyDescent="0.2">
      <c r="A734">
        <v>62931</v>
      </c>
      <c r="B734" t="s">
        <v>1294</v>
      </c>
      <c r="C734" s="783">
        <v>43555</v>
      </c>
      <c r="D734">
        <v>2019</v>
      </c>
      <c r="E734" t="s">
        <v>3</v>
      </c>
      <c r="F734" t="s">
        <v>270</v>
      </c>
      <c r="G734" s="912">
        <v>37.654944</v>
      </c>
      <c r="H734" s="912">
        <v>-98.704633000000001</v>
      </c>
      <c r="I734" s="912">
        <v>4.7406579999999998</v>
      </c>
      <c r="J734" t="s">
        <v>74</v>
      </c>
      <c r="K734" t="s">
        <v>479</v>
      </c>
      <c r="L734" s="912">
        <v>7.67</v>
      </c>
      <c r="M734">
        <v>6</v>
      </c>
      <c r="N734" s="912">
        <v>1.2783333333333333</v>
      </c>
      <c r="O734" t="s">
        <v>486</v>
      </c>
      <c r="P734" t="s">
        <v>486</v>
      </c>
      <c r="Q734">
        <v>35</v>
      </c>
      <c r="R734">
        <v>180</v>
      </c>
      <c r="Y734">
        <v>26.05</v>
      </c>
      <c r="Z734">
        <v>20.93</v>
      </c>
      <c r="AA734">
        <v>59.3</v>
      </c>
      <c r="AB734">
        <v>44.45</v>
      </c>
      <c r="AC734" s="784">
        <v>63.46367356963021</v>
      </c>
      <c r="AD734" s="1150"/>
      <c r="AE734" s="1150"/>
      <c r="AF734" s="1150"/>
      <c r="AG734" s="1150"/>
      <c r="AH734" s="1150"/>
      <c r="AI734" s="1150"/>
      <c r="AJ734" s="1150"/>
      <c r="AK734" s="1150"/>
      <c r="AL734" s="1150"/>
      <c r="AM734" s="1150"/>
      <c r="AN734" s="1150"/>
      <c r="AO734" s="1150"/>
      <c r="AP734" s="1150">
        <v>0.23112097753491101</v>
      </c>
      <c r="AQ734" s="1150">
        <v>0.218169710806697</v>
      </c>
      <c r="AR734" s="1150">
        <v>0.21718036529680301</v>
      </c>
      <c r="AS734" s="1150">
        <v>0.18921232876712299</v>
      </c>
    </row>
    <row r="735" spans="1:45" x14ac:dyDescent="0.2">
      <c r="A735">
        <v>64519</v>
      </c>
      <c r="B735" t="s">
        <v>1296</v>
      </c>
      <c r="C735" s="783">
        <v>43830</v>
      </c>
      <c r="D735">
        <v>2019</v>
      </c>
      <c r="E735" t="s">
        <v>72</v>
      </c>
      <c r="F735" t="s">
        <v>28</v>
      </c>
      <c r="G735" s="912">
        <v>32.825436000000003</v>
      </c>
      <c r="H735" s="912">
        <v>-115.77489300000001</v>
      </c>
      <c r="I735" s="912">
        <v>5.6778469999999999</v>
      </c>
      <c r="J735" t="s">
        <v>74</v>
      </c>
      <c r="K735" t="s">
        <v>479</v>
      </c>
      <c r="L735" s="912">
        <v>8.1999999999999993</v>
      </c>
      <c r="M735">
        <v>6</v>
      </c>
      <c r="N735" s="912">
        <v>1.3666666666666665</v>
      </c>
      <c r="O735" t="s">
        <v>127</v>
      </c>
      <c r="P735" t="s">
        <v>470</v>
      </c>
      <c r="Q735" t="s">
        <v>127</v>
      </c>
      <c r="R735">
        <v>180</v>
      </c>
      <c r="AC735" s="784"/>
      <c r="AD735" s="1150"/>
      <c r="AE735" s="1150"/>
      <c r="AF735" s="1150"/>
      <c r="AG735" s="1150"/>
      <c r="AH735" s="1150"/>
      <c r="AI735" s="1150"/>
      <c r="AJ735" s="1150"/>
      <c r="AK735" s="1150"/>
      <c r="AL735" s="1150"/>
      <c r="AM735" s="1150"/>
      <c r="AN735" s="1150"/>
      <c r="AO735" s="1150"/>
      <c r="AP735" s="1150">
        <v>0.30398072252580399</v>
      </c>
      <c r="AQ735" s="1150">
        <v>0.34157153729071499</v>
      </c>
      <c r="AR735" s="1150">
        <v>0.32427701674276999</v>
      </c>
      <c r="AS735" s="1150">
        <v>0.34526255707762499</v>
      </c>
    </row>
    <row r="736" spans="1:45" x14ac:dyDescent="0.2">
      <c r="A736">
        <v>64521</v>
      </c>
      <c r="B736" t="s">
        <v>1297</v>
      </c>
      <c r="C736" s="783">
        <v>43830</v>
      </c>
      <c r="D736">
        <v>2019</v>
      </c>
      <c r="E736" t="s">
        <v>72</v>
      </c>
      <c r="F736" t="s">
        <v>28</v>
      </c>
      <c r="G736" s="912">
        <v>33.166482000000002</v>
      </c>
      <c r="H736" s="912">
        <v>-115.495293</v>
      </c>
      <c r="I736" s="912">
        <v>5.8933410000000004</v>
      </c>
      <c r="J736" t="s">
        <v>74</v>
      </c>
      <c r="K736" t="s">
        <v>479</v>
      </c>
      <c r="L736" s="912">
        <v>8.1999999999999993</v>
      </c>
      <c r="M736">
        <v>6</v>
      </c>
      <c r="N736" s="912">
        <v>1.3666666666666665</v>
      </c>
      <c r="O736" t="s">
        <v>127</v>
      </c>
      <c r="P736" t="s">
        <v>470</v>
      </c>
      <c r="Q736" t="s">
        <v>127</v>
      </c>
      <c r="R736">
        <v>180</v>
      </c>
      <c r="AC736" s="784"/>
      <c r="AD736" s="1150"/>
      <c r="AE736" s="1150"/>
      <c r="AF736" s="1150"/>
      <c r="AG736" s="1150"/>
      <c r="AH736" s="1150"/>
      <c r="AI736" s="1150"/>
      <c r="AJ736" s="1150"/>
      <c r="AK736" s="1150"/>
      <c r="AL736" s="1150"/>
      <c r="AM736" s="1150"/>
      <c r="AN736" s="1150"/>
      <c r="AO736" s="1150"/>
      <c r="AP736" s="1150">
        <v>0.250455373406193</v>
      </c>
      <c r="AQ736" s="1150">
        <v>0.327663622526636</v>
      </c>
      <c r="AR736" s="1150">
        <v>0.32663622526636199</v>
      </c>
      <c r="AS736" s="1150">
        <v>0.338964992389649</v>
      </c>
    </row>
    <row r="737" spans="1:45" x14ac:dyDescent="0.2">
      <c r="A737">
        <v>62942</v>
      </c>
      <c r="B737" t="s">
        <v>1293</v>
      </c>
      <c r="C737" s="783">
        <v>43830</v>
      </c>
      <c r="D737">
        <v>2019</v>
      </c>
      <c r="E737" t="s">
        <v>1</v>
      </c>
      <c r="F737" t="s">
        <v>266</v>
      </c>
      <c r="G737" s="912">
        <v>41.012720999999999</v>
      </c>
      <c r="H737" s="912">
        <v>-81.765591000000001</v>
      </c>
      <c r="I737" s="912">
        <v>3.8102</v>
      </c>
      <c r="J737" t="s">
        <v>74</v>
      </c>
      <c r="K737" t="s">
        <v>479</v>
      </c>
      <c r="L737" s="912">
        <v>8.6026199999999999</v>
      </c>
      <c r="M737">
        <v>6.3</v>
      </c>
      <c r="N737" s="912">
        <v>1.3654952380952381</v>
      </c>
      <c r="O737" t="s">
        <v>127</v>
      </c>
      <c r="P737" t="s">
        <v>470</v>
      </c>
      <c r="Q737" t="s">
        <v>127</v>
      </c>
      <c r="R737">
        <v>180</v>
      </c>
      <c r="Y737">
        <v>32.72</v>
      </c>
      <c r="AA737">
        <v>61.14</v>
      </c>
      <c r="AB737">
        <v>45.91</v>
      </c>
      <c r="AC737" s="784"/>
      <c r="AD737" s="1150"/>
      <c r="AE737" s="1150"/>
      <c r="AF737" s="1150"/>
      <c r="AG737" s="1150"/>
      <c r="AH737" s="1150"/>
      <c r="AI737" s="1150"/>
      <c r="AJ737" s="1150"/>
      <c r="AK737" s="1150"/>
      <c r="AL737" s="1150"/>
      <c r="AM737" s="1150"/>
      <c r="AN737" s="1150"/>
      <c r="AO737" s="1150"/>
      <c r="AP737" s="1150">
        <v>0.17954722872755599</v>
      </c>
      <c r="AQ737" s="1150">
        <v>0.180528375733855</v>
      </c>
      <c r="AR737" s="1150">
        <v>0.198394578531564</v>
      </c>
      <c r="AS737" s="1150">
        <v>0.20285206929042501</v>
      </c>
    </row>
    <row r="738" spans="1:45" x14ac:dyDescent="0.2">
      <c r="A738">
        <v>62770</v>
      </c>
      <c r="B738" t="s">
        <v>1715</v>
      </c>
      <c r="C738" s="783">
        <v>43830</v>
      </c>
      <c r="D738">
        <v>2019</v>
      </c>
      <c r="E738" t="s">
        <v>1</v>
      </c>
      <c r="F738" t="s">
        <v>48</v>
      </c>
      <c r="G738" s="912">
        <v>39.839421000000002</v>
      </c>
      <c r="H738" s="912">
        <v>-84.827770999999998</v>
      </c>
      <c r="I738" s="912">
        <v>3.972988</v>
      </c>
      <c r="J738" t="s">
        <v>74</v>
      </c>
      <c r="K738" t="s">
        <v>479</v>
      </c>
      <c r="L738" s="912">
        <v>8.6999999999999993</v>
      </c>
      <c r="M738">
        <v>6.7</v>
      </c>
      <c r="N738" s="912">
        <v>1.2985074626865669</v>
      </c>
      <c r="O738" t="s">
        <v>127</v>
      </c>
      <c r="P738" t="s">
        <v>470</v>
      </c>
      <c r="Q738" t="s">
        <v>127</v>
      </c>
      <c r="R738">
        <v>180</v>
      </c>
      <c r="Y738">
        <v>32.869999999999997</v>
      </c>
      <c r="AA738">
        <v>68.010000000000005</v>
      </c>
      <c r="AB738">
        <v>50.63</v>
      </c>
      <c r="AC738" s="784"/>
      <c r="AD738" s="1150"/>
      <c r="AE738" s="1150"/>
      <c r="AF738" s="1150"/>
      <c r="AG738" s="1150"/>
      <c r="AH738" s="1150"/>
      <c r="AI738" s="1150"/>
      <c r="AJ738" s="1150"/>
      <c r="AK738" s="1150"/>
      <c r="AL738" s="1150"/>
      <c r="AM738" s="1150"/>
      <c r="AN738" s="1150"/>
      <c r="AO738" s="1150"/>
      <c r="AP738" s="1150">
        <v>0.18468110268330401</v>
      </c>
      <c r="AQ738" s="1150">
        <v>0.202242213589586</v>
      </c>
      <c r="AR738" s="1150">
        <v>0.19970353710897501</v>
      </c>
      <c r="AS738" s="1150">
        <v>0.181302392148844</v>
      </c>
    </row>
    <row r="739" spans="1:45" x14ac:dyDescent="0.2">
      <c r="A739">
        <v>61872</v>
      </c>
      <c r="B739" t="s">
        <v>1291</v>
      </c>
      <c r="C739" s="783">
        <v>43799</v>
      </c>
      <c r="D739">
        <v>2019</v>
      </c>
      <c r="E739" t="s">
        <v>2</v>
      </c>
      <c r="F739" t="s">
        <v>15</v>
      </c>
      <c r="G739" s="912">
        <v>30.872810999999999</v>
      </c>
      <c r="H739" s="912">
        <v>-99.535211000000004</v>
      </c>
      <c r="I739" s="912">
        <v>5.073258</v>
      </c>
      <c r="J739" t="s">
        <v>74</v>
      </c>
      <c r="K739" t="s">
        <v>479</v>
      </c>
      <c r="L739" s="912">
        <v>10.9</v>
      </c>
      <c r="M739">
        <v>7.5</v>
      </c>
      <c r="N739" s="912">
        <v>1.4533333333333334</v>
      </c>
      <c r="O739" t="s">
        <v>127</v>
      </c>
      <c r="P739" t="s">
        <v>470</v>
      </c>
      <c r="Q739" t="s">
        <v>127</v>
      </c>
      <c r="R739">
        <v>180</v>
      </c>
      <c r="Y739">
        <v>73.099999999999994</v>
      </c>
      <c r="AA739">
        <v>72.39</v>
      </c>
      <c r="AB739">
        <v>53.63</v>
      </c>
      <c r="AC739" s="784"/>
      <c r="AD739" s="1150"/>
      <c r="AE739" s="1150"/>
      <c r="AF739" s="1150"/>
      <c r="AG739" s="1150"/>
      <c r="AH739" s="1150"/>
      <c r="AI739" s="1150"/>
      <c r="AJ739" s="1150"/>
      <c r="AK739" s="1150"/>
      <c r="AL739" s="1150"/>
      <c r="AM739" s="1150"/>
      <c r="AN739" s="1150"/>
      <c r="AO739" s="1150"/>
      <c r="AP739" s="1150">
        <v>0.26177899210686001</v>
      </c>
      <c r="AQ739" s="1150">
        <v>0.25260273972602698</v>
      </c>
      <c r="AR739" s="1150">
        <v>0.26873668188736599</v>
      </c>
      <c r="AS739" s="1150">
        <v>0.18792998477929901</v>
      </c>
    </row>
    <row r="740" spans="1:45" x14ac:dyDescent="0.2">
      <c r="A740">
        <v>62637</v>
      </c>
      <c r="B740" t="s">
        <v>1290</v>
      </c>
      <c r="C740" s="783">
        <v>43738</v>
      </c>
      <c r="D740">
        <v>2019</v>
      </c>
      <c r="E740" t="s">
        <v>1</v>
      </c>
      <c r="F740" t="s">
        <v>24</v>
      </c>
      <c r="G740" s="912">
        <v>40.615431000000001</v>
      </c>
      <c r="H740" s="912">
        <v>-75.156550999999993</v>
      </c>
      <c r="I740" s="912">
        <v>3.9320140000000001</v>
      </c>
      <c r="J740" t="s">
        <v>74</v>
      </c>
      <c r="K740" t="s">
        <v>479</v>
      </c>
      <c r="L740" s="912">
        <v>8.9</v>
      </c>
      <c r="M740">
        <v>7.5</v>
      </c>
      <c r="N740" s="912">
        <v>1.1866666666666668</v>
      </c>
      <c r="O740" t="s">
        <v>486</v>
      </c>
      <c r="P740" t="s">
        <v>486</v>
      </c>
      <c r="Q740">
        <v>15</v>
      </c>
      <c r="R740">
        <v>180</v>
      </c>
      <c r="Y740">
        <v>24.15</v>
      </c>
      <c r="AA740">
        <v>113.18</v>
      </c>
      <c r="AB740">
        <v>80.37</v>
      </c>
      <c r="AC740" s="784"/>
      <c r="AD740" s="1150"/>
      <c r="AE740" s="1150"/>
      <c r="AF740" s="1150"/>
      <c r="AG740" s="1150"/>
      <c r="AH740" s="1150"/>
      <c r="AI740" s="1150"/>
      <c r="AJ740" s="1150"/>
      <c r="AK740" s="1150"/>
      <c r="AL740" s="1150"/>
      <c r="AM740" s="1150"/>
      <c r="AN740" s="1150"/>
      <c r="AO740" s="1150"/>
      <c r="AP740" s="1150">
        <v>0.147389192471159</v>
      </c>
      <c r="AQ740" s="1150">
        <v>0.15543378995433699</v>
      </c>
      <c r="AR740" s="1150">
        <v>0.15908675799086699</v>
      </c>
      <c r="AS740" s="1150">
        <v>0.16919330289193299</v>
      </c>
    </row>
    <row r="741" spans="1:45" x14ac:dyDescent="0.2">
      <c r="A741">
        <v>61794</v>
      </c>
      <c r="B741" t="s">
        <v>1287</v>
      </c>
      <c r="C741" s="783">
        <v>43616</v>
      </c>
      <c r="D741">
        <v>2019</v>
      </c>
      <c r="E741" t="s">
        <v>1</v>
      </c>
      <c r="F741" t="s">
        <v>262</v>
      </c>
      <c r="G741" s="912">
        <v>38.377226999999998</v>
      </c>
      <c r="H741" s="912">
        <v>-75.274800999999997</v>
      </c>
      <c r="I741" s="912">
        <v>4.2142749999999998</v>
      </c>
      <c r="J741" t="s">
        <v>74</v>
      </c>
      <c r="K741" t="s">
        <v>479</v>
      </c>
      <c r="L741" s="912">
        <v>10</v>
      </c>
      <c r="M741">
        <v>7.6</v>
      </c>
      <c r="N741" s="912">
        <v>1.3157894736842106</v>
      </c>
      <c r="O741" t="s">
        <v>127</v>
      </c>
      <c r="P741" t="s">
        <v>470</v>
      </c>
      <c r="Q741" t="s">
        <v>127</v>
      </c>
      <c r="R741">
        <v>181</v>
      </c>
      <c r="Y741">
        <v>39.950000000000003</v>
      </c>
      <c r="AA741">
        <v>134.81</v>
      </c>
      <c r="AB741">
        <v>96.1</v>
      </c>
      <c r="AC741" s="784"/>
      <c r="AD741" s="1150"/>
      <c r="AE741" s="1150"/>
      <c r="AF741" s="1150"/>
      <c r="AG741" s="1150"/>
      <c r="AH741" s="1150"/>
      <c r="AI741" s="1150"/>
      <c r="AJ741" s="1150"/>
      <c r="AK741" s="1150"/>
      <c r="AL741" s="1150"/>
      <c r="AM741" s="1150"/>
      <c r="AN741" s="1150"/>
      <c r="AO741" s="1150"/>
      <c r="AP741" s="1150">
        <v>0.11577569264691701</v>
      </c>
      <c r="AQ741" s="1150">
        <v>0.14449651526075399</v>
      </c>
      <c r="AR741" s="1150">
        <v>0.15978731074260999</v>
      </c>
      <c r="AS741" s="1150">
        <v>0.14987382840663299</v>
      </c>
    </row>
    <row r="742" spans="1:45" x14ac:dyDescent="0.2">
      <c r="A742">
        <v>62638</v>
      </c>
      <c r="B742" t="s">
        <v>1289</v>
      </c>
      <c r="C742" s="783">
        <v>43646</v>
      </c>
      <c r="D742">
        <v>2019</v>
      </c>
      <c r="E742" t="s">
        <v>1</v>
      </c>
      <c r="F742" t="s">
        <v>24</v>
      </c>
      <c r="G742" s="912">
        <v>40.757271000000003</v>
      </c>
      <c r="H742" s="912">
        <v>-74.957250999999999</v>
      </c>
      <c r="I742" s="912">
        <v>3.9208150000000002</v>
      </c>
      <c r="J742" t="s">
        <v>74</v>
      </c>
      <c r="K742" t="s">
        <v>479</v>
      </c>
      <c r="L742" s="912">
        <v>10</v>
      </c>
      <c r="M742">
        <v>7.6</v>
      </c>
      <c r="N742" s="912">
        <v>1.3157894736842106</v>
      </c>
      <c r="O742" t="s">
        <v>486</v>
      </c>
      <c r="P742" t="s">
        <v>486</v>
      </c>
      <c r="Q742">
        <v>23</v>
      </c>
      <c r="R742">
        <v>180</v>
      </c>
      <c r="Y742">
        <v>24.19</v>
      </c>
      <c r="AA742">
        <v>107.77</v>
      </c>
      <c r="AB742">
        <v>76.38</v>
      </c>
      <c r="AC742" s="784"/>
      <c r="AD742" s="1150"/>
      <c r="AE742" s="1150"/>
      <c r="AF742" s="1150"/>
      <c r="AG742" s="1150"/>
      <c r="AH742" s="1150"/>
      <c r="AI742" s="1150"/>
      <c r="AJ742" s="1150"/>
      <c r="AK742" s="1150"/>
      <c r="AL742" s="1150"/>
      <c r="AM742" s="1150"/>
      <c r="AN742" s="1150"/>
      <c r="AO742" s="1150"/>
      <c r="AP742" s="1150">
        <v>0.192485140446745</v>
      </c>
      <c r="AQ742" s="1150">
        <v>0.191660658495554</v>
      </c>
      <c r="AR742" s="1150">
        <v>0.204758471521268</v>
      </c>
      <c r="AS742" s="1150">
        <v>0.199291035808699</v>
      </c>
    </row>
    <row r="743" spans="1:45" x14ac:dyDescent="0.2">
      <c r="A743">
        <v>62655</v>
      </c>
      <c r="B743" t="s">
        <v>1288</v>
      </c>
      <c r="C743" s="783">
        <v>43646</v>
      </c>
      <c r="D743">
        <v>2019</v>
      </c>
      <c r="E743" t="s">
        <v>7</v>
      </c>
      <c r="F743" t="s">
        <v>28</v>
      </c>
      <c r="G743" s="912">
        <v>40.372441000000002</v>
      </c>
      <c r="H743" s="912">
        <v>-120.26104100000001</v>
      </c>
      <c r="I743" s="912">
        <v>5.0394430000000003</v>
      </c>
      <c r="J743" t="s">
        <v>74</v>
      </c>
      <c r="K743" t="s">
        <v>479</v>
      </c>
      <c r="L743" s="912">
        <v>9.3079999999999998</v>
      </c>
      <c r="M743">
        <v>7.6</v>
      </c>
      <c r="N743" s="912">
        <v>1.2247368421052631</v>
      </c>
      <c r="O743" t="s">
        <v>127</v>
      </c>
      <c r="P743" t="s">
        <v>470</v>
      </c>
      <c r="Q743" t="s">
        <v>127</v>
      </c>
      <c r="R743">
        <v>180</v>
      </c>
      <c r="Y743">
        <v>35.799999999999997</v>
      </c>
      <c r="Z743">
        <v>5.64</v>
      </c>
      <c r="AA743">
        <v>97.05</v>
      </c>
      <c r="AB743">
        <v>70.08</v>
      </c>
      <c r="AC743" s="784"/>
      <c r="AD743" s="1150"/>
      <c r="AE743" s="1150"/>
      <c r="AF743" s="1150"/>
      <c r="AG743" s="1150"/>
      <c r="AH743" s="1150"/>
      <c r="AI743" s="1150"/>
      <c r="AJ743" s="1150"/>
      <c r="AK743" s="1150"/>
      <c r="AL743" s="1150"/>
      <c r="AM743" s="1150"/>
      <c r="AN743" s="1150"/>
      <c r="AO743" s="1150"/>
      <c r="AP743" s="1150">
        <v>0.16908733582590299</v>
      </c>
      <c r="AQ743" s="1150">
        <v>0.10517303532804601</v>
      </c>
      <c r="AR743" s="1150">
        <v>0.180245133381398</v>
      </c>
      <c r="AS743" s="1150">
        <v>0.16441360249939899</v>
      </c>
    </row>
    <row r="744" spans="1:45" x14ac:dyDescent="0.2">
      <c r="A744">
        <v>62484</v>
      </c>
      <c r="B744" t="s">
        <v>1716</v>
      </c>
      <c r="C744" s="783">
        <v>43830</v>
      </c>
      <c r="D744">
        <v>2019</v>
      </c>
      <c r="E744" t="s">
        <v>4</v>
      </c>
      <c r="F744" t="s">
        <v>48</v>
      </c>
      <c r="G744" s="912">
        <v>40.053640999999999</v>
      </c>
      <c r="H744" s="912">
        <v>-86.887681000000001</v>
      </c>
      <c r="I744" s="912">
        <v>3.9820679999999999</v>
      </c>
      <c r="J744" t="s">
        <v>74</v>
      </c>
      <c r="K744" t="s">
        <v>479</v>
      </c>
      <c r="L744" s="912">
        <v>10.367000000000001</v>
      </c>
      <c r="M744">
        <v>7.9</v>
      </c>
      <c r="N744" s="912">
        <v>1.3122784810126582</v>
      </c>
      <c r="O744" t="s">
        <v>486</v>
      </c>
      <c r="P744" t="s">
        <v>486</v>
      </c>
      <c r="R744">
        <v>180</v>
      </c>
      <c r="Y744">
        <v>35.82</v>
      </c>
      <c r="Z744">
        <v>14.24</v>
      </c>
      <c r="AA744">
        <v>73.23</v>
      </c>
      <c r="AB744">
        <v>54.81</v>
      </c>
      <c r="AC744" s="784"/>
      <c r="AD744" s="1150"/>
      <c r="AE744" s="1150"/>
      <c r="AF744" s="1150"/>
      <c r="AG744" s="1150"/>
      <c r="AH744" s="1150"/>
      <c r="AI744" s="1150"/>
      <c r="AJ744" s="1150"/>
      <c r="AK744" s="1150"/>
      <c r="AL744" s="1150"/>
      <c r="AM744" s="1150"/>
      <c r="AN744" s="1150"/>
      <c r="AO744" s="1150"/>
      <c r="AP744" s="1150">
        <v>0.166859768047773</v>
      </c>
      <c r="AQ744" s="1150">
        <v>0.180827697820935</v>
      </c>
      <c r="AR744" s="1150">
        <v>0.16462921218426599</v>
      </c>
      <c r="AS744" s="1150"/>
    </row>
    <row r="745" spans="1:45" x14ac:dyDescent="0.2">
      <c r="A745">
        <v>63869</v>
      </c>
      <c r="B745" t="s">
        <v>1286</v>
      </c>
      <c r="C745" s="783">
        <v>43676</v>
      </c>
      <c r="D745">
        <v>2019</v>
      </c>
      <c r="E745" t="s">
        <v>72</v>
      </c>
      <c r="F745" t="s">
        <v>46</v>
      </c>
      <c r="G745" s="912">
        <v>40.091687</v>
      </c>
      <c r="H745" s="912">
        <v>-105.191557</v>
      </c>
      <c r="I745" s="912">
        <v>4.4951819999999998</v>
      </c>
      <c r="J745" t="s">
        <v>74</v>
      </c>
      <c r="K745" t="s">
        <v>479</v>
      </c>
      <c r="L745" s="912">
        <v>9.6999999999999993</v>
      </c>
      <c r="M745">
        <v>8.1</v>
      </c>
      <c r="N745" s="912">
        <v>1.1975308641975309</v>
      </c>
      <c r="O745" t="s">
        <v>127</v>
      </c>
      <c r="P745" t="s">
        <v>470</v>
      </c>
      <c r="Q745">
        <v>52</v>
      </c>
      <c r="R745">
        <v>180</v>
      </c>
      <c r="Y745">
        <v>22.43</v>
      </c>
      <c r="Z745">
        <v>19</v>
      </c>
      <c r="AA745">
        <v>56.92</v>
      </c>
      <c r="AB745">
        <v>42.47</v>
      </c>
      <c r="AC745" s="784"/>
      <c r="AD745" s="1150"/>
      <c r="AE745" s="1150"/>
      <c r="AF745" s="1150"/>
      <c r="AG745" s="1150"/>
      <c r="AH745" s="1150"/>
      <c r="AI745" s="1150"/>
      <c r="AJ745" s="1150"/>
      <c r="AK745" s="1150"/>
      <c r="AL745" s="1150"/>
      <c r="AM745" s="1150"/>
      <c r="AN745" s="1150"/>
      <c r="AO745" s="1150"/>
      <c r="AP745" s="1150">
        <v>0.216597517371652</v>
      </c>
      <c r="AQ745" s="1150">
        <v>0.21654264614690799</v>
      </c>
      <c r="AR745" s="1150">
        <v>0.214668245109645</v>
      </c>
      <c r="AS745" s="1150">
        <v>0.19445853768532601</v>
      </c>
    </row>
    <row r="746" spans="1:45" x14ac:dyDescent="0.2">
      <c r="A746">
        <v>61974</v>
      </c>
      <c r="B746" t="s">
        <v>1285</v>
      </c>
      <c r="C746" s="783">
        <v>43646</v>
      </c>
      <c r="D746">
        <v>2019</v>
      </c>
      <c r="E746" t="s">
        <v>73</v>
      </c>
      <c r="F746" t="s">
        <v>260</v>
      </c>
      <c r="G746" s="912">
        <v>33.786681000000002</v>
      </c>
      <c r="H746" s="912">
        <v>-81.268810999999999</v>
      </c>
      <c r="I746" s="912">
        <v>4.5642769999999997</v>
      </c>
      <c r="J746" t="s">
        <v>74</v>
      </c>
      <c r="K746" t="s">
        <v>479</v>
      </c>
      <c r="L746" s="912">
        <v>10.82</v>
      </c>
      <c r="M746">
        <v>8.1999999999999993</v>
      </c>
      <c r="N746" s="912">
        <v>1.3195121951219513</v>
      </c>
      <c r="O746" t="s">
        <v>127</v>
      </c>
      <c r="P746" t="s">
        <v>470</v>
      </c>
      <c r="Q746" t="s">
        <v>127</v>
      </c>
      <c r="R746">
        <v>180</v>
      </c>
      <c r="Y746">
        <v>32.299999999999997</v>
      </c>
      <c r="Z746">
        <v>15.32</v>
      </c>
      <c r="AA746">
        <v>95.78</v>
      </c>
      <c r="AB746">
        <v>70.349999999999994</v>
      </c>
      <c r="AC746" s="784"/>
      <c r="AD746" s="1150"/>
      <c r="AE746" s="1150"/>
      <c r="AF746" s="1150"/>
      <c r="AG746" s="1150"/>
      <c r="AH746" s="1150"/>
      <c r="AI746" s="1150"/>
      <c r="AJ746" s="1150"/>
      <c r="AK746" s="1150"/>
      <c r="AL746" s="1150"/>
      <c r="AM746" s="1150"/>
      <c r="AN746" s="1150"/>
      <c r="AO746" s="1150"/>
      <c r="AP746" s="1150">
        <v>0.20920798347327699</v>
      </c>
      <c r="AQ746" s="1150">
        <v>0.20649571221739599</v>
      </c>
      <c r="AR746" s="1150">
        <v>0.16190555741173801</v>
      </c>
      <c r="AS746" s="1150">
        <v>0.13903274306715599</v>
      </c>
    </row>
    <row r="747" spans="1:45" x14ac:dyDescent="0.2">
      <c r="A747">
        <v>59910</v>
      </c>
      <c r="B747" t="s">
        <v>1284</v>
      </c>
      <c r="C747" s="783">
        <v>43646</v>
      </c>
      <c r="D747">
        <v>2019</v>
      </c>
      <c r="E747" t="s">
        <v>1</v>
      </c>
      <c r="F747" t="s">
        <v>24</v>
      </c>
      <c r="G747" s="912">
        <v>40.133640999999997</v>
      </c>
      <c r="H747" s="912">
        <v>-74.422409999999999</v>
      </c>
      <c r="I747" s="912">
        <v>4.0324119999999999</v>
      </c>
      <c r="J747" t="s">
        <v>74</v>
      </c>
      <c r="K747" t="s">
        <v>479</v>
      </c>
      <c r="L747" s="912">
        <v>12.5</v>
      </c>
      <c r="M747">
        <v>8.8000000000000007</v>
      </c>
      <c r="N747" s="912">
        <v>1.4204545454545454</v>
      </c>
      <c r="O747" t="s">
        <v>486</v>
      </c>
      <c r="P747" t="s">
        <v>486</v>
      </c>
      <c r="Q747">
        <v>15</v>
      </c>
      <c r="R747">
        <v>180</v>
      </c>
      <c r="Y747">
        <v>23.48</v>
      </c>
      <c r="AC747" s="784"/>
      <c r="AD747" s="1150"/>
      <c r="AE747" s="1150"/>
      <c r="AF747" s="1150"/>
      <c r="AG747" s="1150"/>
      <c r="AH747" s="1150"/>
      <c r="AI747" s="1150"/>
      <c r="AJ747" s="1150"/>
      <c r="AK747" s="1150"/>
      <c r="AL747" s="1150"/>
      <c r="AM747" s="1150"/>
      <c r="AN747" s="1150"/>
      <c r="AO747" s="1150"/>
      <c r="AP747" s="1150"/>
      <c r="AQ747" s="1150"/>
      <c r="AR747" s="1150"/>
      <c r="AS747" s="1150"/>
    </row>
    <row r="748" spans="1:45" x14ac:dyDescent="0.2">
      <c r="A748">
        <v>64227</v>
      </c>
      <c r="B748" t="s">
        <v>1283</v>
      </c>
      <c r="C748" s="783">
        <v>43830</v>
      </c>
      <c r="D748">
        <v>2019</v>
      </c>
      <c r="E748" t="s">
        <v>2</v>
      </c>
      <c r="F748" t="s">
        <v>15</v>
      </c>
      <c r="G748" s="912">
        <v>26.888351</v>
      </c>
      <c r="H748" s="912">
        <v>-98.234521000000001</v>
      </c>
      <c r="I748" s="912">
        <v>4.9345749999999997</v>
      </c>
      <c r="J748" t="s">
        <v>74</v>
      </c>
      <c r="K748" t="s">
        <v>479</v>
      </c>
      <c r="L748" s="912">
        <v>14</v>
      </c>
      <c r="M748">
        <v>9.5</v>
      </c>
      <c r="N748" s="912">
        <v>1.4736842105263157</v>
      </c>
      <c r="O748" t="s">
        <v>127</v>
      </c>
      <c r="P748" t="s">
        <v>470</v>
      </c>
      <c r="Q748" t="s">
        <v>127</v>
      </c>
      <c r="R748">
        <v>180</v>
      </c>
      <c r="Y748">
        <v>56.29</v>
      </c>
      <c r="AC748" s="784"/>
      <c r="AD748" s="1150"/>
      <c r="AE748" s="1150"/>
      <c r="AF748" s="1150"/>
      <c r="AG748" s="1150"/>
      <c r="AH748" s="1150"/>
      <c r="AI748" s="1150"/>
      <c r="AJ748" s="1150"/>
      <c r="AK748" s="1150"/>
      <c r="AL748" s="1150"/>
      <c r="AM748" s="1150"/>
      <c r="AN748" s="1150"/>
      <c r="AO748" s="1150"/>
      <c r="AP748" s="1150">
        <v>0.11328551912568301</v>
      </c>
      <c r="AQ748" s="1150">
        <v>9.5525114155251098E-2</v>
      </c>
      <c r="AR748" s="1150">
        <v>0.23116438356164301</v>
      </c>
      <c r="AS748" s="1150">
        <v>0.208807978851237</v>
      </c>
    </row>
    <row r="749" spans="1:45" x14ac:dyDescent="0.2">
      <c r="A749">
        <v>63344</v>
      </c>
      <c r="B749" t="s">
        <v>1282</v>
      </c>
      <c r="C749" s="783">
        <v>43830</v>
      </c>
      <c r="D749">
        <v>2019</v>
      </c>
      <c r="E749" t="s">
        <v>72</v>
      </c>
      <c r="F749" t="s">
        <v>29</v>
      </c>
      <c r="G749" s="912">
        <v>43.503290999999997</v>
      </c>
      <c r="H749" s="912">
        <v>-119.149821</v>
      </c>
      <c r="I749" s="912">
        <v>4.584416</v>
      </c>
      <c r="J749" t="s">
        <v>74</v>
      </c>
      <c r="K749" t="s">
        <v>479</v>
      </c>
      <c r="L749" s="912">
        <v>15.3</v>
      </c>
      <c r="M749">
        <v>9.9</v>
      </c>
      <c r="N749" s="912">
        <v>1.5454545454545454</v>
      </c>
      <c r="O749" t="s">
        <v>127</v>
      </c>
      <c r="P749" t="s">
        <v>470</v>
      </c>
      <c r="Q749" t="s">
        <v>127</v>
      </c>
      <c r="R749">
        <v>180</v>
      </c>
      <c r="Y749">
        <v>45.27</v>
      </c>
      <c r="Z749">
        <v>7.36</v>
      </c>
      <c r="AA749">
        <v>71.38</v>
      </c>
      <c r="AB749">
        <v>51.91</v>
      </c>
      <c r="AC749" s="784"/>
      <c r="AD749" s="1150"/>
      <c r="AE749" s="1150"/>
      <c r="AF749" s="1150"/>
      <c r="AG749" s="1150"/>
      <c r="AH749" s="1150"/>
      <c r="AI749" s="1150"/>
      <c r="AJ749" s="1150"/>
      <c r="AK749" s="1150"/>
      <c r="AL749" s="1150"/>
      <c r="AM749" s="1150"/>
      <c r="AN749" s="1150"/>
      <c r="AO749" s="1150"/>
      <c r="AP749" s="1150">
        <v>0.27421298596161903</v>
      </c>
      <c r="AQ749" s="1150">
        <v>0.26554356348876801</v>
      </c>
      <c r="AR749" s="1150">
        <v>0.27457220607905503</v>
      </c>
      <c r="AS749" s="1150">
        <v>0.25637655089709799</v>
      </c>
    </row>
    <row r="750" spans="1:45" x14ac:dyDescent="0.2">
      <c r="A750">
        <v>60997</v>
      </c>
      <c r="B750" t="s">
        <v>1277</v>
      </c>
      <c r="C750" s="783">
        <v>43830</v>
      </c>
      <c r="D750">
        <v>2019</v>
      </c>
      <c r="E750" t="s">
        <v>1</v>
      </c>
      <c r="F750" t="s">
        <v>52</v>
      </c>
      <c r="G750" s="912">
        <v>35.821137</v>
      </c>
      <c r="H750" s="912">
        <v>-77.309569999999994</v>
      </c>
      <c r="I750" s="912">
        <v>4.437373</v>
      </c>
      <c r="J750" t="s">
        <v>74</v>
      </c>
      <c r="K750" t="s">
        <v>479</v>
      </c>
      <c r="L750" s="912">
        <v>13</v>
      </c>
      <c r="M750">
        <v>10</v>
      </c>
      <c r="N750" s="912">
        <v>1.3</v>
      </c>
      <c r="O750" t="s">
        <v>486</v>
      </c>
      <c r="P750" t="s">
        <v>486</v>
      </c>
      <c r="Q750">
        <v>20</v>
      </c>
      <c r="R750">
        <v>191</v>
      </c>
      <c r="Y750">
        <v>30.99</v>
      </c>
      <c r="AA750">
        <v>50.35</v>
      </c>
      <c r="AB750">
        <v>38.159999999999997</v>
      </c>
      <c r="AC750" s="784"/>
      <c r="AD750" s="1150"/>
      <c r="AE750" s="1150"/>
      <c r="AF750" s="1150"/>
      <c r="AG750" s="1150"/>
      <c r="AH750" s="1150"/>
      <c r="AI750" s="1150"/>
      <c r="AJ750" s="1150"/>
      <c r="AK750" s="1150"/>
      <c r="AL750" s="1150"/>
      <c r="AM750" s="1150"/>
      <c r="AN750" s="1150"/>
      <c r="AO750" s="1150"/>
      <c r="AP750" s="1150">
        <v>0.16781648451730399</v>
      </c>
      <c r="AQ750" s="1150">
        <v>0.222910958904109</v>
      </c>
      <c r="AR750" s="1150">
        <v>0.186917808219178</v>
      </c>
      <c r="AS750" s="1150">
        <v>0.22057077625570701</v>
      </c>
    </row>
    <row r="751" spans="1:45" x14ac:dyDescent="0.2">
      <c r="A751">
        <v>61840</v>
      </c>
      <c r="B751" t="s">
        <v>1273</v>
      </c>
      <c r="C751" s="783">
        <v>43738</v>
      </c>
      <c r="D751">
        <v>2019</v>
      </c>
      <c r="E751" t="s">
        <v>6</v>
      </c>
      <c r="F751" t="s">
        <v>269</v>
      </c>
      <c r="G751" s="912">
        <v>41.748341000000003</v>
      </c>
      <c r="H751" s="912">
        <v>-71.521980999999997</v>
      </c>
      <c r="I751" s="912">
        <v>3.8456619999999999</v>
      </c>
      <c r="J751" t="s">
        <v>74</v>
      </c>
      <c r="K751" t="s">
        <v>479</v>
      </c>
      <c r="L751" s="912">
        <v>12.6</v>
      </c>
      <c r="M751">
        <v>10</v>
      </c>
      <c r="N751" s="912">
        <v>1.26</v>
      </c>
      <c r="O751" t="s">
        <v>486</v>
      </c>
      <c r="P751" t="s">
        <v>486</v>
      </c>
      <c r="Q751">
        <v>25</v>
      </c>
      <c r="R751">
        <v>171</v>
      </c>
      <c r="Y751">
        <v>28.92</v>
      </c>
      <c r="Z751">
        <v>3.59</v>
      </c>
      <c r="AA751">
        <v>70.84</v>
      </c>
      <c r="AB751">
        <v>52.06</v>
      </c>
      <c r="AC751" s="784"/>
      <c r="AD751" s="1150"/>
      <c r="AE751" s="1150"/>
      <c r="AF751" s="1150"/>
      <c r="AG751" s="1150"/>
      <c r="AH751" s="1150"/>
      <c r="AI751" s="1150"/>
      <c r="AJ751" s="1150"/>
      <c r="AK751" s="1150"/>
      <c r="AL751" s="1150"/>
      <c r="AM751" s="1150"/>
      <c r="AN751" s="1150"/>
      <c r="AO751" s="1150"/>
      <c r="AP751" s="1150">
        <v>0.19044854280510001</v>
      </c>
      <c r="AQ751" s="1150">
        <v>0.17757990867579901</v>
      </c>
      <c r="AR751" s="1150">
        <v>0.19452054794520501</v>
      </c>
      <c r="AS751" s="1150">
        <v>0.181723744292237</v>
      </c>
    </row>
    <row r="752" spans="1:45" x14ac:dyDescent="0.2">
      <c r="A752">
        <v>61875</v>
      </c>
      <c r="B752" t="s">
        <v>1272</v>
      </c>
      <c r="C752" s="783">
        <v>43585</v>
      </c>
      <c r="D752">
        <v>2019</v>
      </c>
      <c r="E752" t="s">
        <v>2</v>
      </c>
      <c r="F752" t="s">
        <v>15</v>
      </c>
      <c r="G752" s="912">
        <v>29.205974000000001</v>
      </c>
      <c r="H752" s="912">
        <v>-96.0274</v>
      </c>
      <c r="I752" s="912">
        <v>4.6423750000000004</v>
      </c>
      <c r="J752" t="s">
        <v>74</v>
      </c>
      <c r="K752" t="s">
        <v>479</v>
      </c>
      <c r="L752" s="912">
        <v>14.2</v>
      </c>
      <c r="M752">
        <v>10</v>
      </c>
      <c r="N752" s="912">
        <v>1.42</v>
      </c>
      <c r="O752" t="s">
        <v>127</v>
      </c>
      <c r="P752" t="s">
        <v>470</v>
      </c>
      <c r="Q752" t="s">
        <v>127</v>
      </c>
      <c r="R752">
        <v>180</v>
      </c>
      <c r="Y752">
        <v>70.27</v>
      </c>
      <c r="AA752">
        <v>55.71</v>
      </c>
      <c r="AB752">
        <v>41.6</v>
      </c>
      <c r="AC752" s="784"/>
      <c r="AD752" s="1150"/>
      <c r="AE752" s="1150"/>
      <c r="AF752" s="1150"/>
      <c r="AG752" s="1150"/>
      <c r="AH752" s="1150"/>
      <c r="AI752" s="1150"/>
      <c r="AJ752" s="1150"/>
      <c r="AK752" s="1150"/>
      <c r="AL752" s="1150"/>
      <c r="AM752" s="1150"/>
      <c r="AN752" s="1150"/>
      <c r="AO752" s="1150"/>
      <c r="AP752" s="1150">
        <v>0.208606557377049</v>
      </c>
      <c r="AQ752" s="1150">
        <v>0.206666666666666</v>
      </c>
      <c r="AR752" s="1150">
        <v>0.23855022831050199</v>
      </c>
      <c r="AS752" s="1150">
        <v>0.24333333333333301</v>
      </c>
    </row>
    <row r="753" spans="1:45" x14ac:dyDescent="0.2">
      <c r="A753">
        <v>61996</v>
      </c>
      <c r="B753" t="s">
        <v>1279</v>
      </c>
      <c r="C753" s="783">
        <v>43830</v>
      </c>
      <c r="D753">
        <v>2019</v>
      </c>
      <c r="E753" t="s">
        <v>73</v>
      </c>
      <c r="F753" t="s">
        <v>260</v>
      </c>
      <c r="G753" s="912">
        <v>34.236111000000001</v>
      </c>
      <c r="H753" s="912">
        <v>-79.654510999999999</v>
      </c>
      <c r="I753" s="912">
        <v>4.5626290000000003</v>
      </c>
      <c r="J753" t="s">
        <v>74</v>
      </c>
      <c r="K753" t="s">
        <v>479</v>
      </c>
      <c r="L753" s="912">
        <v>13.4</v>
      </c>
      <c r="M753">
        <v>10</v>
      </c>
      <c r="N753" s="912">
        <v>1.34</v>
      </c>
      <c r="O753" t="s">
        <v>127</v>
      </c>
      <c r="P753" t="s">
        <v>470</v>
      </c>
      <c r="Q753" t="s">
        <v>127</v>
      </c>
      <c r="R753">
        <v>180</v>
      </c>
      <c r="AA753">
        <v>71.3</v>
      </c>
      <c r="AB753">
        <v>52.15</v>
      </c>
      <c r="AC753" s="784"/>
      <c r="AD753" s="1150"/>
      <c r="AE753" s="1150"/>
      <c r="AF753" s="1150"/>
      <c r="AG753" s="1150"/>
      <c r="AH753" s="1150"/>
      <c r="AI753" s="1150"/>
      <c r="AJ753" s="1150"/>
      <c r="AK753" s="1150"/>
      <c r="AL753" s="1150"/>
      <c r="AM753" s="1150"/>
      <c r="AN753" s="1150"/>
      <c r="AO753" s="1150"/>
      <c r="AP753" s="1150">
        <v>0.13694216757741301</v>
      </c>
      <c r="AQ753" s="1150">
        <v>0.233047945205479</v>
      </c>
      <c r="AR753" s="1150">
        <v>0.229486301369863</v>
      </c>
      <c r="AS753" s="1150">
        <v>0.218139269406392</v>
      </c>
    </row>
    <row r="754" spans="1:45" x14ac:dyDescent="0.2">
      <c r="A754">
        <v>62467</v>
      </c>
      <c r="B754" t="s">
        <v>1269</v>
      </c>
      <c r="C754" s="783">
        <v>43555</v>
      </c>
      <c r="D754">
        <v>2019</v>
      </c>
      <c r="E754" t="s">
        <v>72</v>
      </c>
      <c r="F754" t="s">
        <v>13</v>
      </c>
      <c r="G754" s="912">
        <v>34.741050999999999</v>
      </c>
      <c r="H754" s="912">
        <v>-106.657161</v>
      </c>
      <c r="I754" s="912">
        <v>5.6190509999999998</v>
      </c>
      <c r="J754" t="s">
        <v>74</v>
      </c>
      <c r="K754" t="s">
        <v>479</v>
      </c>
      <c r="L754" s="912">
        <v>12.8</v>
      </c>
      <c r="M754">
        <v>10</v>
      </c>
      <c r="N754" s="912">
        <v>1.28</v>
      </c>
      <c r="O754" t="s">
        <v>127</v>
      </c>
      <c r="P754" t="s">
        <v>470</v>
      </c>
      <c r="Q754" t="s">
        <v>127</v>
      </c>
      <c r="R754">
        <v>180</v>
      </c>
      <c r="Y754">
        <v>28.4</v>
      </c>
      <c r="Z754">
        <v>15.31</v>
      </c>
      <c r="AA754">
        <v>35.74</v>
      </c>
      <c r="AB754">
        <v>26.96</v>
      </c>
      <c r="AC754" s="784"/>
      <c r="AD754" s="1150"/>
      <c r="AE754" s="1150"/>
      <c r="AF754" s="1150"/>
      <c r="AG754" s="1150"/>
      <c r="AH754" s="1150"/>
      <c r="AI754" s="1150"/>
      <c r="AJ754" s="1150"/>
      <c r="AK754" s="1150"/>
      <c r="AL754" s="1150"/>
      <c r="AM754" s="1150"/>
      <c r="AN754" s="1150"/>
      <c r="AO754" s="1150"/>
      <c r="AP754" s="1150">
        <v>0.29744990892531797</v>
      </c>
      <c r="AQ754" s="1150">
        <v>0.26924657534246499</v>
      </c>
      <c r="AR754" s="1150">
        <v>0.28813926940639201</v>
      </c>
      <c r="AS754" s="1150">
        <v>0.31300228310502198</v>
      </c>
    </row>
    <row r="755" spans="1:45" x14ac:dyDescent="0.2">
      <c r="A755">
        <v>62597</v>
      </c>
      <c r="B755" t="s">
        <v>1270</v>
      </c>
      <c r="C755" s="783">
        <v>43646</v>
      </c>
      <c r="D755">
        <v>2019</v>
      </c>
      <c r="E755" t="s">
        <v>72</v>
      </c>
      <c r="F755" t="s">
        <v>13</v>
      </c>
      <c r="G755" s="912">
        <v>34.692110999999997</v>
      </c>
      <c r="H755" s="912">
        <v>-106.689251</v>
      </c>
      <c r="I755" s="912">
        <v>5.6618089999999999</v>
      </c>
      <c r="J755" t="s">
        <v>74</v>
      </c>
      <c r="K755" t="s">
        <v>479</v>
      </c>
      <c r="L755" s="912">
        <v>12.5</v>
      </c>
      <c r="M755">
        <v>10</v>
      </c>
      <c r="N755" s="912">
        <v>1.25</v>
      </c>
      <c r="O755" t="s">
        <v>127</v>
      </c>
      <c r="P755" t="s">
        <v>470</v>
      </c>
      <c r="Q755" t="s">
        <v>127</v>
      </c>
      <c r="R755">
        <v>180</v>
      </c>
      <c r="Y755">
        <v>28.57</v>
      </c>
      <c r="Z755">
        <v>15.15</v>
      </c>
      <c r="AA755">
        <v>35.19</v>
      </c>
      <c r="AB755">
        <v>26.48</v>
      </c>
      <c r="AC755" s="784"/>
      <c r="AD755" s="1150"/>
      <c r="AE755" s="1150"/>
      <c r="AF755" s="1150"/>
      <c r="AG755" s="1150"/>
      <c r="AH755" s="1150"/>
      <c r="AI755" s="1150"/>
      <c r="AJ755" s="1150"/>
      <c r="AK755" s="1150"/>
      <c r="AL755" s="1150"/>
      <c r="AM755" s="1150"/>
      <c r="AN755" s="1150"/>
      <c r="AO755" s="1150"/>
      <c r="AP755" s="1150">
        <v>0.27657103825136597</v>
      </c>
      <c r="AQ755" s="1150">
        <v>0.26924657534246499</v>
      </c>
      <c r="AR755" s="1150">
        <v>0.31202054794520501</v>
      </c>
      <c r="AS755" s="1150">
        <v>0.31742009132420002</v>
      </c>
    </row>
    <row r="756" spans="1:45" x14ac:dyDescent="0.2">
      <c r="A756">
        <v>62980</v>
      </c>
      <c r="B756" t="s">
        <v>1275</v>
      </c>
      <c r="C756" s="783">
        <v>43799</v>
      </c>
      <c r="D756">
        <v>2019</v>
      </c>
      <c r="E756" t="s">
        <v>72</v>
      </c>
      <c r="F756" t="s">
        <v>53</v>
      </c>
      <c r="G756" s="912">
        <v>39.581232</v>
      </c>
      <c r="H756" s="912">
        <v>-119.519116</v>
      </c>
      <c r="I756" s="912">
        <v>5.2310639999999999</v>
      </c>
      <c r="J756" t="s">
        <v>74</v>
      </c>
      <c r="K756" t="s">
        <v>485</v>
      </c>
      <c r="L756" s="912">
        <v>11</v>
      </c>
      <c r="M756">
        <v>10</v>
      </c>
      <c r="N756" s="912">
        <v>1.1000000000000001</v>
      </c>
      <c r="O756" t="s">
        <v>127</v>
      </c>
      <c r="P756" t="s">
        <v>470</v>
      </c>
      <c r="Q756" t="s">
        <v>127</v>
      </c>
      <c r="R756">
        <v>179</v>
      </c>
      <c r="Y756">
        <v>33.85</v>
      </c>
      <c r="Z756">
        <v>13.12</v>
      </c>
      <c r="AA756">
        <v>63.32</v>
      </c>
      <c r="AB756">
        <v>45.06</v>
      </c>
      <c r="AC756" s="784">
        <v>31.765059173783715</v>
      </c>
      <c r="AD756" s="1150"/>
      <c r="AE756" s="1150"/>
      <c r="AF756" s="1150"/>
      <c r="AG756" s="1150"/>
      <c r="AH756" s="1150"/>
      <c r="AI756" s="1150"/>
      <c r="AJ756" s="1150"/>
      <c r="AK756" s="1150"/>
      <c r="AL756" s="1150"/>
      <c r="AM756" s="1150"/>
      <c r="AN756" s="1150"/>
      <c r="AO756" s="1150"/>
      <c r="AP756" s="1150">
        <v>0.18426684881602901</v>
      </c>
      <c r="AQ756" s="1150">
        <v>0.25368721461187199</v>
      </c>
      <c r="AR756" s="1150">
        <v>0.27940639269406398</v>
      </c>
      <c r="AS756" s="1150">
        <v>0.16875570776255699</v>
      </c>
    </row>
    <row r="757" spans="1:45" x14ac:dyDescent="0.2">
      <c r="A757">
        <v>63027</v>
      </c>
      <c r="B757" t="s">
        <v>1271</v>
      </c>
      <c r="C757" s="783">
        <v>43708</v>
      </c>
      <c r="D757">
        <v>2019</v>
      </c>
      <c r="E757" t="s">
        <v>2</v>
      </c>
      <c r="F757" t="s">
        <v>15</v>
      </c>
      <c r="G757" s="912">
        <v>27.423431000000001</v>
      </c>
      <c r="H757" s="912">
        <v>-98.830050999999997</v>
      </c>
      <c r="I757" s="912">
        <v>5.0258130000000003</v>
      </c>
      <c r="J757" t="s">
        <v>74</v>
      </c>
      <c r="K757" t="s">
        <v>485</v>
      </c>
      <c r="L757" s="912">
        <v>14.2</v>
      </c>
      <c r="M757">
        <v>10</v>
      </c>
      <c r="N757" s="912">
        <v>1.42</v>
      </c>
      <c r="O757" t="s">
        <v>127</v>
      </c>
      <c r="P757" t="s">
        <v>470</v>
      </c>
      <c r="Q757" t="s">
        <v>127</v>
      </c>
      <c r="R757">
        <v>180</v>
      </c>
      <c r="Y757">
        <v>55.56</v>
      </c>
      <c r="AA757">
        <v>50.74</v>
      </c>
      <c r="AB757">
        <v>37.9</v>
      </c>
      <c r="AC757" s="784"/>
      <c r="AD757" s="1150"/>
      <c r="AE757" s="1150"/>
      <c r="AF757" s="1150"/>
      <c r="AG757" s="1150"/>
      <c r="AH757" s="1150"/>
      <c r="AI757" s="1150"/>
      <c r="AJ757" s="1150"/>
      <c r="AK757" s="1150"/>
      <c r="AL757" s="1150"/>
      <c r="AM757" s="1150"/>
      <c r="AN757" s="1150"/>
      <c r="AO757" s="1150"/>
      <c r="AP757" s="1150">
        <v>0.248975409836065</v>
      </c>
      <c r="AQ757" s="1150">
        <v>0.28194063926940599</v>
      </c>
      <c r="AR757" s="1150">
        <v>0.230730593607305</v>
      </c>
      <c r="AS757" s="1150">
        <v>0.26267123287671201</v>
      </c>
    </row>
    <row r="758" spans="1:45" x14ac:dyDescent="0.2">
      <c r="A758">
        <v>63081</v>
      </c>
      <c r="B758" t="s">
        <v>1274</v>
      </c>
      <c r="C758" s="783">
        <v>43738</v>
      </c>
      <c r="D758">
        <v>2019</v>
      </c>
      <c r="E758" t="s">
        <v>72</v>
      </c>
      <c r="F758" t="s">
        <v>13</v>
      </c>
      <c r="G758" s="912">
        <v>35.634331000000003</v>
      </c>
      <c r="H758" s="912">
        <v>-105.175291</v>
      </c>
      <c r="I758" s="912">
        <v>5.282832</v>
      </c>
      <c r="J758" t="s">
        <v>74</v>
      </c>
      <c r="K758" t="s">
        <v>479</v>
      </c>
      <c r="L758" s="912">
        <v>12.8</v>
      </c>
      <c r="M758">
        <v>10</v>
      </c>
      <c r="N758" s="912">
        <v>1.28</v>
      </c>
      <c r="O758" t="s">
        <v>127</v>
      </c>
      <c r="P758" t="s">
        <v>470</v>
      </c>
      <c r="Q758" t="s">
        <v>127</v>
      </c>
      <c r="R758">
        <v>180</v>
      </c>
      <c r="Y758">
        <v>29.02</v>
      </c>
      <c r="Z758">
        <v>11.39</v>
      </c>
      <c r="AA758">
        <v>36.42</v>
      </c>
      <c r="AB758">
        <v>27.48</v>
      </c>
      <c r="AC758" s="784"/>
      <c r="AD758" s="1150"/>
      <c r="AE758" s="1150"/>
      <c r="AF758" s="1150"/>
      <c r="AG758" s="1150"/>
      <c r="AH758" s="1150"/>
      <c r="AI758" s="1150"/>
      <c r="AJ758" s="1150"/>
      <c r="AK758" s="1150"/>
      <c r="AL758" s="1150"/>
      <c r="AM758" s="1150"/>
      <c r="AN758" s="1150"/>
      <c r="AO758" s="1150"/>
      <c r="AP758" s="1150">
        <v>0.29000455373406098</v>
      </c>
      <c r="AQ758" s="1150">
        <v>0.30175799086757998</v>
      </c>
      <c r="AR758" s="1150">
        <v>0.30013698630136898</v>
      </c>
      <c r="AS758" s="1150">
        <v>0.30430365296803602</v>
      </c>
    </row>
    <row r="759" spans="1:45" x14ac:dyDescent="0.2">
      <c r="A759">
        <v>63082</v>
      </c>
      <c r="B759" t="s">
        <v>1280</v>
      </c>
      <c r="C759" s="783">
        <v>43768</v>
      </c>
      <c r="D759">
        <v>2019</v>
      </c>
      <c r="E759" t="s">
        <v>72</v>
      </c>
      <c r="F759" t="s">
        <v>13</v>
      </c>
      <c r="G759" s="912">
        <v>35.634369999999997</v>
      </c>
      <c r="H759" s="912">
        <v>-105.17549</v>
      </c>
      <c r="I759" s="912">
        <v>5.282832</v>
      </c>
      <c r="J759" t="s">
        <v>74</v>
      </c>
      <c r="K759" t="s">
        <v>479</v>
      </c>
      <c r="L759" s="912">
        <v>12.636000000000001</v>
      </c>
      <c r="M759">
        <v>10</v>
      </c>
      <c r="N759" s="912">
        <v>1.2636000000000001</v>
      </c>
      <c r="O759" t="s">
        <v>127</v>
      </c>
      <c r="P759" t="s">
        <v>470</v>
      </c>
      <c r="Q759" t="s">
        <v>127</v>
      </c>
      <c r="R759">
        <v>180</v>
      </c>
      <c r="Y759">
        <v>28.95</v>
      </c>
      <c r="Z759">
        <v>11.54</v>
      </c>
      <c r="AA759">
        <v>36.61</v>
      </c>
      <c r="AB759">
        <v>27.58</v>
      </c>
      <c r="AC759" s="784"/>
      <c r="AD759" s="1150"/>
      <c r="AE759" s="1150"/>
      <c r="AF759" s="1150"/>
      <c r="AG759" s="1150"/>
      <c r="AH759" s="1150"/>
      <c r="AI759" s="1150"/>
      <c r="AJ759" s="1150"/>
      <c r="AK759" s="1150"/>
      <c r="AL759" s="1150"/>
      <c r="AM759" s="1150"/>
      <c r="AN759" s="1150"/>
      <c r="AO759" s="1150"/>
      <c r="AP759" s="1150">
        <v>0.29180327868852401</v>
      </c>
      <c r="AQ759" s="1150">
        <v>0.31220319634703197</v>
      </c>
      <c r="AR759" s="1150">
        <v>0.302705479452054</v>
      </c>
      <c r="AS759" s="1150">
        <v>0.30022831050228299</v>
      </c>
    </row>
    <row r="760" spans="1:45" x14ac:dyDescent="0.2">
      <c r="A760">
        <v>63184</v>
      </c>
      <c r="B760" t="s">
        <v>1276</v>
      </c>
      <c r="C760" s="783">
        <v>43830</v>
      </c>
      <c r="D760">
        <v>2019</v>
      </c>
      <c r="E760" t="s">
        <v>72</v>
      </c>
      <c r="F760" t="s">
        <v>13</v>
      </c>
      <c r="G760" s="912">
        <v>35.104761000000003</v>
      </c>
      <c r="H760" s="912">
        <v>-106.482411</v>
      </c>
      <c r="I760" s="912">
        <v>5.5622590000000001</v>
      </c>
      <c r="J760" t="s">
        <v>74</v>
      </c>
      <c r="K760" t="s">
        <v>479</v>
      </c>
      <c r="L760" s="912">
        <v>12.5</v>
      </c>
      <c r="M760">
        <v>10</v>
      </c>
      <c r="N760" s="912">
        <v>1.25</v>
      </c>
      <c r="O760" t="s">
        <v>127</v>
      </c>
      <c r="P760" t="s">
        <v>470</v>
      </c>
      <c r="Q760" t="s">
        <v>127</v>
      </c>
      <c r="R760">
        <v>180</v>
      </c>
      <c r="Y760">
        <v>27.55</v>
      </c>
      <c r="Z760">
        <v>13.99</v>
      </c>
      <c r="AA760">
        <v>37.549999999999997</v>
      </c>
      <c r="AB760">
        <v>28.24</v>
      </c>
      <c r="AC760" s="784"/>
      <c r="AD760" s="1150"/>
      <c r="AE760" s="1150"/>
      <c r="AF760" s="1150"/>
      <c r="AG760" s="1150"/>
      <c r="AH760" s="1150"/>
      <c r="AI760" s="1150"/>
      <c r="AJ760" s="1150"/>
      <c r="AK760" s="1150"/>
      <c r="AL760" s="1150"/>
      <c r="AM760" s="1150"/>
      <c r="AN760" s="1150"/>
      <c r="AO760" s="1150"/>
      <c r="AP760" s="1150">
        <v>0.29430783242258601</v>
      </c>
      <c r="AQ760" s="1150">
        <v>0.31651826484018197</v>
      </c>
      <c r="AR760" s="1150">
        <v>0.31416666666666598</v>
      </c>
      <c r="AS760" s="1150">
        <v>0.291997716894977</v>
      </c>
    </row>
    <row r="761" spans="1:45" x14ac:dyDescent="0.2">
      <c r="A761">
        <v>63301</v>
      </c>
      <c r="B761" t="s">
        <v>1278</v>
      </c>
      <c r="C761" s="783">
        <v>43830</v>
      </c>
      <c r="D761">
        <v>2019</v>
      </c>
      <c r="E761" t="s">
        <v>72</v>
      </c>
      <c r="F761" t="s">
        <v>29</v>
      </c>
      <c r="G761" s="912">
        <v>42.165691000000002</v>
      </c>
      <c r="H761" s="912">
        <v>-120.409171</v>
      </c>
      <c r="I761" s="912">
        <v>4.7202630000000001</v>
      </c>
      <c r="J761" t="s">
        <v>74</v>
      </c>
      <c r="K761" t="s">
        <v>479</v>
      </c>
      <c r="L761" s="912">
        <v>13.1</v>
      </c>
      <c r="M761">
        <v>10</v>
      </c>
      <c r="N761" s="912">
        <v>1.31</v>
      </c>
      <c r="O761" t="s">
        <v>127</v>
      </c>
      <c r="P761" t="s">
        <v>470</v>
      </c>
      <c r="Q761" t="s">
        <v>127</v>
      </c>
      <c r="R761">
        <v>180</v>
      </c>
      <c r="Y761">
        <v>39.090000000000003</v>
      </c>
      <c r="Z761">
        <v>14.8</v>
      </c>
      <c r="AA761">
        <v>70.459999999999994</v>
      </c>
      <c r="AB761">
        <v>50.17</v>
      </c>
      <c r="AC761" s="784"/>
      <c r="AD761" s="1150"/>
      <c r="AE761" s="1150"/>
      <c r="AF761" s="1150"/>
      <c r="AG761" s="1150"/>
      <c r="AH761" s="1150"/>
      <c r="AI761" s="1150"/>
      <c r="AJ761" s="1150"/>
      <c r="AK761" s="1150"/>
      <c r="AL761" s="1150"/>
      <c r="AM761" s="1150"/>
      <c r="AN761" s="1150"/>
      <c r="AO761" s="1150"/>
      <c r="AP761" s="1150">
        <v>0.26555100182149299</v>
      </c>
      <c r="AQ761" s="1150">
        <v>0.28470319634703101</v>
      </c>
      <c r="AR761" s="1150">
        <v>0.28910958904109502</v>
      </c>
      <c r="AS761" s="1150">
        <v>0.25852739726027302</v>
      </c>
    </row>
    <row r="762" spans="1:45" x14ac:dyDescent="0.2">
      <c r="A762">
        <v>63505</v>
      </c>
      <c r="B762" t="s">
        <v>1281</v>
      </c>
      <c r="C762" s="783">
        <v>43830</v>
      </c>
      <c r="D762">
        <v>2019</v>
      </c>
      <c r="E762" t="s">
        <v>73</v>
      </c>
      <c r="F762" t="s">
        <v>260</v>
      </c>
      <c r="G762" s="912">
        <v>33.762185000000002</v>
      </c>
      <c r="H762" s="912">
        <v>-79.458010000000002</v>
      </c>
      <c r="I762" s="912">
        <v>4.6140749999999997</v>
      </c>
      <c r="J762" t="s">
        <v>74</v>
      </c>
      <c r="K762" t="s">
        <v>479</v>
      </c>
      <c r="L762" s="912">
        <v>14.4</v>
      </c>
      <c r="M762">
        <v>10</v>
      </c>
      <c r="N762" s="912">
        <v>1.44</v>
      </c>
      <c r="O762" t="s">
        <v>127</v>
      </c>
      <c r="P762" t="s">
        <v>470</v>
      </c>
      <c r="Q762" t="s">
        <v>127</v>
      </c>
      <c r="R762">
        <v>180</v>
      </c>
      <c r="Y762">
        <v>31.85</v>
      </c>
      <c r="Z762">
        <v>10.1</v>
      </c>
      <c r="AA762">
        <v>42.51</v>
      </c>
      <c r="AB762">
        <v>33.01</v>
      </c>
      <c r="AC762" s="784"/>
      <c r="AD762" s="1150"/>
      <c r="AE762" s="1150"/>
      <c r="AF762" s="1150"/>
      <c r="AG762" s="1150"/>
      <c r="AH762" s="1150"/>
      <c r="AI762" s="1150"/>
      <c r="AJ762" s="1150"/>
      <c r="AK762" s="1150"/>
      <c r="AL762" s="1150"/>
      <c r="AM762" s="1150"/>
      <c r="AN762" s="1150"/>
      <c r="AO762" s="1150"/>
      <c r="AP762" s="1150">
        <v>0.23645264116575501</v>
      </c>
      <c r="AQ762" s="1150">
        <v>0.234269406392694</v>
      </c>
      <c r="AR762" s="1150">
        <v>0.235079908675799</v>
      </c>
      <c r="AS762" s="1150">
        <v>0.238401826484018</v>
      </c>
    </row>
    <row r="763" spans="1:45" x14ac:dyDescent="0.2">
      <c r="A763">
        <v>65465</v>
      </c>
      <c r="B763" t="s">
        <v>1998</v>
      </c>
      <c r="C763" s="783">
        <v>43555</v>
      </c>
      <c r="D763">
        <v>2019</v>
      </c>
      <c r="E763" t="s">
        <v>1</v>
      </c>
      <c r="F763" t="s">
        <v>24</v>
      </c>
      <c r="G763" s="912">
        <v>40.015830000000001</v>
      </c>
      <c r="H763" s="912">
        <v>-74.983549999999994</v>
      </c>
      <c r="I763" s="912">
        <v>3.988839</v>
      </c>
      <c r="J763" t="s">
        <v>74</v>
      </c>
      <c r="K763" t="s">
        <v>479</v>
      </c>
      <c r="L763" s="912">
        <v>13</v>
      </c>
      <c r="M763">
        <v>10</v>
      </c>
      <c r="N763" s="912">
        <v>1.3</v>
      </c>
      <c r="O763" t="s">
        <v>486</v>
      </c>
      <c r="P763" t="s">
        <v>486</v>
      </c>
      <c r="Q763">
        <v>15</v>
      </c>
      <c r="R763">
        <v>180</v>
      </c>
      <c r="Y763">
        <v>23.07</v>
      </c>
      <c r="AC763" s="784"/>
      <c r="AD763" s="1150"/>
      <c r="AE763" s="1150"/>
      <c r="AF763" s="1150"/>
      <c r="AG763" s="1150"/>
      <c r="AH763" s="1150"/>
      <c r="AI763" s="1150"/>
      <c r="AJ763" s="1150"/>
      <c r="AK763" s="1150"/>
      <c r="AL763" s="1150"/>
      <c r="AM763" s="1150"/>
      <c r="AN763" s="1150"/>
      <c r="AO763" s="1150"/>
      <c r="AP763" s="1150"/>
      <c r="AQ763" s="1150"/>
      <c r="AR763" s="1150"/>
      <c r="AS763" s="1150">
        <v>0.19550228310502199</v>
      </c>
    </row>
    <row r="764" spans="1:45" x14ac:dyDescent="0.2">
      <c r="A764">
        <v>65467</v>
      </c>
      <c r="B764" t="s">
        <v>1999</v>
      </c>
      <c r="C764" s="783">
        <v>43585</v>
      </c>
      <c r="D764">
        <v>2019</v>
      </c>
      <c r="E764" t="s">
        <v>1</v>
      </c>
      <c r="F764" t="s">
        <v>24</v>
      </c>
      <c r="G764" s="912">
        <v>39.964790999999998</v>
      </c>
      <c r="H764" s="912">
        <v>-75.079610000000002</v>
      </c>
      <c r="I764" s="912">
        <v>4.0331799999999998</v>
      </c>
      <c r="J764" t="s">
        <v>74</v>
      </c>
      <c r="K764" t="s">
        <v>479</v>
      </c>
      <c r="L764" s="912">
        <v>15.2</v>
      </c>
      <c r="M764">
        <v>12</v>
      </c>
      <c r="N764" s="912">
        <v>1.2666666666666666</v>
      </c>
      <c r="O764" t="s">
        <v>486</v>
      </c>
      <c r="P764" t="s">
        <v>486</v>
      </c>
      <c r="Q764">
        <v>5</v>
      </c>
      <c r="R764">
        <v>180</v>
      </c>
      <c r="Y764">
        <v>22.32</v>
      </c>
      <c r="AC764" s="784"/>
      <c r="AD764" s="1150"/>
      <c r="AE764" s="1150"/>
      <c r="AF764" s="1150"/>
      <c r="AG764" s="1150"/>
      <c r="AH764" s="1150"/>
      <c r="AI764" s="1150"/>
      <c r="AJ764" s="1150"/>
      <c r="AK764" s="1150"/>
      <c r="AL764" s="1150"/>
      <c r="AM764" s="1150"/>
      <c r="AN764" s="1150"/>
      <c r="AO764" s="1150"/>
      <c r="AP764" s="1150"/>
      <c r="AQ764" s="1150"/>
      <c r="AR764" s="1150"/>
      <c r="AS764" s="1150">
        <v>0.150456621004566</v>
      </c>
    </row>
    <row r="765" spans="1:45" x14ac:dyDescent="0.2">
      <c r="A765">
        <v>62792</v>
      </c>
      <c r="B765" t="s">
        <v>1268</v>
      </c>
      <c r="C765" s="783">
        <v>43676</v>
      </c>
      <c r="D765">
        <v>2019</v>
      </c>
      <c r="E765" t="s">
        <v>1</v>
      </c>
      <c r="F765" t="s">
        <v>266</v>
      </c>
      <c r="G765" s="912">
        <v>40.130431000000002</v>
      </c>
      <c r="H765" s="912">
        <v>-84.255450999999994</v>
      </c>
      <c r="I765" s="912">
        <v>3.9253480000000001</v>
      </c>
      <c r="J765" t="s">
        <v>74</v>
      </c>
      <c r="K765" t="s">
        <v>479</v>
      </c>
      <c r="L765" s="912">
        <v>13.2</v>
      </c>
      <c r="M765">
        <v>12.625</v>
      </c>
      <c r="N765" s="912">
        <v>1.0455445544554456</v>
      </c>
      <c r="O765" t="s">
        <v>127</v>
      </c>
      <c r="P765" t="s">
        <v>470</v>
      </c>
      <c r="Q765" t="s">
        <v>127</v>
      </c>
      <c r="R765">
        <v>180</v>
      </c>
      <c r="Y765">
        <v>34.85</v>
      </c>
      <c r="AA765">
        <v>59.89</v>
      </c>
      <c r="AB765">
        <v>43.84</v>
      </c>
      <c r="AC765" s="784"/>
      <c r="AD765" s="1150"/>
      <c r="AE765" s="1150"/>
      <c r="AF765" s="1150"/>
      <c r="AG765" s="1150"/>
      <c r="AH765" s="1150"/>
      <c r="AI765" s="1150"/>
      <c r="AJ765" s="1150"/>
      <c r="AK765" s="1150"/>
      <c r="AL765" s="1150"/>
      <c r="AM765" s="1150"/>
      <c r="AN765" s="1150"/>
      <c r="AO765" s="1150"/>
      <c r="AP765" s="1150">
        <v>0.19174473067915601</v>
      </c>
      <c r="AQ765" s="1150">
        <v>0.19953613104297999</v>
      </c>
      <c r="AR765" s="1150">
        <v>0.20245343190548601</v>
      </c>
      <c r="AS765" s="1150">
        <v>0.19557846195578399</v>
      </c>
    </row>
    <row r="766" spans="1:45" x14ac:dyDescent="0.2">
      <c r="A766">
        <v>62989</v>
      </c>
      <c r="B766" t="s">
        <v>1267</v>
      </c>
      <c r="C766" s="783">
        <v>43830</v>
      </c>
      <c r="D766">
        <v>2019</v>
      </c>
      <c r="E766" t="s">
        <v>1</v>
      </c>
      <c r="F766" t="s">
        <v>14</v>
      </c>
      <c r="G766" s="912">
        <v>40.139208799999999</v>
      </c>
      <c r="H766" s="912">
        <v>-77.609463099999999</v>
      </c>
      <c r="I766" s="912">
        <v>3.898136</v>
      </c>
      <c r="J766" t="s">
        <v>74</v>
      </c>
      <c r="K766" t="s">
        <v>479</v>
      </c>
      <c r="L766" s="912">
        <v>18.306999999999999</v>
      </c>
      <c r="M766">
        <v>13.5</v>
      </c>
      <c r="N766" s="912">
        <v>1.356074074074074</v>
      </c>
      <c r="O766" t="s">
        <v>127</v>
      </c>
      <c r="P766" t="s">
        <v>470</v>
      </c>
      <c r="Q766">
        <v>52</v>
      </c>
      <c r="R766">
        <v>180</v>
      </c>
      <c r="Y766">
        <v>35.840000000000003</v>
      </c>
      <c r="AA766">
        <v>62.28</v>
      </c>
      <c r="AB766">
        <v>46.6</v>
      </c>
      <c r="AC766" s="784"/>
      <c r="AD766" s="1150"/>
      <c r="AE766" s="1150"/>
      <c r="AF766" s="1150"/>
      <c r="AG766" s="1150"/>
      <c r="AH766" s="1150"/>
      <c r="AI766" s="1150"/>
      <c r="AJ766" s="1150"/>
      <c r="AK766" s="1150"/>
      <c r="AL766" s="1150"/>
      <c r="AM766" s="1150"/>
      <c r="AN766" s="1150"/>
      <c r="AO766" s="1150"/>
      <c r="AP766" s="1150">
        <v>0.208948930715779</v>
      </c>
      <c r="AQ766" s="1150">
        <v>0.20571621850160601</v>
      </c>
      <c r="AR766" s="1150">
        <v>0.21542364282090301</v>
      </c>
      <c r="AS766" s="1150">
        <v>0.198249619482496</v>
      </c>
    </row>
    <row r="767" spans="1:45" x14ac:dyDescent="0.2">
      <c r="A767">
        <v>64723</v>
      </c>
      <c r="B767" t="s">
        <v>1717</v>
      </c>
      <c r="C767" s="783">
        <v>43830</v>
      </c>
      <c r="D767">
        <v>2019</v>
      </c>
      <c r="E767" t="s">
        <v>6</v>
      </c>
      <c r="F767" t="s">
        <v>269</v>
      </c>
      <c r="G767" s="912">
        <v>41.411821000000003</v>
      </c>
      <c r="H767" s="912">
        <v>-71.737870999999998</v>
      </c>
      <c r="I767" s="912">
        <v>3.9226130000000001</v>
      </c>
      <c r="J767" t="s">
        <v>74</v>
      </c>
      <c r="K767" t="s">
        <v>479</v>
      </c>
      <c r="L767" s="912">
        <v>17.553000000000001</v>
      </c>
      <c r="M767">
        <v>13.875</v>
      </c>
      <c r="N767" s="912">
        <v>1.2650810810810811</v>
      </c>
      <c r="O767" t="s">
        <v>486</v>
      </c>
      <c r="P767" t="s">
        <v>486</v>
      </c>
      <c r="Q767">
        <v>20</v>
      </c>
      <c r="R767">
        <v>180</v>
      </c>
      <c r="Y767">
        <v>29.71</v>
      </c>
      <c r="Z767">
        <v>3.76</v>
      </c>
      <c r="AA767">
        <v>69.849999999999994</v>
      </c>
      <c r="AB767">
        <v>51.23</v>
      </c>
      <c r="AC767" s="784"/>
      <c r="AD767" s="1150"/>
      <c r="AE767" s="1150"/>
      <c r="AF767" s="1150"/>
      <c r="AG767" s="1150"/>
      <c r="AH767" s="1150"/>
      <c r="AI767" s="1150"/>
      <c r="AJ767" s="1150"/>
      <c r="AK767" s="1150"/>
      <c r="AL767" s="1150"/>
      <c r="AM767" s="1150"/>
      <c r="AN767" s="1150"/>
      <c r="AO767" s="1150"/>
      <c r="AP767" s="1150"/>
      <c r="AQ767" s="1150">
        <v>0.20013986589329</v>
      </c>
      <c r="AR767" s="1150">
        <v>0.200427825085359</v>
      </c>
      <c r="AS767" s="1150">
        <v>0.19559011065860299</v>
      </c>
    </row>
    <row r="768" spans="1:45" x14ac:dyDescent="0.2">
      <c r="A768">
        <v>58281</v>
      </c>
      <c r="B768" t="s">
        <v>1266</v>
      </c>
      <c r="C768" s="783">
        <v>43738</v>
      </c>
      <c r="D768">
        <v>2019</v>
      </c>
      <c r="E768" t="s">
        <v>11</v>
      </c>
      <c r="F768" t="s">
        <v>11</v>
      </c>
      <c r="G768" s="912">
        <v>21.425398999999999</v>
      </c>
      <c r="H768" s="912">
        <v>-158.02065099999999</v>
      </c>
      <c r="I768" s="912">
        <v>5.0733040000000003</v>
      </c>
      <c r="J768" t="s">
        <v>74</v>
      </c>
      <c r="K768" t="s">
        <v>485</v>
      </c>
      <c r="L768" s="912">
        <v>18</v>
      </c>
      <c r="M768">
        <v>14.7</v>
      </c>
      <c r="N768" s="912">
        <v>1.2244897959183674</v>
      </c>
      <c r="O768" t="s">
        <v>127</v>
      </c>
      <c r="P768" t="s">
        <v>470</v>
      </c>
      <c r="Q768" t="s">
        <v>127</v>
      </c>
      <c r="R768">
        <v>180</v>
      </c>
      <c r="AA768">
        <v>131.04</v>
      </c>
      <c r="AB768">
        <v>90.69</v>
      </c>
      <c r="AC768" s="784">
        <v>105.01000518355075</v>
      </c>
      <c r="AD768" s="1150"/>
      <c r="AE768" s="1150"/>
      <c r="AF768" s="1150"/>
      <c r="AG768" s="1150"/>
      <c r="AH768" s="1150"/>
      <c r="AI768" s="1150"/>
      <c r="AJ768" s="1150"/>
      <c r="AK768" s="1150"/>
      <c r="AL768" s="1150"/>
      <c r="AM768" s="1150"/>
      <c r="AN768" s="1150"/>
      <c r="AO768" s="1150"/>
      <c r="AP768" s="1150">
        <v>0.21957826846585601</v>
      </c>
      <c r="AQ768" s="1150">
        <v>0.21838598453079799</v>
      </c>
      <c r="AR768" s="1150">
        <v>0.221251514304351</v>
      </c>
      <c r="AS768" s="1150">
        <v>0.225809958686671</v>
      </c>
    </row>
    <row r="769" spans="1:45" x14ac:dyDescent="0.2">
      <c r="A769">
        <v>62389</v>
      </c>
      <c r="B769" t="s">
        <v>1265</v>
      </c>
      <c r="C769" s="783">
        <v>43738</v>
      </c>
      <c r="D769">
        <v>2019</v>
      </c>
      <c r="E769" t="s">
        <v>5</v>
      </c>
      <c r="F769" t="s">
        <v>30</v>
      </c>
      <c r="G769" s="912">
        <v>42.210028000000001</v>
      </c>
      <c r="H769" s="912">
        <v>-76.523759999999996</v>
      </c>
      <c r="I769" s="912">
        <v>3.7321759999999999</v>
      </c>
      <c r="J769" t="s">
        <v>74</v>
      </c>
      <c r="K769" t="s">
        <v>479</v>
      </c>
      <c r="L769" s="912">
        <v>23.864999999999998</v>
      </c>
      <c r="M769">
        <v>16</v>
      </c>
      <c r="N769" s="912">
        <v>1.4915624999999999</v>
      </c>
      <c r="O769" t="s">
        <v>486</v>
      </c>
      <c r="P769" t="s">
        <v>486</v>
      </c>
      <c r="Q769">
        <v>20</v>
      </c>
      <c r="R769">
        <v>180</v>
      </c>
      <c r="Y769">
        <v>27.21</v>
      </c>
      <c r="Z769">
        <v>9.93</v>
      </c>
      <c r="AA769">
        <v>80.44</v>
      </c>
      <c r="AB769">
        <v>59.5</v>
      </c>
      <c r="AC769" s="784"/>
      <c r="AD769" s="1150"/>
      <c r="AE769" s="1150"/>
      <c r="AF769" s="1150"/>
      <c r="AG769" s="1150"/>
      <c r="AH769" s="1150"/>
      <c r="AI769" s="1150"/>
      <c r="AJ769" s="1150"/>
      <c r="AK769" s="1150"/>
      <c r="AL769" s="1150"/>
      <c r="AM769" s="1150"/>
      <c r="AN769" s="1150"/>
      <c r="AO769" s="1150"/>
      <c r="AP769" s="1150">
        <v>0.189442452185792</v>
      </c>
      <c r="AQ769" s="1150">
        <v>0.18435359589041</v>
      </c>
      <c r="AR769" s="1150">
        <v>0.18970462328767099</v>
      </c>
      <c r="AS769" s="1150">
        <v>0.16055936073059299</v>
      </c>
    </row>
    <row r="770" spans="1:45" x14ac:dyDescent="0.2">
      <c r="A770">
        <v>60510</v>
      </c>
      <c r="B770" t="s">
        <v>1263</v>
      </c>
      <c r="C770" s="783">
        <v>43646</v>
      </c>
      <c r="D770">
        <v>2019</v>
      </c>
      <c r="E770" t="s">
        <v>1</v>
      </c>
      <c r="F770" t="s">
        <v>52</v>
      </c>
      <c r="G770" s="912">
        <v>36.223419</v>
      </c>
      <c r="H770" s="912">
        <v>-76.465665000000001</v>
      </c>
      <c r="I770" s="912">
        <v>4.4350670000000001</v>
      </c>
      <c r="J770" t="s">
        <v>74</v>
      </c>
      <c r="K770" t="s">
        <v>479</v>
      </c>
      <c r="L770" s="912">
        <v>21.03988</v>
      </c>
      <c r="M770">
        <v>16.2</v>
      </c>
      <c r="N770" s="912">
        <v>1.2987580246913581</v>
      </c>
      <c r="O770" t="s">
        <v>486</v>
      </c>
      <c r="P770" t="s">
        <v>486</v>
      </c>
      <c r="Q770">
        <v>15</v>
      </c>
      <c r="R770">
        <v>169</v>
      </c>
      <c r="Y770">
        <v>31.69</v>
      </c>
      <c r="AA770">
        <v>68.430000000000007</v>
      </c>
      <c r="AB770">
        <v>50.42</v>
      </c>
      <c r="AC770" s="784"/>
      <c r="AD770" s="1150"/>
      <c r="AE770" s="1150"/>
      <c r="AF770" s="1150"/>
      <c r="AG770" s="1150"/>
      <c r="AH770" s="1150"/>
      <c r="AI770" s="1150"/>
      <c r="AJ770" s="1150"/>
      <c r="AK770" s="1150"/>
      <c r="AL770" s="1150"/>
      <c r="AM770" s="1150"/>
      <c r="AN770" s="1150"/>
      <c r="AO770" s="1150"/>
      <c r="AP770" s="1150">
        <v>0.19559974364163801</v>
      </c>
      <c r="AQ770" s="1150">
        <v>0.20038474547606899</v>
      </c>
      <c r="AR770" s="1150">
        <v>0.205211680478042</v>
      </c>
      <c r="AS770" s="1150">
        <v>0.19953210440272801</v>
      </c>
    </row>
    <row r="771" spans="1:45" x14ac:dyDescent="0.2">
      <c r="A771">
        <v>64108</v>
      </c>
      <c r="B771" t="s">
        <v>1264</v>
      </c>
      <c r="C771" s="783">
        <v>43616</v>
      </c>
      <c r="D771">
        <v>2019</v>
      </c>
      <c r="E771" t="s">
        <v>6</v>
      </c>
      <c r="F771" t="s">
        <v>269</v>
      </c>
      <c r="G771" s="912">
        <v>41.734183999999999</v>
      </c>
      <c r="H771" s="912">
        <v>-71.528031999999996</v>
      </c>
      <c r="I771" s="912">
        <v>3.8456619999999999</v>
      </c>
      <c r="J771" t="s">
        <v>74</v>
      </c>
      <c r="K771" t="s">
        <v>479</v>
      </c>
      <c r="L771" s="912">
        <v>21.3</v>
      </c>
      <c r="M771">
        <v>16.2</v>
      </c>
      <c r="N771" s="912">
        <v>1.3148148148148149</v>
      </c>
      <c r="O771" t="s">
        <v>486</v>
      </c>
      <c r="P771" t="s">
        <v>486</v>
      </c>
      <c r="Q771">
        <v>25</v>
      </c>
      <c r="R771">
        <v>180</v>
      </c>
      <c r="Y771">
        <v>29.04</v>
      </c>
      <c r="Z771">
        <v>3.7</v>
      </c>
      <c r="AC771" s="784"/>
      <c r="AD771" s="1150"/>
      <c r="AE771" s="1150"/>
      <c r="AF771" s="1150"/>
      <c r="AG771" s="1150"/>
      <c r="AH771" s="1150"/>
      <c r="AI771" s="1150"/>
      <c r="AJ771" s="1150"/>
      <c r="AK771" s="1150"/>
      <c r="AL771" s="1150"/>
      <c r="AM771" s="1150"/>
      <c r="AN771" s="1150"/>
      <c r="AO771" s="1150"/>
      <c r="AP771" s="1150">
        <v>0.20616187681306</v>
      </c>
      <c r="AQ771" s="1150">
        <v>0.19645977789052299</v>
      </c>
      <c r="AR771" s="1150">
        <v>0.20685354304075701</v>
      </c>
      <c r="AS771" s="1150">
        <v>0.193450870962286</v>
      </c>
    </row>
    <row r="772" spans="1:45" x14ac:dyDescent="0.2">
      <c r="A772">
        <v>62413</v>
      </c>
      <c r="B772" t="s">
        <v>1262</v>
      </c>
      <c r="C772" s="783">
        <v>43830</v>
      </c>
      <c r="D772">
        <v>2019</v>
      </c>
      <c r="E772" t="s">
        <v>5</v>
      </c>
      <c r="F772" t="s">
        <v>30</v>
      </c>
      <c r="G772" s="912">
        <v>42.448940999999998</v>
      </c>
      <c r="H772" s="912">
        <v>-76.433751000000001</v>
      </c>
      <c r="I772" s="912">
        <v>3.6929289999999999</v>
      </c>
      <c r="J772" t="s">
        <v>74</v>
      </c>
      <c r="K772" t="s">
        <v>479</v>
      </c>
      <c r="L772" s="912">
        <v>27</v>
      </c>
      <c r="M772">
        <v>18</v>
      </c>
      <c r="N772" s="912">
        <v>1.5</v>
      </c>
      <c r="O772" t="s">
        <v>486</v>
      </c>
      <c r="P772" t="s">
        <v>486</v>
      </c>
      <c r="Q772">
        <v>20</v>
      </c>
      <c r="R772">
        <v>180</v>
      </c>
      <c r="Y772">
        <v>27.18</v>
      </c>
      <c r="Z772">
        <v>10.36</v>
      </c>
      <c r="AA772">
        <v>79.209999999999994</v>
      </c>
      <c r="AB772">
        <v>59.13</v>
      </c>
      <c r="AC772" s="784"/>
      <c r="AD772" s="1150"/>
      <c r="AE772" s="1150"/>
      <c r="AF772" s="1150"/>
      <c r="AG772" s="1150"/>
      <c r="AH772" s="1150"/>
      <c r="AI772" s="1150"/>
      <c r="AJ772" s="1150"/>
      <c r="AK772" s="1150"/>
      <c r="AL772" s="1150"/>
      <c r="AM772" s="1150"/>
      <c r="AN772" s="1150"/>
      <c r="AO772" s="1150"/>
      <c r="AP772" s="1150">
        <v>0.18471083788706699</v>
      </c>
      <c r="AQ772" s="1150">
        <v>0.17866565195332301</v>
      </c>
      <c r="AR772" s="1150">
        <v>0.178335870116692</v>
      </c>
      <c r="AS772" s="1150">
        <v>0.103792491121258</v>
      </c>
    </row>
    <row r="773" spans="1:45" x14ac:dyDescent="0.2">
      <c r="A773">
        <v>63031</v>
      </c>
      <c r="B773" t="s">
        <v>1261</v>
      </c>
      <c r="C773" s="783">
        <v>43585</v>
      </c>
      <c r="D773">
        <v>2019</v>
      </c>
      <c r="E773" t="s">
        <v>1</v>
      </c>
      <c r="F773" t="s">
        <v>33</v>
      </c>
      <c r="G773" s="912">
        <v>37.441969999999998</v>
      </c>
      <c r="H773" s="912">
        <v>-76.468299999999999</v>
      </c>
      <c r="I773" s="912">
        <v>4.3109270000000004</v>
      </c>
      <c r="J773" t="s">
        <v>74</v>
      </c>
      <c r="K773" t="s">
        <v>479</v>
      </c>
      <c r="L773" s="912">
        <v>27.8</v>
      </c>
      <c r="M773">
        <v>19.899999999999999</v>
      </c>
      <c r="N773" s="912">
        <v>1.3969849246231156</v>
      </c>
      <c r="O773" t="s">
        <v>127</v>
      </c>
      <c r="P773" t="s">
        <v>470</v>
      </c>
      <c r="Q773" t="s">
        <v>127</v>
      </c>
      <c r="R773">
        <v>191</v>
      </c>
      <c r="Y773">
        <v>35.869999999999997</v>
      </c>
      <c r="AA773">
        <v>69.650000000000006</v>
      </c>
      <c r="AB773">
        <v>51.18</v>
      </c>
      <c r="AC773" s="784"/>
      <c r="AD773" s="1150"/>
      <c r="AE773" s="1150"/>
      <c r="AF773" s="1150"/>
      <c r="AG773" s="1150"/>
      <c r="AH773" s="1150"/>
      <c r="AI773" s="1150"/>
      <c r="AJ773" s="1150"/>
      <c r="AK773" s="1150"/>
      <c r="AL773" s="1150"/>
      <c r="AM773" s="1150"/>
      <c r="AN773" s="1150"/>
      <c r="AO773" s="1150"/>
      <c r="AP773" s="1150">
        <v>0.21413991633943799</v>
      </c>
      <c r="AQ773" s="1150">
        <v>0.23018058328170499</v>
      </c>
      <c r="AR773" s="1150">
        <v>0.233398728803836</v>
      </c>
      <c r="AS773" s="1150">
        <v>0.21488148505082399</v>
      </c>
    </row>
    <row r="774" spans="1:45" x14ac:dyDescent="0.2">
      <c r="A774">
        <v>59524</v>
      </c>
      <c r="B774" t="s">
        <v>1255</v>
      </c>
      <c r="C774" s="783">
        <v>43496</v>
      </c>
      <c r="D774">
        <v>2019</v>
      </c>
      <c r="E774" t="s">
        <v>7</v>
      </c>
      <c r="F774" t="s">
        <v>28</v>
      </c>
      <c r="G774" s="912">
        <v>35.619061000000002</v>
      </c>
      <c r="H774" s="912">
        <v>-119.853931</v>
      </c>
      <c r="I774" s="912">
        <v>5.3721930000000002</v>
      </c>
      <c r="J774" t="s">
        <v>74</v>
      </c>
      <c r="K774" t="s">
        <v>479</v>
      </c>
      <c r="L774" s="912">
        <v>25</v>
      </c>
      <c r="M774">
        <v>20</v>
      </c>
      <c r="N774" s="912">
        <v>1.25</v>
      </c>
      <c r="O774" t="s">
        <v>127</v>
      </c>
      <c r="P774" t="s">
        <v>470</v>
      </c>
      <c r="Q774" t="s">
        <v>127</v>
      </c>
      <c r="R774">
        <v>179</v>
      </c>
      <c r="Y774">
        <v>20.55</v>
      </c>
      <c r="Z774">
        <v>5.14</v>
      </c>
      <c r="AA774">
        <v>58.05</v>
      </c>
      <c r="AB774">
        <v>42.61</v>
      </c>
      <c r="AC774" s="784"/>
      <c r="AD774" s="1150"/>
      <c r="AE774" s="1150"/>
      <c r="AF774" s="1150"/>
      <c r="AG774" s="1150"/>
      <c r="AH774" s="1150"/>
      <c r="AI774" s="1150"/>
      <c r="AJ774" s="1150"/>
      <c r="AK774" s="1150"/>
      <c r="AL774" s="1150"/>
      <c r="AM774" s="1150"/>
      <c r="AN774" s="1150"/>
      <c r="AO774" s="1150"/>
      <c r="AP774" s="1150">
        <v>0.262249544626593</v>
      </c>
      <c r="AQ774" s="1150">
        <v>0.26764269406392599</v>
      </c>
      <c r="AR774" s="1150">
        <v>0.257214611872146</v>
      </c>
      <c r="AS774" s="1150">
        <v>0.22889269406392601</v>
      </c>
    </row>
    <row r="775" spans="1:45" x14ac:dyDescent="0.2">
      <c r="A775">
        <v>59878</v>
      </c>
      <c r="B775" t="s">
        <v>1260</v>
      </c>
      <c r="C775" s="783">
        <v>43830</v>
      </c>
      <c r="D775">
        <v>2019</v>
      </c>
      <c r="E775" t="s">
        <v>7</v>
      </c>
      <c r="F775" t="s">
        <v>28</v>
      </c>
      <c r="G775" s="912">
        <v>35.020170999999998</v>
      </c>
      <c r="H775" s="912">
        <v>-118.28746099999999</v>
      </c>
      <c r="I775" s="912">
        <v>5.7908200000000001</v>
      </c>
      <c r="J775" t="s">
        <v>74</v>
      </c>
      <c r="K775" t="s">
        <v>485</v>
      </c>
      <c r="L775" s="912">
        <v>25</v>
      </c>
      <c r="M775">
        <v>20</v>
      </c>
      <c r="N775" s="912">
        <v>1.25</v>
      </c>
      <c r="O775" t="s">
        <v>127</v>
      </c>
      <c r="P775" t="s">
        <v>470</v>
      </c>
      <c r="Q775" t="s">
        <v>127</v>
      </c>
      <c r="R775">
        <v>180</v>
      </c>
      <c r="Y775">
        <v>23.52</v>
      </c>
      <c r="Z775">
        <v>4.83</v>
      </c>
      <c r="AA775">
        <v>49.25</v>
      </c>
      <c r="AB775">
        <v>36.42</v>
      </c>
      <c r="AC775" s="784">
        <v>43.924190988155132</v>
      </c>
      <c r="AD775" s="1150"/>
      <c r="AE775" s="1150"/>
      <c r="AF775" s="1150"/>
      <c r="AG775" s="1150"/>
      <c r="AH775" s="1150"/>
      <c r="AI775" s="1150"/>
      <c r="AJ775" s="1150"/>
      <c r="AK775" s="1150"/>
      <c r="AL775" s="1150"/>
      <c r="AM775" s="1150"/>
      <c r="AN775" s="1150"/>
      <c r="AO775" s="1150"/>
      <c r="AP775" s="1150">
        <v>0.28195013661202101</v>
      </c>
      <c r="AQ775" s="1150">
        <v>0.28602739726027399</v>
      </c>
      <c r="AR775" s="1150">
        <v>0.25572488584474801</v>
      </c>
      <c r="AS775" s="1150">
        <v>0.25430936073059301</v>
      </c>
    </row>
    <row r="776" spans="1:45" x14ac:dyDescent="0.2">
      <c r="A776">
        <v>59951</v>
      </c>
      <c r="B776" t="s">
        <v>1259</v>
      </c>
      <c r="C776" s="783">
        <v>43830</v>
      </c>
      <c r="D776">
        <v>2019</v>
      </c>
      <c r="E776" t="s">
        <v>1</v>
      </c>
      <c r="F776" t="s">
        <v>52</v>
      </c>
      <c r="G776" s="912">
        <v>36.516931</v>
      </c>
      <c r="H776" s="912">
        <v>-78.033080999999996</v>
      </c>
      <c r="I776" s="912">
        <v>4.3873620000000004</v>
      </c>
      <c r="J776" t="s">
        <v>74</v>
      </c>
      <c r="K776" t="s">
        <v>479</v>
      </c>
      <c r="L776" s="912">
        <v>25.9</v>
      </c>
      <c r="M776">
        <v>20</v>
      </c>
      <c r="N776" s="912">
        <v>1.2949999999999999</v>
      </c>
      <c r="O776" t="s">
        <v>127</v>
      </c>
      <c r="P776" t="s">
        <v>470</v>
      </c>
      <c r="Q776" t="s">
        <v>127</v>
      </c>
      <c r="R776">
        <v>180</v>
      </c>
      <c r="Y776">
        <v>32.159999999999997</v>
      </c>
      <c r="AA776">
        <v>64.92</v>
      </c>
      <c r="AB776">
        <v>47.87</v>
      </c>
      <c r="AC776" s="784"/>
      <c r="AD776" s="1150"/>
      <c r="AE776" s="1150"/>
      <c r="AF776" s="1150"/>
      <c r="AG776" s="1150"/>
      <c r="AH776" s="1150"/>
      <c r="AI776" s="1150"/>
      <c r="AJ776" s="1150"/>
      <c r="AK776" s="1150"/>
      <c r="AL776" s="1150"/>
      <c r="AM776" s="1150"/>
      <c r="AN776" s="1150"/>
      <c r="AO776" s="1150"/>
      <c r="AP776" s="1150">
        <v>0.226286429872495</v>
      </c>
      <c r="AQ776" s="1150">
        <v>0.23666095890410899</v>
      </c>
      <c r="AR776" s="1150">
        <v>0.220313926940639</v>
      </c>
      <c r="AS776" s="1150">
        <v>0.204423515981735</v>
      </c>
    </row>
    <row r="777" spans="1:45" x14ac:dyDescent="0.2">
      <c r="A777">
        <v>61265</v>
      </c>
      <c r="B777" t="s">
        <v>1257</v>
      </c>
      <c r="C777" s="783">
        <v>43738</v>
      </c>
      <c r="D777">
        <v>2019</v>
      </c>
      <c r="E777" t="s">
        <v>7</v>
      </c>
      <c r="F777" t="s">
        <v>28</v>
      </c>
      <c r="G777" s="912">
        <v>34.736859000000003</v>
      </c>
      <c r="H777" s="912">
        <v>-118.304091</v>
      </c>
      <c r="I777" s="912">
        <v>5.7811769999999996</v>
      </c>
      <c r="J777" t="s">
        <v>74</v>
      </c>
      <c r="K777" t="s">
        <v>479</v>
      </c>
      <c r="L777" s="912">
        <v>25</v>
      </c>
      <c r="M777">
        <v>20</v>
      </c>
      <c r="N777" s="912">
        <v>1.25</v>
      </c>
      <c r="O777" t="s">
        <v>127</v>
      </c>
      <c r="P777" t="s">
        <v>470</v>
      </c>
      <c r="Q777" t="s">
        <v>127</v>
      </c>
      <c r="R777">
        <v>180</v>
      </c>
      <c r="Y777">
        <v>22.11</v>
      </c>
      <c r="Z777">
        <v>4.82</v>
      </c>
      <c r="AA777">
        <v>55.32</v>
      </c>
      <c r="AB777">
        <v>41.06</v>
      </c>
      <c r="AC777" s="784"/>
      <c r="AD777" s="1150"/>
      <c r="AE777" s="1150"/>
      <c r="AF777" s="1150"/>
      <c r="AG777" s="1150"/>
      <c r="AH777" s="1150"/>
      <c r="AI777" s="1150"/>
      <c r="AJ777" s="1150"/>
      <c r="AK777" s="1150"/>
      <c r="AL777" s="1150"/>
      <c r="AM777" s="1150"/>
      <c r="AN777" s="1150"/>
      <c r="AO777" s="1150"/>
      <c r="AP777" s="1150">
        <v>0.32480646630236698</v>
      </c>
      <c r="AQ777" s="1150">
        <v>0.33684931506849303</v>
      </c>
      <c r="AR777" s="1150">
        <v>0.19760273972602699</v>
      </c>
      <c r="AS777" s="1150">
        <v>0.20651826484018199</v>
      </c>
    </row>
    <row r="778" spans="1:45" x14ac:dyDescent="0.2">
      <c r="A778">
        <v>61778</v>
      </c>
      <c r="B778" t="s">
        <v>1253</v>
      </c>
      <c r="C778" s="783">
        <v>43830</v>
      </c>
      <c r="D778">
        <v>2019</v>
      </c>
      <c r="E778" t="s">
        <v>1</v>
      </c>
      <c r="F778" t="s">
        <v>52</v>
      </c>
      <c r="G778" s="912">
        <v>36.210641000000003</v>
      </c>
      <c r="H778" s="912">
        <v>-77.623110999999994</v>
      </c>
      <c r="I778" s="912">
        <v>4.4232360000000002</v>
      </c>
      <c r="J778" t="s">
        <v>74</v>
      </c>
      <c r="K778" t="s">
        <v>479</v>
      </c>
      <c r="L778" s="912">
        <v>26.9</v>
      </c>
      <c r="M778">
        <v>20</v>
      </c>
      <c r="N778" s="912">
        <v>1.345</v>
      </c>
      <c r="O778" t="s">
        <v>127</v>
      </c>
      <c r="P778" t="s">
        <v>470</v>
      </c>
      <c r="Q778" t="s">
        <v>127</v>
      </c>
      <c r="R778">
        <v>181</v>
      </c>
      <c r="Y778">
        <v>28.39</v>
      </c>
      <c r="AA778">
        <v>61.25</v>
      </c>
      <c r="AB778">
        <v>45.31</v>
      </c>
      <c r="AC778" s="784"/>
      <c r="AD778" s="1150"/>
      <c r="AE778" s="1150"/>
      <c r="AF778" s="1150"/>
      <c r="AG778" s="1150"/>
      <c r="AH778" s="1150"/>
      <c r="AI778" s="1150"/>
      <c r="AJ778" s="1150"/>
      <c r="AK778" s="1150"/>
      <c r="AL778" s="1150"/>
      <c r="AM778" s="1150"/>
      <c r="AN778" s="1150"/>
      <c r="AO778" s="1150"/>
      <c r="AP778" s="1150">
        <v>0.216729280510018</v>
      </c>
      <c r="AQ778" s="1150">
        <v>0.23032534246575301</v>
      </c>
      <c r="AR778" s="1150">
        <v>0.24259132420091301</v>
      </c>
      <c r="AS778" s="1150">
        <v>0.222214611872146</v>
      </c>
    </row>
    <row r="779" spans="1:45" x14ac:dyDescent="0.2">
      <c r="A779">
        <v>61973</v>
      </c>
      <c r="B779" t="s">
        <v>1254</v>
      </c>
      <c r="C779" s="783">
        <v>43616</v>
      </c>
      <c r="D779">
        <v>2019</v>
      </c>
      <c r="E779" t="s">
        <v>73</v>
      </c>
      <c r="F779" t="s">
        <v>260</v>
      </c>
      <c r="G779" s="912">
        <v>33.339990999999998</v>
      </c>
      <c r="H779" s="912">
        <v>-81.260681000000005</v>
      </c>
      <c r="I779" s="912">
        <v>4.6337719999999996</v>
      </c>
      <c r="J779" t="s">
        <v>74</v>
      </c>
      <c r="K779" t="s">
        <v>479</v>
      </c>
      <c r="L779" s="912">
        <v>28</v>
      </c>
      <c r="M779">
        <v>20</v>
      </c>
      <c r="N779" s="912">
        <v>1.4</v>
      </c>
      <c r="O779" t="s">
        <v>127</v>
      </c>
      <c r="P779" t="s">
        <v>470</v>
      </c>
      <c r="Q779" t="s">
        <v>127</v>
      </c>
      <c r="R779">
        <v>180</v>
      </c>
      <c r="Y779">
        <v>32.229999999999997</v>
      </c>
      <c r="Z779">
        <v>15.01</v>
      </c>
      <c r="AA779">
        <v>82.33</v>
      </c>
      <c r="AB779">
        <v>61.33</v>
      </c>
      <c r="AC779" s="784"/>
      <c r="AD779" s="1150"/>
      <c r="AE779" s="1150"/>
      <c r="AF779" s="1150"/>
      <c r="AG779" s="1150"/>
      <c r="AH779" s="1150"/>
      <c r="AI779" s="1150"/>
      <c r="AJ779" s="1150"/>
      <c r="AK779" s="1150"/>
      <c r="AL779" s="1150"/>
      <c r="AM779" s="1150"/>
      <c r="AN779" s="1150"/>
      <c r="AO779" s="1150"/>
      <c r="AP779" s="1150">
        <v>0.24056238615664799</v>
      </c>
      <c r="AQ779" s="1150">
        <v>0.21523972602739699</v>
      </c>
      <c r="AR779" s="1150">
        <v>0.194143835616438</v>
      </c>
      <c r="AS779" s="1150">
        <v>0.14933219178082099</v>
      </c>
    </row>
    <row r="780" spans="1:45" x14ac:dyDescent="0.2">
      <c r="A780">
        <v>61987</v>
      </c>
      <c r="B780" t="s">
        <v>1258</v>
      </c>
      <c r="C780" s="783">
        <v>43799</v>
      </c>
      <c r="D780">
        <v>2019</v>
      </c>
      <c r="E780" t="s">
        <v>11</v>
      </c>
      <c r="F780" t="s">
        <v>11</v>
      </c>
      <c r="G780" s="912">
        <v>21.338141</v>
      </c>
      <c r="H780" s="912">
        <v>-158.01081099999999</v>
      </c>
      <c r="I780" s="912">
        <v>5.6000769999999997</v>
      </c>
      <c r="J780" t="s">
        <v>74</v>
      </c>
      <c r="K780" t="s">
        <v>479</v>
      </c>
      <c r="L780" s="912">
        <v>28</v>
      </c>
      <c r="M780">
        <v>20</v>
      </c>
      <c r="N780" s="912">
        <v>1.4</v>
      </c>
      <c r="O780" t="s">
        <v>486</v>
      </c>
      <c r="P780" t="s">
        <v>486</v>
      </c>
      <c r="Q780">
        <v>15</v>
      </c>
      <c r="R780">
        <v>180</v>
      </c>
      <c r="AA780">
        <v>92.42</v>
      </c>
      <c r="AB780">
        <v>66.16</v>
      </c>
      <c r="AC780" s="784"/>
      <c r="AD780" s="1150"/>
      <c r="AE780" s="1150"/>
      <c r="AF780" s="1150"/>
      <c r="AG780" s="1150"/>
      <c r="AH780" s="1150"/>
      <c r="AI780" s="1150"/>
      <c r="AJ780" s="1150"/>
      <c r="AK780" s="1150"/>
      <c r="AL780" s="1150"/>
      <c r="AM780" s="1150"/>
      <c r="AN780" s="1150"/>
      <c r="AO780" s="1150"/>
      <c r="AP780" s="1150">
        <v>0.22087887067395201</v>
      </c>
      <c r="AQ780" s="1150">
        <v>0.212077625570776</v>
      </c>
      <c r="AR780" s="1150">
        <v>0.218224885844748</v>
      </c>
      <c r="AS780" s="1150">
        <v>0.22436643835616399</v>
      </c>
    </row>
    <row r="781" spans="1:45" x14ac:dyDescent="0.2">
      <c r="A781">
        <v>62017</v>
      </c>
      <c r="B781" t="s">
        <v>1256</v>
      </c>
      <c r="C781" s="783">
        <v>43646</v>
      </c>
      <c r="D781">
        <v>2019</v>
      </c>
      <c r="E781" t="s">
        <v>5</v>
      </c>
      <c r="F781" t="s">
        <v>30</v>
      </c>
      <c r="G781" s="912">
        <v>40.922992000000001</v>
      </c>
      <c r="H781" s="912">
        <v>-72.764510000000001</v>
      </c>
      <c r="I781" s="912">
        <v>3.9273169999999999</v>
      </c>
      <c r="J781" t="s">
        <v>74</v>
      </c>
      <c r="K781" t="s">
        <v>479</v>
      </c>
      <c r="L781" s="912">
        <v>22.9</v>
      </c>
      <c r="M781">
        <v>20</v>
      </c>
      <c r="N781" s="912">
        <v>1.145</v>
      </c>
      <c r="O781" t="s">
        <v>127</v>
      </c>
      <c r="P781" t="s">
        <v>470</v>
      </c>
      <c r="Q781" t="s">
        <v>127</v>
      </c>
      <c r="R781">
        <v>180</v>
      </c>
      <c r="Y781">
        <v>46.22</v>
      </c>
      <c r="Z781">
        <v>14.83</v>
      </c>
      <c r="AA781">
        <v>116.49</v>
      </c>
      <c r="AB781">
        <v>82.03</v>
      </c>
      <c r="AC781" s="784">
        <v>168.88736511400134</v>
      </c>
      <c r="AD781" s="1150"/>
      <c r="AE781" s="1150"/>
      <c r="AF781" s="1150"/>
      <c r="AG781" s="1150"/>
      <c r="AH781" s="1150"/>
      <c r="AI781" s="1150"/>
      <c r="AJ781" s="1150"/>
      <c r="AK781" s="1150"/>
      <c r="AL781" s="1150"/>
      <c r="AM781" s="1150"/>
      <c r="AN781" s="1150"/>
      <c r="AO781" s="1150"/>
      <c r="AP781" s="1150">
        <v>0.175113843351548</v>
      </c>
      <c r="AQ781" s="1150">
        <v>0.19041666666666601</v>
      </c>
      <c r="AR781" s="1150">
        <v>0.196757990867579</v>
      </c>
      <c r="AS781" s="1150">
        <v>0.17359589041095799</v>
      </c>
    </row>
    <row r="782" spans="1:45" x14ac:dyDescent="0.2">
      <c r="A782">
        <v>63668</v>
      </c>
      <c r="B782" t="s">
        <v>1252</v>
      </c>
      <c r="C782" s="783">
        <v>43830</v>
      </c>
      <c r="D782">
        <v>2019</v>
      </c>
      <c r="E782" t="s">
        <v>6</v>
      </c>
      <c r="F782" t="s">
        <v>269</v>
      </c>
      <c r="G782" s="912">
        <v>41.615208000000003</v>
      </c>
      <c r="H782" s="912">
        <v>-71.657368000000005</v>
      </c>
      <c r="I782" s="912">
        <v>3.8907780000000001</v>
      </c>
      <c r="J782" t="s">
        <v>74</v>
      </c>
      <c r="K782" t="s">
        <v>479</v>
      </c>
      <c r="L782" s="912">
        <v>28.4</v>
      </c>
      <c r="M782">
        <v>24</v>
      </c>
      <c r="N782" s="912">
        <v>1.1833333333333333</v>
      </c>
      <c r="O782" t="s">
        <v>486</v>
      </c>
      <c r="P782" t="s">
        <v>486</v>
      </c>
      <c r="Q782">
        <v>15</v>
      </c>
      <c r="R782">
        <v>180</v>
      </c>
      <c r="Y782">
        <v>29.3</v>
      </c>
      <c r="Z782">
        <v>3.85</v>
      </c>
      <c r="AA782">
        <v>67.709999999999994</v>
      </c>
      <c r="AB782">
        <v>51.1</v>
      </c>
      <c r="AC782" s="784"/>
      <c r="AD782" s="1150"/>
      <c r="AE782" s="1150"/>
      <c r="AF782" s="1150"/>
      <c r="AG782" s="1150"/>
      <c r="AH782" s="1150"/>
      <c r="AI782" s="1150"/>
      <c r="AJ782" s="1150"/>
      <c r="AK782" s="1150"/>
      <c r="AL782" s="1150"/>
      <c r="AM782" s="1150"/>
      <c r="AN782" s="1150"/>
      <c r="AO782" s="1150"/>
      <c r="AP782" s="1150">
        <v>0.155794626593806</v>
      </c>
      <c r="AQ782" s="1150">
        <v>0.15862823439878199</v>
      </c>
      <c r="AR782" s="1150">
        <v>0.16152016742770101</v>
      </c>
      <c r="AS782" s="1150">
        <v>0.14835901826483999</v>
      </c>
    </row>
    <row r="783" spans="1:45" x14ac:dyDescent="0.2">
      <c r="A783">
        <v>62657</v>
      </c>
      <c r="B783" t="s">
        <v>1251</v>
      </c>
      <c r="C783" s="783">
        <v>43830</v>
      </c>
      <c r="D783">
        <v>2019</v>
      </c>
      <c r="E783" t="s">
        <v>6</v>
      </c>
      <c r="F783" t="s">
        <v>25</v>
      </c>
      <c r="G783" s="912">
        <v>41.903722000000002</v>
      </c>
      <c r="H783" s="912">
        <v>-72.796960999999996</v>
      </c>
      <c r="I783" s="912">
        <v>3.8075410000000001</v>
      </c>
      <c r="J783" t="s">
        <v>74</v>
      </c>
      <c r="K783" t="s">
        <v>479</v>
      </c>
      <c r="L783" s="912">
        <v>48.6</v>
      </c>
      <c r="M783">
        <v>26.4</v>
      </c>
      <c r="N783" s="912">
        <v>1.8409090909090911</v>
      </c>
      <c r="O783" t="s">
        <v>486</v>
      </c>
      <c r="P783" t="s">
        <v>486</v>
      </c>
      <c r="Q783">
        <v>20</v>
      </c>
      <c r="R783">
        <v>180</v>
      </c>
      <c r="Y783">
        <v>30.49</v>
      </c>
      <c r="Z783">
        <v>4.96</v>
      </c>
      <c r="AA783">
        <v>127.49</v>
      </c>
      <c r="AB783">
        <v>92.63</v>
      </c>
      <c r="AC783" s="784"/>
      <c r="AD783" s="1150"/>
      <c r="AE783" s="1150"/>
      <c r="AF783" s="1150"/>
      <c r="AG783" s="1150"/>
      <c r="AH783" s="1150"/>
      <c r="AI783" s="1150"/>
      <c r="AJ783" s="1150"/>
      <c r="AK783" s="1150"/>
      <c r="AL783" s="1150"/>
      <c r="AM783" s="1150"/>
      <c r="AN783" s="1150"/>
      <c r="AO783" s="1150"/>
      <c r="AP783" s="1150">
        <v>0.164585400407738</v>
      </c>
      <c r="AQ783" s="1150">
        <v>0.147705757879496</v>
      </c>
      <c r="AR783" s="1150">
        <v>0.15849327443046099</v>
      </c>
      <c r="AS783" s="1150">
        <v>0.17772761865227599</v>
      </c>
    </row>
    <row r="784" spans="1:45" x14ac:dyDescent="0.2">
      <c r="A784" t="s">
        <v>1249</v>
      </c>
      <c r="B784" t="s">
        <v>1250</v>
      </c>
      <c r="C784" s="783">
        <v>43708</v>
      </c>
      <c r="D784">
        <v>2019</v>
      </c>
      <c r="E784" t="s">
        <v>72</v>
      </c>
      <c r="F784" t="s">
        <v>38</v>
      </c>
      <c r="G784" s="912">
        <v>36.787430999999998</v>
      </c>
      <c r="H784" s="912">
        <v>-110.240421</v>
      </c>
      <c r="I784" s="912">
        <v>5.4825189999999999</v>
      </c>
      <c r="J784" t="s">
        <v>74</v>
      </c>
      <c r="K784" t="s">
        <v>479</v>
      </c>
      <c r="L784" s="912">
        <v>38.799999999999997</v>
      </c>
      <c r="M784">
        <v>28</v>
      </c>
      <c r="N784" s="912">
        <v>1.3857142857142857</v>
      </c>
      <c r="O784" t="s">
        <v>127</v>
      </c>
      <c r="P784" t="s">
        <v>470</v>
      </c>
      <c r="Q784" t="s">
        <v>127</v>
      </c>
      <c r="R784">
        <v>180</v>
      </c>
      <c r="AC784" s="784"/>
      <c r="AD784" s="1150"/>
      <c r="AE784" s="1150"/>
      <c r="AF784" s="1150"/>
      <c r="AG784" s="1150"/>
      <c r="AH784" s="1150"/>
      <c r="AI784" s="1150"/>
      <c r="AJ784" s="1150"/>
      <c r="AK784" s="1150"/>
      <c r="AL784" s="1150"/>
      <c r="AM784" s="1150"/>
      <c r="AN784" s="1150"/>
      <c r="AO784" s="1150"/>
      <c r="AP784" s="1150">
        <v>0.26486180693485101</v>
      </c>
      <c r="AQ784" s="1150">
        <v>0.25912003434978897</v>
      </c>
      <c r="AR784" s="1150">
        <v>0.21880650994574999</v>
      </c>
      <c r="AS784" s="1150">
        <v>0.21116450741905901</v>
      </c>
    </row>
    <row r="785" spans="1:45" x14ac:dyDescent="0.2">
      <c r="A785">
        <v>62052</v>
      </c>
      <c r="B785" t="s">
        <v>1248</v>
      </c>
      <c r="C785" s="783">
        <v>43708</v>
      </c>
      <c r="D785">
        <v>2019</v>
      </c>
      <c r="E785" t="s">
        <v>72</v>
      </c>
      <c r="F785" t="s">
        <v>28</v>
      </c>
      <c r="G785" s="912">
        <v>33.190311000000001</v>
      </c>
      <c r="H785" s="912">
        <v>-115.431741</v>
      </c>
      <c r="I785" s="912">
        <v>5.8933410000000004</v>
      </c>
      <c r="J785" t="s">
        <v>74</v>
      </c>
      <c r="K785" t="s">
        <v>479</v>
      </c>
      <c r="L785" s="912">
        <v>39.458487499999997</v>
      </c>
      <c r="M785">
        <v>30</v>
      </c>
      <c r="N785" s="912">
        <v>1.3152829166666666</v>
      </c>
      <c r="O785" t="s">
        <v>127</v>
      </c>
      <c r="P785" t="s">
        <v>470</v>
      </c>
      <c r="Q785" t="s">
        <v>127</v>
      </c>
      <c r="R785">
        <v>180</v>
      </c>
      <c r="AA785">
        <v>52.23</v>
      </c>
      <c r="AB785">
        <v>38.659999999999997</v>
      </c>
      <c r="AC785" s="784">
        <v>29.673607507490466</v>
      </c>
      <c r="AD785" s="1150"/>
      <c r="AE785" s="1150"/>
      <c r="AF785" s="1150"/>
      <c r="AG785" s="1150"/>
      <c r="AH785" s="1150"/>
      <c r="AI785" s="1150"/>
      <c r="AJ785" s="1150"/>
      <c r="AK785" s="1150"/>
      <c r="AL785" s="1150"/>
      <c r="AM785" s="1150"/>
      <c r="AN785" s="1150"/>
      <c r="AO785" s="1150"/>
      <c r="AP785" s="1150">
        <v>0.302026411657559</v>
      </c>
      <c r="AQ785" s="1150">
        <v>0.29218797564687898</v>
      </c>
      <c r="AR785" s="1150">
        <v>0.27375570776255698</v>
      </c>
      <c r="AS785" s="1150">
        <v>0.24574200913242</v>
      </c>
    </row>
    <row r="786" spans="1:45" x14ac:dyDescent="0.2">
      <c r="A786">
        <v>61655</v>
      </c>
      <c r="B786" t="s">
        <v>1247</v>
      </c>
      <c r="C786" s="783">
        <v>43496</v>
      </c>
      <c r="D786">
        <v>2019</v>
      </c>
      <c r="E786" t="s">
        <v>73</v>
      </c>
      <c r="F786" t="s">
        <v>27</v>
      </c>
      <c r="G786" s="912">
        <v>27.877950999999999</v>
      </c>
      <c r="H786" s="912">
        <v>-81.916659999999993</v>
      </c>
      <c r="I786" s="912">
        <v>5.0130949999999999</v>
      </c>
      <c r="J786" t="s">
        <v>74</v>
      </c>
      <c r="K786" t="s">
        <v>485</v>
      </c>
      <c r="L786" s="912">
        <v>41.7</v>
      </c>
      <c r="M786">
        <v>37.5</v>
      </c>
      <c r="N786" s="912">
        <v>1.1120000000000001</v>
      </c>
      <c r="O786" t="s">
        <v>127</v>
      </c>
      <c r="P786" t="s">
        <v>470</v>
      </c>
      <c r="Q786" t="s">
        <v>127</v>
      </c>
      <c r="R786">
        <v>180</v>
      </c>
      <c r="Y786">
        <v>19.78</v>
      </c>
      <c r="Z786">
        <v>35.53</v>
      </c>
      <c r="AA786">
        <v>71.56</v>
      </c>
      <c r="AB786">
        <v>52.5</v>
      </c>
      <c r="AC786" s="784"/>
      <c r="AD786" s="1150"/>
      <c r="AE786" s="1150"/>
      <c r="AF786" s="1150"/>
      <c r="AG786" s="1150"/>
      <c r="AH786" s="1150"/>
      <c r="AI786" s="1150"/>
      <c r="AJ786" s="1150"/>
      <c r="AK786" s="1150"/>
      <c r="AL786" s="1150"/>
      <c r="AM786" s="1150"/>
      <c r="AN786" s="1150"/>
      <c r="AO786" s="1150"/>
      <c r="AP786" s="1150">
        <v>0.20533090467516599</v>
      </c>
      <c r="AQ786" s="1150">
        <v>0.21818569254185599</v>
      </c>
      <c r="AR786" s="1150">
        <v>0.185229832572298</v>
      </c>
      <c r="AS786" s="1150">
        <v>0.16312328767123199</v>
      </c>
    </row>
    <row r="787" spans="1:45" x14ac:dyDescent="0.2">
      <c r="A787">
        <v>62376</v>
      </c>
      <c r="B787" t="s">
        <v>1246</v>
      </c>
      <c r="C787" s="783">
        <v>43799</v>
      </c>
      <c r="D787">
        <v>2019</v>
      </c>
      <c r="E787" t="s">
        <v>72</v>
      </c>
      <c r="F787" t="s">
        <v>46</v>
      </c>
      <c r="G787" s="912">
        <v>38.9777591</v>
      </c>
      <c r="H787" s="912">
        <v>-104.25271100000001</v>
      </c>
      <c r="I787" s="912">
        <v>4.9866450000000002</v>
      </c>
      <c r="J787" t="s">
        <v>74</v>
      </c>
      <c r="K787" t="s">
        <v>479</v>
      </c>
      <c r="L787" s="912">
        <v>47.25</v>
      </c>
      <c r="M787">
        <v>39.5</v>
      </c>
      <c r="N787" s="912">
        <v>1.1962025316455696</v>
      </c>
      <c r="O787" t="s">
        <v>127</v>
      </c>
      <c r="P787" t="s">
        <v>470</v>
      </c>
      <c r="Q787" t="s">
        <v>127</v>
      </c>
      <c r="R787">
        <v>181</v>
      </c>
      <c r="Y787">
        <v>21.65</v>
      </c>
      <c r="Z787">
        <v>22.25</v>
      </c>
      <c r="AA787">
        <v>41.5</v>
      </c>
      <c r="AB787">
        <v>31.53</v>
      </c>
      <c r="AC787" s="784">
        <v>29.35258009635481</v>
      </c>
      <c r="AD787" s="1150"/>
      <c r="AE787" s="1150"/>
      <c r="AF787" s="1150"/>
      <c r="AG787" s="1150"/>
      <c r="AH787" s="1150"/>
      <c r="AI787" s="1150"/>
      <c r="AJ787" s="1150"/>
      <c r="AK787" s="1150"/>
      <c r="AL787" s="1150"/>
      <c r="AM787" s="1150"/>
      <c r="AN787" s="1150"/>
      <c r="AO787" s="1150"/>
      <c r="AP787" s="1150">
        <v>0.24899990777247399</v>
      </c>
      <c r="AQ787" s="1150">
        <v>0.254635570198254</v>
      </c>
      <c r="AR787" s="1150">
        <v>0.24871394717068299</v>
      </c>
      <c r="AS787" s="1150">
        <v>0.23199526038957199</v>
      </c>
    </row>
    <row r="788" spans="1:45" x14ac:dyDescent="0.2">
      <c r="A788">
        <v>62057</v>
      </c>
      <c r="B788" t="s">
        <v>1245</v>
      </c>
      <c r="C788" s="783">
        <v>43830</v>
      </c>
      <c r="D788">
        <v>2019</v>
      </c>
      <c r="E788" t="s">
        <v>73</v>
      </c>
      <c r="F788" t="s">
        <v>35</v>
      </c>
      <c r="G788" s="912">
        <v>31.832474000000001</v>
      </c>
      <c r="H788" s="912">
        <v>-82.602141000000003</v>
      </c>
      <c r="I788" s="912">
        <v>4.7210340000000004</v>
      </c>
      <c r="J788" t="s">
        <v>74</v>
      </c>
      <c r="K788" t="s">
        <v>479</v>
      </c>
      <c r="L788" s="912">
        <v>55.3</v>
      </c>
      <c r="M788">
        <v>40</v>
      </c>
      <c r="N788" s="912">
        <v>1.3824999999999998</v>
      </c>
      <c r="O788" t="s">
        <v>127</v>
      </c>
      <c r="P788" t="s">
        <v>470</v>
      </c>
      <c r="Q788" t="s">
        <v>127</v>
      </c>
      <c r="R788">
        <v>180</v>
      </c>
      <c r="Y788">
        <v>29.11</v>
      </c>
      <c r="Z788">
        <v>33.92</v>
      </c>
      <c r="AA788">
        <v>39.58</v>
      </c>
      <c r="AB788">
        <v>30.75</v>
      </c>
      <c r="AC788" s="784">
        <v>29.689369468809844</v>
      </c>
      <c r="AD788" s="1150"/>
      <c r="AE788" s="1150"/>
      <c r="AF788" s="1150"/>
      <c r="AG788" s="1150"/>
      <c r="AH788" s="1150"/>
      <c r="AI788" s="1150"/>
      <c r="AJ788" s="1150"/>
      <c r="AK788" s="1150"/>
      <c r="AL788" s="1150"/>
      <c r="AM788" s="1150"/>
      <c r="AN788" s="1150"/>
      <c r="AO788" s="1150"/>
      <c r="AP788" s="1150">
        <v>0.270300489526411</v>
      </c>
      <c r="AQ788" s="1150">
        <v>0.26561073059360701</v>
      </c>
      <c r="AR788" s="1150">
        <v>0.26863584474885799</v>
      </c>
      <c r="AS788" s="1150">
        <v>0.23876997716894899</v>
      </c>
    </row>
    <row r="789" spans="1:45" x14ac:dyDescent="0.2">
      <c r="A789">
        <v>63187</v>
      </c>
      <c r="B789" t="s">
        <v>1244</v>
      </c>
      <c r="C789" s="783">
        <v>43830</v>
      </c>
      <c r="D789">
        <v>2019</v>
      </c>
      <c r="E789" t="s">
        <v>73</v>
      </c>
      <c r="F789" t="s">
        <v>27</v>
      </c>
      <c r="G789" s="912">
        <v>30.379460999999999</v>
      </c>
      <c r="H789" s="912">
        <v>-84.357400999999996</v>
      </c>
      <c r="I789" s="912">
        <v>4.7657530000000001</v>
      </c>
      <c r="J789" t="s">
        <v>74</v>
      </c>
      <c r="K789" t="s">
        <v>485</v>
      </c>
      <c r="L789" s="912">
        <v>55</v>
      </c>
      <c r="M789">
        <v>42</v>
      </c>
      <c r="N789" s="912">
        <v>1.3095238095238095</v>
      </c>
      <c r="O789" t="s">
        <v>486</v>
      </c>
      <c r="P789" t="s">
        <v>486</v>
      </c>
      <c r="Q789">
        <v>25</v>
      </c>
      <c r="R789">
        <v>180</v>
      </c>
      <c r="AA789">
        <v>60.17</v>
      </c>
      <c r="AB789">
        <v>45.29</v>
      </c>
      <c r="AC789" s="784">
        <v>42.642156614876377</v>
      </c>
      <c r="AD789" s="1150"/>
      <c r="AE789" s="1150"/>
      <c r="AF789" s="1150"/>
      <c r="AG789" s="1150"/>
      <c r="AH789" s="1150"/>
      <c r="AI789" s="1150"/>
      <c r="AJ789" s="1150"/>
      <c r="AK789" s="1150"/>
      <c r="AL789" s="1150"/>
      <c r="AM789" s="1150"/>
      <c r="AN789" s="1150"/>
      <c r="AO789" s="1150"/>
      <c r="AP789" s="1150">
        <v>0.19926923410529901</v>
      </c>
      <c r="AQ789" s="1150">
        <v>0.16823494237877801</v>
      </c>
      <c r="AR789" s="1150">
        <v>0.19981789519460699</v>
      </c>
      <c r="AS789" s="1150">
        <v>0.190264187866927</v>
      </c>
    </row>
    <row r="790" spans="1:45" x14ac:dyDescent="0.2">
      <c r="A790">
        <v>62541</v>
      </c>
      <c r="B790" t="s">
        <v>1243</v>
      </c>
      <c r="C790" s="783">
        <v>43830</v>
      </c>
      <c r="D790">
        <v>2019</v>
      </c>
      <c r="E790" t="s">
        <v>73</v>
      </c>
      <c r="F790" t="s">
        <v>27</v>
      </c>
      <c r="G790" s="912">
        <v>27.331461000000001</v>
      </c>
      <c r="H790" s="912">
        <v>-81.368351000000004</v>
      </c>
      <c r="I790" s="912">
        <v>5.068346</v>
      </c>
      <c r="J790" t="s">
        <v>74</v>
      </c>
      <c r="K790" t="s">
        <v>479</v>
      </c>
      <c r="L790" s="912">
        <v>63</v>
      </c>
      <c r="M790">
        <v>45</v>
      </c>
      <c r="N790" s="912">
        <v>1.4</v>
      </c>
      <c r="O790" t="s">
        <v>127</v>
      </c>
      <c r="P790" t="s">
        <v>470</v>
      </c>
      <c r="Q790" t="s">
        <v>127</v>
      </c>
      <c r="R790">
        <v>180</v>
      </c>
      <c r="S790" t="s">
        <v>582</v>
      </c>
      <c r="T790" t="s">
        <v>1205</v>
      </c>
      <c r="U790" t="s">
        <v>2971</v>
      </c>
      <c r="V790">
        <v>2023</v>
      </c>
      <c r="W790">
        <v>17.3</v>
      </c>
      <c r="X790">
        <v>36</v>
      </c>
      <c r="Y790">
        <v>22.2</v>
      </c>
      <c r="Z790">
        <v>63.75</v>
      </c>
      <c r="AA790">
        <v>74.98</v>
      </c>
      <c r="AB790">
        <v>56.21</v>
      </c>
      <c r="AC790" s="784"/>
      <c r="AD790" s="1150"/>
      <c r="AE790" s="1150"/>
      <c r="AF790" s="1150"/>
      <c r="AG790" s="1150"/>
      <c r="AH790" s="1150"/>
      <c r="AI790" s="1150"/>
      <c r="AJ790" s="1150"/>
      <c r="AK790" s="1150"/>
      <c r="AL790" s="1150"/>
      <c r="AM790" s="1150"/>
      <c r="AN790" s="1150"/>
      <c r="AO790" s="1150"/>
      <c r="AP790" s="1150">
        <v>0.245195810564663</v>
      </c>
      <c r="AQ790" s="1150">
        <v>0.145091324200913</v>
      </c>
      <c r="AR790" s="1150">
        <v>0.19741755454084201</v>
      </c>
      <c r="AS790" s="1150">
        <v>0.16045915778792399</v>
      </c>
    </row>
    <row r="791" spans="1:45" x14ac:dyDescent="0.2">
      <c r="A791">
        <v>60024</v>
      </c>
      <c r="B791" t="s">
        <v>1242</v>
      </c>
      <c r="C791" s="783">
        <v>43738</v>
      </c>
      <c r="D791">
        <v>2019</v>
      </c>
      <c r="E791" t="s">
        <v>11</v>
      </c>
      <c r="F791" t="s">
        <v>11</v>
      </c>
      <c r="G791" s="912">
        <v>21.455271</v>
      </c>
      <c r="H791" s="912">
        <v>-157.98106000000001</v>
      </c>
      <c r="I791" s="912">
        <v>5.12723</v>
      </c>
      <c r="J791" t="s">
        <v>74</v>
      </c>
      <c r="K791" t="s">
        <v>485</v>
      </c>
      <c r="L791" s="912">
        <v>59.9</v>
      </c>
      <c r="M791">
        <v>45.9</v>
      </c>
      <c r="N791" s="912">
        <v>1.3050108932461875</v>
      </c>
      <c r="O791" t="s">
        <v>127</v>
      </c>
      <c r="P791" t="s">
        <v>470</v>
      </c>
      <c r="Q791" t="s">
        <v>127</v>
      </c>
      <c r="R791">
        <v>180</v>
      </c>
      <c r="AA791">
        <v>95.61</v>
      </c>
      <c r="AB791">
        <v>67.94</v>
      </c>
      <c r="AC791" s="784">
        <v>96.089632164977843</v>
      </c>
      <c r="AD791" s="1150"/>
      <c r="AE791" s="1150"/>
      <c r="AF791" s="1150"/>
      <c r="AG791" s="1150"/>
      <c r="AH791" s="1150"/>
      <c r="AI791" s="1150"/>
      <c r="AJ791" s="1150"/>
      <c r="AK791" s="1150"/>
      <c r="AL791" s="1150"/>
      <c r="AM791" s="1150"/>
      <c r="AN791" s="1150"/>
      <c r="AO791" s="1150"/>
      <c r="AP791" s="1150">
        <v>0.197767479790944</v>
      </c>
      <c r="AQ791" s="1150">
        <v>0.19745127883725699</v>
      </c>
      <c r="AR791" s="1150">
        <v>0.23036977348016799</v>
      </c>
      <c r="AS791" s="1150">
        <v>0.216104097651237</v>
      </c>
    </row>
    <row r="792" spans="1:45" x14ac:dyDescent="0.2">
      <c r="A792">
        <v>62560</v>
      </c>
      <c r="B792" t="s">
        <v>1241</v>
      </c>
      <c r="C792" s="783">
        <v>43830</v>
      </c>
      <c r="D792">
        <v>2019</v>
      </c>
      <c r="E792" t="s">
        <v>72</v>
      </c>
      <c r="F792" t="s">
        <v>29</v>
      </c>
      <c r="G792" s="912">
        <v>42.167240999999997</v>
      </c>
      <c r="H792" s="912">
        <v>-120.408271</v>
      </c>
      <c r="I792" s="912">
        <v>4.7202630000000001</v>
      </c>
      <c r="J792" t="s">
        <v>74</v>
      </c>
      <c r="K792" t="s">
        <v>479</v>
      </c>
      <c r="L792" s="912">
        <v>60.7</v>
      </c>
      <c r="M792">
        <v>47.3</v>
      </c>
      <c r="N792" s="912">
        <v>1.2832980972515857</v>
      </c>
      <c r="O792" t="s">
        <v>127</v>
      </c>
      <c r="P792" t="s">
        <v>470</v>
      </c>
      <c r="Q792" t="s">
        <v>127</v>
      </c>
      <c r="R792">
        <v>180</v>
      </c>
      <c r="Y792">
        <v>39.07</v>
      </c>
      <c r="Z792">
        <v>14.26</v>
      </c>
      <c r="AA792">
        <v>56.26</v>
      </c>
      <c r="AB792">
        <v>41.2</v>
      </c>
      <c r="AC792" s="784"/>
      <c r="AD792" s="1150"/>
      <c r="AE792" s="1150"/>
      <c r="AF792" s="1150"/>
      <c r="AG792" s="1150"/>
      <c r="AH792" s="1150"/>
      <c r="AI792" s="1150"/>
      <c r="AJ792" s="1150"/>
      <c r="AK792" s="1150"/>
      <c r="AL792" s="1150"/>
      <c r="AM792" s="1150"/>
      <c r="AN792" s="1150"/>
      <c r="AO792" s="1150"/>
      <c r="AP792" s="1150">
        <v>0.24479449469918399</v>
      </c>
      <c r="AQ792" s="1150">
        <v>0.246782897467829</v>
      </c>
      <c r="AR792" s="1150">
        <v>0.28136735304623101</v>
      </c>
      <c r="AS792" s="1150">
        <v>0.25422832980972498</v>
      </c>
    </row>
    <row r="793" spans="1:45" x14ac:dyDescent="0.2">
      <c r="A793">
        <v>60125</v>
      </c>
      <c r="B793" t="s">
        <v>1240</v>
      </c>
      <c r="C793" s="783">
        <v>43727</v>
      </c>
      <c r="D793">
        <v>2019</v>
      </c>
      <c r="E793" t="s">
        <v>11</v>
      </c>
      <c r="F793" t="s">
        <v>11</v>
      </c>
      <c r="G793" s="912">
        <v>21.619630999999998</v>
      </c>
      <c r="H793" s="912">
        <v>-158.05063100000001</v>
      </c>
      <c r="I793" s="912">
        <v>5.3295659999999998</v>
      </c>
      <c r="J793" t="s">
        <v>74</v>
      </c>
      <c r="K793" t="s">
        <v>485</v>
      </c>
      <c r="L793" s="912">
        <v>62.7</v>
      </c>
      <c r="M793">
        <v>48.75</v>
      </c>
      <c r="N793" s="912">
        <v>1.2861538461538462</v>
      </c>
      <c r="O793" t="s">
        <v>127</v>
      </c>
      <c r="P793" t="s">
        <v>470</v>
      </c>
      <c r="Q793" t="s">
        <v>127</v>
      </c>
      <c r="R793">
        <v>180</v>
      </c>
      <c r="S793" t="s">
        <v>596</v>
      </c>
      <c r="AA793">
        <v>128.09</v>
      </c>
      <c r="AB793">
        <v>90.51</v>
      </c>
      <c r="AC793" s="784">
        <v>101.17120688763237</v>
      </c>
      <c r="AD793" s="1150"/>
      <c r="AE793" s="1150"/>
      <c r="AF793" s="1150"/>
      <c r="AG793" s="1150"/>
      <c r="AH793" s="1150"/>
      <c r="AI793" s="1150"/>
      <c r="AJ793" s="1150"/>
      <c r="AK793" s="1150"/>
      <c r="AL793" s="1150"/>
      <c r="AM793" s="1150"/>
      <c r="AN793" s="1150"/>
      <c r="AO793" s="1150"/>
      <c r="AP793" s="1150">
        <v>0.183290119326419</v>
      </c>
      <c r="AQ793" s="1150">
        <v>0.182168483831888</v>
      </c>
      <c r="AR793" s="1150">
        <v>0.17877178268567701</v>
      </c>
      <c r="AS793" s="1150">
        <v>0.16817234515864601</v>
      </c>
    </row>
    <row r="794" spans="1:45" x14ac:dyDescent="0.2">
      <c r="A794">
        <v>61657</v>
      </c>
      <c r="B794" t="s">
        <v>1239</v>
      </c>
      <c r="C794" s="783">
        <v>43585</v>
      </c>
      <c r="D794">
        <v>2019</v>
      </c>
      <c r="E794" t="s">
        <v>73</v>
      </c>
      <c r="F794" t="s">
        <v>27</v>
      </c>
      <c r="G794" s="912">
        <v>27.929721000000001</v>
      </c>
      <c r="H794" s="912">
        <v>-81.863709999999998</v>
      </c>
      <c r="I794" s="912">
        <v>4.9988849999999996</v>
      </c>
      <c r="J794" t="s">
        <v>74</v>
      </c>
      <c r="K794" t="s">
        <v>485</v>
      </c>
      <c r="L794" s="912">
        <v>58</v>
      </c>
      <c r="M794">
        <v>49.6</v>
      </c>
      <c r="N794" s="912">
        <v>1.1693548387096775</v>
      </c>
      <c r="O794" t="s">
        <v>127</v>
      </c>
      <c r="P794" t="s">
        <v>470</v>
      </c>
      <c r="Q794" t="s">
        <v>127</v>
      </c>
      <c r="R794">
        <v>180</v>
      </c>
      <c r="Y794">
        <v>19.77</v>
      </c>
      <c r="Z794">
        <v>29.97</v>
      </c>
      <c r="AA794">
        <v>59.12</v>
      </c>
      <c r="AB794">
        <v>43.6</v>
      </c>
      <c r="AC794" s="784"/>
      <c r="AD794" s="1150"/>
      <c r="AE794" s="1150"/>
      <c r="AF794" s="1150"/>
      <c r="AG794" s="1150"/>
      <c r="AH794" s="1150"/>
      <c r="AI794" s="1150"/>
      <c r="AJ794" s="1150"/>
      <c r="AK794" s="1150"/>
      <c r="AL794" s="1150"/>
      <c r="AM794" s="1150"/>
      <c r="AN794" s="1150"/>
      <c r="AO794" s="1150"/>
      <c r="AP794" s="1150">
        <v>0.19132812643741601</v>
      </c>
      <c r="AQ794" s="1150">
        <v>0.21822794151561201</v>
      </c>
      <c r="AR794" s="1150">
        <v>0.21517918915179099</v>
      </c>
      <c r="AS794" s="1150">
        <v>0.20660949698040901</v>
      </c>
    </row>
    <row r="795" spans="1:45" x14ac:dyDescent="0.2">
      <c r="A795">
        <v>63579</v>
      </c>
      <c r="B795" t="s">
        <v>1238</v>
      </c>
      <c r="C795" s="783">
        <v>43830</v>
      </c>
      <c r="D795">
        <v>2019</v>
      </c>
      <c r="E795" t="s">
        <v>72</v>
      </c>
      <c r="F795" t="s">
        <v>13</v>
      </c>
      <c r="G795" s="912">
        <v>35.016309999999997</v>
      </c>
      <c r="H795" s="912">
        <v>-106.09842999999999</v>
      </c>
      <c r="I795" s="912">
        <v>5.4387540000000003</v>
      </c>
      <c r="J795" t="s">
        <v>74</v>
      </c>
      <c r="K795" t="s">
        <v>479</v>
      </c>
      <c r="L795" s="912">
        <v>67.7</v>
      </c>
      <c r="M795">
        <v>50</v>
      </c>
      <c r="N795" s="912">
        <v>1.3540000000000001</v>
      </c>
      <c r="O795" t="s">
        <v>127</v>
      </c>
      <c r="P795" t="s">
        <v>470</v>
      </c>
      <c r="Q795" t="s">
        <v>127</v>
      </c>
      <c r="R795">
        <v>180</v>
      </c>
      <c r="Y795">
        <v>29.53</v>
      </c>
      <c r="Z795">
        <v>13.62</v>
      </c>
      <c r="AA795">
        <v>34.97</v>
      </c>
      <c r="AB795">
        <v>26.51</v>
      </c>
      <c r="AC795" s="784">
        <v>26.512856014175373</v>
      </c>
      <c r="AD795" s="1150"/>
      <c r="AE795" s="1150"/>
      <c r="AF795" s="1150"/>
      <c r="AG795" s="1150"/>
      <c r="AH795" s="1150"/>
      <c r="AI795" s="1150"/>
      <c r="AJ795" s="1150"/>
      <c r="AK795" s="1150"/>
      <c r="AL795" s="1150"/>
      <c r="AM795" s="1150"/>
      <c r="AN795" s="1150"/>
      <c r="AO795" s="1150"/>
      <c r="AP795" s="1150">
        <v>0.32024817850637499</v>
      </c>
      <c r="AQ795" s="1150">
        <v>0.32294977168949701</v>
      </c>
      <c r="AR795" s="1150">
        <v>0.31540867579908599</v>
      </c>
      <c r="AS795" s="1150">
        <v>0.32129908675799002</v>
      </c>
    </row>
    <row r="796" spans="1:45" x14ac:dyDescent="0.2">
      <c r="A796">
        <v>62163</v>
      </c>
      <c r="B796" t="s">
        <v>1718</v>
      </c>
      <c r="C796" s="783">
        <v>43830</v>
      </c>
      <c r="D796">
        <v>2019</v>
      </c>
      <c r="E796" t="s">
        <v>73</v>
      </c>
      <c r="F796" t="s">
        <v>55</v>
      </c>
      <c r="G796" s="912">
        <v>32.449921000000003</v>
      </c>
      <c r="H796" s="912">
        <v>-88.553431000000003</v>
      </c>
      <c r="I796" s="912">
        <v>4.6158669999999997</v>
      </c>
      <c r="J796" t="s">
        <v>74</v>
      </c>
      <c r="K796" t="s">
        <v>479</v>
      </c>
      <c r="L796" s="912">
        <v>75</v>
      </c>
      <c r="M796">
        <v>52.5</v>
      </c>
      <c r="N796" s="912">
        <v>1.4285714285714286</v>
      </c>
      <c r="O796" t="s">
        <v>127</v>
      </c>
      <c r="P796" t="s">
        <v>470</v>
      </c>
      <c r="Q796" t="s">
        <v>127</v>
      </c>
      <c r="R796">
        <v>180</v>
      </c>
      <c r="Y796">
        <v>29.68</v>
      </c>
      <c r="Z796">
        <v>35.68</v>
      </c>
      <c r="AA796">
        <v>37.4</v>
      </c>
      <c r="AB796">
        <v>29.02</v>
      </c>
      <c r="AC796" s="784">
        <v>39.878841277519989</v>
      </c>
      <c r="AD796" s="1150"/>
      <c r="AE796" s="1150"/>
      <c r="AF796" s="1150"/>
      <c r="AG796" s="1150"/>
      <c r="AH796" s="1150"/>
      <c r="AI796" s="1150"/>
      <c r="AJ796" s="1150"/>
      <c r="AK796" s="1150"/>
      <c r="AL796" s="1150"/>
      <c r="AM796" s="1150"/>
      <c r="AN796" s="1150"/>
      <c r="AO796" s="1150"/>
      <c r="AP796" s="1150">
        <v>0.26990586781160503</v>
      </c>
      <c r="AQ796" s="1150">
        <v>0.25936725375081499</v>
      </c>
      <c r="AR796" s="1150">
        <v>0.27835181561208899</v>
      </c>
      <c r="AS796" s="1150">
        <v>0.26931724287888598</v>
      </c>
    </row>
    <row r="797" spans="1:45" x14ac:dyDescent="0.2">
      <c r="A797">
        <v>61666</v>
      </c>
      <c r="B797" t="s">
        <v>1237</v>
      </c>
      <c r="C797" s="783">
        <v>43555</v>
      </c>
      <c r="D797">
        <v>2019</v>
      </c>
      <c r="E797" t="s">
        <v>73</v>
      </c>
      <c r="F797" t="s">
        <v>27</v>
      </c>
      <c r="G797" s="912">
        <v>27.914470999999999</v>
      </c>
      <c r="H797" s="912">
        <v>-81.808250999999998</v>
      </c>
      <c r="I797" s="912">
        <v>4.9988849999999996</v>
      </c>
      <c r="J797" t="s">
        <v>74</v>
      </c>
      <c r="K797" t="s">
        <v>485</v>
      </c>
      <c r="L797" s="912">
        <v>64.8</v>
      </c>
      <c r="M797">
        <v>55</v>
      </c>
      <c r="N797" s="912">
        <v>1.1781818181818182</v>
      </c>
      <c r="O797" t="s">
        <v>127</v>
      </c>
      <c r="P797" t="s">
        <v>470</v>
      </c>
      <c r="Q797" t="s">
        <v>127</v>
      </c>
      <c r="R797">
        <v>180</v>
      </c>
      <c r="Y797">
        <v>19.77</v>
      </c>
      <c r="Z797">
        <v>32.909999999999997</v>
      </c>
      <c r="AA797">
        <v>63.3</v>
      </c>
      <c r="AB797">
        <v>46.69</v>
      </c>
      <c r="AC797" s="784"/>
      <c r="AD797" s="1150"/>
      <c r="AE797" s="1150"/>
      <c r="AF797" s="1150"/>
      <c r="AG797" s="1150"/>
      <c r="AH797" s="1150"/>
      <c r="AI797" s="1150"/>
      <c r="AJ797" s="1150"/>
      <c r="AK797" s="1150"/>
      <c r="AL797" s="1150"/>
      <c r="AM797" s="1150"/>
      <c r="AN797" s="1150"/>
      <c r="AO797" s="1150"/>
      <c r="AP797" s="1150">
        <v>0.21279870522709399</v>
      </c>
      <c r="AQ797" s="1150">
        <v>0.228671101000609</v>
      </c>
      <c r="AR797" s="1150">
        <v>0.20534963651649199</v>
      </c>
      <c r="AS797" s="1150">
        <v>0.18962224989622201</v>
      </c>
    </row>
    <row r="798" spans="1:45" x14ac:dyDescent="0.2">
      <c r="A798">
        <v>62399</v>
      </c>
      <c r="B798" t="s">
        <v>1236</v>
      </c>
      <c r="C798" s="783">
        <v>43769</v>
      </c>
      <c r="D798">
        <v>2019</v>
      </c>
      <c r="E798" t="s">
        <v>72</v>
      </c>
      <c r="F798" t="s">
        <v>259</v>
      </c>
      <c r="G798" s="912">
        <v>41.769970999999998</v>
      </c>
      <c r="H798" s="912">
        <v>-111.061391</v>
      </c>
      <c r="I798" s="912">
        <v>4.5123819999999997</v>
      </c>
      <c r="J798" t="s">
        <v>74</v>
      </c>
      <c r="K798" t="s">
        <v>485</v>
      </c>
      <c r="L798" s="912">
        <v>76.3</v>
      </c>
      <c r="M798">
        <v>57.6</v>
      </c>
      <c r="N798" s="912">
        <v>1.3246527777777777</v>
      </c>
      <c r="O798" t="s">
        <v>127</v>
      </c>
      <c r="P798" t="s">
        <v>470</v>
      </c>
      <c r="Q798" t="s">
        <v>127</v>
      </c>
      <c r="R798">
        <v>180</v>
      </c>
      <c r="Y798">
        <v>36.25</v>
      </c>
      <c r="Z798">
        <v>20.11</v>
      </c>
      <c r="AA798">
        <v>58.8</v>
      </c>
      <c r="AB798">
        <v>43.11</v>
      </c>
      <c r="AC798" s="784"/>
      <c r="AD798" s="1150"/>
      <c r="AE798" s="1150"/>
      <c r="AF798" s="1150"/>
      <c r="AG798" s="1150"/>
      <c r="AH798" s="1150"/>
      <c r="AI798" s="1150"/>
      <c r="AJ798" s="1150"/>
      <c r="AK798" s="1150"/>
      <c r="AL798" s="1150"/>
      <c r="AM798" s="1150"/>
      <c r="AN798" s="1150"/>
      <c r="AO798" s="1150"/>
      <c r="AP798" s="1150">
        <v>0.29418624139850202</v>
      </c>
      <c r="AQ798" s="1150">
        <v>0.23939109271943099</v>
      </c>
      <c r="AR798" s="1150">
        <v>0.24845216577879201</v>
      </c>
      <c r="AS798" s="1150">
        <v>0.243735334221207</v>
      </c>
    </row>
    <row r="799" spans="1:45" x14ac:dyDescent="0.2">
      <c r="A799">
        <v>61656</v>
      </c>
      <c r="B799" t="s">
        <v>1235</v>
      </c>
      <c r="C799" s="783">
        <v>43496</v>
      </c>
      <c r="D799">
        <v>2019</v>
      </c>
      <c r="E799" t="s">
        <v>73</v>
      </c>
      <c r="F799" t="s">
        <v>27</v>
      </c>
      <c r="G799" s="912">
        <v>27.681508000000001</v>
      </c>
      <c r="H799" s="912">
        <v>-82.206760000000003</v>
      </c>
      <c r="I799" s="912">
        <v>4.9986280000000001</v>
      </c>
      <c r="J799" t="s">
        <v>74</v>
      </c>
      <c r="K799" t="s">
        <v>485</v>
      </c>
      <c r="L799" s="912">
        <v>71.400000000000006</v>
      </c>
      <c r="M799">
        <v>61.1</v>
      </c>
      <c r="N799" s="912">
        <v>1.1685761047463177</v>
      </c>
      <c r="O799" t="s">
        <v>127</v>
      </c>
      <c r="P799" t="s">
        <v>470</v>
      </c>
      <c r="Q799" t="s">
        <v>127</v>
      </c>
      <c r="R799">
        <v>180</v>
      </c>
      <c r="Y799">
        <v>19.72</v>
      </c>
      <c r="Z799">
        <v>33.44</v>
      </c>
      <c r="AA799">
        <v>64.540000000000006</v>
      </c>
      <c r="AB799">
        <v>47.68</v>
      </c>
      <c r="AC799" s="784"/>
      <c r="AD799" s="1150"/>
      <c r="AE799" s="1150"/>
      <c r="AF799" s="1150"/>
      <c r="AG799" s="1150"/>
      <c r="AH799" s="1150"/>
      <c r="AI799" s="1150"/>
      <c r="AJ799" s="1150"/>
      <c r="AK799" s="1150"/>
      <c r="AL799" s="1150"/>
      <c r="AM799" s="1150"/>
      <c r="AN799" s="1150"/>
      <c r="AO799" s="1150"/>
      <c r="AP799" s="1150">
        <v>0.22148587373561199</v>
      </c>
      <c r="AQ799" s="1150">
        <v>0.22973043666718901</v>
      </c>
      <c r="AR799" s="1150">
        <v>0.20933756324312999</v>
      </c>
      <c r="AS799" s="1150">
        <v>0.178560485468092</v>
      </c>
    </row>
    <row r="800" spans="1:45" x14ac:dyDescent="0.2">
      <c r="A800">
        <v>62678</v>
      </c>
      <c r="B800" t="s">
        <v>1234</v>
      </c>
      <c r="C800" s="783">
        <v>43830</v>
      </c>
      <c r="D800">
        <v>2019</v>
      </c>
      <c r="E800" t="s">
        <v>73</v>
      </c>
      <c r="F800" t="s">
        <v>52</v>
      </c>
      <c r="G800" s="912">
        <v>34.682451</v>
      </c>
      <c r="H800" s="912">
        <v>-77.983250999999996</v>
      </c>
      <c r="I800" s="912">
        <v>4.4983930000000001</v>
      </c>
      <c r="J800" t="s">
        <v>74</v>
      </c>
      <c r="K800" t="s">
        <v>485</v>
      </c>
      <c r="L800" s="912">
        <v>105.60527999999999</v>
      </c>
      <c r="M800">
        <v>70.099999999999994</v>
      </c>
      <c r="N800" s="912">
        <v>1.506494721825963</v>
      </c>
      <c r="O800" t="s">
        <v>127</v>
      </c>
      <c r="P800" t="s">
        <v>470</v>
      </c>
      <c r="Q800" t="s">
        <v>127</v>
      </c>
      <c r="R800">
        <v>204</v>
      </c>
      <c r="Y800">
        <v>31.54</v>
      </c>
      <c r="Z800">
        <v>10.59</v>
      </c>
      <c r="AA800">
        <v>59.71</v>
      </c>
      <c r="AB800">
        <v>44.94</v>
      </c>
      <c r="AC800" s="784"/>
      <c r="AD800" s="1150"/>
      <c r="AE800" s="1150"/>
      <c r="AF800" s="1150"/>
      <c r="AG800" s="1150"/>
      <c r="AH800" s="1150"/>
      <c r="AI800" s="1150"/>
      <c r="AJ800" s="1150"/>
      <c r="AK800" s="1150"/>
      <c r="AL800" s="1150"/>
      <c r="AM800" s="1150"/>
      <c r="AN800" s="1150"/>
      <c r="AO800" s="1150"/>
      <c r="AP800" s="1150">
        <v>0.222065992116388</v>
      </c>
      <c r="AQ800" s="1150">
        <v>0.23668731557657299</v>
      </c>
      <c r="AR800" s="1150">
        <v>0.23247773891179599</v>
      </c>
      <c r="AS800" s="1150">
        <v>0.21969919032823201</v>
      </c>
    </row>
    <row r="801" spans="1:45" x14ac:dyDescent="0.2">
      <c r="A801">
        <v>61701</v>
      </c>
      <c r="B801" t="s">
        <v>1233</v>
      </c>
      <c r="C801" s="783">
        <v>43830</v>
      </c>
      <c r="D801">
        <v>2019</v>
      </c>
      <c r="E801" t="s">
        <v>73</v>
      </c>
      <c r="F801" t="s">
        <v>260</v>
      </c>
      <c r="G801" s="912">
        <v>32.564881</v>
      </c>
      <c r="H801" s="912">
        <v>-80.731441000000004</v>
      </c>
      <c r="I801" s="912">
        <v>4.7096730000000004</v>
      </c>
      <c r="J801" t="s">
        <v>74</v>
      </c>
      <c r="K801" t="s">
        <v>485</v>
      </c>
      <c r="L801" s="912">
        <v>93</v>
      </c>
      <c r="M801">
        <v>72.5</v>
      </c>
      <c r="N801" s="912">
        <v>1.2827586206896551</v>
      </c>
      <c r="O801" t="s">
        <v>127</v>
      </c>
      <c r="P801" t="s">
        <v>470</v>
      </c>
      <c r="Q801" t="s">
        <v>127</v>
      </c>
      <c r="R801">
        <v>182</v>
      </c>
      <c r="Y801">
        <v>32.270000000000003</v>
      </c>
      <c r="Z801">
        <v>25.02</v>
      </c>
      <c r="AA801">
        <v>68.760000000000005</v>
      </c>
      <c r="AB801">
        <v>51.3</v>
      </c>
      <c r="AC801" s="784"/>
      <c r="AD801" s="1150"/>
      <c r="AE801" s="1150"/>
      <c r="AF801" s="1150"/>
      <c r="AG801" s="1150"/>
      <c r="AH801" s="1150"/>
      <c r="AI801" s="1150"/>
      <c r="AJ801" s="1150"/>
      <c r="AK801" s="1150"/>
      <c r="AL801" s="1150"/>
      <c r="AM801" s="1150"/>
      <c r="AN801" s="1150"/>
      <c r="AO801" s="1150"/>
      <c r="AP801" s="1150">
        <v>0.23546416682369201</v>
      </c>
      <c r="AQ801" s="1150">
        <v>0.23769012753897001</v>
      </c>
      <c r="AR801" s="1150">
        <v>0.21189104078097901</v>
      </c>
      <c r="AS801" s="1150">
        <v>0.16411746181703599</v>
      </c>
    </row>
    <row r="802" spans="1:45" x14ac:dyDescent="0.2">
      <c r="A802">
        <v>61663</v>
      </c>
      <c r="B802" t="s">
        <v>1232</v>
      </c>
      <c r="C802" s="783">
        <v>43496</v>
      </c>
      <c r="D802">
        <v>2019</v>
      </c>
      <c r="E802" t="s">
        <v>73</v>
      </c>
      <c r="F802" t="s">
        <v>27</v>
      </c>
      <c r="G802" s="912">
        <v>27.753271999999999</v>
      </c>
      <c r="H802" s="912">
        <v>-82.164659999999998</v>
      </c>
      <c r="I802" s="912">
        <v>5.0124820000000003</v>
      </c>
      <c r="J802" t="s">
        <v>74</v>
      </c>
      <c r="K802" t="s">
        <v>485</v>
      </c>
      <c r="L802" s="912">
        <v>87.2</v>
      </c>
      <c r="M802">
        <v>74.5</v>
      </c>
      <c r="N802" s="912">
        <v>1.1704697986577182</v>
      </c>
      <c r="O802" t="s">
        <v>127</v>
      </c>
      <c r="P802" t="s">
        <v>470</v>
      </c>
      <c r="Q802" t="s">
        <v>127</v>
      </c>
      <c r="R802">
        <v>180</v>
      </c>
      <c r="Y802">
        <v>19.68</v>
      </c>
      <c r="Z802">
        <v>31.39</v>
      </c>
      <c r="AA802">
        <v>61.92</v>
      </c>
      <c r="AB802">
        <v>45.63</v>
      </c>
      <c r="AC802" s="784"/>
      <c r="AD802" s="1150"/>
      <c r="AE802" s="1150"/>
      <c r="AF802" s="1150"/>
      <c r="AG802" s="1150"/>
      <c r="AH802" s="1150"/>
      <c r="AI802" s="1150"/>
      <c r="AJ802" s="1150"/>
      <c r="AK802" s="1150"/>
      <c r="AL802" s="1150"/>
      <c r="AM802" s="1150"/>
      <c r="AN802" s="1150"/>
      <c r="AO802" s="1150"/>
      <c r="AP802" s="1150">
        <v>0.21896125964230201</v>
      </c>
      <c r="AQ802" s="1150">
        <v>0.23384664889215701</v>
      </c>
      <c r="AR802" s="1150">
        <v>0.226793539885385</v>
      </c>
      <c r="AS802" s="1150">
        <v>0.193057215531243</v>
      </c>
    </row>
    <row r="803" spans="1:45" x14ac:dyDescent="0.2">
      <c r="A803">
        <v>61763</v>
      </c>
      <c r="B803" t="s">
        <v>1231</v>
      </c>
      <c r="C803" s="783">
        <v>43496</v>
      </c>
      <c r="D803">
        <v>2019</v>
      </c>
      <c r="E803" t="s">
        <v>73</v>
      </c>
      <c r="F803" t="s">
        <v>27</v>
      </c>
      <c r="G803" s="912">
        <v>30.279765999999999</v>
      </c>
      <c r="H803" s="912">
        <v>-82.779690000000002</v>
      </c>
      <c r="I803" s="912">
        <v>4.7770630000000001</v>
      </c>
      <c r="J803" t="s">
        <v>74</v>
      </c>
      <c r="K803" t="s">
        <v>479</v>
      </c>
      <c r="L803" s="912">
        <v>113.24</v>
      </c>
      <c r="M803">
        <v>74.5</v>
      </c>
      <c r="N803" s="912">
        <v>1.52</v>
      </c>
      <c r="O803" t="s">
        <v>486</v>
      </c>
      <c r="P803" t="s">
        <v>486</v>
      </c>
      <c r="Q803">
        <v>20</v>
      </c>
      <c r="R803">
        <v>195</v>
      </c>
      <c r="S803" t="s">
        <v>582</v>
      </c>
      <c r="T803" t="s">
        <v>1205</v>
      </c>
      <c r="U803" t="s">
        <v>2970</v>
      </c>
      <c r="V803">
        <v>2021</v>
      </c>
      <c r="W803">
        <v>30</v>
      </c>
      <c r="X803">
        <v>75</v>
      </c>
      <c r="Y803">
        <v>31.3</v>
      </c>
      <c r="Z803">
        <v>29.76</v>
      </c>
      <c r="AA803">
        <v>50.8</v>
      </c>
      <c r="AB803">
        <v>39.229999999999997</v>
      </c>
      <c r="AC803" s="784"/>
      <c r="AD803" s="1150"/>
      <c r="AE803" s="1150"/>
      <c r="AF803" s="1150"/>
      <c r="AG803" s="1150"/>
      <c r="AH803" s="1150"/>
      <c r="AI803" s="1150"/>
      <c r="AJ803" s="1150"/>
      <c r="AK803" s="1150"/>
      <c r="AL803" s="1150"/>
      <c r="AM803" s="1150"/>
      <c r="AN803" s="1150"/>
      <c r="AO803" s="1150"/>
      <c r="AP803" s="1150">
        <v>0.23276915930123099</v>
      </c>
      <c r="AQ803" s="1150">
        <v>0.220351812693451</v>
      </c>
      <c r="AR803" s="1150">
        <v>0.23061199472893801</v>
      </c>
      <c r="AS803" s="1150">
        <v>0.215082283717936</v>
      </c>
    </row>
    <row r="804" spans="1:45" x14ac:dyDescent="0.2">
      <c r="A804">
        <v>61766</v>
      </c>
      <c r="B804" t="s">
        <v>1230</v>
      </c>
      <c r="C804" s="783">
        <v>43496</v>
      </c>
      <c r="D804">
        <v>2019</v>
      </c>
      <c r="E804" t="s">
        <v>73</v>
      </c>
      <c r="F804" t="s">
        <v>27</v>
      </c>
      <c r="G804" s="912">
        <v>25.644641</v>
      </c>
      <c r="H804" s="912">
        <v>-80.487751000000003</v>
      </c>
      <c r="I804" s="912">
        <v>4.9810879999999997</v>
      </c>
      <c r="J804" t="s">
        <v>74</v>
      </c>
      <c r="K804" t="s">
        <v>479</v>
      </c>
      <c r="L804" s="912">
        <v>113.24</v>
      </c>
      <c r="M804">
        <v>74.5</v>
      </c>
      <c r="N804" s="912">
        <v>1.52</v>
      </c>
      <c r="O804" t="s">
        <v>486</v>
      </c>
      <c r="P804" t="s">
        <v>486</v>
      </c>
      <c r="Q804">
        <v>20</v>
      </c>
      <c r="R804">
        <v>195</v>
      </c>
      <c r="Y804">
        <v>30.65</v>
      </c>
      <c r="Z804">
        <v>37.200000000000003</v>
      </c>
      <c r="AA804">
        <v>48.96</v>
      </c>
      <c r="AB804">
        <v>38.119999999999997</v>
      </c>
      <c r="AC804" s="784"/>
      <c r="AD804" s="1150"/>
      <c r="AE804" s="1150"/>
      <c r="AF804" s="1150"/>
      <c r="AG804" s="1150"/>
      <c r="AH804" s="1150"/>
      <c r="AI804" s="1150"/>
      <c r="AJ804" s="1150"/>
      <c r="AK804" s="1150"/>
      <c r="AL804" s="1150"/>
      <c r="AM804" s="1150"/>
      <c r="AN804" s="1150"/>
      <c r="AO804" s="1150"/>
      <c r="AP804" s="1150">
        <v>0.23417348198677199</v>
      </c>
      <c r="AQ804" s="1150">
        <v>0.23256106156722101</v>
      </c>
      <c r="AR804" s="1150">
        <v>0.220318102417946</v>
      </c>
      <c r="AS804" s="1150">
        <v>0.21046244368851699</v>
      </c>
    </row>
    <row r="805" spans="1:45" x14ac:dyDescent="0.2">
      <c r="A805">
        <v>61767</v>
      </c>
      <c r="B805" t="s">
        <v>1229</v>
      </c>
      <c r="C805" s="783">
        <v>43496</v>
      </c>
      <c r="D805">
        <v>2019</v>
      </c>
      <c r="E805" t="s">
        <v>73</v>
      </c>
      <c r="F805" t="s">
        <v>27</v>
      </c>
      <c r="G805" s="912">
        <v>29.012611</v>
      </c>
      <c r="H805" s="912">
        <v>-81.100470999999999</v>
      </c>
      <c r="I805" s="912">
        <v>4.8070529999999998</v>
      </c>
      <c r="J805" t="s">
        <v>74</v>
      </c>
      <c r="K805" t="s">
        <v>479</v>
      </c>
      <c r="L805" s="912">
        <v>113.24</v>
      </c>
      <c r="M805">
        <v>74.5</v>
      </c>
      <c r="N805" s="912">
        <v>1.52</v>
      </c>
      <c r="O805" t="s">
        <v>486</v>
      </c>
      <c r="P805" t="s">
        <v>486</v>
      </c>
      <c r="Q805">
        <v>20</v>
      </c>
      <c r="R805">
        <v>195</v>
      </c>
      <c r="Y805">
        <v>30.73</v>
      </c>
      <c r="Z805">
        <v>29.31</v>
      </c>
      <c r="AA805">
        <v>54.72</v>
      </c>
      <c r="AB805">
        <v>42.21</v>
      </c>
      <c r="AC805" s="784"/>
      <c r="AD805" s="1150"/>
      <c r="AE805" s="1150"/>
      <c r="AF805" s="1150"/>
      <c r="AG805" s="1150"/>
      <c r="AH805" s="1150"/>
      <c r="AI805" s="1150"/>
      <c r="AJ805" s="1150"/>
      <c r="AK805" s="1150"/>
      <c r="AL805" s="1150"/>
      <c r="AM805" s="1150"/>
      <c r="AN805" s="1150"/>
      <c r="AO805" s="1150"/>
      <c r="AP805" s="1150">
        <v>0.22212748010415501</v>
      </c>
      <c r="AQ805" s="1150">
        <v>0.22324017039011901</v>
      </c>
      <c r="AR805" s="1150">
        <v>0.20657656829395299</v>
      </c>
      <c r="AS805" s="1150">
        <v>0.200496460421072</v>
      </c>
    </row>
    <row r="806" spans="1:45" x14ac:dyDescent="0.2">
      <c r="A806">
        <v>61768</v>
      </c>
      <c r="B806" t="s">
        <v>1228</v>
      </c>
      <c r="C806" s="783">
        <v>43496</v>
      </c>
      <c r="D806">
        <v>2019</v>
      </c>
      <c r="E806" t="s">
        <v>73</v>
      </c>
      <c r="F806" t="s">
        <v>27</v>
      </c>
      <c r="G806" s="912">
        <v>27.488651000000001</v>
      </c>
      <c r="H806" s="912">
        <v>-80.443110000000004</v>
      </c>
      <c r="I806" s="912">
        <v>4.9338379999999997</v>
      </c>
      <c r="J806" t="s">
        <v>74</v>
      </c>
      <c r="K806" t="s">
        <v>479</v>
      </c>
      <c r="L806" s="912">
        <v>113.24</v>
      </c>
      <c r="M806">
        <v>74.5</v>
      </c>
      <c r="N806" s="912">
        <v>1.52</v>
      </c>
      <c r="O806" t="s">
        <v>486</v>
      </c>
      <c r="P806" t="s">
        <v>486</v>
      </c>
      <c r="Q806">
        <v>20</v>
      </c>
      <c r="R806">
        <v>195</v>
      </c>
      <c r="Y806">
        <v>30.85</v>
      </c>
      <c r="Z806">
        <v>32.4</v>
      </c>
      <c r="AA806">
        <v>47.28</v>
      </c>
      <c r="AB806">
        <v>36.700000000000003</v>
      </c>
      <c r="AC806" s="784"/>
      <c r="AD806" s="1150"/>
      <c r="AE806" s="1150"/>
      <c r="AF806" s="1150"/>
      <c r="AG806" s="1150"/>
      <c r="AH806" s="1150"/>
      <c r="AI806" s="1150"/>
      <c r="AJ806" s="1150"/>
      <c r="AK806" s="1150"/>
      <c r="AL806" s="1150"/>
      <c r="AM806" s="1150"/>
      <c r="AN806" s="1150"/>
      <c r="AO806" s="1150"/>
      <c r="AP806" s="1150">
        <v>0.23213194215229599</v>
      </c>
      <c r="AQ806" s="1150">
        <v>0.23766357145046099</v>
      </c>
      <c r="AR806" s="1150">
        <v>0.223488400600655</v>
      </c>
      <c r="AS806" s="1150">
        <v>0.225095767828138</v>
      </c>
    </row>
    <row r="807" spans="1:45" x14ac:dyDescent="0.2">
      <c r="A807">
        <v>61790</v>
      </c>
      <c r="B807" t="s">
        <v>1227</v>
      </c>
      <c r="C807" s="783">
        <v>43769</v>
      </c>
      <c r="D807">
        <v>2019</v>
      </c>
      <c r="E807" t="s">
        <v>73</v>
      </c>
      <c r="F807" t="s">
        <v>260</v>
      </c>
      <c r="G807" s="912">
        <v>33.675680999999997</v>
      </c>
      <c r="H807" s="912">
        <v>-81.747961000000004</v>
      </c>
      <c r="I807" s="912">
        <v>4.5760800000000001</v>
      </c>
      <c r="J807" t="s">
        <v>74</v>
      </c>
      <c r="K807" t="s">
        <v>479</v>
      </c>
      <c r="L807" s="912">
        <v>108.6</v>
      </c>
      <c r="M807">
        <v>74.900000000000006</v>
      </c>
      <c r="N807" s="912">
        <v>1.4499332443257675</v>
      </c>
      <c r="O807" t="s">
        <v>127</v>
      </c>
      <c r="P807" t="s">
        <v>470</v>
      </c>
      <c r="Q807" t="s">
        <v>127</v>
      </c>
      <c r="R807">
        <v>180</v>
      </c>
      <c r="Y807">
        <v>32.340000000000003</v>
      </c>
      <c r="Z807">
        <v>16.440000000000001</v>
      </c>
      <c r="AA807">
        <v>49.29</v>
      </c>
      <c r="AB807">
        <v>37.06</v>
      </c>
      <c r="AC807" s="784">
        <v>33.40751325867781</v>
      </c>
      <c r="AD807" s="1150"/>
      <c r="AE807" s="1150"/>
      <c r="AF807" s="1150"/>
      <c r="AG807" s="1150"/>
      <c r="AH807" s="1150"/>
      <c r="AI807" s="1150"/>
      <c r="AJ807" s="1150"/>
      <c r="AK807" s="1150"/>
      <c r="AL807" s="1150"/>
      <c r="AM807" s="1150"/>
      <c r="AN807" s="1150"/>
      <c r="AO807" s="1150"/>
      <c r="AP807" s="1150">
        <v>0.25203610886160199</v>
      </c>
      <c r="AQ807" s="1150">
        <v>0.258463339246849</v>
      </c>
      <c r="AR807" s="1150">
        <v>0.26378550395961697</v>
      </c>
      <c r="AS807" s="1150">
        <v>0.260578793033024</v>
      </c>
    </row>
    <row r="808" spans="1:45" x14ac:dyDescent="0.2">
      <c r="A808">
        <v>62543</v>
      </c>
      <c r="B808" t="s">
        <v>1226</v>
      </c>
      <c r="C808" s="783">
        <v>43830</v>
      </c>
      <c r="D808">
        <v>2019</v>
      </c>
      <c r="E808" t="s">
        <v>73</v>
      </c>
      <c r="F808" t="s">
        <v>27</v>
      </c>
      <c r="G808" s="912">
        <v>29.635051000000001</v>
      </c>
      <c r="H808" s="912">
        <v>-82.843091000000001</v>
      </c>
      <c r="I808" s="912">
        <v>4.8228429999999998</v>
      </c>
      <c r="J808" t="s">
        <v>74</v>
      </c>
      <c r="K808" t="s">
        <v>479</v>
      </c>
      <c r="L808" s="912">
        <v>104.9</v>
      </c>
      <c r="M808">
        <v>74.900000000000006</v>
      </c>
      <c r="N808" s="912">
        <v>1.4005340453938584</v>
      </c>
      <c r="O808" t="s">
        <v>127</v>
      </c>
      <c r="P808" t="s">
        <v>470</v>
      </c>
      <c r="Q808" t="s">
        <v>127</v>
      </c>
      <c r="R808">
        <v>181</v>
      </c>
      <c r="Y808">
        <v>22.21</v>
      </c>
      <c r="Z808">
        <v>47.64</v>
      </c>
      <c r="AA808">
        <v>54.87</v>
      </c>
      <c r="AB808">
        <v>41.35</v>
      </c>
      <c r="AC808" s="784"/>
      <c r="AD808" s="1150"/>
      <c r="AE808" s="1150"/>
      <c r="AF808" s="1150"/>
      <c r="AG808" s="1150"/>
      <c r="AH808" s="1150"/>
      <c r="AI808" s="1150"/>
      <c r="AJ808" s="1150"/>
      <c r="AK808" s="1150"/>
      <c r="AL808" s="1150"/>
      <c r="AM808" s="1150"/>
      <c r="AN808" s="1150"/>
      <c r="AO808" s="1150"/>
      <c r="AP808" s="1150">
        <v>0.25808090204060702</v>
      </c>
      <c r="AQ808" s="1150">
        <v>0.24643207686351901</v>
      </c>
      <c r="AR808" s="1150">
        <v>0.25227548451207299</v>
      </c>
      <c r="AS808" s="1150">
        <v>0.21479171619998599</v>
      </c>
    </row>
    <row r="809" spans="1:45" x14ac:dyDescent="0.2">
      <c r="A809">
        <v>62679</v>
      </c>
      <c r="B809" t="s">
        <v>1225</v>
      </c>
      <c r="C809" s="783">
        <v>43676</v>
      </c>
      <c r="D809">
        <v>2019</v>
      </c>
      <c r="E809" t="s">
        <v>73</v>
      </c>
      <c r="F809" t="s">
        <v>260</v>
      </c>
      <c r="G809" s="912">
        <v>33.34666</v>
      </c>
      <c r="H809" s="912">
        <v>-80.702077000000003</v>
      </c>
      <c r="I809" s="912">
        <v>4.6359870000000001</v>
      </c>
      <c r="J809" t="s">
        <v>74</v>
      </c>
      <c r="K809" t="s">
        <v>485</v>
      </c>
      <c r="L809" s="912">
        <v>106</v>
      </c>
      <c r="M809">
        <v>74.900000000000006</v>
      </c>
      <c r="N809" s="912">
        <v>1.4152202937249665</v>
      </c>
      <c r="O809" t="s">
        <v>127</v>
      </c>
      <c r="P809" t="s">
        <v>470</v>
      </c>
      <c r="Q809" t="s">
        <v>127</v>
      </c>
      <c r="R809">
        <v>180</v>
      </c>
      <c r="Y809">
        <v>32.25</v>
      </c>
      <c r="Z809">
        <v>21.82</v>
      </c>
      <c r="AA809">
        <v>61</v>
      </c>
      <c r="AB809">
        <v>45.92</v>
      </c>
      <c r="AC809" s="784"/>
      <c r="AD809" s="1150"/>
      <c r="AE809" s="1150"/>
      <c r="AF809" s="1150"/>
      <c r="AG809" s="1150"/>
      <c r="AH809" s="1150"/>
      <c r="AI809" s="1150"/>
      <c r="AJ809" s="1150"/>
      <c r="AK809" s="1150"/>
      <c r="AL809" s="1150"/>
      <c r="AM809" s="1150"/>
      <c r="AN809" s="1150"/>
      <c r="AO809" s="1150"/>
      <c r="AP809" s="1150">
        <v>0.23998178506375201</v>
      </c>
      <c r="AQ809" s="1150">
        <v>0.24383409436834</v>
      </c>
      <c r="AR809" s="1150">
        <v>0.21123439878234401</v>
      </c>
      <c r="AS809" s="1150">
        <v>0.196639659576543</v>
      </c>
    </row>
    <row r="810" spans="1:45" x14ac:dyDescent="0.2">
      <c r="A810">
        <v>63076</v>
      </c>
      <c r="B810" t="s">
        <v>1224</v>
      </c>
      <c r="C810" s="783">
        <v>43769</v>
      </c>
      <c r="D810">
        <v>2019</v>
      </c>
      <c r="E810" t="s">
        <v>1</v>
      </c>
      <c r="F810" t="s">
        <v>52</v>
      </c>
      <c r="G810" s="912">
        <v>36.452033999999998</v>
      </c>
      <c r="H810" s="912">
        <v>-77.537053999999998</v>
      </c>
      <c r="I810" s="912">
        <v>4.40069</v>
      </c>
      <c r="J810" t="s">
        <v>74</v>
      </c>
      <c r="K810" t="s">
        <v>485</v>
      </c>
      <c r="L810" s="912">
        <v>119</v>
      </c>
      <c r="M810">
        <v>79.900000000000006</v>
      </c>
      <c r="N810" s="912">
        <v>1.4893617021276595</v>
      </c>
      <c r="O810" t="s">
        <v>127</v>
      </c>
      <c r="P810" t="s">
        <v>470</v>
      </c>
      <c r="Q810" t="s">
        <v>127</v>
      </c>
      <c r="R810">
        <v>180</v>
      </c>
      <c r="Y810">
        <v>28.33</v>
      </c>
      <c r="AA810">
        <v>71.63</v>
      </c>
      <c r="AB810">
        <v>53.12</v>
      </c>
      <c r="AC810" s="784"/>
      <c r="AD810" s="1150"/>
      <c r="AE810" s="1150"/>
      <c r="AF810" s="1150"/>
      <c r="AG810" s="1150"/>
      <c r="AH810" s="1150"/>
      <c r="AI810" s="1150"/>
      <c r="AJ810" s="1150"/>
      <c r="AK810" s="1150"/>
      <c r="AL810" s="1150"/>
      <c r="AM810" s="1150"/>
      <c r="AN810" s="1150"/>
      <c r="AO810" s="1150"/>
      <c r="AP810" s="1150">
        <v>0.21790101926132599</v>
      </c>
      <c r="AQ810" s="1150">
        <v>0.25149730542173099</v>
      </c>
      <c r="AR810" s="1150">
        <v>0.228706259536749</v>
      </c>
      <c r="AS810" s="1150">
        <v>0.201461873003354</v>
      </c>
    </row>
    <row r="811" spans="1:45" x14ac:dyDescent="0.2">
      <c r="A811">
        <v>62544</v>
      </c>
      <c r="B811" t="s">
        <v>1223</v>
      </c>
      <c r="C811" s="783">
        <v>43830</v>
      </c>
      <c r="D811">
        <v>2019</v>
      </c>
      <c r="E811" t="s">
        <v>1</v>
      </c>
      <c r="F811" t="s">
        <v>52</v>
      </c>
      <c r="G811" s="912">
        <v>35.5931</v>
      </c>
      <c r="H811" s="912">
        <v>-76.761300000000006</v>
      </c>
      <c r="I811" s="912">
        <v>4.410291</v>
      </c>
      <c r="J811" t="s">
        <v>74</v>
      </c>
      <c r="K811" t="s">
        <v>479</v>
      </c>
      <c r="L811" s="912">
        <v>95.9</v>
      </c>
      <c r="M811">
        <v>80.599999999999994</v>
      </c>
      <c r="N811" s="912">
        <v>1.1898263027295286</v>
      </c>
      <c r="O811" t="s">
        <v>127</v>
      </c>
      <c r="P811" t="s">
        <v>470</v>
      </c>
      <c r="Q811" t="s">
        <v>127</v>
      </c>
      <c r="R811">
        <v>172.7</v>
      </c>
      <c r="Y811">
        <v>32.380000000000003</v>
      </c>
      <c r="AA811">
        <v>69.94</v>
      </c>
      <c r="AB811">
        <v>50.66</v>
      </c>
      <c r="AC811" s="784"/>
      <c r="AD811" s="1150"/>
      <c r="AE811" s="1150"/>
      <c r="AF811" s="1150"/>
      <c r="AG811" s="1150"/>
      <c r="AH811" s="1150"/>
      <c r="AI811" s="1150"/>
      <c r="AJ811" s="1150"/>
      <c r="AK811" s="1150"/>
      <c r="AL811" s="1150"/>
      <c r="AM811" s="1150"/>
      <c r="AN811" s="1150"/>
      <c r="AO811" s="1150"/>
      <c r="AP811" s="1150">
        <v>0.198964562231352</v>
      </c>
      <c r="AQ811" s="1150">
        <v>0.23721347881754401</v>
      </c>
      <c r="AR811" s="1150">
        <v>0.23415989666542</v>
      </c>
      <c r="AS811" s="1150">
        <v>0.211282107934781</v>
      </c>
    </row>
    <row r="812" spans="1:45" x14ac:dyDescent="0.2">
      <c r="A812">
        <v>60491</v>
      </c>
      <c r="B812" t="s">
        <v>1222</v>
      </c>
      <c r="C812" s="783">
        <v>43676</v>
      </c>
      <c r="D812">
        <v>2019</v>
      </c>
      <c r="E812" t="s">
        <v>72</v>
      </c>
      <c r="F812" t="s">
        <v>28</v>
      </c>
      <c r="G812" s="912">
        <v>35.270780999999999</v>
      </c>
      <c r="H812" s="912">
        <v>-118.00432000000001</v>
      </c>
      <c r="I812" s="912">
        <v>5.8451440000000003</v>
      </c>
      <c r="J812" t="s">
        <v>74</v>
      </c>
      <c r="K812" t="s">
        <v>479</v>
      </c>
      <c r="L812" s="912">
        <v>121</v>
      </c>
      <c r="M812">
        <v>90</v>
      </c>
      <c r="N812" s="912">
        <v>1.3444444444444446</v>
      </c>
      <c r="O812" t="s">
        <v>127</v>
      </c>
      <c r="P812" t="s">
        <v>470</v>
      </c>
      <c r="Q812" t="s">
        <v>127</v>
      </c>
      <c r="R812">
        <v>179</v>
      </c>
      <c r="S812" t="s">
        <v>582</v>
      </c>
      <c r="T812" t="s">
        <v>553</v>
      </c>
      <c r="U812" t="s">
        <v>2970</v>
      </c>
      <c r="V812">
        <v>2019</v>
      </c>
      <c r="W812">
        <v>1.5</v>
      </c>
      <c r="X812">
        <v>1.5</v>
      </c>
      <c r="Y812">
        <v>23.34</v>
      </c>
      <c r="Z812">
        <v>12.28</v>
      </c>
      <c r="AA812">
        <v>80.92</v>
      </c>
      <c r="AB812">
        <v>56.96</v>
      </c>
      <c r="AC812" s="784">
        <v>44.084472322687063</v>
      </c>
      <c r="AD812" s="1150"/>
      <c r="AE812" s="1150"/>
      <c r="AF812" s="1150"/>
      <c r="AG812" s="1150"/>
      <c r="AH812" s="1150"/>
      <c r="AI812" s="1150"/>
      <c r="AJ812" s="1150"/>
      <c r="AK812" s="1150"/>
      <c r="AL812" s="1150"/>
      <c r="AM812" s="1150"/>
      <c r="AN812" s="1150"/>
      <c r="AO812" s="1150"/>
      <c r="AP812" s="1150">
        <v>0.30678126897389102</v>
      </c>
      <c r="AQ812" s="1150">
        <v>0.30281202435311999</v>
      </c>
      <c r="AR812" s="1150">
        <v>0.29707382039573799</v>
      </c>
      <c r="AS812" s="1150">
        <v>0.29670979198376402</v>
      </c>
    </row>
    <row r="813" spans="1:45" x14ac:dyDescent="0.2">
      <c r="A813">
        <v>59826</v>
      </c>
      <c r="B813" t="s">
        <v>1221</v>
      </c>
      <c r="C813" s="783">
        <v>43830</v>
      </c>
      <c r="D813">
        <v>2019</v>
      </c>
      <c r="E813" t="s">
        <v>7</v>
      </c>
      <c r="F813" t="s">
        <v>53</v>
      </c>
      <c r="G813" s="912">
        <v>36.516210999999998</v>
      </c>
      <c r="H813" s="912">
        <v>-116.50585100000001</v>
      </c>
      <c r="I813" s="912">
        <v>5.6937309999999997</v>
      </c>
      <c r="J813" t="s">
        <v>74</v>
      </c>
      <c r="K813" t="s">
        <v>485</v>
      </c>
      <c r="L813" s="912">
        <v>126</v>
      </c>
      <c r="M813">
        <v>100</v>
      </c>
      <c r="N813" s="912">
        <v>1.26</v>
      </c>
      <c r="O813" t="s">
        <v>127</v>
      </c>
      <c r="P813" t="s">
        <v>470</v>
      </c>
      <c r="Q813" t="s">
        <v>127</v>
      </c>
      <c r="R813">
        <v>180</v>
      </c>
      <c r="Y813">
        <v>24.39</v>
      </c>
      <c r="Z813">
        <v>5.43</v>
      </c>
      <c r="AA813">
        <v>55.91</v>
      </c>
      <c r="AB813">
        <v>41.05</v>
      </c>
      <c r="AC813" s="784">
        <v>41.136293982748505</v>
      </c>
      <c r="AD813" s="1150"/>
      <c r="AE813" s="1150"/>
      <c r="AF813" s="1150"/>
      <c r="AG813" s="1150"/>
      <c r="AH813" s="1150"/>
      <c r="AI813" s="1150"/>
      <c r="AJ813" s="1150"/>
      <c r="AK813" s="1150"/>
      <c r="AL813" s="1150"/>
      <c r="AM813" s="1150"/>
      <c r="AN813" s="1150"/>
      <c r="AO813" s="1150"/>
      <c r="AP813" s="1150">
        <v>0.21726092896174801</v>
      </c>
      <c r="AQ813" s="1150">
        <v>0.24577968036529599</v>
      </c>
      <c r="AR813" s="1150">
        <v>0.26671461187214601</v>
      </c>
      <c r="AS813" s="1150">
        <v>0.24714041095890399</v>
      </c>
    </row>
    <row r="814" spans="1:45" x14ac:dyDescent="0.2">
      <c r="A814">
        <v>60324</v>
      </c>
      <c r="B814" t="s">
        <v>1218</v>
      </c>
      <c r="C814" s="783">
        <v>43496</v>
      </c>
      <c r="D814">
        <v>2019</v>
      </c>
      <c r="E814" t="s">
        <v>7</v>
      </c>
      <c r="F814" t="s">
        <v>28</v>
      </c>
      <c r="G814" s="912">
        <v>34.832551000000002</v>
      </c>
      <c r="H814" s="912">
        <v>-118.328851</v>
      </c>
      <c r="I814" s="912">
        <v>5.7757949999999996</v>
      </c>
      <c r="J814" t="s">
        <v>74</v>
      </c>
      <c r="K814" t="s">
        <v>485</v>
      </c>
      <c r="L814" s="912">
        <v>125.7</v>
      </c>
      <c r="M814">
        <v>100</v>
      </c>
      <c r="N814" s="912">
        <v>1.2570000000000001</v>
      </c>
      <c r="O814" t="s">
        <v>127</v>
      </c>
      <c r="P814" t="s">
        <v>470</v>
      </c>
      <c r="Q814" t="s">
        <v>127</v>
      </c>
      <c r="R814">
        <v>180</v>
      </c>
      <c r="Y814">
        <v>20.66</v>
      </c>
      <c r="Z814">
        <v>5.01</v>
      </c>
      <c r="AA814">
        <v>52.32</v>
      </c>
      <c r="AB814">
        <v>38.270000000000003</v>
      </c>
      <c r="AC814" s="784"/>
      <c r="AD814" s="1150"/>
      <c r="AE814" s="1150"/>
      <c r="AF814" s="1150"/>
      <c r="AG814" s="1150"/>
      <c r="AH814" s="1150"/>
      <c r="AI814" s="1150"/>
      <c r="AJ814" s="1150"/>
      <c r="AK814" s="1150"/>
      <c r="AL814" s="1150"/>
      <c r="AM814" s="1150"/>
      <c r="AN814" s="1150"/>
      <c r="AO814" s="1150"/>
      <c r="AP814" s="1150">
        <v>0.26721746169208099</v>
      </c>
      <c r="AQ814" s="1150">
        <v>0.280335250379812</v>
      </c>
      <c r="AR814" s="1150">
        <v>0.26021895802387601</v>
      </c>
      <c r="AS814" s="1150">
        <v>0.27117123287671202</v>
      </c>
    </row>
    <row r="815" spans="1:45" x14ac:dyDescent="0.2">
      <c r="A815">
        <v>61611</v>
      </c>
      <c r="B815" t="s">
        <v>1219</v>
      </c>
      <c r="C815" s="783">
        <v>43555</v>
      </c>
      <c r="D815">
        <v>2019</v>
      </c>
      <c r="E815" t="s">
        <v>72</v>
      </c>
      <c r="F815" t="s">
        <v>53</v>
      </c>
      <c r="G815" s="912">
        <v>35.851300999999999</v>
      </c>
      <c r="H815" s="912">
        <v>-114.97443199999999</v>
      </c>
      <c r="I815" s="912">
        <v>5.4780170000000004</v>
      </c>
      <c r="J815" t="s">
        <v>74</v>
      </c>
      <c r="K815" t="s">
        <v>479</v>
      </c>
      <c r="L815" s="912">
        <v>132</v>
      </c>
      <c r="M815">
        <v>100</v>
      </c>
      <c r="N815" s="912">
        <v>1.32</v>
      </c>
      <c r="O815" t="s">
        <v>127</v>
      </c>
      <c r="P815" t="s">
        <v>470</v>
      </c>
      <c r="Q815" t="s">
        <v>127</v>
      </c>
      <c r="R815">
        <v>180</v>
      </c>
      <c r="Y815">
        <v>24.84</v>
      </c>
      <c r="Z815">
        <v>10.66</v>
      </c>
      <c r="AA815">
        <v>56.31</v>
      </c>
      <c r="AB815">
        <v>41.81</v>
      </c>
      <c r="AC815" s="784">
        <v>36.776416943442555</v>
      </c>
      <c r="AD815" s="1150"/>
      <c r="AE815" s="1150"/>
      <c r="AF815" s="1150"/>
      <c r="AG815" s="1150"/>
      <c r="AH815" s="1150"/>
      <c r="AI815" s="1150"/>
      <c r="AJ815" s="1150"/>
      <c r="AK815" s="1150"/>
      <c r="AL815" s="1150"/>
      <c r="AM815" s="1150"/>
      <c r="AN815" s="1150"/>
      <c r="AO815" s="1150"/>
      <c r="AP815" s="1150">
        <v>0.286107695810564</v>
      </c>
      <c r="AQ815" s="1150">
        <v>0.26961187214611798</v>
      </c>
      <c r="AR815" s="1150">
        <v>0.24600228310502201</v>
      </c>
      <c r="AS815" s="1150">
        <v>0.22092351598173501</v>
      </c>
    </row>
    <row r="816" spans="1:45" x14ac:dyDescent="0.2">
      <c r="A816">
        <v>62004</v>
      </c>
      <c r="B816" t="s">
        <v>1217</v>
      </c>
      <c r="C816" s="783">
        <v>43708</v>
      </c>
      <c r="D816">
        <v>2019</v>
      </c>
      <c r="E816" t="s">
        <v>7</v>
      </c>
      <c r="F816" t="s">
        <v>28</v>
      </c>
      <c r="G816" s="912">
        <v>34.722760000000001</v>
      </c>
      <c r="H816" s="912">
        <v>-118.280834</v>
      </c>
      <c r="I816" s="912">
        <v>5.8113530000000004</v>
      </c>
      <c r="J816" t="s">
        <v>74</v>
      </c>
      <c r="K816" t="s">
        <v>479</v>
      </c>
      <c r="L816" s="912">
        <v>132</v>
      </c>
      <c r="M816">
        <v>100</v>
      </c>
      <c r="N816" s="912">
        <v>1.32</v>
      </c>
      <c r="O816" t="s">
        <v>127</v>
      </c>
      <c r="P816" t="s">
        <v>470</v>
      </c>
      <c r="Q816" t="s">
        <v>127</v>
      </c>
      <c r="R816">
        <v>180</v>
      </c>
      <c r="Y816">
        <v>22.39</v>
      </c>
      <c r="Z816">
        <v>5.04</v>
      </c>
      <c r="AA816">
        <v>41.45</v>
      </c>
      <c r="AB816">
        <v>31.22</v>
      </c>
      <c r="AC816" s="784">
        <v>32.263086116480892</v>
      </c>
      <c r="AD816" s="1150"/>
      <c r="AE816" s="1150"/>
      <c r="AF816" s="1150"/>
      <c r="AG816" s="1150"/>
      <c r="AH816" s="1150"/>
      <c r="AI816" s="1150"/>
      <c r="AJ816" s="1150"/>
      <c r="AK816" s="1150"/>
      <c r="AL816" s="1150"/>
      <c r="AM816" s="1150"/>
      <c r="AN816" s="1150"/>
      <c r="AO816" s="1150"/>
      <c r="AP816" s="1150">
        <v>0.31514116575591899</v>
      </c>
      <c r="AQ816" s="1150">
        <v>0.34085273972602698</v>
      </c>
      <c r="AR816" s="1150">
        <v>0.29163926940639201</v>
      </c>
      <c r="AS816" s="1150">
        <v>0.26950000000000002</v>
      </c>
    </row>
    <row r="817" spans="1:45" x14ac:dyDescent="0.2">
      <c r="A817">
        <v>62415</v>
      </c>
      <c r="B817" t="s">
        <v>1220</v>
      </c>
      <c r="C817" s="783">
        <v>43830</v>
      </c>
      <c r="D817">
        <v>2019</v>
      </c>
      <c r="E817" t="s">
        <v>2</v>
      </c>
      <c r="F817" t="s">
        <v>15</v>
      </c>
      <c r="G817" s="912">
        <v>31.842351000000001</v>
      </c>
      <c r="H817" s="912">
        <v>-102.86001</v>
      </c>
      <c r="I817" s="912">
        <v>5.5685200000000004</v>
      </c>
      <c r="J817" t="s">
        <v>74</v>
      </c>
      <c r="K817" t="s">
        <v>479</v>
      </c>
      <c r="L817" s="912">
        <v>130.65195</v>
      </c>
      <c r="M817">
        <v>100</v>
      </c>
      <c r="N817" s="912">
        <v>1.3065195000000001</v>
      </c>
      <c r="O817" t="s">
        <v>127</v>
      </c>
      <c r="P817" t="s">
        <v>470</v>
      </c>
      <c r="Q817" t="s">
        <v>127</v>
      </c>
      <c r="R817">
        <v>180</v>
      </c>
      <c r="Y817">
        <v>69.97</v>
      </c>
      <c r="AA817">
        <v>38.53</v>
      </c>
      <c r="AB817">
        <v>29.41</v>
      </c>
      <c r="AC817" s="784"/>
      <c r="AD817" s="1150"/>
      <c r="AE817" s="1150"/>
      <c r="AF817" s="1150"/>
      <c r="AG817" s="1150"/>
      <c r="AH817" s="1150"/>
      <c r="AI817" s="1150"/>
      <c r="AJ817" s="1150"/>
      <c r="AK817" s="1150"/>
      <c r="AL817" s="1150"/>
      <c r="AM817" s="1150"/>
      <c r="AN817" s="1150"/>
      <c r="AO817" s="1150"/>
      <c r="AP817" s="1150">
        <v>0.28151070127504502</v>
      </c>
      <c r="AQ817" s="1150">
        <v>0.28786643835616399</v>
      </c>
      <c r="AR817" s="1150">
        <v>0.29457990867579897</v>
      </c>
      <c r="AS817" s="1150">
        <v>0.26303767123287602</v>
      </c>
    </row>
    <row r="818" spans="1:45" x14ac:dyDescent="0.2">
      <c r="A818">
        <v>62448</v>
      </c>
      <c r="B818" t="s">
        <v>1216</v>
      </c>
      <c r="C818" s="783">
        <v>43830</v>
      </c>
      <c r="D818">
        <v>2019</v>
      </c>
      <c r="E818" t="s">
        <v>2</v>
      </c>
      <c r="F818" t="s">
        <v>15</v>
      </c>
      <c r="G818" s="912">
        <v>32.459440999999998</v>
      </c>
      <c r="H818" s="912">
        <v>-102.680341</v>
      </c>
      <c r="I818" s="912">
        <v>5.4763520000000003</v>
      </c>
      <c r="J818" t="s">
        <v>74</v>
      </c>
      <c r="K818" t="s">
        <v>479</v>
      </c>
      <c r="L818" s="912">
        <v>135.30000000000001</v>
      </c>
      <c r="M818">
        <v>100.7</v>
      </c>
      <c r="N818" s="912">
        <v>1.3435948361469712</v>
      </c>
      <c r="O818" t="s">
        <v>127</v>
      </c>
      <c r="P818" t="s">
        <v>470</v>
      </c>
      <c r="Q818" t="s">
        <v>127</v>
      </c>
      <c r="R818">
        <v>180</v>
      </c>
      <c r="Y818">
        <v>61.04</v>
      </c>
      <c r="AA818">
        <v>68.77</v>
      </c>
      <c r="AB818">
        <v>50.17</v>
      </c>
      <c r="AC818" s="784"/>
      <c r="AD818" s="1150"/>
      <c r="AE818" s="1150"/>
      <c r="AF818" s="1150"/>
      <c r="AG818" s="1150"/>
      <c r="AH818" s="1150"/>
      <c r="AI818" s="1150"/>
      <c r="AJ818" s="1150"/>
      <c r="AK818" s="1150"/>
      <c r="AL818" s="1150"/>
      <c r="AM818" s="1150"/>
      <c r="AN818" s="1150"/>
      <c r="AO818" s="1150"/>
      <c r="AP818" s="1150">
        <v>0.28410860655737702</v>
      </c>
      <c r="AQ818" s="1150">
        <v>0.24451598173515901</v>
      </c>
      <c r="AR818" s="1150">
        <v>0.25761872146118697</v>
      </c>
      <c r="AS818" s="1150">
        <v>0.217322350849986</v>
      </c>
    </row>
    <row r="819" spans="1:45" x14ac:dyDescent="0.2">
      <c r="A819">
        <v>62367</v>
      </c>
      <c r="B819" t="s">
        <v>1215</v>
      </c>
      <c r="C819" s="783">
        <v>43799</v>
      </c>
      <c r="D819">
        <v>2019</v>
      </c>
      <c r="E819" t="s">
        <v>73</v>
      </c>
      <c r="F819" t="s">
        <v>35</v>
      </c>
      <c r="G819" s="912">
        <v>31.415531000000001</v>
      </c>
      <c r="H819" s="912">
        <v>-84.830709999999996</v>
      </c>
      <c r="I819" s="912">
        <v>4.744065</v>
      </c>
      <c r="J819" t="s">
        <v>74</v>
      </c>
      <c r="K819" t="s">
        <v>479</v>
      </c>
      <c r="L819" s="912">
        <v>139.69999999999999</v>
      </c>
      <c r="M819">
        <v>102.5</v>
      </c>
      <c r="N819" s="912">
        <v>1.3629268292682926</v>
      </c>
      <c r="O819" t="s">
        <v>127</v>
      </c>
      <c r="P819" t="s">
        <v>470</v>
      </c>
      <c r="Q819" t="s">
        <v>127</v>
      </c>
      <c r="R819">
        <v>180</v>
      </c>
      <c r="Y819">
        <v>29.54</v>
      </c>
      <c r="Z819">
        <v>34.090000000000003</v>
      </c>
      <c r="AA819">
        <v>40.49</v>
      </c>
      <c r="AB819">
        <v>31.49</v>
      </c>
      <c r="AC819" s="784">
        <v>23.977628005532829</v>
      </c>
      <c r="AD819" s="1150"/>
      <c r="AE819" s="1150"/>
      <c r="AF819" s="1150"/>
      <c r="AG819" s="1150"/>
      <c r="AH819" s="1150"/>
      <c r="AI819" s="1150"/>
      <c r="AJ819" s="1150"/>
      <c r="AK819" s="1150"/>
      <c r="AL819" s="1150"/>
      <c r="AM819" s="1150"/>
      <c r="AN819" s="1150"/>
      <c r="AO819" s="1150"/>
      <c r="AP819" s="1150">
        <v>0.24531634013061401</v>
      </c>
      <c r="AQ819" s="1150">
        <v>0.24599064483795499</v>
      </c>
      <c r="AR819" s="1150">
        <v>0.24277536473994801</v>
      </c>
      <c r="AS819" s="1150">
        <v>0.23116271299699201</v>
      </c>
    </row>
    <row r="820" spans="1:45" x14ac:dyDescent="0.2">
      <c r="A820">
        <v>62288</v>
      </c>
      <c r="B820" t="s">
        <v>1214</v>
      </c>
      <c r="C820" s="783">
        <v>43799</v>
      </c>
      <c r="D820">
        <v>2019</v>
      </c>
      <c r="E820" t="s">
        <v>7</v>
      </c>
      <c r="F820" t="s">
        <v>28</v>
      </c>
      <c r="G820" s="912">
        <v>34.904221</v>
      </c>
      <c r="H820" s="912">
        <v>-118.38363099999999</v>
      </c>
      <c r="I820" s="912">
        <v>5.8249050000000002</v>
      </c>
      <c r="J820" t="s">
        <v>74</v>
      </c>
      <c r="K820" t="s">
        <v>485</v>
      </c>
      <c r="L820" s="912">
        <v>132</v>
      </c>
      <c r="M820">
        <v>111.2</v>
      </c>
      <c r="N820" s="912">
        <v>1.1870503597122302</v>
      </c>
      <c r="O820" t="s">
        <v>127</v>
      </c>
      <c r="P820" t="s">
        <v>470</v>
      </c>
      <c r="Q820" t="s">
        <v>127</v>
      </c>
      <c r="R820">
        <v>180</v>
      </c>
      <c r="Y820">
        <v>44.04</v>
      </c>
      <c r="Z820">
        <v>5.36</v>
      </c>
      <c r="AA820">
        <v>53.03</v>
      </c>
      <c r="AB820">
        <v>38.770000000000003</v>
      </c>
      <c r="AC820" s="784"/>
      <c r="AD820" s="1150"/>
      <c r="AE820" s="1150"/>
      <c r="AF820" s="1150"/>
      <c r="AG820" s="1150"/>
      <c r="AH820" s="1150"/>
      <c r="AI820" s="1150"/>
      <c r="AJ820" s="1150"/>
      <c r="AK820" s="1150"/>
      <c r="AL820" s="1150"/>
      <c r="AM820" s="1150"/>
      <c r="AN820" s="1150"/>
      <c r="AO820" s="1150"/>
      <c r="AP820" s="1150">
        <v>0.259605839918229</v>
      </c>
      <c r="AQ820" s="1150">
        <v>0.26966406326993198</v>
      </c>
      <c r="AR820" s="1150">
        <v>0.25270502775861498</v>
      </c>
      <c r="AS820" s="1150">
        <v>0.25272966558260201</v>
      </c>
    </row>
    <row r="821" spans="1:45" x14ac:dyDescent="0.2">
      <c r="A821">
        <v>62375</v>
      </c>
      <c r="B821" t="s">
        <v>1213</v>
      </c>
      <c r="C821" s="783">
        <v>43830</v>
      </c>
      <c r="D821">
        <v>2019</v>
      </c>
      <c r="E821" t="s">
        <v>73</v>
      </c>
      <c r="F821" t="s">
        <v>35</v>
      </c>
      <c r="G821" s="912">
        <v>31.514780999999999</v>
      </c>
      <c r="H821" s="912">
        <v>-84.040181000000004</v>
      </c>
      <c r="I821" s="912">
        <v>4.7382730000000004</v>
      </c>
      <c r="J821" t="s">
        <v>74</v>
      </c>
      <c r="K821" t="s">
        <v>479</v>
      </c>
      <c r="L821" s="912">
        <v>174</v>
      </c>
      <c r="M821">
        <v>120</v>
      </c>
      <c r="N821" s="912">
        <v>1.45</v>
      </c>
      <c r="O821" t="s">
        <v>127</v>
      </c>
      <c r="P821" t="s">
        <v>470</v>
      </c>
      <c r="Q821" t="s">
        <v>127</v>
      </c>
      <c r="R821">
        <v>180</v>
      </c>
      <c r="Y821">
        <v>29.5</v>
      </c>
      <c r="Z821">
        <v>33.51</v>
      </c>
      <c r="AA821">
        <v>45.86</v>
      </c>
      <c r="AB821">
        <v>34.840000000000003</v>
      </c>
      <c r="AC821" s="784">
        <v>27.721868936134314</v>
      </c>
      <c r="AD821" s="1150"/>
      <c r="AE821" s="1150"/>
      <c r="AF821" s="1150"/>
      <c r="AG821" s="1150"/>
      <c r="AH821" s="1150"/>
      <c r="AI821" s="1150"/>
      <c r="AJ821" s="1150"/>
      <c r="AK821" s="1150"/>
      <c r="AL821" s="1150"/>
      <c r="AM821" s="1150"/>
      <c r="AN821" s="1150"/>
      <c r="AO821" s="1150"/>
      <c r="AP821" s="1150">
        <v>0.26209775349119602</v>
      </c>
      <c r="AQ821" s="1150">
        <v>0.26107876712328698</v>
      </c>
      <c r="AR821" s="1150">
        <v>0.27427511415525102</v>
      </c>
      <c r="AS821" s="1150">
        <v>0.25662861491628602</v>
      </c>
    </row>
    <row r="822" spans="1:45" x14ac:dyDescent="0.2">
      <c r="A822">
        <v>61985</v>
      </c>
      <c r="B822" t="s">
        <v>1212</v>
      </c>
      <c r="C822" s="783">
        <v>43830</v>
      </c>
      <c r="D822">
        <v>2019</v>
      </c>
      <c r="E822" t="s">
        <v>1</v>
      </c>
      <c r="F822" t="s">
        <v>33</v>
      </c>
      <c r="G822" s="912">
        <v>37.152621000000003</v>
      </c>
      <c r="H822" s="912">
        <v>-76.901680999999996</v>
      </c>
      <c r="I822" s="912">
        <v>4.3264550000000002</v>
      </c>
      <c r="J822" t="s">
        <v>74</v>
      </c>
      <c r="K822" t="s">
        <v>479</v>
      </c>
      <c r="L822" s="912">
        <v>210.9</v>
      </c>
      <c r="M822">
        <v>142.4</v>
      </c>
      <c r="N822" s="912">
        <v>1.4810393258426966</v>
      </c>
      <c r="O822" t="s">
        <v>127</v>
      </c>
      <c r="P822" t="s">
        <v>470</v>
      </c>
      <c r="Q822" t="s">
        <v>127</v>
      </c>
      <c r="R822">
        <v>181</v>
      </c>
      <c r="Y822">
        <v>35.82</v>
      </c>
      <c r="AA822">
        <v>69.400000000000006</v>
      </c>
      <c r="AB822">
        <v>51.45</v>
      </c>
      <c r="AC822" s="784"/>
      <c r="AD822" s="1150"/>
      <c r="AE822" s="1150"/>
      <c r="AF822" s="1150"/>
      <c r="AG822" s="1150"/>
      <c r="AH822" s="1150"/>
      <c r="AI822" s="1150"/>
      <c r="AJ822" s="1150"/>
      <c r="AK822" s="1150"/>
      <c r="AL822" s="1150"/>
      <c r="AM822" s="1150"/>
      <c r="AN822" s="1150"/>
      <c r="AO822" s="1150"/>
      <c r="AP822" s="1150">
        <v>0.240934583563578</v>
      </c>
      <c r="AQ822" s="1150">
        <v>0.21743689395105401</v>
      </c>
      <c r="AR822" s="1150">
        <v>0.220477560155969</v>
      </c>
      <c r="AS822" s="1150">
        <v>0.208560200861936</v>
      </c>
    </row>
    <row r="823" spans="1:45" x14ac:dyDescent="0.2">
      <c r="A823">
        <v>59879</v>
      </c>
      <c r="B823" t="s">
        <v>1209</v>
      </c>
      <c r="C823" s="783">
        <v>43646</v>
      </c>
      <c r="D823">
        <v>2019</v>
      </c>
      <c r="E823" t="s">
        <v>7</v>
      </c>
      <c r="F823" t="s">
        <v>28</v>
      </c>
      <c r="G823" s="912">
        <v>34.846561000000001</v>
      </c>
      <c r="H823" s="912">
        <v>-118.37593099999999</v>
      </c>
      <c r="I823" s="912">
        <v>5.7757949999999996</v>
      </c>
      <c r="J823" t="s">
        <v>74</v>
      </c>
      <c r="K823" t="s">
        <v>485</v>
      </c>
      <c r="L823" s="912">
        <v>182.5</v>
      </c>
      <c r="M823">
        <v>150</v>
      </c>
      <c r="N823" s="912">
        <v>1.2166666666666666</v>
      </c>
      <c r="O823" t="s">
        <v>127</v>
      </c>
      <c r="P823" t="s">
        <v>470</v>
      </c>
      <c r="Q823" t="s">
        <v>127</v>
      </c>
      <c r="R823">
        <v>180</v>
      </c>
      <c r="Y823">
        <v>21.25</v>
      </c>
      <c r="Z823">
        <v>5.25</v>
      </c>
      <c r="AA823">
        <v>74.52</v>
      </c>
      <c r="AB823">
        <v>52.91</v>
      </c>
      <c r="AC823" s="784"/>
      <c r="AD823" s="1150"/>
      <c r="AE823" s="1150"/>
      <c r="AF823" s="1150"/>
      <c r="AG823" s="1150"/>
      <c r="AH823" s="1150"/>
      <c r="AI823" s="1150"/>
      <c r="AJ823" s="1150"/>
      <c r="AK823" s="1150"/>
      <c r="AL823" s="1150"/>
      <c r="AM823" s="1150"/>
      <c r="AN823" s="1150"/>
      <c r="AO823" s="1150"/>
      <c r="AP823" s="1150">
        <v>0.26690050136280502</v>
      </c>
      <c r="AQ823" s="1150">
        <v>0.26431964679111097</v>
      </c>
      <c r="AR823" s="1150">
        <v>0.25204361319879398</v>
      </c>
      <c r="AS823" s="1150">
        <v>0.25856392694063901</v>
      </c>
    </row>
    <row r="824" spans="1:45" x14ac:dyDescent="0.2">
      <c r="A824">
        <v>60034</v>
      </c>
      <c r="B824" t="s">
        <v>1210</v>
      </c>
      <c r="C824" s="783">
        <v>43524</v>
      </c>
      <c r="D824">
        <v>2019</v>
      </c>
      <c r="E824" t="s">
        <v>7</v>
      </c>
      <c r="F824" t="s">
        <v>28</v>
      </c>
      <c r="G824" s="912">
        <v>35.865892000000002</v>
      </c>
      <c r="H824" s="912">
        <v>-120.315292</v>
      </c>
      <c r="I824" s="912">
        <v>5.4430990000000001</v>
      </c>
      <c r="J824" t="s">
        <v>74</v>
      </c>
      <c r="K824" t="s">
        <v>485</v>
      </c>
      <c r="L824" s="912">
        <v>201</v>
      </c>
      <c r="M824">
        <v>150</v>
      </c>
      <c r="N824" s="912">
        <v>1.34</v>
      </c>
      <c r="O824" t="s">
        <v>127</v>
      </c>
      <c r="P824" t="s">
        <v>470</v>
      </c>
      <c r="Q824" t="s">
        <v>127</v>
      </c>
      <c r="R824">
        <v>180</v>
      </c>
      <c r="Y824">
        <v>18.940000000000001</v>
      </c>
      <c r="Z824">
        <v>5.85</v>
      </c>
      <c r="AA824">
        <v>87.59</v>
      </c>
      <c r="AB824">
        <v>62.24</v>
      </c>
      <c r="AC824" s="784"/>
      <c r="AD824" s="1150"/>
      <c r="AE824" s="1150"/>
      <c r="AF824" s="1150"/>
      <c r="AG824" s="1150"/>
      <c r="AH824" s="1150"/>
      <c r="AI824" s="1150"/>
      <c r="AJ824" s="1150"/>
      <c r="AK824" s="1150"/>
      <c r="AL824" s="1150"/>
      <c r="AM824" s="1150"/>
      <c r="AN824" s="1150"/>
      <c r="AO824" s="1150"/>
      <c r="AP824" s="1150">
        <v>0.280858378870673</v>
      </c>
      <c r="AQ824" s="1150">
        <v>0.29041171993911702</v>
      </c>
      <c r="AR824" s="1150">
        <v>0.261811263318112</v>
      </c>
      <c r="AS824" s="1150">
        <v>0.23200304414003001</v>
      </c>
    </row>
    <row r="825" spans="1:45" x14ac:dyDescent="0.2">
      <c r="A825">
        <v>62584</v>
      </c>
      <c r="B825" t="s">
        <v>1211</v>
      </c>
      <c r="C825" s="783">
        <v>43830</v>
      </c>
      <c r="D825">
        <v>2019</v>
      </c>
      <c r="E825" t="s">
        <v>73</v>
      </c>
      <c r="F825" t="s">
        <v>35</v>
      </c>
      <c r="G825" s="912">
        <v>30.849004999999998</v>
      </c>
      <c r="H825" s="912">
        <v>-83.643281000000002</v>
      </c>
      <c r="I825" s="912">
        <v>4.777787</v>
      </c>
      <c r="J825" t="s">
        <v>74</v>
      </c>
      <c r="K825" t="s">
        <v>479</v>
      </c>
      <c r="L825" s="912">
        <v>225</v>
      </c>
      <c r="M825">
        <v>150</v>
      </c>
      <c r="N825" s="912">
        <v>1.5</v>
      </c>
      <c r="O825" t="s">
        <v>127</v>
      </c>
      <c r="P825" t="s">
        <v>470</v>
      </c>
      <c r="Q825" t="s">
        <v>127</v>
      </c>
      <c r="R825">
        <v>180</v>
      </c>
      <c r="Y825">
        <v>29.45</v>
      </c>
      <c r="Z825">
        <v>30.01</v>
      </c>
      <c r="AA825">
        <v>43.73</v>
      </c>
      <c r="AB825">
        <v>33.51</v>
      </c>
      <c r="AC825" s="784">
        <v>27.861400590749103</v>
      </c>
      <c r="AD825" s="1150"/>
      <c r="AE825" s="1150"/>
      <c r="AF825" s="1150"/>
      <c r="AG825" s="1150"/>
      <c r="AH825" s="1150"/>
      <c r="AI825" s="1150"/>
      <c r="AJ825" s="1150"/>
      <c r="AK825" s="1150"/>
      <c r="AL825" s="1150"/>
      <c r="AM825" s="1150"/>
      <c r="AN825" s="1150"/>
      <c r="AO825" s="1150"/>
      <c r="AP825" s="1150">
        <v>0.26905434122647198</v>
      </c>
      <c r="AQ825" s="1150">
        <v>0.25497184170471798</v>
      </c>
      <c r="AR825" s="1150">
        <v>0.26832420091324199</v>
      </c>
      <c r="AS825" s="1150">
        <v>0.26260426179604202</v>
      </c>
    </row>
    <row r="826" spans="1:45" x14ac:dyDescent="0.2">
      <c r="A826">
        <v>59525</v>
      </c>
      <c r="B826" t="s">
        <v>1208</v>
      </c>
      <c r="C826" s="783">
        <v>43830</v>
      </c>
      <c r="D826">
        <v>2019</v>
      </c>
      <c r="E826" t="s">
        <v>7</v>
      </c>
      <c r="F826" t="s">
        <v>28</v>
      </c>
      <c r="G826" s="912">
        <v>37.009444000000002</v>
      </c>
      <c r="H826" s="912">
        <v>-120.95721500000001</v>
      </c>
      <c r="I826" s="912">
        <v>5.2236320000000003</v>
      </c>
      <c r="J826" t="s">
        <v>74</v>
      </c>
      <c r="K826" t="s">
        <v>479</v>
      </c>
      <c r="L826" s="912">
        <v>237.3</v>
      </c>
      <c r="M826">
        <v>200</v>
      </c>
      <c r="N826" s="912">
        <v>1.1865000000000001</v>
      </c>
      <c r="O826" t="s">
        <v>127</v>
      </c>
      <c r="P826" t="s">
        <v>470</v>
      </c>
      <c r="Q826" t="s">
        <v>127</v>
      </c>
      <c r="R826">
        <v>180</v>
      </c>
      <c r="Y826">
        <v>21.04</v>
      </c>
      <c r="Z826">
        <v>5.09</v>
      </c>
      <c r="AA826">
        <v>37.33</v>
      </c>
      <c r="AB826">
        <v>28.26</v>
      </c>
      <c r="AC826" s="784">
        <v>31.567181949048255</v>
      </c>
      <c r="AD826" s="1150"/>
      <c r="AE826" s="1150"/>
      <c r="AF826" s="1150"/>
      <c r="AG826" s="1150"/>
      <c r="AH826" s="1150"/>
      <c r="AI826" s="1150"/>
      <c r="AJ826" s="1150"/>
      <c r="AK826" s="1150"/>
      <c r="AL826" s="1150"/>
      <c r="AM826" s="1150"/>
      <c r="AN826" s="1150"/>
      <c r="AO826" s="1150"/>
      <c r="AP826" s="1150">
        <v>0.27752959927140203</v>
      </c>
      <c r="AQ826" s="1150">
        <v>0.28688984018264801</v>
      </c>
      <c r="AR826" s="1150">
        <v>0.27468949771689399</v>
      </c>
      <c r="AS826" s="1150">
        <v>0.26409531963470301</v>
      </c>
    </row>
    <row r="827" spans="1:45" x14ac:dyDescent="0.2">
      <c r="A827">
        <v>61930</v>
      </c>
      <c r="B827" t="s">
        <v>1207</v>
      </c>
      <c r="C827" s="783">
        <v>43769</v>
      </c>
      <c r="D827">
        <v>2019</v>
      </c>
      <c r="E827" t="s">
        <v>72</v>
      </c>
      <c r="F827" t="s">
        <v>53</v>
      </c>
      <c r="G827" s="912">
        <v>35.867258</v>
      </c>
      <c r="H827" s="912">
        <v>-114.95643200000001</v>
      </c>
      <c r="I827" s="912">
        <v>5.4780170000000004</v>
      </c>
      <c r="J827" t="s">
        <v>74</v>
      </c>
      <c r="K827" t="s">
        <v>479</v>
      </c>
      <c r="L827" s="912">
        <v>249.9</v>
      </c>
      <c r="M827">
        <v>200</v>
      </c>
      <c r="N827" s="912">
        <v>1.2495000000000001</v>
      </c>
      <c r="O827" t="s">
        <v>127</v>
      </c>
      <c r="P827" t="s">
        <v>470</v>
      </c>
      <c r="Q827" t="s">
        <v>127</v>
      </c>
      <c r="R827">
        <v>180</v>
      </c>
      <c r="Y827">
        <v>24.87</v>
      </c>
      <c r="Z827">
        <v>10.050000000000001</v>
      </c>
      <c r="AA827">
        <v>32.81</v>
      </c>
      <c r="AB827">
        <v>24.98</v>
      </c>
      <c r="AC827" s="784">
        <v>33.703600699859827</v>
      </c>
      <c r="AD827" s="1150"/>
      <c r="AE827" s="1150"/>
      <c r="AF827" s="1150"/>
      <c r="AG827" s="1150"/>
      <c r="AH827" s="1150"/>
      <c r="AI827" s="1150"/>
      <c r="AJ827" s="1150"/>
      <c r="AK827" s="1150"/>
      <c r="AL827" s="1150"/>
      <c r="AM827" s="1150"/>
      <c r="AN827" s="1150"/>
      <c r="AO827" s="1150"/>
      <c r="AP827" s="1150">
        <v>0.30027265482695797</v>
      </c>
      <c r="AQ827" s="1150">
        <v>0.316816780821917</v>
      </c>
      <c r="AR827" s="1150">
        <v>0.31920034246575302</v>
      </c>
      <c r="AS827" s="1150">
        <v>0.30589726027397202</v>
      </c>
    </row>
    <row r="828" spans="1:45" x14ac:dyDescent="0.2">
      <c r="A828">
        <v>61906</v>
      </c>
      <c r="B828" t="s">
        <v>1206</v>
      </c>
      <c r="C828" s="783">
        <v>43799</v>
      </c>
      <c r="D828">
        <v>2019</v>
      </c>
      <c r="E828" t="s">
        <v>2</v>
      </c>
      <c r="F828" t="s">
        <v>15</v>
      </c>
      <c r="G828" s="912">
        <v>31.843422</v>
      </c>
      <c r="H828" s="912">
        <v>-102.86830999999999</v>
      </c>
      <c r="I828" s="912">
        <v>5.5685200000000004</v>
      </c>
      <c r="J828" t="s">
        <v>74</v>
      </c>
      <c r="K828" t="s">
        <v>485</v>
      </c>
      <c r="L828" s="912">
        <v>315</v>
      </c>
      <c r="M828">
        <v>250</v>
      </c>
      <c r="N828" s="912">
        <v>1.26</v>
      </c>
      <c r="O828" t="s">
        <v>127</v>
      </c>
      <c r="P828" t="s">
        <v>470</v>
      </c>
      <c r="Q828" t="s">
        <v>127</v>
      </c>
      <c r="R828">
        <v>180</v>
      </c>
      <c r="Y828">
        <v>66.099999999999994</v>
      </c>
      <c r="AA828">
        <v>54.64</v>
      </c>
      <c r="AB828">
        <v>40.229999999999997</v>
      </c>
      <c r="AC828" s="784"/>
      <c r="AD828" s="1150"/>
      <c r="AE828" s="1150"/>
      <c r="AF828" s="1150"/>
      <c r="AG828" s="1150"/>
      <c r="AH828" s="1150"/>
      <c r="AI828" s="1150"/>
      <c r="AJ828" s="1150"/>
      <c r="AK828" s="1150"/>
      <c r="AL828" s="1150"/>
      <c r="AM828" s="1150"/>
      <c r="AN828" s="1150"/>
      <c r="AO828" s="1150"/>
      <c r="AP828" s="1150">
        <v>0.27992668488160199</v>
      </c>
      <c r="AQ828" s="1150">
        <v>0.25035433789954298</v>
      </c>
      <c r="AR828" s="1150">
        <v>0.238309132420091</v>
      </c>
      <c r="AS828" s="1150">
        <v>0.240698630136986</v>
      </c>
    </row>
    <row r="829" spans="1:45" x14ac:dyDescent="0.2">
      <c r="A829">
        <v>62731</v>
      </c>
      <c r="B829" t="s">
        <v>1460</v>
      </c>
      <c r="C829" s="783">
        <v>44042</v>
      </c>
      <c r="D829">
        <v>2020</v>
      </c>
      <c r="E829" t="s">
        <v>4</v>
      </c>
      <c r="F829" t="s">
        <v>417</v>
      </c>
      <c r="G829" s="912">
        <v>43.116259999999997</v>
      </c>
      <c r="H829" s="912">
        <v>-89.532449999999997</v>
      </c>
      <c r="I829" s="912">
        <v>3.8450329999999999</v>
      </c>
      <c r="J829" t="s">
        <v>74</v>
      </c>
      <c r="K829" t="s">
        <v>479</v>
      </c>
      <c r="L829" s="912">
        <v>6.3</v>
      </c>
      <c r="M829">
        <v>5.0010000000000003</v>
      </c>
      <c r="N829" s="912">
        <v>1.2597480503899219</v>
      </c>
      <c r="O829" t="s">
        <v>127</v>
      </c>
      <c r="P829" t="s">
        <v>470</v>
      </c>
      <c r="Q829" t="s">
        <v>127</v>
      </c>
      <c r="R829">
        <v>180</v>
      </c>
      <c r="Y829">
        <v>32.56</v>
      </c>
      <c r="Z829">
        <v>14.29</v>
      </c>
      <c r="AA829">
        <v>72.48</v>
      </c>
      <c r="AB829">
        <v>53.15</v>
      </c>
      <c r="AC829" s="784"/>
      <c r="AD829" s="1150"/>
      <c r="AE829" s="1150"/>
      <c r="AF829" s="1150"/>
      <c r="AG829" s="1150"/>
      <c r="AH829" s="1150"/>
      <c r="AI829" s="1150"/>
      <c r="AJ829" s="1150"/>
      <c r="AK829" s="1150"/>
      <c r="AL829" s="1150"/>
      <c r="AM829" s="1150"/>
      <c r="AN829" s="1150"/>
      <c r="AO829" s="1150"/>
      <c r="AP829" s="1150"/>
      <c r="AQ829" s="1150"/>
      <c r="AR829" s="1150"/>
      <c r="AS829" s="1150">
        <v>0.175558495606814</v>
      </c>
    </row>
    <row r="830" spans="1:45" x14ac:dyDescent="0.2">
      <c r="A830">
        <v>62999</v>
      </c>
      <c r="B830" t="s">
        <v>1461</v>
      </c>
      <c r="C830" s="783">
        <v>44135</v>
      </c>
      <c r="D830">
        <v>2020</v>
      </c>
      <c r="E830" t="s">
        <v>5</v>
      </c>
      <c r="F830" t="s">
        <v>30</v>
      </c>
      <c r="G830" s="912">
        <v>41.455280999999999</v>
      </c>
      <c r="H830" s="912">
        <v>-74.549380999999997</v>
      </c>
      <c r="I830" s="912">
        <v>3.8437540000000001</v>
      </c>
      <c r="J830" t="s">
        <v>74</v>
      </c>
      <c r="K830" t="s">
        <v>479</v>
      </c>
      <c r="L830" s="912">
        <v>6.8141249999999998</v>
      </c>
      <c r="M830">
        <v>5.0010000000000003</v>
      </c>
      <c r="N830" s="912">
        <v>1.3625524895020995</v>
      </c>
      <c r="O830" t="s">
        <v>486</v>
      </c>
      <c r="P830" t="s">
        <v>486</v>
      </c>
      <c r="Q830">
        <v>25</v>
      </c>
      <c r="R830">
        <v>220</v>
      </c>
      <c r="S830" t="s">
        <v>582</v>
      </c>
      <c r="T830" t="s">
        <v>553</v>
      </c>
      <c r="V830">
        <v>2020</v>
      </c>
      <c r="W830">
        <v>1.92</v>
      </c>
      <c r="X830">
        <v>4.4000000000000004</v>
      </c>
      <c r="Y830">
        <v>30.33</v>
      </c>
      <c r="Z830">
        <v>11.63</v>
      </c>
      <c r="AA830">
        <v>87.57</v>
      </c>
      <c r="AB830">
        <v>63.64</v>
      </c>
      <c r="AC830" s="784"/>
      <c r="AD830" s="1150"/>
      <c r="AE830" s="1150"/>
      <c r="AF830" s="1150"/>
      <c r="AG830" s="1150"/>
      <c r="AH830" s="1150"/>
      <c r="AI830" s="1150"/>
      <c r="AJ830" s="1150"/>
      <c r="AK830" s="1150"/>
      <c r="AL830" s="1150"/>
      <c r="AM830" s="1150"/>
      <c r="AN830" s="1150"/>
      <c r="AO830" s="1150"/>
      <c r="AP830" s="1150"/>
      <c r="AQ830" s="1150"/>
      <c r="AR830" s="1150"/>
      <c r="AS830" s="1150">
        <v>0.17190625801780199</v>
      </c>
    </row>
    <row r="831" spans="1:45" x14ac:dyDescent="0.2">
      <c r="A831">
        <v>63337</v>
      </c>
      <c r="B831" t="s">
        <v>2186</v>
      </c>
      <c r="C831" s="783">
        <v>44165</v>
      </c>
      <c r="D831">
        <v>2020</v>
      </c>
      <c r="E831" t="s">
        <v>5</v>
      </c>
      <c r="F831" t="s">
        <v>30</v>
      </c>
      <c r="G831" s="912">
        <v>42.592509999999997</v>
      </c>
      <c r="H831" s="912">
        <v>-76.565629999999999</v>
      </c>
      <c r="I831" s="912">
        <v>3.6191439999999999</v>
      </c>
      <c r="J831" t="s">
        <v>74</v>
      </c>
      <c r="K831" t="s">
        <v>479</v>
      </c>
      <c r="L831" s="912">
        <v>6.7732000000000001</v>
      </c>
      <c r="M831">
        <v>5.0010000000000003</v>
      </c>
      <c r="N831" s="912">
        <v>1.354369126174765</v>
      </c>
      <c r="O831" t="s">
        <v>127</v>
      </c>
      <c r="P831" t="s">
        <v>470</v>
      </c>
      <c r="Q831" t="s">
        <v>127</v>
      </c>
      <c r="R831">
        <v>180</v>
      </c>
      <c r="S831" t="s">
        <v>582</v>
      </c>
      <c r="T831" t="s">
        <v>1205</v>
      </c>
      <c r="U831" t="s">
        <v>2971</v>
      </c>
      <c r="V831">
        <v>2022</v>
      </c>
      <c r="W831">
        <v>3</v>
      </c>
      <c r="X831">
        <v>10</v>
      </c>
      <c r="Y831">
        <v>27.31</v>
      </c>
      <c r="Z831">
        <v>10.17</v>
      </c>
      <c r="AA831">
        <v>108.59</v>
      </c>
      <c r="AB831">
        <v>77.040000000000006</v>
      </c>
      <c r="AC831" s="784"/>
      <c r="AD831" s="1150"/>
      <c r="AE831" s="1150"/>
      <c r="AF831" s="1150"/>
      <c r="AG831" s="1150"/>
      <c r="AH831" s="1150"/>
      <c r="AI831" s="1150"/>
      <c r="AJ831" s="1150"/>
      <c r="AK831" s="1150"/>
      <c r="AL831" s="1150"/>
      <c r="AM831" s="1150"/>
      <c r="AN831" s="1150"/>
      <c r="AO831" s="1150"/>
      <c r="AP831" s="1150"/>
      <c r="AQ831" s="1150"/>
      <c r="AR831" s="1150"/>
      <c r="AS831" s="1150">
        <v>0.175604148576677</v>
      </c>
    </row>
    <row r="832" spans="1:45" x14ac:dyDescent="0.2">
      <c r="A832">
        <v>63340</v>
      </c>
      <c r="B832" t="s">
        <v>1457</v>
      </c>
      <c r="C832" s="783">
        <v>44196</v>
      </c>
      <c r="D832">
        <v>2020</v>
      </c>
      <c r="E832" t="s">
        <v>5</v>
      </c>
      <c r="F832" t="s">
        <v>30</v>
      </c>
      <c r="G832" s="912">
        <v>43.078280999999997</v>
      </c>
      <c r="H832" s="912">
        <v>-75.777511000000004</v>
      </c>
      <c r="I832" s="912">
        <v>3.6631740000000002</v>
      </c>
      <c r="J832" t="s">
        <v>74</v>
      </c>
      <c r="K832" t="s">
        <v>479</v>
      </c>
      <c r="L832" s="912">
        <v>6.4735199999999997</v>
      </c>
      <c r="M832">
        <v>5.0010000000000003</v>
      </c>
      <c r="N832" s="912">
        <v>1.2944451109778043</v>
      </c>
      <c r="O832" t="s">
        <v>127</v>
      </c>
      <c r="P832" t="s">
        <v>470</v>
      </c>
      <c r="Q832" t="s">
        <v>127</v>
      </c>
      <c r="R832">
        <v>180</v>
      </c>
      <c r="S832" t="s">
        <v>582</v>
      </c>
      <c r="T832" t="s">
        <v>1205</v>
      </c>
      <c r="U832" t="s">
        <v>2971</v>
      </c>
      <c r="V832">
        <v>2022</v>
      </c>
      <c r="W832">
        <v>3</v>
      </c>
      <c r="X832">
        <v>12.8</v>
      </c>
      <c r="Y832">
        <v>26.63</v>
      </c>
      <c r="Z832">
        <v>10.44</v>
      </c>
      <c r="AC832" s="784"/>
      <c r="AD832" s="1150"/>
      <c r="AE832" s="1150"/>
      <c r="AF832" s="1150"/>
      <c r="AG832" s="1150"/>
      <c r="AH832" s="1150"/>
      <c r="AI832" s="1150"/>
      <c r="AJ832" s="1150"/>
      <c r="AK832" s="1150"/>
      <c r="AL832" s="1150"/>
      <c r="AM832" s="1150"/>
      <c r="AN832" s="1150"/>
      <c r="AO832" s="1150"/>
      <c r="AP832" s="1150"/>
      <c r="AQ832" s="1150"/>
      <c r="AR832" s="1150"/>
      <c r="AS832" s="1150">
        <v>0.165560495206894</v>
      </c>
    </row>
    <row r="833" spans="1:45" x14ac:dyDescent="0.2">
      <c r="A833">
        <v>63341</v>
      </c>
      <c r="B833" t="s">
        <v>1456</v>
      </c>
      <c r="C833" s="783">
        <v>44196</v>
      </c>
      <c r="D833">
        <v>2020</v>
      </c>
      <c r="E833" t="s">
        <v>5</v>
      </c>
      <c r="F833" t="s">
        <v>30</v>
      </c>
      <c r="G833" s="912">
        <v>43.078701000000002</v>
      </c>
      <c r="H833" s="912">
        <v>-75.782881000000003</v>
      </c>
      <c r="I833" s="912">
        <v>3.6631740000000002</v>
      </c>
      <c r="J833" t="s">
        <v>74</v>
      </c>
      <c r="K833" t="s">
        <v>479</v>
      </c>
      <c r="L833" s="912">
        <v>6.7232700000000003</v>
      </c>
      <c r="M833">
        <v>5.0010000000000003</v>
      </c>
      <c r="N833" s="912">
        <v>1.3443851229754049</v>
      </c>
      <c r="O833" t="s">
        <v>127</v>
      </c>
      <c r="P833" t="s">
        <v>470</v>
      </c>
      <c r="Q833" t="s">
        <v>127</v>
      </c>
      <c r="R833">
        <v>180</v>
      </c>
      <c r="S833" t="s">
        <v>582</v>
      </c>
      <c r="T833" t="s">
        <v>1205</v>
      </c>
      <c r="U833" t="s">
        <v>2971</v>
      </c>
      <c r="V833">
        <v>2022</v>
      </c>
      <c r="W833">
        <v>3</v>
      </c>
      <c r="X833">
        <v>12.8</v>
      </c>
      <c r="Y833">
        <v>26.66</v>
      </c>
      <c r="Z833">
        <v>10.46</v>
      </c>
      <c r="AC833" s="784"/>
      <c r="AD833" s="1150"/>
      <c r="AE833" s="1150"/>
      <c r="AF833" s="1150"/>
      <c r="AG833" s="1150"/>
      <c r="AH833" s="1150"/>
      <c r="AI833" s="1150"/>
      <c r="AJ833" s="1150"/>
      <c r="AK833" s="1150"/>
      <c r="AL833" s="1150"/>
      <c r="AM833" s="1150"/>
      <c r="AN833" s="1150"/>
      <c r="AO833" s="1150"/>
      <c r="AP833" s="1150"/>
      <c r="AQ833" s="1150"/>
      <c r="AR833" s="1150"/>
      <c r="AS833" s="1150">
        <v>0.191605514513535</v>
      </c>
    </row>
    <row r="834" spans="1:45" x14ac:dyDescent="0.2">
      <c r="A834">
        <v>63499</v>
      </c>
      <c r="B834" t="s">
        <v>1458</v>
      </c>
      <c r="C834" s="783">
        <v>44042</v>
      </c>
      <c r="D834">
        <v>2020</v>
      </c>
      <c r="E834" t="s">
        <v>3</v>
      </c>
      <c r="F834" t="s">
        <v>43</v>
      </c>
      <c r="G834" s="912">
        <v>33.971291000000001</v>
      </c>
      <c r="H834" s="912">
        <v>-96.434040999999993</v>
      </c>
      <c r="I834" s="912">
        <v>4.6402260000000002</v>
      </c>
      <c r="J834" t="s">
        <v>74</v>
      </c>
      <c r="K834" t="s">
        <v>479</v>
      </c>
      <c r="L834" s="912">
        <v>6.1</v>
      </c>
      <c r="M834">
        <v>5.0010000000000003</v>
      </c>
      <c r="N834" s="912">
        <v>1.2197560487902419</v>
      </c>
      <c r="O834" t="s">
        <v>127</v>
      </c>
      <c r="P834" t="s">
        <v>470</v>
      </c>
      <c r="Q834" t="s">
        <v>127</v>
      </c>
      <c r="R834">
        <v>180</v>
      </c>
      <c r="Y834">
        <v>80.55</v>
      </c>
      <c r="Z834">
        <v>26.95</v>
      </c>
      <c r="AA834">
        <v>55.89</v>
      </c>
      <c r="AB834">
        <v>40.950000000000003</v>
      </c>
      <c r="AC834" s="784"/>
      <c r="AD834" s="1150"/>
      <c r="AE834" s="1150"/>
      <c r="AF834" s="1150"/>
      <c r="AG834" s="1150"/>
      <c r="AH834" s="1150"/>
      <c r="AI834" s="1150"/>
      <c r="AJ834" s="1150"/>
      <c r="AK834" s="1150"/>
      <c r="AL834" s="1150"/>
      <c r="AM834" s="1150"/>
      <c r="AN834" s="1150"/>
      <c r="AO834" s="1150"/>
      <c r="AP834" s="1150"/>
      <c r="AQ834" s="1150"/>
      <c r="AR834" s="1150"/>
      <c r="AS834" s="1150">
        <v>0.22189626001740201</v>
      </c>
    </row>
    <row r="835" spans="1:45" x14ac:dyDescent="0.2">
      <c r="A835">
        <v>63500</v>
      </c>
      <c r="B835" t="s">
        <v>1459</v>
      </c>
      <c r="C835" s="783">
        <v>44042</v>
      </c>
      <c r="D835">
        <v>2020</v>
      </c>
      <c r="E835" t="s">
        <v>3</v>
      </c>
      <c r="F835" t="s">
        <v>43</v>
      </c>
      <c r="G835" s="912">
        <v>34.478940999999999</v>
      </c>
      <c r="H835" s="912">
        <v>-97.105951000000005</v>
      </c>
      <c r="I835" s="912">
        <v>4.6662670000000004</v>
      </c>
      <c r="J835" t="s">
        <v>74</v>
      </c>
      <c r="K835" t="s">
        <v>479</v>
      </c>
      <c r="L835" s="912">
        <v>6.1</v>
      </c>
      <c r="M835">
        <v>5.0010000000000003</v>
      </c>
      <c r="N835" s="912">
        <v>1.2197560487902419</v>
      </c>
      <c r="O835" t="s">
        <v>127</v>
      </c>
      <c r="P835" t="s">
        <v>470</v>
      </c>
      <c r="Q835" t="s">
        <v>127</v>
      </c>
      <c r="R835">
        <v>180</v>
      </c>
      <c r="Y835">
        <v>42.91</v>
      </c>
      <c r="Z835">
        <v>26.24</v>
      </c>
      <c r="AA835">
        <v>48.09</v>
      </c>
      <c r="AB835">
        <v>35.450000000000003</v>
      </c>
      <c r="AC835" s="784"/>
      <c r="AD835" s="1150"/>
      <c r="AE835" s="1150"/>
      <c r="AF835" s="1150"/>
      <c r="AG835" s="1150"/>
      <c r="AH835" s="1150"/>
      <c r="AI835" s="1150"/>
      <c r="AJ835" s="1150"/>
      <c r="AK835" s="1150"/>
      <c r="AL835" s="1150"/>
      <c r="AM835" s="1150"/>
      <c r="AN835" s="1150"/>
      <c r="AO835" s="1150"/>
      <c r="AP835" s="1150"/>
      <c r="AQ835" s="1150"/>
      <c r="AR835" s="1150"/>
      <c r="AS835" s="1150">
        <v>0.24385533852133601</v>
      </c>
    </row>
    <row r="836" spans="1:45" x14ac:dyDescent="0.2">
      <c r="A836">
        <v>64432</v>
      </c>
      <c r="B836" t="s">
        <v>1462</v>
      </c>
      <c r="C836" s="783">
        <v>44165</v>
      </c>
      <c r="D836">
        <v>2020</v>
      </c>
      <c r="E836" t="s">
        <v>6</v>
      </c>
      <c r="F836" t="s">
        <v>23</v>
      </c>
      <c r="G836" s="912">
        <v>42.174790999999999</v>
      </c>
      <c r="H836" s="912">
        <v>-72.311261999999999</v>
      </c>
      <c r="I836" s="912">
        <v>3.8037359999999998</v>
      </c>
      <c r="J836" t="s">
        <v>74</v>
      </c>
      <c r="K836" t="s">
        <v>479</v>
      </c>
      <c r="L836" s="912">
        <v>5.4</v>
      </c>
      <c r="M836">
        <v>5.0010000000000003</v>
      </c>
      <c r="N836" s="912">
        <v>1.0797840431913617</v>
      </c>
      <c r="O836" t="s">
        <v>486</v>
      </c>
      <c r="P836" t="s">
        <v>486</v>
      </c>
      <c r="Q836">
        <v>25</v>
      </c>
      <c r="R836">
        <v>180</v>
      </c>
      <c r="S836" t="s">
        <v>582</v>
      </c>
      <c r="T836" t="s">
        <v>1205</v>
      </c>
      <c r="V836">
        <v>2020</v>
      </c>
      <c r="W836">
        <v>2.2000000000000002</v>
      </c>
      <c r="X836">
        <v>4.7</v>
      </c>
      <c r="Y836">
        <v>29.62</v>
      </c>
      <c r="Z836">
        <v>3.66</v>
      </c>
      <c r="AA836">
        <v>106.52</v>
      </c>
      <c r="AB836">
        <v>74.69</v>
      </c>
      <c r="AC836" s="784"/>
      <c r="AD836" s="1150"/>
      <c r="AE836" s="1150"/>
      <c r="AF836" s="1150"/>
      <c r="AG836" s="1150"/>
      <c r="AH836" s="1150"/>
      <c r="AI836" s="1150"/>
      <c r="AJ836" s="1150"/>
      <c r="AK836" s="1150"/>
      <c r="AL836" s="1150"/>
      <c r="AM836" s="1150"/>
      <c r="AN836" s="1150"/>
      <c r="AO836" s="1150"/>
      <c r="AP836" s="1150"/>
      <c r="AQ836" s="1150"/>
      <c r="AR836" s="1150"/>
      <c r="AS836" s="1150">
        <v>0.16145172791925599</v>
      </c>
    </row>
    <row r="837" spans="1:45" x14ac:dyDescent="0.2">
      <c r="A837">
        <v>62211</v>
      </c>
      <c r="B837" t="s">
        <v>1455</v>
      </c>
      <c r="C837" s="783">
        <v>44196</v>
      </c>
      <c r="D837">
        <v>2020</v>
      </c>
      <c r="E837" t="s">
        <v>73</v>
      </c>
      <c r="F837" t="s">
        <v>260</v>
      </c>
      <c r="G837" s="912">
        <v>33.349375999999999</v>
      </c>
      <c r="H837" s="912">
        <v>-81.142088999999999</v>
      </c>
      <c r="I837" s="912">
        <v>4.6267250000000004</v>
      </c>
      <c r="J837" t="s">
        <v>74</v>
      </c>
      <c r="K837" t="s">
        <v>479</v>
      </c>
      <c r="L837" s="912">
        <v>8.6</v>
      </c>
      <c r="M837">
        <v>6</v>
      </c>
      <c r="N837" s="912">
        <v>1.4333333333333333</v>
      </c>
      <c r="O837" t="s">
        <v>127</v>
      </c>
      <c r="P837" t="s">
        <v>470</v>
      </c>
      <c r="Q837" t="s">
        <v>127</v>
      </c>
      <c r="R837">
        <v>180</v>
      </c>
      <c r="Y837">
        <v>32.29</v>
      </c>
      <c r="Z837">
        <v>13.81</v>
      </c>
      <c r="AA837">
        <v>54.57</v>
      </c>
      <c r="AB837">
        <v>40.299999999999997</v>
      </c>
      <c r="AC837" s="784"/>
      <c r="AD837" s="1150"/>
      <c r="AE837" s="1150"/>
      <c r="AF837" s="1150"/>
      <c r="AG837" s="1150"/>
      <c r="AH837" s="1150"/>
      <c r="AI837" s="1150"/>
      <c r="AJ837" s="1150"/>
      <c r="AK837" s="1150"/>
      <c r="AL837" s="1150"/>
      <c r="AM837" s="1150"/>
      <c r="AN837" s="1150"/>
      <c r="AO837" s="1150"/>
      <c r="AP837" s="1150"/>
      <c r="AQ837" s="1150">
        <v>0.25561263318112598</v>
      </c>
      <c r="AR837" s="1150">
        <v>0.24176179604261799</v>
      </c>
      <c r="AS837" s="1150">
        <v>0.248439878234398</v>
      </c>
    </row>
    <row r="838" spans="1:45" x14ac:dyDescent="0.2">
      <c r="A838">
        <v>62332</v>
      </c>
      <c r="B838" t="s">
        <v>1453</v>
      </c>
      <c r="C838" s="783">
        <v>43921</v>
      </c>
      <c r="D838">
        <v>2020</v>
      </c>
      <c r="E838" t="s">
        <v>1</v>
      </c>
      <c r="F838" t="s">
        <v>262</v>
      </c>
      <c r="G838" s="912">
        <v>39.313524999999998</v>
      </c>
      <c r="H838" s="912">
        <v>-75.831286000000006</v>
      </c>
      <c r="I838" s="912">
        <v>4.1143070000000002</v>
      </c>
      <c r="J838" t="s">
        <v>74</v>
      </c>
      <c r="K838" t="s">
        <v>479</v>
      </c>
      <c r="L838" s="912">
        <v>7.7</v>
      </c>
      <c r="M838">
        <v>6</v>
      </c>
      <c r="N838" s="912">
        <v>1.2833333333333334</v>
      </c>
      <c r="O838" t="s">
        <v>127</v>
      </c>
      <c r="P838" t="s">
        <v>470</v>
      </c>
      <c r="Q838" t="s">
        <v>127</v>
      </c>
      <c r="R838">
        <v>181</v>
      </c>
      <c r="Y838">
        <v>24.3</v>
      </c>
      <c r="AA838">
        <v>71.45</v>
      </c>
      <c r="AB838">
        <v>51.23</v>
      </c>
      <c r="AC838" s="784"/>
      <c r="AD838" s="1150"/>
      <c r="AE838" s="1150"/>
      <c r="AF838" s="1150"/>
      <c r="AG838" s="1150"/>
      <c r="AH838" s="1150"/>
      <c r="AI838" s="1150"/>
      <c r="AJ838" s="1150"/>
      <c r="AK838" s="1150"/>
      <c r="AL838" s="1150"/>
      <c r="AM838" s="1150"/>
      <c r="AN838" s="1150"/>
      <c r="AO838" s="1150"/>
      <c r="AP838" s="1150"/>
      <c r="AQ838" s="1150">
        <v>0.24086757990867499</v>
      </c>
      <c r="AR838" s="1150">
        <v>0.24269406392694001</v>
      </c>
      <c r="AS838" s="1150">
        <v>0.22928082191780799</v>
      </c>
    </row>
    <row r="839" spans="1:45" x14ac:dyDescent="0.2">
      <c r="A839">
        <v>64152</v>
      </c>
      <c r="B839" t="s">
        <v>1454</v>
      </c>
      <c r="C839" s="783">
        <v>44196</v>
      </c>
      <c r="D839">
        <v>2020</v>
      </c>
      <c r="E839" t="s">
        <v>72</v>
      </c>
      <c r="F839" t="s">
        <v>46</v>
      </c>
      <c r="G839" s="912">
        <v>40.183891000000003</v>
      </c>
      <c r="H839" s="912">
        <v>-104.691361</v>
      </c>
      <c r="I839" s="912">
        <v>4.8135070000000004</v>
      </c>
      <c r="J839" t="s">
        <v>74</v>
      </c>
      <c r="K839" t="s">
        <v>485</v>
      </c>
      <c r="L839" s="912">
        <v>8.9</v>
      </c>
      <c r="M839">
        <v>6</v>
      </c>
      <c r="N839" s="912">
        <v>1.4833333333333334</v>
      </c>
      <c r="O839" t="s">
        <v>127</v>
      </c>
      <c r="P839" t="s">
        <v>470</v>
      </c>
      <c r="Q839" t="s">
        <v>127</v>
      </c>
      <c r="R839">
        <v>180</v>
      </c>
      <c r="Y839">
        <v>22.13</v>
      </c>
      <c r="Z839">
        <v>22.44</v>
      </c>
      <c r="AA839">
        <v>47.25</v>
      </c>
      <c r="AB839">
        <v>34.9</v>
      </c>
      <c r="AC839" s="784"/>
      <c r="AD839" s="1150"/>
      <c r="AE839" s="1150"/>
      <c r="AF839" s="1150"/>
      <c r="AG839" s="1150"/>
      <c r="AH839" s="1150"/>
      <c r="AI839" s="1150"/>
      <c r="AJ839" s="1150"/>
      <c r="AK839" s="1150"/>
      <c r="AL839" s="1150"/>
      <c r="AM839" s="1150"/>
      <c r="AN839" s="1150"/>
      <c r="AO839" s="1150"/>
      <c r="AP839" s="1150"/>
      <c r="AQ839" s="1150">
        <v>0.305003805175038</v>
      </c>
      <c r="AR839" s="1150">
        <v>0.30780060882800597</v>
      </c>
      <c r="AS839" s="1150">
        <v>0.29596651445966499</v>
      </c>
    </row>
    <row r="840" spans="1:45" x14ac:dyDescent="0.2">
      <c r="A840">
        <v>63452</v>
      </c>
      <c r="B840" t="s">
        <v>1451</v>
      </c>
      <c r="C840" s="783">
        <v>43861</v>
      </c>
      <c r="D840">
        <v>2020</v>
      </c>
      <c r="E840" t="s">
        <v>1</v>
      </c>
      <c r="F840" t="s">
        <v>24</v>
      </c>
      <c r="G840" s="912">
        <v>39.848571</v>
      </c>
      <c r="H840" s="912">
        <v>-75.210211000000001</v>
      </c>
      <c r="I840" s="912">
        <v>4.0214910000000001</v>
      </c>
      <c r="J840" t="s">
        <v>74</v>
      </c>
      <c r="K840" t="s">
        <v>479</v>
      </c>
      <c r="L840" s="912">
        <v>7.9</v>
      </c>
      <c r="M840">
        <v>6.5</v>
      </c>
      <c r="N840" s="912">
        <v>1.2153846153846155</v>
      </c>
      <c r="O840" t="s">
        <v>127</v>
      </c>
      <c r="P840" t="s">
        <v>470</v>
      </c>
      <c r="Q840" t="s">
        <v>127</v>
      </c>
      <c r="R840">
        <v>161</v>
      </c>
      <c r="Y840">
        <v>22.69</v>
      </c>
      <c r="AA840">
        <v>94.79</v>
      </c>
      <c r="AB840">
        <v>67.77</v>
      </c>
      <c r="AC840" s="784"/>
      <c r="AD840" s="1150"/>
      <c r="AE840" s="1150"/>
      <c r="AF840" s="1150"/>
      <c r="AG840" s="1150"/>
      <c r="AH840" s="1150"/>
      <c r="AI840" s="1150"/>
      <c r="AJ840" s="1150"/>
      <c r="AK840" s="1150"/>
      <c r="AL840" s="1150"/>
      <c r="AM840" s="1150"/>
      <c r="AN840" s="1150"/>
      <c r="AO840" s="1150"/>
      <c r="AP840" s="1150"/>
      <c r="AQ840" s="1150">
        <v>0.172585177379697</v>
      </c>
      <c r="AR840" s="1150">
        <v>0.179873551106427</v>
      </c>
      <c r="AS840" s="1150">
        <v>0.1698454513523</v>
      </c>
    </row>
    <row r="841" spans="1:45" x14ac:dyDescent="0.2">
      <c r="A841">
        <v>63756</v>
      </c>
      <c r="B841" t="s">
        <v>1452</v>
      </c>
      <c r="C841" s="783">
        <v>43921</v>
      </c>
      <c r="D841">
        <v>2020</v>
      </c>
      <c r="E841" t="s">
        <v>73</v>
      </c>
      <c r="F841" t="s">
        <v>260</v>
      </c>
      <c r="G841" s="912">
        <v>33.132131000000001</v>
      </c>
      <c r="H841" s="912">
        <v>-80.262390999999994</v>
      </c>
      <c r="I841" s="912">
        <v>4.6213300000000004</v>
      </c>
      <c r="J841" t="s">
        <v>74</v>
      </c>
      <c r="K841" t="s">
        <v>479</v>
      </c>
      <c r="L841" s="912">
        <v>8.5</v>
      </c>
      <c r="M841">
        <v>6.5</v>
      </c>
      <c r="N841" s="912">
        <v>1.3076923076923077</v>
      </c>
      <c r="O841" t="s">
        <v>486</v>
      </c>
      <c r="P841" t="s">
        <v>486</v>
      </c>
      <c r="Q841">
        <v>20</v>
      </c>
      <c r="R841">
        <v>195.57449741980383</v>
      </c>
      <c r="AA841">
        <v>55.85</v>
      </c>
      <c r="AB841">
        <v>42.22</v>
      </c>
      <c r="AC841" s="784"/>
      <c r="AD841" s="1150"/>
      <c r="AE841" s="1150"/>
      <c r="AF841" s="1150"/>
      <c r="AG841" s="1150"/>
      <c r="AH841" s="1150"/>
      <c r="AI841" s="1150"/>
      <c r="AJ841" s="1150"/>
      <c r="AK841" s="1150"/>
      <c r="AL841" s="1150"/>
      <c r="AM841" s="1150"/>
      <c r="AN841" s="1150"/>
      <c r="AO841" s="1150"/>
      <c r="AP841" s="1150"/>
      <c r="AQ841" s="1150">
        <v>0.19007727432384899</v>
      </c>
      <c r="AR841" s="1150">
        <v>0.18315770987003799</v>
      </c>
      <c r="AS841" s="1150">
        <v>0.18199859501229301</v>
      </c>
    </row>
    <row r="842" spans="1:45" x14ac:dyDescent="0.2">
      <c r="A842">
        <v>63136</v>
      </c>
      <c r="B842" t="s">
        <v>1450</v>
      </c>
      <c r="C842" s="783">
        <v>44165</v>
      </c>
      <c r="D842">
        <v>2020</v>
      </c>
      <c r="E842" t="s">
        <v>6</v>
      </c>
      <c r="F842" t="s">
        <v>269</v>
      </c>
      <c r="G842" s="912">
        <v>41.615730999999997</v>
      </c>
      <c r="H842" s="912">
        <v>-71.568071000000003</v>
      </c>
      <c r="I842" s="912">
        <v>3.8928729999999998</v>
      </c>
      <c r="J842" t="s">
        <v>74</v>
      </c>
      <c r="K842" t="s">
        <v>479</v>
      </c>
      <c r="L842" s="912">
        <v>9.6</v>
      </c>
      <c r="M842">
        <v>6.6</v>
      </c>
      <c r="N842" s="912">
        <v>1.4545454545454546</v>
      </c>
      <c r="O842" t="s">
        <v>486</v>
      </c>
      <c r="P842" t="s">
        <v>486</v>
      </c>
      <c r="Q842">
        <v>25</v>
      </c>
      <c r="R842">
        <v>180</v>
      </c>
      <c r="Y842">
        <v>29.75</v>
      </c>
      <c r="Z842">
        <v>3.59</v>
      </c>
      <c r="AC842" s="784"/>
      <c r="AD842" s="1150"/>
      <c r="AE842" s="1150"/>
      <c r="AF842" s="1150"/>
      <c r="AG842" s="1150"/>
      <c r="AH842" s="1150"/>
      <c r="AI842" s="1150"/>
      <c r="AJ842" s="1150"/>
      <c r="AK842" s="1150"/>
      <c r="AL842" s="1150"/>
      <c r="AM842" s="1150"/>
      <c r="AN842" s="1150"/>
      <c r="AO842" s="1150"/>
      <c r="AP842" s="1150"/>
      <c r="AQ842" s="1150">
        <v>0.177096305520963</v>
      </c>
      <c r="AR842" s="1150">
        <v>0.16457382039573801</v>
      </c>
      <c r="AS842" s="1150">
        <v>0.18235436557354301</v>
      </c>
    </row>
    <row r="843" spans="1:45" x14ac:dyDescent="0.2">
      <c r="A843">
        <v>6081</v>
      </c>
      <c r="B843" t="s">
        <v>2000</v>
      </c>
      <c r="C843" s="783">
        <v>44196</v>
      </c>
      <c r="D843">
        <v>2020</v>
      </c>
      <c r="E843" t="s">
        <v>6</v>
      </c>
      <c r="F843" t="s">
        <v>23</v>
      </c>
      <c r="G843" s="912">
        <v>42.201611</v>
      </c>
      <c r="H843" s="912">
        <v>-72.491890999999995</v>
      </c>
      <c r="I843" s="912">
        <v>3.7736109999999998</v>
      </c>
      <c r="J843" t="s">
        <v>74</v>
      </c>
      <c r="K843" t="s">
        <v>485</v>
      </c>
      <c r="L843" s="912">
        <v>10.4</v>
      </c>
      <c r="M843">
        <v>6.9</v>
      </c>
      <c r="N843" s="912">
        <v>1.5072463768115942</v>
      </c>
      <c r="O843" t="s">
        <v>486</v>
      </c>
      <c r="P843" t="s">
        <v>486</v>
      </c>
      <c r="Q843">
        <v>20</v>
      </c>
      <c r="R843">
        <v>166</v>
      </c>
      <c r="Y843">
        <v>29.6</v>
      </c>
      <c r="Z843">
        <v>3.67</v>
      </c>
      <c r="AC843" s="784"/>
      <c r="AD843" s="1150"/>
      <c r="AE843" s="1150"/>
      <c r="AF843" s="1150"/>
      <c r="AG843" s="1150"/>
      <c r="AH843" s="1150"/>
      <c r="AI843" s="1150"/>
      <c r="AJ843" s="1150"/>
      <c r="AK843" s="1150"/>
      <c r="AL843" s="1150"/>
      <c r="AM843" s="1150"/>
      <c r="AN843" s="1150"/>
      <c r="AO843" s="1150"/>
      <c r="AP843" s="1150"/>
      <c r="AQ843" s="1150"/>
      <c r="AR843" s="1150"/>
      <c r="AS843" s="1150"/>
    </row>
    <row r="844" spans="1:45" x14ac:dyDescent="0.2">
      <c r="A844">
        <v>64525</v>
      </c>
      <c r="B844" t="s">
        <v>1449</v>
      </c>
      <c r="C844" s="783">
        <v>44196</v>
      </c>
      <c r="D844">
        <v>2020</v>
      </c>
      <c r="E844" t="s">
        <v>5</v>
      </c>
      <c r="F844" t="s">
        <v>30</v>
      </c>
      <c r="G844" s="912">
        <v>42.025531999999998</v>
      </c>
      <c r="H844" s="912">
        <v>-77.557207000000005</v>
      </c>
      <c r="I844" s="912">
        <v>3.7473040000000002</v>
      </c>
      <c r="J844" t="s">
        <v>74</v>
      </c>
      <c r="K844" t="s">
        <v>479</v>
      </c>
      <c r="L844" s="912">
        <v>8.6999999999999993</v>
      </c>
      <c r="M844">
        <v>7</v>
      </c>
      <c r="N844" s="912">
        <v>1.2428571428571427</v>
      </c>
      <c r="O844" t="s">
        <v>486</v>
      </c>
      <c r="P844" t="s">
        <v>486</v>
      </c>
      <c r="Q844">
        <v>30</v>
      </c>
      <c r="R844">
        <v>180</v>
      </c>
      <c r="Y844">
        <v>28.85</v>
      </c>
      <c r="Z844">
        <v>9.66</v>
      </c>
      <c r="AA844">
        <v>87.54</v>
      </c>
      <c r="AB844">
        <v>64.680000000000007</v>
      </c>
      <c r="AC844" s="784"/>
      <c r="AD844" s="1150"/>
      <c r="AE844" s="1150"/>
      <c r="AF844" s="1150"/>
      <c r="AG844" s="1150"/>
      <c r="AH844" s="1150"/>
      <c r="AI844" s="1150"/>
      <c r="AJ844" s="1150"/>
      <c r="AK844" s="1150"/>
      <c r="AL844" s="1150"/>
      <c r="AM844" s="1150"/>
      <c r="AN844" s="1150"/>
      <c r="AO844" s="1150"/>
      <c r="AP844" s="1150"/>
      <c r="AQ844" s="1150">
        <v>0.127821265492498</v>
      </c>
      <c r="AR844" s="1150">
        <v>0.13639921722113499</v>
      </c>
      <c r="AS844" s="1150">
        <v>0.134458577951728</v>
      </c>
    </row>
    <row r="845" spans="1:45" x14ac:dyDescent="0.2">
      <c r="A845">
        <v>63973</v>
      </c>
      <c r="B845" t="s">
        <v>1448</v>
      </c>
      <c r="C845" s="783">
        <v>44196</v>
      </c>
      <c r="D845">
        <v>2020</v>
      </c>
      <c r="E845" t="s">
        <v>73</v>
      </c>
      <c r="F845" t="s">
        <v>260</v>
      </c>
      <c r="G845" s="912">
        <v>34.199824</v>
      </c>
      <c r="H845" s="912">
        <v>-79.385859999999994</v>
      </c>
      <c r="I845" s="912">
        <v>4.5947950000000004</v>
      </c>
      <c r="J845" t="s">
        <v>74</v>
      </c>
      <c r="K845" t="s">
        <v>479</v>
      </c>
      <c r="L845" s="912">
        <v>10.1</v>
      </c>
      <c r="M845">
        <v>7.02</v>
      </c>
      <c r="N845" s="912">
        <v>1.4387464387464388</v>
      </c>
      <c r="O845" t="s">
        <v>127</v>
      </c>
      <c r="P845" t="s">
        <v>470</v>
      </c>
      <c r="Q845" t="s">
        <v>127</v>
      </c>
      <c r="R845">
        <v>180</v>
      </c>
      <c r="Y845">
        <v>31.71</v>
      </c>
      <c r="Z845">
        <v>7.98</v>
      </c>
      <c r="AA845">
        <v>71.08</v>
      </c>
      <c r="AB845">
        <v>50.84</v>
      </c>
      <c r="AC845" s="784"/>
      <c r="AD845" s="1150"/>
      <c r="AE845" s="1150"/>
      <c r="AF845" s="1150"/>
      <c r="AG845" s="1150"/>
      <c r="AH845" s="1150"/>
      <c r="AI845" s="1150"/>
      <c r="AJ845" s="1150"/>
      <c r="AK845" s="1150"/>
      <c r="AL845" s="1150"/>
      <c r="AM845" s="1150"/>
      <c r="AN845" s="1150"/>
      <c r="AO845" s="1150"/>
      <c r="AP845" s="1150"/>
      <c r="AQ845" s="1150">
        <v>0.26060570581118497</v>
      </c>
      <c r="AR845" s="1150">
        <v>0.270573963496338</v>
      </c>
      <c r="AS845" s="1150">
        <v>0.26551665821072201</v>
      </c>
    </row>
    <row r="846" spans="1:45" x14ac:dyDescent="0.2">
      <c r="A846">
        <v>62791</v>
      </c>
      <c r="B846" t="s">
        <v>1719</v>
      </c>
      <c r="C846" s="783">
        <v>44135</v>
      </c>
      <c r="D846">
        <v>2020</v>
      </c>
      <c r="E846" t="s">
        <v>1</v>
      </c>
      <c r="F846" t="s">
        <v>48</v>
      </c>
      <c r="G846" s="912">
        <v>39.864207999999998</v>
      </c>
      <c r="H846" s="912">
        <v>-84.928332999999995</v>
      </c>
      <c r="I846" s="912">
        <v>3.9641850000000001</v>
      </c>
      <c r="J846" t="s">
        <v>74</v>
      </c>
      <c r="K846" t="s">
        <v>479</v>
      </c>
      <c r="L846" s="912">
        <v>9.343</v>
      </c>
      <c r="M846">
        <v>7.05</v>
      </c>
      <c r="N846" s="912">
        <v>1.3252482269503547</v>
      </c>
      <c r="O846" t="s">
        <v>127</v>
      </c>
      <c r="P846" t="s">
        <v>470</v>
      </c>
      <c r="Q846" t="s">
        <v>127</v>
      </c>
      <c r="R846">
        <v>180</v>
      </c>
      <c r="Y846">
        <v>33.17</v>
      </c>
      <c r="AA846">
        <v>52.83</v>
      </c>
      <c r="AB846">
        <v>39.58</v>
      </c>
      <c r="AC846" s="784"/>
      <c r="AD846" s="1150"/>
      <c r="AE846" s="1150"/>
      <c r="AF846" s="1150"/>
      <c r="AG846" s="1150"/>
      <c r="AH846" s="1150"/>
      <c r="AI846" s="1150"/>
      <c r="AJ846" s="1150"/>
      <c r="AK846" s="1150"/>
      <c r="AL846" s="1150"/>
      <c r="AM846" s="1150"/>
      <c r="AN846" s="1150"/>
      <c r="AO846" s="1150"/>
      <c r="AP846" s="1150"/>
      <c r="AQ846" s="1150">
        <v>0.21318695553612399</v>
      </c>
      <c r="AR846" s="1150">
        <v>0.218643738463033</v>
      </c>
      <c r="AS846" s="1150">
        <v>0.20959227954273099</v>
      </c>
    </row>
    <row r="847" spans="1:45" x14ac:dyDescent="0.2">
      <c r="A847">
        <v>62766</v>
      </c>
      <c r="B847" t="s">
        <v>1720</v>
      </c>
      <c r="C847" s="783">
        <v>44135</v>
      </c>
      <c r="D847">
        <v>2020</v>
      </c>
      <c r="E847" t="s">
        <v>4</v>
      </c>
      <c r="F847" t="s">
        <v>48</v>
      </c>
      <c r="G847" s="912">
        <v>38.661999000000002</v>
      </c>
      <c r="H847" s="912">
        <v>-85.785539999999997</v>
      </c>
      <c r="I847" s="912">
        <v>4.115348</v>
      </c>
      <c r="J847" t="s">
        <v>74</v>
      </c>
      <c r="K847" t="s">
        <v>479</v>
      </c>
      <c r="L847" s="912">
        <v>9.7479999999999993</v>
      </c>
      <c r="M847">
        <v>7.1</v>
      </c>
      <c r="N847" s="912">
        <v>1.3729577464788731</v>
      </c>
      <c r="O847" t="s">
        <v>127</v>
      </c>
      <c r="P847" t="s">
        <v>470</v>
      </c>
      <c r="Q847" t="s">
        <v>127</v>
      </c>
      <c r="R847">
        <v>180</v>
      </c>
      <c r="Y847">
        <v>34.79</v>
      </c>
      <c r="Z847">
        <v>12.96</v>
      </c>
      <c r="AA847">
        <v>57.87</v>
      </c>
      <c r="AB847">
        <v>43.32</v>
      </c>
      <c r="AC847" s="784"/>
      <c r="AD847" s="1150"/>
      <c r="AE847" s="1150"/>
      <c r="AF847" s="1150"/>
      <c r="AG847" s="1150"/>
      <c r="AH847" s="1150"/>
      <c r="AI847" s="1150"/>
      <c r="AJ847" s="1150"/>
      <c r="AK847" s="1150"/>
      <c r="AL847" s="1150"/>
      <c r="AM847" s="1150"/>
      <c r="AN847" s="1150"/>
      <c r="AO847" s="1150"/>
      <c r="AP847" s="1150"/>
      <c r="AQ847" s="1150">
        <v>0.21107466718116899</v>
      </c>
      <c r="AR847" s="1150">
        <v>0.21191073380924799</v>
      </c>
      <c r="AS847" s="1150">
        <v>0.19851758955559801</v>
      </c>
    </row>
    <row r="848" spans="1:45" x14ac:dyDescent="0.2">
      <c r="A848">
        <v>61918</v>
      </c>
      <c r="B848" t="s">
        <v>1447</v>
      </c>
      <c r="C848" s="783">
        <v>44196</v>
      </c>
      <c r="D848">
        <v>2020</v>
      </c>
      <c r="E848" t="s">
        <v>73</v>
      </c>
      <c r="F848" t="s">
        <v>260</v>
      </c>
      <c r="G848" s="912">
        <v>33.348545000000001</v>
      </c>
      <c r="H848" s="912">
        <v>-81.264106999999996</v>
      </c>
      <c r="I848" s="912">
        <v>4.6337719999999996</v>
      </c>
      <c r="J848" t="s">
        <v>74</v>
      </c>
      <c r="K848" t="s">
        <v>479</v>
      </c>
      <c r="L848" s="912">
        <v>10.050000000000001</v>
      </c>
      <c r="M848">
        <v>7.2</v>
      </c>
      <c r="N848" s="912">
        <v>1.3958333333333335</v>
      </c>
      <c r="O848" t="s">
        <v>127</v>
      </c>
      <c r="P848" t="s">
        <v>470</v>
      </c>
      <c r="Q848" t="s">
        <v>127</v>
      </c>
      <c r="R848">
        <v>180</v>
      </c>
      <c r="Y848">
        <v>32.1</v>
      </c>
      <c r="Z848">
        <v>13.19</v>
      </c>
      <c r="AA848">
        <v>53.26</v>
      </c>
      <c r="AB848">
        <v>39.340000000000003</v>
      </c>
      <c r="AC848" s="784"/>
      <c r="AD848" s="1150"/>
      <c r="AE848" s="1150"/>
      <c r="AF848" s="1150"/>
      <c r="AG848" s="1150"/>
      <c r="AH848" s="1150"/>
      <c r="AI848" s="1150"/>
      <c r="AJ848" s="1150"/>
      <c r="AK848" s="1150"/>
      <c r="AL848" s="1150"/>
      <c r="AM848" s="1150"/>
      <c r="AN848" s="1150"/>
      <c r="AO848" s="1150"/>
      <c r="AP848" s="1150"/>
      <c r="AQ848" s="1150">
        <v>0.24877917300862501</v>
      </c>
      <c r="AR848" s="1150">
        <v>0.25388444951801098</v>
      </c>
      <c r="AS848" s="1150">
        <v>0.24770104008117699</v>
      </c>
    </row>
    <row r="849" spans="1:45" x14ac:dyDescent="0.2">
      <c r="A849">
        <v>63150</v>
      </c>
      <c r="B849" t="s">
        <v>1446</v>
      </c>
      <c r="C849" s="783">
        <v>43861</v>
      </c>
      <c r="D849">
        <v>2020</v>
      </c>
      <c r="E849" t="s">
        <v>1</v>
      </c>
      <c r="F849" t="s">
        <v>24</v>
      </c>
      <c r="G849" s="912">
        <v>40.669742999999997</v>
      </c>
      <c r="H849" s="912">
        <v>-75.164835999999994</v>
      </c>
      <c r="I849" s="912">
        <v>3.9320140000000001</v>
      </c>
      <c r="J849" t="s">
        <v>74</v>
      </c>
      <c r="K849" t="s">
        <v>479</v>
      </c>
      <c r="L849" s="912">
        <v>9.9930000000000003</v>
      </c>
      <c r="M849">
        <v>8</v>
      </c>
      <c r="N849" s="912">
        <v>1.249125</v>
      </c>
      <c r="O849" t="s">
        <v>486</v>
      </c>
      <c r="P849" t="s">
        <v>486</v>
      </c>
      <c r="Q849">
        <v>25</v>
      </c>
      <c r="R849">
        <v>180</v>
      </c>
      <c r="Y849">
        <v>24.03</v>
      </c>
      <c r="AA849">
        <v>100.93</v>
      </c>
      <c r="AB849">
        <v>71.680000000000007</v>
      </c>
      <c r="AC849" s="784"/>
      <c r="AD849" s="1150"/>
      <c r="AE849" s="1150"/>
      <c r="AF849" s="1150"/>
      <c r="AG849" s="1150"/>
      <c r="AH849" s="1150"/>
      <c r="AI849" s="1150"/>
      <c r="AJ849" s="1150"/>
      <c r="AK849" s="1150"/>
      <c r="AL849" s="1150"/>
      <c r="AM849" s="1150"/>
      <c r="AN849" s="1150"/>
      <c r="AO849" s="1150"/>
      <c r="AP849" s="1150"/>
      <c r="AQ849" s="1150">
        <v>0.16769406392694</v>
      </c>
      <c r="AR849" s="1150">
        <v>0.182776826484018</v>
      </c>
      <c r="AS849" s="1150">
        <v>0.18030821917808201</v>
      </c>
    </row>
    <row r="850" spans="1:45" x14ac:dyDescent="0.2">
      <c r="A850">
        <v>63416</v>
      </c>
      <c r="B850" t="s">
        <v>1445</v>
      </c>
      <c r="C850" s="783">
        <v>43982</v>
      </c>
      <c r="D850">
        <v>2020</v>
      </c>
      <c r="E850" t="s">
        <v>7</v>
      </c>
      <c r="F850" t="s">
        <v>28</v>
      </c>
      <c r="G850" s="912">
        <v>40.121566999999999</v>
      </c>
      <c r="H850" s="912">
        <v>-122.193089</v>
      </c>
      <c r="I850" s="912">
        <v>4.9518709999999997</v>
      </c>
      <c r="J850" t="s">
        <v>74</v>
      </c>
      <c r="K850" t="s">
        <v>479</v>
      </c>
      <c r="L850" s="912">
        <v>11.03</v>
      </c>
      <c r="M850">
        <v>8.4</v>
      </c>
      <c r="N850" s="912">
        <v>1.3130952380952379</v>
      </c>
      <c r="O850" t="s">
        <v>486</v>
      </c>
      <c r="P850" t="s">
        <v>486</v>
      </c>
      <c r="Q850">
        <v>25</v>
      </c>
      <c r="R850">
        <v>181</v>
      </c>
      <c r="Y850">
        <v>36.729999999999997</v>
      </c>
      <c r="Z850">
        <v>6.42</v>
      </c>
      <c r="AA850">
        <v>51.77</v>
      </c>
      <c r="AB850">
        <v>38.49</v>
      </c>
      <c r="AC850" s="784"/>
      <c r="AD850" s="1150"/>
      <c r="AE850" s="1150"/>
      <c r="AF850" s="1150"/>
      <c r="AG850" s="1150"/>
      <c r="AH850" s="1150"/>
      <c r="AI850" s="1150"/>
      <c r="AJ850" s="1150"/>
      <c r="AK850" s="1150"/>
      <c r="AL850" s="1150"/>
      <c r="AM850" s="1150"/>
      <c r="AN850" s="1150"/>
      <c r="AO850" s="1150"/>
      <c r="AP850" s="1150"/>
      <c r="AQ850" s="1150">
        <v>0.234059034572733</v>
      </c>
      <c r="AR850" s="1150">
        <v>0.24224016090454401</v>
      </c>
      <c r="AS850" s="1150">
        <v>0.22537508153946501</v>
      </c>
    </row>
    <row r="851" spans="1:45" x14ac:dyDescent="0.2">
      <c r="A851">
        <v>63149</v>
      </c>
      <c r="B851" t="s">
        <v>1444</v>
      </c>
      <c r="C851" s="783">
        <v>43861</v>
      </c>
      <c r="D851">
        <v>2020</v>
      </c>
      <c r="E851" t="s">
        <v>1</v>
      </c>
      <c r="F851" t="s">
        <v>24</v>
      </c>
      <c r="G851" s="912">
        <v>40.725121000000001</v>
      </c>
      <c r="H851" s="912">
        <v>-75.059590999999998</v>
      </c>
      <c r="I851" s="912">
        <v>3.9165030000000001</v>
      </c>
      <c r="J851" t="s">
        <v>74</v>
      </c>
      <c r="K851" t="s">
        <v>479</v>
      </c>
      <c r="L851" s="912">
        <v>9.9967500000000005</v>
      </c>
      <c r="M851">
        <v>8.8000000000000007</v>
      </c>
      <c r="N851" s="912">
        <v>1.1359943181818182</v>
      </c>
      <c r="O851" t="s">
        <v>486</v>
      </c>
      <c r="P851" t="s">
        <v>486</v>
      </c>
      <c r="Q851">
        <v>25</v>
      </c>
      <c r="R851">
        <v>180</v>
      </c>
      <c r="Y851">
        <v>24.12</v>
      </c>
      <c r="AA851">
        <v>92.67</v>
      </c>
      <c r="AB851">
        <v>65.97</v>
      </c>
      <c r="AC851" s="784"/>
      <c r="AD851" s="1150"/>
      <c r="AE851" s="1150"/>
      <c r="AF851" s="1150"/>
      <c r="AG851" s="1150"/>
      <c r="AH851" s="1150"/>
      <c r="AI851" s="1150"/>
      <c r="AJ851" s="1150"/>
      <c r="AK851" s="1150"/>
      <c r="AL851" s="1150"/>
      <c r="AM851" s="1150"/>
      <c r="AN851" s="1150"/>
      <c r="AO851" s="1150"/>
      <c r="AP851" s="1150"/>
      <c r="AQ851" s="1150">
        <v>0.16675747198007401</v>
      </c>
      <c r="AR851" s="1150">
        <v>0.17612339144873301</v>
      </c>
      <c r="AS851" s="1150">
        <v>0.17251712328767099</v>
      </c>
    </row>
    <row r="852" spans="1:45" x14ac:dyDescent="0.2">
      <c r="A852">
        <v>63566</v>
      </c>
      <c r="B852" t="s">
        <v>1442</v>
      </c>
      <c r="C852" s="783">
        <v>44135</v>
      </c>
      <c r="D852">
        <v>2020</v>
      </c>
      <c r="E852" t="s">
        <v>1</v>
      </c>
      <c r="F852" t="s">
        <v>52</v>
      </c>
      <c r="G852" s="912">
        <v>36.424171000000001</v>
      </c>
      <c r="H852" s="912">
        <v>-77.074510000000004</v>
      </c>
      <c r="I852" s="912">
        <v>4.3886339999999997</v>
      </c>
      <c r="J852" t="s">
        <v>74</v>
      </c>
      <c r="K852" t="s">
        <v>479</v>
      </c>
      <c r="L852" s="912">
        <v>12</v>
      </c>
      <c r="M852">
        <v>9</v>
      </c>
      <c r="N852" s="912">
        <v>1.3333333333333333</v>
      </c>
      <c r="O852" t="s">
        <v>127</v>
      </c>
      <c r="P852" t="s">
        <v>470</v>
      </c>
      <c r="Q852" t="s">
        <v>127</v>
      </c>
      <c r="R852">
        <v>180</v>
      </c>
      <c r="Y852">
        <v>31.4</v>
      </c>
      <c r="AA852">
        <v>89.04</v>
      </c>
      <c r="AB852">
        <v>62.88</v>
      </c>
      <c r="AC852" s="784"/>
      <c r="AD852" s="1150"/>
      <c r="AE852" s="1150"/>
      <c r="AF852" s="1150"/>
      <c r="AG852" s="1150"/>
      <c r="AH852" s="1150"/>
      <c r="AI852" s="1150"/>
      <c r="AJ852" s="1150"/>
      <c r="AK852" s="1150"/>
      <c r="AL852" s="1150"/>
      <c r="AM852" s="1150"/>
      <c r="AN852" s="1150"/>
      <c r="AO852" s="1150"/>
      <c r="AP852" s="1150"/>
      <c r="AQ852" s="1150">
        <v>0.24836377473363699</v>
      </c>
      <c r="AR852" s="1150">
        <v>0.242820903094875</v>
      </c>
      <c r="AS852" s="1150">
        <v>0.23280060882800599</v>
      </c>
    </row>
    <row r="853" spans="1:45" x14ac:dyDescent="0.2">
      <c r="A853">
        <v>64080</v>
      </c>
      <c r="B853" t="s">
        <v>1443</v>
      </c>
      <c r="C853" s="783">
        <v>44196</v>
      </c>
      <c r="D853">
        <v>2020</v>
      </c>
      <c r="E853" t="s">
        <v>4</v>
      </c>
      <c r="F853" t="s">
        <v>417</v>
      </c>
      <c r="G853" s="912">
        <v>43.160590999999997</v>
      </c>
      <c r="H853" s="912">
        <v>-89.327357000000006</v>
      </c>
      <c r="I853" s="912">
        <v>3.842527</v>
      </c>
      <c r="J853" t="s">
        <v>74</v>
      </c>
      <c r="K853" t="s">
        <v>479</v>
      </c>
      <c r="L853" s="912">
        <v>11.4</v>
      </c>
      <c r="M853">
        <v>9</v>
      </c>
      <c r="N853" s="912">
        <v>1.2666666666666666</v>
      </c>
      <c r="O853" t="s">
        <v>127</v>
      </c>
      <c r="P853" t="s">
        <v>470</v>
      </c>
      <c r="Q853" t="s">
        <v>127</v>
      </c>
      <c r="R853">
        <v>180</v>
      </c>
      <c r="Y853">
        <v>33.65</v>
      </c>
      <c r="Z853">
        <v>14.02</v>
      </c>
      <c r="AA853">
        <v>52.64</v>
      </c>
      <c r="AB853">
        <v>38.880000000000003</v>
      </c>
      <c r="AC853" s="784"/>
      <c r="AD853" s="1150"/>
      <c r="AE853" s="1150"/>
      <c r="AF853" s="1150"/>
      <c r="AG853" s="1150"/>
      <c r="AH853" s="1150"/>
      <c r="AI853" s="1150"/>
      <c r="AJ853" s="1150"/>
      <c r="AK853" s="1150"/>
      <c r="AL853" s="1150"/>
      <c r="AM853" s="1150"/>
      <c r="AN853" s="1150"/>
      <c r="AO853" s="1150"/>
      <c r="AP853" s="1150"/>
      <c r="AQ853" s="1150">
        <v>0.21173262303399201</v>
      </c>
      <c r="AR853" s="1150">
        <v>0.21648909183155701</v>
      </c>
      <c r="AS853" s="1150">
        <v>0.229908675799086</v>
      </c>
    </row>
    <row r="854" spans="1:45" x14ac:dyDescent="0.2">
      <c r="A854">
        <v>63503</v>
      </c>
      <c r="B854" t="s">
        <v>1441</v>
      </c>
      <c r="C854" s="783">
        <v>43921</v>
      </c>
      <c r="D854">
        <v>2020</v>
      </c>
      <c r="E854" t="s">
        <v>1</v>
      </c>
      <c r="F854" t="s">
        <v>24</v>
      </c>
      <c r="G854" s="912">
        <v>40.024847999999999</v>
      </c>
      <c r="H854" s="912">
        <v>-74.310820000000007</v>
      </c>
      <c r="I854" s="912">
        <v>4.0054040000000004</v>
      </c>
      <c r="J854" t="s">
        <v>74</v>
      </c>
      <c r="K854" t="s">
        <v>479</v>
      </c>
      <c r="L854" s="912">
        <v>14.4</v>
      </c>
      <c r="M854">
        <v>9.6</v>
      </c>
      <c r="N854" s="912">
        <v>1.5</v>
      </c>
      <c r="O854" t="s">
        <v>486</v>
      </c>
      <c r="P854" t="s">
        <v>486</v>
      </c>
      <c r="Q854">
        <v>20</v>
      </c>
      <c r="R854">
        <v>180</v>
      </c>
      <c r="Y854">
        <v>23.66</v>
      </c>
      <c r="AA854">
        <v>115.2</v>
      </c>
      <c r="AB854">
        <v>81.84</v>
      </c>
      <c r="AC854" s="784"/>
      <c r="AD854" s="1150"/>
      <c r="AE854" s="1150"/>
      <c r="AF854" s="1150"/>
      <c r="AG854" s="1150"/>
      <c r="AH854" s="1150"/>
      <c r="AI854" s="1150"/>
      <c r="AJ854" s="1150"/>
      <c r="AK854" s="1150"/>
      <c r="AL854" s="1150"/>
      <c r="AM854" s="1150"/>
      <c r="AN854" s="1150"/>
      <c r="AO854" s="1150"/>
      <c r="AP854" s="1150"/>
      <c r="AQ854" s="1150">
        <v>0.18210140791476401</v>
      </c>
      <c r="AR854" s="1150">
        <v>0.17252901445966501</v>
      </c>
      <c r="AS854" s="1150">
        <v>0.18924800228310501</v>
      </c>
    </row>
    <row r="855" spans="1:45" x14ac:dyDescent="0.2">
      <c r="A855">
        <v>62793</v>
      </c>
      <c r="B855" t="s">
        <v>1721</v>
      </c>
      <c r="C855" s="783">
        <v>44104</v>
      </c>
      <c r="D855">
        <v>2020</v>
      </c>
      <c r="E855" t="s">
        <v>4</v>
      </c>
      <c r="F855" t="s">
        <v>48</v>
      </c>
      <c r="G855" s="912">
        <v>40.013241000000001</v>
      </c>
      <c r="H855" s="912">
        <v>-86.858690999999993</v>
      </c>
      <c r="I855" s="912">
        <v>3.9820679999999999</v>
      </c>
      <c r="J855" t="s">
        <v>74</v>
      </c>
      <c r="K855" t="s">
        <v>479</v>
      </c>
      <c r="L855" s="912">
        <v>13.234999999999999</v>
      </c>
      <c r="M855">
        <v>9.8000000000000007</v>
      </c>
      <c r="N855" s="912">
        <v>1.3505102040816326</v>
      </c>
      <c r="O855" t="s">
        <v>127</v>
      </c>
      <c r="P855" t="s">
        <v>470</v>
      </c>
      <c r="Q855" t="s">
        <v>127</v>
      </c>
      <c r="R855">
        <v>180</v>
      </c>
      <c r="Y855">
        <v>36.33</v>
      </c>
      <c r="Z855">
        <v>13.41</v>
      </c>
      <c r="AA855">
        <v>54.85</v>
      </c>
      <c r="AB855">
        <v>40.98</v>
      </c>
      <c r="AC855" s="784"/>
      <c r="AD855" s="1150"/>
      <c r="AE855" s="1150"/>
      <c r="AF855" s="1150"/>
      <c r="AG855" s="1150"/>
      <c r="AH855" s="1150"/>
      <c r="AI855" s="1150"/>
      <c r="AJ855" s="1150"/>
      <c r="AK855" s="1150"/>
      <c r="AL855" s="1150"/>
      <c r="AM855" s="1150"/>
      <c r="AN855" s="1150"/>
      <c r="AO855" s="1150"/>
      <c r="AP855" s="1150"/>
      <c r="AQ855" s="1150">
        <v>0.21967896747740101</v>
      </c>
      <c r="AR855" s="1150">
        <v>0.214996272481595</v>
      </c>
      <c r="AS855" s="1150">
        <v>0.210325225980803</v>
      </c>
    </row>
    <row r="856" spans="1:45" x14ac:dyDescent="0.2">
      <c r="A856">
        <v>65389</v>
      </c>
      <c r="B856" t="s">
        <v>1722</v>
      </c>
      <c r="C856" s="783">
        <v>44196</v>
      </c>
      <c r="D856">
        <v>2020</v>
      </c>
      <c r="E856" t="s">
        <v>73</v>
      </c>
      <c r="F856" t="s">
        <v>260</v>
      </c>
      <c r="G856" s="912">
        <v>34.704808</v>
      </c>
      <c r="H856" s="912">
        <v>-81.660178000000002</v>
      </c>
      <c r="I856" s="912">
        <v>4.5600019999999999</v>
      </c>
      <c r="J856" t="s">
        <v>74</v>
      </c>
      <c r="K856" t="s">
        <v>479</v>
      </c>
      <c r="L856" s="912">
        <v>14.6</v>
      </c>
      <c r="M856">
        <v>9.8000000000000007</v>
      </c>
      <c r="N856" s="912">
        <v>1.4897959183673468</v>
      </c>
      <c r="O856" t="s">
        <v>127</v>
      </c>
      <c r="P856" t="s">
        <v>470</v>
      </c>
      <c r="Q856" t="s">
        <v>127</v>
      </c>
      <c r="R856">
        <v>180</v>
      </c>
      <c r="Y856">
        <v>31.82</v>
      </c>
      <c r="Z856">
        <v>34.97</v>
      </c>
      <c r="AA856">
        <v>43.79</v>
      </c>
      <c r="AB856">
        <v>33.44</v>
      </c>
      <c r="AC856" s="784"/>
      <c r="AD856" s="1150"/>
      <c r="AE856" s="1150"/>
      <c r="AF856" s="1150"/>
      <c r="AG856" s="1150"/>
      <c r="AH856" s="1150"/>
      <c r="AI856" s="1150"/>
      <c r="AJ856" s="1150"/>
      <c r="AK856" s="1150"/>
      <c r="AL856" s="1150"/>
      <c r="AM856" s="1150"/>
      <c r="AN856" s="1150"/>
      <c r="AO856" s="1150"/>
      <c r="AP856" s="1150"/>
      <c r="AQ856" s="1150">
        <v>0.255707762557077</v>
      </c>
      <c r="AR856" s="1150">
        <v>0.25344795452427499</v>
      </c>
      <c r="AS856" s="1150">
        <v>0.24535225048923601</v>
      </c>
    </row>
    <row r="857" spans="1:45" x14ac:dyDescent="0.2">
      <c r="A857">
        <v>63636</v>
      </c>
      <c r="B857" t="s">
        <v>1440</v>
      </c>
      <c r="C857" s="783">
        <v>43921</v>
      </c>
      <c r="D857">
        <v>2020</v>
      </c>
      <c r="E857" t="s">
        <v>72</v>
      </c>
      <c r="F857" t="s">
        <v>29</v>
      </c>
      <c r="G857" s="912">
        <v>43.318184000000002</v>
      </c>
      <c r="H857" s="912">
        <v>-121.005162</v>
      </c>
      <c r="I857" s="912">
        <v>4.6536660000000003</v>
      </c>
      <c r="J857" t="s">
        <v>74</v>
      </c>
      <c r="K857" t="s">
        <v>479</v>
      </c>
      <c r="L857" s="912">
        <v>14.9</v>
      </c>
      <c r="M857">
        <v>9.9</v>
      </c>
      <c r="N857" s="912">
        <v>1.505050505050505</v>
      </c>
      <c r="O857" t="s">
        <v>127</v>
      </c>
      <c r="P857" t="s">
        <v>470</v>
      </c>
      <c r="Q857" t="s">
        <v>127</v>
      </c>
      <c r="R857">
        <v>180</v>
      </c>
      <c r="Y857">
        <v>45.18</v>
      </c>
      <c r="Z857">
        <v>7.29</v>
      </c>
      <c r="AA857">
        <v>75.989999999999995</v>
      </c>
      <c r="AB857">
        <v>54.13</v>
      </c>
      <c r="AC857" s="784"/>
      <c r="AD857" s="1150"/>
      <c r="AE857" s="1150"/>
      <c r="AF857" s="1150"/>
      <c r="AG857" s="1150"/>
      <c r="AH857" s="1150"/>
      <c r="AI857" s="1150"/>
      <c r="AJ857" s="1150"/>
      <c r="AK857" s="1150"/>
      <c r="AL857" s="1150"/>
      <c r="AM857" s="1150"/>
      <c r="AN857" s="1150"/>
      <c r="AO857" s="1150"/>
      <c r="AP857" s="1150"/>
      <c r="AQ857" s="1150">
        <v>0.29344818043448101</v>
      </c>
      <c r="AR857" s="1150">
        <v>0.26753839767538301</v>
      </c>
      <c r="AS857" s="1150">
        <v>0.27476823024768199</v>
      </c>
    </row>
    <row r="858" spans="1:45" x14ac:dyDescent="0.2">
      <c r="A858">
        <v>61200</v>
      </c>
      <c r="B858" t="s">
        <v>1437</v>
      </c>
      <c r="C858" s="783">
        <v>44135</v>
      </c>
      <c r="D858">
        <v>2020</v>
      </c>
      <c r="E858" t="s">
        <v>72</v>
      </c>
      <c r="F858" t="s">
        <v>29</v>
      </c>
      <c r="G858" s="912">
        <v>42.521841000000002</v>
      </c>
      <c r="H858" s="912">
        <v>-122.828031</v>
      </c>
      <c r="I858" s="912">
        <v>4.4900840000000004</v>
      </c>
      <c r="J858" t="s">
        <v>74</v>
      </c>
      <c r="K858" t="s">
        <v>479</v>
      </c>
      <c r="L858" s="912">
        <v>12.8</v>
      </c>
      <c r="M858">
        <v>10</v>
      </c>
      <c r="N858" s="912">
        <v>1.28</v>
      </c>
      <c r="O858" t="s">
        <v>127</v>
      </c>
      <c r="P858" t="s">
        <v>470</v>
      </c>
      <c r="Q858" t="s">
        <v>127</v>
      </c>
      <c r="R858">
        <v>180</v>
      </c>
      <c r="Y858">
        <v>39.340000000000003</v>
      </c>
      <c r="Z858">
        <v>14.68</v>
      </c>
      <c r="AA858">
        <v>80.61</v>
      </c>
      <c r="AB858">
        <v>57.03</v>
      </c>
      <c r="AC858" s="784"/>
      <c r="AD858" s="1150"/>
      <c r="AE858" s="1150"/>
      <c r="AF858" s="1150"/>
      <c r="AG858" s="1150"/>
      <c r="AH858" s="1150"/>
      <c r="AI858" s="1150"/>
      <c r="AJ858" s="1150"/>
      <c r="AK858" s="1150"/>
      <c r="AL858" s="1150"/>
      <c r="AM858" s="1150"/>
      <c r="AN858" s="1150"/>
      <c r="AO858" s="1150"/>
      <c r="AP858" s="1150"/>
      <c r="AQ858" s="1150">
        <v>0.22415525114155199</v>
      </c>
      <c r="AR858" s="1150">
        <v>0.25426940639269402</v>
      </c>
      <c r="AS858" s="1150">
        <v>0.24356164383561599</v>
      </c>
    </row>
    <row r="859" spans="1:45" x14ac:dyDescent="0.2">
      <c r="A859">
        <v>62353</v>
      </c>
      <c r="B859" t="s">
        <v>1439</v>
      </c>
      <c r="C859" s="783">
        <v>44196</v>
      </c>
      <c r="D859">
        <v>2020</v>
      </c>
      <c r="E859" t="s">
        <v>73</v>
      </c>
      <c r="F859" t="s">
        <v>260</v>
      </c>
      <c r="G859" s="912">
        <v>32.708227000000001</v>
      </c>
      <c r="H859" s="912">
        <v>-80.911107000000001</v>
      </c>
      <c r="I859" s="912">
        <v>4.6516659999999996</v>
      </c>
      <c r="J859" t="s">
        <v>74</v>
      </c>
      <c r="K859" t="s">
        <v>479</v>
      </c>
      <c r="L859" s="912">
        <v>14.2</v>
      </c>
      <c r="M859">
        <v>10</v>
      </c>
      <c r="N859" s="912">
        <v>1.42</v>
      </c>
      <c r="O859" t="s">
        <v>127</v>
      </c>
      <c r="P859" t="s">
        <v>470</v>
      </c>
      <c r="Q859" t="s">
        <v>127</v>
      </c>
      <c r="R859">
        <v>180</v>
      </c>
      <c r="Y859">
        <v>32.21</v>
      </c>
      <c r="Z859">
        <v>13.78</v>
      </c>
      <c r="AA859">
        <v>53.37</v>
      </c>
      <c r="AB859">
        <v>39.54</v>
      </c>
      <c r="AC859" s="784"/>
      <c r="AD859" s="1150"/>
      <c r="AE859" s="1150"/>
      <c r="AF859" s="1150"/>
      <c r="AG859" s="1150"/>
      <c r="AH859" s="1150"/>
      <c r="AI859" s="1150"/>
      <c r="AJ859" s="1150"/>
      <c r="AK859" s="1150"/>
      <c r="AL859" s="1150"/>
      <c r="AM859" s="1150"/>
      <c r="AN859" s="1150"/>
      <c r="AO859" s="1150"/>
      <c r="AP859" s="1150"/>
      <c r="AQ859" s="1150">
        <v>0.24948630136986299</v>
      </c>
      <c r="AR859" s="1150">
        <v>0.25539954337899501</v>
      </c>
      <c r="AS859" s="1150">
        <v>0.244006849315068</v>
      </c>
    </row>
    <row r="860" spans="1:45" x14ac:dyDescent="0.2">
      <c r="A860">
        <v>62912</v>
      </c>
      <c r="B860" t="s">
        <v>1438</v>
      </c>
      <c r="C860" s="783">
        <v>44165</v>
      </c>
      <c r="D860">
        <v>2020</v>
      </c>
      <c r="E860" t="s">
        <v>1</v>
      </c>
      <c r="F860" t="s">
        <v>262</v>
      </c>
      <c r="G860" s="912">
        <v>39.647770999999999</v>
      </c>
      <c r="H860" s="912">
        <v>-77.678021000000001</v>
      </c>
      <c r="I860" s="912">
        <v>4.0336530000000002</v>
      </c>
      <c r="J860" t="s">
        <v>74</v>
      </c>
      <c r="K860" t="s">
        <v>479</v>
      </c>
      <c r="L860" s="912">
        <v>13.22</v>
      </c>
      <c r="M860">
        <v>10</v>
      </c>
      <c r="N860" s="912">
        <v>1.3220000000000001</v>
      </c>
      <c r="O860" t="s">
        <v>127</v>
      </c>
      <c r="P860" t="s">
        <v>470</v>
      </c>
      <c r="Q860" t="s">
        <v>127</v>
      </c>
      <c r="R860">
        <v>180</v>
      </c>
      <c r="Y860">
        <v>36.22</v>
      </c>
      <c r="AA860">
        <v>79.05</v>
      </c>
      <c r="AB860">
        <v>57.11</v>
      </c>
      <c r="AC860" s="784"/>
      <c r="AD860" s="1150"/>
      <c r="AE860" s="1150"/>
      <c r="AF860" s="1150"/>
      <c r="AG860" s="1150"/>
      <c r="AH860" s="1150"/>
      <c r="AI860" s="1150"/>
      <c r="AJ860" s="1150"/>
      <c r="AK860" s="1150"/>
      <c r="AL860" s="1150"/>
      <c r="AM860" s="1150"/>
      <c r="AN860" s="1150"/>
      <c r="AO860" s="1150"/>
      <c r="AP860" s="1150"/>
      <c r="AQ860" s="1150">
        <v>0.20904109589041001</v>
      </c>
      <c r="AR860" s="1150">
        <v>0.201187214611872</v>
      </c>
      <c r="AS860" s="1150">
        <v>0.19615296803652901</v>
      </c>
    </row>
    <row r="861" spans="1:45" x14ac:dyDescent="0.2">
      <c r="A861">
        <v>63330</v>
      </c>
      <c r="B861" t="s">
        <v>1429</v>
      </c>
      <c r="C861" s="783">
        <v>43889</v>
      </c>
      <c r="D861">
        <v>2020</v>
      </c>
      <c r="E861" t="s">
        <v>72</v>
      </c>
      <c r="F861" t="s">
        <v>29</v>
      </c>
      <c r="G861" s="912">
        <v>45.318362</v>
      </c>
      <c r="H861" s="912">
        <v>-122.330901</v>
      </c>
      <c r="I861" s="912">
        <v>3.5412919999999999</v>
      </c>
      <c r="J861" t="s">
        <v>74</v>
      </c>
      <c r="K861" t="s">
        <v>479</v>
      </c>
      <c r="L861" s="912">
        <v>15.2</v>
      </c>
      <c r="M861">
        <v>10</v>
      </c>
      <c r="N861" s="912">
        <v>1.52</v>
      </c>
      <c r="O861" t="s">
        <v>127</v>
      </c>
      <c r="P861" t="s">
        <v>470</v>
      </c>
      <c r="Q861" t="s">
        <v>127</v>
      </c>
      <c r="R861">
        <v>179</v>
      </c>
      <c r="AA861">
        <v>113.7</v>
      </c>
      <c r="AB861">
        <v>80.67</v>
      </c>
      <c r="AC861" s="784"/>
      <c r="AD861" s="1150"/>
      <c r="AE861" s="1150"/>
      <c r="AF861" s="1150"/>
      <c r="AG861" s="1150"/>
      <c r="AH861" s="1150"/>
      <c r="AI861" s="1150"/>
      <c r="AJ861" s="1150"/>
      <c r="AK861" s="1150"/>
      <c r="AL861" s="1150"/>
      <c r="AM861" s="1150"/>
      <c r="AN861" s="1150"/>
      <c r="AO861" s="1150"/>
      <c r="AP861" s="1150"/>
      <c r="AQ861" s="1150">
        <v>0.22392694063926899</v>
      </c>
      <c r="AR861" s="1150">
        <v>0.19533105022830999</v>
      </c>
      <c r="AS861" s="1150">
        <v>0.219360730593607</v>
      </c>
    </row>
    <row r="862" spans="1:45" x14ac:dyDescent="0.2">
      <c r="A862">
        <v>63331</v>
      </c>
      <c r="B862" t="s">
        <v>1428</v>
      </c>
      <c r="C862" s="783">
        <v>43889</v>
      </c>
      <c r="D862">
        <v>2020</v>
      </c>
      <c r="E862" t="s">
        <v>72</v>
      </c>
      <c r="F862" t="s">
        <v>29</v>
      </c>
      <c r="G862" s="912">
        <v>45.379421000000001</v>
      </c>
      <c r="H862" s="912">
        <v>-122.231672</v>
      </c>
      <c r="I862" s="912">
        <v>3.4777040000000001</v>
      </c>
      <c r="J862" t="s">
        <v>74</v>
      </c>
      <c r="K862" t="s">
        <v>479</v>
      </c>
      <c r="L862" s="912">
        <v>15.2</v>
      </c>
      <c r="M862">
        <v>10</v>
      </c>
      <c r="N862" s="912">
        <v>1.52</v>
      </c>
      <c r="O862" t="s">
        <v>127</v>
      </c>
      <c r="P862" t="s">
        <v>470</v>
      </c>
      <c r="Q862" t="s">
        <v>127</v>
      </c>
      <c r="R862">
        <v>179</v>
      </c>
      <c r="AA862">
        <v>106.42</v>
      </c>
      <c r="AB862">
        <v>75.56</v>
      </c>
      <c r="AC862" s="784"/>
      <c r="AD862" s="1150"/>
      <c r="AE862" s="1150"/>
      <c r="AF862" s="1150"/>
      <c r="AG862" s="1150"/>
      <c r="AH862" s="1150"/>
      <c r="AI862" s="1150"/>
      <c r="AJ862" s="1150"/>
      <c r="AK862" s="1150"/>
      <c r="AL862" s="1150"/>
      <c r="AM862" s="1150"/>
      <c r="AN862" s="1150"/>
      <c r="AO862" s="1150"/>
      <c r="AP862" s="1150"/>
      <c r="AQ862" s="1150">
        <v>0.213995433789954</v>
      </c>
      <c r="AR862" s="1150">
        <v>0.208767123287671</v>
      </c>
      <c r="AS862" s="1150">
        <v>0.224143835616438</v>
      </c>
    </row>
    <row r="863" spans="1:45" x14ac:dyDescent="0.2">
      <c r="A863">
        <v>63520</v>
      </c>
      <c r="B863" t="s">
        <v>1436</v>
      </c>
      <c r="C863" s="783">
        <v>43861</v>
      </c>
      <c r="D863">
        <v>2020</v>
      </c>
      <c r="E863" t="s">
        <v>1</v>
      </c>
      <c r="F863" t="s">
        <v>14</v>
      </c>
      <c r="G863" s="912">
        <v>40.860371000000001</v>
      </c>
      <c r="H863" s="912">
        <v>-75.852331000000007</v>
      </c>
      <c r="I863" s="912">
        <v>3.8493599999999999</v>
      </c>
      <c r="J863" t="s">
        <v>74</v>
      </c>
      <c r="K863" t="s">
        <v>479</v>
      </c>
      <c r="L863" s="912">
        <v>11.5</v>
      </c>
      <c r="M863">
        <v>10</v>
      </c>
      <c r="N863" s="912">
        <v>1.1499999999999999</v>
      </c>
      <c r="O863" t="s">
        <v>486</v>
      </c>
      <c r="P863" t="s">
        <v>486</v>
      </c>
      <c r="Q863">
        <v>25</v>
      </c>
      <c r="R863">
        <v>180</v>
      </c>
      <c r="Y863">
        <v>23.79</v>
      </c>
      <c r="AA863">
        <v>109.05</v>
      </c>
      <c r="AB863">
        <v>77.900000000000006</v>
      </c>
      <c r="AC863" s="784"/>
      <c r="AD863" s="1150"/>
      <c r="AE863" s="1150"/>
      <c r="AF863" s="1150"/>
      <c r="AG863" s="1150"/>
      <c r="AH863" s="1150"/>
      <c r="AI863" s="1150"/>
      <c r="AJ863" s="1150"/>
      <c r="AK863" s="1150"/>
      <c r="AL863" s="1150"/>
      <c r="AM863" s="1150"/>
      <c r="AN863" s="1150"/>
      <c r="AO863" s="1150"/>
      <c r="AP863" s="1150"/>
      <c r="AQ863" s="1150">
        <v>0.140787671232876</v>
      </c>
      <c r="AR863" s="1150">
        <v>0.182716894977168</v>
      </c>
      <c r="AS863" s="1150">
        <v>0.14000000000000001</v>
      </c>
    </row>
    <row r="864" spans="1:45" x14ac:dyDescent="0.2">
      <c r="A864">
        <v>63778</v>
      </c>
      <c r="B864" t="s">
        <v>1434</v>
      </c>
      <c r="C864" s="783">
        <v>44042</v>
      </c>
      <c r="D864">
        <v>2020</v>
      </c>
      <c r="E864" t="s">
        <v>72</v>
      </c>
      <c r="F864" t="s">
        <v>29</v>
      </c>
      <c r="G864" s="912">
        <v>43.553486999999997</v>
      </c>
      <c r="H864" s="912">
        <v>-119.68710900000001</v>
      </c>
      <c r="I864" s="912">
        <v>4.5749529999999998</v>
      </c>
      <c r="J864" t="s">
        <v>74</v>
      </c>
      <c r="K864" t="s">
        <v>479</v>
      </c>
      <c r="L864" s="912">
        <v>15.3</v>
      </c>
      <c r="M864">
        <v>10</v>
      </c>
      <c r="N864" s="912">
        <v>1.53</v>
      </c>
      <c r="O864" t="s">
        <v>127</v>
      </c>
      <c r="P864" t="s">
        <v>470</v>
      </c>
      <c r="Q864" t="s">
        <v>127</v>
      </c>
      <c r="R864">
        <v>180</v>
      </c>
      <c r="Y864">
        <v>45.16</v>
      </c>
      <c r="Z864">
        <v>6.5</v>
      </c>
      <c r="AA864">
        <v>80.209999999999994</v>
      </c>
      <c r="AB864">
        <v>57.56</v>
      </c>
      <c r="AC864" s="784"/>
      <c r="AD864" s="1150"/>
      <c r="AE864" s="1150"/>
      <c r="AF864" s="1150"/>
      <c r="AG864" s="1150"/>
      <c r="AH864" s="1150"/>
      <c r="AI864" s="1150"/>
      <c r="AJ864" s="1150"/>
      <c r="AK864" s="1150"/>
      <c r="AL864" s="1150"/>
      <c r="AM864" s="1150"/>
      <c r="AN864" s="1150"/>
      <c r="AO864" s="1150"/>
      <c r="AP864" s="1150"/>
      <c r="AQ864" s="1150">
        <v>0.28858447488584399</v>
      </c>
      <c r="AR864" s="1150">
        <v>0.28385844748858402</v>
      </c>
      <c r="AS864" s="1150">
        <v>0.23652968036529601</v>
      </c>
    </row>
    <row r="865" spans="1:45" x14ac:dyDescent="0.2">
      <c r="A865">
        <v>63779</v>
      </c>
      <c r="B865" t="s">
        <v>1433</v>
      </c>
      <c r="C865" s="783">
        <v>44012</v>
      </c>
      <c r="D865">
        <v>2020</v>
      </c>
      <c r="E865" t="s">
        <v>72</v>
      </c>
      <c r="F865" t="s">
        <v>29</v>
      </c>
      <c r="G865" s="912">
        <v>43.395161000000002</v>
      </c>
      <c r="H865" s="912">
        <v>-120.952201</v>
      </c>
      <c r="I865" s="912">
        <v>4.6202909999999999</v>
      </c>
      <c r="J865" t="s">
        <v>74</v>
      </c>
      <c r="K865" t="s">
        <v>479</v>
      </c>
      <c r="L865" s="912">
        <v>14.9</v>
      </c>
      <c r="M865">
        <v>10</v>
      </c>
      <c r="N865" s="912">
        <v>1.49</v>
      </c>
      <c r="O865" t="s">
        <v>127</v>
      </c>
      <c r="P865" t="s">
        <v>470</v>
      </c>
      <c r="Q865" t="s">
        <v>127</v>
      </c>
      <c r="R865">
        <v>180</v>
      </c>
      <c r="Y865">
        <v>40.58</v>
      </c>
      <c r="Z865">
        <v>6.6</v>
      </c>
      <c r="AA865">
        <v>74.239999999999995</v>
      </c>
      <c r="AB865">
        <v>53.07</v>
      </c>
      <c r="AC865" s="784"/>
      <c r="AD865" s="1150"/>
      <c r="AE865" s="1150"/>
      <c r="AF865" s="1150"/>
      <c r="AG865" s="1150"/>
      <c r="AH865" s="1150"/>
      <c r="AI865" s="1150"/>
      <c r="AJ865" s="1150"/>
      <c r="AK865" s="1150"/>
      <c r="AL865" s="1150"/>
      <c r="AM865" s="1150"/>
      <c r="AN865" s="1150"/>
      <c r="AO865" s="1150"/>
      <c r="AP865" s="1150"/>
      <c r="AQ865" s="1150">
        <v>0.28807077625570698</v>
      </c>
      <c r="AR865" s="1150">
        <v>0.27360730593607302</v>
      </c>
      <c r="AS865" s="1150">
        <v>0.26522831050228302</v>
      </c>
    </row>
    <row r="866" spans="1:45" x14ac:dyDescent="0.2">
      <c r="A866">
        <v>63795</v>
      </c>
      <c r="B866" t="s">
        <v>1432</v>
      </c>
      <c r="C866" s="783">
        <v>44012</v>
      </c>
      <c r="D866">
        <v>2020</v>
      </c>
      <c r="E866" t="s">
        <v>72</v>
      </c>
      <c r="F866" t="s">
        <v>29</v>
      </c>
      <c r="G866" s="912">
        <v>43.318731</v>
      </c>
      <c r="H866" s="912">
        <v>-121.0047711</v>
      </c>
      <c r="I866" s="912">
        <v>4.6536660000000003</v>
      </c>
      <c r="J866" t="s">
        <v>74</v>
      </c>
      <c r="K866" t="s">
        <v>479</v>
      </c>
      <c r="L866" s="912">
        <v>15.137279999999999</v>
      </c>
      <c r="M866">
        <v>10</v>
      </c>
      <c r="N866" s="912">
        <v>1.513728</v>
      </c>
      <c r="O866" t="s">
        <v>127</v>
      </c>
      <c r="P866" t="s">
        <v>470</v>
      </c>
      <c r="Q866" t="s">
        <v>127</v>
      </c>
      <c r="R866">
        <v>180</v>
      </c>
      <c r="Y866">
        <v>45.21</v>
      </c>
      <c r="Z866">
        <v>6.51</v>
      </c>
      <c r="AA866">
        <v>71.2</v>
      </c>
      <c r="AB866">
        <v>50.98</v>
      </c>
      <c r="AC866" s="784"/>
      <c r="AD866" s="1150"/>
      <c r="AE866" s="1150"/>
      <c r="AF866" s="1150"/>
      <c r="AG866" s="1150"/>
      <c r="AH866" s="1150"/>
      <c r="AI866" s="1150"/>
      <c r="AJ866" s="1150"/>
      <c r="AK866" s="1150"/>
      <c r="AL866" s="1150"/>
      <c r="AM866" s="1150"/>
      <c r="AN866" s="1150"/>
      <c r="AO866" s="1150"/>
      <c r="AP866" s="1150"/>
      <c r="AQ866" s="1150">
        <v>0.29015981735159802</v>
      </c>
      <c r="AR866" s="1150">
        <v>0.28493150684931501</v>
      </c>
      <c r="AS866" s="1150">
        <v>0.27642694063926898</v>
      </c>
    </row>
    <row r="867" spans="1:45" x14ac:dyDescent="0.2">
      <c r="A867">
        <v>63796</v>
      </c>
      <c r="B867" t="s">
        <v>1431</v>
      </c>
      <c r="C867" s="783">
        <v>44012</v>
      </c>
      <c r="D867">
        <v>2020</v>
      </c>
      <c r="E867" t="s">
        <v>72</v>
      </c>
      <c r="F867" t="s">
        <v>29</v>
      </c>
      <c r="G867" s="912">
        <v>43.503270999999998</v>
      </c>
      <c r="H867" s="912">
        <v>-119.14894099999999</v>
      </c>
      <c r="I867" s="912">
        <v>4.584416</v>
      </c>
      <c r="J867" t="s">
        <v>74</v>
      </c>
      <c r="K867" t="s">
        <v>479</v>
      </c>
      <c r="L867" s="912">
        <v>15.34464</v>
      </c>
      <c r="M867">
        <v>10</v>
      </c>
      <c r="N867" s="912">
        <v>1.5344640000000001</v>
      </c>
      <c r="O867" t="s">
        <v>127</v>
      </c>
      <c r="P867" t="s">
        <v>470</v>
      </c>
      <c r="Q867" t="s">
        <v>127</v>
      </c>
      <c r="R867">
        <v>181</v>
      </c>
      <c r="Y867">
        <v>45.3</v>
      </c>
      <c r="Z867">
        <v>6.58</v>
      </c>
      <c r="AA867">
        <v>75.02</v>
      </c>
      <c r="AB867">
        <v>53.75</v>
      </c>
      <c r="AC867" s="784"/>
      <c r="AD867" s="1150"/>
      <c r="AE867" s="1150"/>
      <c r="AF867" s="1150"/>
      <c r="AG867" s="1150"/>
      <c r="AH867" s="1150"/>
      <c r="AI867" s="1150"/>
      <c r="AJ867" s="1150"/>
      <c r="AK867" s="1150"/>
      <c r="AL867" s="1150"/>
      <c r="AM867" s="1150"/>
      <c r="AN867" s="1150"/>
      <c r="AO867" s="1150"/>
      <c r="AP867" s="1150"/>
      <c r="AQ867" s="1150">
        <v>0.26896118721461199</v>
      </c>
      <c r="AR867" s="1150">
        <v>0.28094748858447399</v>
      </c>
      <c r="AS867" s="1150">
        <v>0.26432648401826397</v>
      </c>
    </row>
    <row r="868" spans="1:45" x14ac:dyDescent="0.2">
      <c r="A868">
        <v>63925</v>
      </c>
      <c r="B868" t="s">
        <v>1435</v>
      </c>
      <c r="C868" s="783">
        <v>44042</v>
      </c>
      <c r="D868">
        <v>2020</v>
      </c>
      <c r="E868" t="s">
        <v>72</v>
      </c>
      <c r="F868" t="s">
        <v>29</v>
      </c>
      <c r="G868" s="912">
        <v>43.556730999999999</v>
      </c>
      <c r="H868" s="912">
        <v>-119.67723599999999</v>
      </c>
      <c r="I868" s="912">
        <v>4.5749529999999998</v>
      </c>
      <c r="J868" t="s">
        <v>74</v>
      </c>
      <c r="K868" t="s">
        <v>479</v>
      </c>
      <c r="L868" s="912">
        <v>15.3</v>
      </c>
      <c r="M868">
        <v>10</v>
      </c>
      <c r="N868" s="912">
        <v>1.53</v>
      </c>
      <c r="O868" t="s">
        <v>127</v>
      </c>
      <c r="P868" t="s">
        <v>470</v>
      </c>
      <c r="Q868" t="s">
        <v>127</v>
      </c>
      <c r="R868">
        <v>180</v>
      </c>
      <c r="Y868">
        <v>44.87</v>
      </c>
      <c r="Z868">
        <v>6.46</v>
      </c>
      <c r="AA868">
        <v>83.3</v>
      </c>
      <c r="AB868">
        <v>59.28</v>
      </c>
      <c r="AC868" s="784"/>
      <c r="AD868" s="1150"/>
      <c r="AE868" s="1150"/>
      <c r="AF868" s="1150"/>
      <c r="AG868" s="1150"/>
      <c r="AH868" s="1150"/>
      <c r="AI868" s="1150"/>
      <c r="AJ868" s="1150"/>
      <c r="AK868" s="1150"/>
      <c r="AL868" s="1150"/>
      <c r="AM868" s="1150"/>
      <c r="AN868" s="1150"/>
      <c r="AO868" s="1150"/>
      <c r="AP868" s="1150"/>
      <c r="AQ868" s="1150">
        <v>0.27091324200913203</v>
      </c>
      <c r="AR868" s="1150">
        <v>0.26092465753424599</v>
      </c>
      <c r="AS868" s="1150">
        <v>0.258207762557077</v>
      </c>
    </row>
    <row r="869" spans="1:45" x14ac:dyDescent="0.2">
      <c r="A869">
        <v>63926</v>
      </c>
      <c r="B869" t="s">
        <v>1430</v>
      </c>
      <c r="C869" s="783">
        <v>44012</v>
      </c>
      <c r="D869">
        <v>2020</v>
      </c>
      <c r="E869" t="s">
        <v>72</v>
      </c>
      <c r="F869" t="s">
        <v>29</v>
      </c>
      <c r="G869" s="912">
        <v>43.395071000000002</v>
      </c>
      <c r="H869" s="912">
        <v>-120.951751</v>
      </c>
      <c r="I869" s="912">
        <v>4.6202909999999999</v>
      </c>
      <c r="J869" t="s">
        <v>74</v>
      </c>
      <c r="K869" t="s">
        <v>479</v>
      </c>
      <c r="L869" s="912">
        <v>15.1</v>
      </c>
      <c r="M869">
        <v>10</v>
      </c>
      <c r="N869" s="912">
        <v>1.51</v>
      </c>
      <c r="O869" t="s">
        <v>127</v>
      </c>
      <c r="P869" t="s">
        <v>470</v>
      </c>
      <c r="Q869" t="s">
        <v>127</v>
      </c>
      <c r="R869">
        <v>180</v>
      </c>
      <c r="Y869">
        <v>40.630000000000003</v>
      </c>
      <c r="Z869">
        <v>6.63</v>
      </c>
      <c r="AA869">
        <v>80.48</v>
      </c>
      <c r="AB869">
        <v>57.36</v>
      </c>
      <c r="AC869" s="784"/>
      <c r="AD869" s="1150"/>
      <c r="AE869" s="1150"/>
      <c r="AF869" s="1150"/>
      <c r="AG869" s="1150"/>
      <c r="AH869" s="1150"/>
      <c r="AI869" s="1150"/>
      <c r="AJ869" s="1150"/>
      <c r="AK869" s="1150"/>
      <c r="AL869" s="1150"/>
      <c r="AM869" s="1150"/>
      <c r="AN869" s="1150"/>
      <c r="AO869" s="1150"/>
      <c r="AP869" s="1150"/>
      <c r="AQ869" s="1150">
        <v>0.28207762557077598</v>
      </c>
      <c r="AR869" s="1150">
        <v>0.23344748858447401</v>
      </c>
      <c r="AS869" s="1150">
        <v>0.258915525114155</v>
      </c>
    </row>
    <row r="870" spans="1:45" x14ac:dyDescent="0.2">
      <c r="A870">
        <v>64079</v>
      </c>
      <c r="B870" t="s">
        <v>1427</v>
      </c>
      <c r="C870" s="783">
        <v>44196</v>
      </c>
      <c r="D870">
        <v>2020</v>
      </c>
      <c r="E870" t="s">
        <v>2</v>
      </c>
      <c r="F870" t="s">
        <v>15</v>
      </c>
      <c r="G870" s="912">
        <v>28.871642000000001</v>
      </c>
      <c r="H870" s="912">
        <v>-97.696940999999995</v>
      </c>
      <c r="I870" s="912">
        <v>4.7589540000000001</v>
      </c>
      <c r="J870" t="s">
        <v>74</v>
      </c>
      <c r="K870" t="s">
        <v>485</v>
      </c>
      <c r="L870" s="912">
        <v>13.5</v>
      </c>
      <c r="M870">
        <v>10</v>
      </c>
      <c r="N870" s="912">
        <v>1.35</v>
      </c>
      <c r="O870" t="s">
        <v>127</v>
      </c>
      <c r="P870" t="s">
        <v>470</v>
      </c>
      <c r="Q870" t="s">
        <v>127</v>
      </c>
      <c r="R870">
        <v>180</v>
      </c>
      <c r="Y870">
        <v>72.03</v>
      </c>
      <c r="AA870">
        <v>48.16</v>
      </c>
      <c r="AB870">
        <v>35.67</v>
      </c>
      <c r="AC870" s="784"/>
      <c r="AD870" s="1150"/>
      <c r="AE870" s="1150"/>
      <c r="AF870" s="1150"/>
      <c r="AG870" s="1150"/>
      <c r="AH870" s="1150"/>
      <c r="AI870" s="1150"/>
      <c r="AJ870" s="1150"/>
      <c r="AK870" s="1150"/>
      <c r="AL870" s="1150"/>
      <c r="AM870" s="1150"/>
      <c r="AN870" s="1150"/>
      <c r="AO870" s="1150"/>
      <c r="AP870" s="1150"/>
      <c r="AQ870" s="1150">
        <v>0.26611872146118698</v>
      </c>
      <c r="AR870" s="1150">
        <v>0.26826484018264801</v>
      </c>
      <c r="AS870" s="1150">
        <v>0.25770547945205402</v>
      </c>
    </row>
    <row r="871" spans="1:45" x14ac:dyDescent="0.2">
      <c r="A871">
        <v>63893</v>
      </c>
      <c r="B871" t="s">
        <v>1426</v>
      </c>
      <c r="C871" s="783">
        <v>44165</v>
      </c>
      <c r="D871">
        <v>2020</v>
      </c>
      <c r="E871" t="s">
        <v>6</v>
      </c>
      <c r="F871" t="s">
        <v>269</v>
      </c>
      <c r="G871" s="912">
        <v>41.438941</v>
      </c>
      <c r="H871" s="912">
        <v>-71.778250999999997</v>
      </c>
      <c r="I871" s="912">
        <v>3.9226130000000001</v>
      </c>
      <c r="J871" t="s">
        <v>74</v>
      </c>
      <c r="K871" t="s">
        <v>479</v>
      </c>
      <c r="L871" s="912">
        <v>13.1</v>
      </c>
      <c r="M871">
        <v>10.6</v>
      </c>
      <c r="N871" s="912">
        <v>1.2358490566037736</v>
      </c>
      <c r="O871" t="s">
        <v>486</v>
      </c>
      <c r="P871" t="s">
        <v>486</v>
      </c>
      <c r="Q871">
        <v>20</v>
      </c>
      <c r="R871">
        <v>180</v>
      </c>
      <c r="Y871">
        <v>29.67</v>
      </c>
      <c r="Z871">
        <v>3.65</v>
      </c>
      <c r="AC871" s="784"/>
      <c r="AD871" s="1150"/>
      <c r="AE871" s="1150"/>
      <c r="AF871" s="1150"/>
      <c r="AG871" s="1150"/>
      <c r="AH871" s="1150"/>
      <c r="AI871" s="1150"/>
      <c r="AJ871" s="1150"/>
      <c r="AK871" s="1150"/>
      <c r="AL871" s="1150"/>
      <c r="AM871" s="1150"/>
      <c r="AN871" s="1150"/>
      <c r="AO871" s="1150"/>
      <c r="AP871" s="1150"/>
      <c r="AQ871" s="1150">
        <v>0.167689756181614</v>
      </c>
      <c r="AR871" s="1150">
        <v>0.18184069957784099</v>
      </c>
      <c r="AS871" s="1150">
        <v>0.17002670802102099</v>
      </c>
    </row>
    <row r="872" spans="1:45" x14ac:dyDescent="0.2">
      <c r="A872">
        <v>62346</v>
      </c>
      <c r="B872" t="s">
        <v>1425</v>
      </c>
      <c r="C872" s="783">
        <v>44196</v>
      </c>
      <c r="D872">
        <v>2020</v>
      </c>
      <c r="E872" t="s">
        <v>73</v>
      </c>
      <c r="F872" t="s">
        <v>260</v>
      </c>
      <c r="G872" s="912">
        <v>32.470801000000002</v>
      </c>
      <c r="H872" s="912">
        <v>-80.751362</v>
      </c>
      <c r="I872" s="912">
        <v>4.732647</v>
      </c>
      <c r="J872" t="s">
        <v>74</v>
      </c>
      <c r="K872" t="s">
        <v>479</v>
      </c>
      <c r="L872" s="912">
        <v>17</v>
      </c>
      <c r="M872">
        <v>12</v>
      </c>
      <c r="N872" s="912">
        <v>1.4166666666666667</v>
      </c>
      <c r="O872" t="s">
        <v>127</v>
      </c>
      <c r="P872" t="s">
        <v>470</v>
      </c>
      <c r="Q872" t="s">
        <v>127</v>
      </c>
      <c r="R872">
        <v>180</v>
      </c>
      <c r="Y872">
        <v>32.28</v>
      </c>
      <c r="Z872">
        <v>15.12</v>
      </c>
      <c r="AA872">
        <v>64.2</v>
      </c>
      <c r="AB872">
        <v>47.06</v>
      </c>
      <c r="AC872" s="784"/>
      <c r="AD872" s="1150"/>
      <c r="AE872" s="1150"/>
      <c r="AF872" s="1150"/>
      <c r="AG872" s="1150"/>
      <c r="AH872" s="1150"/>
      <c r="AI872" s="1150"/>
      <c r="AJ872" s="1150"/>
      <c r="AK872" s="1150"/>
      <c r="AL872" s="1150"/>
      <c r="AM872" s="1150"/>
      <c r="AN872" s="1150"/>
      <c r="AO872" s="1150"/>
      <c r="AP872" s="1150"/>
      <c r="AQ872" s="1150">
        <v>0.23571156773211499</v>
      </c>
      <c r="AR872" s="1150">
        <v>0.249191400304414</v>
      </c>
      <c r="AS872" s="1150">
        <v>0.22189878234398699</v>
      </c>
    </row>
    <row r="873" spans="1:45" x14ac:dyDescent="0.2">
      <c r="A873">
        <v>63965</v>
      </c>
      <c r="B873" t="s">
        <v>1424</v>
      </c>
      <c r="C873" s="783">
        <v>44165</v>
      </c>
      <c r="D873">
        <v>2020</v>
      </c>
      <c r="E873" t="s">
        <v>1</v>
      </c>
      <c r="F873" t="s">
        <v>33</v>
      </c>
      <c r="G873" s="912">
        <v>36.592261000000001</v>
      </c>
      <c r="H873" s="912">
        <v>-79.297841000000005</v>
      </c>
      <c r="I873" s="912">
        <v>4.3585669999999999</v>
      </c>
      <c r="J873" t="s">
        <v>74</v>
      </c>
      <c r="K873" t="s">
        <v>485</v>
      </c>
      <c r="L873" s="912">
        <v>15.9</v>
      </c>
      <c r="M873">
        <v>12</v>
      </c>
      <c r="N873" s="912">
        <v>1.325</v>
      </c>
      <c r="O873" t="s">
        <v>127</v>
      </c>
      <c r="P873" t="s">
        <v>470</v>
      </c>
      <c r="Q873" t="s">
        <v>127</v>
      </c>
      <c r="R873">
        <v>180</v>
      </c>
      <c r="Y873">
        <v>32.119999999999997</v>
      </c>
      <c r="AA873">
        <v>78.540000000000006</v>
      </c>
      <c r="AB873">
        <v>57</v>
      </c>
      <c r="AC873" s="784"/>
      <c r="AD873" s="1150"/>
      <c r="AE873" s="1150"/>
      <c r="AF873" s="1150"/>
      <c r="AG873" s="1150"/>
      <c r="AH873" s="1150"/>
      <c r="AI873" s="1150"/>
      <c r="AJ873" s="1150"/>
      <c r="AK873" s="1150"/>
      <c r="AL873" s="1150"/>
      <c r="AM873" s="1150"/>
      <c r="AN873" s="1150"/>
      <c r="AO873" s="1150"/>
      <c r="AP873" s="1150"/>
      <c r="AQ873" s="1150">
        <v>0.214516742770167</v>
      </c>
      <c r="AR873" s="1150">
        <v>0.179832572298325</v>
      </c>
      <c r="AS873" s="1150">
        <v>0.187414383561643</v>
      </c>
    </row>
    <row r="874" spans="1:45" x14ac:dyDescent="0.2">
      <c r="A874">
        <v>63451</v>
      </c>
      <c r="B874" t="s">
        <v>1423</v>
      </c>
      <c r="C874" s="783">
        <v>44042</v>
      </c>
      <c r="D874">
        <v>2020</v>
      </c>
      <c r="E874" t="s">
        <v>1</v>
      </c>
      <c r="F874" t="s">
        <v>24</v>
      </c>
      <c r="G874" s="912">
        <v>40.314250999999999</v>
      </c>
      <c r="H874" s="912">
        <v>-74.424470999999997</v>
      </c>
      <c r="I874" s="912">
        <v>3.9714149999999999</v>
      </c>
      <c r="J874" t="s">
        <v>74</v>
      </c>
      <c r="K874" t="s">
        <v>479</v>
      </c>
      <c r="L874" s="912">
        <v>14.9</v>
      </c>
      <c r="M874">
        <v>13</v>
      </c>
      <c r="N874" s="912">
        <v>1.1461538461538461</v>
      </c>
      <c r="O874" t="s">
        <v>486</v>
      </c>
      <c r="P874" t="s">
        <v>486</v>
      </c>
      <c r="Q874">
        <v>15</v>
      </c>
      <c r="R874">
        <v>180</v>
      </c>
      <c r="Y874">
        <v>23.69</v>
      </c>
      <c r="AA874">
        <v>101.76</v>
      </c>
      <c r="AB874">
        <v>72.48</v>
      </c>
      <c r="AC874" s="784"/>
      <c r="AD874" s="1150"/>
      <c r="AE874" s="1150"/>
      <c r="AF874" s="1150"/>
      <c r="AG874" s="1150"/>
      <c r="AH874" s="1150"/>
      <c r="AI874" s="1150"/>
      <c r="AJ874" s="1150"/>
      <c r="AK874" s="1150"/>
      <c r="AL874" s="1150"/>
      <c r="AM874" s="1150"/>
      <c r="AN874" s="1150"/>
      <c r="AO874" s="1150"/>
      <c r="AP874" s="1150"/>
      <c r="AQ874" s="1150">
        <v>0.16454041618738799</v>
      </c>
      <c r="AR874" s="1150">
        <v>0.16637038586217701</v>
      </c>
      <c r="AS874" s="1150">
        <v>0.15618194590797299</v>
      </c>
    </row>
    <row r="875" spans="1:45" x14ac:dyDescent="0.2">
      <c r="A875">
        <v>62988</v>
      </c>
      <c r="B875" t="s">
        <v>1422</v>
      </c>
      <c r="C875" s="783">
        <v>44196</v>
      </c>
      <c r="D875">
        <v>2020</v>
      </c>
      <c r="E875" t="s">
        <v>72</v>
      </c>
      <c r="F875" t="s">
        <v>28</v>
      </c>
      <c r="G875" s="912">
        <v>38.704321</v>
      </c>
      <c r="H875" s="912">
        <v>-121.479151</v>
      </c>
      <c r="I875" s="912">
        <v>5.0360139999999998</v>
      </c>
      <c r="J875" t="s">
        <v>74</v>
      </c>
      <c r="K875" t="s">
        <v>479</v>
      </c>
      <c r="L875" s="912">
        <v>16.5</v>
      </c>
      <c r="M875">
        <v>13.695</v>
      </c>
      <c r="N875" s="912">
        <v>1.2048192771084336</v>
      </c>
      <c r="O875" t="s">
        <v>127</v>
      </c>
      <c r="P875" t="s">
        <v>470</v>
      </c>
      <c r="Q875" t="s">
        <v>127</v>
      </c>
      <c r="R875">
        <v>180</v>
      </c>
      <c r="AA875">
        <v>57.58</v>
      </c>
      <c r="AB875">
        <v>41.61</v>
      </c>
      <c r="AC875" s="784">
        <v>38.336006936752099</v>
      </c>
      <c r="AD875" s="1150"/>
      <c r="AE875" s="1150"/>
      <c r="AF875" s="1150"/>
      <c r="AG875" s="1150"/>
      <c r="AH875" s="1150"/>
      <c r="AI875" s="1150"/>
      <c r="AJ875" s="1150"/>
      <c r="AK875" s="1150"/>
      <c r="AL875" s="1150"/>
      <c r="AM875" s="1150"/>
      <c r="AN875" s="1150"/>
      <c r="AO875" s="1150"/>
      <c r="AP875" s="1150"/>
      <c r="AQ875" s="1150">
        <v>0.26824727783631802</v>
      </c>
      <c r="AR875" s="1150">
        <v>0.27698454513523002</v>
      </c>
      <c r="AS875" s="1150">
        <v>0.24274766146362101</v>
      </c>
    </row>
    <row r="876" spans="1:45" x14ac:dyDescent="0.2">
      <c r="A876">
        <v>63077</v>
      </c>
      <c r="B876" t="s">
        <v>1421</v>
      </c>
      <c r="C876" s="783">
        <v>44196</v>
      </c>
      <c r="D876">
        <v>2020</v>
      </c>
      <c r="E876" t="s">
        <v>1</v>
      </c>
      <c r="F876" t="s">
        <v>33</v>
      </c>
      <c r="G876" s="912">
        <v>37.023181000000001</v>
      </c>
      <c r="H876" s="912">
        <v>-78.581040999999999</v>
      </c>
      <c r="I876" s="912">
        <v>4.3406690000000001</v>
      </c>
      <c r="J876" t="s">
        <v>74</v>
      </c>
      <c r="K876" t="s">
        <v>479</v>
      </c>
      <c r="L876" s="912">
        <v>17.399999999999999</v>
      </c>
      <c r="M876">
        <v>13.8</v>
      </c>
      <c r="N876" s="912">
        <v>1.2608695652173911</v>
      </c>
      <c r="O876" t="s">
        <v>127</v>
      </c>
      <c r="P876" t="s">
        <v>470</v>
      </c>
      <c r="Q876" t="s">
        <v>127</v>
      </c>
      <c r="R876">
        <v>180</v>
      </c>
      <c r="Y876">
        <v>32.86</v>
      </c>
      <c r="AA876">
        <v>55.89</v>
      </c>
      <c r="AB876">
        <v>41.12</v>
      </c>
      <c r="AC876" s="784"/>
      <c r="AD876" s="1150"/>
      <c r="AE876" s="1150"/>
      <c r="AF876" s="1150"/>
      <c r="AG876" s="1150"/>
      <c r="AH876" s="1150"/>
      <c r="AI876" s="1150"/>
      <c r="AJ876" s="1150"/>
      <c r="AK876" s="1150"/>
      <c r="AL876" s="1150"/>
      <c r="AM876" s="1150"/>
      <c r="AN876" s="1150"/>
      <c r="AO876" s="1150"/>
      <c r="AP876" s="1150"/>
      <c r="AQ876" s="1150">
        <v>0.22213122890609399</v>
      </c>
      <c r="AR876" s="1150">
        <v>0.223140427503143</v>
      </c>
      <c r="AS876" s="1150">
        <v>0.21134438488518201</v>
      </c>
    </row>
    <row r="877" spans="1:45" x14ac:dyDescent="0.2">
      <c r="A877">
        <v>63280</v>
      </c>
      <c r="B877" t="s">
        <v>1420</v>
      </c>
      <c r="C877" s="783">
        <v>43921</v>
      </c>
      <c r="D877">
        <v>2020</v>
      </c>
      <c r="E877" t="s">
        <v>11</v>
      </c>
      <c r="F877" t="s">
        <v>11</v>
      </c>
      <c r="G877" s="912">
        <v>21.994880999999999</v>
      </c>
      <c r="H877" s="912">
        <v>-159.75945100000001</v>
      </c>
      <c r="I877" s="912">
        <v>5.7353100000000001</v>
      </c>
      <c r="J877" t="s">
        <v>74</v>
      </c>
      <c r="K877" t="s">
        <v>479</v>
      </c>
      <c r="L877" s="912">
        <v>19.3</v>
      </c>
      <c r="M877">
        <v>14</v>
      </c>
      <c r="N877" s="912">
        <v>1.3785714285714286</v>
      </c>
      <c r="O877" t="s">
        <v>127</v>
      </c>
      <c r="P877" t="s">
        <v>470</v>
      </c>
      <c r="Q877" t="s">
        <v>127</v>
      </c>
      <c r="R877">
        <v>180</v>
      </c>
      <c r="S877" t="s">
        <v>582</v>
      </c>
      <c r="T877" t="s">
        <v>1205</v>
      </c>
      <c r="U877" t="s">
        <v>2971</v>
      </c>
      <c r="V877">
        <v>2021</v>
      </c>
      <c r="W877">
        <v>14</v>
      </c>
      <c r="X877">
        <v>70</v>
      </c>
      <c r="AA877">
        <v>138.19</v>
      </c>
      <c r="AB877">
        <v>96.06</v>
      </c>
      <c r="AC877" s="784"/>
      <c r="AD877" s="1150"/>
      <c r="AE877" s="1150"/>
      <c r="AF877" s="1150"/>
      <c r="AG877" s="1150"/>
      <c r="AH877" s="1150"/>
      <c r="AI877" s="1150"/>
      <c r="AJ877" s="1150"/>
      <c r="AK877" s="1150"/>
      <c r="AL877" s="1150"/>
      <c r="AM877" s="1150"/>
      <c r="AN877" s="1150"/>
      <c r="AO877" s="1150"/>
      <c r="AP877" s="1150"/>
      <c r="AQ877" s="1150">
        <v>0.18197162426614399</v>
      </c>
      <c r="AR877" s="1150">
        <v>0.223075668623613</v>
      </c>
      <c r="AS877" s="1150">
        <v>0.20196510110893601</v>
      </c>
    </row>
    <row r="878" spans="1:45" x14ac:dyDescent="0.2">
      <c r="A878">
        <v>65016</v>
      </c>
      <c r="B878" t="s">
        <v>1723</v>
      </c>
      <c r="C878" s="783">
        <v>44196</v>
      </c>
      <c r="D878">
        <v>2020</v>
      </c>
      <c r="E878" t="s">
        <v>1</v>
      </c>
      <c r="F878" t="s">
        <v>33</v>
      </c>
      <c r="G878" s="912">
        <v>38.006740999999998</v>
      </c>
      <c r="H878" s="912">
        <v>-76.606960000000001</v>
      </c>
      <c r="I878" s="912">
        <v>4.2331200000000004</v>
      </c>
      <c r="J878" t="s">
        <v>74</v>
      </c>
      <c r="K878" t="s">
        <v>479</v>
      </c>
      <c r="L878" s="912">
        <v>16.8</v>
      </c>
      <c r="M878">
        <v>14</v>
      </c>
      <c r="N878" s="912">
        <v>1.2</v>
      </c>
      <c r="O878" t="s">
        <v>127</v>
      </c>
      <c r="P878" t="s">
        <v>470</v>
      </c>
      <c r="Q878" t="s">
        <v>127</v>
      </c>
      <c r="R878">
        <v>181</v>
      </c>
      <c r="Y878">
        <v>40.11</v>
      </c>
      <c r="AA878">
        <v>50.51</v>
      </c>
      <c r="AB878">
        <v>37.99</v>
      </c>
      <c r="AC878" s="784"/>
      <c r="AD878" s="1150"/>
      <c r="AE878" s="1150"/>
      <c r="AF878" s="1150"/>
      <c r="AG878" s="1150"/>
      <c r="AH878" s="1150"/>
      <c r="AI878" s="1150"/>
      <c r="AJ878" s="1150"/>
      <c r="AK878" s="1150"/>
      <c r="AL878" s="1150"/>
      <c r="AM878" s="1150"/>
      <c r="AN878" s="1150"/>
      <c r="AO878" s="1150"/>
      <c r="AP878" s="1150"/>
      <c r="AQ878" s="1150">
        <v>4.9804305283757302E-2</v>
      </c>
      <c r="AR878" s="1150">
        <v>0.17010763209393301</v>
      </c>
      <c r="AS878" s="1150">
        <v>0.207623939986953</v>
      </c>
    </row>
    <row r="879" spans="1:45" x14ac:dyDescent="0.2">
      <c r="A879">
        <v>61854</v>
      </c>
      <c r="B879" t="s">
        <v>1416</v>
      </c>
      <c r="C879" s="783">
        <v>43889</v>
      </c>
      <c r="D879">
        <v>2020</v>
      </c>
      <c r="E879" t="s">
        <v>72</v>
      </c>
      <c r="F879" t="s">
        <v>29</v>
      </c>
      <c r="G879" s="912">
        <v>44.702092999999998</v>
      </c>
      <c r="H879" s="912">
        <v>-117.76341600000001</v>
      </c>
      <c r="I879" s="912">
        <v>4.3176740000000002</v>
      </c>
      <c r="J879" t="s">
        <v>74</v>
      </c>
      <c r="K879" t="s">
        <v>479</v>
      </c>
      <c r="L879" s="912">
        <v>19</v>
      </c>
      <c r="M879">
        <v>15</v>
      </c>
      <c r="N879" s="912">
        <v>1.2666666666666666</v>
      </c>
      <c r="O879" t="s">
        <v>127</v>
      </c>
      <c r="P879" t="s">
        <v>470</v>
      </c>
      <c r="Q879" t="s">
        <v>127</v>
      </c>
      <c r="R879">
        <v>182</v>
      </c>
      <c r="Y879">
        <v>41.2</v>
      </c>
      <c r="Z879">
        <v>21.52</v>
      </c>
      <c r="AA879">
        <v>52.25</v>
      </c>
      <c r="AB879">
        <v>38.630000000000003</v>
      </c>
      <c r="AC879" s="784"/>
      <c r="AD879" s="1150"/>
      <c r="AE879" s="1150"/>
      <c r="AF879" s="1150"/>
      <c r="AG879" s="1150"/>
      <c r="AH879" s="1150"/>
      <c r="AI879" s="1150"/>
      <c r="AJ879" s="1150"/>
      <c r="AK879" s="1150"/>
      <c r="AL879" s="1150"/>
      <c r="AM879" s="1150"/>
      <c r="AN879" s="1150"/>
      <c r="AO879" s="1150"/>
      <c r="AP879" s="1150"/>
      <c r="AQ879" s="1150">
        <v>0.24640030441400301</v>
      </c>
      <c r="AR879" s="1150">
        <v>0.24812024353120199</v>
      </c>
      <c r="AS879" s="1150">
        <v>0.224512937595129</v>
      </c>
    </row>
    <row r="880" spans="1:45" x14ac:dyDescent="0.2">
      <c r="A880">
        <v>63746</v>
      </c>
      <c r="B880" t="s">
        <v>1417</v>
      </c>
      <c r="C880" s="783">
        <v>44012</v>
      </c>
      <c r="D880">
        <v>2020</v>
      </c>
      <c r="E880" t="s">
        <v>1</v>
      </c>
      <c r="F880" t="s">
        <v>33</v>
      </c>
      <c r="G880" s="912">
        <v>36.792811</v>
      </c>
      <c r="H880" s="912">
        <v>-76.665751</v>
      </c>
      <c r="I880" s="912">
        <v>4.3490770000000003</v>
      </c>
      <c r="J880" t="s">
        <v>74</v>
      </c>
      <c r="K880" t="s">
        <v>479</v>
      </c>
      <c r="L880" s="912">
        <v>20.8</v>
      </c>
      <c r="M880">
        <v>15</v>
      </c>
      <c r="N880" s="912">
        <v>1.3866666666666667</v>
      </c>
      <c r="O880" t="s">
        <v>127</v>
      </c>
      <c r="P880" t="s">
        <v>470</v>
      </c>
      <c r="Q880" t="s">
        <v>127</v>
      </c>
      <c r="R880">
        <v>195</v>
      </c>
      <c r="Y880">
        <v>33.29</v>
      </c>
      <c r="AA880">
        <v>94.26</v>
      </c>
      <c r="AB880">
        <v>68.319999999999993</v>
      </c>
      <c r="AC880" s="784"/>
      <c r="AD880" s="1150"/>
      <c r="AE880" s="1150"/>
      <c r="AF880" s="1150"/>
      <c r="AG880" s="1150"/>
      <c r="AH880" s="1150"/>
      <c r="AI880" s="1150"/>
      <c r="AJ880" s="1150"/>
      <c r="AK880" s="1150"/>
      <c r="AL880" s="1150"/>
      <c r="AM880" s="1150"/>
      <c r="AN880" s="1150"/>
      <c r="AO880" s="1150"/>
      <c r="AP880" s="1150"/>
      <c r="AQ880" s="1150">
        <v>0.24771689497716801</v>
      </c>
      <c r="AR880" s="1150">
        <v>0.20819634703196299</v>
      </c>
      <c r="AS880" s="1150">
        <v>0.15781582952815801</v>
      </c>
    </row>
    <row r="881" spans="1:45" x14ac:dyDescent="0.2">
      <c r="A881">
        <v>63768</v>
      </c>
      <c r="B881" t="s">
        <v>1419</v>
      </c>
      <c r="C881" s="783">
        <v>44196</v>
      </c>
      <c r="D881">
        <v>2020</v>
      </c>
      <c r="E881" t="s">
        <v>1</v>
      </c>
      <c r="F881" t="s">
        <v>14</v>
      </c>
      <c r="G881" s="912">
        <v>39.799588999999997</v>
      </c>
      <c r="H881" s="912">
        <v>-77.81156</v>
      </c>
      <c r="I881" s="912">
        <v>3.9869680000000001</v>
      </c>
      <c r="J881" t="s">
        <v>74</v>
      </c>
      <c r="K881" t="s">
        <v>479</v>
      </c>
      <c r="L881" s="912">
        <v>17.5</v>
      </c>
      <c r="M881">
        <v>15</v>
      </c>
      <c r="N881" s="912">
        <v>1.1666666666666667</v>
      </c>
      <c r="O881" t="s">
        <v>127</v>
      </c>
      <c r="P881" t="s">
        <v>470</v>
      </c>
      <c r="Q881" t="s">
        <v>127</v>
      </c>
      <c r="R881">
        <v>180</v>
      </c>
      <c r="Y881">
        <v>36.85</v>
      </c>
      <c r="AA881">
        <v>47.55</v>
      </c>
      <c r="AB881">
        <v>35.520000000000003</v>
      </c>
      <c r="AC881" s="784">
        <v>25.309715395032121</v>
      </c>
      <c r="AD881" s="1150"/>
      <c r="AE881" s="1150"/>
      <c r="AF881" s="1150"/>
      <c r="AG881" s="1150"/>
      <c r="AH881" s="1150"/>
      <c r="AI881" s="1150"/>
      <c r="AJ881" s="1150"/>
      <c r="AK881" s="1150"/>
      <c r="AL881" s="1150"/>
      <c r="AM881" s="1150"/>
      <c r="AN881" s="1150"/>
      <c r="AO881" s="1150"/>
      <c r="AP881" s="1150"/>
      <c r="AQ881" s="1150">
        <v>0.208158295281582</v>
      </c>
      <c r="AR881" s="1150">
        <v>0.213044140030441</v>
      </c>
      <c r="AS881" s="1150">
        <v>0.210867579908675</v>
      </c>
    </row>
    <row r="882" spans="1:45" x14ac:dyDescent="0.2">
      <c r="A882">
        <v>64097</v>
      </c>
      <c r="B882" t="s">
        <v>1418</v>
      </c>
      <c r="C882" s="783">
        <v>44196</v>
      </c>
      <c r="D882">
        <v>2020</v>
      </c>
      <c r="E882" t="s">
        <v>1</v>
      </c>
      <c r="F882" t="s">
        <v>265</v>
      </c>
      <c r="G882" s="912">
        <v>41.765531000000003</v>
      </c>
      <c r="H882" s="912">
        <v>-85.424621999999999</v>
      </c>
      <c r="I882" s="912">
        <v>3.8304670000000001</v>
      </c>
      <c r="J882" t="s">
        <v>74</v>
      </c>
      <c r="K882" t="s">
        <v>479</v>
      </c>
      <c r="L882" s="912">
        <v>18.899999999999999</v>
      </c>
      <c r="M882">
        <v>15</v>
      </c>
      <c r="N882" s="912">
        <v>1.26</v>
      </c>
      <c r="O882" t="s">
        <v>127</v>
      </c>
      <c r="P882" t="s">
        <v>470</v>
      </c>
      <c r="Q882" t="s">
        <v>127</v>
      </c>
      <c r="R882">
        <v>180</v>
      </c>
      <c r="Y882">
        <v>32.42</v>
      </c>
      <c r="AA882">
        <v>69.16</v>
      </c>
      <c r="AB882">
        <v>50.2</v>
      </c>
      <c r="AC882" s="784"/>
      <c r="AD882" s="1150"/>
      <c r="AE882" s="1150"/>
      <c r="AF882" s="1150"/>
      <c r="AG882" s="1150"/>
      <c r="AH882" s="1150"/>
      <c r="AI882" s="1150"/>
      <c r="AJ882" s="1150"/>
      <c r="AK882" s="1150"/>
      <c r="AL882" s="1150"/>
      <c r="AM882" s="1150"/>
      <c r="AN882" s="1150"/>
      <c r="AO882" s="1150"/>
      <c r="AP882" s="1150"/>
      <c r="AQ882" s="1150">
        <v>0.200745814307458</v>
      </c>
      <c r="AR882" s="1150">
        <v>0.205913242009132</v>
      </c>
      <c r="AS882" s="1150">
        <v>0.20470319634703099</v>
      </c>
    </row>
    <row r="883" spans="1:45" x14ac:dyDescent="0.2">
      <c r="A883">
        <v>63083</v>
      </c>
      <c r="B883" t="s">
        <v>1415</v>
      </c>
      <c r="C883" s="783">
        <v>44042</v>
      </c>
      <c r="D883">
        <v>2020</v>
      </c>
      <c r="E883" t="s">
        <v>1</v>
      </c>
      <c r="F883" t="s">
        <v>33</v>
      </c>
      <c r="G883" s="912">
        <v>37.329360999999999</v>
      </c>
      <c r="H883" s="912">
        <v>-78.765911000000003</v>
      </c>
      <c r="I883" s="912">
        <v>4.3133869999999996</v>
      </c>
      <c r="J883" t="s">
        <v>74</v>
      </c>
      <c r="K883" t="s">
        <v>485</v>
      </c>
      <c r="L883" s="912">
        <v>19.8</v>
      </c>
      <c r="M883">
        <v>15.7</v>
      </c>
      <c r="N883" s="912">
        <v>1.2611464968152868</v>
      </c>
      <c r="O883" t="s">
        <v>127</v>
      </c>
      <c r="P883" t="s">
        <v>470</v>
      </c>
      <c r="Q883" t="s">
        <v>127</v>
      </c>
      <c r="R883">
        <v>180</v>
      </c>
      <c r="Y883">
        <v>34.06</v>
      </c>
      <c r="AA883">
        <v>78.28</v>
      </c>
      <c r="AB883">
        <v>55.77</v>
      </c>
      <c r="AC883" s="784"/>
      <c r="AD883" s="1150"/>
      <c r="AE883" s="1150"/>
      <c r="AF883" s="1150"/>
      <c r="AG883" s="1150"/>
      <c r="AH883" s="1150"/>
      <c r="AI883" s="1150"/>
      <c r="AJ883" s="1150"/>
      <c r="AK883" s="1150"/>
      <c r="AL883" s="1150"/>
      <c r="AM883" s="1150"/>
      <c r="AN883" s="1150"/>
      <c r="AO883" s="1150"/>
      <c r="AP883" s="1150"/>
      <c r="AQ883" s="1150">
        <v>0.242881656632638</v>
      </c>
      <c r="AR883" s="1150">
        <v>0.22731437047378</v>
      </c>
      <c r="AS883" s="1150">
        <v>0.22215193554954399</v>
      </c>
    </row>
    <row r="884" spans="1:45" x14ac:dyDescent="0.2">
      <c r="A884">
        <v>59996</v>
      </c>
      <c r="B884" t="s">
        <v>1414</v>
      </c>
      <c r="C884" s="783">
        <v>44196</v>
      </c>
      <c r="D884">
        <v>2020</v>
      </c>
      <c r="E884" t="s">
        <v>73</v>
      </c>
      <c r="F884" t="s">
        <v>52</v>
      </c>
      <c r="G884" s="912">
        <v>35.112431000000001</v>
      </c>
      <c r="H884" s="912">
        <v>-78.752341000000001</v>
      </c>
      <c r="I884" s="912">
        <v>4.505655</v>
      </c>
      <c r="J884" t="s">
        <v>74</v>
      </c>
      <c r="K884" t="s">
        <v>479</v>
      </c>
      <c r="L884" s="912">
        <v>20</v>
      </c>
      <c r="M884">
        <v>16</v>
      </c>
      <c r="N884" s="912">
        <v>1.25</v>
      </c>
      <c r="O884" t="s">
        <v>127</v>
      </c>
      <c r="P884" t="s">
        <v>470</v>
      </c>
      <c r="Q884" t="s">
        <v>127</v>
      </c>
      <c r="R884">
        <v>180</v>
      </c>
      <c r="Y884">
        <v>31.46</v>
      </c>
      <c r="Z884">
        <v>32.700000000000003</v>
      </c>
      <c r="AA884">
        <v>52.48</v>
      </c>
      <c r="AB884">
        <v>39.119999999999997</v>
      </c>
      <c r="AC884" s="784"/>
      <c r="AD884" s="1150"/>
      <c r="AE884" s="1150"/>
      <c r="AF884" s="1150"/>
      <c r="AG884" s="1150"/>
      <c r="AH884" s="1150"/>
      <c r="AI884" s="1150"/>
      <c r="AJ884" s="1150"/>
      <c r="AK884" s="1150"/>
      <c r="AL884" s="1150"/>
      <c r="AM884" s="1150"/>
      <c r="AN884" s="1150"/>
      <c r="AO884" s="1150"/>
      <c r="AP884" s="1150"/>
      <c r="AQ884" s="1150">
        <v>0.252333047945205</v>
      </c>
      <c r="AR884" s="1150">
        <v>0.20449486301369799</v>
      </c>
      <c r="AS884" s="1150">
        <v>0.204045376712328</v>
      </c>
    </row>
    <row r="885" spans="1:45" x14ac:dyDescent="0.2">
      <c r="A885">
        <v>60998</v>
      </c>
      <c r="B885" t="s">
        <v>1413</v>
      </c>
      <c r="C885" s="783">
        <v>44135</v>
      </c>
      <c r="D885">
        <v>2020</v>
      </c>
      <c r="E885" t="s">
        <v>1</v>
      </c>
      <c r="F885" t="s">
        <v>52</v>
      </c>
      <c r="G885" s="912">
        <v>36.410021</v>
      </c>
      <c r="H885" s="912">
        <v>-77.047601</v>
      </c>
      <c r="I885" s="912">
        <v>4.3886339999999997</v>
      </c>
      <c r="J885" t="s">
        <v>74</v>
      </c>
      <c r="K885" t="s">
        <v>479</v>
      </c>
      <c r="L885" s="912">
        <v>20</v>
      </c>
      <c r="M885">
        <v>16</v>
      </c>
      <c r="N885" s="912">
        <v>1.25</v>
      </c>
      <c r="O885" t="s">
        <v>486</v>
      </c>
      <c r="P885" t="s">
        <v>486</v>
      </c>
      <c r="Q885">
        <v>20</v>
      </c>
      <c r="R885">
        <v>181</v>
      </c>
      <c r="Y885">
        <v>27.47</v>
      </c>
      <c r="AA885">
        <v>101.74</v>
      </c>
      <c r="AB885">
        <v>71.599999999999994</v>
      </c>
      <c r="AC885" s="784"/>
      <c r="AD885" s="1150"/>
      <c r="AE885" s="1150"/>
      <c r="AF885" s="1150"/>
      <c r="AG885" s="1150"/>
      <c r="AH885" s="1150"/>
      <c r="AI885" s="1150"/>
      <c r="AJ885" s="1150"/>
      <c r="AK885" s="1150"/>
      <c r="AL885" s="1150"/>
      <c r="AM885" s="1150"/>
      <c r="AN885" s="1150"/>
      <c r="AO885" s="1150"/>
      <c r="AP885" s="1150"/>
      <c r="AQ885" s="1150">
        <v>0.23329765981735101</v>
      </c>
      <c r="AR885" s="1150">
        <v>0.22051940639269399</v>
      </c>
      <c r="AS885" s="1150">
        <v>0.19873715753424601</v>
      </c>
    </row>
    <row r="886" spans="1:45" x14ac:dyDescent="0.2">
      <c r="A886">
        <v>63388</v>
      </c>
      <c r="B886" t="s">
        <v>1412</v>
      </c>
      <c r="C886" s="783">
        <v>43982</v>
      </c>
      <c r="D886">
        <v>2020</v>
      </c>
      <c r="E886" t="s">
        <v>2</v>
      </c>
      <c r="F886" t="s">
        <v>15</v>
      </c>
      <c r="G886" s="912">
        <v>32.002791000000002</v>
      </c>
      <c r="H886" s="912">
        <v>-102.62671400000001</v>
      </c>
      <c r="I886" s="912">
        <v>5.5300589999999996</v>
      </c>
      <c r="J886" t="s">
        <v>74</v>
      </c>
      <c r="K886" t="s">
        <v>485</v>
      </c>
      <c r="L886" s="912">
        <v>19.5</v>
      </c>
      <c r="M886">
        <v>16.8</v>
      </c>
      <c r="N886" s="912">
        <v>1.1607142857142856</v>
      </c>
      <c r="O886" t="s">
        <v>127</v>
      </c>
      <c r="P886" t="s">
        <v>470</v>
      </c>
      <c r="Q886" t="s">
        <v>127</v>
      </c>
      <c r="R886">
        <v>180</v>
      </c>
      <c r="Y886">
        <v>64.739999999999995</v>
      </c>
      <c r="AA886">
        <v>73.02</v>
      </c>
      <c r="AB886">
        <v>51.07</v>
      </c>
      <c r="AC886" s="784"/>
      <c r="AD886" s="1150"/>
      <c r="AE886" s="1150"/>
      <c r="AF886" s="1150"/>
      <c r="AG886" s="1150"/>
      <c r="AH886" s="1150"/>
      <c r="AI886" s="1150"/>
      <c r="AJ886" s="1150"/>
      <c r="AK886" s="1150"/>
      <c r="AL886" s="1150"/>
      <c r="AM886" s="1150"/>
      <c r="AN886" s="1150"/>
      <c r="AO886" s="1150"/>
      <c r="AP886" s="1150"/>
      <c r="AQ886" s="1150">
        <v>0.27483556207871201</v>
      </c>
      <c r="AR886" s="1150">
        <v>0.29438464883670301</v>
      </c>
      <c r="AS886" s="1150">
        <v>0.28981843879104102</v>
      </c>
    </row>
    <row r="887" spans="1:45" x14ac:dyDescent="0.2">
      <c r="A887">
        <v>59518</v>
      </c>
      <c r="B887" t="s">
        <v>1411</v>
      </c>
      <c r="C887" s="783">
        <v>43889</v>
      </c>
      <c r="D887">
        <v>2020</v>
      </c>
      <c r="E887" t="s">
        <v>1</v>
      </c>
      <c r="F887" t="s">
        <v>52</v>
      </c>
      <c r="G887" s="912">
        <v>36.233942999999996</v>
      </c>
      <c r="H887" s="912">
        <v>-75.880018000000007</v>
      </c>
      <c r="I887" s="912">
        <v>4.4227949999999998</v>
      </c>
      <c r="J887" t="s">
        <v>74</v>
      </c>
      <c r="K887" t="s">
        <v>485</v>
      </c>
      <c r="L887" s="912">
        <v>25</v>
      </c>
      <c r="M887">
        <v>18</v>
      </c>
      <c r="N887" s="912">
        <v>1.3888888888888888</v>
      </c>
      <c r="O887" t="s">
        <v>486</v>
      </c>
      <c r="P887" t="s">
        <v>486</v>
      </c>
      <c r="Q887">
        <v>20</v>
      </c>
      <c r="R887">
        <v>182</v>
      </c>
      <c r="Y887">
        <v>32.340000000000003</v>
      </c>
      <c r="AA887">
        <v>129.63999999999999</v>
      </c>
      <c r="AB887">
        <v>91.23</v>
      </c>
      <c r="AC887" s="784"/>
      <c r="AD887" s="1150"/>
      <c r="AE887" s="1150"/>
      <c r="AF887" s="1150"/>
      <c r="AG887" s="1150"/>
      <c r="AH887" s="1150"/>
      <c r="AI887" s="1150"/>
      <c r="AJ887" s="1150"/>
      <c r="AK887" s="1150"/>
      <c r="AL887" s="1150"/>
      <c r="AM887" s="1150"/>
      <c r="AN887" s="1150"/>
      <c r="AO887" s="1150"/>
      <c r="AP887" s="1150"/>
      <c r="AQ887" s="1150">
        <v>0.16507420091324199</v>
      </c>
      <c r="AR887" s="1150">
        <v>0.17249999999999999</v>
      </c>
      <c r="AS887" s="1150">
        <v>0.17773972602739699</v>
      </c>
    </row>
    <row r="888" spans="1:45" x14ac:dyDescent="0.2">
      <c r="A888">
        <v>63592</v>
      </c>
      <c r="B888" t="s">
        <v>1410</v>
      </c>
      <c r="C888" s="783">
        <v>44196</v>
      </c>
      <c r="D888">
        <v>2020</v>
      </c>
      <c r="E888" t="s">
        <v>6</v>
      </c>
      <c r="F888" t="s">
        <v>25</v>
      </c>
      <c r="G888" s="912">
        <v>41.974794000000003</v>
      </c>
      <c r="H888" s="912">
        <v>-72.510830999999996</v>
      </c>
      <c r="I888" s="912">
        <v>3.835486</v>
      </c>
      <c r="J888" t="s">
        <v>74</v>
      </c>
      <c r="K888" t="s">
        <v>479</v>
      </c>
      <c r="L888" s="912">
        <v>31.6</v>
      </c>
      <c r="M888">
        <v>19.600000000000001</v>
      </c>
      <c r="N888" s="912">
        <v>1.6122448979591837</v>
      </c>
      <c r="O888" t="s">
        <v>486</v>
      </c>
      <c r="P888" t="s">
        <v>486</v>
      </c>
      <c r="Q888">
        <v>25</v>
      </c>
      <c r="R888">
        <v>180</v>
      </c>
      <c r="Y888">
        <v>30.41</v>
      </c>
      <c r="Z888">
        <v>4.07</v>
      </c>
      <c r="AA888">
        <v>79.41</v>
      </c>
      <c r="AB888">
        <v>57.83</v>
      </c>
      <c r="AC888" s="784">
        <v>87.35164601259261</v>
      </c>
      <c r="AD888" s="1150"/>
      <c r="AE888" s="1150"/>
      <c r="AF888" s="1150"/>
      <c r="AG888" s="1150"/>
      <c r="AH888" s="1150"/>
      <c r="AI888" s="1150"/>
      <c r="AJ888" s="1150"/>
      <c r="AK888" s="1150"/>
      <c r="AL888" s="1150"/>
      <c r="AM888" s="1150"/>
      <c r="AN888" s="1150"/>
      <c r="AO888" s="1150"/>
      <c r="AP888" s="1150"/>
      <c r="AQ888" s="1150">
        <v>0.20457669369117501</v>
      </c>
      <c r="AR888" s="1150">
        <v>0.22315604323921301</v>
      </c>
      <c r="AS888" s="1150">
        <v>0.194378436306029</v>
      </c>
    </row>
    <row r="889" spans="1:45" x14ac:dyDescent="0.2">
      <c r="A889">
        <v>63087</v>
      </c>
      <c r="B889" t="s">
        <v>1409</v>
      </c>
      <c r="C889" s="783">
        <v>43982</v>
      </c>
      <c r="D889">
        <v>2020</v>
      </c>
      <c r="E889" t="s">
        <v>1</v>
      </c>
      <c r="F889" t="s">
        <v>33</v>
      </c>
      <c r="G889" s="912">
        <v>37.174816</v>
      </c>
      <c r="H889" s="912">
        <v>-77.337241000000006</v>
      </c>
      <c r="I889" s="912">
        <v>4.331766</v>
      </c>
      <c r="J889" t="s">
        <v>74</v>
      </c>
      <c r="K889" t="s">
        <v>485</v>
      </c>
      <c r="L889" s="912">
        <v>20.9</v>
      </c>
      <c r="M889">
        <v>19.7</v>
      </c>
      <c r="N889" s="912">
        <v>1.0609137055837563</v>
      </c>
      <c r="O889" t="s">
        <v>127</v>
      </c>
      <c r="P889" t="s">
        <v>470</v>
      </c>
      <c r="Q889" t="s">
        <v>127</v>
      </c>
      <c r="R889">
        <v>181</v>
      </c>
      <c r="Y889">
        <v>33.22</v>
      </c>
      <c r="AA889">
        <v>78.239999999999995</v>
      </c>
      <c r="AB889">
        <v>56.34</v>
      </c>
      <c r="AC889" s="784"/>
      <c r="AD889" s="1150"/>
      <c r="AE889" s="1150"/>
      <c r="AF889" s="1150"/>
      <c r="AG889" s="1150"/>
      <c r="AH889" s="1150"/>
      <c r="AI889" s="1150"/>
      <c r="AJ889" s="1150"/>
      <c r="AK889" s="1150"/>
      <c r="AL889" s="1150"/>
      <c r="AM889" s="1150"/>
      <c r="AN889" s="1150"/>
      <c r="AO889" s="1150"/>
      <c r="AP889" s="1150"/>
      <c r="AQ889" s="1150">
        <v>0.194040748209443</v>
      </c>
      <c r="AR889" s="1150">
        <v>0.18457223651577301</v>
      </c>
      <c r="AS889" s="1150">
        <v>0.16221055559418601</v>
      </c>
    </row>
    <row r="890" spans="1:45" x14ac:dyDescent="0.2">
      <c r="A890">
        <v>62011</v>
      </c>
      <c r="B890" t="s">
        <v>1405</v>
      </c>
      <c r="C890" s="783">
        <v>44196</v>
      </c>
      <c r="D890">
        <v>2020</v>
      </c>
      <c r="E890" t="s">
        <v>1</v>
      </c>
      <c r="F890" t="s">
        <v>33</v>
      </c>
      <c r="G890" s="912">
        <v>38.257120999999998</v>
      </c>
      <c r="H890" s="912">
        <v>-77.771061000000003</v>
      </c>
      <c r="I890" s="912">
        <v>4.2301570000000002</v>
      </c>
      <c r="J890" t="s">
        <v>74</v>
      </c>
      <c r="K890" t="s">
        <v>479</v>
      </c>
      <c r="L890" s="912">
        <v>24.2</v>
      </c>
      <c r="M890">
        <v>20</v>
      </c>
      <c r="N890" s="912">
        <v>1.21</v>
      </c>
      <c r="O890" t="s">
        <v>127</v>
      </c>
      <c r="P890" t="s">
        <v>470</v>
      </c>
      <c r="Q890" t="s">
        <v>127</v>
      </c>
      <c r="R890">
        <v>180</v>
      </c>
      <c r="Y890">
        <v>35.14</v>
      </c>
      <c r="AA890">
        <v>57.37</v>
      </c>
      <c r="AB890">
        <v>42.02</v>
      </c>
      <c r="AC890" s="784"/>
      <c r="AD890" s="1150"/>
      <c r="AE890" s="1150"/>
      <c r="AF890" s="1150"/>
      <c r="AG890" s="1150"/>
      <c r="AH890" s="1150"/>
      <c r="AI890" s="1150"/>
      <c r="AJ890" s="1150"/>
      <c r="AK890" s="1150"/>
      <c r="AL890" s="1150"/>
      <c r="AM890" s="1150"/>
      <c r="AN890" s="1150"/>
      <c r="AO890" s="1150"/>
      <c r="AP890" s="1150"/>
      <c r="AQ890" s="1150">
        <v>0.20207191780821901</v>
      </c>
      <c r="AR890" s="1150">
        <v>0.199115296803652</v>
      </c>
      <c r="AS890" s="1150">
        <v>0.21812785388127801</v>
      </c>
    </row>
    <row r="891" spans="1:45" x14ac:dyDescent="0.2">
      <c r="A891">
        <v>62463</v>
      </c>
      <c r="B891" t="s">
        <v>1404</v>
      </c>
      <c r="C891" s="783">
        <v>44196</v>
      </c>
      <c r="D891">
        <v>2020</v>
      </c>
      <c r="E891" t="s">
        <v>7</v>
      </c>
      <c r="F891" t="s">
        <v>28</v>
      </c>
      <c r="G891" s="912">
        <v>36.716151000000004</v>
      </c>
      <c r="H891" s="912">
        <v>-120.400761</v>
      </c>
      <c r="I891" s="912">
        <v>5.2840069999999999</v>
      </c>
      <c r="J891" t="s">
        <v>74</v>
      </c>
      <c r="K891" t="s">
        <v>485</v>
      </c>
      <c r="L891" s="912">
        <v>27.5</v>
      </c>
      <c r="M891">
        <v>20</v>
      </c>
      <c r="N891" s="912">
        <v>1.375</v>
      </c>
      <c r="O891" t="s">
        <v>127</v>
      </c>
      <c r="P891" t="s">
        <v>470</v>
      </c>
      <c r="Q891" t="s">
        <v>127</v>
      </c>
      <c r="R891">
        <v>180</v>
      </c>
      <c r="Y891">
        <v>-12.38</v>
      </c>
      <c r="Z891">
        <v>4.78</v>
      </c>
      <c r="AA891">
        <v>61.08</v>
      </c>
      <c r="AB891">
        <v>44.1</v>
      </c>
      <c r="AC891" s="784">
        <v>38.605045820694727</v>
      </c>
      <c r="AD891" s="1150"/>
      <c r="AE891" s="1150"/>
      <c r="AF891" s="1150"/>
      <c r="AG891" s="1150"/>
      <c r="AH891" s="1150"/>
      <c r="AI891" s="1150"/>
      <c r="AJ891" s="1150"/>
      <c r="AK891" s="1150"/>
      <c r="AL891" s="1150"/>
      <c r="AM891" s="1150"/>
      <c r="AN891" s="1150"/>
      <c r="AO891" s="1150"/>
      <c r="AP891" s="1150"/>
      <c r="AQ891" s="1150">
        <v>0.30556506849315002</v>
      </c>
      <c r="AR891" s="1150">
        <v>0.26573630136986298</v>
      </c>
      <c r="AS891" s="1150"/>
    </row>
    <row r="892" spans="1:45" x14ac:dyDescent="0.2">
      <c r="A892">
        <v>62990</v>
      </c>
      <c r="B892" t="s">
        <v>1402</v>
      </c>
      <c r="C892" s="783">
        <v>44104</v>
      </c>
      <c r="D892">
        <v>2020</v>
      </c>
      <c r="E892" t="s">
        <v>1</v>
      </c>
      <c r="F892" t="s">
        <v>14</v>
      </c>
      <c r="G892" s="912">
        <v>39.897041000000002</v>
      </c>
      <c r="H892" s="912">
        <v>-77.815521000000004</v>
      </c>
      <c r="I892" s="912">
        <v>3.9484279999999998</v>
      </c>
      <c r="J892" t="s">
        <v>74</v>
      </c>
      <c r="K892" t="s">
        <v>479</v>
      </c>
      <c r="L892" s="912">
        <v>27</v>
      </c>
      <c r="M892">
        <v>20</v>
      </c>
      <c r="N892" s="912">
        <v>1.35</v>
      </c>
      <c r="O892" t="s">
        <v>127</v>
      </c>
      <c r="P892" t="s">
        <v>470</v>
      </c>
      <c r="Q892" t="s">
        <v>127</v>
      </c>
      <c r="R892">
        <v>180</v>
      </c>
      <c r="Y892">
        <v>36.6</v>
      </c>
      <c r="AA892">
        <v>54.2</v>
      </c>
      <c r="AB892">
        <v>40.58</v>
      </c>
      <c r="AC892" s="784"/>
      <c r="AD892" s="1150"/>
      <c r="AE892" s="1150"/>
      <c r="AF892" s="1150"/>
      <c r="AG892" s="1150"/>
      <c r="AH892" s="1150"/>
      <c r="AI892" s="1150"/>
      <c r="AJ892" s="1150"/>
      <c r="AK892" s="1150"/>
      <c r="AL892" s="1150"/>
      <c r="AM892" s="1150"/>
      <c r="AN892" s="1150"/>
      <c r="AO892" s="1150"/>
      <c r="AP892" s="1150"/>
      <c r="AQ892" s="1150">
        <v>0.209434931506849</v>
      </c>
      <c r="AR892" s="1150">
        <v>0.21308789954337901</v>
      </c>
      <c r="AS892" s="1150">
        <v>0.20966894977168901</v>
      </c>
    </row>
    <row r="893" spans="1:45" x14ac:dyDescent="0.2">
      <c r="A893">
        <v>62991</v>
      </c>
      <c r="B893" t="s">
        <v>1401</v>
      </c>
      <c r="C893" s="783">
        <v>44074</v>
      </c>
      <c r="D893">
        <v>2020</v>
      </c>
      <c r="E893" t="s">
        <v>1</v>
      </c>
      <c r="F893" t="s">
        <v>14</v>
      </c>
      <c r="G893" s="912">
        <v>39.884850999999998</v>
      </c>
      <c r="H893" s="912">
        <v>-77.770550999999998</v>
      </c>
      <c r="I893" s="912">
        <v>3.9674939999999999</v>
      </c>
      <c r="J893" t="s">
        <v>74</v>
      </c>
      <c r="K893" t="s">
        <v>479</v>
      </c>
      <c r="L893" s="912">
        <v>27</v>
      </c>
      <c r="M893">
        <v>20</v>
      </c>
      <c r="N893" s="912">
        <v>1.35</v>
      </c>
      <c r="O893" t="s">
        <v>127</v>
      </c>
      <c r="P893" t="s">
        <v>470</v>
      </c>
      <c r="Q893" t="s">
        <v>127</v>
      </c>
      <c r="R893">
        <v>180</v>
      </c>
      <c r="Y893">
        <v>36.54</v>
      </c>
      <c r="AA893">
        <v>66.52</v>
      </c>
      <c r="AB893">
        <v>49.32</v>
      </c>
      <c r="AC893" s="784"/>
      <c r="AD893" s="1150"/>
      <c r="AE893" s="1150"/>
      <c r="AF893" s="1150"/>
      <c r="AG893" s="1150"/>
      <c r="AH893" s="1150"/>
      <c r="AI893" s="1150"/>
      <c r="AJ893" s="1150"/>
      <c r="AK893" s="1150"/>
      <c r="AL893" s="1150"/>
      <c r="AM893" s="1150"/>
      <c r="AN893" s="1150"/>
      <c r="AO893" s="1150"/>
      <c r="AP893" s="1150"/>
      <c r="AQ893" s="1150">
        <v>0.191672374429223</v>
      </c>
      <c r="AR893" s="1150">
        <v>0.19832762557077599</v>
      </c>
      <c r="AS893" s="1150">
        <v>0.18435502283105001</v>
      </c>
    </row>
    <row r="894" spans="1:45" x14ac:dyDescent="0.2">
      <c r="A894">
        <v>62993</v>
      </c>
      <c r="B894" t="s">
        <v>1399</v>
      </c>
      <c r="C894" s="783">
        <v>43951</v>
      </c>
      <c r="D894">
        <v>2020</v>
      </c>
      <c r="E894" t="s">
        <v>3</v>
      </c>
      <c r="F894" t="s">
        <v>270</v>
      </c>
      <c r="G894" s="912">
        <v>37.550566000000003</v>
      </c>
      <c r="H894" s="912">
        <v>-101.792821</v>
      </c>
      <c r="I894" s="912">
        <v>5.0514919999999996</v>
      </c>
      <c r="J894" t="s">
        <v>74</v>
      </c>
      <c r="K894" t="s">
        <v>479</v>
      </c>
      <c r="L894" s="912">
        <v>27.5</v>
      </c>
      <c r="M894">
        <v>20</v>
      </c>
      <c r="N894" s="912">
        <v>1.375</v>
      </c>
      <c r="O894" t="s">
        <v>127</v>
      </c>
      <c r="P894" t="s">
        <v>470</v>
      </c>
      <c r="Q894" t="s">
        <v>127</v>
      </c>
      <c r="R894">
        <v>178</v>
      </c>
      <c r="Y894">
        <v>24.58</v>
      </c>
      <c r="Z894">
        <v>24.58</v>
      </c>
      <c r="AA894">
        <v>47.3</v>
      </c>
      <c r="AB894">
        <v>35.26</v>
      </c>
      <c r="AC894" s="784"/>
      <c r="AD894" s="1150"/>
      <c r="AE894" s="1150"/>
      <c r="AF894" s="1150"/>
      <c r="AG894" s="1150"/>
      <c r="AH894" s="1150"/>
      <c r="AI894" s="1150"/>
      <c r="AJ894" s="1150"/>
      <c r="AK894" s="1150"/>
      <c r="AL894" s="1150"/>
      <c r="AM894" s="1150"/>
      <c r="AN894" s="1150"/>
      <c r="AO894" s="1150"/>
      <c r="AP894" s="1150"/>
      <c r="AQ894" s="1150">
        <v>0.243453196347032</v>
      </c>
      <c r="AR894" s="1150">
        <v>0.25083904109589</v>
      </c>
      <c r="AS894" s="1150">
        <v>0.25468607305935997</v>
      </c>
    </row>
    <row r="895" spans="1:45" x14ac:dyDescent="0.2">
      <c r="A895">
        <v>63321</v>
      </c>
      <c r="B895" t="s">
        <v>1407</v>
      </c>
      <c r="C895" s="783">
        <v>44196</v>
      </c>
      <c r="D895">
        <v>2020</v>
      </c>
      <c r="E895" t="s">
        <v>4</v>
      </c>
      <c r="F895" t="s">
        <v>265</v>
      </c>
      <c r="G895" s="912">
        <v>43.012540999999999</v>
      </c>
      <c r="H895" s="912">
        <v>-84.527800999999997</v>
      </c>
      <c r="I895" s="912">
        <v>3.7928139999999999</v>
      </c>
      <c r="J895" t="s">
        <v>74</v>
      </c>
      <c r="K895" t="s">
        <v>479</v>
      </c>
      <c r="L895" s="912">
        <v>29.4</v>
      </c>
      <c r="M895">
        <v>20</v>
      </c>
      <c r="N895" s="912">
        <v>1.47</v>
      </c>
      <c r="O895" t="s">
        <v>127</v>
      </c>
      <c r="P895" t="s">
        <v>470</v>
      </c>
      <c r="Q895" t="s">
        <v>127</v>
      </c>
      <c r="R895">
        <v>180</v>
      </c>
      <c r="Y895">
        <v>33.26</v>
      </c>
      <c r="Z895">
        <v>14.4</v>
      </c>
      <c r="AA895">
        <v>79.12</v>
      </c>
      <c r="AB895">
        <v>57.17</v>
      </c>
      <c r="AC895" s="784"/>
      <c r="AD895" s="1150"/>
      <c r="AE895" s="1150"/>
      <c r="AF895" s="1150"/>
      <c r="AG895" s="1150"/>
      <c r="AH895" s="1150"/>
      <c r="AI895" s="1150"/>
      <c r="AJ895" s="1150"/>
      <c r="AK895" s="1150"/>
      <c r="AL895" s="1150"/>
      <c r="AM895" s="1150"/>
      <c r="AN895" s="1150"/>
      <c r="AO895" s="1150"/>
      <c r="AP895" s="1150"/>
      <c r="AQ895" s="1150">
        <v>0.21238584474885799</v>
      </c>
      <c r="AR895" s="1150">
        <v>0.22619863013698599</v>
      </c>
      <c r="AS895" s="1150">
        <v>0.219189497716894</v>
      </c>
    </row>
    <row r="896" spans="1:45" x14ac:dyDescent="0.2">
      <c r="A896">
        <v>63322</v>
      </c>
      <c r="B896" t="s">
        <v>1406</v>
      </c>
      <c r="C896" s="783">
        <v>44196</v>
      </c>
      <c r="D896">
        <v>2020</v>
      </c>
      <c r="E896" t="s">
        <v>4</v>
      </c>
      <c r="F896" t="s">
        <v>265</v>
      </c>
      <c r="G896" s="912">
        <v>41.753351000000002</v>
      </c>
      <c r="H896" s="912">
        <v>-83.523630999999995</v>
      </c>
      <c r="I896" s="912">
        <v>3.8539080000000001</v>
      </c>
      <c r="J896" t="s">
        <v>74</v>
      </c>
      <c r="K896" t="s">
        <v>479</v>
      </c>
      <c r="L896" s="912">
        <v>29.6</v>
      </c>
      <c r="M896">
        <v>20</v>
      </c>
      <c r="N896" s="912">
        <v>1.48</v>
      </c>
      <c r="O896" t="s">
        <v>127</v>
      </c>
      <c r="P896" t="s">
        <v>470</v>
      </c>
      <c r="Q896" t="s">
        <v>127</v>
      </c>
      <c r="R896">
        <v>180</v>
      </c>
      <c r="Y896">
        <v>34.83</v>
      </c>
      <c r="Z896">
        <v>13.91</v>
      </c>
      <c r="AA896">
        <v>71.510000000000005</v>
      </c>
      <c r="AB896">
        <v>51.86</v>
      </c>
      <c r="AC896" s="784"/>
      <c r="AD896" s="1150"/>
      <c r="AE896" s="1150"/>
      <c r="AF896" s="1150"/>
      <c r="AG896" s="1150"/>
      <c r="AH896" s="1150"/>
      <c r="AI896" s="1150"/>
      <c r="AJ896" s="1150"/>
      <c r="AK896" s="1150"/>
      <c r="AL896" s="1150"/>
      <c r="AM896" s="1150"/>
      <c r="AN896" s="1150"/>
      <c r="AO896" s="1150"/>
      <c r="AP896" s="1150"/>
      <c r="AQ896" s="1150">
        <v>0.22014840182648401</v>
      </c>
      <c r="AR896" s="1150">
        <v>0.233926940639269</v>
      </c>
      <c r="AS896" s="1150">
        <v>0.23586187214611801</v>
      </c>
    </row>
    <row r="897" spans="1:45" x14ac:dyDescent="0.2">
      <c r="A897">
        <v>63786</v>
      </c>
      <c r="B897" t="s">
        <v>1400</v>
      </c>
      <c r="C897" s="783">
        <v>43861</v>
      </c>
      <c r="D897">
        <v>2020</v>
      </c>
      <c r="E897" t="s">
        <v>1</v>
      </c>
      <c r="F897" t="s">
        <v>24</v>
      </c>
      <c r="G897" s="912">
        <v>40.276811000000002</v>
      </c>
      <c r="H897" s="912">
        <v>-74.096241000000006</v>
      </c>
      <c r="I897" s="912">
        <v>4.0130949999999999</v>
      </c>
      <c r="J897" t="s">
        <v>74</v>
      </c>
      <c r="K897" t="s">
        <v>479</v>
      </c>
      <c r="L897" s="912">
        <v>28.5</v>
      </c>
      <c r="M897">
        <v>20</v>
      </c>
      <c r="N897" s="912">
        <v>1.425</v>
      </c>
      <c r="O897" t="s">
        <v>486</v>
      </c>
      <c r="P897" t="s">
        <v>486</v>
      </c>
      <c r="Q897">
        <v>20</v>
      </c>
      <c r="R897">
        <v>180</v>
      </c>
      <c r="Y897">
        <v>23.88</v>
      </c>
      <c r="AA897">
        <v>74.63</v>
      </c>
      <c r="AB897">
        <v>54.47</v>
      </c>
      <c r="AC897" s="784"/>
      <c r="AD897" s="1150"/>
      <c r="AE897" s="1150"/>
      <c r="AF897" s="1150"/>
      <c r="AG897" s="1150"/>
      <c r="AH897" s="1150"/>
      <c r="AI897" s="1150"/>
      <c r="AJ897" s="1150"/>
      <c r="AK897" s="1150"/>
      <c r="AL897" s="1150"/>
      <c r="AM897" s="1150"/>
      <c r="AN897" s="1150"/>
      <c r="AO897" s="1150"/>
      <c r="AP897" s="1150"/>
      <c r="AQ897" s="1150">
        <v>0.22018835616438301</v>
      </c>
      <c r="AR897" s="1150">
        <v>0.202123287671232</v>
      </c>
      <c r="AS897" s="1150">
        <v>0.19675228310502199</v>
      </c>
    </row>
    <row r="898" spans="1:45" x14ac:dyDescent="0.2">
      <c r="A898">
        <v>63814</v>
      </c>
      <c r="B898" t="s">
        <v>1403</v>
      </c>
      <c r="C898" s="783">
        <v>44165</v>
      </c>
      <c r="D898">
        <v>2020</v>
      </c>
      <c r="E898" t="s">
        <v>73</v>
      </c>
      <c r="F898" t="s">
        <v>35</v>
      </c>
      <c r="G898" s="912">
        <v>31.071431</v>
      </c>
      <c r="H898" s="912">
        <v>-83.595791000000006</v>
      </c>
      <c r="I898" s="912">
        <v>4.7769640000000004</v>
      </c>
      <c r="J898" t="s">
        <v>74</v>
      </c>
      <c r="K898" t="s">
        <v>485</v>
      </c>
      <c r="L898" s="912">
        <v>30</v>
      </c>
      <c r="M898">
        <v>20</v>
      </c>
      <c r="N898" s="912">
        <v>1.5</v>
      </c>
      <c r="O898" t="s">
        <v>127</v>
      </c>
      <c r="P898" t="s">
        <v>470</v>
      </c>
      <c r="Q898" t="s">
        <v>127</v>
      </c>
      <c r="R898">
        <v>180</v>
      </c>
      <c r="Y898">
        <v>29.43</v>
      </c>
      <c r="Z898">
        <v>28.44</v>
      </c>
      <c r="AC898" s="784">
        <v>22.552271849835083</v>
      </c>
      <c r="AD898" s="1150"/>
      <c r="AE898" s="1150"/>
      <c r="AF898" s="1150"/>
      <c r="AG898" s="1150"/>
      <c r="AH898" s="1150"/>
      <c r="AI898" s="1150"/>
      <c r="AJ898" s="1150"/>
      <c r="AK898" s="1150"/>
      <c r="AL898" s="1150"/>
      <c r="AM898" s="1150"/>
      <c r="AN898" s="1150"/>
      <c r="AO898" s="1150"/>
      <c r="AP898" s="1150"/>
      <c r="AQ898" s="1150">
        <v>0.26985730593607299</v>
      </c>
      <c r="AR898" s="1150">
        <v>0.289172374429223</v>
      </c>
      <c r="AS898" s="1150">
        <v>0.27029680365296799</v>
      </c>
    </row>
    <row r="899" spans="1:45" x14ac:dyDescent="0.2">
      <c r="A899">
        <v>64307</v>
      </c>
      <c r="B899" t="s">
        <v>1408</v>
      </c>
      <c r="C899" s="783">
        <v>44073</v>
      </c>
      <c r="D899">
        <v>2020</v>
      </c>
      <c r="E899" t="s">
        <v>4</v>
      </c>
      <c r="F899" t="s">
        <v>435</v>
      </c>
      <c r="G899" s="912">
        <v>30.015018999999999</v>
      </c>
      <c r="H899" s="912">
        <v>-89.917856999999998</v>
      </c>
      <c r="I899" s="912">
        <v>4.6534620000000002</v>
      </c>
      <c r="J899" t="s">
        <v>74</v>
      </c>
      <c r="K899" t="s">
        <v>479</v>
      </c>
      <c r="L899" s="912">
        <v>27</v>
      </c>
      <c r="M899">
        <v>20</v>
      </c>
      <c r="N899" s="912">
        <v>1.35</v>
      </c>
      <c r="O899" t="s">
        <v>486</v>
      </c>
      <c r="P899" t="s">
        <v>486</v>
      </c>
      <c r="Q899">
        <v>20</v>
      </c>
      <c r="R899">
        <v>180</v>
      </c>
      <c r="Y899">
        <v>32.11</v>
      </c>
      <c r="Z899">
        <v>5.8</v>
      </c>
      <c r="AA899">
        <v>68.36</v>
      </c>
      <c r="AB899">
        <v>49.99</v>
      </c>
      <c r="AC899" s="784"/>
      <c r="AD899" s="1150"/>
      <c r="AE899" s="1150"/>
      <c r="AF899" s="1150"/>
      <c r="AG899" s="1150"/>
      <c r="AH899" s="1150"/>
      <c r="AI899" s="1150"/>
      <c r="AJ899" s="1150"/>
      <c r="AK899" s="1150"/>
      <c r="AL899" s="1150"/>
      <c r="AM899" s="1150"/>
      <c r="AN899" s="1150"/>
      <c r="AO899" s="1150"/>
      <c r="AP899" s="1150"/>
      <c r="AQ899" s="1150">
        <v>0.186775114155251</v>
      </c>
      <c r="AR899" s="1150">
        <v>0.212146118721461</v>
      </c>
      <c r="AS899" s="1150">
        <v>0.20676940639269401</v>
      </c>
    </row>
    <row r="900" spans="1:45" x14ac:dyDescent="0.2">
      <c r="A900">
        <v>62594</v>
      </c>
      <c r="B900" t="s">
        <v>1398</v>
      </c>
      <c r="C900" s="783">
        <v>44042</v>
      </c>
      <c r="D900">
        <v>2020</v>
      </c>
      <c r="E900" t="s">
        <v>73</v>
      </c>
      <c r="F900" t="s">
        <v>52</v>
      </c>
      <c r="G900" s="912">
        <v>35.293621000000002</v>
      </c>
      <c r="H900" s="912">
        <v>-81.778581000000003</v>
      </c>
      <c r="I900" s="912">
        <v>4.5291230000000002</v>
      </c>
      <c r="J900" t="s">
        <v>74</v>
      </c>
      <c r="K900" t="s">
        <v>479</v>
      </c>
      <c r="L900" s="912">
        <v>31.8</v>
      </c>
      <c r="M900">
        <v>22</v>
      </c>
      <c r="N900" s="912">
        <v>1.4454545454545455</v>
      </c>
      <c r="O900" t="s">
        <v>127</v>
      </c>
      <c r="P900" t="s">
        <v>470</v>
      </c>
      <c r="Q900" t="s">
        <v>127</v>
      </c>
      <c r="R900">
        <v>180</v>
      </c>
      <c r="Y900">
        <v>31.6</v>
      </c>
      <c r="Z900">
        <v>31.69</v>
      </c>
      <c r="AA900">
        <v>63.3</v>
      </c>
      <c r="AB900">
        <v>46.66</v>
      </c>
      <c r="AC900" s="784"/>
      <c r="AD900" s="1150"/>
      <c r="AE900" s="1150"/>
      <c r="AF900" s="1150"/>
      <c r="AG900" s="1150"/>
      <c r="AH900" s="1150"/>
      <c r="AI900" s="1150"/>
      <c r="AJ900" s="1150"/>
      <c r="AK900" s="1150"/>
      <c r="AL900" s="1150"/>
      <c r="AM900" s="1150"/>
      <c r="AN900" s="1150"/>
      <c r="AO900" s="1150"/>
      <c r="AP900" s="1150"/>
      <c r="AQ900" s="1150">
        <v>0.232072436695724</v>
      </c>
      <c r="AR900" s="1150">
        <v>0.239025529265255</v>
      </c>
      <c r="AS900" s="1150">
        <v>0.21814030718140301</v>
      </c>
    </row>
    <row r="901" spans="1:45" x14ac:dyDescent="0.2">
      <c r="A901">
        <v>61931</v>
      </c>
      <c r="B901" t="s">
        <v>1395</v>
      </c>
      <c r="C901" s="783">
        <v>44135</v>
      </c>
      <c r="D901">
        <v>2020</v>
      </c>
      <c r="E901" t="s">
        <v>72</v>
      </c>
      <c r="F901" t="s">
        <v>53</v>
      </c>
      <c r="G901" s="912">
        <v>35.845790999999998</v>
      </c>
      <c r="H901" s="912">
        <v>-114.969261</v>
      </c>
      <c r="I901" s="912">
        <v>5.4780170000000004</v>
      </c>
      <c r="J901" t="s">
        <v>74</v>
      </c>
      <c r="K901" t="s">
        <v>479</v>
      </c>
      <c r="L901" s="912">
        <v>32.700000000000003</v>
      </c>
      <c r="M901">
        <v>25</v>
      </c>
      <c r="N901" s="912">
        <v>1.3080000000000001</v>
      </c>
      <c r="O901" t="s">
        <v>127</v>
      </c>
      <c r="P901" t="s">
        <v>470</v>
      </c>
      <c r="Q901" t="s">
        <v>127</v>
      </c>
      <c r="R901">
        <v>180</v>
      </c>
      <c r="Y901">
        <v>24.83</v>
      </c>
      <c r="Z901">
        <v>9.86</v>
      </c>
      <c r="AA901">
        <v>48.95</v>
      </c>
      <c r="AB901">
        <v>36.04</v>
      </c>
      <c r="AC901" s="784">
        <v>29.135365271931587</v>
      </c>
      <c r="AD901" s="1150"/>
      <c r="AE901" s="1150"/>
      <c r="AF901" s="1150"/>
      <c r="AG901" s="1150"/>
      <c r="AH901" s="1150"/>
      <c r="AI901" s="1150"/>
      <c r="AJ901" s="1150"/>
      <c r="AK901" s="1150"/>
      <c r="AL901" s="1150"/>
      <c r="AM901" s="1150"/>
      <c r="AN901" s="1150"/>
      <c r="AO901" s="1150"/>
      <c r="AP901" s="1150"/>
      <c r="AQ901" s="1150">
        <v>0.30956621004566198</v>
      </c>
      <c r="AR901" s="1150">
        <v>0.30644748858447401</v>
      </c>
      <c r="AS901" s="1150">
        <v>0.25304566210045598</v>
      </c>
    </row>
    <row r="902" spans="1:45" x14ac:dyDescent="0.2">
      <c r="A902">
        <v>61932</v>
      </c>
      <c r="B902" t="s">
        <v>1394</v>
      </c>
      <c r="C902" s="783">
        <v>44135</v>
      </c>
      <c r="D902">
        <v>2020</v>
      </c>
      <c r="E902" t="s">
        <v>72</v>
      </c>
      <c r="F902" t="s">
        <v>53</v>
      </c>
      <c r="G902" s="912">
        <v>35.898051000000002</v>
      </c>
      <c r="H902" s="912">
        <v>-114.929441</v>
      </c>
      <c r="I902" s="912">
        <v>5.4780170000000004</v>
      </c>
      <c r="J902" t="s">
        <v>74</v>
      </c>
      <c r="K902" t="s">
        <v>479</v>
      </c>
      <c r="L902" s="912">
        <v>32.700000000000003</v>
      </c>
      <c r="M902">
        <v>25</v>
      </c>
      <c r="N902" s="912">
        <v>1.3080000000000001</v>
      </c>
      <c r="O902" t="s">
        <v>127</v>
      </c>
      <c r="P902" t="s">
        <v>470</v>
      </c>
      <c r="Q902" t="s">
        <v>127</v>
      </c>
      <c r="R902">
        <v>180</v>
      </c>
      <c r="Y902">
        <v>24.92</v>
      </c>
      <c r="Z902">
        <v>9.2200000000000006</v>
      </c>
      <c r="AA902">
        <v>45.58</v>
      </c>
      <c r="AB902">
        <v>33.64</v>
      </c>
      <c r="AC902" s="784">
        <v>29.135365271931587</v>
      </c>
      <c r="AD902" s="1150"/>
      <c r="AE902" s="1150"/>
      <c r="AF902" s="1150"/>
      <c r="AG902" s="1150"/>
      <c r="AH902" s="1150"/>
      <c r="AI902" s="1150"/>
      <c r="AJ902" s="1150"/>
      <c r="AK902" s="1150"/>
      <c r="AL902" s="1150"/>
      <c r="AM902" s="1150"/>
      <c r="AN902" s="1150"/>
      <c r="AO902" s="1150"/>
      <c r="AP902" s="1150"/>
      <c r="AQ902" s="1150">
        <v>0.30685388127853802</v>
      </c>
      <c r="AR902" s="1150">
        <v>0.29417351598173502</v>
      </c>
      <c r="AS902" s="1150">
        <v>0.269488584474885</v>
      </c>
    </row>
    <row r="903" spans="1:45" x14ac:dyDescent="0.2">
      <c r="A903">
        <v>62669</v>
      </c>
      <c r="B903" t="s">
        <v>1397</v>
      </c>
      <c r="C903" s="783">
        <v>44196</v>
      </c>
      <c r="D903">
        <v>2020</v>
      </c>
      <c r="E903" t="s">
        <v>73</v>
      </c>
      <c r="F903" t="s">
        <v>52</v>
      </c>
      <c r="G903" s="912">
        <v>35.321609000000002</v>
      </c>
      <c r="H903" s="912">
        <v>-81.342443000000003</v>
      </c>
      <c r="I903" s="912">
        <v>4.5234059999999996</v>
      </c>
      <c r="J903" t="s">
        <v>74</v>
      </c>
      <c r="K903" t="s">
        <v>479</v>
      </c>
      <c r="L903" s="912">
        <v>36.299999999999997</v>
      </c>
      <c r="M903">
        <v>25</v>
      </c>
      <c r="N903" s="912">
        <v>1.452</v>
      </c>
      <c r="O903" t="s">
        <v>486</v>
      </c>
      <c r="P903" t="s">
        <v>486</v>
      </c>
      <c r="Q903">
        <v>20</v>
      </c>
      <c r="R903">
        <v>180</v>
      </c>
      <c r="Y903">
        <v>31.5</v>
      </c>
      <c r="Z903">
        <v>31.97</v>
      </c>
      <c r="AA903">
        <v>60.72</v>
      </c>
      <c r="AB903">
        <v>45.09</v>
      </c>
      <c r="AC903" s="784"/>
      <c r="AD903" s="1150"/>
      <c r="AE903" s="1150"/>
      <c r="AF903" s="1150"/>
      <c r="AG903" s="1150"/>
      <c r="AH903" s="1150"/>
      <c r="AI903" s="1150"/>
      <c r="AJ903" s="1150"/>
      <c r="AK903" s="1150"/>
      <c r="AL903" s="1150"/>
      <c r="AM903" s="1150"/>
      <c r="AN903" s="1150"/>
      <c r="AO903" s="1150"/>
      <c r="AP903" s="1150"/>
      <c r="AQ903" s="1150">
        <v>0.18174429223744201</v>
      </c>
      <c r="AR903" s="1150">
        <v>0.235205479452054</v>
      </c>
      <c r="AS903" s="1150">
        <v>0.218196347031963</v>
      </c>
    </row>
    <row r="904" spans="1:45" x14ac:dyDescent="0.2">
      <c r="A904">
        <v>64158</v>
      </c>
      <c r="B904" t="s">
        <v>1396</v>
      </c>
      <c r="C904" s="783">
        <v>44104</v>
      </c>
      <c r="D904">
        <v>2020</v>
      </c>
      <c r="E904" t="s">
        <v>1</v>
      </c>
      <c r="F904" t="s">
        <v>33</v>
      </c>
      <c r="G904" s="912">
        <v>37.668520999999998</v>
      </c>
      <c r="H904" s="912">
        <v>-77.198100999999994</v>
      </c>
      <c r="I904" s="912">
        <v>4.2781469999999997</v>
      </c>
      <c r="J904" t="s">
        <v>74</v>
      </c>
      <c r="K904" t="s">
        <v>479</v>
      </c>
      <c r="L904" s="912">
        <v>35</v>
      </c>
      <c r="M904">
        <v>25</v>
      </c>
      <c r="N904" s="912">
        <v>1.4</v>
      </c>
      <c r="O904" t="s">
        <v>127</v>
      </c>
      <c r="P904" t="s">
        <v>470</v>
      </c>
      <c r="Q904" t="s">
        <v>127</v>
      </c>
      <c r="R904">
        <v>181</v>
      </c>
      <c r="Y904">
        <v>35.619999999999997</v>
      </c>
      <c r="AA904">
        <v>90.88</v>
      </c>
      <c r="AB904">
        <v>64.17</v>
      </c>
      <c r="AC904" s="784"/>
      <c r="AD904" s="1150"/>
      <c r="AE904" s="1150"/>
      <c r="AF904" s="1150"/>
      <c r="AG904" s="1150"/>
      <c r="AH904" s="1150"/>
      <c r="AI904" s="1150"/>
      <c r="AJ904" s="1150"/>
      <c r="AK904" s="1150"/>
      <c r="AL904" s="1150"/>
      <c r="AM904" s="1150"/>
      <c r="AN904" s="1150"/>
      <c r="AO904" s="1150"/>
      <c r="AP904" s="1150"/>
      <c r="AQ904" s="1150">
        <v>0.26194520547945199</v>
      </c>
      <c r="AR904" s="1150">
        <v>0.24907305936072999</v>
      </c>
      <c r="AS904" s="1150">
        <v>0.239173515981735</v>
      </c>
    </row>
    <row r="905" spans="1:45" x14ac:dyDescent="0.2">
      <c r="A905">
        <v>64211</v>
      </c>
      <c r="B905" t="s">
        <v>2001</v>
      </c>
      <c r="C905" s="783">
        <v>44196</v>
      </c>
      <c r="D905">
        <v>2020</v>
      </c>
      <c r="E905" t="s">
        <v>73</v>
      </c>
      <c r="F905" t="s">
        <v>35</v>
      </c>
      <c r="G905" s="912">
        <v>31.878321</v>
      </c>
      <c r="H905" s="912">
        <v>-82.332211000000001</v>
      </c>
      <c r="I905" s="912">
        <v>4.7269620000000003</v>
      </c>
      <c r="J905" t="s">
        <v>74</v>
      </c>
      <c r="K905" t="s">
        <v>479</v>
      </c>
      <c r="L905" s="912">
        <v>37</v>
      </c>
      <c r="M905">
        <v>25</v>
      </c>
      <c r="N905" s="912">
        <v>1.48</v>
      </c>
      <c r="O905" t="s">
        <v>127</v>
      </c>
      <c r="P905" t="s">
        <v>470</v>
      </c>
      <c r="Q905" t="s">
        <v>127</v>
      </c>
      <c r="R905">
        <v>180</v>
      </c>
      <c r="Y905">
        <v>29.13</v>
      </c>
      <c r="Z905">
        <v>30.81</v>
      </c>
      <c r="AA905">
        <v>52.29</v>
      </c>
      <c r="AB905">
        <v>38.74</v>
      </c>
      <c r="AC905" s="784">
        <v>22.552271849835094</v>
      </c>
      <c r="AD905" s="1150"/>
      <c r="AE905" s="1150"/>
      <c r="AF905" s="1150"/>
      <c r="AG905" s="1150"/>
      <c r="AH905" s="1150"/>
      <c r="AI905" s="1150"/>
      <c r="AJ905" s="1150"/>
      <c r="AK905" s="1150"/>
      <c r="AL905" s="1150"/>
      <c r="AM905" s="1150"/>
      <c r="AN905" s="1150"/>
      <c r="AO905" s="1150"/>
      <c r="AP905" s="1150"/>
      <c r="AQ905" s="1150">
        <v>0.27735616438356098</v>
      </c>
      <c r="AR905" s="1150">
        <v>0.27525570776255698</v>
      </c>
      <c r="AS905" s="1150">
        <v>0.258036529680365</v>
      </c>
    </row>
    <row r="906" spans="1:45" x14ac:dyDescent="0.2">
      <c r="A906">
        <v>62932</v>
      </c>
      <c r="B906" t="s">
        <v>1392</v>
      </c>
      <c r="C906" s="783">
        <v>44042</v>
      </c>
      <c r="D906">
        <v>2020</v>
      </c>
      <c r="E906" t="s">
        <v>2</v>
      </c>
      <c r="F906" t="s">
        <v>15</v>
      </c>
      <c r="G906" s="912">
        <v>31.694761</v>
      </c>
      <c r="H906" s="912">
        <v>-102.687791</v>
      </c>
      <c r="I906" s="912">
        <v>5.5428499999999996</v>
      </c>
      <c r="J906" t="s">
        <v>74</v>
      </c>
      <c r="K906" t="s">
        <v>479</v>
      </c>
      <c r="L906" s="912">
        <v>37.299999999999997</v>
      </c>
      <c r="M906">
        <v>30</v>
      </c>
      <c r="N906" s="912">
        <v>1.2433333333333332</v>
      </c>
      <c r="O906" t="s">
        <v>127</v>
      </c>
      <c r="P906" t="s">
        <v>470</v>
      </c>
      <c r="Q906" t="s">
        <v>127</v>
      </c>
      <c r="R906">
        <v>164</v>
      </c>
      <c r="Y906">
        <v>65.33</v>
      </c>
      <c r="AA906">
        <v>44.57</v>
      </c>
      <c r="AB906">
        <v>33.18</v>
      </c>
      <c r="AC906" s="784"/>
      <c r="AD906" s="1150"/>
      <c r="AE906" s="1150"/>
      <c r="AF906" s="1150"/>
      <c r="AG906" s="1150"/>
      <c r="AH906" s="1150"/>
      <c r="AI906" s="1150"/>
      <c r="AJ906" s="1150"/>
      <c r="AK906" s="1150"/>
      <c r="AL906" s="1150"/>
      <c r="AM906" s="1150"/>
      <c r="AN906" s="1150"/>
      <c r="AO906" s="1150"/>
      <c r="AP906" s="1150"/>
      <c r="AQ906" s="1150">
        <v>0.240289193302891</v>
      </c>
      <c r="AR906" s="1150">
        <v>0.23776636225266301</v>
      </c>
      <c r="AS906" s="1150">
        <v>0.24768264840182599</v>
      </c>
    </row>
    <row r="907" spans="1:45" x14ac:dyDescent="0.2">
      <c r="A907">
        <v>63545</v>
      </c>
      <c r="B907" t="s">
        <v>1393</v>
      </c>
      <c r="C907" s="783">
        <v>43951</v>
      </c>
      <c r="D907">
        <v>2020</v>
      </c>
      <c r="E907" t="s">
        <v>7</v>
      </c>
      <c r="F907" t="s">
        <v>28</v>
      </c>
      <c r="G907" s="912">
        <v>35.607756000000002</v>
      </c>
      <c r="H907" s="912">
        <v>-119.700326</v>
      </c>
      <c r="I907" s="912">
        <v>5.3507559999999996</v>
      </c>
      <c r="J907" t="s">
        <v>74</v>
      </c>
      <c r="K907" t="s">
        <v>479</v>
      </c>
      <c r="L907" s="912">
        <v>34</v>
      </c>
      <c r="M907">
        <v>30</v>
      </c>
      <c r="N907" s="912">
        <v>1.1333333333333333</v>
      </c>
      <c r="O907" t="s">
        <v>127</v>
      </c>
      <c r="P907" t="s">
        <v>470</v>
      </c>
      <c r="Q907" t="s">
        <v>127</v>
      </c>
      <c r="R907">
        <v>180</v>
      </c>
      <c r="Y907">
        <v>20.89</v>
      </c>
      <c r="Z907">
        <v>5.17</v>
      </c>
      <c r="AA907">
        <v>50.42</v>
      </c>
      <c r="AB907">
        <v>36.43</v>
      </c>
      <c r="AC907" s="784"/>
      <c r="AD907" s="1150"/>
      <c r="AE907" s="1150"/>
      <c r="AF907" s="1150"/>
      <c r="AG907" s="1150"/>
      <c r="AH907" s="1150"/>
      <c r="AI907" s="1150"/>
      <c r="AJ907" s="1150"/>
      <c r="AK907" s="1150"/>
      <c r="AL907" s="1150"/>
      <c r="AM907" s="1150"/>
      <c r="AN907" s="1150"/>
      <c r="AO907" s="1150"/>
      <c r="AP907" s="1150"/>
      <c r="AQ907" s="1150">
        <v>0.28547945205479403</v>
      </c>
      <c r="AR907" s="1150">
        <v>0.28297945205479402</v>
      </c>
      <c r="AS907" s="1150">
        <v>0.26216133942161302</v>
      </c>
    </row>
    <row r="908" spans="1:45" x14ac:dyDescent="0.2">
      <c r="A908">
        <v>63084</v>
      </c>
      <c r="B908" t="s">
        <v>1724</v>
      </c>
      <c r="C908" s="783">
        <v>44074</v>
      </c>
      <c r="D908">
        <v>2020</v>
      </c>
      <c r="E908" t="s">
        <v>1</v>
      </c>
      <c r="F908" t="s">
        <v>33</v>
      </c>
      <c r="G908" s="912">
        <v>36.626170999999999</v>
      </c>
      <c r="H908" s="912">
        <v>-76.191040999999998</v>
      </c>
      <c r="I908" s="912">
        <v>4.3643349999999996</v>
      </c>
      <c r="J908" t="s">
        <v>74</v>
      </c>
      <c r="K908" t="s">
        <v>485</v>
      </c>
      <c r="L908" s="912">
        <v>40.299999999999997</v>
      </c>
      <c r="M908">
        <v>32</v>
      </c>
      <c r="N908" s="912">
        <v>1.2593749999999999</v>
      </c>
      <c r="O908" t="s">
        <v>127</v>
      </c>
      <c r="P908" t="s">
        <v>470</v>
      </c>
      <c r="Q908" t="s">
        <v>127</v>
      </c>
      <c r="R908">
        <v>181</v>
      </c>
      <c r="Y908">
        <v>32.880000000000003</v>
      </c>
      <c r="AA908">
        <v>77.010000000000005</v>
      </c>
      <c r="AB908">
        <v>55.73</v>
      </c>
      <c r="AC908" s="784"/>
      <c r="AD908" s="1150"/>
      <c r="AE908" s="1150"/>
      <c r="AF908" s="1150"/>
      <c r="AG908" s="1150"/>
      <c r="AH908" s="1150"/>
      <c r="AI908" s="1150"/>
      <c r="AJ908" s="1150"/>
      <c r="AK908" s="1150"/>
      <c r="AL908" s="1150"/>
      <c r="AM908" s="1150"/>
      <c r="AN908" s="1150"/>
      <c r="AO908" s="1150"/>
      <c r="AP908" s="1150"/>
      <c r="AQ908" s="1150">
        <v>0.23087899543378901</v>
      </c>
      <c r="AR908" s="1150">
        <v>0.20066709474885799</v>
      </c>
      <c r="AS908" s="1150">
        <v>0.18467822488584401</v>
      </c>
    </row>
    <row r="909" spans="1:45" x14ac:dyDescent="0.2">
      <c r="A909">
        <v>63349</v>
      </c>
      <c r="B909" t="s">
        <v>1391</v>
      </c>
      <c r="C909" s="783">
        <v>43861</v>
      </c>
      <c r="D909">
        <v>2020</v>
      </c>
      <c r="E909" t="s">
        <v>72</v>
      </c>
      <c r="F909" t="s">
        <v>38</v>
      </c>
      <c r="G909" s="912">
        <v>33.771211000000001</v>
      </c>
      <c r="H909" s="912">
        <v>-113.654511</v>
      </c>
      <c r="I909" s="912">
        <v>5.8105710000000004</v>
      </c>
      <c r="J909" t="s">
        <v>74</v>
      </c>
      <c r="K909" t="s">
        <v>485</v>
      </c>
      <c r="L909" s="912">
        <v>42</v>
      </c>
      <c r="M909">
        <v>32.5</v>
      </c>
      <c r="N909" s="912">
        <v>1.2923076923076924</v>
      </c>
      <c r="O909" t="s">
        <v>127</v>
      </c>
      <c r="P909" t="s">
        <v>470</v>
      </c>
      <c r="Q909" t="s">
        <v>127</v>
      </c>
      <c r="R909">
        <v>180</v>
      </c>
      <c r="AA909">
        <v>36.93</v>
      </c>
      <c r="AB909">
        <v>27.72</v>
      </c>
      <c r="AC909" s="784">
        <v>22.726856461516931</v>
      </c>
      <c r="AD909" s="1150"/>
      <c r="AE909" s="1150"/>
      <c r="AF909" s="1150"/>
      <c r="AG909" s="1150"/>
      <c r="AH909" s="1150"/>
      <c r="AI909" s="1150"/>
      <c r="AJ909" s="1150"/>
      <c r="AK909" s="1150"/>
      <c r="AL909" s="1150"/>
      <c r="AM909" s="1150"/>
      <c r="AN909" s="1150"/>
      <c r="AO909" s="1150"/>
      <c r="AP909" s="1150"/>
      <c r="AQ909" s="1150">
        <v>0.30829996487530698</v>
      </c>
      <c r="AR909" s="1150">
        <v>0.27444678609062101</v>
      </c>
      <c r="AS909" s="1150">
        <v>0.28759747102212802</v>
      </c>
    </row>
    <row r="910" spans="1:45" x14ac:dyDescent="0.2">
      <c r="A910">
        <v>59870</v>
      </c>
      <c r="B910" t="s">
        <v>1390</v>
      </c>
      <c r="C910" s="783">
        <v>44196</v>
      </c>
      <c r="D910">
        <v>2020</v>
      </c>
      <c r="E910" t="s">
        <v>7</v>
      </c>
      <c r="F910" t="s">
        <v>28</v>
      </c>
      <c r="G910" s="912">
        <v>36.716180999999999</v>
      </c>
      <c r="H910" s="912">
        <v>-120.414361</v>
      </c>
      <c r="I910" s="912">
        <v>5.2840069999999999</v>
      </c>
      <c r="J910" t="s">
        <v>74</v>
      </c>
      <c r="K910" t="s">
        <v>485</v>
      </c>
      <c r="L910" s="912">
        <v>53.6</v>
      </c>
      <c r="M910">
        <v>40</v>
      </c>
      <c r="N910" s="912">
        <v>1.34</v>
      </c>
      <c r="O910" t="s">
        <v>127</v>
      </c>
      <c r="P910" t="s">
        <v>470</v>
      </c>
      <c r="Q910" t="s">
        <v>127</v>
      </c>
      <c r="R910">
        <v>180</v>
      </c>
      <c r="Y910">
        <v>-12.43</v>
      </c>
      <c r="Z910">
        <v>6.75</v>
      </c>
      <c r="AA910">
        <v>67</v>
      </c>
      <c r="AB910">
        <v>48.99</v>
      </c>
      <c r="AC910" s="784">
        <v>38.605045820694727</v>
      </c>
      <c r="AD910" s="1150"/>
      <c r="AE910" s="1150"/>
      <c r="AF910" s="1150"/>
      <c r="AG910" s="1150"/>
      <c r="AH910" s="1150"/>
      <c r="AI910" s="1150"/>
      <c r="AJ910" s="1150"/>
      <c r="AK910" s="1150"/>
      <c r="AL910" s="1150"/>
      <c r="AM910" s="1150"/>
      <c r="AN910" s="1150"/>
      <c r="AO910" s="1150"/>
      <c r="AP910" s="1150"/>
      <c r="AQ910" s="1150">
        <v>0.26579052511415502</v>
      </c>
      <c r="AR910" s="1150">
        <v>0.233210616438356</v>
      </c>
      <c r="AS910" s="1150">
        <v>0.20127568493150599</v>
      </c>
    </row>
    <row r="911" spans="1:45" x14ac:dyDescent="0.2">
      <c r="A911">
        <v>63667</v>
      </c>
      <c r="B911" t="s">
        <v>1389</v>
      </c>
      <c r="C911" s="783">
        <v>44165</v>
      </c>
      <c r="D911">
        <v>2020</v>
      </c>
      <c r="E911" t="s">
        <v>6</v>
      </c>
      <c r="F911" t="s">
        <v>436</v>
      </c>
      <c r="G911" s="912">
        <v>43.387115999999999</v>
      </c>
      <c r="H911" s="912">
        <v>-70.710185999999993</v>
      </c>
      <c r="I911" s="912">
        <v>3.8326310000000001</v>
      </c>
      <c r="J911" t="s">
        <v>74</v>
      </c>
      <c r="K911" t="s">
        <v>479</v>
      </c>
      <c r="L911" s="912">
        <v>70.8</v>
      </c>
      <c r="M911">
        <v>49.4</v>
      </c>
      <c r="N911" s="912">
        <v>1.4331983805668016</v>
      </c>
      <c r="O911" t="s">
        <v>127</v>
      </c>
      <c r="P911" t="s">
        <v>470</v>
      </c>
      <c r="Q911" t="s">
        <v>127</v>
      </c>
      <c r="R911">
        <v>180</v>
      </c>
      <c r="Y911">
        <v>30.44</v>
      </c>
      <c r="Z911">
        <v>3.96</v>
      </c>
      <c r="AA911">
        <v>83</v>
      </c>
      <c r="AB911">
        <v>60.11</v>
      </c>
      <c r="AC911" s="784">
        <v>71.800132758573895</v>
      </c>
      <c r="AD911" s="1150"/>
      <c r="AE911" s="1150"/>
      <c r="AF911" s="1150"/>
      <c r="AG911" s="1150"/>
      <c r="AH911" s="1150"/>
      <c r="AI911" s="1150"/>
      <c r="AJ911" s="1150"/>
      <c r="AK911" s="1150"/>
      <c r="AL911" s="1150"/>
      <c r="AM911" s="1150"/>
      <c r="AN911" s="1150"/>
      <c r="AO911" s="1150"/>
      <c r="AP911" s="1150"/>
      <c r="AQ911" s="1150">
        <v>0.20236444641635701</v>
      </c>
      <c r="AR911" s="1150">
        <v>0.22337455863050601</v>
      </c>
      <c r="AS911" s="1150">
        <v>0.19669365721997301</v>
      </c>
    </row>
    <row r="912" spans="1:45" x14ac:dyDescent="0.2">
      <c r="A912">
        <v>62377</v>
      </c>
      <c r="B912" t="s">
        <v>1388</v>
      </c>
      <c r="C912" s="783">
        <v>44012</v>
      </c>
      <c r="D912">
        <v>2020</v>
      </c>
      <c r="E912" t="s">
        <v>73</v>
      </c>
      <c r="F912" t="s">
        <v>35</v>
      </c>
      <c r="G912" s="912">
        <v>30.953030999999999</v>
      </c>
      <c r="H912" s="912">
        <v>-83.219701000000001</v>
      </c>
      <c r="I912" s="912">
        <v>4.7578199999999997</v>
      </c>
      <c r="J912" t="s">
        <v>74</v>
      </c>
      <c r="K912" t="s">
        <v>479</v>
      </c>
      <c r="L912" s="912">
        <v>66.2</v>
      </c>
      <c r="M912">
        <v>49.5</v>
      </c>
      <c r="N912" s="912">
        <v>1.3373737373737373</v>
      </c>
      <c r="O912" t="s">
        <v>486</v>
      </c>
      <c r="P912" t="s">
        <v>486</v>
      </c>
      <c r="Q912">
        <v>20</v>
      </c>
      <c r="R912">
        <v>180</v>
      </c>
      <c r="Y912">
        <v>29.09</v>
      </c>
      <c r="Z912">
        <v>26.8</v>
      </c>
      <c r="AA912">
        <v>57.18</v>
      </c>
      <c r="AB912">
        <v>42.32</v>
      </c>
      <c r="AC912" s="784"/>
      <c r="AD912" s="1150"/>
      <c r="AE912" s="1150"/>
      <c r="AF912" s="1150"/>
      <c r="AG912" s="1150"/>
      <c r="AH912" s="1150"/>
      <c r="AI912" s="1150"/>
      <c r="AJ912" s="1150"/>
      <c r="AK912" s="1150"/>
      <c r="AL912" s="1150"/>
      <c r="AM912" s="1150"/>
      <c r="AN912" s="1150"/>
      <c r="AO912" s="1150"/>
      <c r="AP912" s="1150"/>
      <c r="AQ912" s="1150">
        <v>0.21807342834740001</v>
      </c>
      <c r="AR912" s="1150">
        <v>0.22786541211198699</v>
      </c>
      <c r="AS912" s="1150">
        <v>0.216680503666805</v>
      </c>
    </row>
    <row r="913" spans="1:45" x14ac:dyDescent="0.2">
      <c r="A913">
        <v>59531</v>
      </c>
      <c r="B913" t="s">
        <v>1382</v>
      </c>
      <c r="C913" s="783">
        <v>44012</v>
      </c>
      <c r="D913">
        <v>2020</v>
      </c>
      <c r="E913" t="s">
        <v>7</v>
      </c>
      <c r="F913" t="s">
        <v>28</v>
      </c>
      <c r="G913" s="912">
        <v>36.941251000000001</v>
      </c>
      <c r="H913" s="912">
        <v>-119.96233100000001</v>
      </c>
      <c r="I913" s="912">
        <v>5.2077819999999999</v>
      </c>
      <c r="J913" t="s">
        <v>74</v>
      </c>
      <c r="K913" t="s">
        <v>479</v>
      </c>
      <c r="L913" s="912">
        <v>67</v>
      </c>
      <c r="M913">
        <v>50</v>
      </c>
      <c r="N913" s="912">
        <v>1.34</v>
      </c>
      <c r="O913" t="s">
        <v>127</v>
      </c>
      <c r="P913" t="s">
        <v>470</v>
      </c>
      <c r="Q913" t="s">
        <v>127</v>
      </c>
      <c r="R913">
        <v>180</v>
      </c>
      <c r="Y913">
        <v>25.44</v>
      </c>
      <c r="Z913">
        <v>4.96</v>
      </c>
      <c r="AA913">
        <v>69.260000000000005</v>
      </c>
      <c r="AB913">
        <v>49.28</v>
      </c>
      <c r="AC913" s="784"/>
      <c r="AD913" s="1150"/>
      <c r="AE913" s="1150"/>
      <c r="AF913" s="1150"/>
      <c r="AG913" s="1150"/>
      <c r="AH913" s="1150"/>
      <c r="AI913" s="1150"/>
      <c r="AJ913" s="1150"/>
      <c r="AK913" s="1150"/>
      <c r="AL913" s="1150"/>
      <c r="AM913" s="1150"/>
      <c r="AN913" s="1150"/>
      <c r="AO913" s="1150"/>
      <c r="AP913" s="1150"/>
      <c r="AQ913" s="1150">
        <v>0.27492009132419998</v>
      </c>
      <c r="AR913" s="1150">
        <v>0.26729680365296798</v>
      </c>
      <c r="AS913" s="1150">
        <v>0.27383333333333298</v>
      </c>
    </row>
    <row r="914" spans="1:45" x14ac:dyDescent="0.2">
      <c r="A914">
        <v>61646</v>
      </c>
      <c r="B914" t="s">
        <v>1383</v>
      </c>
      <c r="C914" s="783">
        <v>44104</v>
      </c>
      <c r="D914">
        <v>2020</v>
      </c>
      <c r="E914" t="s">
        <v>4</v>
      </c>
      <c r="F914" t="s">
        <v>435</v>
      </c>
      <c r="G914" s="912">
        <v>30.465990999999999</v>
      </c>
      <c r="H914" s="912">
        <v>-91.324000999999996</v>
      </c>
      <c r="I914" s="912">
        <v>4.6533939999999996</v>
      </c>
      <c r="J914" t="s">
        <v>74</v>
      </c>
      <c r="K914" t="s">
        <v>479</v>
      </c>
      <c r="L914" s="912">
        <v>74.5</v>
      </c>
      <c r="M914">
        <v>50</v>
      </c>
      <c r="N914" s="912">
        <v>1.49</v>
      </c>
      <c r="O914" t="s">
        <v>127</v>
      </c>
      <c r="P914" t="s">
        <v>470</v>
      </c>
      <c r="Q914" t="s">
        <v>127</v>
      </c>
      <c r="R914">
        <v>180</v>
      </c>
      <c r="Y914">
        <v>32.01</v>
      </c>
      <c r="Z914">
        <v>6.85</v>
      </c>
      <c r="AA914">
        <v>55.67</v>
      </c>
      <c r="AB914">
        <v>40.86</v>
      </c>
      <c r="AC914" s="784">
        <v>38.291436562428906</v>
      </c>
      <c r="AD914" s="1150"/>
      <c r="AE914" s="1150"/>
      <c r="AF914" s="1150"/>
      <c r="AG914" s="1150"/>
      <c r="AH914" s="1150"/>
      <c r="AI914" s="1150"/>
      <c r="AJ914" s="1150"/>
      <c r="AK914" s="1150"/>
      <c r="AL914" s="1150"/>
      <c r="AM914" s="1150"/>
      <c r="AN914" s="1150"/>
      <c r="AO914" s="1150"/>
      <c r="AP914" s="1150"/>
      <c r="AQ914" s="1150">
        <v>0.25434931506849301</v>
      </c>
      <c r="AR914" s="1150">
        <v>0.28414155251141499</v>
      </c>
      <c r="AS914" s="1150">
        <v>0.26946575342465701</v>
      </c>
    </row>
    <row r="915" spans="1:45" x14ac:dyDescent="0.2">
      <c r="A915">
        <v>62422</v>
      </c>
      <c r="B915" t="s">
        <v>1386</v>
      </c>
      <c r="C915" s="783">
        <v>44196</v>
      </c>
      <c r="D915">
        <v>2020</v>
      </c>
      <c r="E915" t="s">
        <v>4</v>
      </c>
      <c r="F915" t="s">
        <v>265</v>
      </c>
      <c r="G915" s="912">
        <v>43.062786000000003</v>
      </c>
      <c r="H915" s="912">
        <v>-83.944944000000007</v>
      </c>
      <c r="I915" s="912">
        <v>3.7772929999999998</v>
      </c>
      <c r="J915" t="s">
        <v>74</v>
      </c>
      <c r="K915" t="s">
        <v>479</v>
      </c>
      <c r="L915" s="912">
        <v>72.3</v>
      </c>
      <c r="M915">
        <v>50</v>
      </c>
      <c r="N915" s="912">
        <v>1.446</v>
      </c>
      <c r="O915" t="s">
        <v>127</v>
      </c>
      <c r="P915" t="s">
        <v>470</v>
      </c>
      <c r="Q915" t="s">
        <v>127</v>
      </c>
      <c r="R915">
        <v>180</v>
      </c>
      <c r="Y915">
        <v>32.54</v>
      </c>
      <c r="Z915">
        <v>14.5</v>
      </c>
      <c r="AA915">
        <v>52.57</v>
      </c>
      <c r="AB915">
        <v>39.42</v>
      </c>
      <c r="AC915" s="784">
        <v>44.861969126467272</v>
      </c>
      <c r="AD915" s="1150"/>
      <c r="AE915" s="1150"/>
      <c r="AF915" s="1150"/>
      <c r="AG915" s="1150"/>
      <c r="AH915" s="1150"/>
      <c r="AI915" s="1150"/>
      <c r="AJ915" s="1150"/>
      <c r="AK915" s="1150"/>
      <c r="AL915" s="1150"/>
      <c r="AM915" s="1150"/>
      <c r="AN915" s="1150"/>
      <c r="AO915" s="1150"/>
      <c r="AP915" s="1150"/>
      <c r="AQ915" s="1150">
        <v>0.23243607305936001</v>
      </c>
      <c r="AR915" s="1150">
        <v>0.23163926940639201</v>
      </c>
      <c r="AS915" s="1150">
        <v>0.22834474885844699</v>
      </c>
    </row>
    <row r="916" spans="1:45" x14ac:dyDescent="0.2">
      <c r="A916">
        <v>62440</v>
      </c>
      <c r="B916" t="s">
        <v>1385</v>
      </c>
      <c r="C916" s="783">
        <v>44196</v>
      </c>
      <c r="D916">
        <v>2020</v>
      </c>
      <c r="E916" t="s">
        <v>72</v>
      </c>
      <c r="F916" t="s">
        <v>53</v>
      </c>
      <c r="G916" s="912">
        <v>35.899693999999997</v>
      </c>
      <c r="H916" s="912">
        <v>-114.926301</v>
      </c>
      <c r="I916" s="912">
        <v>5.4780170000000004</v>
      </c>
      <c r="J916" t="s">
        <v>74</v>
      </c>
      <c r="K916" t="s">
        <v>479</v>
      </c>
      <c r="L916" s="912">
        <v>65.400000000000006</v>
      </c>
      <c r="M916">
        <v>50</v>
      </c>
      <c r="N916" s="912">
        <v>1.3080000000000001</v>
      </c>
      <c r="O916" t="s">
        <v>127</v>
      </c>
      <c r="P916" t="s">
        <v>470</v>
      </c>
      <c r="Q916" t="s">
        <v>127</v>
      </c>
      <c r="R916">
        <v>180</v>
      </c>
      <c r="Y916">
        <v>24.93</v>
      </c>
      <c r="Z916">
        <v>9.23</v>
      </c>
      <c r="AA916">
        <v>37.06</v>
      </c>
      <c r="AB916">
        <v>27.95</v>
      </c>
      <c r="AC916" s="784">
        <v>25.463627718655996</v>
      </c>
      <c r="AD916" s="1150"/>
      <c r="AE916" s="1150"/>
      <c r="AF916" s="1150"/>
      <c r="AG916" s="1150"/>
      <c r="AH916" s="1150"/>
      <c r="AI916" s="1150"/>
      <c r="AJ916" s="1150"/>
      <c r="AK916" s="1150"/>
      <c r="AL916" s="1150"/>
      <c r="AM916" s="1150"/>
      <c r="AN916" s="1150"/>
      <c r="AO916" s="1150"/>
      <c r="AP916" s="1150"/>
      <c r="AQ916" s="1150">
        <v>0.31212557077625502</v>
      </c>
      <c r="AR916" s="1150">
        <v>0.30696118721461102</v>
      </c>
      <c r="AS916" s="1150">
        <v>0.276767123287671</v>
      </c>
    </row>
    <row r="917" spans="1:45" x14ac:dyDescent="0.2">
      <c r="A917">
        <v>62464</v>
      </c>
      <c r="B917" t="s">
        <v>1387</v>
      </c>
      <c r="C917" s="783">
        <v>44196</v>
      </c>
      <c r="D917">
        <v>2020</v>
      </c>
      <c r="E917" t="s">
        <v>7</v>
      </c>
      <c r="F917" t="s">
        <v>28</v>
      </c>
      <c r="G917" s="912">
        <v>36.708750999999999</v>
      </c>
      <c r="H917" s="912">
        <v>-120.414281</v>
      </c>
      <c r="I917" s="912">
        <v>5.2840069999999999</v>
      </c>
      <c r="J917" t="s">
        <v>74</v>
      </c>
      <c r="K917" t="s">
        <v>485</v>
      </c>
      <c r="L917" s="912">
        <v>65.3</v>
      </c>
      <c r="M917">
        <v>50</v>
      </c>
      <c r="N917" s="912">
        <v>1.306</v>
      </c>
      <c r="O917" t="s">
        <v>127</v>
      </c>
      <c r="P917" t="s">
        <v>470</v>
      </c>
      <c r="Q917" t="s">
        <v>127</v>
      </c>
      <c r="R917">
        <v>180</v>
      </c>
      <c r="Y917">
        <v>-12.47</v>
      </c>
      <c r="Z917">
        <v>9.82</v>
      </c>
      <c r="AA917">
        <v>97.32</v>
      </c>
      <c r="AB917">
        <v>70.680000000000007</v>
      </c>
      <c r="AC917" s="784">
        <v>38.605045820694727</v>
      </c>
      <c r="AD917" s="1150"/>
      <c r="AE917" s="1150"/>
      <c r="AF917" s="1150"/>
      <c r="AG917" s="1150"/>
      <c r="AH917" s="1150"/>
      <c r="AI917" s="1150"/>
      <c r="AJ917" s="1150"/>
      <c r="AK917" s="1150"/>
      <c r="AL917" s="1150"/>
      <c r="AM917" s="1150"/>
      <c r="AN917" s="1150"/>
      <c r="AO917" s="1150"/>
      <c r="AP917" s="1150"/>
      <c r="AQ917" s="1150">
        <v>0.226796803652968</v>
      </c>
      <c r="AR917" s="1150">
        <v>0.243134703196347</v>
      </c>
      <c r="AS917" s="1150">
        <v>0.13774200913241999</v>
      </c>
    </row>
    <row r="918" spans="1:45" x14ac:dyDescent="0.2">
      <c r="A918">
        <v>62465</v>
      </c>
      <c r="B918" t="s">
        <v>1384</v>
      </c>
      <c r="C918" s="783">
        <v>44196</v>
      </c>
      <c r="D918">
        <v>2020</v>
      </c>
      <c r="E918" t="s">
        <v>7</v>
      </c>
      <c r="F918" t="s">
        <v>28</v>
      </c>
      <c r="G918" s="912">
        <v>36.708961000000002</v>
      </c>
      <c r="H918" s="912">
        <v>-120.396511</v>
      </c>
      <c r="I918" s="912">
        <v>5.271776</v>
      </c>
      <c r="J918" t="s">
        <v>74</v>
      </c>
      <c r="K918" t="s">
        <v>485</v>
      </c>
      <c r="L918" s="912">
        <v>68.900000000000006</v>
      </c>
      <c r="M918">
        <v>50</v>
      </c>
      <c r="N918" s="912">
        <v>1.3780000000000001</v>
      </c>
      <c r="O918" t="s">
        <v>127</v>
      </c>
      <c r="P918" t="s">
        <v>470</v>
      </c>
      <c r="Q918" t="s">
        <v>127</v>
      </c>
      <c r="R918">
        <v>180</v>
      </c>
      <c r="Y918">
        <v>-12.37</v>
      </c>
      <c r="Z918">
        <v>5.29</v>
      </c>
      <c r="AA918">
        <v>60.01</v>
      </c>
      <c r="AB918">
        <v>43.61</v>
      </c>
      <c r="AC918" s="784">
        <v>38.605045820694727</v>
      </c>
      <c r="AD918" s="1150"/>
      <c r="AE918" s="1150"/>
      <c r="AF918" s="1150"/>
      <c r="AG918" s="1150"/>
      <c r="AH918" s="1150"/>
      <c r="AI918" s="1150"/>
      <c r="AJ918" s="1150"/>
      <c r="AK918" s="1150"/>
      <c r="AL918" s="1150"/>
      <c r="AM918" s="1150"/>
      <c r="AN918" s="1150"/>
      <c r="AO918" s="1150"/>
      <c r="AP918" s="1150"/>
      <c r="AQ918" s="1150">
        <v>0.24531963470319601</v>
      </c>
      <c r="AR918" s="1150">
        <v>0.22100913242009099</v>
      </c>
      <c r="AS918" s="1150">
        <v>0.25689041095890403</v>
      </c>
    </row>
    <row r="919" spans="1:45" x14ac:dyDescent="0.2">
      <c r="A919">
        <v>63906</v>
      </c>
      <c r="B919" t="s">
        <v>1381</v>
      </c>
      <c r="C919" s="783">
        <v>44196</v>
      </c>
      <c r="D919">
        <v>2020</v>
      </c>
      <c r="E919" t="s">
        <v>72</v>
      </c>
      <c r="F919" t="s">
        <v>53</v>
      </c>
      <c r="G919" s="912">
        <v>39.585830999999999</v>
      </c>
      <c r="H919" s="912">
        <v>-119.52179099999999</v>
      </c>
      <c r="I919" s="912">
        <v>5.2310639999999999</v>
      </c>
      <c r="J919" t="s">
        <v>74</v>
      </c>
      <c r="K919" t="s">
        <v>479</v>
      </c>
      <c r="L919" s="912">
        <v>61.16</v>
      </c>
      <c r="M919">
        <v>54.6</v>
      </c>
      <c r="N919" s="912">
        <v>1.1201465201465202</v>
      </c>
      <c r="O919" t="s">
        <v>486</v>
      </c>
      <c r="P919" t="s">
        <v>486</v>
      </c>
      <c r="Q919">
        <v>25</v>
      </c>
      <c r="R919">
        <v>180</v>
      </c>
      <c r="Y919">
        <v>34.04</v>
      </c>
      <c r="Z919">
        <v>7.45</v>
      </c>
      <c r="AA919">
        <v>63.81</v>
      </c>
      <c r="AB919">
        <v>45.85</v>
      </c>
      <c r="AC919" s="784"/>
      <c r="AD919" s="1150"/>
      <c r="AE919" s="1150"/>
      <c r="AF919" s="1150"/>
      <c r="AG919" s="1150"/>
      <c r="AH919" s="1150"/>
      <c r="AI919" s="1150"/>
      <c r="AJ919" s="1150"/>
      <c r="AK919" s="1150"/>
      <c r="AL919" s="1150"/>
      <c r="AM919" s="1150"/>
      <c r="AN919" s="1150"/>
      <c r="AO919" s="1150"/>
      <c r="AP919" s="1150"/>
      <c r="AQ919" s="1150">
        <v>0.19757229832572201</v>
      </c>
      <c r="AR919" s="1150">
        <v>0.21360350076103499</v>
      </c>
      <c r="AS919" s="1150">
        <v>0.222836904343753</v>
      </c>
    </row>
    <row r="920" spans="1:45" x14ac:dyDescent="0.2">
      <c r="A920">
        <v>63860</v>
      </c>
      <c r="B920" t="s">
        <v>1380</v>
      </c>
      <c r="C920" s="783">
        <v>44042</v>
      </c>
      <c r="D920">
        <v>2020</v>
      </c>
      <c r="E920" t="s">
        <v>72</v>
      </c>
      <c r="F920" t="s">
        <v>13</v>
      </c>
      <c r="G920" s="912">
        <v>35.356090999999999</v>
      </c>
      <c r="H920" s="912">
        <v>-106.856801</v>
      </c>
      <c r="I920" s="912">
        <v>5.5539019999999999</v>
      </c>
      <c r="J920" t="s">
        <v>74</v>
      </c>
      <c r="K920" t="s">
        <v>479</v>
      </c>
      <c r="L920" s="912">
        <v>66.7</v>
      </c>
      <c r="M920">
        <v>55</v>
      </c>
      <c r="N920" s="912">
        <v>1.2127272727272729</v>
      </c>
      <c r="O920" t="s">
        <v>127</v>
      </c>
      <c r="P920" t="s">
        <v>470</v>
      </c>
      <c r="Q920" t="s">
        <v>127</v>
      </c>
      <c r="R920">
        <v>180</v>
      </c>
      <c r="Y920">
        <v>27.97</v>
      </c>
      <c r="Z920">
        <v>14.11</v>
      </c>
      <c r="AA920">
        <v>32.72</v>
      </c>
      <c r="AB920">
        <v>24.69</v>
      </c>
      <c r="AC920" s="784">
        <v>26.512856014175373</v>
      </c>
      <c r="AD920" s="1150"/>
      <c r="AE920" s="1150"/>
      <c r="AF920" s="1150"/>
      <c r="AG920" s="1150"/>
      <c r="AH920" s="1150"/>
      <c r="AI920" s="1150"/>
      <c r="AJ920" s="1150"/>
      <c r="AK920" s="1150"/>
      <c r="AL920" s="1150"/>
      <c r="AM920" s="1150"/>
      <c r="AN920" s="1150"/>
      <c r="AO920" s="1150"/>
      <c r="AP920" s="1150"/>
      <c r="AQ920" s="1150">
        <v>0.29977584059775803</v>
      </c>
      <c r="AR920" s="1150">
        <v>0.29722291407222901</v>
      </c>
      <c r="AS920" s="1150">
        <v>0.29318181818181799</v>
      </c>
    </row>
    <row r="921" spans="1:45" x14ac:dyDescent="0.2">
      <c r="A921">
        <v>63350</v>
      </c>
      <c r="B921" t="s">
        <v>1379</v>
      </c>
      <c r="C921" s="783">
        <v>44012</v>
      </c>
      <c r="D921">
        <v>2020</v>
      </c>
      <c r="E921" t="s">
        <v>73</v>
      </c>
      <c r="F921" t="s">
        <v>35</v>
      </c>
      <c r="G921" s="912">
        <v>31.194580999999999</v>
      </c>
      <c r="H921" s="912">
        <v>-84.136180999999993</v>
      </c>
      <c r="I921" s="912">
        <v>4.7725949999999999</v>
      </c>
      <c r="J921" t="s">
        <v>74</v>
      </c>
      <c r="K921" t="s">
        <v>485</v>
      </c>
      <c r="L921" s="912">
        <v>77</v>
      </c>
      <c r="M921">
        <v>57.5</v>
      </c>
      <c r="N921" s="912">
        <v>1.3391304347826087</v>
      </c>
      <c r="O921" t="s">
        <v>127</v>
      </c>
      <c r="P921" t="s">
        <v>470</v>
      </c>
      <c r="Q921" t="s">
        <v>127</v>
      </c>
      <c r="R921">
        <v>180</v>
      </c>
      <c r="Y921">
        <v>29.43</v>
      </c>
      <c r="Z921">
        <v>32.43</v>
      </c>
      <c r="AA921">
        <v>46.29</v>
      </c>
      <c r="AB921">
        <v>34.86</v>
      </c>
      <c r="AC921" s="784">
        <v>25.134171924595311</v>
      </c>
      <c r="AD921" s="1150"/>
      <c r="AE921" s="1150"/>
      <c r="AF921" s="1150"/>
      <c r="AG921" s="1150"/>
      <c r="AH921" s="1150"/>
      <c r="AI921" s="1150"/>
      <c r="AJ921" s="1150"/>
      <c r="AK921" s="1150"/>
      <c r="AL921" s="1150"/>
      <c r="AM921" s="1150"/>
      <c r="AN921" s="1150"/>
      <c r="AO921" s="1150"/>
      <c r="AP921" s="1150"/>
      <c r="AQ921" s="1150">
        <v>0.23882271193170501</v>
      </c>
      <c r="AR921" s="1150">
        <v>0.26315267024022199</v>
      </c>
      <c r="AS921" s="1150">
        <v>0.23065316656740101</v>
      </c>
    </row>
    <row r="922" spans="1:45" x14ac:dyDescent="0.2">
      <c r="A922">
        <v>62469</v>
      </c>
      <c r="B922" t="s">
        <v>1378</v>
      </c>
      <c r="C922" s="783">
        <v>44165</v>
      </c>
      <c r="D922">
        <v>2020</v>
      </c>
      <c r="E922" t="s">
        <v>72</v>
      </c>
      <c r="F922" t="s">
        <v>259</v>
      </c>
      <c r="G922" s="912">
        <v>37.629190999999999</v>
      </c>
      <c r="H922" s="912">
        <v>-113.626791</v>
      </c>
      <c r="I922" s="912">
        <v>5.4006239999999996</v>
      </c>
      <c r="J922" t="s">
        <v>74</v>
      </c>
      <c r="K922" t="s">
        <v>485</v>
      </c>
      <c r="L922" s="912">
        <v>74.2</v>
      </c>
      <c r="M922">
        <v>58</v>
      </c>
      <c r="N922" s="912">
        <v>1.2793103448275862</v>
      </c>
      <c r="O922" t="s">
        <v>127</v>
      </c>
      <c r="P922" t="s">
        <v>470</v>
      </c>
      <c r="Q922" t="s">
        <v>127</v>
      </c>
      <c r="R922">
        <v>180</v>
      </c>
      <c r="Y922">
        <v>28.43</v>
      </c>
      <c r="Z922">
        <v>10.11</v>
      </c>
      <c r="AA922">
        <v>37</v>
      </c>
      <c r="AB922">
        <v>27.48</v>
      </c>
      <c r="AC922" s="784">
        <v>20.573657056056955</v>
      </c>
      <c r="AD922" s="1150"/>
      <c r="AE922" s="1150"/>
      <c r="AF922" s="1150"/>
      <c r="AG922" s="1150"/>
      <c r="AH922" s="1150"/>
      <c r="AI922" s="1150"/>
      <c r="AJ922" s="1150"/>
      <c r="AK922" s="1150"/>
      <c r="AL922" s="1150"/>
      <c r="AM922" s="1150"/>
      <c r="AN922" s="1150"/>
      <c r="AO922" s="1150"/>
      <c r="AP922" s="1150"/>
      <c r="AQ922" s="1150">
        <v>0.31322232719256798</v>
      </c>
      <c r="AR922" s="1150">
        <v>0.31800110218863098</v>
      </c>
      <c r="AS922" s="1150">
        <v>0.310895921902062</v>
      </c>
    </row>
    <row r="923" spans="1:45" x14ac:dyDescent="0.2">
      <c r="A923">
        <v>62773</v>
      </c>
      <c r="B923" t="s">
        <v>1377</v>
      </c>
      <c r="C923" s="783">
        <v>44196</v>
      </c>
      <c r="D923">
        <v>2020</v>
      </c>
      <c r="E923" t="s">
        <v>2</v>
      </c>
      <c r="F923" t="s">
        <v>15</v>
      </c>
      <c r="G923" s="912">
        <v>33.552661000000001</v>
      </c>
      <c r="H923" s="912">
        <v>-97.178661000000005</v>
      </c>
      <c r="I923" s="912">
        <v>4.7534669999999997</v>
      </c>
      <c r="J923" t="s">
        <v>74</v>
      </c>
      <c r="K923" t="s">
        <v>479</v>
      </c>
      <c r="L923" s="912">
        <v>81</v>
      </c>
      <c r="M923">
        <v>59.8</v>
      </c>
      <c r="N923" s="912">
        <v>1.3545150501672241</v>
      </c>
      <c r="O923" t="s">
        <v>127</v>
      </c>
      <c r="P923" t="s">
        <v>470</v>
      </c>
      <c r="Q923" t="s">
        <v>127</v>
      </c>
      <c r="R923">
        <v>180</v>
      </c>
      <c r="Y923">
        <v>70.94</v>
      </c>
      <c r="AA923">
        <v>38.14</v>
      </c>
      <c r="AB923">
        <v>29.35</v>
      </c>
      <c r="AC923" s="784"/>
      <c r="AD923" s="1150"/>
      <c r="AE923" s="1150"/>
      <c r="AF923" s="1150"/>
      <c r="AG923" s="1150"/>
      <c r="AH923" s="1150"/>
      <c r="AI923" s="1150"/>
      <c r="AJ923" s="1150"/>
      <c r="AK923" s="1150"/>
      <c r="AL923" s="1150"/>
      <c r="AM923" s="1150"/>
      <c r="AN923" s="1150"/>
      <c r="AO923" s="1150"/>
      <c r="AP923" s="1150"/>
      <c r="AQ923" s="1150">
        <v>0.25512731212754403</v>
      </c>
      <c r="AR923" s="1150">
        <v>0.27467645693057802</v>
      </c>
      <c r="AS923" s="1150">
        <v>0.24390090255188501</v>
      </c>
    </row>
    <row r="924" spans="1:45" x14ac:dyDescent="0.2">
      <c r="A924">
        <v>62774</v>
      </c>
      <c r="B924" t="s">
        <v>1376</v>
      </c>
      <c r="C924" s="783">
        <v>44196</v>
      </c>
      <c r="D924">
        <v>2020</v>
      </c>
      <c r="E924" t="s">
        <v>2</v>
      </c>
      <c r="F924" t="s">
        <v>15</v>
      </c>
      <c r="G924" s="912">
        <v>32.476163999999997</v>
      </c>
      <c r="H924" s="912">
        <v>-95.712199999999996</v>
      </c>
      <c r="I924" s="912">
        <v>4.6395939999999998</v>
      </c>
      <c r="J924" t="s">
        <v>74</v>
      </c>
      <c r="K924" t="s">
        <v>479</v>
      </c>
      <c r="L924" s="912">
        <v>81</v>
      </c>
      <c r="M924">
        <v>59.8</v>
      </c>
      <c r="N924" s="912">
        <v>1.3545150501672241</v>
      </c>
      <c r="O924" t="s">
        <v>127</v>
      </c>
      <c r="P924" t="s">
        <v>470</v>
      </c>
      <c r="Q924" t="s">
        <v>127</v>
      </c>
      <c r="R924">
        <v>180</v>
      </c>
      <c r="Y924">
        <v>64.3</v>
      </c>
      <c r="AA924">
        <v>51.19</v>
      </c>
      <c r="AB924">
        <v>38.29</v>
      </c>
      <c r="AC924" s="784"/>
      <c r="AD924" s="1150"/>
      <c r="AE924" s="1150"/>
      <c r="AF924" s="1150"/>
      <c r="AG924" s="1150"/>
      <c r="AH924" s="1150"/>
      <c r="AI924" s="1150"/>
      <c r="AJ924" s="1150"/>
      <c r="AK924" s="1150"/>
      <c r="AL924" s="1150"/>
      <c r="AM924" s="1150"/>
      <c r="AN924" s="1150"/>
      <c r="AO924" s="1150"/>
      <c r="AP924" s="1150"/>
      <c r="AQ924" s="1150">
        <v>0.24460181100534001</v>
      </c>
      <c r="AR924" s="1150">
        <v>0.26138069808838299</v>
      </c>
      <c r="AS924" s="1150">
        <v>0.22080832607931999</v>
      </c>
    </row>
    <row r="925" spans="1:45" x14ac:dyDescent="0.2">
      <c r="A925">
        <v>62495</v>
      </c>
      <c r="B925" t="s">
        <v>1375</v>
      </c>
      <c r="C925" s="783">
        <v>43951</v>
      </c>
      <c r="D925">
        <v>2020</v>
      </c>
      <c r="E925" t="s">
        <v>72</v>
      </c>
      <c r="F925" t="s">
        <v>46</v>
      </c>
      <c r="G925" s="912">
        <v>38.632871999999999</v>
      </c>
      <c r="H925" s="912">
        <v>-104.661575</v>
      </c>
      <c r="I925" s="912">
        <v>5.0011929999999998</v>
      </c>
      <c r="J925" t="s">
        <v>74</v>
      </c>
      <c r="K925" t="s">
        <v>479</v>
      </c>
      <c r="L925" s="912">
        <v>81.5</v>
      </c>
      <c r="M925">
        <v>60</v>
      </c>
      <c r="N925" s="912">
        <v>1.3583333333333334</v>
      </c>
      <c r="O925" t="s">
        <v>127</v>
      </c>
      <c r="P925" t="s">
        <v>470</v>
      </c>
      <c r="Q925" t="s">
        <v>127</v>
      </c>
      <c r="R925">
        <v>180</v>
      </c>
      <c r="Y925">
        <v>20.079999999999998</v>
      </c>
      <c r="Z925">
        <v>20.98</v>
      </c>
      <c r="AA925">
        <v>47.71</v>
      </c>
      <c r="AB925">
        <v>35.090000000000003</v>
      </c>
      <c r="AC925" s="784">
        <v>26.034145816830851</v>
      </c>
      <c r="AD925" s="1150"/>
      <c r="AE925" s="1150"/>
      <c r="AF925" s="1150"/>
      <c r="AG925" s="1150"/>
      <c r="AH925" s="1150"/>
      <c r="AI925" s="1150"/>
      <c r="AJ925" s="1150"/>
      <c r="AK925" s="1150"/>
      <c r="AL925" s="1150"/>
      <c r="AM925" s="1150"/>
      <c r="AN925" s="1150"/>
      <c r="AO925" s="1150"/>
      <c r="AP925" s="1150"/>
      <c r="AQ925" s="1150">
        <v>0.28943493150684901</v>
      </c>
      <c r="AR925" s="1150">
        <v>0.28895357686453499</v>
      </c>
      <c r="AS925" s="1150">
        <v>0.27865677321156701</v>
      </c>
    </row>
    <row r="926" spans="1:45" x14ac:dyDescent="0.2">
      <c r="A926">
        <v>63548</v>
      </c>
      <c r="B926" t="s">
        <v>2194</v>
      </c>
      <c r="C926" s="783">
        <v>43889</v>
      </c>
      <c r="D926">
        <v>2020</v>
      </c>
      <c r="E926" t="s">
        <v>73</v>
      </c>
      <c r="F926" t="s">
        <v>260</v>
      </c>
      <c r="G926" s="912">
        <v>33.094931000000003</v>
      </c>
      <c r="H926" s="912">
        <v>-81.434839999999994</v>
      </c>
      <c r="I926" s="912">
        <v>4.6525730000000003</v>
      </c>
      <c r="J926" t="s">
        <v>74</v>
      </c>
      <c r="K926" t="s">
        <v>479</v>
      </c>
      <c r="L926" s="912">
        <v>103</v>
      </c>
      <c r="M926">
        <v>70</v>
      </c>
      <c r="N926" s="912">
        <v>1.4714285714285715</v>
      </c>
      <c r="O926" t="s">
        <v>127</v>
      </c>
      <c r="P926" t="s">
        <v>470</v>
      </c>
      <c r="Q926" t="s">
        <v>127</v>
      </c>
      <c r="R926">
        <v>183</v>
      </c>
      <c r="Y926">
        <v>32.380000000000003</v>
      </c>
      <c r="Z926">
        <v>16.63</v>
      </c>
      <c r="AA926">
        <v>61.68</v>
      </c>
      <c r="AB926">
        <v>44.92</v>
      </c>
      <c r="AC926" s="784"/>
      <c r="AD926" s="1150"/>
      <c r="AE926" s="1150"/>
      <c r="AF926" s="1150"/>
      <c r="AG926" s="1150"/>
      <c r="AH926" s="1150"/>
      <c r="AI926" s="1150"/>
      <c r="AJ926" s="1150"/>
      <c r="AK926" s="1150"/>
      <c r="AL926" s="1150"/>
      <c r="AM926" s="1150"/>
      <c r="AN926" s="1150"/>
      <c r="AO926" s="1150"/>
      <c r="AP926" s="1150"/>
      <c r="AQ926" s="1150">
        <v>0.25540932811480699</v>
      </c>
      <c r="AR926" s="1150">
        <v>0.267023809523809</v>
      </c>
      <c r="AS926" s="1150">
        <v>0.25839856490541402</v>
      </c>
    </row>
    <row r="927" spans="1:45" x14ac:dyDescent="0.2">
      <c r="A927">
        <v>64103</v>
      </c>
      <c r="B927" t="s">
        <v>152</v>
      </c>
      <c r="C927" s="783">
        <v>44196</v>
      </c>
      <c r="D927">
        <v>2020</v>
      </c>
      <c r="E927" t="s">
        <v>7</v>
      </c>
      <c r="F927" t="s">
        <v>28</v>
      </c>
      <c r="G927" s="912">
        <v>33.798352999999999</v>
      </c>
      <c r="H927" s="912">
        <v>-115.366682</v>
      </c>
      <c r="I927" s="912">
        <v>5.8553680000000004</v>
      </c>
      <c r="J927" t="s">
        <v>74</v>
      </c>
      <c r="K927" t="s">
        <v>485</v>
      </c>
      <c r="L927" s="912">
        <v>100</v>
      </c>
      <c r="M927">
        <v>70</v>
      </c>
      <c r="N927" s="912">
        <v>1.4285714285714286</v>
      </c>
      <c r="O927" t="s">
        <v>127</v>
      </c>
      <c r="P927" t="s">
        <v>470</v>
      </c>
      <c r="Q927" t="s">
        <v>127</v>
      </c>
      <c r="R927">
        <v>180</v>
      </c>
      <c r="S927" t="s">
        <v>582</v>
      </c>
      <c r="T927" t="s">
        <v>1205</v>
      </c>
      <c r="U927" t="s">
        <v>2971</v>
      </c>
      <c r="V927">
        <v>2021</v>
      </c>
      <c r="W927">
        <v>35</v>
      </c>
      <c r="X927">
        <v>140</v>
      </c>
      <c r="Y927">
        <v>19.18</v>
      </c>
      <c r="Z927">
        <v>6.63</v>
      </c>
      <c r="AA927">
        <v>85.19</v>
      </c>
      <c r="AB927">
        <v>61.01</v>
      </c>
      <c r="AC927" s="784"/>
      <c r="AD927" s="1150"/>
      <c r="AE927" s="1150"/>
      <c r="AF927" s="1150"/>
      <c r="AG927" s="1150"/>
      <c r="AH927" s="1150"/>
      <c r="AI927" s="1150"/>
      <c r="AJ927" s="1150"/>
      <c r="AK927" s="1150"/>
      <c r="AL927" s="1150"/>
      <c r="AM927" s="1150"/>
      <c r="AN927" s="1150"/>
      <c r="AO927" s="1150"/>
      <c r="AP927" s="1150"/>
      <c r="AQ927" s="1150">
        <v>0.30758317025440302</v>
      </c>
      <c r="AR927" s="1150">
        <v>0.31605512067840802</v>
      </c>
      <c r="AS927" s="1150">
        <v>0.205097847358121</v>
      </c>
    </row>
    <row r="928" spans="1:45" x14ac:dyDescent="0.2">
      <c r="A928">
        <v>63839</v>
      </c>
      <c r="B928" t="s">
        <v>1374</v>
      </c>
      <c r="C928" s="783">
        <v>44042</v>
      </c>
      <c r="D928">
        <v>2020</v>
      </c>
      <c r="E928" t="s">
        <v>73</v>
      </c>
      <c r="F928" t="s">
        <v>260</v>
      </c>
      <c r="G928" s="912">
        <v>33.654491</v>
      </c>
      <c r="H928" s="912">
        <v>-80.954643000000004</v>
      </c>
      <c r="I928" s="912">
        <v>4.5889540000000002</v>
      </c>
      <c r="J928" t="s">
        <v>74</v>
      </c>
      <c r="K928" t="s">
        <v>479</v>
      </c>
      <c r="L928" s="912">
        <v>101.6</v>
      </c>
      <c r="M928">
        <v>72.099999999999994</v>
      </c>
      <c r="N928" s="912">
        <v>1.4091539528432733</v>
      </c>
      <c r="O928" t="s">
        <v>127</v>
      </c>
      <c r="P928" t="s">
        <v>470</v>
      </c>
      <c r="Q928" t="s">
        <v>127</v>
      </c>
      <c r="R928">
        <v>180</v>
      </c>
      <c r="Y928">
        <v>32.119999999999997</v>
      </c>
      <c r="Z928">
        <v>16.420000000000002</v>
      </c>
      <c r="AA928">
        <v>50.74</v>
      </c>
      <c r="AB928">
        <v>38.229999999999997</v>
      </c>
      <c r="AC928" s="784"/>
      <c r="AD928" s="1150"/>
      <c r="AE928" s="1150"/>
      <c r="AF928" s="1150"/>
      <c r="AG928" s="1150"/>
      <c r="AH928" s="1150"/>
      <c r="AI928" s="1150"/>
      <c r="AJ928" s="1150"/>
      <c r="AK928" s="1150"/>
      <c r="AL928" s="1150"/>
      <c r="AM928" s="1150"/>
      <c r="AN928" s="1150"/>
      <c r="AO928" s="1150"/>
      <c r="AP928" s="1150"/>
      <c r="AQ928" s="1150">
        <v>0.24471972590073399</v>
      </c>
      <c r="AR928" s="1150">
        <v>0.200927491624392</v>
      </c>
      <c r="AS928" s="1150">
        <v>0.22166543170000999</v>
      </c>
    </row>
    <row r="929" spans="1:45" x14ac:dyDescent="0.2">
      <c r="A929">
        <v>62058</v>
      </c>
      <c r="B929" t="s">
        <v>1373</v>
      </c>
      <c r="C929" s="783">
        <v>44104</v>
      </c>
      <c r="D929">
        <v>2020</v>
      </c>
      <c r="E929" t="s">
        <v>73</v>
      </c>
      <c r="F929" t="s">
        <v>35</v>
      </c>
      <c r="G929" s="912">
        <v>31.866530999999998</v>
      </c>
      <c r="H929" s="912">
        <v>-84.357521000000006</v>
      </c>
      <c r="I929" s="912">
        <v>4.7218429999999998</v>
      </c>
      <c r="J929" t="s">
        <v>74</v>
      </c>
      <c r="K929" t="s">
        <v>485</v>
      </c>
      <c r="L929" s="912">
        <v>105</v>
      </c>
      <c r="M929">
        <v>74</v>
      </c>
      <c r="N929" s="912">
        <v>1.4189189189189189</v>
      </c>
      <c r="O929" t="s">
        <v>127</v>
      </c>
      <c r="P929" t="s">
        <v>470</v>
      </c>
      <c r="Q929" t="s">
        <v>127</v>
      </c>
      <c r="R929">
        <v>180</v>
      </c>
      <c r="Y929">
        <v>29.49</v>
      </c>
      <c r="Z929">
        <v>29.75</v>
      </c>
      <c r="AA929">
        <v>47.35</v>
      </c>
      <c r="AB929">
        <v>35.24</v>
      </c>
      <c r="AC929" s="784">
        <v>28.867127312510735</v>
      </c>
      <c r="AD929" s="1150"/>
      <c r="AE929" s="1150"/>
      <c r="AF929" s="1150"/>
      <c r="AG929" s="1150"/>
      <c r="AH929" s="1150"/>
      <c r="AI929" s="1150"/>
      <c r="AJ929" s="1150"/>
      <c r="AK929" s="1150"/>
      <c r="AL929" s="1150"/>
      <c r="AM929" s="1150"/>
      <c r="AN929" s="1150"/>
      <c r="AO929" s="1150"/>
      <c r="AP929" s="1150"/>
      <c r="AQ929" s="1150">
        <v>0.27259348389485299</v>
      </c>
      <c r="AR929" s="1150">
        <v>0.276184746390225</v>
      </c>
      <c r="AS929" s="1150">
        <v>0.26452394174996902</v>
      </c>
    </row>
    <row r="930" spans="1:45" x14ac:dyDescent="0.2">
      <c r="A930">
        <v>61667</v>
      </c>
      <c r="B930" t="s">
        <v>1359</v>
      </c>
      <c r="C930" s="783">
        <v>43951</v>
      </c>
      <c r="D930">
        <v>2020</v>
      </c>
      <c r="E930" t="s">
        <v>73</v>
      </c>
      <c r="F930" t="s">
        <v>27</v>
      </c>
      <c r="G930" s="912">
        <v>27.734670999999999</v>
      </c>
      <c r="H930" s="912">
        <v>-82.270259999999993</v>
      </c>
      <c r="I930" s="912">
        <v>5.007314</v>
      </c>
      <c r="J930" t="s">
        <v>74</v>
      </c>
      <c r="K930" t="s">
        <v>485</v>
      </c>
      <c r="L930" s="912">
        <v>87.9</v>
      </c>
      <c r="M930">
        <v>74.5</v>
      </c>
      <c r="N930" s="912">
        <v>1.1798657718120806</v>
      </c>
      <c r="O930" t="s">
        <v>127</v>
      </c>
      <c r="P930" t="s">
        <v>470</v>
      </c>
      <c r="Q930" t="s">
        <v>127</v>
      </c>
      <c r="R930">
        <v>180</v>
      </c>
      <c r="Y930">
        <v>19.7</v>
      </c>
      <c r="Z930">
        <v>28.96</v>
      </c>
      <c r="AA930">
        <v>59.19</v>
      </c>
      <c r="AB930">
        <v>43.47</v>
      </c>
      <c r="AC930" s="784"/>
      <c r="AD930" s="1150"/>
      <c r="AE930" s="1150"/>
      <c r="AF930" s="1150"/>
      <c r="AG930" s="1150"/>
      <c r="AH930" s="1150"/>
      <c r="AI930" s="1150"/>
      <c r="AJ930" s="1150"/>
      <c r="AK930" s="1150"/>
      <c r="AL930" s="1150"/>
      <c r="AM930" s="1150"/>
      <c r="AN930" s="1150"/>
      <c r="AO930" s="1150"/>
      <c r="AP930" s="1150"/>
      <c r="AQ930" s="1150">
        <v>0.207200937660244</v>
      </c>
      <c r="AR930" s="1150">
        <v>0.18452250140404799</v>
      </c>
      <c r="AS930" s="1150">
        <v>0.19845852103827599</v>
      </c>
    </row>
    <row r="931" spans="1:45" x14ac:dyDescent="0.2">
      <c r="A931">
        <v>62206</v>
      </c>
      <c r="B931" t="s">
        <v>1363</v>
      </c>
      <c r="C931" s="783">
        <v>43951</v>
      </c>
      <c r="D931">
        <v>2020</v>
      </c>
      <c r="E931" t="s">
        <v>73</v>
      </c>
      <c r="F931" t="s">
        <v>27</v>
      </c>
      <c r="G931" s="912">
        <v>26.758541000000001</v>
      </c>
      <c r="H931" s="912">
        <v>-80.335510999999997</v>
      </c>
      <c r="I931" s="912">
        <v>4.9453199999999997</v>
      </c>
      <c r="J931" t="s">
        <v>74</v>
      </c>
      <c r="K931" t="s">
        <v>485</v>
      </c>
      <c r="L931" s="912">
        <v>108.03</v>
      </c>
      <c r="M931">
        <v>74.5</v>
      </c>
      <c r="N931" s="912">
        <v>1.4500671140939598</v>
      </c>
      <c r="O931" t="s">
        <v>486</v>
      </c>
      <c r="P931" t="s">
        <v>486</v>
      </c>
      <c r="Q931">
        <v>20</v>
      </c>
      <c r="R931">
        <v>190</v>
      </c>
      <c r="Y931">
        <v>30.76</v>
      </c>
      <c r="Z931">
        <v>24.85</v>
      </c>
      <c r="AA931">
        <v>49.11</v>
      </c>
      <c r="AB931">
        <v>36.96</v>
      </c>
      <c r="AC931" s="784"/>
      <c r="AD931" s="1150"/>
      <c r="AE931" s="1150"/>
      <c r="AF931" s="1150"/>
      <c r="AG931" s="1150"/>
      <c r="AH931" s="1150"/>
      <c r="AI931" s="1150"/>
      <c r="AJ931" s="1150"/>
      <c r="AK931" s="1150"/>
      <c r="AL931" s="1150"/>
      <c r="AM931" s="1150"/>
      <c r="AN931" s="1150"/>
      <c r="AO931" s="1150"/>
      <c r="AP931" s="1150"/>
      <c r="AQ931" s="1150">
        <v>0.24604363948392599</v>
      </c>
      <c r="AR931" s="1150">
        <v>0.211427783396157</v>
      </c>
      <c r="AS931" s="1150">
        <v>0.23905028960191199</v>
      </c>
    </row>
    <row r="932" spans="1:45" x14ac:dyDescent="0.2">
      <c r="A932">
        <v>62394</v>
      </c>
      <c r="B932" t="s">
        <v>1355</v>
      </c>
      <c r="C932" s="783">
        <v>43861</v>
      </c>
      <c r="D932">
        <v>2020</v>
      </c>
      <c r="E932" t="s">
        <v>73</v>
      </c>
      <c r="F932" t="s">
        <v>27</v>
      </c>
      <c r="G932" s="912">
        <v>27.059871000000001</v>
      </c>
      <c r="H932" s="912">
        <v>-80.475954000000002</v>
      </c>
      <c r="I932" s="912">
        <v>4.9537509999999996</v>
      </c>
      <c r="J932" t="s">
        <v>74</v>
      </c>
      <c r="K932" t="s">
        <v>479</v>
      </c>
      <c r="L932" s="912">
        <v>99</v>
      </c>
      <c r="M932">
        <v>74.5</v>
      </c>
      <c r="N932" s="912">
        <v>1.3288590604026846</v>
      </c>
      <c r="O932" t="s">
        <v>486</v>
      </c>
      <c r="P932" t="s">
        <v>486</v>
      </c>
      <c r="Q932">
        <v>20</v>
      </c>
      <c r="R932">
        <v>180</v>
      </c>
      <c r="Y932">
        <v>30.59</v>
      </c>
      <c r="Z932">
        <v>32.76</v>
      </c>
      <c r="AA932">
        <v>46.44</v>
      </c>
      <c r="AB932">
        <v>35.74</v>
      </c>
      <c r="AC932" s="784"/>
      <c r="AD932" s="1150"/>
      <c r="AE932" s="1150"/>
      <c r="AF932" s="1150"/>
      <c r="AG932" s="1150"/>
      <c r="AH932" s="1150"/>
      <c r="AI932" s="1150"/>
      <c r="AJ932" s="1150"/>
      <c r="AK932" s="1150"/>
      <c r="AL932" s="1150"/>
      <c r="AM932" s="1150"/>
      <c r="AN932" s="1150"/>
      <c r="AO932" s="1150"/>
      <c r="AP932" s="1150"/>
      <c r="AQ932" s="1150">
        <v>0.22167723943489301</v>
      </c>
      <c r="AR932" s="1150">
        <v>0.208853544175783</v>
      </c>
      <c r="AS932" s="1150">
        <v>0.193690049339585</v>
      </c>
    </row>
    <row r="933" spans="1:45" x14ac:dyDescent="0.2">
      <c r="A933">
        <v>62490</v>
      </c>
      <c r="B933" t="s">
        <v>1360</v>
      </c>
      <c r="C933" s="783">
        <v>43951</v>
      </c>
      <c r="D933">
        <v>2020</v>
      </c>
      <c r="E933" t="s">
        <v>73</v>
      </c>
      <c r="F933" t="s">
        <v>27</v>
      </c>
      <c r="G933" s="912">
        <v>30.296921000000001</v>
      </c>
      <c r="H933" s="912">
        <v>-82.870520999999997</v>
      </c>
      <c r="I933" s="912">
        <v>4.7636710000000004</v>
      </c>
      <c r="J933" t="s">
        <v>74</v>
      </c>
      <c r="K933" t="s">
        <v>479</v>
      </c>
      <c r="L933" s="912">
        <v>108.03</v>
      </c>
      <c r="M933">
        <v>74.5</v>
      </c>
      <c r="N933" s="912">
        <v>1.4500671140939598</v>
      </c>
      <c r="O933" t="s">
        <v>127</v>
      </c>
      <c r="P933" t="s">
        <v>470</v>
      </c>
      <c r="Q933" t="s">
        <v>127</v>
      </c>
      <c r="R933">
        <v>181</v>
      </c>
      <c r="S933" t="s">
        <v>582</v>
      </c>
      <c r="T933" t="s">
        <v>1205</v>
      </c>
      <c r="U933" t="s">
        <v>2970</v>
      </c>
      <c r="V933">
        <v>2021</v>
      </c>
      <c r="W933">
        <v>30</v>
      </c>
      <c r="X933">
        <v>75</v>
      </c>
      <c r="Y933">
        <v>31.44</v>
      </c>
      <c r="Z933">
        <v>22.09</v>
      </c>
      <c r="AA933">
        <v>44.93</v>
      </c>
      <c r="AB933">
        <v>33.97</v>
      </c>
      <c r="AC933" s="784"/>
      <c r="AD933" s="1150"/>
      <c r="AE933" s="1150"/>
      <c r="AF933" s="1150"/>
      <c r="AG933" s="1150"/>
      <c r="AH933" s="1150"/>
      <c r="AI933" s="1150"/>
      <c r="AJ933" s="1150"/>
      <c r="AK933" s="1150"/>
      <c r="AL933" s="1150"/>
      <c r="AM933" s="1150"/>
      <c r="AN933" s="1150"/>
      <c r="AO933" s="1150"/>
      <c r="AP933" s="1150"/>
      <c r="AQ933" s="1150">
        <v>0.24063160798014099</v>
      </c>
      <c r="AR933" s="1150">
        <v>0.26966228433085099</v>
      </c>
      <c r="AS933" s="1150">
        <v>0.25233673500658799</v>
      </c>
    </row>
    <row r="934" spans="1:45" x14ac:dyDescent="0.2">
      <c r="A934">
        <v>62491</v>
      </c>
      <c r="B934" t="s">
        <v>1361</v>
      </c>
      <c r="C934" s="783">
        <v>43951</v>
      </c>
      <c r="D934">
        <v>2020</v>
      </c>
      <c r="E934" t="s">
        <v>73</v>
      </c>
      <c r="F934" t="s">
        <v>27</v>
      </c>
      <c r="G934" s="912">
        <v>27.621721000000001</v>
      </c>
      <c r="H934" s="912">
        <v>-80.785651000000001</v>
      </c>
      <c r="I934" s="912">
        <v>4.9623429999999997</v>
      </c>
      <c r="J934" t="s">
        <v>74</v>
      </c>
      <c r="K934" t="s">
        <v>485</v>
      </c>
      <c r="L934" s="912">
        <v>111.75</v>
      </c>
      <c r="M934">
        <v>74.5</v>
      </c>
      <c r="N934" s="912">
        <v>1.5</v>
      </c>
      <c r="O934" t="s">
        <v>486</v>
      </c>
      <c r="P934" t="s">
        <v>486</v>
      </c>
      <c r="Q934">
        <v>20</v>
      </c>
      <c r="R934">
        <v>180</v>
      </c>
      <c r="Y934">
        <v>30.65</v>
      </c>
      <c r="Z934">
        <v>25.02</v>
      </c>
      <c r="AA934">
        <v>46.54</v>
      </c>
      <c r="AB934">
        <v>35.36</v>
      </c>
      <c r="AC934" s="784"/>
      <c r="AD934" s="1150"/>
      <c r="AE934" s="1150"/>
      <c r="AF934" s="1150"/>
      <c r="AG934" s="1150"/>
      <c r="AH934" s="1150"/>
      <c r="AI934" s="1150"/>
      <c r="AJ934" s="1150"/>
      <c r="AK934" s="1150"/>
      <c r="AL934" s="1150"/>
      <c r="AM934" s="1150"/>
      <c r="AN934" s="1150"/>
      <c r="AO934" s="1150"/>
      <c r="AP934" s="1150"/>
      <c r="AQ934" s="1150">
        <v>0.26406637859703902</v>
      </c>
      <c r="AR934" s="1150">
        <v>0.24727253225460399</v>
      </c>
      <c r="AS934" s="1150">
        <v>0.24007079157856001</v>
      </c>
    </row>
    <row r="935" spans="1:45" x14ac:dyDescent="0.2">
      <c r="A935">
        <v>62493</v>
      </c>
      <c r="B935" t="s">
        <v>1362</v>
      </c>
      <c r="C935" s="783">
        <v>43951</v>
      </c>
      <c r="D935">
        <v>2020</v>
      </c>
      <c r="E935" t="s">
        <v>73</v>
      </c>
      <c r="F935" t="s">
        <v>27</v>
      </c>
      <c r="G935" s="912">
        <v>27.574952</v>
      </c>
      <c r="H935" s="912">
        <v>-82.191601000000006</v>
      </c>
      <c r="I935" s="912">
        <v>5.0013629999999996</v>
      </c>
      <c r="J935" t="s">
        <v>74</v>
      </c>
      <c r="K935" t="s">
        <v>479</v>
      </c>
      <c r="L935" s="912">
        <v>108.03</v>
      </c>
      <c r="M935">
        <v>74.5</v>
      </c>
      <c r="N935" s="912">
        <v>1.4500671140939598</v>
      </c>
      <c r="O935" t="s">
        <v>127</v>
      </c>
      <c r="P935" t="s">
        <v>470</v>
      </c>
      <c r="Q935" t="s">
        <v>127</v>
      </c>
      <c r="R935">
        <v>180</v>
      </c>
      <c r="Y935">
        <v>30.76</v>
      </c>
      <c r="Z935">
        <v>24.45</v>
      </c>
      <c r="AA935">
        <v>41.07</v>
      </c>
      <c r="AB935">
        <v>31.04</v>
      </c>
      <c r="AC935" s="784"/>
      <c r="AD935" s="1150"/>
      <c r="AE935" s="1150"/>
      <c r="AF935" s="1150"/>
      <c r="AG935" s="1150"/>
      <c r="AH935" s="1150"/>
      <c r="AI935" s="1150"/>
      <c r="AJ935" s="1150"/>
      <c r="AK935" s="1150"/>
      <c r="AL935" s="1150"/>
      <c r="AM935" s="1150"/>
      <c r="AN935" s="1150"/>
      <c r="AO935" s="1150"/>
      <c r="AP935" s="1150"/>
      <c r="AQ935" s="1150">
        <v>0.27449204743955102</v>
      </c>
      <c r="AR935" s="1150">
        <v>0.27579755447274001</v>
      </c>
      <c r="AS935" s="1150">
        <v>0.27675676503937902</v>
      </c>
    </row>
    <row r="936" spans="1:45" x14ac:dyDescent="0.2">
      <c r="A936">
        <v>62542</v>
      </c>
      <c r="B936" t="s">
        <v>1364</v>
      </c>
      <c r="C936" s="783">
        <v>43982</v>
      </c>
      <c r="D936">
        <v>2020</v>
      </c>
      <c r="E936" t="s">
        <v>73</v>
      </c>
      <c r="F936" t="s">
        <v>27</v>
      </c>
      <c r="G936" s="912">
        <v>28.897044000000001</v>
      </c>
      <c r="H936" s="912">
        <v>-81.329502000000005</v>
      </c>
      <c r="I936" s="912">
        <v>4.8624799999999997</v>
      </c>
      <c r="J936" t="s">
        <v>74</v>
      </c>
      <c r="K936" t="s">
        <v>479</v>
      </c>
      <c r="L936" s="912">
        <v>102.5</v>
      </c>
      <c r="M936">
        <v>74.5</v>
      </c>
      <c r="N936" s="912">
        <v>1.3758389261744965</v>
      </c>
      <c r="O936" t="s">
        <v>486</v>
      </c>
      <c r="P936" t="s">
        <v>486</v>
      </c>
      <c r="R936">
        <v>180</v>
      </c>
      <c r="S936" t="s">
        <v>471</v>
      </c>
      <c r="Y936">
        <v>21.98</v>
      </c>
      <c r="Z936">
        <v>40.880000000000003</v>
      </c>
      <c r="AA936">
        <v>57.94</v>
      </c>
      <c r="AB936">
        <v>43.7</v>
      </c>
      <c r="AC936" s="784"/>
      <c r="AD936" s="1150"/>
      <c r="AE936" s="1150"/>
      <c r="AF936" s="1150"/>
      <c r="AG936" s="1150"/>
      <c r="AH936" s="1150"/>
      <c r="AI936" s="1150"/>
      <c r="AJ936" s="1150"/>
      <c r="AK936" s="1150"/>
      <c r="AL936" s="1150"/>
      <c r="AM936" s="1150"/>
      <c r="AN936" s="1150"/>
      <c r="AO936" s="1150"/>
      <c r="AP936" s="1150"/>
      <c r="AQ936" s="1150">
        <v>0.20685084735374301</v>
      </c>
      <c r="AR936" s="1150">
        <v>0.215689068677024</v>
      </c>
      <c r="AS936" s="1150">
        <v>0.18558579265115899</v>
      </c>
    </row>
    <row r="937" spans="1:45" x14ac:dyDescent="0.2">
      <c r="A937">
        <v>62631</v>
      </c>
      <c r="B937" t="s">
        <v>1357</v>
      </c>
      <c r="C937" s="783">
        <v>43861</v>
      </c>
      <c r="D937">
        <v>2020</v>
      </c>
      <c r="E937" t="s">
        <v>73</v>
      </c>
      <c r="F937" t="s">
        <v>27</v>
      </c>
      <c r="G937" s="912">
        <v>26.701191999999999</v>
      </c>
      <c r="H937" s="912">
        <v>-81.137052999999995</v>
      </c>
      <c r="I937" s="912">
        <v>5.0594279999999996</v>
      </c>
      <c r="J937" t="s">
        <v>74</v>
      </c>
      <c r="K937" t="s">
        <v>479</v>
      </c>
      <c r="L937" s="912">
        <v>114.7</v>
      </c>
      <c r="M937">
        <v>74.5</v>
      </c>
      <c r="N937" s="912">
        <v>1.5395973154362417</v>
      </c>
      <c r="O937" t="s">
        <v>486</v>
      </c>
      <c r="P937" t="s">
        <v>486</v>
      </c>
      <c r="Q937">
        <v>20</v>
      </c>
      <c r="R937">
        <v>195</v>
      </c>
      <c r="Y937">
        <v>30.96</v>
      </c>
      <c r="Z937">
        <v>30.46</v>
      </c>
      <c r="AA937">
        <v>42.89</v>
      </c>
      <c r="AB937">
        <v>33.130000000000003</v>
      </c>
      <c r="AC937" s="784"/>
      <c r="AD937" s="1150"/>
      <c r="AE937" s="1150"/>
      <c r="AF937" s="1150"/>
      <c r="AG937" s="1150"/>
      <c r="AH937" s="1150"/>
      <c r="AI937" s="1150"/>
      <c r="AJ937" s="1150"/>
      <c r="AK937" s="1150"/>
      <c r="AL937" s="1150"/>
      <c r="AM937" s="1150"/>
      <c r="AN937" s="1150"/>
      <c r="AO937" s="1150"/>
      <c r="AP937" s="1150"/>
      <c r="AQ937" s="1150">
        <v>0.25648769574944003</v>
      </c>
      <c r="AR937" s="1150">
        <v>0.249753302074714</v>
      </c>
      <c r="AS937" s="1150">
        <v>0.23840366522631801</v>
      </c>
    </row>
    <row r="938" spans="1:45" x14ac:dyDescent="0.2">
      <c r="A938">
        <v>62632</v>
      </c>
      <c r="B938" t="s">
        <v>1356</v>
      </c>
      <c r="C938" s="783">
        <v>43861</v>
      </c>
      <c r="D938">
        <v>2020</v>
      </c>
      <c r="E938" t="s">
        <v>73</v>
      </c>
      <c r="F938" t="s">
        <v>27</v>
      </c>
      <c r="G938" s="912">
        <v>27.334229000000001</v>
      </c>
      <c r="H938" s="912">
        <v>-81.765303000000003</v>
      </c>
      <c r="I938" s="912">
        <v>5.0543950000000004</v>
      </c>
      <c r="J938" t="s">
        <v>74</v>
      </c>
      <c r="K938" t="s">
        <v>479</v>
      </c>
      <c r="L938" s="912">
        <v>94.6</v>
      </c>
      <c r="M938">
        <v>74.5</v>
      </c>
      <c r="N938" s="912">
        <v>1.2697986577181208</v>
      </c>
      <c r="O938" t="s">
        <v>127</v>
      </c>
      <c r="P938" t="s">
        <v>470</v>
      </c>
      <c r="Q938" t="s">
        <v>127</v>
      </c>
      <c r="R938">
        <v>180</v>
      </c>
      <c r="Y938">
        <v>30.72</v>
      </c>
      <c r="Z938">
        <v>28.78</v>
      </c>
      <c r="AA938">
        <v>41.16</v>
      </c>
      <c r="AB938">
        <v>31.34</v>
      </c>
      <c r="AC938" s="784"/>
      <c r="AD938" s="1150"/>
      <c r="AE938" s="1150"/>
      <c r="AF938" s="1150"/>
      <c r="AG938" s="1150"/>
      <c r="AH938" s="1150"/>
      <c r="AI938" s="1150"/>
      <c r="AJ938" s="1150"/>
      <c r="AK938" s="1150"/>
      <c r="AL938" s="1150"/>
      <c r="AM938" s="1150"/>
      <c r="AN938" s="1150"/>
      <c r="AO938" s="1150"/>
      <c r="AP938" s="1150"/>
      <c r="AQ938" s="1150">
        <v>0.24610493089393501</v>
      </c>
      <c r="AR938" s="1150">
        <v>0.22621586834605101</v>
      </c>
      <c r="AS938" s="1150">
        <v>0.22679966902638499</v>
      </c>
    </row>
    <row r="939" spans="1:45" x14ac:dyDescent="0.2">
      <c r="A939">
        <v>62633</v>
      </c>
      <c r="B939" t="s">
        <v>1353</v>
      </c>
      <c r="C939" s="783">
        <v>43861</v>
      </c>
      <c r="D939">
        <v>2020</v>
      </c>
      <c r="E939" t="s">
        <v>73</v>
      </c>
      <c r="F939" t="s">
        <v>27</v>
      </c>
      <c r="G939" s="912">
        <v>29.607481</v>
      </c>
      <c r="H939" s="912">
        <v>-81.839343</v>
      </c>
      <c r="I939" s="912">
        <v>4.7767840000000001</v>
      </c>
      <c r="J939" t="s">
        <v>74</v>
      </c>
      <c r="K939" t="s">
        <v>479</v>
      </c>
      <c r="L939" s="912">
        <v>96.5</v>
      </c>
      <c r="M939">
        <v>74.5</v>
      </c>
      <c r="N939" s="912">
        <v>1.2953020134228188</v>
      </c>
      <c r="O939" t="s">
        <v>127</v>
      </c>
      <c r="P939" t="s">
        <v>470</v>
      </c>
      <c r="Q939" t="s">
        <v>127</v>
      </c>
      <c r="R939">
        <v>180</v>
      </c>
      <c r="Y939">
        <v>31.19</v>
      </c>
      <c r="Z939">
        <v>30.57</v>
      </c>
      <c r="AA939">
        <v>49</v>
      </c>
      <c r="AB939">
        <v>37.19</v>
      </c>
      <c r="AC939" s="784"/>
      <c r="AD939" s="1150"/>
      <c r="AE939" s="1150"/>
      <c r="AF939" s="1150"/>
      <c r="AG939" s="1150"/>
      <c r="AH939" s="1150"/>
      <c r="AI939" s="1150"/>
      <c r="AJ939" s="1150"/>
      <c r="AK939" s="1150"/>
      <c r="AL939" s="1150"/>
      <c r="AM939" s="1150"/>
      <c r="AN939" s="1150"/>
      <c r="AO939" s="1150"/>
      <c r="AP939" s="1150"/>
      <c r="AQ939" s="1150">
        <v>0.22082988569152001</v>
      </c>
      <c r="AR939" s="1150">
        <v>0.22343323833164699</v>
      </c>
      <c r="AS939" s="1150">
        <v>0.19713002972633301</v>
      </c>
    </row>
    <row r="940" spans="1:45" x14ac:dyDescent="0.2">
      <c r="A940">
        <v>62634</v>
      </c>
      <c r="B940" t="s">
        <v>1352</v>
      </c>
      <c r="C940" s="783">
        <v>43861</v>
      </c>
      <c r="D940">
        <v>2020</v>
      </c>
      <c r="E940" t="s">
        <v>73</v>
      </c>
      <c r="F940" t="s">
        <v>27</v>
      </c>
      <c r="G940" s="912">
        <v>26.856271</v>
      </c>
      <c r="H940" s="912">
        <v>-81.725320999999994</v>
      </c>
      <c r="I940" s="912">
        <v>5.0537130000000001</v>
      </c>
      <c r="J940" t="s">
        <v>74</v>
      </c>
      <c r="K940" t="s">
        <v>479</v>
      </c>
      <c r="L940" s="912">
        <v>114.7</v>
      </c>
      <c r="M940">
        <v>74.5</v>
      </c>
      <c r="N940" s="912">
        <v>1.5395973154362417</v>
      </c>
      <c r="O940" t="s">
        <v>486</v>
      </c>
      <c r="P940" t="s">
        <v>486</v>
      </c>
      <c r="Q940">
        <v>20</v>
      </c>
      <c r="R940">
        <v>180</v>
      </c>
      <c r="Y940">
        <v>30.61</v>
      </c>
      <c r="Z940">
        <v>28.13</v>
      </c>
      <c r="AA940">
        <v>41.86</v>
      </c>
      <c r="AB940">
        <v>32.369999999999997</v>
      </c>
      <c r="AC940" s="784"/>
      <c r="AD940" s="1150"/>
      <c r="AE940" s="1150"/>
      <c r="AF940" s="1150"/>
      <c r="AG940" s="1150"/>
      <c r="AH940" s="1150"/>
      <c r="AI940" s="1150"/>
      <c r="AJ940" s="1150"/>
      <c r="AK940" s="1150"/>
      <c r="AL940" s="1150"/>
      <c r="AM940" s="1150"/>
      <c r="AN940" s="1150"/>
      <c r="AO940" s="1150"/>
      <c r="AP940" s="1150"/>
      <c r="AQ940" s="1150">
        <v>0.25519904385400299</v>
      </c>
      <c r="AR940" s="1150">
        <v>0.25433177040237798</v>
      </c>
      <c r="AS940" s="1150">
        <v>0.242736967913946</v>
      </c>
    </row>
    <row r="941" spans="1:45" x14ac:dyDescent="0.2">
      <c r="A941">
        <v>62645</v>
      </c>
      <c r="B941" t="s">
        <v>1354</v>
      </c>
      <c r="C941" s="783">
        <v>43861</v>
      </c>
      <c r="D941">
        <v>2020</v>
      </c>
      <c r="E941" t="s">
        <v>73</v>
      </c>
      <c r="F941" t="s">
        <v>27</v>
      </c>
      <c r="G941" s="912">
        <v>30.232109000000001</v>
      </c>
      <c r="H941" s="912">
        <v>-82.252514000000005</v>
      </c>
      <c r="I941" s="912">
        <v>4.7477450000000001</v>
      </c>
      <c r="J941" t="s">
        <v>74</v>
      </c>
      <c r="K941" t="s">
        <v>479</v>
      </c>
      <c r="L941" s="912">
        <v>98.4</v>
      </c>
      <c r="M941">
        <v>74.5</v>
      </c>
      <c r="N941" s="912">
        <v>1.3208053691275168</v>
      </c>
      <c r="O941" t="s">
        <v>486</v>
      </c>
      <c r="P941" t="s">
        <v>486</v>
      </c>
      <c r="Q941">
        <v>20</v>
      </c>
      <c r="R941">
        <v>195</v>
      </c>
      <c r="Y941">
        <v>31.23</v>
      </c>
      <c r="Z941">
        <v>30.07</v>
      </c>
      <c r="AA941">
        <v>46.76</v>
      </c>
      <c r="AB941">
        <v>35.99</v>
      </c>
      <c r="AC941" s="784"/>
      <c r="AD941" s="1150"/>
      <c r="AE941" s="1150"/>
      <c r="AF941" s="1150"/>
      <c r="AG941" s="1150"/>
      <c r="AH941" s="1150"/>
      <c r="AI941" s="1150"/>
      <c r="AJ941" s="1150"/>
      <c r="AK941" s="1150"/>
      <c r="AL941" s="1150"/>
      <c r="AM941" s="1150"/>
      <c r="AN941" s="1150"/>
      <c r="AO941" s="1150"/>
      <c r="AP941" s="1150"/>
      <c r="AQ941" s="1150">
        <v>0.199356440194906</v>
      </c>
      <c r="AR941" s="1150">
        <v>0.205304771536269</v>
      </c>
      <c r="AS941" s="1150">
        <v>0.19300971468848599</v>
      </c>
    </row>
    <row r="942" spans="1:45" x14ac:dyDescent="0.2">
      <c r="A942">
        <v>62750</v>
      </c>
      <c r="B942" t="s">
        <v>1358</v>
      </c>
      <c r="C942" s="783">
        <v>43889</v>
      </c>
      <c r="D942">
        <v>2020</v>
      </c>
      <c r="E942" t="s">
        <v>73</v>
      </c>
      <c r="F942" t="s">
        <v>27</v>
      </c>
      <c r="G942" s="912">
        <v>27.679867999999999</v>
      </c>
      <c r="H942" s="912">
        <v>-82.410640000000001</v>
      </c>
      <c r="I942" s="912">
        <v>5.0823109999999998</v>
      </c>
      <c r="J942" t="s">
        <v>74</v>
      </c>
      <c r="K942" t="s">
        <v>485</v>
      </c>
      <c r="L942" s="912">
        <v>87.9</v>
      </c>
      <c r="M942">
        <v>74.5</v>
      </c>
      <c r="N942" s="912">
        <v>1.1798657718120806</v>
      </c>
      <c r="O942" t="s">
        <v>127</v>
      </c>
      <c r="P942" t="s">
        <v>470</v>
      </c>
      <c r="Q942" t="s">
        <v>127</v>
      </c>
      <c r="R942">
        <v>180</v>
      </c>
      <c r="Y942">
        <v>19.670000000000002</v>
      </c>
      <c r="Z942">
        <v>33.82</v>
      </c>
      <c r="AA942">
        <v>59.27</v>
      </c>
      <c r="AB942">
        <v>43.86</v>
      </c>
      <c r="AC942" s="784"/>
      <c r="AD942" s="1150"/>
      <c r="AE942" s="1150"/>
      <c r="AF942" s="1150"/>
      <c r="AG942" s="1150"/>
      <c r="AH942" s="1150"/>
      <c r="AI942" s="1150"/>
      <c r="AJ942" s="1150"/>
      <c r="AK942" s="1150"/>
      <c r="AL942" s="1150"/>
      <c r="AM942" s="1150"/>
      <c r="AN942" s="1150"/>
      <c r="AO942" s="1150"/>
      <c r="AP942" s="1150"/>
      <c r="AQ942" s="1150">
        <v>0.20029573105329199</v>
      </c>
      <c r="AR942" s="1150">
        <v>0.15951395911862901</v>
      </c>
      <c r="AS942" s="1150">
        <v>0.18515981735159801</v>
      </c>
    </row>
    <row r="943" spans="1:45" x14ac:dyDescent="0.2">
      <c r="A943">
        <v>62914</v>
      </c>
      <c r="B943" t="s">
        <v>1372</v>
      </c>
      <c r="C943" s="783">
        <v>44196</v>
      </c>
      <c r="D943">
        <v>2020</v>
      </c>
      <c r="E943" t="s">
        <v>73</v>
      </c>
      <c r="F943" t="s">
        <v>27</v>
      </c>
      <c r="G943" s="912">
        <v>30.527000999999998</v>
      </c>
      <c r="H943" s="912">
        <v>-81.893591000000001</v>
      </c>
      <c r="I943" s="912">
        <v>4.7459429999999996</v>
      </c>
      <c r="J943" t="s">
        <v>74</v>
      </c>
      <c r="K943" t="s">
        <v>479</v>
      </c>
      <c r="L943" s="912">
        <v>93.8</v>
      </c>
      <c r="M943">
        <v>74.5</v>
      </c>
      <c r="N943" s="912">
        <v>1.2590604026845638</v>
      </c>
      <c r="O943" t="s">
        <v>127</v>
      </c>
      <c r="P943" t="s">
        <v>470</v>
      </c>
      <c r="Q943" t="s">
        <v>127</v>
      </c>
      <c r="R943">
        <v>180</v>
      </c>
      <c r="Y943">
        <v>31.07</v>
      </c>
      <c r="Z943">
        <v>23.35</v>
      </c>
      <c r="AA943">
        <v>51.19</v>
      </c>
      <c r="AB943">
        <v>38.1</v>
      </c>
      <c r="AC943" s="784"/>
      <c r="AD943" s="1150"/>
      <c r="AE943" s="1150"/>
      <c r="AF943" s="1150"/>
      <c r="AG943" s="1150"/>
      <c r="AH943" s="1150"/>
      <c r="AI943" s="1150"/>
      <c r="AJ943" s="1150"/>
      <c r="AK943" s="1150"/>
      <c r="AL943" s="1150"/>
      <c r="AM943" s="1150"/>
      <c r="AN943" s="1150"/>
      <c r="AO943" s="1150"/>
      <c r="AP943" s="1150"/>
      <c r="AQ943" s="1150">
        <v>0.21854371609818801</v>
      </c>
      <c r="AR943" s="1150">
        <v>0.23549845239189701</v>
      </c>
      <c r="AS943" s="1150">
        <v>0.21710030339247899</v>
      </c>
    </row>
    <row r="944" spans="1:45" x14ac:dyDescent="0.2">
      <c r="A944">
        <v>62916</v>
      </c>
      <c r="B944" t="s">
        <v>1371</v>
      </c>
      <c r="C944" s="783">
        <v>44196</v>
      </c>
      <c r="D944">
        <v>2020</v>
      </c>
      <c r="E944" t="s">
        <v>73</v>
      </c>
      <c r="F944" t="s">
        <v>27</v>
      </c>
      <c r="G944" s="912">
        <v>29.774986999999999</v>
      </c>
      <c r="H944" s="912">
        <v>-81.427850000000007</v>
      </c>
      <c r="I944" s="912">
        <v>4.8016779999999999</v>
      </c>
      <c r="J944" t="s">
        <v>74</v>
      </c>
      <c r="K944" t="s">
        <v>479</v>
      </c>
      <c r="L944" s="912">
        <v>93.8</v>
      </c>
      <c r="M944">
        <v>74.5</v>
      </c>
      <c r="N944" s="912">
        <v>1.2590604026845638</v>
      </c>
      <c r="O944" t="s">
        <v>127</v>
      </c>
      <c r="P944" t="s">
        <v>470</v>
      </c>
      <c r="Q944" t="s">
        <v>127</v>
      </c>
      <c r="R944">
        <v>180</v>
      </c>
      <c r="Y944">
        <v>31.18</v>
      </c>
      <c r="Z944">
        <v>27.8</v>
      </c>
      <c r="AA944">
        <v>41.53</v>
      </c>
      <c r="AB944">
        <v>31.65</v>
      </c>
      <c r="AC944" s="784"/>
      <c r="AD944" s="1150"/>
      <c r="AE944" s="1150"/>
      <c r="AF944" s="1150"/>
      <c r="AG944" s="1150"/>
      <c r="AH944" s="1150"/>
      <c r="AI944" s="1150"/>
      <c r="AJ944" s="1150"/>
      <c r="AK944" s="1150"/>
      <c r="AL944" s="1150"/>
      <c r="AM944" s="1150"/>
      <c r="AN944" s="1150"/>
      <c r="AO944" s="1150"/>
      <c r="AP944" s="1150"/>
      <c r="AQ944" s="1150">
        <v>0.23046949220066801</v>
      </c>
      <c r="AR944" s="1150">
        <v>0.23526860960436299</v>
      </c>
      <c r="AS944" s="1150">
        <v>0.22166498115289099</v>
      </c>
    </row>
    <row r="945" spans="1:45" x14ac:dyDescent="0.2">
      <c r="A945">
        <v>62922</v>
      </c>
      <c r="B945" t="s">
        <v>1370</v>
      </c>
      <c r="C945" s="783">
        <v>44196</v>
      </c>
      <c r="D945">
        <v>2020</v>
      </c>
      <c r="E945" t="s">
        <v>73</v>
      </c>
      <c r="F945" t="s">
        <v>27</v>
      </c>
      <c r="G945" s="912">
        <v>27.219991</v>
      </c>
      <c r="H945" s="912">
        <v>-80.741011</v>
      </c>
      <c r="I945" s="912">
        <v>5.0518179999999999</v>
      </c>
      <c r="J945" t="s">
        <v>74</v>
      </c>
      <c r="K945" t="s">
        <v>479</v>
      </c>
      <c r="L945" s="912">
        <v>108</v>
      </c>
      <c r="M945">
        <v>74.5</v>
      </c>
      <c r="N945" s="912">
        <v>1.4496644295302012</v>
      </c>
      <c r="O945" t="s">
        <v>486</v>
      </c>
      <c r="P945" t="s">
        <v>486</v>
      </c>
      <c r="Q945">
        <v>16</v>
      </c>
      <c r="R945">
        <v>205</v>
      </c>
      <c r="Y945">
        <v>30.83</v>
      </c>
      <c r="Z945">
        <v>28.81</v>
      </c>
      <c r="AA945">
        <v>40.92</v>
      </c>
      <c r="AB945">
        <v>31.76</v>
      </c>
      <c r="AC945" s="784"/>
      <c r="AD945" s="1150"/>
      <c r="AE945" s="1150"/>
      <c r="AF945" s="1150"/>
      <c r="AG945" s="1150"/>
      <c r="AH945" s="1150"/>
      <c r="AI945" s="1150"/>
      <c r="AJ945" s="1150"/>
      <c r="AK945" s="1150"/>
      <c r="AL945" s="1150"/>
      <c r="AM945" s="1150"/>
      <c r="AN945" s="1150"/>
      <c r="AO945" s="1150"/>
      <c r="AP945" s="1150"/>
      <c r="AQ945" s="1150">
        <v>0.242091875823603</v>
      </c>
      <c r="AR945" s="1150">
        <v>0.23276332322025001</v>
      </c>
      <c r="AS945" s="1150">
        <v>0.22862615304465</v>
      </c>
    </row>
    <row r="946" spans="1:45" x14ac:dyDescent="0.2">
      <c r="A946">
        <v>62923</v>
      </c>
      <c r="B946" t="s">
        <v>1369</v>
      </c>
      <c r="C946" s="783">
        <v>44196</v>
      </c>
      <c r="D946">
        <v>2020</v>
      </c>
      <c r="E946" t="s">
        <v>73</v>
      </c>
      <c r="F946" t="s">
        <v>27</v>
      </c>
      <c r="G946" s="912">
        <v>29.999281</v>
      </c>
      <c r="H946" s="912">
        <v>-82.297886000000005</v>
      </c>
      <c r="I946" s="912">
        <v>4.772634</v>
      </c>
      <c r="J946" t="s">
        <v>74</v>
      </c>
      <c r="K946" t="s">
        <v>479</v>
      </c>
      <c r="L946" s="912">
        <v>93.8</v>
      </c>
      <c r="M946">
        <v>74.5</v>
      </c>
      <c r="N946" s="912">
        <v>1.2590604026845638</v>
      </c>
      <c r="O946" t="s">
        <v>127</v>
      </c>
      <c r="P946" t="s">
        <v>470</v>
      </c>
      <c r="Q946" t="s">
        <v>127</v>
      </c>
      <c r="R946">
        <v>180</v>
      </c>
      <c r="Y946">
        <v>31.33</v>
      </c>
      <c r="Z946">
        <v>22.82</v>
      </c>
      <c r="AA946">
        <v>39.549999999999997</v>
      </c>
      <c r="AB946">
        <v>30.16</v>
      </c>
      <c r="AC946" s="784"/>
      <c r="AD946" s="1150"/>
      <c r="AE946" s="1150"/>
      <c r="AF946" s="1150"/>
      <c r="AG946" s="1150"/>
      <c r="AH946" s="1150"/>
      <c r="AI946" s="1150"/>
      <c r="AJ946" s="1150"/>
      <c r="AK946" s="1150"/>
      <c r="AL946" s="1150"/>
      <c r="AM946" s="1150"/>
      <c r="AN946" s="1150"/>
      <c r="AO946" s="1150"/>
      <c r="AP946" s="1150"/>
      <c r="AQ946" s="1150">
        <v>0.22417946124850599</v>
      </c>
      <c r="AR946" s="1150">
        <v>0.24592105666390801</v>
      </c>
      <c r="AS946" s="1150">
        <v>0.233783825196898</v>
      </c>
    </row>
    <row r="947" spans="1:45" x14ac:dyDescent="0.2">
      <c r="A947">
        <v>62925</v>
      </c>
      <c r="B947" t="s">
        <v>1368</v>
      </c>
      <c r="C947" s="783">
        <v>44196</v>
      </c>
      <c r="D947">
        <v>2020</v>
      </c>
      <c r="E947" t="s">
        <v>73</v>
      </c>
      <c r="F947" t="s">
        <v>27</v>
      </c>
      <c r="G947" s="912">
        <v>30.293240999999998</v>
      </c>
      <c r="H947" s="912">
        <v>-82.185800999999998</v>
      </c>
      <c r="I947" s="912">
        <v>4.7622840000000002</v>
      </c>
      <c r="J947" t="s">
        <v>74</v>
      </c>
      <c r="K947" t="s">
        <v>479</v>
      </c>
      <c r="L947" s="912">
        <v>93.8</v>
      </c>
      <c r="M947">
        <v>74.5</v>
      </c>
      <c r="N947" s="912">
        <v>1.2590604026845638</v>
      </c>
      <c r="O947" t="s">
        <v>127</v>
      </c>
      <c r="P947" t="s">
        <v>470</v>
      </c>
      <c r="Q947" t="s">
        <v>127</v>
      </c>
      <c r="R947">
        <v>181</v>
      </c>
      <c r="Y947">
        <v>31.26</v>
      </c>
      <c r="Z947">
        <v>22.33</v>
      </c>
      <c r="AA947">
        <v>43.74</v>
      </c>
      <c r="AB947">
        <v>33.22</v>
      </c>
      <c r="AC947" s="784"/>
      <c r="AD947" s="1150"/>
      <c r="AE947" s="1150"/>
      <c r="AF947" s="1150"/>
      <c r="AG947" s="1150"/>
      <c r="AH947" s="1150"/>
      <c r="AI947" s="1150"/>
      <c r="AJ947" s="1150"/>
      <c r="AK947" s="1150"/>
      <c r="AL947" s="1150"/>
      <c r="AM947" s="1150"/>
      <c r="AN947" s="1150"/>
      <c r="AO947" s="1150"/>
      <c r="AP947" s="1150"/>
      <c r="AQ947" s="1150">
        <v>0.22816646746958399</v>
      </c>
      <c r="AR947" s="1150">
        <v>0.24071894823940401</v>
      </c>
      <c r="AS947" s="1150">
        <v>0.21507615457693599</v>
      </c>
    </row>
    <row r="948" spans="1:45" x14ac:dyDescent="0.2">
      <c r="A948">
        <v>63582</v>
      </c>
      <c r="B948" t="s">
        <v>1365</v>
      </c>
      <c r="C948" s="783">
        <v>44012</v>
      </c>
      <c r="D948">
        <v>2020</v>
      </c>
      <c r="E948" t="s">
        <v>73</v>
      </c>
      <c r="F948" t="s">
        <v>27</v>
      </c>
      <c r="G948" s="912">
        <v>28.164560999999999</v>
      </c>
      <c r="H948" s="912">
        <v>-81.102790999999996</v>
      </c>
      <c r="I948" s="912">
        <v>4.9066409999999996</v>
      </c>
      <c r="J948" t="s">
        <v>74</v>
      </c>
      <c r="K948" t="s">
        <v>479</v>
      </c>
      <c r="L948" s="912">
        <v>115.5</v>
      </c>
      <c r="M948">
        <v>74.5</v>
      </c>
      <c r="N948" s="912">
        <v>1.5503355704697988</v>
      </c>
      <c r="O948" t="s">
        <v>127</v>
      </c>
      <c r="P948" t="s">
        <v>470</v>
      </c>
      <c r="Q948" t="s">
        <v>127</v>
      </c>
      <c r="R948">
        <v>180</v>
      </c>
      <c r="AA948">
        <v>38.270000000000003</v>
      </c>
      <c r="AB948">
        <v>29.55</v>
      </c>
      <c r="AC948" s="784">
        <v>31.479418457160293</v>
      </c>
      <c r="AD948" s="1150"/>
      <c r="AE948" s="1150"/>
      <c r="AF948" s="1150"/>
      <c r="AG948" s="1150"/>
      <c r="AH948" s="1150"/>
      <c r="AI948" s="1150"/>
      <c r="AJ948" s="1150"/>
      <c r="AK948" s="1150"/>
      <c r="AL948" s="1150"/>
      <c r="AM948" s="1150"/>
      <c r="AN948" s="1150"/>
      <c r="AO948" s="1150"/>
      <c r="AP948" s="1150"/>
      <c r="AQ948" s="1150">
        <v>0.28226686279917801</v>
      </c>
      <c r="AR948" s="1150">
        <v>0.276796604455885</v>
      </c>
      <c r="AS948" s="1150">
        <v>0.27098617878704301</v>
      </c>
    </row>
    <row r="949" spans="1:45" x14ac:dyDescent="0.2">
      <c r="A949">
        <v>63583</v>
      </c>
      <c r="B949" t="s">
        <v>1367</v>
      </c>
      <c r="C949" s="783">
        <v>44012</v>
      </c>
      <c r="D949">
        <v>2020</v>
      </c>
      <c r="E949" t="s">
        <v>73</v>
      </c>
      <c r="F949" t="s">
        <v>27</v>
      </c>
      <c r="G949" s="912">
        <v>28.509240999999999</v>
      </c>
      <c r="H949" s="912">
        <v>-81.041121000000004</v>
      </c>
      <c r="I949" s="912">
        <v>4.8680300000000001</v>
      </c>
      <c r="J949" t="s">
        <v>74</v>
      </c>
      <c r="K949" t="s">
        <v>479</v>
      </c>
      <c r="L949" s="912">
        <v>115.5</v>
      </c>
      <c r="M949">
        <v>74.5</v>
      </c>
      <c r="N949" s="912">
        <v>1.5503355704697988</v>
      </c>
      <c r="O949" t="s">
        <v>127</v>
      </c>
      <c r="P949" t="s">
        <v>470</v>
      </c>
      <c r="Q949" t="s">
        <v>127</v>
      </c>
      <c r="R949">
        <v>180</v>
      </c>
      <c r="AA949">
        <v>39.549999999999997</v>
      </c>
      <c r="AB949">
        <v>30.41</v>
      </c>
      <c r="AC949" s="784">
        <v>31.479418457160293</v>
      </c>
      <c r="AD949" s="1150"/>
      <c r="AE949" s="1150"/>
      <c r="AF949" s="1150"/>
      <c r="AG949" s="1150"/>
      <c r="AH949" s="1150"/>
      <c r="AI949" s="1150"/>
      <c r="AJ949" s="1150"/>
      <c r="AK949" s="1150"/>
      <c r="AL949" s="1150"/>
      <c r="AM949" s="1150"/>
      <c r="AN949" s="1150"/>
      <c r="AO949" s="1150"/>
      <c r="AP949" s="1150"/>
      <c r="AQ949" s="1150">
        <v>0.28179032208635901</v>
      </c>
      <c r="AR949" s="1150">
        <v>0.27724403174895002</v>
      </c>
      <c r="AS949" s="1150">
        <v>0.26965155833409898</v>
      </c>
    </row>
    <row r="950" spans="1:45" x14ac:dyDescent="0.2">
      <c r="A950">
        <v>63754</v>
      </c>
      <c r="B950" t="s">
        <v>1366</v>
      </c>
      <c r="C950" s="783">
        <v>43951</v>
      </c>
      <c r="D950">
        <v>2020</v>
      </c>
      <c r="E950" t="s">
        <v>73</v>
      </c>
      <c r="F950" t="s">
        <v>27</v>
      </c>
      <c r="G950" s="912">
        <v>30.877262000000002</v>
      </c>
      <c r="H950" s="912">
        <v>-85.400649999999999</v>
      </c>
      <c r="I950" s="912">
        <v>4.7417530000000001</v>
      </c>
      <c r="J950" t="s">
        <v>74</v>
      </c>
      <c r="K950" t="s">
        <v>479</v>
      </c>
      <c r="L950" s="912">
        <v>108</v>
      </c>
      <c r="M950">
        <v>74.5</v>
      </c>
      <c r="N950" s="912">
        <v>1.4496644295302012</v>
      </c>
      <c r="O950" t="s">
        <v>127</v>
      </c>
      <c r="P950" t="s">
        <v>470</v>
      </c>
      <c r="Q950" t="s">
        <v>127</v>
      </c>
      <c r="R950">
        <v>180</v>
      </c>
      <c r="Y950">
        <v>29.35</v>
      </c>
      <c r="Z950">
        <v>35.74</v>
      </c>
      <c r="AA950">
        <v>51.19</v>
      </c>
      <c r="AB950">
        <v>38.76</v>
      </c>
      <c r="AC950" s="784"/>
      <c r="AD950" s="1150"/>
      <c r="AE950" s="1150"/>
      <c r="AF950" s="1150"/>
      <c r="AG950" s="1150"/>
      <c r="AH950" s="1150"/>
      <c r="AI950" s="1150"/>
      <c r="AJ950" s="1150"/>
      <c r="AK950" s="1150"/>
      <c r="AL950" s="1150"/>
      <c r="AM950" s="1150"/>
      <c r="AN950" s="1150"/>
      <c r="AO950" s="1150"/>
      <c r="AP950" s="1150"/>
      <c r="AQ950" s="1150">
        <v>0.24640832337347901</v>
      </c>
      <c r="AR950" s="1150">
        <v>0.242246636633875</v>
      </c>
      <c r="AS950" s="1150">
        <v>0.214835585792651</v>
      </c>
    </row>
    <row r="951" spans="1:45" x14ac:dyDescent="0.2">
      <c r="A951">
        <v>61011</v>
      </c>
      <c r="B951" t="s">
        <v>1350</v>
      </c>
      <c r="C951" s="783">
        <v>43921</v>
      </c>
      <c r="D951">
        <v>2020</v>
      </c>
      <c r="E951" t="s">
        <v>1</v>
      </c>
      <c r="F951" t="s">
        <v>52</v>
      </c>
      <c r="G951" s="912">
        <v>36.180028</v>
      </c>
      <c r="H951" s="912">
        <v>-77.712435999999997</v>
      </c>
      <c r="I951" s="912">
        <v>4.4320950000000003</v>
      </c>
      <c r="J951" t="s">
        <v>74</v>
      </c>
      <c r="K951" t="s">
        <v>479</v>
      </c>
      <c r="L951" s="912">
        <v>100</v>
      </c>
      <c r="M951">
        <v>74.900000000000006</v>
      </c>
      <c r="N951" s="912">
        <v>1.3351134846461947</v>
      </c>
      <c r="O951" t="s">
        <v>127</v>
      </c>
      <c r="P951" t="s">
        <v>470</v>
      </c>
      <c r="Q951" t="s">
        <v>127</v>
      </c>
      <c r="R951">
        <v>180</v>
      </c>
      <c r="Y951">
        <v>28.29</v>
      </c>
      <c r="AA951">
        <v>61.5</v>
      </c>
      <c r="AB951">
        <v>45.2</v>
      </c>
      <c r="AC951" s="784"/>
      <c r="AD951" s="1150"/>
      <c r="AE951" s="1150"/>
      <c r="AF951" s="1150"/>
      <c r="AG951" s="1150"/>
      <c r="AH951" s="1150"/>
      <c r="AI951" s="1150"/>
      <c r="AJ951" s="1150"/>
      <c r="AK951" s="1150"/>
      <c r="AL951" s="1150"/>
      <c r="AM951" s="1150"/>
      <c r="AN951" s="1150"/>
      <c r="AO951" s="1150"/>
      <c r="AP951" s="1150"/>
      <c r="AQ951" s="1150">
        <v>0.22529430412543899</v>
      </c>
      <c r="AR951" s="1150">
        <v>0.20936134023446701</v>
      </c>
      <c r="AS951" s="1150">
        <v>0.21440764245782801</v>
      </c>
    </row>
    <row r="952" spans="1:45" x14ac:dyDescent="0.2">
      <c r="A952">
        <v>61982</v>
      </c>
      <c r="B952" t="s">
        <v>1351</v>
      </c>
      <c r="C952" s="783">
        <v>43921</v>
      </c>
      <c r="D952">
        <v>2020</v>
      </c>
      <c r="E952" t="s">
        <v>73</v>
      </c>
      <c r="F952" t="s">
        <v>27</v>
      </c>
      <c r="G952" s="912">
        <v>29.890028999999998</v>
      </c>
      <c r="H952" s="912">
        <v>-82.685992999999996</v>
      </c>
      <c r="I952" s="912">
        <v>4.7788279999999999</v>
      </c>
      <c r="J952" t="s">
        <v>74</v>
      </c>
      <c r="K952" t="s">
        <v>485</v>
      </c>
      <c r="L952" s="912">
        <v>105.6</v>
      </c>
      <c r="M952">
        <v>74.900000000000006</v>
      </c>
      <c r="N952" s="912">
        <v>1.4098798397863817</v>
      </c>
      <c r="O952" t="s">
        <v>127</v>
      </c>
      <c r="P952" t="s">
        <v>470</v>
      </c>
      <c r="Q952" t="s">
        <v>127</v>
      </c>
      <c r="R952">
        <v>181</v>
      </c>
      <c r="Y952">
        <v>22.12</v>
      </c>
      <c r="Z952">
        <v>46.3</v>
      </c>
      <c r="AA952">
        <v>56.32</v>
      </c>
      <c r="AB952">
        <v>41.89</v>
      </c>
      <c r="AC952" s="784"/>
      <c r="AD952" s="1150"/>
      <c r="AE952" s="1150"/>
      <c r="AF952" s="1150"/>
      <c r="AG952" s="1150"/>
      <c r="AH952" s="1150"/>
      <c r="AI952" s="1150"/>
      <c r="AJ952" s="1150"/>
      <c r="AK952" s="1150"/>
      <c r="AL952" s="1150"/>
      <c r="AM952" s="1150"/>
      <c r="AN952" s="1150"/>
      <c r="AO952" s="1150"/>
      <c r="AP952" s="1150"/>
      <c r="AQ952" s="1150">
        <v>0.24710115770799401</v>
      </c>
      <c r="AR952" s="1150">
        <v>0.26965177314044197</v>
      </c>
      <c r="AS952" s="1150">
        <v>0.21816760246538699</v>
      </c>
    </row>
    <row r="953" spans="1:45" x14ac:dyDescent="0.2">
      <c r="A953">
        <v>62828</v>
      </c>
      <c r="B953" t="s">
        <v>1349</v>
      </c>
      <c r="C953" s="783">
        <v>43982</v>
      </c>
      <c r="D953">
        <v>2020</v>
      </c>
      <c r="E953" t="s">
        <v>73</v>
      </c>
      <c r="F953" t="s">
        <v>260</v>
      </c>
      <c r="G953" s="912">
        <v>33.317244000000002</v>
      </c>
      <c r="H953" s="912">
        <v>-80.677133999999995</v>
      </c>
      <c r="I953" s="912">
        <v>4.6463939999999999</v>
      </c>
      <c r="J953" t="s">
        <v>74</v>
      </c>
      <c r="K953" t="s">
        <v>479</v>
      </c>
      <c r="L953" s="912">
        <v>101.9</v>
      </c>
      <c r="M953">
        <v>74.97</v>
      </c>
      <c r="N953" s="912">
        <v>1.3592103508069895</v>
      </c>
      <c r="O953" t="s">
        <v>127</v>
      </c>
      <c r="P953" t="s">
        <v>470</v>
      </c>
      <c r="Q953" t="s">
        <v>127</v>
      </c>
      <c r="R953">
        <v>180</v>
      </c>
      <c r="Y953">
        <v>31.76</v>
      </c>
      <c r="Z953">
        <v>13.58</v>
      </c>
      <c r="AA953">
        <v>62.01</v>
      </c>
      <c r="AB953">
        <v>45.93</v>
      </c>
      <c r="AC953" s="784"/>
      <c r="AD953" s="1150"/>
      <c r="AE953" s="1150"/>
      <c r="AF953" s="1150"/>
      <c r="AG953" s="1150"/>
      <c r="AH953" s="1150"/>
      <c r="AI953" s="1150"/>
      <c r="AJ953" s="1150"/>
      <c r="AK953" s="1150"/>
      <c r="AL953" s="1150"/>
      <c r="AM953" s="1150"/>
      <c r="AN953" s="1150"/>
      <c r="AO953" s="1150"/>
      <c r="AP953" s="1150"/>
      <c r="AQ953" s="1150">
        <v>0.21677321156773199</v>
      </c>
      <c r="AR953" s="1150">
        <v>0.220150684931506</v>
      </c>
      <c r="AS953" s="1150">
        <v>0.19992015070868499</v>
      </c>
    </row>
    <row r="954" spans="1:45" x14ac:dyDescent="0.2">
      <c r="A954">
        <v>62012</v>
      </c>
      <c r="B954" t="s">
        <v>1346</v>
      </c>
      <c r="C954" s="783">
        <v>44135</v>
      </c>
      <c r="D954">
        <v>2020</v>
      </c>
      <c r="E954" t="s">
        <v>1</v>
      </c>
      <c r="F954" t="s">
        <v>33</v>
      </c>
      <c r="G954" s="912">
        <v>38.249370999999996</v>
      </c>
      <c r="H954" s="912">
        <v>-77.749211000000003</v>
      </c>
      <c r="I954" s="912">
        <v>4.2301570000000002</v>
      </c>
      <c r="J954" t="s">
        <v>74</v>
      </c>
      <c r="K954" t="s">
        <v>479</v>
      </c>
      <c r="L954" s="912">
        <v>99.6</v>
      </c>
      <c r="M954">
        <v>75</v>
      </c>
      <c r="N954" s="912">
        <v>1.3279999999999998</v>
      </c>
      <c r="O954" t="s">
        <v>127</v>
      </c>
      <c r="P954" t="s">
        <v>470</v>
      </c>
      <c r="Q954" t="s">
        <v>127</v>
      </c>
      <c r="R954">
        <v>180</v>
      </c>
      <c r="Y954">
        <v>35.15</v>
      </c>
      <c r="AA954">
        <v>58</v>
      </c>
      <c r="AB954">
        <v>42.86</v>
      </c>
      <c r="AC954" s="784"/>
      <c r="AD954" s="1150"/>
      <c r="AE954" s="1150"/>
      <c r="AF954" s="1150"/>
      <c r="AG954" s="1150"/>
      <c r="AH954" s="1150"/>
      <c r="AI954" s="1150"/>
      <c r="AJ954" s="1150"/>
      <c r="AK954" s="1150"/>
      <c r="AL954" s="1150"/>
      <c r="AM954" s="1150"/>
      <c r="AN954" s="1150"/>
      <c r="AO954" s="1150"/>
      <c r="AP954" s="1150"/>
      <c r="AQ954" s="1150">
        <v>0.23908066971080599</v>
      </c>
      <c r="AR954" s="1150">
        <v>0.20596651445966499</v>
      </c>
      <c r="AS954" s="1150">
        <v>0.21412024353120199</v>
      </c>
    </row>
    <row r="955" spans="1:45" x14ac:dyDescent="0.2">
      <c r="A955">
        <v>63271</v>
      </c>
      <c r="B955" t="s">
        <v>1345</v>
      </c>
      <c r="C955" s="783">
        <v>43951</v>
      </c>
      <c r="D955">
        <v>2020</v>
      </c>
      <c r="E955" t="s">
        <v>73</v>
      </c>
      <c r="F955" t="s">
        <v>260</v>
      </c>
      <c r="G955" s="912">
        <v>33.336818999999998</v>
      </c>
      <c r="H955" s="912">
        <v>-80.633689000000004</v>
      </c>
      <c r="I955" s="912">
        <v>4.6463939999999999</v>
      </c>
      <c r="J955" t="s">
        <v>74</v>
      </c>
      <c r="K955" t="s">
        <v>485</v>
      </c>
      <c r="L955" s="912">
        <v>100</v>
      </c>
      <c r="M955">
        <v>75</v>
      </c>
      <c r="N955" s="912">
        <v>1.3333333333333333</v>
      </c>
      <c r="O955" t="s">
        <v>127</v>
      </c>
      <c r="P955" t="s">
        <v>470</v>
      </c>
      <c r="Q955" t="s">
        <v>127</v>
      </c>
      <c r="R955">
        <v>180</v>
      </c>
      <c r="Y955">
        <v>32.1</v>
      </c>
      <c r="Z955">
        <v>15.68</v>
      </c>
      <c r="AA955">
        <v>53.67</v>
      </c>
      <c r="AB955">
        <v>39.64</v>
      </c>
      <c r="AC955" s="784"/>
      <c r="AD955" s="1150"/>
      <c r="AE955" s="1150"/>
      <c r="AF955" s="1150"/>
      <c r="AG955" s="1150"/>
      <c r="AH955" s="1150"/>
      <c r="AI955" s="1150"/>
      <c r="AJ955" s="1150"/>
      <c r="AK955" s="1150"/>
      <c r="AL955" s="1150"/>
      <c r="AM955" s="1150"/>
      <c r="AN955" s="1150"/>
      <c r="AO955" s="1150"/>
      <c r="AP955" s="1150"/>
      <c r="AQ955" s="1150">
        <v>0.24894672754946701</v>
      </c>
      <c r="AR955" s="1150">
        <v>0.249756468797564</v>
      </c>
      <c r="AS955" s="1150">
        <v>0.233482496194824</v>
      </c>
    </row>
    <row r="956" spans="1:45" x14ac:dyDescent="0.2">
      <c r="A956">
        <v>63810</v>
      </c>
      <c r="B956" t="s">
        <v>1347</v>
      </c>
      <c r="C956" s="783">
        <v>44196</v>
      </c>
      <c r="D956">
        <v>2020</v>
      </c>
      <c r="E956" t="s">
        <v>73</v>
      </c>
      <c r="F956" t="s">
        <v>260</v>
      </c>
      <c r="G956" s="912">
        <v>34.703890999999999</v>
      </c>
      <c r="H956" s="912">
        <v>-80.125675000000001</v>
      </c>
      <c r="I956" s="912">
        <v>4.5446229999999996</v>
      </c>
      <c r="J956" t="s">
        <v>74</v>
      </c>
      <c r="K956" t="s">
        <v>479</v>
      </c>
      <c r="L956" s="912">
        <v>97.6</v>
      </c>
      <c r="M956">
        <v>75</v>
      </c>
      <c r="N956" s="912">
        <v>1.3013333333333332</v>
      </c>
      <c r="O956" t="s">
        <v>127</v>
      </c>
      <c r="P956" t="s">
        <v>470</v>
      </c>
      <c r="Q956" t="s">
        <v>127</v>
      </c>
      <c r="R956">
        <v>180</v>
      </c>
      <c r="AA956">
        <v>54.36</v>
      </c>
      <c r="AB956">
        <v>40.299999999999997</v>
      </c>
      <c r="AC956" s="784"/>
      <c r="AD956" s="1150"/>
      <c r="AE956" s="1150"/>
      <c r="AF956" s="1150"/>
      <c r="AG956" s="1150"/>
      <c r="AH956" s="1150"/>
      <c r="AI956" s="1150"/>
      <c r="AJ956" s="1150"/>
      <c r="AK956" s="1150"/>
      <c r="AL956" s="1150"/>
      <c r="AM956" s="1150"/>
      <c r="AN956" s="1150"/>
      <c r="AO956" s="1150"/>
      <c r="AP956" s="1150"/>
      <c r="AQ956" s="1150">
        <v>0.23264992389649899</v>
      </c>
      <c r="AR956" s="1150">
        <v>0.23509589041095799</v>
      </c>
      <c r="AS956" s="1150">
        <v>0.21702587519025801</v>
      </c>
    </row>
    <row r="957" spans="1:45" x14ac:dyDescent="0.2">
      <c r="A957">
        <v>63932</v>
      </c>
      <c r="B957" t="s">
        <v>1348</v>
      </c>
      <c r="C957" s="783">
        <v>44196</v>
      </c>
      <c r="D957">
        <v>2020</v>
      </c>
      <c r="E957" t="s">
        <v>7</v>
      </c>
      <c r="F957" t="s">
        <v>28</v>
      </c>
      <c r="G957" s="912">
        <v>33.101433999999998</v>
      </c>
      <c r="H957" s="912">
        <v>-115.999155</v>
      </c>
      <c r="I957" s="912">
        <v>5.9190449999999997</v>
      </c>
      <c r="J957" t="s">
        <v>74</v>
      </c>
      <c r="K957" t="s">
        <v>479</v>
      </c>
      <c r="L957" s="912">
        <v>98</v>
      </c>
      <c r="M957">
        <v>75</v>
      </c>
      <c r="N957" s="912">
        <v>1.3066666666666666</v>
      </c>
      <c r="O957" t="s">
        <v>127</v>
      </c>
      <c r="P957" t="s">
        <v>470</v>
      </c>
      <c r="Q957" t="s">
        <v>127</v>
      </c>
      <c r="R957">
        <v>180</v>
      </c>
      <c r="Y957">
        <v>22.67</v>
      </c>
      <c r="Z957">
        <v>5.67</v>
      </c>
      <c r="AA957">
        <v>49.41</v>
      </c>
      <c r="AB957">
        <v>36.5</v>
      </c>
      <c r="AC957" s="784"/>
      <c r="AD957" s="1150"/>
      <c r="AE957" s="1150"/>
      <c r="AF957" s="1150"/>
      <c r="AG957" s="1150"/>
      <c r="AH957" s="1150"/>
      <c r="AI957" s="1150"/>
      <c r="AJ957" s="1150"/>
      <c r="AK957" s="1150"/>
      <c r="AL957" s="1150"/>
      <c r="AM957" s="1150"/>
      <c r="AN957" s="1150"/>
      <c r="AO957" s="1150"/>
      <c r="AP957" s="1150"/>
      <c r="AQ957" s="1150">
        <v>0.315650684931506</v>
      </c>
      <c r="AR957" s="1150">
        <v>0.33091712328767098</v>
      </c>
      <c r="AS957" s="1150">
        <v>0.23964383561643801</v>
      </c>
    </row>
    <row r="958" spans="1:45" x14ac:dyDescent="0.2">
      <c r="A958">
        <v>62177</v>
      </c>
      <c r="B958" t="s">
        <v>1343</v>
      </c>
      <c r="C958" s="783">
        <v>44196</v>
      </c>
      <c r="D958">
        <v>2020</v>
      </c>
      <c r="E958" t="s">
        <v>7</v>
      </c>
      <c r="F958" t="s">
        <v>28</v>
      </c>
      <c r="G958" s="912">
        <v>33.798099999999998</v>
      </c>
      <c r="H958" s="912">
        <v>-115.386736</v>
      </c>
      <c r="I958" s="912">
        <v>5.8553680000000004</v>
      </c>
      <c r="J958" t="s">
        <v>74</v>
      </c>
      <c r="K958" t="s">
        <v>485</v>
      </c>
      <c r="L958" s="912">
        <v>114</v>
      </c>
      <c r="M958">
        <v>80</v>
      </c>
      <c r="N958" s="912">
        <v>1.425</v>
      </c>
      <c r="O958" t="s">
        <v>127</v>
      </c>
      <c r="P958" t="s">
        <v>470</v>
      </c>
      <c r="Q958" t="s">
        <v>127</v>
      </c>
      <c r="R958">
        <v>180</v>
      </c>
      <c r="Y958">
        <v>19.190000000000001</v>
      </c>
      <c r="Z958">
        <v>4.99</v>
      </c>
      <c r="AA958">
        <v>51.47</v>
      </c>
      <c r="AB958">
        <v>37.729999999999997</v>
      </c>
      <c r="AC958" s="784">
        <v>36.175666507035459</v>
      </c>
      <c r="AD958" s="1150"/>
      <c r="AE958" s="1150"/>
      <c r="AF958" s="1150"/>
      <c r="AG958" s="1150"/>
      <c r="AH958" s="1150"/>
      <c r="AI958" s="1150"/>
      <c r="AJ958" s="1150"/>
      <c r="AK958" s="1150"/>
      <c r="AL958" s="1150"/>
      <c r="AM958" s="1150"/>
      <c r="AN958" s="1150"/>
      <c r="AO958" s="1150"/>
      <c r="AP958" s="1150"/>
      <c r="AQ958" s="1150">
        <v>0.35056506849315</v>
      </c>
      <c r="AR958" s="1150">
        <v>0.31541095890410897</v>
      </c>
      <c r="AS958" s="1150">
        <v>0.27264982876712301</v>
      </c>
    </row>
    <row r="959" spans="1:45" x14ac:dyDescent="0.2">
      <c r="A959">
        <v>62813</v>
      </c>
      <c r="B959" t="s">
        <v>1341</v>
      </c>
      <c r="C959" s="783">
        <v>44104</v>
      </c>
      <c r="D959">
        <v>2020</v>
      </c>
      <c r="E959" t="s">
        <v>1</v>
      </c>
      <c r="F959" t="s">
        <v>33</v>
      </c>
      <c r="G959" s="912">
        <v>36.816020999999999</v>
      </c>
      <c r="H959" s="912">
        <v>-78.446421000000001</v>
      </c>
      <c r="I959" s="912">
        <v>4.3606689999999997</v>
      </c>
      <c r="J959" t="s">
        <v>74</v>
      </c>
      <c r="K959" t="s">
        <v>479</v>
      </c>
      <c r="L959" s="912">
        <v>103.8</v>
      </c>
      <c r="M959">
        <v>80</v>
      </c>
      <c r="N959" s="912">
        <v>1.2974999999999999</v>
      </c>
      <c r="O959" t="s">
        <v>127</v>
      </c>
      <c r="P959" t="s">
        <v>470</v>
      </c>
      <c r="Q959" t="s">
        <v>127</v>
      </c>
      <c r="R959">
        <v>180</v>
      </c>
      <c r="Y959">
        <v>32.49</v>
      </c>
      <c r="AA959">
        <v>59.19</v>
      </c>
      <c r="AB959">
        <v>43.56</v>
      </c>
      <c r="AC959" s="784"/>
      <c r="AD959" s="1150"/>
      <c r="AE959" s="1150"/>
      <c r="AF959" s="1150"/>
      <c r="AG959" s="1150"/>
      <c r="AH959" s="1150"/>
      <c r="AI959" s="1150"/>
      <c r="AJ959" s="1150"/>
      <c r="AK959" s="1150"/>
      <c r="AL959" s="1150"/>
      <c r="AM959" s="1150"/>
      <c r="AN959" s="1150"/>
      <c r="AO959" s="1150"/>
      <c r="AP959" s="1150"/>
      <c r="AQ959" s="1150">
        <v>0.247589897260274</v>
      </c>
      <c r="AR959" s="1150">
        <v>0.23549229452054801</v>
      </c>
      <c r="AS959" s="1150">
        <v>0.21005850456621</v>
      </c>
    </row>
    <row r="960" spans="1:45" x14ac:dyDescent="0.2">
      <c r="A960">
        <v>63745</v>
      </c>
      <c r="B960" t="s">
        <v>1342</v>
      </c>
      <c r="C960" s="783">
        <v>44196</v>
      </c>
      <c r="D960">
        <v>2020</v>
      </c>
      <c r="E960" t="s">
        <v>1</v>
      </c>
      <c r="F960" t="s">
        <v>33</v>
      </c>
      <c r="G960" s="912">
        <v>36.643560999999998</v>
      </c>
      <c r="H960" s="912">
        <v>-77.572001</v>
      </c>
      <c r="I960" s="912">
        <v>4.365189</v>
      </c>
      <c r="J960" t="s">
        <v>74</v>
      </c>
      <c r="K960" t="s">
        <v>479</v>
      </c>
      <c r="L960" s="912">
        <v>104</v>
      </c>
      <c r="M960">
        <v>80</v>
      </c>
      <c r="N960" s="912">
        <v>1.3</v>
      </c>
      <c r="O960" t="s">
        <v>127</v>
      </c>
      <c r="P960" t="s">
        <v>470</v>
      </c>
      <c r="Q960" t="s">
        <v>127</v>
      </c>
      <c r="R960">
        <v>180</v>
      </c>
      <c r="Y960">
        <v>31.48</v>
      </c>
      <c r="AA960">
        <v>63.53</v>
      </c>
      <c r="AB960">
        <v>47.07</v>
      </c>
      <c r="AC960" s="784"/>
      <c r="AD960" s="1150"/>
      <c r="AE960" s="1150"/>
      <c r="AF960" s="1150"/>
      <c r="AG960" s="1150"/>
      <c r="AH960" s="1150"/>
      <c r="AI960" s="1150"/>
      <c r="AJ960" s="1150"/>
      <c r="AK960" s="1150"/>
      <c r="AL960" s="1150"/>
      <c r="AM960" s="1150"/>
      <c r="AN960" s="1150"/>
      <c r="AO960" s="1150"/>
      <c r="AP960" s="1150"/>
      <c r="AQ960" s="1150">
        <v>0.22067636986301301</v>
      </c>
      <c r="AR960" s="1150">
        <v>0.201501141552511</v>
      </c>
      <c r="AS960" s="1150">
        <v>0.184520547945205</v>
      </c>
    </row>
    <row r="961" spans="1:45" x14ac:dyDescent="0.2">
      <c r="A961">
        <v>64169</v>
      </c>
      <c r="B961" t="s">
        <v>1344</v>
      </c>
      <c r="C961" s="783">
        <v>44196</v>
      </c>
      <c r="D961">
        <v>2020</v>
      </c>
      <c r="E961" t="s">
        <v>1</v>
      </c>
      <c r="F961" t="s">
        <v>52</v>
      </c>
      <c r="G961" s="912">
        <v>35.906680999999999</v>
      </c>
      <c r="H961" s="912">
        <v>-76.636420999999999</v>
      </c>
      <c r="I961" s="912">
        <v>4.3703440000000002</v>
      </c>
      <c r="J961" t="s">
        <v>74</v>
      </c>
      <c r="K961" t="s">
        <v>479</v>
      </c>
      <c r="L961" s="912">
        <v>150.6</v>
      </c>
      <c r="M961">
        <v>80</v>
      </c>
      <c r="N961" s="912">
        <v>1.8824999999999998</v>
      </c>
      <c r="O961" t="s">
        <v>127</v>
      </c>
      <c r="P961" t="s">
        <v>470</v>
      </c>
      <c r="Q961" t="s">
        <v>127</v>
      </c>
      <c r="R961">
        <v>182</v>
      </c>
      <c r="Y961">
        <v>32.01</v>
      </c>
      <c r="AC961" s="784"/>
      <c r="AD961" s="1150"/>
      <c r="AE961" s="1150"/>
      <c r="AF961" s="1150"/>
      <c r="AG961" s="1150"/>
      <c r="AH961" s="1150"/>
      <c r="AI961" s="1150"/>
      <c r="AJ961" s="1150"/>
      <c r="AK961" s="1150"/>
      <c r="AL961" s="1150"/>
      <c r="AM961" s="1150"/>
      <c r="AN961" s="1150"/>
      <c r="AO961" s="1150"/>
      <c r="AP961" s="1150"/>
      <c r="AQ961" s="1150">
        <v>0.29695062785388099</v>
      </c>
      <c r="AR961" s="1150">
        <v>0.29913670091324202</v>
      </c>
      <c r="AS961" s="1150">
        <v>0.30799800228310498</v>
      </c>
    </row>
    <row r="962" spans="1:45" x14ac:dyDescent="0.2">
      <c r="A962">
        <v>62165</v>
      </c>
      <c r="B962" t="s">
        <v>1340</v>
      </c>
      <c r="C962" s="783">
        <v>44196</v>
      </c>
      <c r="D962">
        <v>2020</v>
      </c>
      <c r="E962" t="s">
        <v>73</v>
      </c>
      <c r="F962" t="s">
        <v>35</v>
      </c>
      <c r="G962" s="912">
        <v>31.705476000000001</v>
      </c>
      <c r="H962" s="912">
        <v>-82.741281999999998</v>
      </c>
      <c r="I962" s="912">
        <v>4.740666</v>
      </c>
      <c r="J962" t="s">
        <v>74</v>
      </c>
      <c r="K962" t="s">
        <v>485</v>
      </c>
      <c r="L962" s="912">
        <v>122.8</v>
      </c>
      <c r="M962">
        <v>86</v>
      </c>
      <c r="N962" s="912">
        <v>1.4279069767441861</v>
      </c>
      <c r="O962" t="s">
        <v>127</v>
      </c>
      <c r="P962" t="s">
        <v>470</v>
      </c>
      <c r="Q962" t="s">
        <v>127</v>
      </c>
      <c r="R962">
        <v>180</v>
      </c>
      <c r="Y962">
        <v>29.27</v>
      </c>
      <c r="Z962">
        <v>29.46</v>
      </c>
      <c r="AA962">
        <v>51.29</v>
      </c>
      <c r="AB962">
        <v>38.28</v>
      </c>
      <c r="AC962" s="784">
        <v>28.867127312510725</v>
      </c>
      <c r="AD962" s="1150"/>
      <c r="AE962" s="1150"/>
      <c r="AF962" s="1150"/>
      <c r="AG962" s="1150"/>
      <c r="AH962" s="1150"/>
      <c r="AI962" s="1150"/>
      <c r="AJ962" s="1150"/>
      <c r="AK962" s="1150"/>
      <c r="AL962" s="1150"/>
      <c r="AM962" s="1150"/>
      <c r="AN962" s="1150"/>
      <c r="AO962" s="1150"/>
      <c r="AP962" s="1150"/>
      <c r="AQ962" s="1150">
        <v>0.28012238504831599</v>
      </c>
      <c r="AR962" s="1150">
        <v>0.28607173197408903</v>
      </c>
      <c r="AS962" s="1150">
        <v>0.235020441754274</v>
      </c>
    </row>
    <row r="963" spans="1:45" x14ac:dyDescent="0.2">
      <c r="A963">
        <v>61986</v>
      </c>
      <c r="B963" t="s">
        <v>1339</v>
      </c>
      <c r="C963" s="783">
        <v>44165</v>
      </c>
      <c r="D963">
        <v>2020</v>
      </c>
      <c r="E963" t="s">
        <v>1</v>
      </c>
      <c r="F963" t="s">
        <v>33</v>
      </c>
      <c r="G963" s="912">
        <v>37.173915999999998</v>
      </c>
      <c r="H963" s="912">
        <v>-76.919251000000003</v>
      </c>
      <c r="I963" s="912">
        <v>4.3264550000000002</v>
      </c>
      <c r="J963" t="s">
        <v>74</v>
      </c>
      <c r="K963" t="s">
        <v>479</v>
      </c>
      <c r="L963" s="912">
        <v>135.5</v>
      </c>
      <c r="M963">
        <v>97.9</v>
      </c>
      <c r="N963" s="912">
        <v>1.3840653728294177</v>
      </c>
      <c r="O963" t="s">
        <v>127</v>
      </c>
      <c r="P963" t="s">
        <v>470</v>
      </c>
      <c r="Q963" t="s">
        <v>127</v>
      </c>
      <c r="R963">
        <v>181</v>
      </c>
      <c r="Y963">
        <v>35.75</v>
      </c>
      <c r="AA963">
        <v>72.099999999999994</v>
      </c>
      <c r="AB963">
        <v>53.45</v>
      </c>
      <c r="AC963" s="784"/>
      <c r="AD963" s="1150"/>
      <c r="AE963" s="1150"/>
      <c r="AF963" s="1150"/>
      <c r="AG963" s="1150"/>
      <c r="AH963" s="1150"/>
      <c r="AI963" s="1150"/>
      <c r="AJ963" s="1150"/>
      <c r="AK963" s="1150"/>
      <c r="AL963" s="1150"/>
      <c r="AM963" s="1150"/>
      <c r="AN963" s="1150"/>
      <c r="AO963" s="1150"/>
      <c r="AP963" s="1150"/>
      <c r="AQ963" s="1150">
        <v>0.252312256006268</v>
      </c>
      <c r="AR963" s="1150">
        <v>0.207199360077611</v>
      </c>
      <c r="AS963" s="1150">
        <v>0.167011814310567</v>
      </c>
    </row>
    <row r="964" spans="1:45" x14ac:dyDescent="0.2">
      <c r="A964">
        <v>62812</v>
      </c>
      <c r="B964" t="s">
        <v>1338</v>
      </c>
      <c r="C964" s="783">
        <v>44165</v>
      </c>
      <c r="D964">
        <v>2020</v>
      </c>
      <c r="E964" t="s">
        <v>72</v>
      </c>
      <c r="F964" t="s">
        <v>259</v>
      </c>
      <c r="G964" s="912">
        <v>38.490667000000002</v>
      </c>
      <c r="H964" s="912">
        <v>-113.0183</v>
      </c>
      <c r="I964" s="912">
        <v>5.2347299999999999</v>
      </c>
      <c r="J964" t="s">
        <v>74</v>
      </c>
      <c r="K964" t="s">
        <v>485</v>
      </c>
      <c r="L964" s="912">
        <v>127.8</v>
      </c>
      <c r="M964">
        <v>99</v>
      </c>
      <c r="N964" s="912">
        <v>1.2909090909090908</v>
      </c>
      <c r="O964" t="s">
        <v>127</v>
      </c>
      <c r="P964" t="s">
        <v>470</v>
      </c>
      <c r="Q964" t="s">
        <v>127</v>
      </c>
      <c r="R964">
        <v>180</v>
      </c>
      <c r="Y964">
        <v>29.99</v>
      </c>
      <c r="Z964">
        <v>10.220000000000001</v>
      </c>
      <c r="AA964">
        <v>39.5</v>
      </c>
      <c r="AB964">
        <v>29.27</v>
      </c>
      <c r="AC964" s="784">
        <v>22.20932668535837</v>
      </c>
      <c r="AD964" s="1150"/>
      <c r="AE964" s="1150"/>
      <c r="AF964" s="1150"/>
      <c r="AG964" s="1150"/>
      <c r="AH964" s="1150"/>
      <c r="AI964" s="1150"/>
      <c r="AJ964" s="1150"/>
      <c r="AK964" s="1150"/>
      <c r="AL964" s="1150"/>
      <c r="AM964" s="1150"/>
      <c r="AN964" s="1150"/>
      <c r="AO964" s="1150"/>
      <c r="AP964" s="1150"/>
      <c r="AQ964" s="1150">
        <v>0.30873460633734601</v>
      </c>
      <c r="AR964" s="1150">
        <v>0.29803168673031599</v>
      </c>
      <c r="AS964" s="1150">
        <v>0.29965176882985101</v>
      </c>
    </row>
    <row r="965" spans="1:45" x14ac:dyDescent="0.2">
      <c r="A965">
        <v>62798</v>
      </c>
      <c r="B965" t="s">
        <v>1335</v>
      </c>
      <c r="C965" s="783">
        <v>44196</v>
      </c>
      <c r="D965">
        <v>2020</v>
      </c>
      <c r="E965" t="s">
        <v>1</v>
      </c>
      <c r="F965" t="s">
        <v>52</v>
      </c>
      <c r="G965" s="912">
        <v>36.014583000000002</v>
      </c>
      <c r="H965" s="912">
        <v>-77.681635999999997</v>
      </c>
      <c r="I965" s="912">
        <v>4.4350329999999998</v>
      </c>
      <c r="J965" t="s">
        <v>74</v>
      </c>
      <c r="K965" t="s">
        <v>479</v>
      </c>
      <c r="L965" s="912">
        <v>133.6</v>
      </c>
      <c r="M965">
        <v>100</v>
      </c>
      <c r="N965" s="912">
        <v>1.3359999999999999</v>
      </c>
      <c r="O965" t="s">
        <v>127</v>
      </c>
      <c r="P965" t="s">
        <v>470</v>
      </c>
      <c r="Q965" t="s">
        <v>127</v>
      </c>
      <c r="R965">
        <v>180</v>
      </c>
      <c r="Y965">
        <v>27.33</v>
      </c>
      <c r="AA965">
        <v>56.08</v>
      </c>
      <c r="AB965">
        <v>40.86</v>
      </c>
      <c r="AC965" s="784"/>
      <c r="AD965" s="1150"/>
      <c r="AE965" s="1150"/>
      <c r="AF965" s="1150"/>
      <c r="AG965" s="1150"/>
      <c r="AH965" s="1150"/>
      <c r="AI965" s="1150"/>
      <c r="AJ965" s="1150"/>
      <c r="AK965" s="1150"/>
      <c r="AL965" s="1150"/>
      <c r="AM965" s="1150"/>
      <c r="AN965" s="1150"/>
      <c r="AO965" s="1150"/>
      <c r="AP965" s="1150"/>
      <c r="AQ965" s="1150">
        <v>0.26563470319634702</v>
      </c>
      <c r="AR965" s="1150">
        <v>0.25745776255707697</v>
      </c>
      <c r="AS965" s="1150">
        <v>0.25589840182648399</v>
      </c>
    </row>
    <row r="966" spans="1:45" x14ac:dyDescent="0.2">
      <c r="A966">
        <v>62899</v>
      </c>
      <c r="B966" t="s">
        <v>1337</v>
      </c>
      <c r="C966" s="783">
        <v>44196</v>
      </c>
      <c r="D966">
        <v>2020</v>
      </c>
      <c r="E966" t="s">
        <v>72</v>
      </c>
      <c r="F966" t="s">
        <v>38</v>
      </c>
      <c r="G966" s="912">
        <v>32.847031000000001</v>
      </c>
      <c r="H966" s="912">
        <v>-111.565101</v>
      </c>
      <c r="I966" s="912">
        <v>5.7683390000000001</v>
      </c>
      <c r="J966" t="s">
        <v>74</v>
      </c>
      <c r="K966" t="s">
        <v>485</v>
      </c>
      <c r="L966" s="912">
        <v>121.4</v>
      </c>
      <c r="M966">
        <v>100</v>
      </c>
      <c r="N966" s="912">
        <v>1.214</v>
      </c>
      <c r="O966" t="s">
        <v>127</v>
      </c>
      <c r="P966" t="s">
        <v>470</v>
      </c>
      <c r="Q966" t="s">
        <v>127</v>
      </c>
      <c r="R966">
        <v>180</v>
      </c>
      <c r="AA966">
        <v>31.45</v>
      </c>
      <c r="AB966">
        <v>23.91</v>
      </c>
      <c r="AC966" s="784">
        <v>20.863306886245752</v>
      </c>
      <c r="AD966" s="1150"/>
      <c r="AE966" s="1150"/>
      <c r="AF966" s="1150"/>
      <c r="AG966" s="1150"/>
      <c r="AH966" s="1150"/>
      <c r="AI966" s="1150"/>
      <c r="AJ966" s="1150"/>
      <c r="AK966" s="1150"/>
      <c r="AL966" s="1150"/>
      <c r="AM966" s="1150"/>
      <c r="AN966" s="1150"/>
      <c r="AO966" s="1150"/>
      <c r="AP966" s="1150"/>
      <c r="AQ966" s="1150">
        <v>0.31128310502283102</v>
      </c>
      <c r="AR966" s="1150">
        <v>0.23670319634703199</v>
      </c>
      <c r="AS966" s="1150">
        <v>0.28964155251141499</v>
      </c>
    </row>
    <row r="967" spans="1:45" x14ac:dyDescent="0.2">
      <c r="A967">
        <v>63295</v>
      </c>
      <c r="B967" t="s">
        <v>1334</v>
      </c>
      <c r="C967" s="783">
        <v>44104</v>
      </c>
      <c r="D967">
        <v>2020</v>
      </c>
      <c r="E967" t="s">
        <v>4</v>
      </c>
      <c r="F967" t="s">
        <v>54</v>
      </c>
      <c r="G967" s="912">
        <v>33.477317999999997</v>
      </c>
      <c r="H967" s="912">
        <v>-91.356046000000006</v>
      </c>
      <c r="I967" s="912">
        <v>4.5752639999999998</v>
      </c>
      <c r="J967" t="s">
        <v>74</v>
      </c>
      <c r="K967" t="s">
        <v>479</v>
      </c>
      <c r="L967" s="912">
        <v>140</v>
      </c>
      <c r="M967">
        <v>100</v>
      </c>
      <c r="N967" s="912">
        <v>1.4</v>
      </c>
      <c r="O967" t="s">
        <v>127</v>
      </c>
      <c r="P967" t="s">
        <v>470</v>
      </c>
      <c r="Q967" t="s">
        <v>127</v>
      </c>
      <c r="R967">
        <v>180</v>
      </c>
      <c r="Y967">
        <v>28.83</v>
      </c>
      <c r="Z967">
        <v>2.2999999999999998</v>
      </c>
      <c r="AA967">
        <v>45.27</v>
      </c>
      <c r="AB967">
        <v>34.29</v>
      </c>
      <c r="AC967" s="784">
        <v>29.759540495766942</v>
      </c>
      <c r="AD967" s="1150"/>
      <c r="AE967" s="1150"/>
      <c r="AF967" s="1150"/>
      <c r="AG967" s="1150"/>
      <c r="AH967" s="1150"/>
      <c r="AI967" s="1150"/>
      <c r="AJ967" s="1150"/>
      <c r="AK967" s="1150"/>
      <c r="AL967" s="1150"/>
      <c r="AM967" s="1150"/>
      <c r="AN967" s="1150"/>
      <c r="AO967" s="1150"/>
      <c r="AP967" s="1150"/>
      <c r="AQ967" s="1150">
        <v>0.26155136986301297</v>
      </c>
      <c r="AR967" s="1150">
        <v>0.27662214611872099</v>
      </c>
      <c r="AS967" s="1150">
        <v>0.23407876712328701</v>
      </c>
    </row>
    <row r="968" spans="1:45" x14ac:dyDescent="0.2">
      <c r="A968">
        <v>64104</v>
      </c>
      <c r="B968" t="s">
        <v>1336</v>
      </c>
      <c r="C968" s="783">
        <v>44196</v>
      </c>
      <c r="D968">
        <v>2020</v>
      </c>
      <c r="E968" t="s">
        <v>7</v>
      </c>
      <c r="F968" t="s">
        <v>28</v>
      </c>
      <c r="G968" s="912">
        <v>33.699708999999999</v>
      </c>
      <c r="H968" s="912">
        <v>-115.221825</v>
      </c>
      <c r="I968" s="912">
        <v>5.87737</v>
      </c>
      <c r="J968" t="s">
        <v>74</v>
      </c>
      <c r="K968" t="s">
        <v>479</v>
      </c>
      <c r="L968" s="912">
        <v>135.9</v>
      </c>
      <c r="M968">
        <v>100</v>
      </c>
      <c r="N968" s="912">
        <v>1.359</v>
      </c>
      <c r="O968" t="s">
        <v>127</v>
      </c>
      <c r="P968" t="s">
        <v>470</v>
      </c>
      <c r="Q968" t="s">
        <v>127</v>
      </c>
      <c r="R968">
        <v>180</v>
      </c>
      <c r="Y968">
        <v>19.489999999999998</v>
      </c>
      <c r="Z968">
        <v>4.32</v>
      </c>
      <c r="AA968">
        <v>36.58</v>
      </c>
      <c r="AB968">
        <v>27.32</v>
      </c>
      <c r="AC968" s="784">
        <v>28.765652869687621</v>
      </c>
      <c r="AD968" s="1150"/>
      <c r="AE968" s="1150"/>
      <c r="AF968" s="1150"/>
      <c r="AG968" s="1150"/>
      <c r="AH968" s="1150"/>
      <c r="AI968" s="1150"/>
      <c r="AJ968" s="1150"/>
      <c r="AK968" s="1150"/>
      <c r="AL968" s="1150"/>
      <c r="AM968" s="1150"/>
      <c r="AN968" s="1150"/>
      <c r="AO968" s="1150"/>
      <c r="AP968" s="1150"/>
      <c r="AQ968" s="1150">
        <v>0.34124543378995398</v>
      </c>
      <c r="AR968" s="1150">
        <v>0.35994748858447401</v>
      </c>
      <c r="AS968" s="1150">
        <v>0.31493493150684898</v>
      </c>
    </row>
    <row r="969" spans="1:45" x14ac:dyDescent="0.2">
      <c r="A969">
        <v>63351</v>
      </c>
      <c r="B969" t="s">
        <v>1333</v>
      </c>
      <c r="C969" s="783">
        <v>44196</v>
      </c>
      <c r="D969">
        <v>2020</v>
      </c>
      <c r="E969" t="s">
        <v>2</v>
      </c>
      <c r="F969" t="s">
        <v>15</v>
      </c>
      <c r="G969" s="912">
        <v>31.887710999999999</v>
      </c>
      <c r="H969" s="912">
        <v>-100.837581</v>
      </c>
      <c r="I969" s="912">
        <v>5.2773099999999999</v>
      </c>
      <c r="J969" t="s">
        <v>74</v>
      </c>
      <c r="K969" t="s">
        <v>485</v>
      </c>
      <c r="L969" s="912">
        <v>150</v>
      </c>
      <c r="M969">
        <v>115</v>
      </c>
      <c r="N969" s="912">
        <v>1.3043478260869565</v>
      </c>
      <c r="O969" t="s">
        <v>127</v>
      </c>
      <c r="P969" t="s">
        <v>470</v>
      </c>
      <c r="Q969" t="s">
        <v>127</v>
      </c>
      <c r="R969">
        <v>180</v>
      </c>
      <c r="Y969">
        <v>65.77</v>
      </c>
      <c r="AA969">
        <v>33.4</v>
      </c>
      <c r="AB969">
        <v>25.5</v>
      </c>
      <c r="AC969" s="784"/>
      <c r="AD969" s="1150"/>
      <c r="AE969" s="1150"/>
      <c r="AF969" s="1150"/>
      <c r="AG969" s="1150"/>
      <c r="AH969" s="1150"/>
      <c r="AI969" s="1150"/>
      <c r="AJ969" s="1150"/>
      <c r="AK969" s="1150"/>
      <c r="AL969" s="1150"/>
      <c r="AM969" s="1150"/>
      <c r="AN969" s="1150"/>
      <c r="AO969" s="1150"/>
      <c r="AP969" s="1150"/>
      <c r="AQ969" s="1150">
        <v>0.27910164780623298</v>
      </c>
      <c r="AR969" s="1150">
        <v>0.27273575540996597</v>
      </c>
      <c r="AS969" s="1150">
        <v>0.284638673813778</v>
      </c>
    </row>
    <row r="970" spans="1:45" x14ac:dyDescent="0.2">
      <c r="A970">
        <v>63273</v>
      </c>
      <c r="B970" t="s">
        <v>1332</v>
      </c>
      <c r="C970" s="783">
        <v>44074</v>
      </c>
      <c r="D970">
        <v>2020</v>
      </c>
      <c r="E970" t="s">
        <v>2</v>
      </c>
      <c r="F970" t="s">
        <v>15</v>
      </c>
      <c r="G970" s="912">
        <v>29.242304000000001</v>
      </c>
      <c r="H970" s="912">
        <v>-95.658141000000001</v>
      </c>
      <c r="I970" s="912">
        <v>4.6411470000000001</v>
      </c>
      <c r="J970" t="s">
        <v>74</v>
      </c>
      <c r="K970" t="s">
        <v>485</v>
      </c>
      <c r="L970" s="912">
        <v>162.4</v>
      </c>
      <c r="M970">
        <v>120</v>
      </c>
      <c r="N970" s="912">
        <v>1.3533333333333333</v>
      </c>
      <c r="O970" t="s">
        <v>127</v>
      </c>
      <c r="P970" t="s">
        <v>470</v>
      </c>
      <c r="Q970" t="s">
        <v>127</v>
      </c>
      <c r="R970">
        <v>180</v>
      </c>
      <c r="Y970">
        <v>63.84</v>
      </c>
      <c r="AA970">
        <v>57.76</v>
      </c>
      <c r="AB970">
        <v>43.53</v>
      </c>
      <c r="AC970" s="784"/>
      <c r="AD970" s="1150"/>
      <c r="AE970" s="1150"/>
      <c r="AF970" s="1150"/>
      <c r="AG970" s="1150"/>
      <c r="AH970" s="1150"/>
      <c r="AI970" s="1150"/>
      <c r="AJ970" s="1150"/>
      <c r="AK970" s="1150"/>
      <c r="AL970" s="1150"/>
      <c r="AM970" s="1150"/>
      <c r="AN970" s="1150"/>
      <c r="AO970" s="1150"/>
      <c r="AP970" s="1150"/>
      <c r="AQ970" s="1150">
        <v>0.21857496194824899</v>
      </c>
      <c r="AR970" s="1150">
        <v>0.225075152207001</v>
      </c>
      <c r="AS970" s="1150">
        <v>0.18266742770167399</v>
      </c>
    </row>
    <row r="971" spans="1:45" x14ac:dyDescent="0.2">
      <c r="A971">
        <v>62470</v>
      </c>
      <c r="B971" t="s">
        <v>1331</v>
      </c>
      <c r="C971" s="783">
        <v>44135</v>
      </c>
      <c r="D971">
        <v>2020</v>
      </c>
      <c r="E971" t="s">
        <v>72</v>
      </c>
      <c r="F971" t="s">
        <v>259</v>
      </c>
      <c r="G971" s="912">
        <v>37.638601999999999</v>
      </c>
      <c r="H971" s="912">
        <v>-113.637101</v>
      </c>
      <c r="I971" s="912">
        <v>5.4006239999999996</v>
      </c>
      <c r="J971" t="s">
        <v>74</v>
      </c>
      <c r="K971" t="s">
        <v>485</v>
      </c>
      <c r="L971" s="912">
        <v>156.30000000000001</v>
      </c>
      <c r="M971">
        <v>122</v>
      </c>
      <c r="N971" s="912">
        <v>1.2811475409836066</v>
      </c>
      <c r="O971" t="s">
        <v>127</v>
      </c>
      <c r="P971" t="s">
        <v>470</v>
      </c>
      <c r="Q971" t="s">
        <v>127</v>
      </c>
      <c r="R971">
        <v>180</v>
      </c>
      <c r="Y971">
        <v>28.42</v>
      </c>
      <c r="Z971">
        <v>9.61</v>
      </c>
      <c r="AA971">
        <v>43.16</v>
      </c>
      <c r="AB971">
        <v>31.56</v>
      </c>
      <c r="AC971" s="784">
        <v>24.313547510553441</v>
      </c>
      <c r="AD971" s="1150"/>
      <c r="AE971" s="1150"/>
      <c r="AF971" s="1150"/>
      <c r="AG971" s="1150"/>
      <c r="AH971" s="1150"/>
      <c r="AI971" s="1150"/>
      <c r="AJ971" s="1150"/>
      <c r="AK971" s="1150"/>
      <c r="AL971" s="1150"/>
      <c r="AM971" s="1150"/>
      <c r="AN971" s="1150"/>
      <c r="AO971" s="1150"/>
      <c r="AP971" s="1150"/>
      <c r="AQ971" s="1150">
        <v>0.310055019088255</v>
      </c>
      <c r="AR971" s="1150">
        <v>0.30998484167976598</v>
      </c>
      <c r="AS971" s="1150">
        <v>0.308640242533123</v>
      </c>
    </row>
    <row r="972" spans="1:45" x14ac:dyDescent="0.2">
      <c r="A972">
        <v>62178</v>
      </c>
      <c r="B972" t="s">
        <v>1330</v>
      </c>
      <c r="C972" s="783">
        <v>44196</v>
      </c>
      <c r="D972">
        <v>2020</v>
      </c>
      <c r="E972" t="s">
        <v>7</v>
      </c>
      <c r="F972" t="s">
        <v>28</v>
      </c>
      <c r="G972" s="912">
        <v>33.699708999999999</v>
      </c>
      <c r="H972" s="912">
        <v>-115.221825</v>
      </c>
      <c r="I972" s="912">
        <v>5.87737</v>
      </c>
      <c r="J972" t="s">
        <v>74</v>
      </c>
      <c r="K972" t="s">
        <v>479</v>
      </c>
      <c r="L972" s="912">
        <v>173.4</v>
      </c>
      <c r="M972">
        <v>125</v>
      </c>
      <c r="N972" s="912">
        <v>1.3872</v>
      </c>
      <c r="O972" t="s">
        <v>127</v>
      </c>
      <c r="P972" t="s">
        <v>470</v>
      </c>
      <c r="Q972" t="s">
        <v>127</v>
      </c>
      <c r="R972">
        <v>180</v>
      </c>
      <c r="Y972">
        <v>19.55</v>
      </c>
      <c r="Z972">
        <v>5.0199999999999996</v>
      </c>
      <c r="AA972">
        <v>41.86</v>
      </c>
      <c r="AB972">
        <v>31.43</v>
      </c>
      <c r="AC972" s="784">
        <v>30.313749329442391</v>
      </c>
      <c r="AD972" s="1150"/>
      <c r="AE972" s="1150"/>
      <c r="AF972" s="1150"/>
      <c r="AG972" s="1150"/>
      <c r="AH972" s="1150"/>
      <c r="AI972" s="1150"/>
      <c r="AJ972" s="1150"/>
      <c r="AK972" s="1150"/>
      <c r="AL972" s="1150"/>
      <c r="AM972" s="1150"/>
      <c r="AN972" s="1150"/>
      <c r="AO972" s="1150"/>
      <c r="AP972" s="1150"/>
      <c r="AQ972" s="1150">
        <v>0.30390776255707702</v>
      </c>
      <c r="AR972" s="1150">
        <v>0.24571963470319599</v>
      </c>
      <c r="AS972" s="1150">
        <v>0.271095890410958</v>
      </c>
    </row>
    <row r="973" spans="1:45" x14ac:dyDescent="0.2">
      <c r="A973">
        <v>60777</v>
      </c>
      <c r="B973" t="s">
        <v>1329</v>
      </c>
      <c r="C973" s="783">
        <v>44196</v>
      </c>
      <c r="D973">
        <v>2020</v>
      </c>
      <c r="E973" t="s">
        <v>7</v>
      </c>
      <c r="F973" t="s">
        <v>28</v>
      </c>
      <c r="G973" s="912">
        <v>36.241821000000002</v>
      </c>
      <c r="H973" s="912">
        <v>-119.89715099999999</v>
      </c>
      <c r="I973" s="912">
        <v>5.3183069999999999</v>
      </c>
      <c r="J973" t="s">
        <v>74</v>
      </c>
      <c r="K973" t="s">
        <v>485</v>
      </c>
      <c r="L973" s="912">
        <v>172.3</v>
      </c>
      <c r="M973">
        <v>128</v>
      </c>
      <c r="N973" s="912">
        <v>1.3460937500000001</v>
      </c>
      <c r="O973" t="s">
        <v>127</v>
      </c>
      <c r="P973" t="s">
        <v>470</v>
      </c>
      <c r="Q973" t="s">
        <v>127</v>
      </c>
      <c r="R973">
        <v>180</v>
      </c>
      <c r="S973" t="s">
        <v>582</v>
      </c>
      <c r="X973">
        <v>500</v>
      </c>
      <c r="Y973">
        <v>21.19</v>
      </c>
      <c r="Z973">
        <v>5.63</v>
      </c>
      <c r="AA973">
        <v>51.09</v>
      </c>
      <c r="AB973">
        <v>37.82</v>
      </c>
      <c r="AC973" s="784">
        <v>33.149425683139199</v>
      </c>
      <c r="AD973" s="1150"/>
      <c r="AE973" s="1150"/>
      <c r="AF973" s="1150"/>
      <c r="AG973" s="1150"/>
      <c r="AH973" s="1150"/>
      <c r="AI973" s="1150"/>
      <c r="AJ973" s="1150"/>
      <c r="AK973" s="1150"/>
      <c r="AL973" s="1150"/>
      <c r="AM973" s="1150"/>
      <c r="AN973" s="1150"/>
      <c r="AO973" s="1150"/>
      <c r="AP973" s="1150"/>
      <c r="AQ973" s="1150">
        <v>0.27676316352739699</v>
      </c>
      <c r="AR973" s="1150">
        <v>0.24950146261415501</v>
      </c>
      <c r="AS973" s="1150">
        <v>0.24080871860730499</v>
      </c>
    </row>
    <row r="974" spans="1:45" x14ac:dyDescent="0.2">
      <c r="A974">
        <v>60094</v>
      </c>
      <c r="B974" t="s">
        <v>1328</v>
      </c>
      <c r="C974" s="783">
        <v>43982</v>
      </c>
      <c r="D974">
        <v>2020</v>
      </c>
      <c r="E974" t="s">
        <v>7</v>
      </c>
      <c r="F974" t="s">
        <v>28</v>
      </c>
      <c r="G974" s="912">
        <v>33.660564999999998</v>
      </c>
      <c r="H974" s="912">
        <v>-114.73624700000001</v>
      </c>
      <c r="I974" s="912">
        <v>5.7975969999999997</v>
      </c>
      <c r="J974" t="s">
        <v>74</v>
      </c>
      <c r="K974" t="s">
        <v>479</v>
      </c>
      <c r="L974" s="912">
        <v>154</v>
      </c>
      <c r="M974">
        <v>137.4</v>
      </c>
      <c r="N974" s="912">
        <v>1.1208151382823872</v>
      </c>
      <c r="O974" t="s">
        <v>127</v>
      </c>
      <c r="P974" t="s">
        <v>470</v>
      </c>
      <c r="Q974" t="s">
        <v>127</v>
      </c>
      <c r="R974">
        <v>181</v>
      </c>
      <c r="S974" t="s">
        <v>582</v>
      </c>
      <c r="T974" t="s">
        <v>1205</v>
      </c>
      <c r="U974" t="s">
        <v>2970</v>
      </c>
      <c r="V974">
        <v>2021</v>
      </c>
      <c r="W974">
        <v>115</v>
      </c>
      <c r="X974">
        <v>538.6</v>
      </c>
      <c r="Y974">
        <v>24.64</v>
      </c>
      <c r="Z974">
        <v>5.29</v>
      </c>
      <c r="AA974">
        <v>39.880000000000003</v>
      </c>
      <c r="AB974">
        <v>29.54</v>
      </c>
      <c r="AC974" s="784">
        <v>46.451944666734853</v>
      </c>
      <c r="AD974" s="1150"/>
      <c r="AE974" s="1150"/>
      <c r="AF974" s="1150"/>
      <c r="AG974" s="1150"/>
      <c r="AH974" s="1150"/>
      <c r="AI974" s="1150"/>
      <c r="AJ974" s="1150"/>
      <c r="AK974" s="1150"/>
      <c r="AL974" s="1150"/>
      <c r="AM974" s="1150"/>
      <c r="AN974" s="1150"/>
      <c r="AO974" s="1150"/>
      <c r="AP974" s="1150"/>
      <c r="AQ974" s="1150">
        <v>0.27461180538866098</v>
      </c>
      <c r="AR974" s="1150">
        <v>0.26922197521963198</v>
      </c>
      <c r="AS974" s="1150">
        <v>0.256835191056343</v>
      </c>
    </row>
    <row r="975" spans="1:45" x14ac:dyDescent="0.2">
      <c r="A975">
        <v>60095</v>
      </c>
      <c r="B975" t="s">
        <v>1327</v>
      </c>
      <c r="C975" s="783">
        <v>44165</v>
      </c>
      <c r="D975">
        <v>2020</v>
      </c>
      <c r="E975" t="s">
        <v>7</v>
      </c>
      <c r="F975" t="s">
        <v>28</v>
      </c>
      <c r="G975" s="912">
        <v>33.660170999999998</v>
      </c>
      <c r="H975" s="912">
        <v>-114.73619100000001</v>
      </c>
      <c r="I975" s="912">
        <v>5.7975969999999997</v>
      </c>
      <c r="J975" t="s">
        <v>74</v>
      </c>
      <c r="K975" t="s">
        <v>479</v>
      </c>
      <c r="L975" s="912">
        <v>154</v>
      </c>
      <c r="M975">
        <v>137.4</v>
      </c>
      <c r="N975" s="912">
        <v>1.1208151382823872</v>
      </c>
      <c r="O975" t="s">
        <v>127</v>
      </c>
      <c r="P975" t="s">
        <v>470</v>
      </c>
      <c r="Q975" t="s">
        <v>127</v>
      </c>
      <c r="R975">
        <v>181</v>
      </c>
      <c r="S975" t="s">
        <v>582</v>
      </c>
      <c r="T975" t="s">
        <v>1205</v>
      </c>
      <c r="U975" t="s">
        <v>2970</v>
      </c>
      <c r="V975">
        <v>2022</v>
      </c>
      <c r="W975">
        <v>47</v>
      </c>
      <c r="X975">
        <v>47</v>
      </c>
      <c r="Y975">
        <v>24.64</v>
      </c>
      <c r="Z975">
        <v>5.38</v>
      </c>
      <c r="AA975">
        <v>35.33</v>
      </c>
      <c r="AB975">
        <v>26.55</v>
      </c>
      <c r="AC975" s="784">
        <v>30.230312768516566</v>
      </c>
      <c r="AD975" s="1150"/>
      <c r="AE975" s="1150"/>
      <c r="AF975" s="1150"/>
      <c r="AG975" s="1150"/>
      <c r="AH975" s="1150"/>
      <c r="AI975" s="1150"/>
      <c r="AJ975" s="1150"/>
      <c r="AK975" s="1150"/>
      <c r="AL975" s="1150"/>
      <c r="AM975" s="1150"/>
      <c r="AN975" s="1150"/>
      <c r="AO975" s="1150"/>
      <c r="AP975" s="1150"/>
      <c r="AQ975" s="1150">
        <v>0.31078808664499802</v>
      </c>
      <c r="AR975" s="1150">
        <v>0.29626278638511599</v>
      </c>
      <c r="AS975" s="1150">
        <v>0.25268356230849498</v>
      </c>
    </row>
    <row r="976" spans="1:45" x14ac:dyDescent="0.2">
      <c r="A976">
        <v>62015</v>
      </c>
      <c r="B976" t="s">
        <v>1326</v>
      </c>
      <c r="C976" s="783">
        <v>44165</v>
      </c>
      <c r="D976">
        <v>2020</v>
      </c>
      <c r="E976" t="s">
        <v>7</v>
      </c>
      <c r="F976" t="s">
        <v>28</v>
      </c>
      <c r="G976" s="912">
        <v>36.213531000000003</v>
      </c>
      <c r="H976" s="912">
        <v>-119.892171</v>
      </c>
      <c r="I976" s="912">
        <v>5.3183069999999999</v>
      </c>
      <c r="J976" t="s">
        <v>74</v>
      </c>
      <c r="K976" t="s">
        <v>479</v>
      </c>
      <c r="L976" s="912">
        <v>210</v>
      </c>
      <c r="M976">
        <v>150</v>
      </c>
      <c r="N976" s="912">
        <v>1.4</v>
      </c>
      <c r="O976" t="s">
        <v>127</v>
      </c>
      <c r="P976" t="s">
        <v>470</v>
      </c>
      <c r="Q976" t="s">
        <v>127</v>
      </c>
      <c r="R976">
        <v>179</v>
      </c>
      <c r="Y976">
        <v>21.28</v>
      </c>
      <c r="Z976">
        <v>4.67</v>
      </c>
      <c r="AA976">
        <v>44.56</v>
      </c>
      <c r="AB976">
        <v>33</v>
      </c>
      <c r="AC976" s="784">
        <v>29.682598159618841</v>
      </c>
      <c r="AD976" s="1150"/>
      <c r="AE976" s="1150"/>
      <c r="AF976" s="1150"/>
      <c r="AG976" s="1150"/>
      <c r="AH976" s="1150"/>
      <c r="AI976" s="1150"/>
      <c r="AJ976" s="1150"/>
      <c r="AK976" s="1150"/>
      <c r="AL976" s="1150"/>
      <c r="AM976" s="1150"/>
      <c r="AN976" s="1150"/>
      <c r="AO976" s="1150"/>
      <c r="AP976" s="1150"/>
      <c r="AQ976" s="1150">
        <v>0.29995129375951202</v>
      </c>
      <c r="AR976" s="1150">
        <v>0.27331126331811201</v>
      </c>
      <c r="AS976" s="1150">
        <v>0.29026179604261798</v>
      </c>
    </row>
    <row r="977" spans="1:45" x14ac:dyDescent="0.2">
      <c r="A977">
        <v>62933</v>
      </c>
      <c r="B977" t="s">
        <v>1324</v>
      </c>
      <c r="C977" s="783">
        <v>44042</v>
      </c>
      <c r="D977">
        <v>2020</v>
      </c>
      <c r="E977" t="s">
        <v>2</v>
      </c>
      <c r="F977" t="s">
        <v>15</v>
      </c>
      <c r="G977" s="912">
        <v>31.708970999999998</v>
      </c>
      <c r="H977" s="912">
        <v>-102.692171</v>
      </c>
      <c r="I977" s="912">
        <v>5.5451920000000001</v>
      </c>
      <c r="J977" t="s">
        <v>74</v>
      </c>
      <c r="K977" t="s">
        <v>479</v>
      </c>
      <c r="L977" s="912">
        <v>193</v>
      </c>
      <c r="M977">
        <v>150</v>
      </c>
      <c r="N977" s="912">
        <v>1.2866666666666666</v>
      </c>
      <c r="O977" t="s">
        <v>127</v>
      </c>
      <c r="P977" t="s">
        <v>470</v>
      </c>
      <c r="Q977" t="s">
        <v>127</v>
      </c>
      <c r="R977">
        <v>164</v>
      </c>
      <c r="Y977">
        <v>65.33</v>
      </c>
      <c r="AA977">
        <v>39.32</v>
      </c>
      <c r="AB977">
        <v>29.83</v>
      </c>
      <c r="AC977" s="784"/>
      <c r="AD977" s="1150"/>
      <c r="AE977" s="1150"/>
      <c r="AF977" s="1150"/>
      <c r="AG977" s="1150"/>
      <c r="AH977" s="1150"/>
      <c r="AI977" s="1150"/>
      <c r="AJ977" s="1150"/>
      <c r="AK977" s="1150"/>
      <c r="AL977" s="1150"/>
      <c r="AM977" s="1150"/>
      <c r="AN977" s="1150"/>
      <c r="AO977" s="1150"/>
      <c r="AP977" s="1150"/>
      <c r="AQ977" s="1150">
        <v>0.25698782343987803</v>
      </c>
      <c r="AR977" s="1150">
        <v>0.24894368340943601</v>
      </c>
      <c r="AS977" s="1150">
        <v>0.247882800608828</v>
      </c>
    </row>
    <row r="978" spans="1:45" x14ac:dyDescent="0.2">
      <c r="A978">
        <v>63105</v>
      </c>
      <c r="B978" t="s">
        <v>1325</v>
      </c>
      <c r="C978" s="783">
        <v>44165</v>
      </c>
      <c r="D978">
        <v>2020</v>
      </c>
      <c r="E978" t="s">
        <v>4</v>
      </c>
      <c r="F978" t="s">
        <v>417</v>
      </c>
      <c r="G978" s="912">
        <v>44.253708000000003</v>
      </c>
      <c r="H978" s="912">
        <v>-87.536845999999997</v>
      </c>
      <c r="I978" s="912">
        <v>3.802988</v>
      </c>
      <c r="J978" t="s">
        <v>74</v>
      </c>
      <c r="K978" t="s">
        <v>479</v>
      </c>
      <c r="L978" s="912">
        <v>213</v>
      </c>
      <c r="M978">
        <v>150</v>
      </c>
      <c r="N978" s="912">
        <v>1.42</v>
      </c>
      <c r="O978" t="s">
        <v>127</v>
      </c>
      <c r="P978" t="s">
        <v>470</v>
      </c>
      <c r="Q978" t="s">
        <v>127</v>
      </c>
      <c r="R978">
        <v>181</v>
      </c>
      <c r="Y978">
        <v>36.590000000000003</v>
      </c>
      <c r="Z978">
        <v>14.4</v>
      </c>
      <c r="AA978">
        <v>76.64</v>
      </c>
      <c r="AB978">
        <v>57.82</v>
      </c>
      <c r="AC978" s="784"/>
      <c r="AD978" s="1150"/>
      <c r="AE978" s="1150"/>
      <c r="AF978" s="1150"/>
      <c r="AG978" s="1150"/>
      <c r="AH978" s="1150"/>
      <c r="AI978" s="1150"/>
      <c r="AJ978" s="1150"/>
      <c r="AK978" s="1150"/>
      <c r="AL978" s="1150"/>
      <c r="AM978" s="1150"/>
      <c r="AN978" s="1150"/>
      <c r="AO978" s="1150"/>
      <c r="AP978" s="1150"/>
      <c r="AQ978" s="1150">
        <v>0.149785388127853</v>
      </c>
      <c r="AR978" s="1150">
        <v>0.14444748858447401</v>
      </c>
      <c r="AS978" s="1150">
        <v>0.14680365296803599</v>
      </c>
    </row>
    <row r="979" spans="1:45" x14ac:dyDescent="0.2">
      <c r="A979">
        <v>63519</v>
      </c>
      <c r="B979" t="s">
        <v>1323</v>
      </c>
      <c r="C979" s="783">
        <v>44012</v>
      </c>
      <c r="D979">
        <v>2020</v>
      </c>
      <c r="E979" t="s">
        <v>2</v>
      </c>
      <c r="F979" t="s">
        <v>15</v>
      </c>
      <c r="G979" s="912">
        <v>31.257501000000001</v>
      </c>
      <c r="H979" s="912">
        <v>-102.320481</v>
      </c>
      <c r="I979" s="912">
        <v>5.5080619999999998</v>
      </c>
      <c r="J979" t="s">
        <v>74</v>
      </c>
      <c r="K979" t="s">
        <v>479</v>
      </c>
      <c r="L979" s="912">
        <v>212.59280000000001</v>
      </c>
      <c r="M979">
        <v>152.5</v>
      </c>
      <c r="N979" s="912">
        <v>1.3940511475409836</v>
      </c>
      <c r="O979" t="s">
        <v>127</v>
      </c>
      <c r="P979" t="s">
        <v>470</v>
      </c>
      <c r="Q979" t="s">
        <v>127</v>
      </c>
      <c r="R979">
        <v>180</v>
      </c>
      <c r="Y979">
        <v>64.5</v>
      </c>
      <c r="AA979">
        <v>25.67</v>
      </c>
      <c r="AB979">
        <v>20.41</v>
      </c>
      <c r="AC979" s="784"/>
      <c r="AD979" s="1150"/>
      <c r="AE979" s="1150"/>
      <c r="AF979" s="1150"/>
      <c r="AG979" s="1150"/>
      <c r="AH979" s="1150"/>
      <c r="AI979" s="1150"/>
      <c r="AJ979" s="1150"/>
      <c r="AK979" s="1150"/>
      <c r="AL979" s="1150"/>
      <c r="AM979" s="1150"/>
      <c r="AN979" s="1150"/>
      <c r="AO979" s="1150"/>
      <c r="AP979" s="1150"/>
      <c r="AQ979" s="1150">
        <v>0.29075114155251103</v>
      </c>
      <c r="AR979" s="1150">
        <v>0.32983257229832502</v>
      </c>
      <c r="AS979" s="1150">
        <v>0.30436035631409503</v>
      </c>
    </row>
    <row r="980" spans="1:45" x14ac:dyDescent="0.2">
      <c r="A980">
        <v>61353</v>
      </c>
      <c r="B980" t="s">
        <v>1322</v>
      </c>
      <c r="C980" s="783">
        <v>43861</v>
      </c>
      <c r="D980">
        <v>2020</v>
      </c>
      <c r="E980" t="s">
        <v>7</v>
      </c>
      <c r="F980" t="s">
        <v>28</v>
      </c>
      <c r="G980" s="912">
        <v>32.668500999999999</v>
      </c>
      <c r="H980" s="912">
        <v>-115.62920099999999</v>
      </c>
      <c r="I980" s="912">
        <v>5.6630149999999997</v>
      </c>
      <c r="J980" t="s">
        <v>74</v>
      </c>
      <c r="K980" t="s">
        <v>485</v>
      </c>
      <c r="L980" s="912">
        <v>199.6</v>
      </c>
      <c r="M980">
        <v>153.5</v>
      </c>
      <c r="N980" s="912">
        <v>1.3003257328990228</v>
      </c>
      <c r="O980" t="s">
        <v>127</v>
      </c>
      <c r="P980" t="s">
        <v>470</v>
      </c>
      <c r="Q980" t="s">
        <v>127</v>
      </c>
      <c r="R980">
        <v>180</v>
      </c>
      <c r="Y980">
        <v>23.52</v>
      </c>
      <c r="Z980">
        <v>5.05</v>
      </c>
      <c r="AA980">
        <v>53.79</v>
      </c>
      <c r="AB980">
        <v>39.729999999999997</v>
      </c>
      <c r="AC980" s="784"/>
      <c r="AD980" s="1150"/>
      <c r="AE980" s="1150"/>
      <c r="AF980" s="1150"/>
      <c r="AG980" s="1150"/>
      <c r="AH980" s="1150"/>
      <c r="AI980" s="1150"/>
      <c r="AJ980" s="1150"/>
      <c r="AK980" s="1150"/>
      <c r="AL980" s="1150"/>
      <c r="AM980" s="1150"/>
      <c r="AN980" s="1150"/>
      <c r="AO980" s="1150"/>
      <c r="AP980" s="1150"/>
      <c r="AQ980" s="1150">
        <v>0.28571460443532198</v>
      </c>
      <c r="AR980" s="1150">
        <v>0.26692844287775302</v>
      </c>
      <c r="AS980" s="1150">
        <v>0.22140689839810801</v>
      </c>
    </row>
    <row r="981" spans="1:45" x14ac:dyDescent="0.2">
      <c r="A981">
        <v>60827</v>
      </c>
      <c r="B981" t="s">
        <v>1321</v>
      </c>
      <c r="C981" s="783">
        <v>43861</v>
      </c>
      <c r="D981">
        <v>2020</v>
      </c>
      <c r="E981" t="s">
        <v>7</v>
      </c>
      <c r="F981" t="s">
        <v>38</v>
      </c>
      <c r="G981" s="912">
        <v>33.348841</v>
      </c>
      <c r="H981" s="912">
        <v>-112.834801</v>
      </c>
      <c r="I981" s="912">
        <v>5.8517679999999999</v>
      </c>
      <c r="J981" t="s">
        <v>74</v>
      </c>
      <c r="K981" t="s">
        <v>485</v>
      </c>
      <c r="L981" s="912">
        <v>199.2</v>
      </c>
      <c r="M981">
        <v>158</v>
      </c>
      <c r="N981" s="912">
        <v>1.2607594936708859</v>
      </c>
      <c r="O981" t="s">
        <v>127</v>
      </c>
      <c r="P981" t="s">
        <v>470</v>
      </c>
      <c r="Q981" t="s">
        <v>127</v>
      </c>
      <c r="R981">
        <v>180</v>
      </c>
      <c r="Y981">
        <v>28.78</v>
      </c>
      <c r="Z981">
        <v>4.95</v>
      </c>
      <c r="AA981">
        <v>45.99</v>
      </c>
      <c r="AB981">
        <v>33.729999999999997</v>
      </c>
      <c r="AC981" s="784">
        <v>45.260694727455622</v>
      </c>
      <c r="AD981" s="1150"/>
      <c r="AE981" s="1150"/>
      <c r="AF981" s="1150"/>
      <c r="AG981" s="1150"/>
      <c r="AH981" s="1150"/>
      <c r="AI981" s="1150"/>
      <c r="AJ981" s="1150"/>
      <c r="AK981" s="1150"/>
      <c r="AL981" s="1150"/>
      <c r="AM981" s="1150"/>
      <c r="AN981" s="1150"/>
      <c r="AO981" s="1150"/>
      <c r="AP981" s="1150"/>
      <c r="AQ981" s="1150">
        <v>0.29270405251141501</v>
      </c>
      <c r="AR981" s="1150">
        <v>0.29035602168949698</v>
      </c>
      <c r="AS981" s="1150">
        <v>0.27501083752384198</v>
      </c>
    </row>
    <row r="982" spans="1:45" x14ac:dyDescent="0.2">
      <c r="A982">
        <v>62014</v>
      </c>
      <c r="B982" t="s">
        <v>1320</v>
      </c>
      <c r="C982" s="783">
        <v>44196</v>
      </c>
      <c r="D982">
        <v>2020</v>
      </c>
      <c r="E982" t="s">
        <v>1</v>
      </c>
      <c r="F982" t="s">
        <v>33</v>
      </c>
      <c r="G982" s="912">
        <v>38.251108000000002</v>
      </c>
      <c r="H982" s="912">
        <v>-77.755436000000003</v>
      </c>
      <c r="I982" s="912">
        <v>4.2301570000000002</v>
      </c>
      <c r="J982" t="s">
        <v>74</v>
      </c>
      <c r="K982" t="s">
        <v>479</v>
      </c>
      <c r="L982" s="912">
        <v>200.1</v>
      </c>
      <c r="M982">
        <v>165</v>
      </c>
      <c r="N982" s="912">
        <v>1.2127272727272727</v>
      </c>
      <c r="O982" t="s">
        <v>127</v>
      </c>
      <c r="P982" t="s">
        <v>470</v>
      </c>
      <c r="Q982" t="s">
        <v>127</v>
      </c>
      <c r="R982">
        <v>180</v>
      </c>
      <c r="Y982">
        <v>35.07</v>
      </c>
      <c r="AA982">
        <v>55.05</v>
      </c>
      <c r="AB982">
        <v>40.72</v>
      </c>
      <c r="AC982" s="784"/>
      <c r="AD982" s="1150"/>
      <c r="AE982" s="1150"/>
      <c r="AF982" s="1150"/>
      <c r="AG982" s="1150"/>
      <c r="AH982" s="1150"/>
      <c r="AI982" s="1150"/>
      <c r="AJ982" s="1150"/>
      <c r="AK982" s="1150"/>
      <c r="AL982" s="1150"/>
      <c r="AM982" s="1150"/>
      <c r="AN982" s="1150"/>
      <c r="AO982" s="1150"/>
      <c r="AP982" s="1150"/>
      <c r="AQ982" s="1150">
        <v>0.20431645219316399</v>
      </c>
      <c r="AR982" s="1150">
        <v>0.16946589179465801</v>
      </c>
      <c r="AS982" s="1150">
        <v>0.20728033762280301</v>
      </c>
    </row>
    <row r="983" spans="1:45" x14ac:dyDescent="0.2">
      <c r="A983">
        <v>61785</v>
      </c>
      <c r="B983" t="s">
        <v>1319</v>
      </c>
      <c r="C983" s="783">
        <v>43889</v>
      </c>
      <c r="D983">
        <v>2020</v>
      </c>
      <c r="E983" t="s">
        <v>73</v>
      </c>
      <c r="F983" t="s">
        <v>35</v>
      </c>
      <c r="G983" s="912">
        <v>31.282592999999999</v>
      </c>
      <c r="H983" s="912">
        <v>-84.219024000000005</v>
      </c>
      <c r="I983" s="912">
        <v>4.7808659999999996</v>
      </c>
      <c r="J983" t="s">
        <v>74</v>
      </c>
      <c r="K983" t="s">
        <v>479</v>
      </c>
      <c r="L983" s="912">
        <v>224</v>
      </c>
      <c r="M983">
        <v>171.4</v>
      </c>
      <c r="N983" s="912">
        <v>1.3068844807467912</v>
      </c>
      <c r="O983" t="s">
        <v>127</v>
      </c>
      <c r="P983" t="s">
        <v>470</v>
      </c>
      <c r="Q983" t="s">
        <v>127</v>
      </c>
      <c r="R983">
        <v>180</v>
      </c>
      <c r="Y983">
        <v>29.39</v>
      </c>
      <c r="Z983">
        <v>33.71</v>
      </c>
      <c r="AA983">
        <v>46.27</v>
      </c>
      <c r="AB983">
        <v>34.85</v>
      </c>
      <c r="AC983" s="784"/>
      <c r="AD983" s="1150"/>
      <c r="AE983" s="1150"/>
      <c r="AF983" s="1150"/>
      <c r="AG983" s="1150"/>
      <c r="AH983" s="1150"/>
      <c r="AI983" s="1150"/>
      <c r="AJ983" s="1150"/>
      <c r="AK983" s="1150"/>
      <c r="AL983" s="1150"/>
      <c r="AM983" s="1150"/>
      <c r="AN983" s="1150"/>
      <c r="AO983" s="1150"/>
      <c r="AP983" s="1150"/>
      <c r="AQ983" s="1150">
        <v>0.24629161937948499</v>
      </c>
      <c r="AR983" s="1150">
        <v>0.248110510808117</v>
      </c>
      <c r="AS983" s="1150">
        <v>0.22439499048928199</v>
      </c>
    </row>
    <row r="984" spans="1:45" x14ac:dyDescent="0.2">
      <c r="A984">
        <v>63859</v>
      </c>
      <c r="B984" t="s">
        <v>1318</v>
      </c>
      <c r="C984" s="783">
        <v>44196</v>
      </c>
      <c r="D984">
        <v>2020</v>
      </c>
      <c r="E984" t="s">
        <v>7</v>
      </c>
      <c r="F984" t="s">
        <v>28</v>
      </c>
      <c r="G984" s="912">
        <v>34.841251</v>
      </c>
      <c r="H984" s="912">
        <v>-118.383441</v>
      </c>
      <c r="I984" s="912">
        <v>5.7757949999999996</v>
      </c>
      <c r="J984" t="s">
        <v>74</v>
      </c>
      <c r="K984" t="s">
        <v>479</v>
      </c>
      <c r="L984" s="912">
        <v>240</v>
      </c>
      <c r="M984">
        <v>192</v>
      </c>
      <c r="N984" s="912">
        <v>1.25</v>
      </c>
      <c r="O984" t="s">
        <v>127</v>
      </c>
      <c r="P984" t="s">
        <v>470</v>
      </c>
      <c r="Q984" t="s">
        <v>127</v>
      </c>
      <c r="R984">
        <v>180</v>
      </c>
      <c r="Y984">
        <v>21.58</v>
      </c>
      <c r="Z984">
        <v>4.43</v>
      </c>
      <c r="AA984">
        <v>35.14</v>
      </c>
      <c r="AB984">
        <v>26.19</v>
      </c>
      <c r="AC984" s="784">
        <v>26.729604307134174</v>
      </c>
      <c r="AD984" s="1150"/>
      <c r="AE984" s="1150"/>
      <c r="AF984" s="1150"/>
      <c r="AG984" s="1150"/>
      <c r="AH984" s="1150"/>
      <c r="AI984" s="1150"/>
      <c r="AJ984" s="1150"/>
      <c r="AK984" s="1150"/>
      <c r="AL984" s="1150"/>
      <c r="AM984" s="1150"/>
      <c r="AN984" s="1150"/>
      <c r="AO984" s="1150"/>
      <c r="AP984" s="1150"/>
      <c r="AQ984" s="1150">
        <v>0.34331418854642298</v>
      </c>
      <c r="AR984" s="1150">
        <v>0.34784294140030397</v>
      </c>
      <c r="AS984" s="1150">
        <v>0.30684693683409398</v>
      </c>
    </row>
    <row r="985" spans="1:45" x14ac:dyDescent="0.2">
      <c r="A985">
        <v>63222</v>
      </c>
      <c r="B985" t="s">
        <v>1317</v>
      </c>
      <c r="C985" s="783">
        <v>44196</v>
      </c>
      <c r="D985">
        <v>2020</v>
      </c>
      <c r="E985" t="s">
        <v>2</v>
      </c>
      <c r="F985" t="s">
        <v>15</v>
      </c>
      <c r="G985" s="912">
        <v>33.466510999999997</v>
      </c>
      <c r="H985" s="912">
        <v>-95.371950999999996</v>
      </c>
      <c r="I985" s="912">
        <v>4.5753839999999997</v>
      </c>
      <c r="J985" t="s">
        <v>74</v>
      </c>
      <c r="K985" t="s">
        <v>479</v>
      </c>
      <c r="L985" s="912">
        <v>260</v>
      </c>
      <c r="M985">
        <v>198.5</v>
      </c>
      <c r="N985" s="912">
        <v>1.3098236775818639</v>
      </c>
      <c r="O985" t="s">
        <v>127</v>
      </c>
      <c r="P985" t="s">
        <v>470</v>
      </c>
      <c r="Q985" t="s">
        <v>127</v>
      </c>
      <c r="R985">
        <v>180</v>
      </c>
      <c r="Y985">
        <v>67.78</v>
      </c>
      <c r="AA985">
        <v>46.59</v>
      </c>
      <c r="AB985">
        <v>35.06</v>
      </c>
      <c r="AC985" s="784"/>
      <c r="AD985" s="1150"/>
      <c r="AE985" s="1150"/>
      <c r="AF985" s="1150"/>
      <c r="AG985" s="1150"/>
      <c r="AH985" s="1150"/>
      <c r="AI985" s="1150"/>
      <c r="AJ985" s="1150"/>
      <c r="AK985" s="1150"/>
      <c r="AL985" s="1150"/>
      <c r="AM985" s="1150"/>
      <c r="AN985" s="1150"/>
      <c r="AO985" s="1150"/>
      <c r="AP985" s="1150"/>
      <c r="AQ985" s="1150">
        <v>0.155210885292663</v>
      </c>
      <c r="AR985" s="1150">
        <v>0.258701103021519</v>
      </c>
      <c r="AS985" s="1150">
        <v>0.23326892331757501</v>
      </c>
    </row>
    <row r="986" spans="1:45" x14ac:dyDescent="0.2">
      <c r="A986">
        <v>62141</v>
      </c>
      <c r="B986" t="s">
        <v>1316</v>
      </c>
      <c r="C986" s="783">
        <v>44012</v>
      </c>
      <c r="D986">
        <v>2020</v>
      </c>
      <c r="E986" t="s">
        <v>2</v>
      </c>
      <c r="F986" t="s">
        <v>15</v>
      </c>
      <c r="G986" s="912">
        <v>31.527151</v>
      </c>
      <c r="H986" s="912">
        <v>-100.615071</v>
      </c>
      <c r="I986" s="912">
        <v>5.1986869999999996</v>
      </c>
      <c r="J986" t="s">
        <v>74</v>
      </c>
      <c r="K986" t="s">
        <v>479</v>
      </c>
      <c r="L986" s="912">
        <v>266</v>
      </c>
      <c r="M986">
        <v>200</v>
      </c>
      <c r="N986" s="912">
        <v>1.33</v>
      </c>
      <c r="O986" t="s">
        <v>127</v>
      </c>
      <c r="P986" t="s">
        <v>470</v>
      </c>
      <c r="Q986" t="s">
        <v>127</v>
      </c>
      <c r="R986">
        <v>180</v>
      </c>
      <c r="Y986">
        <v>61.76</v>
      </c>
      <c r="AA986">
        <v>52.22</v>
      </c>
      <c r="AB986">
        <v>38.35</v>
      </c>
      <c r="AC986" s="784"/>
      <c r="AD986" s="1150"/>
      <c r="AE986" s="1150"/>
      <c r="AF986" s="1150"/>
      <c r="AG986" s="1150"/>
      <c r="AH986" s="1150"/>
      <c r="AI986" s="1150"/>
      <c r="AJ986" s="1150"/>
      <c r="AK986" s="1150"/>
      <c r="AL986" s="1150"/>
      <c r="AM986" s="1150"/>
      <c r="AN986" s="1150"/>
      <c r="AO986" s="1150"/>
      <c r="AP986" s="1150"/>
      <c r="AQ986" s="1150">
        <v>0.24103025114155199</v>
      </c>
      <c r="AR986" s="1150">
        <v>0.205780821917808</v>
      </c>
      <c r="AS986" s="1150">
        <v>0.25803881278538798</v>
      </c>
    </row>
    <row r="987" spans="1:45" x14ac:dyDescent="0.2">
      <c r="A987">
        <v>61696</v>
      </c>
      <c r="B987" t="s">
        <v>1315</v>
      </c>
      <c r="C987" s="783">
        <v>44104</v>
      </c>
      <c r="D987">
        <v>2020</v>
      </c>
      <c r="E987" t="s">
        <v>73</v>
      </c>
      <c r="F987" t="s">
        <v>35</v>
      </c>
      <c r="G987" s="912">
        <v>32.595891000000002</v>
      </c>
      <c r="H987" s="912">
        <v>-83.497300999999993</v>
      </c>
      <c r="I987" s="912">
        <v>4.6755760000000004</v>
      </c>
      <c r="J987" t="s">
        <v>74</v>
      </c>
      <c r="K987" t="s">
        <v>485</v>
      </c>
      <c r="L987" s="912">
        <v>261</v>
      </c>
      <c r="M987">
        <v>204</v>
      </c>
      <c r="N987" s="912">
        <v>1.2794117647058822</v>
      </c>
      <c r="O987" t="s">
        <v>127</v>
      </c>
      <c r="P987" t="s">
        <v>470</v>
      </c>
      <c r="Q987" t="s">
        <v>127</v>
      </c>
      <c r="R987">
        <v>180</v>
      </c>
      <c r="Y987">
        <v>29.16</v>
      </c>
      <c r="Z987">
        <v>32.9</v>
      </c>
      <c r="AA987">
        <v>49.29</v>
      </c>
      <c r="AB987">
        <v>36.96</v>
      </c>
      <c r="AC987" s="784">
        <v>26.368058862313379</v>
      </c>
      <c r="AD987" s="1150"/>
      <c r="AE987" s="1150"/>
      <c r="AF987" s="1150"/>
      <c r="AG987" s="1150"/>
      <c r="AH987" s="1150"/>
      <c r="AI987" s="1150"/>
      <c r="AJ987" s="1150"/>
      <c r="AK987" s="1150"/>
      <c r="AL987" s="1150"/>
      <c r="AM987" s="1150"/>
      <c r="AN987" s="1150"/>
      <c r="AO987" s="1150"/>
      <c r="AP987" s="1150"/>
      <c r="AQ987" s="1150">
        <v>0.248609432357417</v>
      </c>
      <c r="AR987" s="1150">
        <v>0.23732149252394999</v>
      </c>
      <c r="AS987" s="1150">
        <v>0.21163488226340699</v>
      </c>
    </row>
    <row r="988" spans="1:45" x14ac:dyDescent="0.2">
      <c r="A988">
        <v>61962</v>
      </c>
      <c r="B988" t="s">
        <v>1314</v>
      </c>
      <c r="C988" s="783">
        <v>44012</v>
      </c>
      <c r="D988">
        <v>2020</v>
      </c>
      <c r="E988" t="s">
        <v>2</v>
      </c>
      <c r="F988" t="s">
        <v>15</v>
      </c>
      <c r="G988" s="912">
        <v>32.096680999999997</v>
      </c>
      <c r="H988" s="912">
        <v>-100.172701</v>
      </c>
      <c r="I988" s="912">
        <v>5.1245469999999997</v>
      </c>
      <c r="J988" t="s">
        <v>74</v>
      </c>
      <c r="K988" t="s">
        <v>479</v>
      </c>
      <c r="L988" s="912">
        <v>280</v>
      </c>
      <c r="M988">
        <v>204.4</v>
      </c>
      <c r="N988" s="912">
        <v>1.3698630136986301</v>
      </c>
      <c r="O988" t="s">
        <v>127</v>
      </c>
      <c r="P988" t="s">
        <v>470</v>
      </c>
      <c r="Q988" t="s">
        <v>127</v>
      </c>
      <c r="R988">
        <v>180</v>
      </c>
      <c r="Y988">
        <v>66.67</v>
      </c>
      <c r="AA988">
        <v>54.25</v>
      </c>
      <c r="AB988">
        <v>40.19</v>
      </c>
      <c r="AC988" s="784"/>
      <c r="AD988" s="1150"/>
      <c r="AE988" s="1150"/>
      <c r="AF988" s="1150"/>
      <c r="AG988" s="1150"/>
      <c r="AH988" s="1150"/>
      <c r="AI988" s="1150"/>
      <c r="AJ988" s="1150"/>
      <c r="AK988" s="1150"/>
      <c r="AL988" s="1150"/>
      <c r="AM988" s="1150"/>
      <c r="AN988" s="1150"/>
      <c r="AO988" s="1150"/>
      <c r="AP988" s="1150"/>
      <c r="AQ988" s="1150">
        <v>0.240109589041095</v>
      </c>
      <c r="AR988" s="1150">
        <v>0.25722545662100399</v>
      </c>
      <c r="AS988" s="1150">
        <v>0.23088067090225001</v>
      </c>
    </row>
    <row r="989" spans="1:45" x14ac:dyDescent="0.2">
      <c r="A989">
        <v>62845</v>
      </c>
      <c r="B989" t="s">
        <v>1313</v>
      </c>
      <c r="C989" s="783">
        <v>44196</v>
      </c>
      <c r="D989">
        <v>2020</v>
      </c>
      <c r="E989" t="s">
        <v>2</v>
      </c>
      <c r="F989" t="s">
        <v>15</v>
      </c>
      <c r="G989" s="912">
        <v>32.741382999999999</v>
      </c>
      <c r="H989" s="912">
        <v>-101.621801</v>
      </c>
      <c r="I989" s="912">
        <v>5.3591899999999999</v>
      </c>
      <c r="J989" t="s">
        <v>74</v>
      </c>
      <c r="K989" t="s">
        <v>479</v>
      </c>
      <c r="L989" s="912">
        <v>287</v>
      </c>
      <c r="M989">
        <v>225</v>
      </c>
      <c r="N989" s="912">
        <v>1.2755555555555556</v>
      </c>
      <c r="O989" t="s">
        <v>127</v>
      </c>
      <c r="P989" t="s">
        <v>470</v>
      </c>
      <c r="Q989" t="s">
        <v>127</v>
      </c>
      <c r="R989">
        <v>180</v>
      </c>
      <c r="Y989">
        <v>64.319999999999993</v>
      </c>
      <c r="AA989">
        <v>37.6</v>
      </c>
      <c r="AB989">
        <v>28.53</v>
      </c>
      <c r="AC989" s="784"/>
      <c r="AD989" s="1150"/>
      <c r="AE989" s="1150"/>
      <c r="AF989" s="1150"/>
      <c r="AG989" s="1150"/>
      <c r="AH989" s="1150"/>
      <c r="AI989" s="1150"/>
      <c r="AJ989" s="1150"/>
      <c r="AK989" s="1150"/>
      <c r="AL989" s="1150"/>
      <c r="AM989" s="1150"/>
      <c r="AN989" s="1150"/>
      <c r="AO989" s="1150"/>
      <c r="AP989" s="1150"/>
      <c r="AQ989" s="1150">
        <v>0.26819228817858898</v>
      </c>
      <c r="AR989" s="1150">
        <v>0.27419939117199299</v>
      </c>
      <c r="AS989" s="1150">
        <v>0.25611922881785898</v>
      </c>
    </row>
    <row r="990" spans="1:45" x14ac:dyDescent="0.2">
      <c r="A990">
        <v>62249</v>
      </c>
      <c r="B990" t="s">
        <v>1312</v>
      </c>
      <c r="C990" s="783">
        <v>43861</v>
      </c>
      <c r="D990">
        <v>2020</v>
      </c>
      <c r="E990" t="s">
        <v>2</v>
      </c>
      <c r="F990" t="s">
        <v>15</v>
      </c>
      <c r="G990" s="912">
        <v>34.374631000000001</v>
      </c>
      <c r="H990" s="912">
        <v>-100.105783</v>
      </c>
      <c r="I990" s="912">
        <v>5.0768649999999997</v>
      </c>
      <c r="J990" t="s">
        <v>74</v>
      </c>
      <c r="K990" t="s">
        <v>479</v>
      </c>
      <c r="L990" s="912">
        <v>326.89999999999998</v>
      </c>
      <c r="M990">
        <v>240</v>
      </c>
      <c r="N990" s="912">
        <v>1.3620833333333333</v>
      </c>
      <c r="O990" t="s">
        <v>127</v>
      </c>
      <c r="P990" t="s">
        <v>470</v>
      </c>
      <c r="Q990" t="s">
        <v>127</v>
      </c>
      <c r="R990">
        <v>181</v>
      </c>
      <c r="Y990">
        <v>66.930000000000007</v>
      </c>
      <c r="AA990">
        <v>42.34</v>
      </c>
      <c r="AB990">
        <v>32.06</v>
      </c>
      <c r="AC990" s="784"/>
      <c r="AD990" s="1150"/>
      <c r="AE990" s="1150"/>
      <c r="AF990" s="1150"/>
      <c r="AG990" s="1150"/>
      <c r="AH990" s="1150"/>
      <c r="AI990" s="1150"/>
      <c r="AJ990" s="1150"/>
      <c r="AK990" s="1150"/>
      <c r="AL990" s="1150"/>
      <c r="AM990" s="1150"/>
      <c r="AN990" s="1150"/>
      <c r="AO990" s="1150"/>
      <c r="AP990" s="1150"/>
      <c r="AQ990" s="1150">
        <v>0.22534436834094301</v>
      </c>
      <c r="AR990" s="1150">
        <v>0.248048896499238</v>
      </c>
      <c r="AS990" s="1150">
        <v>0.250712043378995</v>
      </c>
    </row>
    <row r="991" spans="1:45" x14ac:dyDescent="0.2">
      <c r="A991">
        <v>62755</v>
      </c>
      <c r="B991" t="s">
        <v>1725</v>
      </c>
      <c r="C991" s="783">
        <v>44012</v>
      </c>
      <c r="D991">
        <v>2020</v>
      </c>
      <c r="E991" t="s">
        <v>2</v>
      </c>
      <c r="F991" t="s">
        <v>15</v>
      </c>
      <c r="G991" s="912">
        <v>32.312520999999997</v>
      </c>
      <c r="H991" s="912">
        <v>-102.87297100000001</v>
      </c>
      <c r="I991" s="912">
        <v>5.462815</v>
      </c>
      <c r="J991" t="s">
        <v>74</v>
      </c>
      <c r="K991" t="s">
        <v>485</v>
      </c>
      <c r="L991" s="912">
        <v>378.9</v>
      </c>
      <c r="M991">
        <v>303.60000000000002</v>
      </c>
      <c r="N991" s="912">
        <v>1.2480237154150196</v>
      </c>
      <c r="O991" t="s">
        <v>127</v>
      </c>
      <c r="P991" t="s">
        <v>470</v>
      </c>
      <c r="Q991" t="s">
        <v>127</v>
      </c>
      <c r="R991">
        <v>180</v>
      </c>
      <c r="Y991">
        <v>71.14</v>
      </c>
      <c r="AA991">
        <v>36.29</v>
      </c>
      <c r="AB991">
        <v>27.48</v>
      </c>
      <c r="AC991" s="784"/>
      <c r="AD991" s="1150"/>
      <c r="AE991" s="1150"/>
      <c r="AF991" s="1150"/>
      <c r="AG991" s="1150"/>
      <c r="AH991" s="1150"/>
      <c r="AI991" s="1150"/>
      <c r="AJ991" s="1150"/>
      <c r="AK991" s="1150"/>
      <c r="AL991" s="1150"/>
      <c r="AM991" s="1150"/>
      <c r="AN991" s="1150"/>
      <c r="AO991" s="1150"/>
      <c r="AP991" s="1150"/>
      <c r="AQ991" s="1150">
        <v>0.24986149162861401</v>
      </c>
      <c r="AR991" s="1150">
        <v>0.24005479452054701</v>
      </c>
      <c r="AS991" s="1150">
        <v>0.26780423352043298</v>
      </c>
    </row>
    <row r="992" spans="1:45" x14ac:dyDescent="0.2">
      <c r="A992">
        <v>62561</v>
      </c>
      <c r="B992" t="s">
        <v>2025</v>
      </c>
      <c r="C992" s="783">
        <v>44074</v>
      </c>
      <c r="D992">
        <v>2020</v>
      </c>
      <c r="E992" t="s">
        <v>2</v>
      </c>
      <c r="F992" t="s">
        <v>15</v>
      </c>
      <c r="G992" s="912">
        <v>31.219443999999999</v>
      </c>
      <c r="H992" s="912">
        <v>-102.192201</v>
      </c>
      <c r="I992" s="912">
        <v>5.4971800000000002</v>
      </c>
      <c r="J992" t="s">
        <v>74</v>
      </c>
      <c r="K992" t="s">
        <v>479</v>
      </c>
      <c r="L992" s="912">
        <v>497</v>
      </c>
      <c r="M992">
        <v>410</v>
      </c>
      <c r="N992" s="912">
        <v>1.2121951219512195</v>
      </c>
      <c r="O992" t="s">
        <v>127</v>
      </c>
      <c r="P992" t="s">
        <v>470</v>
      </c>
      <c r="Q992" t="s">
        <v>127</v>
      </c>
      <c r="R992">
        <v>180</v>
      </c>
      <c r="S992" t="s">
        <v>582</v>
      </c>
      <c r="T992" t="s">
        <v>1205</v>
      </c>
      <c r="U992" t="s">
        <v>2970</v>
      </c>
      <c r="V992">
        <v>2022</v>
      </c>
      <c r="W992">
        <v>57</v>
      </c>
      <c r="X992">
        <v>85.7</v>
      </c>
      <c r="Y992">
        <v>67.34</v>
      </c>
      <c r="AA992">
        <v>31.84</v>
      </c>
      <c r="AB992">
        <v>24.24</v>
      </c>
      <c r="AC992" s="784"/>
      <c r="AD992" s="1150"/>
      <c r="AE992" s="1150"/>
      <c r="AF992" s="1150"/>
      <c r="AG992" s="1150"/>
      <c r="AH992" s="1150"/>
      <c r="AI992" s="1150"/>
      <c r="AJ992" s="1150"/>
      <c r="AK992" s="1150"/>
      <c r="AL992" s="1150"/>
      <c r="AM992" s="1150"/>
      <c r="AN992" s="1150"/>
      <c r="AO992" s="1150"/>
      <c r="AP992" s="1150"/>
      <c r="AQ992" s="1150">
        <v>0.281017408675799</v>
      </c>
      <c r="AR992" s="1150">
        <v>0.288506278538812</v>
      </c>
      <c r="AS992" s="1150">
        <v>0.28195483906893798</v>
      </c>
    </row>
    <row r="993" spans="1:45" x14ac:dyDescent="0.2">
      <c r="A993">
        <v>62674</v>
      </c>
      <c r="B993" t="s">
        <v>2002</v>
      </c>
      <c r="C993" s="783">
        <v>44377</v>
      </c>
      <c r="D993">
        <v>2021</v>
      </c>
      <c r="E993" t="s">
        <v>7</v>
      </c>
      <c r="F993" t="s">
        <v>28</v>
      </c>
      <c r="G993" s="912">
        <v>34.720162000000002</v>
      </c>
      <c r="H993" s="912">
        <v>-118.322501</v>
      </c>
      <c r="I993" s="912">
        <v>5.7811769999999996</v>
      </c>
      <c r="J993" t="s">
        <v>74</v>
      </c>
      <c r="K993" t="s">
        <v>479</v>
      </c>
      <c r="L993" s="912">
        <v>6.3</v>
      </c>
      <c r="M993">
        <v>5.0010000000000003</v>
      </c>
      <c r="N993" s="912">
        <v>1.2597480503899219</v>
      </c>
      <c r="O993" t="s">
        <v>127</v>
      </c>
      <c r="P993" t="s">
        <v>470</v>
      </c>
      <c r="Q993" t="s">
        <v>127</v>
      </c>
      <c r="R993">
        <v>180</v>
      </c>
      <c r="Y993">
        <v>24.12</v>
      </c>
      <c r="Z993">
        <v>4.6399999999999997</v>
      </c>
      <c r="AC993" s="784">
        <v>31.700235658042136</v>
      </c>
      <c r="AD993" s="1150"/>
      <c r="AE993" s="1150"/>
      <c r="AF993" s="1150"/>
      <c r="AG993" s="1150"/>
      <c r="AH993" s="1150"/>
      <c r="AI993" s="1150"/>
      <c r="AJ993" s="1150"/>
      <c r="AK993" s="1150"/>
      <c r="AL993" s="1150"/>
      <c r="AM993" s="1150"/>
      <c r="AN993" s="1150"/>
      <c r="AO993" s="1150"/>
      <c r="AP993" s="1150"/>
      <c r="AQ993" s="1150"/>
      <c r="AR993" s="1150"/>
      <c r="AS993" s="1150">
        <v>0.260221928217096</v>
      </c>
    </row>
    <row r="994" spans="1:45" x14ac:dyDescent="0.2">
      <c r="A994">
        <v>62969</v>
      </c>
      <c r="B994" t="s">
        <v>1726</v>
      </c>
      <c r="C994" s="783">
        <v>44286</v>
      </c>
      <c r="D994">
        <v>2021</v>
      </c>
      <c r="E994" t="s">
        <v>6</v>
      </c>
      <c r="F994" t="s">
        <v>23</v>
      </c>
      <c r="G994" s="912">
        <v>42.139251000000002</v>
      </c>
      <c r="H994" s="912">
        <v>-71.633311000000006</v>
      </c>
      <c r="I994" s="912">
        <v>3.8290579999999999</v>
      </c>
      <c r="J994" t="s">
        <v>74</v>
      </c>
      <c r="K994" t="s">
        <v>479</v>
      </c>
      <c r="L994" s="912">
        <v>7.5016800000000003</v>
      </c>
      <c r="M994">
        <v>5.0010000000000003</v>
      </c>
      <c r="N994" s="912">
        <v>1.5000359928014397</v>
      </c>
      <c r="O994" t="s">
        <v>486</v>
      </c>
      <c r="P994" t="s">
        <v>486</v>
      </c>
      <c r="Q994">
        <v>20</v>
      </c>
      <c r="R994">
        <v>180</v>
      </c>
      <c r="S994" t="s">
        <v>582</v>
      </c>
      <c r="T994" t="s">
        <v>1205</v>
      </c>
      <c r="V994">
        <v>2021</v>
      </c>
      <c r="W994">
        <v>4</v>
      </c>
      <c r="X994">
        <v>8</v>
      </c>
      <c r="Y994">
        <v>30.09</v>
      </c>
      <c r="Z994">
        <v>3.75</v>
      </c>
      <c r="AC994" s="784"/>
      <c r="AD994" s="1150"/>
      <c r="AE994" s="1150"/>
      <c r="AF994" s="1150"/>
      <c r="AG994" s="1150"/>
      <c r="AH994" s="1150"/>
      <c r="AI994" s="1150"/>
      <c r="AJ994" s="1150"/>
      <c r="AK994" s="1150"/>
      <c r="AL994" s="1150"/>
      <c r="AM994" s="1150"/>
      <c r="AN994" s="1150"/>
      <c r="AO994" s="1150"/>
      <c r="AP994" s="1150"/>
      <c r="AQ994" s="1150"/>
      <c r="AR994" s="1150"/>
      <c r="AS994" s="1150"/>
    </row>
    <row r="995" spans="1:45" x14ac:dyDescent="0.2">
      <c r="A995">
        <v>62970</v>
      </c>
      <c r="B995" t="s">
        <v>1727</v>
      </c>
      <c r="C995" s="783">
        <v>44286</v>
      </c>
      <c r="D995">
        <v>2021</v>
      </c>
      <c r="E995" t="s">
        <v>6</v>
      </c>
      <c r="F995" t="s">
        <v>23</v>
      </c>
      <c r="G995" s="912">
        <v>42.134481000000001</v>
      </c>
      <c r="H995" s="912">
        <v>-71.629870999999994</v>
      </c>
      <c r="I995" s="912">
        <v>3.8290579999999999</v>
      </c>
      <c r="J995" t="s">
        <v>74</v>
      </c>
      <c r="K995" t="s">
        <v>479</v>
      </c>
      <c r="L995" s="912">
        <v>7.5016800000000003</v>
      </c>
      <c r="M995">
        <v>5.0010000000000003</v>
      </c>
      <c r="N995" s="912">
        <v>1.5000359928014397</v>
      </c>
      <c r="O995" t="s">
        <v>486</v>
      </c>
      <c r="P995" t="s">
        <v>486</v>
      </c>
      <c r="Q995">
        <v>25</v>
      </c>
      <c r="R995">
        <v>180</v>
      </c>
      <c r="S995" t="s">
        <v>582</v>
      </c>
      <c r="T995" t="s">
        <v>1205</v>
      </c>
      <c r="V995">
        <v>2021</v>
      </c>
      <c r="W995">
        <v>4</v>
      </c>
      <c r="X995">
        <v>8</v>
      </c>
      <c r="Y995">
        <v>30.09</v>
      </c>
      <c r="Z995">
        <v>3.64</v>
      </c>
      <c r="AC995" s="784"/>
      <c r="AD995" s="1150"/>
      <c r="AE995" s="1150"/>
      <c r="AF995" s="1150"/>
      <c r="AG995" s="1150"/>
      <c r="AH995" s="1150"/>
      <c r="AI995" s="1150"/>
      <c r="AJ995" s="1150"/>
      <c r="AK995" s="1150"/>
      <c r="AL995" s="1150"/>
      <c r="AM995" s="1150"/>
      <c r="AN995" s="1150"/>
      <c r="AO995" s="1150"/>
      <c r="AP995" s="1150"/>
      <c r="AQ995" s="1150"/>
      <c r="AR995" s="1150"/>
      <c r="AS995" s="1150"/>
    </row>
    <row r="996" spans="1:45" x14ac:dyDescent="0.2">
      <c r="A996">
        <v>62977</v>
      </c>
      <c r="B996" t="s">
        <v>1728</v>
      </c>
      <c r="C996" s="783">
        <v>44561</v>
      </c>
      <c r="D996">
        <v>2021</v>
      </c>
      <c r="E996" t="s">
        <v>6</v>
      </c>
      <c r="F996" t="s">
        <v>23</v>
      </c>
      <c r="G996" s="912">
        <v>42.111860999999998</v>
      </c>
      <c r="H996" s="912">
        <v>-71.647671000000003</v>
      </c>
      <c r="I996" s="912">
        <v>3.8290579999999999</v>
      </c>
      <c r="J996" t="s">
        <v>74</v>
      </c>
      <c r="K996" t="s">
        <v>479</v>
      </c>
      <c r="L996" s="912">
        <v>7.5</v>
      </c>
      <c r="M996">
        <v>5.0010000000000003</v>
      </c>
      <c r="N996" s="912">
        <v>1.4997000599880024</v>
      </c>
      <c r="O996" t="s">
        <v>486</v>
      </c>
      <c r="P996" t="s">
        <v>486</v>
      </c>
      <c r="Q996">
        <v>20</v>
      </c>
      <c r="R996">
        <v>180</v>
      </c>
      <c r="S996" t="s">
        <v>582</v>
      </c>
      <c r="T996" t="s">
        <v>1205</v>
      </c>
      <c r="U996" t="s">
        <v>2970</v>
      </c>
      <c r="V996">
        <v>2021</v>
      </c>
      <c r="W996">
        <v>4</v>
      </c>
      <c r="X996">
        <v>8</v>
      </c>
      <c r="Y996">
        <v>29.61</v>
      </c>
      <c r="Z996">
        <v>3.74</v>
      </c>
      <c r="AC996" s="784"/>
      <c r="AD996" s="1150"/>
      <c r="AE996" s="1150"/>
      <c r="AF996" s="1150"/>
      <c r="AG996" s="1150"/>
      <c r="AH996" s="1150"/>
      <c r="AI996" s="1150"/>
      <c r="AJ996" s="1150"/>
      <c r="AK996" s="1150"/>
      <c r="AL996" s="1150"/>
      <c r="AM996" s="1150"/>
      <c r="AN996" s="1150"/>
      <c r="AO996" s="1150"/>
      <c r="AP996" s="1150"/>
      <c r="AQ996" s="1150"/>
      <c r="AR996" s="1150"/>
      <c r="AS996" s="1150">
        <v>0.19728930926143501</v>
      </c>
    </row>
    <row r="997" spans="1:45" x14ac:dyDescent="0.2">
      <c r="A997">
        <v>62978</v>
      </c>
      <c r="B997" t="s">
        <v>1729</v>
      </c>
      <c r="C997" s="783">
        <v>44316</v>
      </c>
      <c r="D997">
        <v>2021</v>
      </c>
      <c r="E997" t="s">
        <v>6</v>
      </c>
      <c r="F997" t="s">
        <v>23</v>
      </c>
      <c r="G997" s="912">
        <v>42.113250999999998</v>
      </c>
      <c r="H997" s="912">
        <v>-71.646180999999999</v>
      </c>
      <c r="I997" s="912">
        <v>3.8290579999999999</v>
      </c>
      <c r="J997" t="s">
        <v>74</v>
      </c>
      <c r="K997" t="s">
        <v>479</v>
      </c>
      <c r="L997" s="912">
        <v>6.9</v>
      </c>
      <c r="M997">
        <v>5.0010000000000003</v>
      </c>
      <c r="N997" s="912">
        <v>1.3797240551889622</v>
      </c>
      <c r="O997" t="s">
        <v>486</v>
      </c>
      <c r="P997" t="s">
        <v>486</v>
      </c>
      <c r="Q997">
        <v>15</v>
      </c>
      <c r="R997">
        <v>180</v>
      </c>
      <c r="S997" t="s">
        <v>582</v>
      </c>
      <c r="T997" t="s">
        <v>1205</v>
      </c>
      <c r="U997" t="s">
        <v>2970</v>
      </c>
      <c r="V997">
        <v>2021</v>
      </c>
      <c r="W997">
        <v>3</v>
      </c>
      <c r="X997">
        <v>6</v>
      </c>
      <c r="Y997">
        <v>29.64</v>
      </c>
      <c r="Z997">
        <v>3.68</v>
      </c>
      <c r="AC997" s="784"/>
      <c r="AD997" s="1150"/>
      <c r="AE997" s="1150"/>
      <c r="AF997" s="1150"/>
      <c r="AG997" s="1150"/>
      <c r="AH997" s="1150"/>
      <c r="AI997" s="1150"/>
      <c r="AJ997" s="1150"/>
      <c r="AK997" s="1150"/>
      <c r="AL997" s="1150"/>
      <c r="AM997" s="1150"/>
      <c r="AN997" s="1150"/>
      <c r="AO997" s="1150"/>
      <c r="AP997" s="1150"/>
      <c r="AQ997" s="1150"/>
      <c r="AR997" s="1150"/>
      <c r="AS997" s="1150">
        <v>0.191400076149153</v>
      </c>
    </row>
    <row r="998" spans="1:45" x14ac:dyDescent="0.2">
      <c r="A998">
        <v>63475</v>
      </c>
      <c r="B998" t="s">
        <v>2003</v>
      </c>
      <c r="C998" s="783">
        <v>44407</v>
      </c>
      <c r="D998">
        <v>2021</v>
      </c>
      <c r="E998" t="s">
        <v>6</v>
      </c>
      <c r="F998" t="s">
        <v>23</v>
      </c>
      <c r="G998" s="912">
        <v>42.393121000000001</v>
      </c>
      <c r="H998" s="912">
        <v>-71.654370999999998</v>
      </c>
      <c r="I998" s="912">
        <v>3.8163939999999998</v>
      </c>
      <c r="J998" t="s">
        <v>74</v>
      </c>
      <c r="K998" t="s">
        <v>479</v>
      </c>
      <c r="L998" s="912">
        <v>7.4</v>
      </c>
      <c r="M998">
        <v>5.0010000000000003</v>
      </c>
      <c r="N998" s="912">
        <v>1.4797040591881623</v>
      </c>
      <c r="O998" t="s">
        <v>486</v>
      </c>
      <c r="P998" t="s">
        <v>486</v>
      </c>
      <c r="Q998">
        <v>25</v>
      </c>
      <c r="R998">
        <v>180</v>
      </c>
      <c r="S998" t="s">
        <v>582</v>
      </c>
      <c r="T998" t="s">
        <v>1205</v>
      </c>
      <c r="U998" t="s">
        <v>2971</v>
      </c>
      <c r="V998">
        <v>2021</v>
      </c>
      <c r="W998">
        <v>3.3</v>
      </c>
      <c r="X998">
        <v>6</v>
      </c>
      <c r="Y998">
        <v>30.23</v>
      </c>
      <c r="Z998">
        <v>3.78</v>
      </c>
      <c r="AA998">
        <v>90</v>
      </c>
      <c r="AB998">
        <v>64.72</v>
      </c>
      <c r="AC998" s="784"/>
      <c r="AD998" s="1150"/>
      <c r="AE998" s="1150"/>
      <c r="AF998" s="1150"/>
      <c r="AG998" s="1150"/>
      <c r="AH998" s="1150"/>
      <c r="AI998" s="1150"/>
      <c r="AJ998" s="1150"/>
      <c r="AK998" s="1150"/>
      <c r="AL998" s="1150"/>
      <c r="AM998" s="1150"/>
      <c r="AN998" s="1150"/>
      <c r="AO998" s="1150"/>
      <c r="AP998" s="1150"/>
      <c r="AQ998" s="1150"/>
      <c r="AR998" s="1150"/>
      <c r="AS998" s="1150">
        <v>0.20098719982030899</v>
      </c>
    </row>
    <row r="999" spans="1:45" x14ac:dyDescent="0.2">
      <c r="A999">
        <v>63805</v>
      </c>
      <c r="B999" t="s">
        <v>1730</v>
      </c>
      <c r="C999" s="783">
        <v>44469</v>
      </c>
      <c r="D999">
        <v>2021</v>
      </c>
      <c r="E999" t="s">
        <v>6</v>
      </c>
      <c r="F999" t="s">
        <v>23</v>
      </c>
      <c r="G999" s="912">
        <v>42.467891000000002</v>
      </c>
      <c r="H999" s="912">
        <v>-72.069570999999996</v>
      </c>
      <c r="I999" s="912">
        <v>3.8018209999999999</v>
      </c>
      <c r="J999" t="s">
        <v>74</v>
      </c>
      <c r="K999" t="s">
        <v>479</v>
      </c>
      <c r="L999" s="912">
        <v>7.4654999999999996</v>
      </c>
      <c r="M999">
        <v>5.0010000000000003</v>
      </c>
      <c r="N999" s="912">
        <v>1.4928014397120575</v>
      </c>
      <c r="O999" t="s">
        <v>127</v>
      </c>
      <c r="P999" t="s">
        <v>470</v>
      </c>
      <c r="Q999" t="s">
        <v>127</v>
      </c>
      <c r="R999">
        <v>180</v>
      </c>
      <c r="S999" t="s">
        <v>582</v>
      </c>
      <c r="T999" t="s">
        <v>1205</v>
      </c>
      <c r="V999">
        <v>2021</v>
      </c>
      <c r="W999">
        <v>3.3</v>
      </c>
      <c r="X999">
        <v>6.6</v>
      </c>
      <c r="Y999">
        <v>30.7</v>
      </c>
      <c r="Z999">
        <v>4.2300000000000004</v>
      </c>
      <c r="AC999" s="784"/>
      <c r="AD999" s="1150"/>
      <c r="AE999" s="1150"/>
      <c r="AF999" s="1150"/>
      <c r="AG999" s="1150"/>
      <c r="AH999" s="1150"/>
      <c r="AI999" s="1150"/>
      <c r="AJ999" s="1150"/>
      <c r="AK999" s="1150"/>
      <c r="AL999" s="1150"/>
      <c r="AM999" s="1150"/>
      <c r="AN999" s="1150"/>
      <c r="AO999" s="1150"/>
      <c r="AP999" s="1150"/>
      <c r="AQ999" s="1150"/>
      <c r="AR999" s="1150"/>
      <c r="AS999" s="1150">
        <v>0.16222782840692099</v>
      </c>
    </row>
    <row r="1000" spans="1:45" x14ac:dyDescent="0.2">
      <c r="A1000">
        <v>64129</v>
      </c>
      <c r="B1000" t="s">
        <v>1731</v>
      </c>
      <c r="C1000" s="783">
        <v>44377</v>
      </c>
      <c r="D1000">
        <v>2021</v>
      </c>
      <c r="E1000" t="s">
        <v>6</v>
      </c>
      <c r="F1000" t="s">
        <v>23</v>
      </c>
      <c r="G1000" s="912">
        <v>42.195960999999997</v>
      </c>
      <c r="H1000" s="912">
        <v>-72.024911000000003</v>
      </c>
      <c r="I1000" s="912">
        <v>3.836093</v>
      </c>
      <c r="J1000" t="s">
        <v>74</v>
      </c>
      <c r="K1000" t="s">
        <v>479</v>
      </c>
      <c r="L1000" s="912">
        <v>7.03</v>
      </c>
      <c r="M1000">
        <v>5.0010000000000003</v>
      </c>
      <c r="N1000" s="912">
        <v>1.4057188562287541</v>
      </c>
      <c r="O1000" t="s">
        <v>486</v>
      </c>
      <c r="P1000" t="s">
        <v>486</v>
      </c>
      <c r="Q1000">
        <v>25</v>
      </c>
      <c r="R1000">
        <v>180</v>
      </c>
      <c r="S1000" t="s">
        <v>582</v>
      </c>
      <c r="T1000" t="s">
        <v>1205</v>
      </c>
      <c r="U1000" t="s">
        <v>2971</v>
      </c>
      <c r="V1000">
        <v>2021</v>
      </c>
      <c r="W1000">
        <v>3.07</v>
      </c>
      <c r="X1000">
        <v>6.3</v>
      </c>
      <c r="Y1000">
        <v>29.88</v>
      </c>
      <c r="Z1000">
        <v>3.76</v>
      </c>
      <c r="AA1000">
        <v>54.94</v>
      </c>
      <c r="AB1000">
        <v>41.76</v>
      </c>
      <c r="AC1000" s="784"/>
      <c r="AD1000" s="1150"/>
      <c r="AE1000" s="1150"/>
      <c r="AF1000" s="1150"/>
      <c r="AG1000" s="1150"/>
      <c r="AH1000" s="1150"/>
      <c r="AI1000" s="1150"/>
      <c r="AJ1000" s="1150"/>
      <c r="AK1000" s="1150"/>
      <c r="AL1000" s="1150"/>
      <c r="AM1000" s="1150"/>
      <c r="AN1000" s="1150"/>
      <c r="AO1000" s="1150"/>
      <c r="AP1000" s="1150"/>
      <c r="AQ1000" s="1150"/>
      <c r="AR1000" s="1150"/>
      <c r="AS1000" s="1150">
        <v>0.16889316200686799</v>
      </c>
    </row>
    <row r="1001" spans="1:45" x14ac:dyDescent="0.2">
      <c r="A1001">
        <v>64147</v>
      </c>
      <c r="B1001" t="s">
        <v>1732</v>
      </c>
      <c r="C1001" s="783">
        <v>44316</v>
      </c>
      <c r="D1001">
        <v>2021</v>
      </c>
      <c r="E1001" t="s">
        <v>6</v>
      </c>
      <c r="F1001" t="s">
        <v>23</v>
      </c>
      <c r="G1001" s="912">
        <v>42.518231</v>
      </c>
      <c r="H1001" s="912">
        <v>-71.708130999999995</v>
      </c>
      <c r="I1001" s="912">
        <v>3.8013720000000002</v>
      </c>
      <c r="J1001" t="s">
        <v>74</v>
      </c>
      <c r="K1001" t="s">
        <v>479</v>
      </c>
      <c r="L1001" s="912">
        <v>7.3151999999999999</v>
      </c>
      <c r="M1001">
        <v>5.0010000000000003</v>
      </c>
      <c r="N1001" s="912">
        <v>1.4627474505098979</v>
      </c>
      <c r="O1001" t="s">
        <v>486</v>
      </c>
      <c r="P1001" t="s">
        <v>486</v>
      </c>
      <c r="Q1001">
        <v>27</v>
      </c>
      <c r="R1001">
        <v>180</v>
      </c>
      <c r="S1001" t="s">
        <v>582</v>
      </c>
      <c r="T1001" t="s">
        <v>1205</v>
      </c>
      <c r="V1001">
        <v>2021</v>
      </c>
      <c r="W1001">
        <v>3.5</v>
      </c>
      <c r="X1001">
        <v>7</v>
      </c>
      <c r="Y1001">
        <v>30.11</v>
      </c>
      <c r="Z1001">
        <v>3.8</v>
      </c>
      <c r="AC1001" s="784"/>
      <c r="AD1001" s="1150"/>
      <c r="AE1001" s="1150"/>
      <c r="AF1001" s="1150"/>
      <c r="AG1001" s="1150"/>
      <c r="AH1001" s="1150"/>
      <c r="AI1001" s="1150"/>
      <c r="AJ1001" s="1150"/>
      <c r="AK1001" s="1150"/>
      <c r="AL1001" s="1150"/>
      <c r="AM1001" s="1150"/>
      <c r="AN1001" s="1150"/>
      <c r="AO1001" s="1150"/>
      <c r="AP1001" s="1150"/>
      <c r="AQ1001" s="1150"/>
      <c r="AR1001" s="1150"/>
      <c r="AS1001" s="1150">
        <v>0.17222582880684101</v>
      </c>
    </row>
    <row r="1002" spans="1:45" x14ac:dyDescent="0.2">
      <c r="A1002">
        <v>64374</v>
      </c>
      <c r="B1002" t="s">
        <v>1733</v>
      </c>
      <c r="C1002" s="783">
        <v>44469</v>
      </c>
      <c r="D1002">
        <v>2021</v>
      </c>
      <c r="E1002" t="s">
        <v>5</v>
      </c>
      <c r="F1002" t="s">
        <v>30</v>
      </c>
      <c r="G1002" s="912">
        <v>42.551808999999999</v>
      </c>
      <c r="H1002" s="912">
        <v>-75.530927000000005</v>
      </c>
      <c r="I1002" s="912">
        <v>3.641273</v>
      </c>
      <c r="J1002" t="s">
        <v>74</v>
      </c>
      <c r="K1002" t="s">
        <v>479</v>
      </c>
      <c r="L1002" s="912">
        <v>7.5</v>
      </c>
      <c r="M1002">
        <v>5.0010000000000003</v>
      </c>
      <c r="N1002" s="912">
        <v>1.4997000599880024</v>
      </c>
      <c r="O1002" t="s">
        <v>486</v>
      </c>
      <c r="P1002" t="s">
        <v>486</v>
      </c>
      <c r="Q1002">
        <v>25</v>
      </c>
      <c r="R1002">
        <v>180</v>
      </c>
      <c r="S1002" t="s">
        <v>582</v>
      </c>
      <c r="T1002" t="s">
        <v>1205</v>
      </c>
      <c r="U1002" t="s">
        <v>2971</v>
      </c>
      <c r="V1002">
        <v>2021</v>
      </c>
      <c r="W1002">
        <v>3</v>
      </c>
      <c r="X1002">
        <v>12</v>
      </c>
      <c r="Y1002">
        <v>28.18</v>
      </c>
      <c r="Z1002">
        <v>10.33</v>
      </c>
      <c r="AA1002">
        <v>49.99</v>
      </c>
      <c r="AB1002">
        <v>39.21</v>
      </c>
      <c r="AC1002" s="784"/>
      <c r="AD1002" s="1150"/>
      <c r="AE1002" s="1150"/>
      <c r="AF1002" s="1150"/>
      <c r="AG1002" s="1150"/>
      <c r="AH1002" s="1150"/>
      <c r="AI1002" s="1150"/>
      <c r="AJ1002" s="1150"/>
      <c r="AK1002" s="1150"/>
      <c r="AL1002" s="1150"/>
      <c r="AM1002" s="1150"/>
      <c r="AN1002" s="1150"/>
      <c r="AO1002" s="1150"/>
      <c r="AP1002" s="1150"/>
      <c r="AQ1002" s="1150"/>
      <c r="AR1002" s="1150"/>
      <c r="AS1002" s="1150">
        <v>0.15811906111928201</v>
      </c>
    </row>
    <row r="1003" spans="1:45" x14ac:dyDescent="0.2">
      <c r="A1003">
        <v>64392</v>
      </c>
      <c r="B1003" t="s">
        <v>1734</v>
      </c>
      <c r="C1003" s="783">
        <v>44500</v>
      </c>
      <c r="D1003">
        <v>2021</v>
      </c>
      <c r="E1003" t="s">
        <v>3</v>
      </c>
      <c r="F1003" t="s">
        <v>54</v>
      </c>
      <c r="G1003" s="912">
        <v>35.307800999999998</v>
      </c>
      <c r="H1003" s="912">
        <v>-93.924340999999998</v>
      </c>
      <c r="I1003" s="912">
        <v>4.4592960000000001</v>
      </c>
      <c r="J1003" t="s">
        <v>74</v>
      </c>
      <c r="K1003" t="s">
        <v>479</v>
      </c>
      <c r="L1003" s="912">
        <v>6.42</v>
      </c>
      <c r="M1003">
        <v>5.0010000000000003</v>
      </c>
      <c r="N1003" s="912">
        <v>1.28374325134973</v>
      </c>
      <c r="O1003" t="s">
        <v>127</v>
      </c>
      <c r="P1003" t="s">
        <v>470</v>
      </c>
      <c r="Q1003" t="s">
        <v>127</v>
      </c>
      <c r="R1003">
        <v>180</v>
      </c>
      <c r="Y1003">
        <v>35.090000000000003</v>
      </c>
      <c r="Z1003">
        <v>27.59</v>
      </c>
      <c r="AA1003">
        <v>58.48</v>
      </c>
      <c r="AB1003">
        <v>42.73</v>
      </c>
      <c r="AC1003" s="784"/>
      <c r="AD1003" s="1150"/>
      <c r="AE1003" s="1150"/>
      <c r="AF1003" s="1150"/>
      <c r="AG1003" s="1150"/>
      <c r="AH1003" s="1150"/>
      <c r="AI1003" s="1150"/>
      <c r="AJ1003" s="1150"/>
      <c r="AK1003" s="1150"/>
      <c r="AL1003" s="1150"/>
      <c r="AM1003" s="1150"/>
      <c r="AN1003" s="1150"/>
      <c r="AO1003" s="1150"/>
      <c r="AP1003" s="1150"/>
      <c r="AQ1003" s="1150"/>
      <c r="AR1003" s="1150"/>
      <c r="AS1003" s="1150">
        <v>0.226233292154354</v>
      </c>
    </row>
    <row r="1004" spans="1:45" x14ac:dyDescent="0.2">
      <c r="A1004">
        <v>64450</v>
      </c>
      <c r="B1004" t="s">
        <v>418</v>
      </c>
      <c r="C1004" s="783">
        <v>44347</v>
      </c>
      <c r="D1004">
        <v>2021</v>
      </c>
      <c r="E1004" t="s">
        <v>1</v>
      </c>
      <c r="F1004" t="s">
        <v>52</v>
      </c>
      <c r="G1004" s="912">
        <v>36.238348999999999</v>
      </c>
      <c r="H1004" s="912">
        <v>-77.839028999999996</v>
      </c>
      <c r="I1004" s="912">
        <v>4.4081599999999996</v>
      </c>
      <c r="J1004" t="s">
        <v>74</v>
      </c>
      <c r="K1004" t="s">
        <v>479</v>
      </c>
      <c r="L1004" s="912">
        <v>6.99</v>
      </c>
      <c r="M1004">
        <v>5.0010000000000003</v>
      </c>
      <c r="N1004" s="912">
        <v>1.3977204559088181</v>
      </c>
      <c r="O1004" t="s">
        <v>486</v>
      </c>
      <c r="P1004" t="s">
        <v>486</v>
      </c>
      <c r="Q1004">
        <v>60</v>
      </c>
      <c r="R1004">
        <v>180</v>
      </c>
      <c r="S1004" t="s">
        <v>582</v>
      </c>
      <c r="T1004" t="s">
        <v>1205</v>
      </c>
      <c r="U1004" t="s">
        <v>2970</v>
      </c>
      <c r="V1004">
        <v>2021</v>
      </c>
      <c r="W1004">
        <v>10</v>
      </c>
      <c r="X1004">
        <v>10</v>
      </c>
      <c r="Y1004">
        <v>26.31</v>
      </c>
      <c r="AA1004">
        <v>42.11</v>
      </c>
      <c r="AB1004">
        <v>32.909999999999997</v>
      </c>
      <c r="AC1004" s="784"/>
      <c r="AD1004" s="1150"/>
      <c r="AE1004" s="1150"/>
      <c r="AF1004" s="1150"/>
      <c r="AG1004" s="1150"/>
      <c r="AH1004" s="1150"/>
      <c r="AI1004" s="1150"/>
      <c r="AJ1004" s="1150"/>
      <c r="AK1004" s="1150"/>
      <c r="AL1004" s="1150"/>
      <c r="AM1004" s="1150"/>
      <c r="AN1004" s="1150"/>
      <c r="AO1004" s="1150"/>
      <c r="AP1004" s="1150"/>
      <c r="AQ1004" s="1150"/>
      <c r="AR1004" s="1150"/>
      <c r="AS1004" s="1150">
        <v>0.24415208282544401</v>
      </c>
    </row>
    <row r="1005" spans="1:45" x14ac:dyDescent="0.2">
      <c r="A1005">
        <v>64627</v>
      </c>
      <c r="B1005" t="s">
        <v>1735</v>
      </c>
      <c r="C1005" s="783">
        <v>44439</v>
      </c>
      <c r="D1005">
        <v>2021</v>
      </c>
      <c r="E1005" t="s">
        <v>6</v>
      </c>
      <c r="F1005" t="s">
        <v>23</v>
      </c>
      <c r="G1005" s="912">
        <v>42.677540999999998</v>
      </c>
      <c r="H1005" s="912">
        <v>-71.450601000000006</v>
      </c>
      <c r="I1005" s="912">
        <v>3.8078479999999999</v>
      </c>
      <c r="J1005" t="s">
        <v>74</v>
      </c>
      <c r="K1005" t="s">
        <v>479</v>
      </c>
      <c r="L1005" s="912">
        <v>9.8998899999999992</v>
      </c>
      <c r="M1005">
        <v>5.0010000000000003</v>
      </c>
      <c r="N1005" s="912">
        <v>1.9795820835832831</v>
      </c>
      <c r="O1005" t="s">
        <v>127</v>
      </c>
      <c r="P1005" t="s">
        <v>470</v>
      </c>
      <c r="Q1005" t="s">
        <v>127</v>
      </c>
      <c r="R1005">
        <v>180</v>
      </c>
      <c r="S1005" t="s">
        <v>582</v>
      </c>
      <c r="T1005" t="s">
        <v>1205</v>
      </c>
      <c r="U1005" t="s">
        <v>2971</v>
      </c>
      <c r="V1005">
        <v>2021</v>
      </c>
      <c r="W1005">
        <v>3.9</v>
      </c>
      <c r="X1005">
        <v>15.366</v>
      </c>
      <c r="Y1005">
        <v>31.3</v>
      </c>
      <c r="Z1005">
        <v>4.29</v>
      </c>
      <c r="AC1005" s="784"/>
      <c r="AD1005" s="1150"/>
      <c r="AE1005" s="1150"/>
      <c r="AF1005" s="1150"/>
      <c r="AG1005" s="1150"/>
      <c r="AH1005" s="1150"/>
      <c r="AI1005" s="1150"/>
      <c r="AJ1005" s="1150"/>
      <c r="AK1005" s="1150"/>
      <c r="AL1005" s="1150"/>
      <c r="AM1005" s="1150"/>
      <c r="AN1005" s="1150"/>
      <c r="AO1005" s="1150"/>
      <c r="AP1005" s="1150"/>
      <c r="AQ1005" s="1150"/>
      <c r="AR1005" s="1150"/>
      <c r="AS1005" s="1150">
        <v>0.21639507714895301</v>
      </c>
    </row>
    <row r="1006" spans="1:45" x14ac:dyDescent="0.2">
      <c r="A1006">
        <v>64875</v>
      </c>
      <c r="B1006" t="s">
        <v>1736</v>
      </c>
      <c r="C1006" s="783">
        <v>44530</v>
      </c>
      <c r="D1006">
        <v>2021</v>
      </c>
      <c r="E1006" t="s">
        <v>6</v>
      </c>
      <c r="F1006" t="s">
        <v>23</v>
      </c>
      <c r="G1006" s="912">
        <v>41.805143999999999</v>
      </c>
      <c r="H1006" s="912">
        <v>-70.725239999999999</v>
      </c>
      <c r="I1006" s="912">
        <v>3.8484940000000001</v>
      </c>
      <c r="J1006" t="s">
        <v>74</v>
      </c>
      <c r="K1006" t="s">
        <v>479</v>
      </c>
      <c r="L1006" s="912">
        <v>7.60656</v>
      </c>
      <c r="M1006">
        <v>5.0010000000000003</v>
      </c>
      <c r="N1006" s="912">
        <v>1.5210077984403119</v>
      </c>
      <c r="O1006" t="s">
        <v>486</v>
      </c>
      <c r="P1006" t="s">
        <v>486</v>
      </c>
      <c r="Q1006">
        <v>25</v>
      </c>
      <c r="R1006">
        <v>180</v>
      </c>
      <c r="S1006" t="s">
        <v>582</v>
      </c>
      <c r="T1006" t="s">
        <v>1205</v>
      </c>
      <c r="V1006">
        <v>2021</v>
      </c>
      <c r="W1006">
        <v>3.3</v>
      </c>
      <c r="X1006">
        <v>7.2883800000000001</v>
      </c>
      <c r="Y1006">
        <v>30.18</v>
      </c>
      <c r="Z1006">
        <v>3.76</v>
      </c>
      <c r="AC1006" s="784"/>
      <c r="AD1006" s="1150"/>
      <c r="AE1006" s="1150"/>
      <c r="AF1006" s="1150"/>
      <c r="AG1006" s="1150"/>
      <c r="AH1006" s="1150"/>
      <c r="AI1006" s="1150"/>
      <c r="AJ1006" s="1150"/>
      <c r="AK1006" s="1150"/>
      <c r="AL1006" s="1150"/>
      <c r="AM1006" s="1150"/>
      <c r="AN1006" s="1150"/>
      <c r="AO1006" s="1150"/>
      <c r="AP1006" s="1150"/>
      <c r="AQ1006" s="1150"/>
      <c r="AR1006" s="1150"/>
      <c r="AS1006" s="1150">
        <v>0.11150737888951801</v>
      </c>
    </row>
    <row r="1007" spans="1:45" x14ac:dyDescent="0.2">
      <c r="A1007">
        <v>64876</v>
      </c>
      <c r="B1007" t="s">
        <v>1737</v>
      </c>
      <c r="C1007" s="783">
        <v>44500</v>
      </c>
      <c r="D1007">
        <v>2021</v>
      </c>
      <c r="E1007" t="s">
        <v>6</v>
      </c>
      <c r="F1007" t="s">
        <v>23</v>
      </c>
      <c r="G1007" s="912">
        <v>41.808546999999997</v>
      </c>
      <c r="H1007" s="912">
        <v>-70.726680000000002</v>
      </c>
      <c r="I1007" s="912">
        <v>3.8484940000000001</v>
      </c>
      <c r="J1007" t="s">
        <v>74</v>
      </c>
      <c r="K1007" t="s">
        <v>479</v>
      </c>
      <c r="L1007" s="912">
        <v>7.1954999999999991</v>
      </c>
      <c r="M1007">
        <v>5.0010000000000003</v>
      </c>
      <c r="N1007" s="912">
        <v>1.4388122375524892</v>
      </c>
      <c r="O1007" t="s">
        <v>127</v>
      </c>
      <c r="P1007" t="s">
        <v>470</v>
      </c>
      <c r="Q1007" t="s">
        <v>127</v>
      </c>
      <c r="R1007">
        <v>180</v>
      </c>
      <c r="S1007" t="s">
        <v>582</v>
      </c>
      <c r="U1007" t="s">
        <v>2971</v>
      </c>
      <c r="V1007">
        <v>2021</v>
      </c>
      <c r="W1007">
        <v>5</v>
      </c>
      <c r="X1007">
        <v>26.2624</v>
      </c>
      <c r="Y1007">
        <v>30.77</v>
      </c>
      <c r="Z1007">
        <v>4.13</v>
      </c>
      <c r="AC1007" s="784"/>
      <c r="AD1007" s="1150"/>
      <c r="AE1007" s="1150"/>
      <c r="AF1007" s="1150"/>
      <c r="AG1007" s="1150"/>
      <c r="AH1007" s="1150"/>
      <c r="AI1007" s="1150"/>
      <c r="AJ1007" s="1150"/>
      <c r="AK1007" s="1150"/>
      <c r="AL1007" s="1150"/>
      <c r="AM1007" s="1150"/>
      <c r="AN1007" s="1150"/>
      <c r="AO1007" s="1150"/>
      <c r="AP1007" s="1150"/>
      <c r="AQ1007" s="1150"/>
      <c r="AR1007" s="1150"/>
      <c r="AS1007" s="1150">
        <v>0.161291942524737</v>
      </c>
    </row>
    <row r="1008" spans="1:45" x14ac:dyDescent="0.2">
      <c r="A1008">
        <v>64970</v>
      </c>
      <c r="B1008" t="s">
        <v>1738</v>
      </c>
      <c r="C1008" s="783">
        <v>44530</v>
      </c>
      <c r="D1008">
        <v>2021</v>
      </c>
      <c r="E1008" t="s">
        <v>6</v>
      </c>
      <c r="F1008" t="s">
        <v>23</v>
      </c>
      <c r="G1008" s="912">
        <v>41.828474999999997</v>
      </c>
      <c r="H1008" s="912">
        <v>-70.721209999999999</v>
      </c>
      <c r="I1008" s="912">
        <v>3.8484940000000001</v>
      </c>
      <c r="J1008" t="s">
        <v>74</v>
      </c>
      <c r="K1008" t="s">
        <v>479</v>
      </c>
      <c r="L1008" s="912">
        <v>11.648</v>
      </c>
      <c r="M1008">
        <v>5.0010000000000003</v>
      </c>
      <c r="N1008" s="912">
        <v>2.3291341731653668</v>
      </c>
      <c r="O1008" t="s">
        <v>486</v>
      </c>
      <c r="P1008" t="s">
        <v>486</v>
      </c>
      <c r="Q1008">
        <v>25</v>
      </c>
      <c r="R1008">
        <v>180</v>
      </c>
      <c r="S1008" t="s">
        <v>582</v>
      </c>
      <c r="T1008" t="s">
        <v>1205</v>
      </c>
      <c r="V1008">
        <v>2021</v>
      </c>
      <c r="W1008">
        <v>5</v>
      </c>
      <c r="X1008">
        <v>26.5</v>
      </c>
      <c r="Y1008">
        <v>30.98</v>
      </c>
      <c r="Z1008">
        <v>4.3499999999999996</v>
      </c>
      <c r="AC1008" s="784"/>
      <c r="AD1008" s="1150"/>
      <c r="AE1008" s="1150"/>
      <c r="AF1008" s="1150"/>
      <c r="AG1008" s="1150"/>
      <c r="AH1008" s="1150"/>
      <c r="AI1008" s="1150"/>
      <c r="AJ1008" s="1150"/>
      <c r="AK1008" s="1150"/>
      <c r="AL1008" s="1150"/>
      <c r="AM1008" s="1150"/>
      <c r="AN1008" s="1150"/>
      <c r="AO1008" s="1150"/>
      <c r="AP1008" s="1150"/>
      <c r="AQ1008" s="1150"/>
      <c r="AR1008" s="1150"/>
      <c r="AS1008" s="1150">
        <v>0.29268118978943902</v>
      </c>
    </row>
    <row r="1009" spans="1:45" x14ac:dyDescent="0.2">
      <c r="A1009">
        <v>65055</v>
      </c>
      <c r="B1009" t="s">
        <v>1739</v>
      </c>
      <c r="C1009" s="783">
        <v>44561</v>
      </c>
      <c r="D1009">
        <v>2021</v>
      </c>
      <c r="E1009" t="s">
        <v>6</v>
      </c>
      <c r="F1009" t="s">
        <v>23</v>
      </c>
      <c r="G1009" s="912">
        <v>41.791701000000003</v>
      </c>
      <c r="H1009" s="912">
        <v>-70.724920999999995</v>
      </c>
      <c r="I1009" s="912">
        <v>3.8812160000000002</v>
      </c>
      <c r="J1009" t="s">
        <v>74</v>
      </c>
      <c r="K1009" t="s">
        <v>479</v>
      </c>
      <c r="L1009" s="912">
        <v>6.9537000000000004</v>
      </c>
      <c r="M1009">
        <v>5.0010000000000003</v>
      </c>
      <c r="N1009" s="912">
        <v>1.3904619076184763</v>
      </c>
      <c r="O1009" t="s">
        <v>486</v>
      </c>
      <c r="P1009" t="s">
        <v>486</v>
      </c>
      <c r="Q1009">
        <v>25</v>
      </c>
      <c r="R1009">
        <v>180</v>
      </c>
      <c r="S1009" t="s">
        <v>582</v>
      </c>
      <c r="T1009" t="s">
        <v>553</v>
      </c>
      <c r="U1009" t="s">
        <v>2971</v>
      </c>
      <c r="V1009">
        <v>2021</v>
      </c>
      <c r="W1009">
        <v>2.31</v>
      </c>
      <c r="X1009">
        <v>4.8808999999999996</v>
      </c>
      <c r="Y1009">
        <v>29.9</v>
      </c>
      <c r="Z1009">
        <v>3.73</v>
      </c>
      <c r="AC1009" s="784"/>
      <c r="AD1009" s="1150"/>
      <c r="AE1009" s="1150"/>
      <c r="AF1009" s="1150"/>
      <c r="AG1009" s="1150"/>
      <c r="AH1009" s="1150"/>
      <c r="AI1009" s="1150"/>
      <c r="AJ1009" s="1150"/>
      <c r="AK1009" s="1150"/>
      <c r="AL1009" s="1150"/>
      <c r="AM1009" s="1150"/>
      <c r="AN1009" s="1150"/>
      <c r="AO1009" s="1150"/>
      <c r="AP1009" s="1150"/>
      <c r="AQ1009" s="1150"/>
      <c r="AR1009" s="1150"/>
      <c r="AS1009" s="1150">
        <v>0.25234679091578899</v>
      </c>
    </row>
    <row r="1010" spans="1:45" x14ac:dyDescent="0.2">
      <c r="A1010">
        <v>65056</v>
      </c>
      <c r="B1010" t="s">
        <v>1740</v>
      </c>
      <c r="C1010" s="783">
        <v>44561</v>
      </c>
      <c r="D1010">
        <v>2021</v>
      </c>
      <c r="E1010" t="s">
        <v>6</v>
      </c>
      <c r="F1010" t="s">
        <v>23</v>
      </c>
      <c r="G1010" s="912">
        <v>41.799700999999999</v>
      </c>
      <c r="H1010" s="912">
        <v>-70.702921000000003</v>
      </c>
      <c r="I1010" s="912">
        <v>3.8812160000000002</v>
      </c>
      <c r="J1010" t="s">
        <v>74</v>
      </c>
      <c r="K1010" t="s">
        <v>479</v>
      </c>
      <c r="L1010" s="912">
        <v>7.4029999999999996</v>
      </c>
      <c r="M1010">
        <v>5.0010000000000003</v>
      </c>
      <c r="N1010" s="912">
        <v>1.4803039392121573</v>
      </c>
      <c r="O1010" t="s">
        <v>486</v>
      </c>
      <c r="P1010" t="s">
        <v>486</v>
      </c>
      <c r="Q1010">
        <v>25</v>
      </c>
      <c r="R1010">
        <v>180</v>
      </c>
      <c r="S1010" t="s">
        <v>582</v>
      </c>
      <c r="T1010" t="s">
        <v>1205</v>
      </c>
      <c r="U1010" t="s">
        <v>2971</v>
      </c>
      <c r="V1010">
        <v>2021</v>
      </c>
      <c r="W1010">
        <v>3.3</v>
      </c>
      <c r="X1010">
        <v>6.8840000000000003</v>
      </c>
      <c r="Y1010">
        <v>30.16</v>
      </c>
      <c r="Z1010">
        <v>3.72</v>
      </c>
      <c r="AC1010" s="784"/>
      <c r="AD1010" s="1150"/>
      <c r="AE1010" s="1150"/>
      <c r="AF1010" s="1150"/>
      <c r="AG1010" s="1150"/>
      <c r="AH1010" s="1150"/>
      <c r="AI1010" s="1150"/>
      <c r="AJ1010" s="1150"/>
      <c r="AK1010" s="1150"/>
      <c r="AL1010" s="1150"/>
      <c r="AM1010" s="1150"/>
      <c r="AN1010" s="1150"/>
      <c r="AO1010" s="1150"/>
      <c r="AP1010" s="1150"/>
      <c r="AQ1010" s="1150"/>
      <c r="AR1010" s="1150"/>
      <c r="AS1010" s="1150">
        <v>0.22326584911328201</v>
      </c>
    </row>
    <row r="1011" spans="1:45" x14ac:dyDescent="0.2">
      <c r="A1011">
        <v>65217</v>
      </c>
      <c r="B1011" t="s">
        <v>1741</v>
      </c>
      <c r="C1011" s="783">
        <v>44469</v>
      </c>
      <c r="D1011">
        <v>2021</v>
      </c>
      <c r="E1011" t="s">
        <v>5</v>
      </c>
      <c r="F1011" t="s">
        <v>30</v>
      </c>
      <c r="G1011" s="912">
        <v>41.392701000000002</v>
      </c>
      <c r="H1011" s="912">
        <v>-74.347801000000004</v>
      </c>
      <c r="I1011" s="912">
        <v>3.903241</v>
      </c>
      <c r="J1011" t="s">
        <v>74</v>
      </c>
      <c r="K1011" t="s">
        <v>479</v>
      </c>
      <c r="L1011" s="912">
        <v>6.9287399999999995</v>
      </c>
      <c r="M1011">
        <v>5.0010000000000003</v>
      </c>
      <c r="N1011" s="912">
        <v>1.3854709058188361</v>
      </c>
      <c r="O1011" t="s">
        <v>486</v>
      </c>
      <c r="P1011" t="s">
        <v>486</v>
      </c>
      <c r="Q1011">
        <v>25</v>
      </c>
      <c r="R1011">
        <v>180</v>
      </c>
      <c r="S1011" t="s">
        <v>582</v>
      </c>
      <c r="T1011" t="s">
        <v>1205</v>
      </c>
      <c r="V1011">
        <v>2021</v>
      </c>
      <c r="W1011">
        <v>4.5</v>
      </c>
      <c r="X1011">
        <v>17</v>
      </c>
      <c r="Y1011">
        <v>29.71</v>
      </c>
      <c r="Z1011">
        <v>9.58</v>
      </c>
      <c r="AC1011" s="784"/>
      <c r="AD1011" s="1150"/>
      <c r="AE1011" s="1150"/>
      <c r="AF1011" s="1150"/>
      <c r="AG1011" s="1150"/>
      <c r="AH1011" s="1150"/>
      <c r="AI1011" s="1150"/>
      <c r="AJ1011" s="1150"/>
      <c r="AK1011" s="1150"/>
      <c r="AL1011" s="1150"/>
      <c r="AM1011" s="1150"/>
      <c r="AN1011" s="1150"/>
      <c r="AO1011" s="1150"/>
      <c r="AP1011" s="1150"/>
      <c r="AQ1011" s="1150"/>
      <c r="AR1011" s="1150"/>
      <c r="AS1011" s="1150">
        <v>0.15661251311381499</v>
      </c>
    </row>
    <row r="1012" spans="1:45" x14ac:dyDescent="0.2">
      <c r="A1012">
        <v>66764</v>
      </c>
      <c r="B1012" t="s">
        <v>2769</v>
      </c>
      <c r="C1012" s="783">
        <v>44407</v>
      </c>
      <c r="D1012">
        <v>2021</v>
      </c>
      <c r="E1012" t="s">
        <v>5</v>
      </c>
      <c r="F1012" t="s">
        <v>30</v>
      </c>
      <c r="G1012" s="912">
        <v>42.85</v>
      </c>
      <c r="H1012" s="912">
        <v>-74.05</v>
      </c>
      <c r="I1012" s="912">
        <v>3.8199000000000001</v>
      </c>
      <c r="J1012" t="s">
        <v>74</v>
      </c>
      <c r="K1012" t="s">
        <v>479</v>
      </c>
      <c r="L1012" s="912">
        <v>7.6</v>
      </c>
      <c r="M1012">
        <v>5.0010000000000003</v>
      </c>
      <c r="N1012" s="912">
        <v>1.5196960607878423</v>
      </c>
      <c r="O1012" t="s">
        <v>486</v>
      </c>
      <c r="P1012" t="s">
        <v>486</v>
      </c>
      <c r="Q1012">
        <v>16</v>
      </c>
      <c r="R1012">
        <v>203</v>
      </c>
      <c r="T1012" t="s">
        <v>1205</v>
      </c>
      <c r="V1012">
        <v>2021</v>
      </c>
      <c r="W1012">
        <v>2.5</v>
      </c>
      <c r="X1012">
        <v>10</v>
      </c>
      <c r="Y1012">
        <v>33.64</v>
      </c>
      <c r="Z1012">
        <v>9.89</v>
      </c>
      <c r="AC1012" s="784"/>
      <c r="AD1012" s="1150"/>
      <c r="AE1012" s="1150"/>
      <c r="AF1012" s="1150"/>
      <c r="AG1012" s="1150"/>
      <c r="AH1012" s="1150"/>
      <c r="AI1012" s="1150"/>
      <c r="AJ1012" s="1150"/>
      <c r="AK1012" s="1150"/>
      <c r="AL1012" s="1150"/>
      <c r="AM1012" s="1150"/>
      <c r="AN1012" s="1150"/>
      <c r="AO1012" s="1150"/>
      <c r="AP1012" s="1150"/>
      <c r="AQ1012" s="1150"/>
      <c r="AR1012" s="1150"/>
      <c r="AS1012" s="1150">
        <v>0.146203635985131</v>
      </c>
    </row>
    <row r="1013" spans="1:45" x14ac:dyDescent="0.2">
      <c r="A1013">
        <v>65464</v>
      </c>
      <c r="B1013" t="s">
        <v>1742</v>
      </c>
      <c r="C1013" s="783">
        <v>44530</v>
      </c>
      <c r="D1013">
        <v>2021</v>
      </c>
      <c r="E1013" t="s">
        <v>7</v>
      </c>
      <c r="F1013" t="s">
        <v>28</v>
      </c>
      <c r="G1013" s="912">
        <v>35.501710000000003</v>
      </c>
      <c r="H1013" s="912">
        <v>-119.1129</v>
      </c>
      <c r="I1013" s="912">
        <v>5.3715869999999999</v>
      </c>
      <c r="J1013" t="s">
        <v>74</v>
      </c>
      <c r="K1013" t="s">
        <v>479</v>
      </c>
      <c r="L1013" s="912">
        <v>6.6999999999999993</v>
      </c>
      <c r="M1013">
        <v>5.0999999999999996</v>
      </c>
      <c r="N1013" s="912">
        <v>1.3137254901960784</v>
      </c>
      <c r="O1013" t="s">
        <v>127</v>
      </c>
      <c r="P1013" t="s">
        <v>470</v>
      </c>
      <c r="Q1013" t="s">
        <v>127</v>
      </c>
      <c r="R1013">
        <v>180</v>
      </c>
      <c r="Y1013">
        <v>22.66</v>
      </c>
      <c r="Z1013">
        <v>4.58</v>
      </c>
      <c r="AA1013">
        <v>56.35</v>
      </c>
      <c r="AB1013">
        <v>40.869999999999997</v>
      </c>
      <c r="AC1013" s="784"/>
      <c r="AD1013" s="1150"/>
      <c r="AE1013" s="1150"/>
      <c r="AF1013" s="1150"/>
      <c r="AG1013" s="1150"/>
      <c r="AH1013" s="1150"/>
      <c r="AI1013" s="1150"/>
      <c r="AJ1013" s="1150"/>
      <c r="AK1013" s="1150"/>
      <c r="AL1013" s="1150"/>
      <c r="AM1013" s="1150"/>
      <c r="AN1013" s="1150"/>
      <c r="AO1013" s="1150"/>
      <c r="AP1013" s="1150"/>
      <c r="AQ1013" s="1150"/>
      <c r="AR1013" s="1150"/>
      <c r="AS1013" s="1150">
        <v>0.20536753514191</v>
      </c>
    </row>
    <row r="1014" spans="1:45" x14ac:dyDescent="0.2">
      <c r="A1014">
        <v>64251</v>
      </c>
      <c r="B1014" t="s">
        <v>1743</v>
      </c>
      <c r="C1014" s="783">
        <v>44255</v>
      </c>
      <c r="D1014">
        <v>2021</v>
      </c>
      <c r="E1014" t="s">
        <v>4</v>
      </c>
      <c r="F1014" t="s">
        <v>265</v>
      </c>
      <c r="G1014" s="912">
        <v>46.189253999999998</v>
      </c>
      <c r="H1014" s="912">
        <v>-84.34545</v>
      </c>
      <c r="I1014" s="912">
        <v>3.6640739999999998</v>
      </c>
      <c r="J1014" t="s">
        <v>74</v>
      </c>
      <c r="K1014" t="s">
        <v>479</v>
      </c>
      <c r="L1014" s="912">
        <v>7.6</v>
      </c>
      <c r="M1014">
        <v>6.9</v>
      </c>
      <c r="N1014" s="912">
        <v>1.1014492753623186</v>
      </c>
      <c r="O1014" t="s">
        <v>486</v>
      </c>
      <c r="P1014" t="s">
        <v>486</v>
      </c>
      <c r="Q1014">
        <v>35</v>
      </c>
      <c r="R1014">
        <v>180</v>
      </c>
      <c r="Y1014">
        <v>37.43</v>
      </c>
      <c r="Z1014">
        <v>16.309999999999999</v>
      </c>
      <c r="AA1014">
        <v>54.46</v>
      </c>
      <c r="AB1014">
        <v>41.39</v>
      </c>
      <c r="AC1014" s="784"/>
      <c r="AD1014" s="1150"/>
      <c r="AE1014" s="1150"/>
      <c r="AF1014" s="1150"/>
      <c r="AG1014" s="1150"/>
      <c r="AH1014" s="1150"/>
      <c r="AI1014" s="1150"/>
      <c r="AJ1014" s="1150"/>
      <c r="AK1014" s="1150"/>
      <c r="AL1014" s="1150"/>
      <c r="AM1014" s="1150"/>
      <c r="AN1014" s="1150"/>
      <c r="AO1014" s="1150"/>
      <c r="AP1014" s="1150"/>
      <c r="AQ1014" s="1150"/>
      <c r="AR1014" s="1150">
        <v>0.14520878829991299</v>
      </c>
      <c r="AS1014" s="1150">
        <v>0.15023823704586001</v>
      </c>
    </row>
    <row r="1015" spans="1:45" x14ac:dyDescent="0.2">
      <c r="A1015">
        <v>67060</v>
      </c>
      <c r="B1015" t="s">
        <v>2768</v>
      </c>
      <c r="C1015" s="783">
        <v>44439</v>
      </c>
      <c r="D1015">
        <v>2021</v>
      </c>
      <c r="E1015" t="s">
        <v>1</v>
      </c>
      <c r="F1015" t="s">
        <v>48</v>
      </c>
      <c r="G1015" s="912">
        <v>39.818796455778397</v>
      </c>
      <c r="H1015" s="912">
        <v>-86.450331533970996</v>
      </c>
      <c r="I1015" s="912">
        <v>4.0090170000000001</v>
      </c>
      <c r="J1015" t="s">
        <v>74</v>
      </c>
      <c r="K1015" t="s">
        <v>479</v>
      </c>
      <c r="L1015" s="912">
        <v>10.199999999999999</v>
      </c>
      <c r="M1015">
        <v>7</v>
      </c>
      <c r="N1015" s="912">
        <v>1.4571428571428571</v>
      </c>
      <c r="O1015" t="s">
        <v>127</v>
      </c>
      <c r="P1015" t="s">
        <v>470</v>
      </c>
      <c r="Q1015" t="s">
        <v>127</v>
      </c>
      <c r="R1015">
        <v>180</v>
      </c>
      <c r="AC1015" s="784"/>
      <c r="AD1015" s="1150"/>
      <c r="AE1015" s="1150"/>
      <c r="AF1015" s="1150"/>
      <c r="AG1015" s="1150"/>
      <c r="AH1015" s="1150"/>
      <c r="AI1015" s="1150"/>
      <c r="AJ1015" s="1150"/>
      <c r="AK1015" s="1150"/>
      <c r="AL1015" s="1150"/>
      <c r="AM1015" s="1150"/>
      <c r="AN1015" s="1150"/>
      <c r="AO1015" s="1150"/>
      <c r="AP1015" s="1150"/>
      <c r="AQ1015" s="1150"/>
      <c r="AR1015" s="1150"/>
      <c r="AS1015" s="1150">
        <v>7.0580560991519894E-2</v>
      </c>
    </row>
    <row r="1016" spans="1:45" x14ac:dyDescent="0.2">
      <c r="A1016">
        <v>63895</v>
      </c>
      <c r="B1016" t="s">
        <v>1744</v>
      </c>
      <c r="C1016" s="783">
        <v>44377</v>
      </c>
      <c r="D1016">
        <v>2021</v>
      </c>
      <c r="E1016" t="s">
        <v>6</v>
      </c>
      <c r="F1016" t="s">
        <v>436</v>
      </c>
      <c r="G1016" s="912">
        <v>44.327561000000003</v>
      </c>
      <c r="H1016" s="912">
        <v>-69.728770999999995</v>
      </c>
      <c r="I1016" s="912">
        <v>3.7196199999999999</v>
      </c>
      <c r="J1016" t="s">
        <v>74</v>
      </c>
      <c r="K1016" t="s">
        <v>479</v>
      </c>
      <c r="L1016" s="912">
        <v>8.6999999999999993</v>
      </c>
      <c r="M1016">
        <v>7.2</v>
      </c>
      <c r="N1016" s="912">
        <v>1.2083333333333333</v>
      </c>
      <c r="O1016" t="s">
        <v>127</v>
      </c>
      <c r="P1016" t="s">
        <v>470</v>
      </c>
      <c r="Q1016" t="s">
        <v>127</v>
      </c>
      <c r="R1016">
        <v>180</v>
      </c>
      <c r="Y1016">
        <v>30.75</v>
      </c>
      <c r="Z1016">
        <v>4.05</v>
      </c>
      <c r="AA1016">
        <v>104.95</v>
      </c>
      <c r="AB1016">
        <v>77.099999999999994</v>
      </c>
      <c r="AC1016" s="784"/>
      <c r="AD1016" s="1150"/>
      <c r="AE1016" s="1150"/>
      <c r="AF1016" s="1150"/>
      <c r="AG1016" s="1150"/>
      <c r="AH1016" s="1150"/>
      <c r="AI1016" s="1150"/>
      <c r="AJ1016" s="1150"/>
      <c r="AK1016" s="1150"/>
      <c r="AL1016" s="1150"/>
      <c r="AM1016" s="1150"/>
      <c r="AN1016" s="1150"/>
      <c r="AO1016" s="1150"/>
      <c r="AP1016" s="1150"/>
      <c r="AQ1016" s="1150"/>
      <c r="AR1016" s="1150">
        <v>0.17621131405377899</v>
      </c>
      <c r="AS1016" s="1150">
        <v>0.106972983257229</v>
      </c>
    </row>
    <row r="1017" spans="1:45" x14ac:dyDescent="0.2">
      <c r="A1017">
        <v>64818</v>
      </c>
      <c r="B1017" t="s">
        <v>1745</v>
      </c>
      <c r="C1017" s="783">
        <v>44347</v>
      </c>
      <c r="D1017">
        <v>2021</v>
      </c>
      <c r="E1017" t="s">
        <v>4</v>
      </c>
      <c r="F1017" t="s">
        <v>31</v>
      </c>
      <c r="G1017" s="912">
        <v>45.416111000000001</v>
      </c>
      <c r="H1017" s="912">
        <v>-93.392820999999998</v>
      </c>
      <c r="I1017" s="912">
        <v>3.7866019999999998</v>
      </c>
      <c r="J1017" t="s">
        <v>74</v>
      </c>
      <c r="K1017" t="s">
        <v>479</v>
      </c>
      <c r="L1017" s="912">
        <v>7.3</v>
      </c>
      <c r="M1017">
        <v>7.3</v>
      </c>
      <c r="N1017" s="912">
        <v>1</v>
      </c>
      <c r="O1017" t="s">
        <v>127</v>
      </c>
      <c r="P1017" t="s">
        <v>470</v>
      </c>
      <c r="Q1017" t="s">
        <v>127</v>
      </c>
      <c r="R1017">
        <v>180</v>
      </c>
      <c r="Y1017">
        <v>36.130000000000003</v>
      </c>
      <c r="Z1017">
        <v>15.31</v>
      </c>
      <c r="AA1017">
        <v>79.489999999999995</v>
      </c>
      <c r="AB1017">
        <v>55.84</v>
      </c>
      <c r="AC1017" s="784"/>
      <c r="AD1017" s="1150"/>
      <c r="AE1017" s="1150"/>
      <c r="AF1017" s="1150"/>
      <c r="AG1017" s="1150"/>
      <c r="AH1017" s="1150"/>
      <c r="AI1017" s="1150"/>
      <c r="AJ1017" s="1150"/>
      <c r="AK1017" s="1150"/>
      <c r="AL1017" s="1150"/>
      <c r="AM1017" s="1150"/>
      <c r="AN1017" s="1150"/>
      <c r="AO1017" s="1150"/>
      <c r="AP1017" s="1150"/>
      <c r="AQ1017" s="1150"/>
      <c r="AR1017" s="1150"/>
      <c r="AS1017" s="1150"/>
    </row>
    <row r="1018" spans="1:45" x14ac:dyDescent="0.2">
      <c r="A1018">
        <v>64248</v>
      </c>
      <c r="B1018" t="s">
        <v>1746</v>
      </c>
      <c r="C1018" s="783">
        <v>44439</v>
      </c>
      <c r="D1018">
        <v>2021</v>
      </c>
      <c r="E1018" t="s">
        <v>1</v>
      </c>
      <c r="F1018" t="s">
        <v>48</v>
      </c>
      <c r="G1018" s="912">
        <v>40.082667000000001</v>
      </c>
      <c r="H1018" s="912">
        <v>-85.636080000000007</v>
      </c>
      <c r="I1018" s="912">
        <v>3.9677630000000002</v>
      </c>
      <c r="J1018" t="s">
        <v>74</v>
      </c>
      <c r="K1018" t="s">
        <v>479</v>
      </c>
      <c r="L1018" s="912">
        <v>10.38</v>
      </c>
      <c r="M1018">
        <v>7.8</v>
      </c>
      <c r="N1018" s="912">
        <v>1.3307692307692309</v>
      </c>
      <c r="O1018" t="s">
        <v>127</v>
      </c>
      <c r="P1018" t="s">
        <v>470</v>
      </c>
      <c r="Q1018" t="s">
        <v>127</v>
      </c>
      <c r="R1018">
        <v>180</v>
      </c>
      <c r="Y1018">
        <v>33.1</v>
      </c>
      <c r="AA1018">
        <v>40.85</v>
      </c>
      <c r="AB1018">
        <v>31.46</v>
      </c>
      <c r="AC1018" s="784"/>
      <c r="AD1018" s="1150"/>
      <c r="AE1018" s="1150"/>
      <c r="AF1018" s="1150"/>
      <c r="AG1018" s="1150"/>
      <c r="AH1018" s="1150"/>
      <c r="AI1018" s="1150"/>
      <c r="AJ1018" s="1150"/>
      <c r="AK1018" s="1150"/>
      <c r="AL1018" s="1150"/>
      <c r="AM1018" s="1150"/>
      <c r="AN1018" s="1150"/>
      <c r="AO1018" s="1150"/>
      <c r="AP1018" s="1150"/>
      <c r="AQ1018" s="1150"/>
      <c r="AR1018" s="1150">
        <v>0.22367111579440299</v>
      </c>
      <c r="AS1018" s="1150">
        <v>0.219353705655075</v>
      </c>
    </row>
    <row r="1019" spans="1:45" x14ac:dyDescent="0.2">
      <c r="A1019">
        <v>64244</v>
      </c>
      <c r="B1019" t="s">
        <v>1747</v>
      </c>
      <c r="C1019" s="783">
        <v>44561</v>
      </c>
      <c r="D1019">
        <v>2021</v>
      </c>
      <c r="E1019" t="s">
        <v>1</v>
      </c>
      <c r="F1019" t="s">
        <v>48</v>
      </c>
      <c r="G1019" s="912">
        <v>40.080894000000001</v>
      </c>
      <c r="H1019" s="912">
        <v>-85.641737000000006</v>
      </c>
      <c r="I1019" s="912">
        <v>3.9677630000000002</v>
      </c>
      <c r="J1019" t="s">
        <v>74</v>
      </c>
      <c r="K1019" t="s">
        <v>479</v>
      </c>
      <c r="L1019" s="912">
        <v>11.337</v>
      </c>
      <c r="M1019">
        <v>8.6999999999999993</v>
      </c>
      <c r="N1019" s="912">
        <v>1.3031034482758621</v>
      </c>
      <c r="O1019" t="s">
        <v>127</v>
      </c>
      <c r="P1019" t="s">
        <v>470</v>
      </c>
      <c r="Q1019" t="s">
        <v>127</v>
      </c>
      <c r="R1019">
        <v>180</v>
      </c>
      <c r="Y1019">
        <v>33.090000000000003</v>
      </c>
      <c r="AA1019">
        <v>47.03</v>
      </c>
      <c r="AB1019">
        <v>35.450000000000003</v>
      </c>
      <c r="AC1019" s="784"/>
      <c r="AD1019" s="1150"/>
      <c r="AE1019" s="1150"/>
      <c r="AF1019" s="1150"/>
      <c r="AG1019" s="1150"/>
      <c r="AH1019" s="1150"/>
      <c r="AI1019" s="1150"/>
      <c r="AJ1019" s="1150"/>
      <c r="AK1019" s="1150"/>
      <c r="AL1019" s="1150"/>
      <c r="AM1019" s="1150"/>
      <c r="AN1019" s="1150"/>
      <c r="AO1019" s="1150"/>
      <c r="AP1019" s="1150"/>
      <c r="AQ1019" s="1150"/>
      <c r="AR1019" s="1150">
        <v>0.22046396892877701</v>
      </c>
      <c r="AS1019" s="1150">
        <v>0.21829895554505799</v>
      </c>
    </row>
    <row r="1020" spans="1:45" x14ac:dyDescent="0.2">
      <c r="A1020">
        <v>64247</v>
      </c>
      <c r="B1020" t="s">
        <v>1748</v>
      </c>
      <c r="C1020" s="783">
        <v>44377</v>
      </c>
      <c r="D1020">
        <v>2021</v>
      </c>
      <c r="E1020" t="s">
        <v>1</v>
      </c>
      <c r="F1020" t="s">
        <v>48</v>
      </c>
      <c r="G1020" s="912">
        <v>39.805613000000001</v>
      </c>
      <c r="H1020" s="912">
        <v>-84.874549999999999</v>
      </c>
      <c r="I1020" s="912">
        <v>3.972988</v>
      </c>
      <c r="J1020" t="s">
        <v>74</v>
      </c>
      <c r="K1020" t="s">
        <v>479</v>
      </c>
      <c r="L1020" s="912">
        <v>11.9</v>
      </c>
      <c r="M1020">
        <v>9</v>
      </c>
      <c r="N1020" s="912">
        <v>1.3222222222222222</v>
      </c>
      <c r="O1020" t="s">
        <v>127</v>
      </c>
      <c r="P1020" t="s">
        <v>470</v>
      </c>
      <c r="Q1020" t="s">
        <v>127</v>
      </c>
      <c r="R1020">
        <v>180</v>
      </c>
      <c r="Y1020">
        <v>33.159999999999997</v>
      </c>
      <c r="AA1020">
        <v>45.65</v>
      </c>
      <c r="AB1020">
        <v>34.520000000000003</v>
      </c>
      <c r="AC1020" s="784"/>
      <c r="AD1020" s="1150"/>
      <c r="AE1020" s="1150"/>
      <c r="AF1020" s="1150"/>
      <c r="AG1020" s="1150"/>
      <c r="AH1020" s="1150"/>
      <c r="AI1020" s="1150"/>
      <c r="AJ1020" s="1150"/>
      <c r="AK1020" s="1150"/>
      <c r="AL1020" s="1150"/>
      <c r="AM1020" s="1150"/>
      <c r="AN1020" s="1150"/>
      <c r="AO1020" s="1150"/>
      <c r="AP1020" s="1150"/>
      <c r="AQ1020" s="1150"/>
      <c r="AR1020" s="1150">
        <v>0.22799340436326701</v>
      </c>
      <c r="AS1020" s="1150">
        <v>0.22227295788939599</v>
      </c>
    </row>
    <row r="1021" spans="1:45" x14ac:dyDescent="0.2">
      <c r="A1021">
        <v>64831</v>
      </c>
      <c r="B1021" t="s">
        <v>1749</v>
      </c>
      <c r="C1021" s="783">
        <v>44561</v>
      </c>
      <c r="D1021">
        <v>2021</v>
      </c>
      <c r="E1021" t="s">
        <v>72</v>
      </c>
      <c r="F1021" t="s">
        <v>46</v>
      </c>
      <c r="G1021" s="912">
        <v>39.898130999999999</v>
      </c>
      <c r="H1021" s="912">
        <v>-104.665351</v>
      </c>
      <c r="I1021" s="912">
        <v>4.84572</v>
      </c>
      <c r="J1021" t="s">
        <v>74</v>
      </c>
      <c r="K1021" t="s">
        <v>479</v>
      </c>
      <c r="L1021" s="912">
        <v>12.4</v>
      </c>
      <c r="M1021">
        <v>9</v>
      </c>
      <c r="N1021" s="912">
        <v>1.3777777777777778</v>
      </c>
      <c r="O1021" t="s">
        <v>127</v>
      </c>
      <c r="P1021" t="s">
        <v>470</v>
      </c>
      <c r="Q1021" t="s">
        <v>127</v>
      </c>
      <c r="R1021">
        <v>180</v>
      </c>
      <c r="Y1021">
        <v>23.56</v>
      </c>
      <c r="Z1021">
        <v>18.559999999999999</v>
      </c>
      <c r="AA1021">
        <v>144.63999999999999</v>
      </c>
      <c r="AB1021">
        <v>103.64</v>
      </c>
      <c r="AC1021" s="784"/>
      <c r="AD1021" s="1150"/>
      <c r="AE1021" s="1150"/>
      <c r="AF1021" s="1150"/>
      <c r="AG1021" s="1150"/>
      <c r="AH1021" s="1150"/>
      <c r="AI1021" s="1150"/>
      <c r="AJ1021" s="1150"/>
      <c r="AK1021" s="1150"/>
      <c r="AL1021" s="1150"/>
      <c r="AM1021" s="1150"/>
      <c r="AN1021" s="1150"/>
      <c r="AO1021" s="1150"/>
      <c r="AP1021" s="1150"/>
      <c r="AQ1021" s="1150"/>
      <c r="AR1021" s="1150">
        <v>0.122564687975646</v>
      </c>
      <c r="AS1021" s="1150">
        <v>0.176281075596144</v>
      </c>
    </row>
    <row r="1022" spans="1:45" x14ac:dyDescent="0.2">
      <c r="A1022">
        <v>64843</v>
      </c>
      <c r="B1022" t="s">
        <v>1750</v>
      </c>
      <c r="C1022" s="783">
        <v>44561</v>
      </c>
      <c r="D1022">
        <v>2021</v>
      </c>
      <c r="E1022" t="s">
        <v>73</v>
      </c>
      <c r="F1022" t="s">
        <v>263</v>
      </c>
      <c r="G1022" s="912">
        <v>36.345562999999999</v>
      </c>
      <c r="H1022" s="912">
        <v>-82.595363000000006</v>
      </c>
      <c r="I1022" s="912">
        <v>4.2780750000000003</v>
      </c>
      <c r="J1022" t="s">
        <v>74</v>
      </c>
      <c r="K1022" t="s">
        <v>479</v>
      </c>
      <c r="L1022" s="912">
        <v>15</v>
      </c>
      <c r="M1022">
        <v>9</v>
      </c>
      <c r="N1022" s="912">
        <v>1.6666666666666667</v>
      </c>
      <c r="O1022" t="s">
        <v>127</v>
      </c>
      <c r="P1022" t="s">
        <v>470</v>
      </c>
      <c r="Q1022" t="s">
        <v>127</v>
      </c>
      <c r="R1022">
        <v>180</v>
      </c>
      <c r="Y1022">
        <v>30.93</v>
      </c>
      <c r="Z1022">
        <v>29.44</v>
      </c>
      <c r="AA1022">
        <v>84.58</v>
      </c>
      <c r="AB1022">
        <v>60.54</v>
      </c>
      <c r="AC1022" s="784"/>
      <c r="AD1022" s="1150"/>
      <c r="AE1022" s="1150"/>
      <c r="AF1022" s="1150"/>
      <c r="AG1022" s="1150"/>
      <c r="AH1022" s="1150"/>
      <c r="AI1022" s="1150"/>
      <c r="AJ1022" s="1150"/>
      <c r="AK1022" s="1150"/>
      <c r="AL1022" s="1150"/>
      <c r="AM1022" s="1150"/>
      <c r="AN1022" s="1150"/>
      <c r="AO1022" s="1150"/>
      <c r="AP1022" s="1150"/>
      <c r="AQ1022" s="1150"/>
      <c r="AR1022" s="1150">
        <v>0.238089802130898</v>
      </c>
      <c r="AS1022" s="1150">
        <v>0.25585996955859902</v>
      </c>
    </row>
    <row r="1023" spans="1:45" x14ac:dyDescent="0.2">
      <c r="A1023">
        <v>63897</v>
      </c>
      <c r="B1023" t="s">
        <v>1751</v>
      </c>
      <c r="C1023" s="783">
        <v>44377</v>
      </c>
      <c r="D1023">
        <v>2021</v>
      </c>
      <c r="E1023" t="s">
        <v>6</v>
      </c>
      <c r="F1023" t="s">
        <v>436</v>
      </c>
      <c r="G1023" s="912">
        <v>44.150311000000002</v>
      </c>
      <c r="H1023" s="912">
        <v>-70.478500999999994</v>
      </c>
      <c r="I1023" s="912">
        <v>3.7526999999999999</v>
      </c>
      <c r="J1023" t="s">
        <v>74</v>
      </c>
      <c r="K1023" t="s">
        <v>479</v>
      </c>
      <c r="L1023" s="912">
        <v>12.9</v>
      </c>
      <c r="M1023">
        <v>9.1999999999999993</v>
      </c>
      <c r="N1023" s="912">
        <v>1.4021739130434785</v>
      </c>
      <c r="O1023" t="s">
        <v>127</v>
      </c>
      <c r="P1023" t="s">
        <v>470</v>
      </c>
      <c r="Q1023" t="s">
        <v>127</v>
      </c>
      <c r="R1023">
        <v>180</v>
      </c>
      <c r="Y1023">
        <v>30.67</v>
      </c>
      <c r="Z1023">
        <v>4.07</v>
      </c>
      <c r="AA1023">
        <v>94.14</v>
      </c>
      <c r="AB1023">
        <v>69.45</v>
      </c>
      <c r="AC1023" s="784"/>
      <c r="AD1023" s="1150"/>
      <c r="AE1023" s="1150"/>
      <c r="AF1023" s="1150"/>
      <c r="AG1023" s="1150"/>
      <c r="AH1023" s="1150"/>
      <c r="AI1023" s="1150"/>
      <c r="AJ1023" s="1150"/>
      <c r="AK1023" s="1150"/>
      <c r="AL1023" s="1150"/>
      <c r="AM1023" s="1150"/>
      <c r="AN1023" s="1150"/>
      <c r="AO1023" s="1150"/>
      <c r="AP1023" s="1150"/>
      <c r="AQ1023" s="1150"/>
      <c r="AR1023" s="1150">
        <v>0.19870458606313199</v>
      </c>
      <c r="AS1023" s="1150">
        <v>0.13503821719277301</v>
      </c>
    </row>
    <row r="1024" spans="1:45" x14ac:dyDescent="0.2">
      <c r="A1024">
        <v>64246</v>
      </c>
      <c r="B1024" t="s">
        <v>1752</v>
      </c>
      <c r="C1024" s="783">
        <v>44316</v>
      </c>
      <c r="D1024">
        <v>2021</v>
      </c>
      <c r="E1024" t="s">
        <v>4</v>
      </c>
      <c r="F1024" t="s">
        <v>48</v>
      </c>
      <c r="G1024" s="912">
        <v>40.758183000000002</v>
      </c>
      <c r="H1024" s="912">
        <v>-86.105009999999993</v>
      </c>
      <c r="I1024" s="912">
        <v>3.904674</v>
      </c>
      <c r="J1024" t="s">
        <v>74</v>
      </c>
      <c r="K1024" t="s">
        <v>479</v>
      </c>
      <c r="L1024" s="912">
        <v>12.6</v>
      </c>
      <c r="M1024">
        <v>9.5</v>
      </c>
      <c r="N1024" s="912">
        <v>1.3263157894736841</v>
      </c>
      <c r="O1024" t="s">
        <v>127</v>
      </c>
      <c r="P1024" t="s">
        <v>470</v>
      </c>
      <c r="Q1024" t="s">
        <v>127</v>
      </c>
      <c r="R1024">
        <v>180</v>
      </c>
      <c r="Y1024">
        <v>35.17</v>
      </c>
      <c r="Z1024">
        <v>14.28</v>
      </c>
      <c r="AA1024">
        <v>40.17</v>
      </c>
      <c r="AB1024">
        <v>31.11</v>
      </c>
      <c r="AC1024" s="784"/>
      <c r="AD1024" s="1150"/>
      <c r="AE1024" s="1150"/>
      <c r="AF1024" s="1150"/>
      <c r="AG1024" s="1150"/>
      <c r="AH1024" s="1150"/>
      <c r="AI1024" s="1150"/>
      <c r="AJ1024" s="1150"/>
      <c r="AK1024" s="1150"/>
      <c r="AL1024" s="1150"/>
      <c r="AM1024" s="1150"/>
      <c r="AN1024" s="1150"/>
      <c r="AO1024" s="1150"/>
      <c r="AP1024" s="1150"/>
      <c r="AQ1024" s="1150"/>
      <c r="AR1024" s="1150">
        <v>0.22086037010334</v>
      </c>
      <c r="AS1024" s="1150">
        <v>0.21402307137707199</v>
      </c>
    </row>
    <row r="1025" spans="1:45" x14ac:dyDescent="0.2">
      <c r="A1025">
        <v>65474</v>
      </c>
      <c r="B1025" t="s">
        <v>1753</v>
      </c>
      <c r="C1025" s="783">
        <v>44561</v>
      </c>
      <c r="D1025">
        <v>2021</v>
      </c>
      <c r="E1025" t="s">
        <v>6</v>
      </c>
      <c r="F1025" t="s">
        <v>269</v>
      </c>
      <c r="G1025" s="912">
        <v>41.966678000000002</v>
      </c>
      <c r="H1025" s="912">
        <v>-71.525989999999993</v>
      </c>
      <c r="I1025" s="912">
        <v>3.8565610000000001</v>
      </c>
      <c r="J1025" t="s">
        <v>74</v>
      </c>
      <c r="K1025" t="s">
        <v>479</v>
      </c>
      <c r="L1025" s="912">
        <v>12.6</v>
      </c>
      <c r="M1025">
        <v>9.6</v>
      </c>
      <c r="N1025" s="912">
        <v>1.3125</v>
      </c>
      <c r="O1025" t="s">
        <v>486</v>
      </c>
      <c r="P1025" t="s">
        <v>486</v>
      </c>
      <c r="Q1025">
        <v>20</v>
      </c>
      <c r="R1025">
        <v>180</v>
      </c>
      <c r="Y1025">
        <v>29.05</v>
      </c>
      <c r="Z1025">
        <v>3.7</v>
      </c>
      <c r="AC1025" s="784"/>
      <c r="AD1025" s="1150"/>
      <c r="AE1025" s="1150"/>
      <c r="AF1025" s="1150"/>
      <c r="AG1025" s="1150"/>
      <c r="AH1025" s="1150"/>
      <c r="AI1025" s="1150"/>
      <c r="AJ1025" s="1150"/>
      <c r="AK1025" s="1150"/>
      <c r="AL1025" s="1150"/>
      <c r="AM1025" s="1150"/>
      <c r="AN1025" s="1150"/>
      <c r="AO1025" s="1150"/>
      <c r="AP1025" s="1150"/>
      <c r="AQ1025" s="1150"/>
      <c r="AR1025" s="1150">
        <v>0.14900827625570701</v>
      </c>
      <c r="AS1025" s="1150">
        <v>0.15709427321156699</v>
      </c>
    </row>
    <row r="1026" spans="1:45" x14ac:dyDescent="0.2">
      <c r="A1026">
        <v>65475</v>
      </c>
      <c r="B1026" t="s">
        <v>1754</v>
      </c>
      <c r="C1026" s="783">
        <v>44561</v>
      </c>
      <c r="D1026">
        <v>2021</v>
      </c>
      <c r="E1026" t="s">
        <v>6</v>
      </c>
      <c r="F1026" t="s">
        <v>269</v>
      </c>
      <c r="G1026" s="912">
        <v>41.967314000000002</v>
      </c>
      <c r="H1026" s="912">
        <v>-71.51961</v>
      </c>
      <c r="I1026" s="912">
        <v>3.8565610000000001</v>
      </c>
      <c r="J1026" t="s">
        <v>74</v>
      </c>
      <c r="K1026" t="s">
        <v>479</v>
      </c>
      <c r="L1026" s="912">
        <v>11.5</v>
      </c>
      <c r="M1026">
        <v>9.6</v>
      </c>
      <c r="N1026" s="912">
        <v>1.1979166666666667</v>
      </c>
      <c r="O1026" t="s">
        <v>486</v>
      </c>
      <c r="P1026" t="s">
        <v>486</v>
      </c>
      <c r="Q1026">
        <v>20</v>
      </c>
      <c r="R1026">
        <v>180</v>
      </c>
      <c r="Y1026">
        <v>28.97</v>
      </c>
      <c r="Z1026">
        <v>3.66</v>
      </c>
      <c r="AC1026" s="784"/>
      <c r="AD1026" s="1150"/>
      <c r="AE1026" s="1150"/>
      <c r="AF1026" s="1150"/>
      <c r="AG1026" s="1150"/>
      <c r="AH1026" s="1150"/>
      <c r="AI1026" s="1150"/>
      <c r="AJ1026" s="1150"/>
      <c r="AK1026" s="1150"/>
      <c r="AL1026" s="1150"/>
      <c r="AM1026" s="1150"/>
      <c r="AN1026" s="1150"/>
      <c r="AO1026" s="1150"/>
      <c r="AP1026" s="1150"/>
      <c r="AQ1026" s="1150"/>
      <c r="AR1026" s="1150">
        <v>0.104701769406392</v>
      </c>
      <c r="AS1026" s="1150">
        <v>0.150221175799086</v>
      </c>
    </row>
    <row r="1027" spans="1:45" x14ac:dyDescent="0.2">
      <c r="A1027">
        <v>65476</v>
      </c>
      <c r="B1027" t="s">
        <v>1755</v>
      </c>
      <c r="C1027" s="783">
        <v>44561</v>
      </c>
      <c r="D1027">
        <v>2021</v>
      </c>
      <c r="E1027" t="s">
        <v>6</v>
      </c>
      <c r="F1027" t="s">
        <v>269</v>
      </c>
      <c r="G1027" s="912">
        <v>41.963065999999998</v>
      </c>
      <c r="H1027" s="912">
        <v>-71.516930000000002</v>
      </c>
      <c r="I1027" s="912">
        <v>3.8565610000000001</v>
      </c>
      <c r="J1027" t="s">
        <v>74</v>
      </c>
      <c r="K1027" t="s">
        <v>479</v>
      </c>
      <c r="L1027" s="912">
        <v>13</v>
      </c>
      <c r="M1027">
        <v>9.6</v>
      </c>
      <c r="N1027" s="912">
        <v>1.3541666666666667</v>
      </c>
      <c r="O1027" t="s">
        <v>486</v>
      </c>
      <c r="P1027" t="s">
        <v>486</v>
      </c>
      <c r="Q1027">
        <v>20</v>
      </c>
      <c r="R1027">
        <v>180</v>
      </c>
      <c r="Y1027">
        <v>29.09</v>
      </c>
      <c r="Z1027">
        <v>3.72</v>
      </c>
      <c r="AC1027" s="784"/>
      <c r="AD1027" s="1150"/>
      <c r="AE1027" s="1150"/>
      <c r="AF1027" s="1150"/>
      <c r="AG1027" s="1150"/>
      <c r="AH1027" s="1150"/>
      <c r="AI1027" s="1150"/>
      <c r="AJ1027" s="1150"/>
      <c r="AK1027" s="1150"/>
      <c r="AL1027" s="1150"/>
      <c r="AM1027" s="1150"/>
      <c r="AN1027" s="1150"/>
      <c r="AO1027" s="1150"/>
      <c r="AP1027" s="1150"/>
      <c r="AQ1027" s="1150"/>
      <c r="AR1027" s="1150">
        <v>0.119720319634703</v>
      </c>
      <c r="AS1027" s="1150">
        <v>0.160602168949771</v>
      </c>
    </row>
    <row r="1028" spans="1:45" x14ac:dyDescent="0.2">
      <c r="A1028">
        <v>65477</v>
      </c>
      <c r="B1028" t="s">
        <v>1756</v>
      </c>
      <c r="C1028" s="783">
        <v>44561</v>
      </c>
      <c r="D1028">
        <v>2021</v>
      </c>
      <c r="E1028" t="s">
        <v>6</v>
      </c>
      <c r="F1028" t="s">
        <v>269</v>
      </c>
      <c r="G1028" s="912">
        <v>41.963065999999998</v>
      </c>
      <c r="H1028" s="912">
        <v>-71.516930000000002</v>
      </c>
      <c r="I1028" s="912">
        <v>3.8565610000000001</v>
      </c>
      <c r="J1028" t="s">
        <v>74</v>
      </c>
      <c r="K1028" t="s">
        <v>479</v>
      </c>
      <c r="L1028" s="912">
        <v>12.2</v>
      </c>
      <c r="M1028">
        <v>9.6</v>
      </c>
      <c r="N1028" s="912">
        <v>1.2708333333333333</v>
      </c>
      <c r="O1028" t="s">
        <v>486</v>
      </c>
      <c r="P1028" t="s">
        <v>486</v>
      </c>
      <c r="Q1028">
        <v>20</v>
      </c>
      <c r="R1028">
        <v>180</v>
      </c>
      <c r="Y1028">
        <v>29.02</v>
      </c>
      <c r="Z1028">
        <v>3.68</v>
      </c>
      <c r="AC1028" s="784"/>
      <c r="AD1028" s="1150"/>
      <c r="AE1028" s="1150"/>
      <c r="AF1028" s="1150"/>
      <c r="AG1028" s="1150"/>
      <c r="AH1028" s="1150"/>
      <c r="AI1028" s="1150"/>
      <c r="AJ1028" s="1150"/>
      <c r="AK1028" s="1150"/>
      <c r="AL1028" s="1150"/>
      <c r="AM1028" s="1150"/>
      <c r="AN1028" s="1150"/>
      <c r="AO1028" s="1150"/>
      <c r="AP1028" s="1150"/>
      <c r="AQ1028" s="1150"/>
      <c r="AR1028" s="1150">
        <v>0.142705955098934</v>
      </c>
      <c r="AS1028" s="1150">
        <v>0.16401493531202399</v>
      </c>
    </row>
    <row r="1029" spans="1:45" x14ac:dyDescent="0.2">
      <c r="A1029">
        <v>64892</v>
      </c>
      <c r="B1029" t="s">
        <v>1757</v>
      </c>
      <c r="C1029" s="783">
        <v>44561</v>
      </c>
      <c r="D1029">
        <v>2021</v>
      </c>
      <c r="E1029" t="s">
        <v>2</v>
      </c>
      <c r="F1029" t="s">
        <v>15</v>
      </c>
      <c r="G1029" s="912">
        <v>32.262461000000002</v>
      </c>
      <c r="H1029" s="912">
        <v>-98.207541000000006</v>
      </c>
      <c r="I1029" s="912">
        <v>4.9102889999999997</v>
      </c>
      <c r="J1029" t="s">
        <v>74</v>
      </c>
      <c r="K1029" t="s">
        <v>479</v>
      </c>
      <c r="L1029" s="912">
        <v>14</v>
      </c>
      <c r="M1029">
        <v>9.9</v>
      </c>
      <c r="N1029" s="912">
        <v>1.4141414141414141</v>
      </c>
      <c r="O1029" t="s">
        <v>127</v>
      </c>
      <c r="P1029" t="s">
        <v>470</v>
      </c>
      <c r="Q1029" t="s">
        <v>127</v>
      </c>
      <c r="R1029">
        <v>180</v>
      </c>
      <c r="Y1029">
        <v>68.709999999999994</v>
      </c>
      <c r="AA1029">
        <v>37.79</v>
      </c>
      <c r="AB1029">
        <v>28.52</v>
      </c>
      <c r="AC1029" s="784"/>
      <c r="AD1029" s="1150"/>
      <c r="AE1029" s="1150"/>
      <c r="AF1029" s="1150"/>
      <c r="AG1029" s="1150"/>
      <c r="AH1029" s="1150"/>
      <c r="AI1029" s="1150"/>
      <c r="AJ1029" s="1150"/>
      <c r="AK1029" s="1150"/>
      <c r="AL1029" s="1150"/>
      <c r="AM1029" s="1150"/>
      <c r="AN1029" s="1150"/>
      <c r="AO1029" s="1150"/>
      <c r="AP1029" s="1150"/>
      <c r="AQ1029" s="1150"/>
      <c r="AR1029" s="1150">
        <v>0.30044739633780698</v>
      </c>
      <c r="AS1029" s="1150">
        <v>0.29092292790922902</v>
      </c>
    </row>
    <row r="1030" spans="1:45" x14ac:dyDescent="0.2">
      <c r="A1030">
        <v>65127</v>
      </c>
      <c r="B1030" t="s">
        <v>1758</v>
      </c>
      <c r="C1030" s="783">
        <v>44469</v>
      </c>
      <c r="D1030">
        <v>2021</v>
      </c>
      <c r="E1030" t="s">
        <v>4</v>
      </c>
      <c r="F1030" t="s">
        <v>12</v>
      </c>
      <c r="G1030" s="912">
        <v>38.487200999999999</v>
      </c>
      <c r="H1030" s="912">
        <v>-90.013501000000005</v>
      </c>
      <c r="I1030" s="912">
        <v>4.2402639999999998</v>
      </c>
      <c r="J1030" t="s">
        <v>74</v>
      </c>
      <c r="K1030" t="s">
        <v>479</v>
      </c>
      <c r="L1030" s="912">
        <v>13.3</v>
      </c>
      <c r="M1030">
        <v>9.9</v>
      </c>
      <c r="N1030" s="912">
        <v>1.3434343434343434</v>
      </c>
      <c r="O1030" t="s">
        <v>486</v>
      </c>
      <c r="P1030" t="s">
        <v>486</v>
      </c>
      <c r="Q1030">
        <v>15</v>
      </c>
      <c r="R1030">
        <v>180</v>
      </c>
      <c r="Y1030">
        <v>30.65</v>
      </c>
      <c r="Z1030">
        <v>14.22</v>
      </c>
      <c r="AA1030">
        <v>113.43</v>
      </c>
      <c r="AB1030">
        <v>79.680000000000007</v>
      </c>
      <c r="AC1030" s="784"/>
      <c r="AD1030" s="1150"/>
      <c r="AE1030" s="1150"/>
      <c r="AF1030" s="1150"/>
      <c r="AG1030" s="1150"/>
      <c r="AH1030" s="1150"/>
      <c r="AI1030" s="1150"/>
      <c r="AJ1030" s="1150"/>
      <c r="AK1030" s="1150"/>
      <c r="AL1030" s="1150"/>
      <c r="AM1030" s="1150"/>
      <c r="AN1030" s="1150"/>
      <c r="AO1030" s="1150"/>
      <c r="AP1030" s="1150"/>
      <c r="AQ1030" s="1150"/>
      <c r="AR1030" s="1150">
        <v>0.17245514505788401</v>
      </c>
      <c r="AS1030" s="1150">
        <v>0.199448826161154</v>
      </c>
    </row>
    <row r="1031" spans="1:45" x14ac:dyDescent="0.2">
      <c r="A1031">
        <v>59569</v>
      </c>
      <c r="B1031" t="s">
        <v>1759</v>
      </c>
      <c r="C1031" s="783">
        <v>44561</v>
      </c>
      <c r="D1031">
        <v>2021</v>
      </c>
      <c r="E1031" t="s">
        <v>73</v>
      </c>
      <c r="F1031" t="s">
        <v>260</v>
      </c>
      <c r="G1031" s="912">
        <v>34.398201</v>
      </c>
      <c r="H1031" s="912">
        <v>-79.397510999999994</v>
      </c>
      <c r="I1031" s="912">
        <v>4.5654430000000001</v>
      </c>
      <c r="J1031" t="s">
        <v>74</v>
      </c>
      <c r="K1031" t="s">
        <v>479</v>
      </c>
      <c r="L1031" s="912">
        <v>14.2</v>
      </c>
      <c r="M1031">
        <v>9.9960000000000004</v>
      </c>
      <c r="N1031" s="912">
        <v>1.4205682272909161</v>
      </c>
      <c r="O1031" t="s">
        <v>127</v>
      </c>
      <c r="P1031" t="s">
        <v>470</v>
      </c>
      <c r="Q1031" t="s">
        <v>127</v>
      </c>
      <c r="R1031">
        <v>180</v>
      </c>
      <c r="Y1031">
        <v>31.71</v>
      </c>
      <c r="Z1031">
        <v>3.57</v>
      </c>
      <c r="AC1031" s="784"/>
      <c r="AD1031" s="1150"/>
      <c r="AE1031" s="1150"/>
      <c r="AF1031" s="1150"/>
      <c r="AG1031" s="1150"/>
      <c r="AH1031" s="1150"/>
      <c r="AI1031" s="1150"/>
      <c r="AJ1031" s="1150"/>
      <c r="AK1031" s="1150"/>
      <c r="AL1031" s="1150"/>
      <c r="AM1031" s="1150"/>
      <c r="AN1031" s="1150"/>
      <c r="AO1031" s="1150"/>
      <c r="AP1031" s="1150"/>
      <c r="AQ1031" s="1150"/>
      <c r="AR1031" s="1150">
        <v>0.25374304973130801</v>
      </c>
      <c r="AS1031" s="1150">
        <v>0.266430773222531</v>
      </c>
    </row>
    <row r="1032" spans="1:45" x14ac:dyDescent="0.2">
      <c r="A1032">
        <v>64830</v>
      </c>
      <c r="B1032" t="s">
        <v>1760</v>
      </c>
      <c r="C1032" s="783">
        <v>44561</v>
      </c>
      <c r="D1032">
        <v>2021</v>
      </c>
      <c r="E1032" t="s">
        <v>72</v>
      </c>
      <c r="F1032" t="s">
        <v>29</v>
      </c>
      <c r="G1032" s="912">
        <v>45.385041000000001</v>
      </c>
      <c r="H1032" s="912">
        <v>-122.07843099999999</v>
      </c>
      <c r="I1032" s="912">
        <v>3.4575</v>
      </c>
      <c r="J1032" t="s">
        <v>74</v>
      </c>
      <c r="K1032" t="s">
        <v>479</v>
      </c>
      <c r="L1032" s="912">
        <v>13.51</v>
      </c>
      <c r="M1032">
        <v>10</v>
      </c>
      <c r="N1032" s="912">
        <v>1.351</v>
      </c>
      <c r="O1032" t="s">
        <v>486</v>
      </c>
      <c r="P1032" t="s">
        <v>486</v>
      </c>
      <c r="Q1032">
        <v>60</v>
      </c>
      <c r="R1032">
        <v>180</v>
      </c>
      <c r="AA1032">
        <v>101.43</v>
      </c>
      <c r="AB1032">
        <v>72.47</v>
      </c>
      <c r="AC1032" s="784"/>
      <c r="AD1032" s="1150"/>
      <c r="AE1032" s="1150"/>
      <c r="AF1032" s="1150"/>
      <c r="AG1032" s="1150"/>
      <c r="AH1032" s="1150"/>
      <c r="AI1032" s="1150"/>
      <c r="AJ1032" s="1150"/>
      <c r="AK1032" s="1150"/>
      <c r="AL1032" s="1150"/>
      <c r="AM1032" s="1150"/>
      <c r="AN1032" s="1150"/>
      <c r="AO1032" s="1150"/>
      <c r="AP1032" s="1150"/>
      <c r="AQ1032" s="1150"/>
      <c r="AR1032" s="1150">
        <v>0.12929223744292201</v>
      </c>
      <c r="AS1032" s="1150">
        <v>0.180228310502283</v>
      </c>
    </row>
    <row r="1033" spans="1:45" x14ac:dyDescent="0.2">
      <c r="A1033">
        <v>65230</v>
      </c>
      <c r="B1033" t="s">
        <v>1761</v>
      </c>
      <c r="C1033" s="783">
        <v>44377</v>
      </c>
      <c r="D1033">
        <v>2021</v>
      </c>
      <c r="E1033" t="s">
        <v>4</v>
      </c>
      <c r="F1033" t="s">
        <v>32</v>
      </c>
      <c r="G1033" s="912">
        <v>38.956491</v>
      </c>
      <c r="H1033" s="912">
        <v>-92.243831</v>
      </c>
      <c r="I1033" s="912">
        <v>4.2368329999999998</v>
      </c>
      <c r="J1033" t="s">
        <v>74</v>
      </c>
      <c r="K1033" t="s">
        <v>479</v>
      </c>
      <c r="L1033" s="912">
        <v>14</v>
      </c>
      <c r="M1033">
        <v>10</v>
      </c>
      <c r="N1033" s="912">
        <v>1.4</v>
      </c>
      <c r="O1033" t="s">
        <v>127</v>
      </c>
      <c r="P1033" t="s">
        <v>470</v>
      </c>
      <c r="Q1033" t="s">
        <v>127</v>
      </c>
      <c r="R1033">
        <v>180</v>
      </c>
      <c r="Y1033">
        <v>32.75</v>
      </c>
      <c r="Z1033">
        <v>13.63</v>
      </c>
      <c r="AA1033">
        <v>53.5</v>
      </c>
      <c r="AB1033">
        <v>39.24</v>
      </c>
      <c r="AC1033" s="784">
        <v>36.958170710674452</v>
      </c>
      <c r="AD1033" s="1150"/>
      <c r="AE1033" s="1150"/>
      <c r="AF1033" s="1150"/>
      <c r="AG1033" s="1150"/>
      <c r="AH1033" s="1150"/>
      <c r="AI1033" s="1150"/>
      <c r="AJ1033" s="1150"/>
      <c r="AK1033" s="1150"/>
      <c r="AL1033" s="1150"/>
      <c r="AM1033" s="1150"/>
      <c r="AN1033" s="1150"/>
      <c r="AO1033" s="1150"/>
      <c r="AP1033" s="1150"/>
      <c r="AQ1033" s="1150"/>
      <c r="AR1033" s="1150">
        <v>0.265901826484018</v>
      </c>
      <c r="AS1033" s="1150">
        <v>0.25965753424657501</v>
      </c>
    </row>
    <row r="1034" spans="1:45" x14ac:dyDescent="0.2">
      <c r="A1034">
        <v>65412</v>
      </c>
      <c r="B1034" t="s">
        <v>1762</v>
      </c>
      <c r="C1034" s="783">
        <v>44255</v>
      </c>
      <c r="D1034">
        <v>2021</v>
      </c>
      <c r="E1034" t="s">
        <v>4</v>
      </c>
      <c r="F1034" t="s">
        <v>12</v>
      </c>
      <c r="G1034" s="912">
        <v>40.070630999999999</v>
      </c>
      <c r="H1034" s="912">
        <v>-88.243280999999996</v>
      </c>
      <c r="I1034" s="912">
        <v>4.0410349999999999</v>
      </c>
      <c r="J1034" t="s">
        <v>74</v>
      </c>
      <c r="K1034" t="s">
        <v>479</v>
      </c>
      <c r="L1034" s="912">
        <v>12.3</v>
      </c>
      <c r="M1034">
        <v>10</v>
      </c>
      <c r="N1034" s="912">
        <v>1.23</v>
      </c>
      <c r="O1034" t="s">
        <v>127</v>
      </c>
      <c r="P1034" t="s">
        <v>470</v>
      </c>
      <c r="Q1034" t="s">
        <v>127</v>
      </c>
      <c r="R1034">
        <v>180</v>
      </c>
      <c r="Y1034">
        <v>33.71</v>
      </c>
      <c r="Z1034">
        <v>13.86</v>
      </c>
      <c r="AA1034">
        <v>57.79</v>
      </c>
      <c r="AB1034">
        <v>42.3</v>
      </c>
      <c r="AC1034" s="784"/>
      <c r="AD1034" s="1150"/>
      <c r="AE1034" s="1150"/>
      <c r="AF1034" s="1150"/>
      <c r="AG1034" s="1150"/>
      <c r="AH1034" s="1150"/>
      <c r="AI1034" s="1150"/>
      <c r="AJ1034" s="1150"/>
      <c r="AK1034" s="1150"/>
      <c r="AL1034" s="1150"/>
      <c r="AM1034" s="1150"/>
      <c r="AN1034" s="1150"/>
      <c r="AO1034" s="1150"/>
      <c r="AP1034" s="1150"/>
      <c r="AQ1034" s="1150"/>
      <c r="AR1034" s="1150">
        <v>0.20167808219177999</v>
      </c>
      <c r="AS1034" s="1150">
        <v>0.21719178082191701</v>
      </c>
    </row>
    <row r="1035" spans="1:45" x14ac:dyDescent="0.2">
      <c r="A1035">
        <v>64010</v>
      </c>
      <c r="B1035" t="s">
        <v>1763</v>
      </c>
      <c r="C1035" s="783">
        <v>44407</v>
      </c>
      <c r="D1035">
        <v>2021</v>
      </c>
      <c r="E1035" t="s">
        <v>1</v>
      </c>
      <c r="F1035" t="s">
        <v>33</v>
      </c>
      <c r="G1035" s="912">
        <v>37.680290999999997</v>
      </c>
      <c r="H1035" s="912">
        <v>-77.159861000000006</v>
      </c>
      <c r="I1035" s="912">
        <v>4.2781469999999997</v>
      </c>
      <c r="J1035" t="s">
        <v>74</v>
      </c>
      <c r="K1035" t="s">
        <v>485</v>
      </c>
      <c r="L1035" s="912">
        <v>17</v>
      </c>
      <c r="M1035">
        <v>13</v>
      </c>
      <c r="N1035" s="912">
        <v>1.3076923076923077</v>
      </c>
      <c r="O1035" t="s">
        <v>127</v>
      </c>
      <c r="P1035" t="s">
        <v>470</v>
      </c>
      <c r="Q1035" t="s">
        <v>127</v>
      </c>
      <c r="R1035">
        <v>180</v>
      </c>
      <c r="Y1035">
        <v>35.619999999999997</v>
      </c>
      <c r="AA1035">
        <v>50.81</v>
      </c>
      <c r="AB1035">
        <v>37.85</v>
      </c>
      <c r="AC1035" s="784"/>
      <c r="AD1035" s="1150"/>
      <c r="AE1035" s="1150"/>
      <c r="AF1035" s="1150"/>
      <c r="AG1035" s="1150"/>
      <c r="AH1035" s="1150"/>
      <c r="AI1035" s="1150"/>
      <c r="AJ1035" s="1150"/>
      <c r="AK1035" s="1150"/>
      <c r="AL1035" s="1150"/>
      <c r="AM1035" s="1150"/>
      <c r="AN1035" s="1150"/>
      <c r="AO1035" s="1150"/>
      <c r="AP1035" s="1150"/>
      <c r="AQ1035" s="1150"/>
      <c r="AR1035" s="1150">
        <v>0.21116087109237699</v>
      </c>
      <c r="AS1035" s="1150">
        <v>0.22414822620302</v>
      </c>
    </row>
    <row r="1036" spans="1:45" x14ac:dyDescent="0.2">
      <c r="A1036">
        <v>65258</v>
      </c>
      <c r="B1036" t="s">
        <v>1764</v>
      </c>
      <c r="C1036" s="783">
        <v>44530</v>
      </c>
      <c r="D1036">
        <v>2021</v>
      </c>
      <c r="E1036" t="s">
        <v>1</v>
      </c>
      <c r="F1036" t="s">
        <v>266</v>
      </c>
      <c r="G1036" s="912">
        <v>40.542330999999997</v>
      </c>
      <c r="H1036" s="912">
        <v>-84.187376</v>
      </c>
      <c r="I1036" s="912">
        <v>3.8901659999999998</v>
      </c>
      <c r="J1036" t="s">
        <v>74</v>
      </c>
      <c r="K1036" t="s">
        <v>479</v>
      </c>
      <c r="L1036" s="912">
        <v>17.3</v>
      </c>
      <c r="M1036">
        <v>13.5</v>
      </c>
      <c r="N1036" s="912">
        <v>1.2814814814814814</v>
      </c>
      <c r="O1036" t="s">
        <v>486</v>
      </c>
      <c r="P1036" t="s">
        <v>486</v>
      </c>
      <c r="Q1036">
        <v>25</v>
      </c>
      <c r="R1036">
        <v>180</v>
      </c>
      <c r="Y1036">
        <v>34.75</v>
      </c>
      <c r="AA1036">
        <v>51.87</v>
      </c>
      <c r="AB1036">
        <v>39.090000000000003</v>
      </c>
      <c r="AC1036" s="784"/>
      <c r="AD1036" s="1150"/>
      <c r="AE1036" s="1150"/>
      <c r="AF1036" s="1150"/>
      <c r="AG1036" s="1150"/>
      <c r="AH1036" s="1150"/>
      <c r="AI1036" s="1150"/>
      <c r="AJ1036" s="1150"/>
      <c r="AK1036" s="1150"/>
      <c r="AL1036" s="1150"/>
      <c r="AM1036" s="1150"/>
      <c r="AN1036" s="1150"/>
      <c r="AO1036" s="1150"/>
      <c r="AP1036" s="1150"/>
      <c r="AQ1036" s="1150"/>
      <c r="AR1036" s="1150">
        <v>0.20087096228648699</v>
      </c>
      <c r="AS1036" s="1150">
        <v>0.19435988499915399</v>
      </c>
    </row>
    <row r="1037" spans="1:45" x14ac:dyDescent="0.2">
      <c r="A1037">
        <v>62673</v>
      </c>
      <c r="B1037" t="s">
        <v>1765</v>
      </c>
      <c r="C1037" s="783">
        <v>44377</v>
      </c>
      <c r="D1037">
        <v>2021</v>
      </c>
      <c r="E1037" t="s">
        <v>7</v>
      </c>
      <c r="F1037" t="s">
        <v>28</v>
      </c>
      <c r="G1037" s="912">
        <v>34.725780999999998</v>
      </c>
      <c r="H1037" s="912">
        <v>-118.322131</v>
      </c>
      <c r="I1037" s="912">
        <v>5.7811769999999996</v>
      </c>
      <c r="J1037" t="s">
        <v>74</v>
      </c>
      <c r="K1037" t="s">
        <v>479</v>
      </c>
      <c r="L1037" s="912">
        <v>19</v>
      </c>
      <c r="M1037">
        <v>15</v>
      </c>
      <c r="N1037" s="912">
        <v>1.2666666666666666</v>
      </c>
      <c r="O1037" t="s">
        <v>127</v>
      </c>
      <c r="P1037" t="s">
        <v>470</v>
      </c>
      <c r="Q1037" t="s">
        <v>127</v>
      </c>
      <c r="R1037">
        <v>180</v>
      </c>
      <c r="Y1037">
        <v>24.22</v>
      </c>
      <c r="Z1037">
        <v>4.5999999999999996</v>
      </c>
      <c r="AC1037" s="784">
        <v>31.700235658042136</v>
      </c>
      <c r="AD1037" s="1150"/>
      <c r="AE1037" s="1150"/>
      <c r="AF1037" s="1150"/>
      <c r="AG1037" s="1150"/>
      <c r="AH1037" s="1150"/>
      <c r="AI1037" s="1150"/>
      <c r="AJ1037" s="1150"/>
      <c r="AK1037" s="1150"/>
      <c r="AL1037" s="1150"/>
      <c r="AM1037" s="1150"/>
      <c r="AN1037" s="1150"/>
      <c r="AO1037" s="1150"/>
      <c r="AP1037" s="1150"/>
      <c r="AQ1037" s="1150"/>
      <c r="AR1037" s="1150">
        <v>0.35130136986301302</v>
      </c>
      <c r="AS1037" s="1150">
        <v>0.26434550989345501</v>
      </c>
    </row>
    <row r="1038" spans="1:45" x14ac:dyDescent="0.2">
      <c r="A1038">
        <v>61318</v>
      </c>
      <c r="B1038" t="s">
        <v>1766</v>
      </c>
      <c r="C1038" s="783">
        <v>44377</v>
      </c>
      <c r="D1038">
        <v>2021</v>
      </c>
      <c r="E1038" t="s">
        <v>1</v>
      </c>
      <c r="F1038" t="s">
        <v>33</v>
      </c>
      <c r="G1038" s="912">
        <v>38.738070999999998</v>
      </c>
      <c r="H1038" s="912">
        <v>-78.661741000000006</v>
      </c>
      <c r="I1038" s="912">
        <v>4.1341939999999999</v>
      </c>
      <c r="J1038" t="s">
        <v>74</v>
      </c>
      <c r="K1038" t="s">
        <v>485</v>
      </c>
      <c r="L1038" s="912">
        <v>22</v>
      </c>
      <c r="M1038">
        <v>15.7</v>
      </c>
      <c r="N1038" s="912">
        <v>1.4012738853503186</v>
      </c>
      <c r="O1038" t="s">
        <v>127</v>
      </c>
      <c r="P1038" t="s">
        <v>470</v>
      </c>
      <c r="Q1038" t="s">
        <v>127</v>
      </c>
      <c r="R1038">
        <v>180</v>
      </c>
      <c r="Y1038">
        <v>35.03</v>
      </c>
      <c r="AA1038">
        <v>51.18</v>
      </c>
      <c r="AB1038">
        <v>38.1</v>
      </c>
      <c r="AC1038" s="784"/>
      <c r="AD1038" s="1150"/>
      <c r="AE1038" s="1150"/>
      <c r="AF1038" s="1150"/>
      <c r="AG1038" s="1150"/>
      <c r="AH1038" s="1150"/>
      <c r="AI1038" s="1150"/>
      <c r="AJ1038" s="1150"/>
      <c r="AK1038" s="1150"/>
      <c r="AL1038" s="1150"/>
      <c r="AM1038" s="1150"/>
      <c r="AN1038" s="1150"/>
      <c r="AO1038" s="1150"/>
      <c r="AP1038" s="1150"/>
      <c r="AQ1038" s="1150"/>
      <c r="AR1038" s="1150">
        <v>0.23100078527179099</v>
      </c>
      <c r="AS1038" s="1150">
        <v>0.239253410115464</v>
      </c>
    </row>
    <row r="1039" spans="1:45" x14ac:dyDescent="0.2">
      <c r="A1039">
        <v>63861</v>
      </c>
      <c r="B1039" t="s">
        <v>1767</v>
      </c>
      <c r="C1039" s="783">
        <v>44469</v>
      </c>
      <c r="D1039">
        <v>2021</v>
      </c>
      <c r="E1039" t="s">
        <v>4</v>
      </c>
      <c r="F1039" t="s">
        <v>48</v>
      </c>
      <c r="G1039" s="912">
        <v>40.760083000000002</v>
      </c>
      <c r="H1039" s="912">
        <v>-86.388290999999995</v>
      </c>
      <c r="I1039" s="912">
        <v>3.9005070000000002</v>
      </c>
      <c r="J1039" t="s">
        <v>74</v>
      </c>
      <c r="K1039" t="s">
        <v>479</v>
      </c>
      <c r="L1039" s="912">
        <v>19.3</v>
      </c>
      <c r="M1039">
        <v>16</v>
      </c>
      <c r="N1039" s="912">
        <v>1.20625</v>
      </c>
      <c r="O1039" t="s">
        <v>486</v>
      </c>
      <c r="P1039" t="s">
        <v>486</v>
      </c>
      <c r="Q1039">
        <v>30</v>
      </c>
      <c r="R1039">
        <v>180</v>
      </c>
      <c r="Y1039">
        <v>34.32</v>
      </c>
      <c r="Z1039">
        <v>14.36</v>
      </c>
      <c r="AA1039">
        <v>58.82</v>
      </c>
      <c r="AB1039">
        <v>44.53</v>
      </c>
      <c r="AC1039" s="784"/>
      <c r="AD1039" s="1150"/>
      <c r="AE1039" s="1150"/>
      <c r="AF1039" s="1150"/>
      <c r="AG1039" s="1150"/>
      <c r="AH1039" s="1150"/>
      <c r="AI1039" s="1150"/>
      <c r="AJ1039" s="1150"/>
      <c r="AK1039" s="1150"/>
      <c r="AL1039" s="1150"/>
      <c r="AM1039" s="1150"/>
      <c r="AN1039" s="1150"/>
      <c r="AO1039" s="1150"/>
      <c r="AP1039" s="1150"/>
      <c r="AQ1039" s="1150"/>
      <c r="AR1039" s="1150">
        <v>0.15766980593607299</v>
      </c>
      <c r="AS1039" s="1150">
        <v>0.173837043378995</v>
      </c>
    </row>
    <row r="1040" spans="1:45" x14ac:dyDescent="0.2">
      <c r="A1040">
        <v>64559</v>
      </c>
      <c r="B1040" t="s">
        <v>1768</v>
      </c>
      <c r="C1040" s="783">
        <v>44469</v>
      </c>
      <c r="D1040">
        <v>2021</v>
      </c>
      <c r="E1040" t="s">
        <v>6</v>
      </c>
      <c r="F1040" t="s">
        <v>25</v>
      </c>
      <c r="G1040" s="912">
        <v>41.440671000000002</v>
      </c>
      <c r="H1040" s="912">
        <v>-72.841419999999999</v>
      </c>
      <c r="I1040" s="912">
        <v>3.8932890000000002</v>
      </c>
      <c r="J1040" t="s">
        <v>74</v>
      </c>
      <c r="K1040" t="s">
        <v>479</v>
      </c>
      <c r="L1040" s="912">
        <v>20.7</v>
      </c>
      <c r="M1040">
        <v>16.100000000000001</v>
      </c>
      <c r="N1040" s="912">
        <v>1.2857142857142856</v>
      </c>
      <c r="O1040" t="s">
        <v>486</v>
      </c>
      <c r="P1040" t="s">
        <v>486</v>
      </c>
      <c r="Q1040">
        <v>10</v>
      </c>
      <c r="R1040">
        <v>187.45714285714286</v>
      </c>
      <c r="Y1040">
        <v>30.31</v>
      </c>
      <c r="Z1040">
        <v>3.97</v>
      </c>
      <c r="AA1040">
        <v>91.55</v>
      </c>
      <c r="AB1040">
        <v>66.489999999999995</v>
      </c>
      <c r="AC1040" s="784"/>
      <c r="AD1040" s="1150"/>
      <c r="AE1040" s="1150"/>
      <c r="AF1040" s="1150"/>
      <c r="AG1040" s="1150"/>
      <c r="AH1040" s="1150"/>
      <c r="AI1040" s="1150"/>
      <c r="AJ1040" s="1150"/>
      <c r="AK1040" s="1150"/>
      <c r="AL1040" s="1150"/>
      <c r="AM1040" s="1150"/>
      <c r="AN1040" s="1150"/>
      <c r="AO1040" s="1150"/>
      <c r="AP1040" s="1150"/>
      <c r="AQ1040" s="1150"/>
      <c r="AR1040" s="1150">
        <v>0.15411667942936499</v>
      </c>
      <c r="AS1040" s="1150">
        <v>0.154187583312062</v>
      </c>
    </row>
    <row r="1041" spans="1:45" x14ac:dyDescent="0.2">
      <c r="A1041">
        <v>65278</v>
      </c>
      <c r="B1041" t="s">
        <v>1769</v>
      </c>
      <c r="C1041" s="783">
        <v>44469</v>
      </c>
      <c r="D1041">
        <v>2021</v>
      </c>
      <c r="E1041" t="s">
        <v>7</v>
      </c>
      <c r="F1041" t="s">
        <v>28</v>
      </c>
      <c r="G1041" s="912">
        <v>35.668160999999998</v>
      </c>
      <c r="H1041" s="912">
        <v>-119.876481</v>
      </c>
      <c r="I1041" s="912">
        <v>5.3721930000000002</v>
      </c>
      <c r="J1041" t="s">
        <v>74</v>
      </c>
      <c r="K1041" t="s">
        <v>479</v>
      </c>
      <c r="L1041" s="912">
        <v>24.9</v>
      </c>
      <c r="M1041">
        <v>16.7</v>
      </c>
      <c r="N1041" s="912">
        <v>1.4910179640718562</v>
      </c>
      <c r="O1041" t="s">
        <v>127</v>
      </c>
      <c r="P1041" t="s">
        <v>470</v>
      </c>
      <c r="Q1041" t="s">
        <v>127</v>
      </c>
      <c r="R1041">
        <v>179</v>
      </c>
      <c r="Y1041">
        <v>21.2</v>
      </c>
      <c r="Z1041">
        <v>4.3600000000000003</v>
      </c>
      <c r="AA1041">
        <v>43.54</v>
      </c>
      <c r="AB1041">
        <v>32.03</v>
      </c>
      <c r="AC1041" s="784"/>
      <c r="AD1041" s="1150"/>
      <c r="AE1041" s="1150"/>
      <c r="AF1041" s="1150"/>
      <c r="AG1041" s="1150"/>
      <c r="AH1041" s="1150"/>
      <c r="AI1041" s="1150"/>
      <c r="AJ1041" s="1150"/>
      <c r="AK1041" s="1150"/>
      <c r="AL1041" s="1150"/>
      <c r="AM1041" s="1150"/>
      <c r="AN1041" s="1150"/>
      <c r="AO1041" s="1150"/>
      <c r="AP1041" s="1150"/>
      <c r="AQ1041" s="1150"/>
      <c r="AR1041" s="1150">
        <v>0.34097558308041398</v>
      </c>
      <c r="AS1041" s="1150">
        <v>0.33040084215131299</v>
      </c>
    </row>
    <row r="1042" spans="1:45" x14ac:dyDescent="0.2">
      <c r="A1042">
        <v>63696</v>
      </c>
      <c r="B1042" t="s">
        <v>1770</v>
      </c>
      <c r="C1042" s="783">
        <v>44500</v>
      </c>
      <c r="D1042">
        <v>2021</v>
      </c>
      <c r="E1042" t="s">
        <v>1</v>
      </c>
      <c r="F1042" t="s">
        <v>33</v>
      </c>
      <c r="G1042" s="912">
        <v>38.003591</v>
      </c>
      <c r="H1042" s="912">
        <v>-76.748411000000004</v>
      </c>
      <c r="I1042" s="912">
        <v>4.2369370000000002</v>
      </c>
      <c r="J1042" t="s">
        <v>74</v>
      </c>
      <c r="K1042" t="s">
        <v>479</v>
      </c>
      <c r="L1042" s="912">
        <v>29.6</v>
      </c>
      <c r="M1042">
        <v>19.899999999999999</v>
      </c>
      <c r="N1042" s="912">
        <v>1.4874371859296485</v>
      </c>
      <c r="O1042" t="s">
        <v>127</v>
      </c>
      <c r="P1042" t="s">
        <v>470</v>
      </c>
      <c r="Q1042" t="s">
        <v>127</v>
      </c>
      <c r="R1042">
        <v>180</v>
      </c>
      <c r="Y1042">
        <v>40.74</v>
      </c>
      <c r="AA1042">
        <v>44.59</v>
      </c>
      <c r="AB1042">
        <v>33.479999999999997</v>
      </c>
      <c r="AC1042" s="784"/>
      <c r="AD1042" s="1150"/>
      <c r="AE1042" s="1150"/>
      <c r="AF1042" s="1150"/>
      <c r="AG1042" s="1150"/>
      <c r="AH1042" s="1150"/>
      <c r="AI1042" s="1150"/>
      <c r="AJ1042" s="1150"/>
      <c r="AK1042" s="1150"/>
      <c r="AL1042" s="1150"/>
      <c r="AM1042" s="1150"/>
      <c r="AN1042" s="1150"/>
      <c r="AO1042" s="1150"/>
      <c r="AP1042" s="1150"/>
      <c r="AQ1042" s="1150"/>
      <c r="AR1042" s="1150">
        <v>0.27655973933594902</v>
      </c>
      <c r="AS1042" s="1150">
        <v>0.27065120121153702</v>
      </c>
    </row>
    <row r="1043" spans="1:45" x14ac:dyDescent="0.2">
      <c r="A1043">
        <v>65321</v>
      </c>
      <c r="B1043" t="s">
        <v>1771</v>
      </c>
      <c r="C1043" s="783">
        <v>44561</v>
      </c>
      <c r="D1043">
        <v>2021</v>
      </c>
      <c r="E1043" t="s">
        <v>1</v>
      </c>
      <c r="F1043" t="s">
        <v>33</v>
      </c>
      <c r="G1043" s="912">
        <v>37.359701000000001</v>
      </c>
      <c r="H1043" s="912">
        <v>-76.754951000000005</v>
      </c>
      <c r="I1043" s="912">
        <v>4.3134069999999998</v>
      </c>
      <c r="J1043" t="s">
        <v>74</v>
      </c>
      <c r="K1043" t="s">
        <v>479</v>
      </c>
      <c r="L1043" s="912">
        <v>25.6</v>
      </c>
      <c r="M1043">
        <v>19.899999999999999</v>
      </c>
      <c r="N1043" s="912">
        <v>1.2864321608040203</v>
      </c>
      <c r="O1043" t="s">
        <v>127</v>
      </c>
      <c r="P1043" t="s">
        <v>470</v>
      </c>
      <c r="Q1043" t="s">
        <v>127</v>
      </c>
      <c r="R1043">
        <v>166</v>
      </c>
      <c r="Y1043">
        <v>34.5</v>
      </c>
      <c r="AA1043">
        <v>65.599999999999994</v>
      </c>
      <c r="AB1043">
        <v>48.19</v>
      </c>
      <c r="AC1043" s="784"/>
      <c r="AD1043" s="1150"/>
      <c r="AE1043" s="1150"/>
      <c r="AF1043" s="1150"/>
      <c r="AG1043" s="1150"/>
      <c r="AH1043" s="1150"/>
      <c r="AI1043" s="1150"/>
      <c r="AJ1043" s="1150"/>
      <c r="AK1043" s="1150"/>
      <c r="AL1043" s="1150"/>
      <c r="AM1043" s="1150"/>
      <c r="AN1043" s="1150"/>
      <c r="AO1043" s="1150"/>
      <c r="AP1043" s="1150"/>
      <c r="AQ1043" s="1150"/>
      <c r="AR1043" s="1150">
        <v>0.19089740942153599</v>
      </c>
      <c r="AS1043" s="1150">
        <v>0.19253229618411599</v>
      </c>
    </row>
    <row r="1044" spans="1:45" x14ac:dyDescent="0.2">
      <c r="A1044">
        <v>62436</v>
      </c>
      <c r="B1044" t="s">
        <v>1772</v>
      </c>
      <c r="C1044" s="783">
        <v>44561</v>
      </c>
      <c r="D1044">
        <v>2021</v>
      </c>
      <c r="E1044" t="s">
        <v>73</v>
      </c>
      <c r="F1044" t="s">
        <v>35</v>
      </c>
      <c r="G1044" s="912">
        <v>31.402919000000001</v>
      </c>
      <c r="H1044" s="912">
        <v>-84.83681</v>
      </c>
      <c r="I1044" s="912">
        <v>4.744065</v>
      </c>
      <c r="J1044" t="s">
        <v>74</v>
      </c>
      <c r="K1044" t="s">
        <v>485</v>
      </c>
      <c r="L1044" s="912">
        <v>29</v>
      </c>
      <c r="M1044">
        <v>20</v>
      </c>
      <c r="N1044" s="912">
        <v>1.45</v>
      </c>
      <c r="O1044" t="s">
        <v>127</v>
      </c>
      <c r="P1044" t="s">
        <v>470</v>
      </c>
      <c r="Q1044" t="s">
        <v>127</v>
      </c>
      <c r="R1044">
        <v>180</v>
      </c>
      <c r="Y1044">
        <v>29.53</v>
      </c>
      <c r="Z1044">
        <v>29.16</v>
      </c>
      <c r="AA1044">
        <v>64.040000000000006</v>
      </c>
      <c r="AB1044">
        <v>46.26</v>
      </c>
      <c r="AC1044" s="784">
        <v>23.649068708165277</v>
      </c>
      <c r="AD1044" s="1150"/>
      <c r="AE1044" s="1150"/>
      <c r="AF1044" s="1150"/>
      <c r="AG1044" s="1150"/>
      <c r="AH1044" s="1150"/>
      <c r="AI1044" s="1150"/>
      <c r="AJ1044" s="1150"/>
      <c r="AK1044" s="1150"/>
      <c r="AL1044" s="1150"/>
      <c r="AM1044" s="1150"/>
      <c r="AN1044" s="1150"/>
      <c r="AO1044" s="1150"/>
      <c r="AP1044" s="1150"/>
      <c r="AQ1044" s="1150"/>
      <c r="AR1044" s="1150">
        <v>0.27898972602739702</v>
      </c>
      <c r="AS1044" s="1150">
        <v>0.26204337899543301</v>
      </c>
    </row>
    <row r="1045" spans="1:45" x14ac:dyDescent="0.2">
      <c r="A1045">
        <v>63801</v>
      </c>
      <c r="B1045" t="s">
        <v>1773</v>
      </c>
      <c r="C1045" s="783">
        <v>44286</v>
      </c>
      <c r="D1045">
        <v>2021</v>
      </c>
      <c r="E1045" t="s">
        <v>1</v>
      </c>
      <c r="F1045" t="s">
        <v>48</v>
      </c>
      <c r="G1045" s="912">
        <v>41.731451</v>
      </c>
      <c r="H1045" s="912">
        <v>-86.102091000000001</v>
      </c>
      <c r="I1045" s="912">
        <v>3.8394409999999999</v>
      </c>
      <c r="J1045" t="s">
        <v>74</v>
      </c>
      <c r="K1045" t="s">
        <v>485</v>
      </c>
      <c r="L1045" s="912">
        <v>25.4</v>
      </c>
      <c r="M1045">
        <v>20</v>
      </c>
      <c r="N1045" s="912">
        <v>1.27</v>
      </c>
      <c r="O1045" t="s">
        <v>127</v>
      </c>
      <c r="P1045" t="s">
        <v>470</v>
      </c>
      <c r="Q1045" t="s">
        <v>127</v>
      </c>
      <c r="R1045">
        <v>180</v>
      </c>
      <c r="Y1045">
        <v>31.87</v>
      </c>
      <c r="AA1045">
        <v>65.36</v>
      </c>
      <c r="AB1045">
        <v>48.29</v>
      </c>
      <c r="AC1045" s="784"/>
      <c r="AD1045" s="1150"/>
      <c r="AE1045" s="1150"/>
      <c r="AF1045" s="1150"/>
      <c r="AG1045" s="1150"/>
      <c r="AH1045" s="1150"/>
      <c r="AI1045" s="1150"/>
      <c r="AJ1045" s="1150"/>
      <c r="AK1045" s="1150"/>
      <c r="AL1045" s="1150"/>
      <c r="AM1045" s="1150"/>
      <c r="AN1045" s="1150"/>
      <c r="AO1045" s="1150"/>
      <c r="AP1045" s="1150"/>
      <c r="AQ1045" s="1150"/>
      <c r="AR1045" s="1150">
        <v>0.13394977168949701</v>
      </c>
      <c r="AS1045" s="1150">
        <v>0.18493721461187199</v>
      </c>
    </row>
    <row r="1046" spans="1:45" x14ac:dyDescent="0.2">
      <c r="A1046">
        <v>63894</v>
      </c>
      <c r="B1046" t="s">
        <v>1774</v>
      </c>
      <c r="C1046" s="783">
        <v>44377</v>
      </c>
      <c r="D1046">
        <v>2021</v>
      </c>
      <c r="E1046" t="s">
        <v>6</v>
      </c>
      <c r="F1046" t="s">
        <v>436</v>
      </c>
      <c r="G1046" s="912">
        <v>45.267791000000003</v>
      </c>
      <c r="H1046" s="912">
        <v>-68.990110999999999</v>
      </c>
      <c r="I1046" s="912">
        <v>3.6381000000000001</v>
      </c>
      <c r="J1046" t="s">
        <v>74</v>
      </c>
      <c r="K1046" t="s">
        <v>479</v>
      </c>
      <c r="L1046" s="912">
        <v>27.4</v>
      </c>
      <c r="M1046">
        <v>20</v>
      </c>
      <c r="N1046" s="912">
        <v>1.3699999999999999</v>
      </c>
      <c r="O1046" t="s">
        <v>127</v>
      </c>
      <c r="P1046" t="s">
        <v>470</v>
      </c>
      <c r="Q1046" t="s">
        <v>127</v>
      </c>
      <c r="R1046">
        <v>180</v>
      </c>
      <c r="Y1046">
        <v>30.92</v>
      </c>
      <c r="Z1046">
        <v>4.09</v>
      </c>
      <c r="AA1046">
        <v>88</v>
      </c>
      <c r="AB1046">
        <v>64.98</v>
      </c>
      <c r="AC1046" s="784"/>
      <c r="AD1046" s="1150"/>
      <c r="AE1046" s="1150"/>
      <c r="AF1046" s="1150"/>
      <c r="AG1046" s="1150"/>
      <c r="AH1046" s="1150"/>
      <c r="AI1046" s="1150"/>
      <c r="AJ1046" s="1150"/>
      <c r="AK1046" s="1150"/>
      <c r="AL1046" s="1150"/>
      <c r="AM1046" s="1150"/>
      <c r="AN1046" s="1150"/>
      <c r="AO1046" s="1150"/>
      <c r="AP1046" s="1150"/>
      <c r="AQ1046" s="1150"/>
      <c r="AR1046" s="1150">
        <v>0.162835787671232</v>
      </c>
      <c r="AS1046" s="1150">
        <v>0.14404680365296799</v>
      </c>
    </row>
    <row r="1047" spans="1:45" x14ac:dyDescent="0.2">
      <c r="A1047">
        <v>64015</v>
      </c>
      <c r="B1047" t="s">
        <v>1775</v>
      </c>
      <c r="C1047" s="783">
        <v>44407</v>
      </c>
      <c r="D1047">
        <v>2021</v>
      </c>
      <c r="E1047" t="s">
        <v>1</v>
      </c>
      <c r="F1047" t="s">
        <v>33</v>
      </c>
      <c r="G1047" s="912">
        <v>37.501750999999999</v>
      </c>
      <c r="H1047" s="912">
        <v>-78.383860999999996</v>
      </c>
      <c r="I1047" s="912">
        <v>4.3037219999999996</v>
      </c>
      <c r="J1047" t="s">
        <v>74</v>
      </c>
      <c r="K1047" t="s">
        <v>485</v>
      </c>
      <c r="L1047" s="912">
        <v>26.4</v>
      </c>
      <c r="M1047">
        <v>20</v>
      </c>
      <c r="N1047" s="912">
        <v>1.3199999999999998</v>
      </c>
      <c r="O1047" t="s">
        <v>127</v>
      </c>
      <c r="P1047" t="s">
        <v>470</v>
      </c>
      <c r="Q1047" t="s">
        <v>127</v>
      </c>
      <c r="R1047">
        <v>180</v>
      </c>
      <c r="Y1047">
        <v>32.9</v>
      </c>
      <c r="AA1047">
        <v>51.57</v>
      </c>
      <c r="AB1047">
        <v>38.31</v>
      </c>
      <c r="AC1047" s="784"/>
      <c r="AD1047" s="1150"/>
      <c r="AE1047" s="1150"/>
      <c r="AF1047" s="1150"/>
      <c r="AG1047" s="1150"/>
      <c r="AH1047" s="1150"/>
      <c r="AI1047" s="1150"/>
      <c r="AJ1047" s="1150"/>
      <c r="AK1047" s="1150"/>
      <c r="AL1047" s="1150"/>
      <c r="AM1047" s="1150"/>
      <c r="AN1047" s="1150"/>
      <c r="AO1047" s="1150"/>
      <c r="AP1047" s="1150"/>
      <c r="AQ1047" s="1150"/>
      <c r="AR1047" s="1150">
        <v>0.22900684931506801</v>
      </c>
      <c r="AS1047" s="1150">
        <v>0.22692351598173499</v>
      </c>
    </row>
    <row r="1048" spans="1:45" x14ac:dyDescent="0.2">
      <c r="A1048">
        <v>64535</v>
      </c>
      <c r="B1048" t="s">
        <v>1776</v>
      </c>
      <c r="C1048" s="783">
        <v>44530</v>
      </c>
      <c r="D1048">
        <v>2021</v>
      </c>
      <c r="E1048" t="s">
        <v>1</v>
      </c>
      <c r="F1048" t="s">
        <v>52</v>
      </c>
      <c r="G1048" s="912">
        <v>36.307861000000003</v>
      </c>
      <c r="H1048" s="912">
        <v>-76.144491000000002</v>
      </c>
      <c r="I1048" s="912">
        <v>4.402266</v>
      </c>
      <c r="J1048" t="s">
        <v>74</v>
      </c>
      <c r="K1048" t="s">
        <v>479</v>
      </c>
      <c r="L1048" s="912">
        <v>29.3</v>
      </c>
      <c r="M1048">
        <v>20</v>
      </c>
      <c r="N1048" s="912">
        <v>1.4650000000000001</v>
      </c>
      <c r="O1048" t="s">
        <v>127</v>
      </c>
      <c r="P1048" t="s">
        <v>470</v>
      </c>
      <c r="Q1048" t="s">
        <v>127</v>
      </c>
      <c r="R1048">
        <v>180</v>
      </c>
      <c r="Y1048">
        <v>33.130000000000003</v>
      </c>
      <c r="AA1048">
        <v>54.24</v>
      </c>
      <c r="AB1048">
        <v>40.04</v>
      </c>
      <c r="AC1048" s="784"/>
      <c r="AD1048" s="1150"/>
      <c r="AE1048" s="1150"/>
      <c r="AF1048" s="1150"/>
      <c r="AG1048" s="1150"/>
      <c r="AH1048" s="1150"/>
      <c r="AI1048" s="1150"/>
      <c r="AJ1048" s="1150"/>
      <c r="AK1048" s="1150"/>
      <c r="AL1048" s="1150"/>
      <c r="AM1048" s="1150"/>
      <c r="AN1048" s="1150"/>
      <c r="AO1048" s="1150"/>
      <c r="AP1048" s="1150"/>
      <c r="AQ1048" s="1150"/>
      <c r="AR1048" s="1150">
        <v>0.25406392694063901</v>
      </c>
      <c r="AS1048" s="1150">
        <v>0.25324200913242001</v>
      </c>
    </row>
    <row r="1049" spans="1:45" x14ac:dyDescent="0.2">
      <c r="A1049">
        <v>64590</v>
      </c>
      <c r="B1049" t="s">
        <v>1777</v>
      </c>
      <c r="C1049" s="783">
        <v>44347</v>
      </c>
      <c r="D1049">
        <v>2021</v>
      </c>
      <c r="E1049" t="s">
        <v>4</v>
      </c>
      <c r="F1049" t="s">
        <v>417</v>
      </c>
      <c r="G1049" s="912">
        <v>42.996941</v>
      </c>
      <c r="H1049" s="912">
        <v>-89.457941000000005</v>
      </c>
      <c r="I1049" s="912">
        <v>3.8367659999999999</v>
      </c>
      <c r="J1049" t="s">
        <v>74</v>
      </c>
      <c r="K1049" t="s">
        <v>479</v>
      </c>
      <c r="L1049" s="912">
        <v>24.13</v>
      </c>
      <c r="M1049">
        <v>20</v>
      </c>
      <c r="N1049" s="912">
        <v>1.2064999999999999</v>
      </c>
      <c r="O1049" t="s">
        <v>127</v>
      </c>
      <c r="P1049" t="s">
        <v>470</v>
      </c>
      <c r="Q1049" t="s">
        <v>127</v>
      </c>
      <c r="R1049">
        <v>180</v>
      </c>
      <c r="Y1049">
        <v>33.51</v>
      </c>
      <c r="Z1049">
        <v>14.58</v>
      </c>
      <c r="AA1049">
        <v>70.2</v>
      </c>
      <c r="AB1049">
        <v>50.4</v>
      </c>
      <c r="AC1049" s="784"/>
      <c r="AD1049" s="1150"/>
      <c r="AE1049" s="1150"/>
      <c r="AF1049" s="1150"/>
      <c r="AG1049" s="1150"/>
      <c r="AH1049" s="1150"/>
      <c r="AI1049" s="1150"/>
      <c r="AJ1049" s="1150"/>
      <c r="AK1049" s="1150"/>
      <c r="AL1049" s="1150"/>
      <c r="AM1049" s="1150"/>
      <c r="AN1049" s="1150"/>
      <c r="AO1049" s="1150"/>
      <c r="AP1049" s="1150"/>
      <c r="AQ1049" s="1150"/>
      <c r="AR1049" s="1150">
        <v>0.21976598173515899</v>
      </c>
      <c r="AS1049" s="1150">
        <v>0.21369863013698601</v>
      </c>
    </row>
    <row r="1050" spans="1:45" x14ac:dyDescent="0.2">
      <c r="A1050">
        <v>64690</v>
      </c>
      <c r="B1050" t="s">
        <v>1778</v>
      </c>
      <c r="C1050" s="783">
        <v>44407</v>
      </c>
      <c r="D1050">
        <v>2021</v>
      </c>
      <c r="E1050" t="s">
        <v>1</v>
      </c>
      <c r="F1050" t="s">
        <v>262</v>
      </c>
      <c r="G1050" s="912">
        <v>38.613328000000003</v>
      </c>
      <c r="H1050" s="912">
        <v>-75.835211000000001</v>
      </c>
      <c r="I1050" s="912">
        <v>4.2214049999999999</v>
      </c>
      <c r="J1050" t="s">
        <v>74</v>
      </c>
      <c r="K1050" t="s">
        <v>479</v>
      </c>
      <c r="L1050" s="912">
        <v>29</v>
      </c>
      <c r="M1050">
        <v>20</v>
      </c>
      <c r="N1050" s="912">
        <v>1.45</v>
      </c>
      <c r="O1050" t="s">
        <v>127</v>
      </c>
      <c r="P1050" t="s">
        <v>470</v>
      </c>
      <c r="Q1050" t="s">
        <v>127</v>
      </c>
      <c r="R1050">
        <v>180</v>
      </c>
      <c r="Y1050">
        <v>31.49</v>
      </c>
      <c r="AA1050">
        <v>28.87</v>
      </c>
      <c r="AB1050">
        <v>23.41</v>
      </c>
      <c r="AC1050" s="784"/>
      <c r="AD1050" s="1150"/>
      <c r="AE1050" s="1150"/>
      <c r="AF1050" s="1150"/>
      <c r="AG1050" s="1150"/>
      <c r="AH1050" s="1150"/>
      <c r="AI1050" s="1150"/>
      <c r="AJ1050" s="1150"/>
      <c r="AK1050" s="1150"/>
      <c r="AL1050" s="1150"/>
      <c r="AM1050" s="1150"/>
      <c r="AN1050" s="1150"/>
      <c r="AO1050" s="1150"/>
      <c r="AP1050" s="1150"/>
      <c r="AQ1050" s="1150"/>
      <c r="AR1050" s="1150">
        <v>0.25622716894977099</v>
      </c>
      <c r="AS1050" s="1150">
        <v>0.24843036529680301</v>
      </c>
    </row>
    <row r="1051" spans="1:45" x14ac:dyDescent="0.2">
      <c r="A1051">
        <v>64817</v>
      </c>
      <c r="B1051" t="s">
        <v>1779</v>
      </c>
      <c r="C1051" s="783">
        <v>44439</v>
      </c>
      <c r="D1051">
        <v>2021</v>
      </c>
      <c r="E1051" t="s">
        <v>1</v>
      </c>
      <c r="F1051" t="s">
        <v>33</v>
      </c>
      <c r="G1051" s="912">
        <v>36.687921000000003</v>
      </c>
      <c r="H1051" s="912">
        <v>-79.701841000000002</v>
      </c>
      <c r="I1051" s="912">
        <v>4.338762</v>
      </c>
      <c r="J1051" t="s">
        <v>74</v>
      </c>
      <c r="K1051" t="s">
        <v>485</v>
      </c>
      <c r="L1051" s="912">
        <v>26</v>
      </c>
      <c r="M1051">
        <v>20</v>
      </c>
      <c r="N1051" s="912">
        <v>1.3</v>
      </c>
      <c r="O1051" t="s">
        <v>127</v>
      </c>
      <c r="P1051" t="s">
        <v>470</v>
      </c>
      <c r="Q1051" t="s">
        <v>127</v>
      </c>
      <c r="R1051">
        <v>180</v>
      </c>
      <c r="Y1051">
        <v>32.49</v>
      </c>
      <c r="AA1051">
        <v>49.95</v>
      </c>
      <c r="AB1051">
        <v>37.119999999999997</v>
      </c>
      <c r="AC1051" s="784"/>
      <c r="AD1051" s="1150"/>
      <c r="AE1051" s="1150"/>
      <c r="AF1051" s="1150"/>
      <c r="AG1051" s="1150"/>
      <c r="AH1051" s="1150"/>
      <c r="AI1051" s="1150"/>
      <c r="AJ1051" s="1150"/>
      <c r="AK1051" s="1150"/>
      <c r="AL1051" s="1150"/>
      <c r="AM1051" s="1150"/>
      <c r="AN1051" s="1150"/>
      <c r="AO1051" s="1150"/>
      <c r="AP1051" s="1150"/>
      <c r="AQ1051" s="1150"/>
      <c r="AR1051" s="1150">
        <v>0.23605022831050201</v>
      </c>
      <c r="AS1051" s="1150">
        <v>0.22981735159817299</v>
      </c>
    </row>
    <row r="1052" spans="1:45" x14ac:dyDescent="0.2">
      <c r="A1052">
        <v>65022</v>
      </c>
      <c r="B1052" t="s">
        <v>1780</v>
      </c>
      <c r="C1052" s="783">
        <v>44439</v>
      </c>
      <c r="D1052">
        <v>2021</v>
      </c>
      <c r="E1052" t="s">
        <v>1</v>
      </c>
      <c r="F1052" t="s">
        <v>33</v>
      </c>
      <c r="G1052" s="912">
        <v>37.523640999999998</v>
      </c>
      <c r="H1052" s="912">
        <v>-77.263581000000002</v>
      </c>
      <c r="I1052" s="912">
        <v>4.2830079999999997</v>
      </c>
      <c r="J1052" t="s">
        <v>74</v>
      </c>
      <c r="K1052" t="s">
        <v>479</v>
      </c>
      <c r="L1052" s="912">
        <v>27.3</v>
      </c>
      <c r="M1052">
        <v>20</v>
      </c>
      <c r="N1052" s="912">
        <v>1.365</v>
      </c>
      <c r="O1052" t="s">
        <v>486</v>
      </c>
      <c r="P1052" t="s">
        <v>486</v>
      </c>
      <c r="R1052">
        <v>180</v>
      </c>
      <c r="Y1052">
        <v>34.659999999999997</v>
      </c>
      <c r="AA1052">
        <v>62.4</v>
      </c>
      <c r="AB1052">
        <v>45.5</v>
      </c>
      <c r="AC1052" s="784"/>
      <c r="AD1052" s="1150"/>
      <c r="AE1052" s="1150"/>
      <c r="AF1052" s="1150"/>
      <c r="AG1052" s="1150"/>
      <c r="AH1052" s="1150"/>
      <c r="AI1052" s="1150"/>
      <c r="AJ1052" s="1150"/>
      <c r="AK1052" s="1150"/>
      <c r="AL1052" s="1150"/>
      <c r="AM1052" s="1150"/>
      <c r="AN1052" s="1150"/>
      <c r="AO1052" s="1150"/>
      <c r="AP1052" s="1150"/>
      <c r="AQ1052" s="1150"/>
      <c r="AR1052" s="1150">
        <v>0.2324200913242</v>
      </c>
      <c r="AS1052" s="1150"/>
    </row>
    <row r="1053" spans="1:45" x14ac:dyDescent="0.2">
      <c r="A1053">
        <v>65122</v>
      </c>
      <c r="B1053" t="s">
        <v>1781</v>
      </c>
      <c r="C1053" s="783">
        <v>44561</v>
      </c>
      <c r="D1053">
        <v>2021</v>
      </c>
      <c r="E1053" t="s">
        <v>5</v>
      </c>
      <c r="F1053" t="s">
        <v>30</v>
      </c>
      <c r="G1053" s="912">
        <v>42.963821000000003</v>
      </c>
      <c r="H1053" s="912">
        <v>-73.592310999999995</v>
      </c>
      <c r="I1053" s="912">
        <v>3.7622140000000002</v>
      </c>
      <c r="J1053" t="s">
        <v>74</v>
      </c>
      <c r="K1053" t="s">
        <v>479</v>
      </c>
      <c r="L1053" s="912">
        <v>27</v>
      </c>
      <c r="M1053">
        <v>20</v>
      </c>
      <c r="N1053" s="912">
        <v>1.35</v>
      </c>
      <c r="O1053" t="s">
        <v>127</v>
      </c>
      <c r="P1053" t="s">
        <v>470</v>
      </c>
      <c r="Q1053" t="s">
        <v>127</v>
      </c>
      <c r="R1053">
        <v>180</v>
      </c>
      <c r="Y1053">
        <v>33.99</v>
      </c>
      <c r="Z1053">
        <v>10.14</v>
      </c>
      <c r="AA1053">
        <v>45.29</v>
      </c>
      <c r="AB1053">
        <v>35.19</v>
      </c>
      <c r="AC1053" s="784"/>
      <c r="AD1053" s="1150"/>
      <c r="AE1053" s="1150"/>
      <c r="AF1053" s="1150"/>
      <c r="AG1053" s="1150"/>
      <c r="AH1053" s="1150"/>
      <c r="AI1053" s="1150"/>
      <c r="AJ1053" s="1150"/>
      <c r="AK1053" s="1150"/>
      <c r="AL1053" s="1150"/>
      <c r="AM1053" s="1150"/>
      <c r="AN1053" s="1150"/>
      <c r="AO1053" s="1150"/>
      <c r="AP1053" s="1150"/>
      <c r="AQ1053" s="1150"/>
      <c r="AR1053" s="1150">
        <v>0.18787100456621</v>
      </c>
      <c r="AS1053" s="1150">
        <v>0.189531963470319</v>
      </c>
    </row>
    <row r="1054" spans="1:45" x14ac:dyDescent="0.2">
      <c r="A1054">
        <v>64327</v>
      </c>
      <c r="B1054" t="s">
        <v>1782</v>
      </c>
      <c r="C1054" s="783">
        <v>44377</v>
      </c>
      <c r="D1054">
        <v>2021</v>
      </c>
      <c r="E1054" t="s">
        <v>1</v>
      </c>
      <c r="F1054" t="s">
        <v>24</v>
      </c>
      <c r="G1054" s="912">
        <v>39.983010999999998</v>
      </c>
      <c r="H1054" s="912">
        <v>-74.237770999999995</v>
      </c>
      <c r="I1054" s="912">
        <v>4.0123319999999998</v>
      </c>
      <c r="J1054" t="s">
        <v>74</v>
      </c>
      <c r="K1054" t="s">
        <v>479</v>
      </c>
      <c r="L1054" s="912">
        <v>28.9</v>
      </c>
      <c r="M1054">
        <v>21.3</v>
      </c>
      <c r="N1054" s="912">
        <v>1.356807511737089</v>
      </c>
      <c r="O1054" t="s">
        <v>486</v>
      </c>
      <c r="P1054" t="s">
        <v>486</v>
      </c>
      <c r="Q1054">
        <v>20</v>
      </c>
      <c r="R1054">
        <v>180</v>
      </c>
      <c r="Y1054">
        <v>23.6</v>
      </c>
      <c r="AC1054" s="784"/>
      <c r="AD1054" s="1150"/>
      <c r="AE1054" s="1150"/>
      <c r="AF1054" s="1150"/>
      <c r="AG1054" s="1150"/>
      <c r="AH1054" s="1150"/>
      <c r="AI1054" s="1150"/>
      <c r="AJ1054" s="1150"/>
      <c r="AK1054" s="1150"/>
      <c r="AL1054" s="1150"/>
      <c r="AM1054" s="1150"/>
      <c r="AN1054" s="1150"/>
      <c r="AO1054" s="1150"/>
      <c r="AP1054" s="1150"/>
      <c r="AQ1054" s="1150"/>
      <c r="AR1054" s="1150">
        <v>0.211717795356614</v>
      </c>
      <c r="AS1054" s="1150">
        <v>0.18642142045576299</v>
      </c>
    </row>
    <row r="1055" spans="1:45" x14ac:dyDescent="0.2">
      <c r="A1055">
        <v>63722</v>
      </c>
      <c r="B1055" t="s">
        <v>1783</v>
      </c>
      <c r="C1055" s="783">
        <v>44286</v>
      </c>
      <c r="D1055">
        <v>2021</v>
      </c>
      <c r="E1055" t="s">
        <v>72</v>
      </c>
      <c r="F1055" t="s">
        <v>46</v>
      </c>
      <c r="G1055" s="912">
        <v>40.848050999999998</v>
      </c>
      <c r="H1055" s="912">
        <v>-105.015298</v>
      </c>
      <c r="I1055" s="912">
        <v>4.4396740000000001</v>
      </c>
      <c r="J1055" t="s">
        <v>74</v>
      </c>
      <c r="K1055" t="s">
        <v>479</v>
      </c>
      <c r="L1055" s="912">
        <v>29</v>
      </c>
      <c r="M1055">
        <v>22</v>
      </c>
      <c r="N1055" s="912">
        <v>1.3181818181818181</v>
      </c>
      <c r="O1055" t="s">
        <v>127</v>
      </c>
      <c r="P1055" t="s">
        <v>470</v>
      </c>
      <c r="Q1055" t="s">
        <v>127</v>
      </c>
      <c r="R1055">
        <v>180</v>
      </c>
      <c r="S1055" t="s">
        <v>582</v>
      </c>
      <c r="T1055" t="s">
        <v>553</v>
      </c>
      <c r="U1055" t="s">
        <v>2970</v>
      </c>
      <c r="V1055">
        <v>2021</v>
      </c>
      <c r="W1055">
        <v>1</v>
      </c>
      <c r="X1055">
        <v>2</v>
      </c>
      <c r="Y1055">
        <v>23.16</v>
      </c>
      <c r="Z1055">
        <v>22.77</v>
      </c>
      <c r="AA1055">
        <v>42.84</v>
      </c>
      <c r="AB1055">
        <v>31.86</v>
      </c>
      <c r="AC1055" s="784">
        <v>26.23729658752022</v>
      </c>
      <c r="AD1055" s="1150"/>
      <c r="AE1055" s="1150"/>
      <c r="AF1055" s="1150"/>
      <c r="AG1055" s="1150"/>
      <c r="AH1055" s="1150"/>
      <c r="AI1055" s="1150"/>
      <c r="AJ1055" s="1150"/>
      <c r="AK1055" s="1150"/>
      <c r="AL1055" s="1150"/>
      <c r="AM1055" s="1150"/>
      <c r="AN1055" s="1150"/>
      <c r="AO1055" s="1150"/>
      <c r="AP1055" s="1150"/>
      <c r="AQ1055" s="1150"/>
      <c r="AR1055" s="1150">
        <v>0.25749273557492702</v>
      </c>
      <c r="AS1055" s="1150">
        <v>0.24620174346201701</v>
      </c>
    </row>
    <row r="1056" spans="1:45" x14ac:dyDescent="0.2">
      <c r="A1056">
        <v>62821</v>
      </c>
      <c r="B1056" t="s">
        <v>1784</v>
      </c>
      <c r="C1056" s="783">
        <v>44561</v>
      </c>
      <c r="D1056">
        <v>2021</v>
      </c>
      <c r="E1056" t="s">
        <v>73</v>
      </c>
      <c r="F1056" t="s">
        <v>52</v>
      </c>
      <c r="G1056" s="912">
        <v>35.218170999999998</v>
      </c>
      <c r="H1056" s="912">
        <v>-80.529161000000002</v>
      </c>
      <c r="I1056" s="912">
        <v>4.5209530000000004</v>
      </c>
      <c r="J1056" t="s">
        <v>74</v>
      </c>
      <c r="K1056" t="s">
        <v>479</v>
      </c>
      <c r="L1056" s="912">
        <v>33.700000000000003</v>
      </c>
      <c r="M1056">
        <v>22.6</v>
      </c>
      <c r="N1056" s="912">
        <v>1.4911504424778761</v>
      </c>
      <c r="O1056" t="s">
        <v>127</v>
      </c>
      <c r="P1056" t="s">
        <v>470</v>
      </c>
      <c r="Q1056" t="s">
        <v>127</v>
      </c>
      <c r="R1056">
        <v>180</v>
      </c>
      <c r="Y1056">
        <v>31.77</v>
      </c>
      <c r="Z1056">
        <v>33.26</v>
      </c>
      <c r="AA1056">
        <v>60.43</v>
      </c>
      <c r="AB1056">
        <v>45.05</v>
      </c>
      <c r="AC1056" s="784"/>
      <c r="AD1056" s="1150"/>
      <c r="AE1056" s="1150"/>
      <c r="AF1056" s="1150"/>
      <c r="AG1056" s="1150"/>
      <c r="AH1056" s="1150"/>
      <c r="AI1056" s="1150"/>
      <c r="AJ1056" s="1150"/>
      <c r="AK1056" s="1150"/>
      <c r="AL1056" s="1150"/>
      <c r="AM1056" s="1150"/>
      <c r="AN1056" s="1150"/>
      <c r="AO1056" s="1150"/>
      <c r="AP1056" s="1150"/>
      <c r="AQ1056" s="1150"/>
      <c r="AR1056" s="1150">
        <v>0.18732573645290301</v>
      </c>
      <c r="AS1056" s="1150">
        <v>0.21505131935183999</v>
      </c>
    </row>
    <row r="1057" spans="1:45" x14ac:dyDescent="0.2">
      <c r="A1057">
        <v>64877</v>
      </c>
      <c r="B1057" t="s">
        <v>2767</v>
      </c>
      <c r="C1057" s="783">
        <v>44561</v>
      </c>
      <c r="D1057">
        <v>2021</v>
      </c>
      <c r="E1057" t="s">
        <v>7</v>
      </c>
      <c r="F1057" t="s">
        <v>28</v>
      </c>
      <c r="G1057" s="912">
        <v>34.944661000000004</v>
      </c>
      <c r="H1057" s="912">
        <v>-118.130061</v>
      </c>
      <c r="I1057" s="912">
        <v>5.8475910000000004</v>
      </c>
      <c r="J1057" t="s">
        <v>74</v>
      </c>
      <c r="K1057" t="s">
        <v>485</v>
      </c>
      <c r="L1057" s="912">
        <v>28.6</v>
      </c>
      <c r="M1057">
        <v>27.4</v>
      </c>
      <c r="N1057" s="912">
        <v>1.0437956204379564</v>
      </c>
      <c r="O1057" t="s">
        <v>127</v>
      </c>
      <c r="P1057" t="s">
        <v>470</v>
      </c>
      <c r="Q1057" t="s">
        <v>127</v>
      </c>
      <c r="R1057">
        <v>180</v>
      </c>
      <c r="S1057" t="s">
        <v>582</v>
      </c>
      <c r="T1057" t="s">
        <v>1205</v>
      </c>
      <c r="U1057" t="s">
        <v>2971</v>
      </c>
      <c r="V1057">
        <v>2021</v>
      </c>
      <c r="W1057">
        <v>213.2</v>
      </c>
      <c r="X1057">
        <v>631.5</v>
      </c>
      <c r="Y1057">
        <v>23.29</v>
      </c>
      <c r="Z1057">
        <v>6.07</v>
      </c>
      <c r="AA1057">
        <v>39.43</v>
      </c>
      <c r="AB1057">
        <v>29.43</v>
      </c>
      <c r="AC1057" s="784"/>
      <c r="AD1057" s="1150"/>
      <c r="AE1057" s="1150"/>
      <c r="AF1057" s="1150"/>
      <c r="AG1057" s="1150"/>
      <c r="AH1057" s="1150"/>
      <c r="AI1057" s="1150"/>
      <c r="AJ1057" s="1150"/>
      <c r="AK1057" s="1150"/>
      <c r="AL1057" s="1150"/>
      <c r="AM1057" s="1150"/>
      <c r="AN1057" s="1150"/>
      <c r="AO1057" s="1150"/>
      <c r="AP1057" s="1150"/>
      <c r="AQ1057" s="1150"/>
      <c r="AR1057" s="1150">
        <v>0.25216645002166399</v>
      </c>
      <c r="AS1057" s="1150">
        <v>0.22322767723227599</v>
      </c>
    </row>
    <row r="1058" spans="1:45" x14ac:dyDescent="0.2">
      <c r="A1058">
        <v>63940</v>
      </c>
      <c r="B1058" t="s">
        <v>1785</v>
      </c>
      <c r="C1058" s="783">
        <v>44255</v>
      </c>
      <c r="D1058">
        <v>2021</v>
      </c>
      <c r="E1058" t="s">
        <v>7</v>
      </c>
      <c r="F1058" t="s">
        <v>28</v>
      </c>
      <c r="G1058" s="912">
        <v>37.248531</v>
      </c>
      <c r="H1058" s="912">
        <v>-121.113311</v>
      </c>
      <c r="I1058" s="912">
        <v>5.1919259999999996</v>
      </c>
      <c r="J1058" t="s">
        <v>74</v>
      </c>
      <c r="K1058" t="s">
        <v>479</v>
      </c>
      <c r="L1058" s="912">
        <v>50.5</v>
      </c>
      <c r="M1058">
        <v>40</v>
      </c>
      <c r="N1058" s="912">
        <v>1.2625</v>
      </c>
      <c r="O1058" t="s">
        <v>127</v>
      </c>
      <c r="P1058" t="s">
        <v>470</v>
      </c>
      <c r="Q1058" t="s">
        <v>127</v>
      </c>
      <c r="R1058">
        <v>180</v>
      </c>
      <c r="Y1058">
        <v>38.75</v>
      </c>
      <c r="Z1058">
        <v>6.8</v>
      </c>
      <c r="AA1058">
        <v>108.48</v>
      </c>
      <c r="AB1058">
        <v>75.95</v>
      </c>
      <c r="AC1058" s="784">
        <v>28.493207315716489</v>
      </c>
      <c r="AD1058" s="1150"/>
      <c r="AE1058" s="1150"/>
      <c r="AF1058" s="1150"/>
      <c r="AG1058" s="1150"/>
      <c r="AH1058" s="1150"/>
      <c r="AI1058" s="1150"/>
      <c r="AJ1058" s="1150"/>
      <c r="AK1058" s="1150"/>
      <c r="AL1058" s="1150"/>
      <c r="AM1058" s="1150"/>
      <c r="AN1058" s="1150"/>
      <c r="AO1058" s="1150"/>
      <c r="AP1058" s="1150"/>
      <c r="AQ1058" s="1150"/>
      <c r="AR1058" s="1150">
        <v>0.25107305936072999</v>
      </c>
      <c r="AS1058" s="1150">
        <v>0.19984874429223701</v>
      </c>
    </row>
    <row r="1059" spans="1:45" x14ac:dyDescent="0.2">
      <c r="A1059">
        <v>63049</v>
      </c>
      <c r="B1059" t="s">
        <v>1786</v>
      </c>
      <c r="C1059" s="783">
        <v>44255</v>
      </c>
      <c r="D1059">
        <v>2021</v>
      </c>
      <c r="E1059" t="s">
        <v>72</v>
      </c>
      <c r="F1059" t="s">
        <v>29</v>
      </c>
      <c r="G1059" s="912">
        <v>44.271341</v>
      </c>
      <c r="H1059" s="912">
        <v>-120.875411</v>
      </c>
      <c r="I1059" s="912">
        <v>4.4640360000000001</v>
      </c>
      <c r="J1059" t="s">
        <v>74</v>
      </c>
      <c r="K1059" t="s">
        <v>479</v>
      </c>
      <c r="L1059" s="912">
        <v>60.06</v>
      </c>
      <c r="M1059">
        <v>46.2</v>
      </c>
      <c r="N1059" s="912">
        <v>1.3</v>
      </c>
      <c r="O1059" t="s">
        <v>127</v>
      </c>
      <c r="P1059" t="s">
        <v>470</v>
      </c>
      <c r="Q1059" t="s">
        <v>127</v>
      </c>
      <c r="R1059">
        <v>180</v>
      </c>
      <c r="Y1059">
        <v>40.880000000000003</v>
      </c>
      <c r="Z1059">
        <v>15.5</v>
      </c>
      <c r="AA1059">
        <v>28.95</v>
      </c>
      <c r="AB1059">
        <v>23.33</v>
      </c>
      <c r="AC1059" s="784">
        <v>20.71513652345816</v>
      </c>
      <c r="AD1059" s="1150"/>
      <c r="AE1059" s="1150"/>
      <c r="AF1059" s="1150"/>
      <c r="AG1059" s="1150"/>
      <c r="AH1059" s="1150"/>
      <c r="AI1059" s="1150"/>
      <c r="AJ1059" s="1150"/>
      <c r="AK1059" s="1150"/>
      <c r="AL1059" s="1150"/>
      <c r="AM1059" s="1150"/>
      <c r="AN1059" s="1150"/>
      <c r="AO1059" s="1150"/>
      <c r="AP1059" s="1150"/>
      <c r="AQ1059" s="1150"/>
      <c r="AR1059" s="1150">
        <v>0.242251279922512</v>
      </c>
      <c r="AS1059" s="1150">
        <v>0.229659609796596</v>
      </c>
    </row>
    <row r="1060" spans="1:45" x14ac:dyDescent="0.2">
      <c r="A1060">
        <v>64387</v>
      </c>
      <c r="B1060" t="s">
        <v>1787</v>
      </c>
      <c r="C1060" s="783">
        <v>44561</v>
      </c>
      <c r="D1060">
        <v>2021</v>
      </c>
      <c r="E1060" t="s">
        <v>6</v>
      </c>
      <c r="F1060" t="s">
        <v>25</v>
      </c>
      <c r="G1060" s="912">
        <v>41.749867000000002</v>
      </c>
      <c r="H1060" s="912">
        <v>-71.932479999999998</v>
      </c>
      <c r="I1060" s="912">
        <v>3.86564</v>
      </c>
      <c r="J1060" t="s">
        <v>74</v>
      </c>
      <c r="K1060" t="s">
        <v>479</v>
      </c>
      <c r="L1060" s="912">
        <v>63.4</v>
      </c>
      <c r="M1060">
        <v>49.4</v>
      </c>
      <c r="N1060" s="912">
        <v>1.2834008097165992</v>
      </c>
      <c r="O1060" t="s">
        <v>486</v>
      </c>
      <c r="P1060" t="s">
        <v>486</v>
      </c>
      <c r="Q1060">
        <v>18</v>
      </c>
      <c r="R1060">
        <v>180</v>
      </c>
      <c r="Y1060">
        <v>29.13</v>
      </c>
      <c r="Z1060">
        <v>3.86</v>
      </c>
      <c r="AA1060">
        <v>84.1</v>
      </c>
      <c r="AB1060">
        <v>60.74</v>
      </c>
      <c r="AC1060" s="784">
        <v>67.857544289449294</v>
      </c>
      <c r="AD1060" s="1150"/>
      <c r="AE1060" s="1150"/>
      <c r="AF1060" s="1150"/>
      <c r="AG1060" s="1150"/>
      <c r="AH1060" s="1150"/>
      <c r="AI1060" s="1150"/>
      <c r="AJ1060" s="1150"/>
      <c r="AK1060" s="1150"/>
      <c r="AL1060" s="1150"/>
      <c r="AM1060" s="1150"/>
      <c r="AN1060" s="1150"/>
      <c r="AO1060" s="1150"/>
      <c r="AP1060" s="1150"/>
      <c r="AQ1060" s="1150"/>
      <c r="AR1060" s="1150">
        <v>0.19508762686484299</v>
      </c>
      <c r="AS1060" s="1150">
        <v>0.17619655038544699</v>
      </c>
    </row>
    <row r="1061" spans="1:45" x14ac:dyDescent="0.2">
      <c r="A1061">
        <v>62950</v>
      </c>
      <c r="B1061" t="s">
        <v>1788</v>
      </c>
      <c r="C1061" s="783">
        <v>44347</v>
      </c>
      <c r="D1061">
        <v>2021</v>
      </c>
      <c r="E1061" t="s">
        <v>1</v>
      </c>
      <c r="F1061" t="s">
        <v>33</v>
      </c>
      <c r="G1061" s="912">
        <v>36.811532999999997</v>
      </c>
      <c r="H1061" s="912">
        <v>-78.483911000000006</v>
      </c>
      <c r="I1061" s="912">
        <v>4.3606689999999997</v>
      </c>
      <c r="J1061" t="s">
        <v>74</v>
      </c>
      <c r="K1061" t="s">
        <v>479</v>
      </c>
      <c r="L1061" s="912">
        <v>70</v>
      </c>
      <c r="M1061">
        <v>49.9</v>
      </c>
      <c r="N1061" s="912">
        <v>1.402805611222445</v>
      </c>
      <c r="O1061" t="s">
        <v>127</v>
      </c>
      <c r="P1061" t="s">
        <v>470</v>
      </c>
      <c r="Q1061" t="s">
        <v>127</v>
      </c>
      <c r="R1061">
        <v>180</v>
      </c>
      <c r="Y1061">
        <v>32.53</v>
      </c>
      <c r="AA1061">
        <v>72.48</v>
      </c>
      <c r="AB1061">
        <v>54.15</v>
      </c>
      <c r="AC1061" s="784"/>
      <c r="AD1061" s="1150"/>
      <c r="AE1061" s="1150"/>
      <c r="AF1061" s="1150"/>
      <c r="AG1061" s="1150"/>
      <c r="AH1061" s="1150"/>
      <c r="AI1061" s="1150"/>
      <c r="AJ1061" s="1150"/>
      <c r="AK1061" s="1150"/>
      <c r="AL1061" s="1150"/>
      <c r="AM1061" s="1150"/>
      <c r="AN1061" s="1150"/>
      <c r="AO1061" s="1150"/>
      <c r="AP1061" s="1150"/>
      <c r="AQ1061" s="1150"/>
      <c r="AR1061" s="1150">
        <v>0.195573795993814</v>
      </c>
      <c r="AS1061" s="1150">
        <v>0.16085367081194299</v>
      </c>
    </row>
    <row r="1062" spans="1:45" x14ac:dyDescent="0.2">
      <c r="A1062">
        <v>62822</v>
      </c>
      <c r="B1062" t="s">
        <v>1789</v>
      </c>
      <c r="C1062" s="783">
        <v>44561</v>
      </c>
      <c r="D1062">
        <v>2021</v>
      </c>
      <c r="E1062" t="s">
        <v>73</v>
      </c>
      <c r="F1062" t="s">
        <v>52</v>
      </c>
      <c r="G1062" s="912">
        <v>35.188009000000001</v>
      </c>
      <c r="H1062" s="912">
        <v>-81.751215000000002</v>
      </c>
      <c r="I1062" s="912">
        <v>4.5383110000000002</v>
      </c>
      <c r="J1062" t="s">
        <v>74</v>
      </c>
      <c r="K1062" t="s">
        <v>479</v>
      </c>
      <c r="L1062" s="912">
        <v>79</v>
      </c>
      <c r="M1062">
        <v>50</v>
      </c>
      <c r="N1062" s="912">
        <v>1.58</v>
      </c>
      <c r="O1062" t="s">
        <v>127</v>
      </c>
      <c r="P1062" t="s">
        <v>470</v>
      </c>
      <c r="Q1062" t="s">
        <v>127</v>
      </c>
      <c r="R1062">
        <v>180</v>
      </c>
      <c r="Y1062">
        <v>31.74</v>
      </c>
      <c r="Z1062">
        <v>36.47</v>
      </c>
      <c r="AA1062">
        <v>50.17</v>
      </c>
      <c r="AB1062">
        <v>38.21</v>
      </c>
      <c r="AC1062" s="784"/>
      <c r="AD1062" s="1150"/>
      <c r="AE1062" s="1150"/>
      <c r="AF1062" s="1150"/>
      <c r="AG1062" s="1150"/>
      <c r="AH1062" s="1150"/>
      <c r="AI1062" s="1150"/>
      <c r="AJ1062" s="1150"/>
      <c r="AK1062" s="1150"/>
      <c r="AL1062" s="1150"/>
      <c r="AM1062" s="1150"/>
      <c r="AN1062" s="1150"/>
      <c r="AO1062" s="1150"/>
      <c r="AP1062" s="1150"/>
      <c r="AQ1062" s="1150"/>
      <c r="AR1062" s="1150">
        <v>0.26395662100456602</v>
      </c>
      <c r="AS1062" s="1150">
        <v>0.22623059360730499</v>
      </c>
    </row>
    <row r="1063" spans="1:45" x14ac:dyDescent="0.2">
      <c r="A1063">
        <v>62959</v>
      </c>
      <c r="B1063" t="s">
        <v>1790</v>
      </c>
      <c r="C1063" s="783">
        <v>44500</v>
      </c>
      <c r="D1063">
        <v>2021</v>
      </c>
      <c r="E1063" t="s">
        <v>1</v>
      </c>
      <c r="F1063" t="s">
        <v>33</v>
      </c>
      <c r="G1063" s="912">
        <v>36.924711000000002</v>
      </c>
      <c r="H1063" s="912">
        <v>-79.355880999999997</v>
      </c>
      <c r="I1063" s="912">
        <v>4.3371529999999998</v>
      </c>
      <c r="J1063" t="s">
        <v>74</v>
      </c>
      <c r="K1063" t="s">
        <v>479</v>
      </c>
      <c r="L1063" s="912">
        <v>65.7</v>
      </c>
      <c r="M1063">
        <v>50</v>
      </c>
      <c r="N1063" s="912">
        <v>1.3140000000000001</v>
      </c>
      <c r="O1063" t="s">
        <v>127</v>
      </c>
      <c r="P1063" t="s">
        <v>470</v>
      </c>
      <c r="Q1063" t="s">
        <v>127</v>
      </c>
      <c r="R1063">
        <v>180</v>
      </c>
      <c r="Y1063">
        <v>31.61</v>
      </c>
      <c r="AA1063">
        <v>63.72</v>
      </c>
      <c r="AB1063">
        <v>47.31</v>
      </c>
      <c r="AC1063" s="784"/>
      <c r="AD1063" s="1150"/>
      <c r="AE1063" s="1150"/>
      <c r="AF1063" s="1150"/>
      <c r="AG1063" s="1150"/>
      <c r="AH1063" s="1150"/>
      <c r="AI1063" s="1150"/>
      <c r="AJ1063" s="1150"/>
      <c r="AK1063" s="1150"/>
      <c r="AL1063" s="1150"/>
      <c r="AM1063" s="1150"/>
      <c r="AN1063" s="1150"/>
      <c r="AO1063" s="1150"/>
      <c r="AP1063" s="1150"/>
      <c r="AQ1063" s="1150"/>
      <c r="AR1063" s="1150">
        <v>0.21260045662100399</v>
      </c>
      <c r="AS1063" s="1150">
        <v>0.18112557077625499</v>
      </c>
    </row>
    <row r="1064" spans="1:45" x14ac:dyDescent="0.2">
      <c r="A1064">
        <v>63929</v>
      </c>
      <c r="B1064" t="s">
        <v>1791</v>
      </c>
      <c r="C1064" s="783">
        <v>44316</v>
      </c>
      <c r="D1064">
        <v>2021</v>
      </c>
      <c r="E1064" t="s">
        <v>4</v>
      </c>
      <c r="F1064" t="s">
        <v>48</v>
      </c>
      <c r="G1064" s="912">
        <v>38.022050999999998</v>
      </c>
      <c r="H1064" s="912">
        <v>-86.789861000000002</v>
      </c>
      <c r="I1064" s="912">
        <v>4.178833</v>
      </c>
      <c r="J1064" t="s">
        <v>74</v>
      </c>
      <c r="K1064" t="s">
        <v>485</v>
      </c>
      <c r="L1064" s="912">
        <v>64.7</v>
      </c>
      <c r="M1064">
        <v>50.4</v>
      </c>
      <c r="N1064" s="912">
        <v>1.2837301587301588</v>
      </c>
      <c r="O1064" t="s">
        <v>127</v>
      </c>
      <c r="P1064" t="s">
        <v>470</v>
      </c>
      <c r="Q1064" t="s">
        <v>127</v>
      </c>
      <c r="R1064">
        <v>180</v>
      </c>
      <c r="Y1064">
        <v>33.619999999999997</v>
      </c>
      <c r="Z1064">
        <v>14.59</v>
      </c>
      <c r="AA1064">
        <v>63.11</v>
      </c>
      <c r="AB1064">
        <v>46.04</v>
      </c>
      <c r="AC1064" s="784"/>
      <c r="AD1064" s="1150"/>
      <c r="AE1064" s="1150"/>
      <c r="AF1064" s="1150"/>
      <c r="AG1064" s="1150"/>
      <c r="AH1064" s="1150"/>
      <c r="AI1064" s="1150"/>
      <c r="AJ1064" s="1150"/>
      <c r="AK1064" s="1150"/>
      <c r="AL1064" s="1150"/>
      <c r="AM1064" s="1150"/>
      <c r="AN1064" s="1150"/>
      <c r="AO1064" s="1150"/>
      <c r="AP1064" s="1150"/>
      <c r="AQ1064" s="1150"/>
      <c r="AR1064" s="1150">
        <v>0.234235703413785</v>
      </c>
      <c r="AS1064" s="1150">
        <v>0.21168098137276201</v>
      </c>
    </row>
    <row r="1065" spans="1:45" x14ac:dyDescent="0.2">
      <c r="A1065">
        <v>63495</v>
      </c>
      <c r="B1065" t="s">
        <v>1794</v>
      </c>
      <c r="C1065" s="783">
        <v>44227</v>
      </c>
      <c r="D1065">
        <v>2021</v>
      </c>
      <c r="E1065" t="s">
        <v>73</v>
      </c>
      <c r="F1065" t="s">
        <v>27</v>
      </c>
      <c r="G1065" s="912">
        <v>27.791730999999999</v>
      </c>
      <c r="H1065" s="912">
        <v>-81.994230999999999</v>
      </c>
      <c r="I1065" s="912">
        <v>5.0292750000000002</v>
      </c>
      <c r="J1065" t="s">
        <v>74</v>
      </c>
      <c r="K1065" t="s">
        <v>485</v>
      </c>
      <c r="L1065" s="912">
        <v>70.8</v>
      </c>
      <c r="M1065">
        <v>60</v>
      </c>
      <c r="N1065" s="912">
        <v>1.18</v>
      </c>
      <c r="O1065" t="s">
        <v>127</v>
      </c>
      <c r="P1065" t="s">
        <v>470</v>
      </c>
      <c r="Q1065" t="s">
        <v>127</v>
      </c>
      <c r="R1065">
        <v>180</v>
      </c>
      <c r="Y1065">
        <v>19.78</v>
      </c>
      <c r="Z1065">
        <v>28.44</v>
      </c>
      <c r="AA1065">
        <v>45.26</v>
      </c>
      <c r="AB1065">
        <v>34.159999999999997</v>
      </c>
      <c r="AC1065" s="784"/>
      <c r="AD1065" s="1150"/>
      <c r="AE1065" s="1150"/>
      <c r="AF1065" s="1150"/>
      <c r="AG1065" s="1150"/>
      <c r="AH1065" s="1150"/>
      <c r="AI1065" s="1150"/>
      <c r="AJ1065" s="1150"/>
      <c r="AK1065" s="1150"/>
      <c r="AL1065" s="1150"/>
      <c r="AM1065" s="1150"/>
      <c r="AN1065" s="1150"/>
      <c r="AO1065" s="1150"/>
      <c r="AP1065" s="1150"/>
      <c r="AQ1065" s="1150"/>
      <c r="AR1065" s="1150">
        <v>0.18857305936072999</v>
      </c>
      <c r="AS1065" s="1150">
        <v>0.20453196347031899</v>
      </c>
    </row>
    <row r="1066" spans="1:45" x14ac:dyDescent="0.2">
      <c r="A1066">
        <v>63807</v>
      </c>
      <c r="B1066" t="s">
        <v>1795</v>
      </c>
      <c r="C1066" s="783">
        <v>44561</v>
      </c>
      <c r="D1066">
        <v>2021</v>
      </c>
      <c r="E1066" t="s">
        <v>73</v>
      </c>
      <c r="F1066" t="s">
        <v>52</v>
      </c>
      <c r="G1066" s="912">
        <v>36.166051000000003</v>
      </c>
      <c r="H1066" s="912">
        <v>-80.654510000000002</v>
      </c>
      <c r="I1066" s="912">
        <v>4.4227730000000003</v>
      </c>
      <c r="J1066" t="s">
        <v>74</v>
      </c>
      <c r="K1066" t="s">
        <v>479</v>
      </c>
      <c r="L1066" s="912">
        <v>81</v>
      </c>
      <c r="M1066">
        <v>60</v>
      </c>
      <c r="N1066" s="912">
        <v>1.35</v>
      </c>
      <c r="O1066" t="s">
        <v>486</v>
      </c>
      <c r="P1066" t="s">
        <v>486</v>
      </c>
      <c r="Q1066">
        <v>60</v>
      </c>
      <c r="R1066">
        <v>180</v>
      </c>
      <c r="Y1066">
        <v>30.68</v>
      </c>
      <c r="Z1066">
        <v>26.68</v>
      </c>
      <c r="AA1066">
        <v>61.15</v>
      </c>
      <c r="AB1066">
        <v>44.94</v>
      </c>
      <c r="AC1066" s="784"/>
      <c r="AD1066" s="1150"/>
      <c r="AE1066" s="1150"/>
      <c r="AF1066" s="1150"/>
      <c r="AG1066" s="1150"/>
      <c r="AH1066" s="1150"/>
      <c r="AI1066" s="1150"/>
      <c r="AJ1066" s="1150"/>
      <c r="AK1066" s="1150"/>
      <c r="AL1066" s="1150"/>
      <c r="AM1066" s="1150"/>
      <c r="AN1066" s="1150"/>
      <c r="AO1066" s="1150"/>
      <c r="AP1066" s="1150"/>
      <c r="AQ1066" s="1150"/>
      <c r="AR1066" s="1150">
        <v>0.237450532724505</v>
      </c>
      <c r="AS1066" s="1150">
        <v>0.21357686453576799</v>
      </c>
    </row>
    <row r="1067" spans="1:45" x14ac:dyDescent="0.2">
      <c r="A1067">
        <v>62951</v>
      </c>
      <c r="B1067" t="s">
        <v>1796</v>
      </c>
      <c r="C1067" s="783">
        <v>44500</v>
      </c>
      <c r="D1067">
        <v>2021</v>
      </c>
      <c r="E1067" t="s">
        <v>1</v>
      </c>
      <c r="F1067" t="s">
        <v>52</v>
      </c>
      <c r="G1067" s="912">
        <v>36.529851000000001</v>
      </c>
      <c r="H1067" s="912">
        <v>-78.109701000000001</v>
      </c>
      <c r="I1067" s="912">
        <v>4.4020910000000004</v>
      </c>
      <c r="J1067" t="s">
        <v>74</v>
      </c>
      <c r="K1067" t="s">
        <v>479</v>
      </c>
      <c r="L1067" s="912">
        <v>88.5</v>
      </c>
      <c r="M1067">
        <v>65</v>
      </c>
      <c r="N1067" s="912">
        <v>1.3615384615384616</v>
      </c>
      <c r="O1067" t="s">
        <v>127</v>
      </c>
      <c r="P1067" t="s">
        <v>470</v>
      </c>
      <c r="Q1067" t="s">
        <v>127</v>
      </c>
      <c r="R1067">
        <v>180</v>
      </c>
      <c r="Y1067">
        <v>32.4</v>
      </c>
      <c r="AA1067">
        <v>67.64</v>
      </c>
      <c r="AB1067">
        <v>50</v>
      </c>
      <c r="AC1067" s="784">
        <v>26.844041371187945</v>
      </c>
      <c r="AD1067" s="1150"/>
      <c r="AE1067" s="1150"/>
      <c r="AF1067" s="1150"/>
      <c r="AG1067" s="1150"/>
      <c r="AH1067" s="1150"/>
      <c r="AI1067" s="1150"/>
      <c r="AJ1067" s="1150"/>
      <c r="AK1067" s="1150"/>
      <c r="AL1067" s="1150"/>
      <c r="AM1067" s="1150"/>
      <c r="AN1067" s="1150"/>
      <c r="AO1067" s="1150"/>
      <c r="AP1067" s="1150"/>
      <c r="AQ1067" s="1150"/>
      <c r="AR1067" s="1150">
        <v>0.24618018967333999</v>
      </c>
      <c r="AS1067" s="1150">
        <v>0.18116438356164299</v>
      </c>
    </row>
    <row r="1068" spans="1:45" x14ac:dyDescent="0.2">
      <c r="A1068">
        <v>64151</v>
      </c>
      <c r="B1068" t="s">
        <v>1797</v>
      </c>
      <c r="C1068" s="783">
        <v>44561</v>
      </c>
      <c r="D1068">
        <v>2021</v>
      </c>
      <c r="E1068" t="s">
        <v>73</v>
      </c>
      <c r="F1068" t="s">
        <v>35</v>
      </c>
      <c r="G1068" s="912">
        <v>32.383569000000001</v>
      </c>
      <c r="H1068" s="912">
        <v>-83.760703000000007</v>
      </c>
      <c r="I1068" s="912">
        <v>4.6806760000000001</v>
      </c>
      <c r="J1068" t="s">
        <v>74</v>
      </c>
      <c r="K1068" t="s">
        <v>485</v>
      </c>
      <c r="L1068" s="912">
        <v>98</v>
      </c>
      <c r="M1068">
        <v>68</v>
      </c>
      <c r="N1068" s="912">
        <v>1.4411764705882353</v>
      </c>
      <c r="O1068" t="s">
        <v>127</v>
      </c>
      <c r="P1068" t="s">
        <v>470</v>
      </c>
      <c r="Q1068" t="s">
        <v>127</v>
      </c>
      <c r="R1068">
        <v>180</v>
      </c>
      <c r="Y1068">
        <v>29.3</v>
      </c>
      <c r="Z1068">
        <v>24.29</v>
      </c>
      <c r="AA1068">
        <v>63.4</v>
      </c>
      <c r="AB1068">
        <v>45.78</v>
      </c>
      <c r="AC1068" s="784">
        <v>26.351900612716165</v>
      </c>
      <c r="AD1068" s="1150"/>
      <c r="AE1068" s="1150"/>
      <c r="AF1068" s="1150"/>
      <c r="AG1068" s="1150"/>
      <c r="AH1068" s="1150"/>
      <c r="AI1068" s="1150"/>
      <c r="AJ1068" s="1150"/>
      <c r="AK1068" s="1150"/>
      <c r="AL1068" s="1150"/>
      <c r="AM1068" s="1150"/>
      <c r="AN1068" s="1150"/>
      <c r="AO1068" s="1150"/>
      <c r="AP1068" s="1150"/>
      <c r="AQ1068" s="1150"/>
      <c r="AR1068" s="1150">
        <v>0.28344245232339499</v>
      </c>
      <c r="AS1068" s="1150">
        <v>0.263503894708568</v>
      </c>
    </row>
    <row r="1069" spans="1:45" x14ac:dyDescent="0.2">
      <c r="A1069">
        <v>62668</v>
      </c>
      <c r="B1069" t="s">
        <v>1798</v>
      </c>
      <c r="C1069" s="783">
        <v>44227</v>
      </c>
      <c r="D1069">
        <v>2021</v>
      </c>
      <c r="E1069" t="s">
        <v>73</v>
      </c>
      <c r="F1069" t="s">
        <v>52</v>
      </c>
      <c r="G1069" s="912">
        <v>35.593510999999999</v>
      </c>
      <c r="H1069" s="912">
        <v>-81.165491000000003</v>
      </c>
      <c r="I1069" s="912">
        <v>4.4879829999999998</v>
      </c>
      <c r="J1069" t="s">
        <v>74</v>
      </c>
      <c r="K1069" t="s">
        <v>479</v>
      </c>
      <c r="L1069" s="912">
        <v>102.7</v>
      </c>
      <c r="M1069">
        <v>69.3</v>
      </c>
      <c r="N1069" s="912">
        <v>1.4819624819624821</v>
      </c>
      <c r="O1069" t="s">
        <v>486</v>
      </c>
      <c r="P1069" t="s">
        <v>486</v>
      </c>
      <c r="Q1069">
        <v>23</v>
      </c>
      <c r="R1069">
        <v>174</v>
      </c>
      <c r="Y1069">
        <v>31.15</v>
      </c>
      <c r="Z1069">
        <v>30.46</v>
      </c>
      <c r="AA1069">
        <v>49.7</v>
      </c>
      <c r="AB1069">
        <v>37.83</v>
      </c>
      <c r="AC1069" s="784"/>
      <c r="AD1069" s="1150"/>
      <c r="AE1069" s="1150"/>
      <c r="AF1069" s="1150"/>
      <c r="AG1069" s="1150"/>
      <c r="AH1069" s="1150"/>
      <c r="AI1069" s="1150"/>
      <c r="AJ1069" s="1150"/>
      <c r="AK1069" s="1150"/>
      <c r="AL1069" s="1150"/>
      <c r="AM1069" s="1150"/>
      <c r="AN1069" s="1150"/>
      <c r="AO1069" s="1150"/>
      <c r="AP1069" s="1150"/>
      <c r="AQ1069" s="1150"/>
      <c r="AR1069" s="1150">
        <v>0.213447257967806</v>
      </c>
      <c r="AS1069" s="1150">
        <v>0.21881733183103</v>
      </c>
    </row>
    <row r="1070" spans="1:45" x14ac:dyDescent="0.2">
      <c r="A1070">
        <v>65323</v>
      </c>
      <c r="B1070" t="s">
        <v>1799</v>
      </c>
      <c r="C1070" s="783">
        <v>44530</v>
      </c>
      <c r="D1070">
        <v>2021</v>
      </c>
      <c r="E1070" t="s">
        <v>1</v>
      </c>
      <c r="F1070" t="s">
        <v>33</v>
      </c>
      <c r="G1070" s="912">
        <v>36.696471000000003</v>
      </c>
      <c r="H1070" s="912">
        <v>-76.160360999999995</v>
      </c>
      <c r="I1070" s="912">
        <v>4.3643349999999996</v>
      </c>
      <c r="J1070" t="s">
        <v>74</v>
      </c>
      <c r="K1070" t="s">
        <v>479</v>
      </c>
      <c r="L1070" s="912">
        <v>78.5</v>
      </c>
      <c r="M1070">
        <v>70</v>
      </c>
      <c r="N1070" s="912">
        <v>1.1214285714285714</v>
      </c>
      <c r="O1070" t="s">
        <v>127</v>
      </c>
      <c r="P1070" t="s">
        <v>470</v>
      </c>
      <c r="Q1070" t="s">
        <v>127</v>
      </c>
      <c r="R1070">
        <v>181</v>
      </c>
      <c r="Y1070">
        <v>32.869999999999997</v>
      </c>
      <c r="AA1070">
        <v>63.83</v>
      </c>
      <c r="AB1070">
        <v>46.92</v>
      </c>
      <c r="AC1070" s="784">
        <v>32.929694743795139</v>
      </c>
      <c r="AD1070" s="1150"/>
      <c r="AE1070" s="1150"/>
      <c r="AF1070" s="1150"/>
      <c r="AG1070" s="1150"/>
      <c r="AH1070" s="1150"/>
      <c r="AI1070" s="1150"/>
      <c r="AJ1070" s="1150"/>
      <c r="AK1070" s="1150"/>
      <c r="AL1070" s="1150"/>
      <c r="AM1070" s="1150"/>
      <c r="AN1070" s="1150"/>
      <c r="AO1070" s="1150"/>
      <c r="AP1070" s="1150"/>
      <c r="AQ1070" s="1150"/>
      <c r="AR1070" s="1150">
        <v>0.18859099804305199</v>
      </c>
      <c r="AS1070" s="1150">
        <v>0.16957762557077599</v>
      </c>
    </row>
    <row r="1071" spans="1:45" x14ac:dyDescent="0.2">
      <c r="A1071">
        <v>63976</v>
      </c>
      <c r="B1071" t="s">
        <v>1800</v>
      </c>
      <c r="C1071" s="783">
        <v>44530</v>
      </c>
      <c r="D1071">
        <v>2021</v>
      </c>
      <c r="E1071" t="s">
        <v>73</v>
      </c>
      <c r="F1071" t="s">
        <v>52</v>
      </c>
      <c r="G1071" s="912">
        <v>34.704141</v>
      </c>
      <c r="H1071" s="912">
        <v>-78.393360999999999</v>
      </c>
      <c r="I1071" s="912">
        <v>4.4852999999999996</v>
      </c>
      <c r="J1071" t="s">
        <v>74</v>
      </c>
      <c r="K1071" t="s">
        <v>485</v>
      </c>
      <c r="L1071" s="912">
        <v>90.2</v>
      </c>
      <c r="M1071">
        <v>70.099999999999994</v>
      </c>
      <c r="N1071" s="912">
        <v>1.2867332382310985</v>
      </c>
      <c r="O1071" t="s">
        <v>127</v>
      </c>
      <c r="P1071" t="s">
        <v>470</v>
      </c>
      <c r="Q1071" t="s">
        <v>127</v>
      </c>
      <c r="R1071">
        <v>180</v>
      </c>
      <c r="Y1071">
        <v>31.48</v>
      </c>
      <c r="Z1071">
        <v>4.1500000000000004</v>
      </c>
      <c r="AA1071">
        <v>45.08</v>
      </c>
      <c r="AB1071">
        <v>33.619999999999997</v>
      </c>
      <c r="AC1071" s="784"/>
      <c r="AD1071" s="1150"/>
      <c r="AE1071" s="1150"/>
      <c r="AF1071" s="1150"/>
      <c r="AG1071" s="1150"/>
      <c r="AH1071" s="1150"/>
      <c r="AI1071" s="1150"/>
      <c r="AJ1071" s="1150"/>
      <c r="AK1071" s="1150"/>
      <c r="AL1071" s="1150"/>
      <c r="AM1071" s="1150"/>
      <c r="AN1071" s="1150"/>
      <c r="AO1071" s="1150"/>
      <c r="AP1071" s="1150"/>
      <c r="AQ1071" s="1150"/>
      <c r="AR1071" s="1150">
        <v>0.25512640129234798</v>
      </c>
      <c r="AS1071" s="1150">
        <v>0.24423035585171801</v>
      </c>
    </row>
    <row r="1072" spans="1:45" x14ac:dyDescent="0.2">
      <c r="A1072">
        <v>63050</v>
      </c>
      <c r="B1072" t="s">
        <v>1793</v>
      </c>
      <c r="C1072" s="783">
        <v>44286</v>
      </c>
      <c r="D1072">
        <v>2021</v>
      </c>
      <c r="E1072" t="s">
        <v>72</v>
      </c>
      <c r="F1072" t="s">
        <v>29</v>
      </c>
      <c r="G1072" s="912">
        <v>44.253511000000003</v>
      </c>
      <c r="H1072" s="912">
        <v>-120.882481</v>
      </c>
      <c r="I1072" s="912">
        <v>4.4640360000000001</v>
      </c>
      <c r="J1072" t="s">
        <v>74</v>
      </c>
      <c r="K1072" t="s">
        <v>479</v>
      </c>
      <c r="L1072" s="912">
        <v>76.8</v>
      </c>
      <c r="M1072">
        <v>71.400000000000006</v>
      </c>
      <c r="N1072" s="912">
        <v>1.0756302521008403</v>
      </c>
      <c r="O1072" t="s">
        <v>127</v>
      </c>
      <c r="P1072" t="s">
        <v>470</v>
      </c>
      <c r="Q1072" t="s">
        <v>127</v>
      </c>
      <c r="R1072">
        <v>180</v>
      </c>
      <c r="Y1072">
        <v>40.869999999999997</v>
      </c>
      <c r="Z1072">
        <v>13.24</v>
      </c>
      <c r="AA1072">
        <v>26.34</v>
      </c>
      <c r="AB1072">
        <v>20.99</v>
      </c>
      <c r="AC1072" s="784">
        <v>20.715136523458156</v>
      </c>
      <c r="AD1072" s="1150"/>
      <c r="AE1072" s="1150"/>
      <c r="AF1072" s="1150"/>
      <c r="AG1072" s="1150"/>
      <c r="AH1072" s="1150"/>
      <c r="AI1072" s="1150"/>
      <c r="AJ1072" s="1150"/>
      <c r="AK1072" s="1150"/>
      <c r="AL1072" s="1150"/>
      <c r="AM1072" s="1150"/>
      <c r="AN1072" s="1150"/>
      <c r="AO1072" s="1150"/>
      <c r="AP1072" s="1150"/>
      <c r="AQ1072" s="1150"/>
      <c r="AR1072" s="1150">
        <v>0.22645587915531501</v>
      </c>
      <c r="AS1072" s="1150">
        <v>0.22216466495273901</v>
      </c>
    </row>
    <row r="1073" spans="1:45" x14ac:dyDescent="0.2">
      <c r="A1073">
        <v>62915</v>
      </c>
      <c r="B1073" t="s">
        <v>1801</v>
      </c>
      <c r="C1073" s="783">
        <v>44286</v>
      </c>
      <c r="D1073">
        <v>2021</v>
      </c>
      <c r="E1073" t="s">
        <v>73</v>
      </c>
      <c r="F1073" t="s">
        <v>27</v>
      </c>
      <c r="G1073" s="912">
        <v>29.879871000000001</v>
      </c>
      <c r="H1073" s="912">
        <v>-81.694210999999996</v>
      </c>
      <c r="I1073" s="912">
        <v>4.7868300000000001</v>
      </c>
      <c r="J1073" t="s">
        <v>74</v>
      </c>
      <c r="K1073" t="s">
        <v>479</v>
      </c>
      <c r="L1073" s="912">
        <v>108.3</v>
      </c>
      <c r="M1073">
        <v>74.5</v>
      </c>
      <c r="N1073" s="912">
        <v>1.4536912751677853</v>
      </c>
      <c r="O1073" t="s">
        <v>127</v>
      </c>
      <c r="P1073" t="s">
        <v>470</v>
      </c>
      <c r="Q1073" t="s">
        <v>127</v>
      </c>
      <c r="R1073">
        <v>180</v>
      </c>
      <c r="Y1073">
        <v>31.02</v>
      </c>
      <c r="Z1073">
        <v>23.5</v>
      </c>
      <c r="AA1073">
        <v>37.72</v>
      </c>
      <c r="AB1073">
        <v>29.55</v>
      </c>
      <c r="AC1073" s="784"/>
      <c r="AD1073" s="1150"/>
      <c r="AE1073" s="1150"/>
      <c r="AF1073" s="1150"/>
      <c r="AG1073" s="1150"/>
      <c r="AH1073" s="1150"/>
      <c r="AI1073" s="1150"/>
      <c r="AJ1073" s="1150"/>
      <c r="AK1073" s="1150"/>
      <c r="AL1073" s="1150"/>
      <c r="AM1073" s="1150"/>
      <c r="AN1073" s="1150"/>
      <c r="AO1073" s="1150"/>
      <c r="AP1073" s="1150"/>
      <c r="AQ1073" s="1150"/>
      <c r="AR1073" s="1150">
        <v>0.24232018632588601</v>
      </c>
      <c r="AS1073" s="1150">
        <v>0.231860807207869</v>
      </c>
    </row>
    <row r="1074" spans="1:45" x14ac:dyDescent="0.2">
      <c r="A1074">
        <v>62917</v>
      </c>
      <c r="B1074" t="s">
        <v>1802</v>
      </c>
      <c r="C1074" s="783">
        <v>44286</v>
      </c>
      <c r="D1074">
        <v>2021</v>
      </c>
      <c r="E1074" t="s">
        <v>73</v>
      </c>
      <c r="F1074" t="s">
        <v>27</v>
      </c>
      <c r="G1074" s="912">
        <v>27.321930999999999</v>
      </c>
      <c r="H1074" s="912">
        <v>-81.802121</v>
      </c>
      <c r="I1074" s="912">
        <v>5.0437859999999999</v>
      </c>
      <c r="J1074" t="s">
        <v>74</v>
      </c>
      <c r="K1074" t="s">
        <v>479</v>
      </c>
      <c r="L1074" s="912">
        <v>82.8</v>
      </c>
      <c r="M1074">
        <v>74.5</v>
      </c>
      <c r="N1074" s="912">
        <v>1.1114093959731544</v>
      </c>
      <c r="O1074" t="s">
        <v>127</v>
      </c>
      <c r="P1074" t="s">
        <v>470</v>
      </c>
      <c r="Q1074" t="s">
        <v>127</v>
      </c>
      <c r="R1074">
        <v>180</v>
      </c>
      <c r="Y1074">
        <v>30.69</v>
      </c>
      <c r="Z1074">
        <v>23.5</v>
      </c>
      <c r="AA1074">
        <v>32.86</v>
      </c>
      <c r="AB1074">
        <v>25.09</v>
      </c>
      <c r="AC1074" s="784"/>
      <c r="AD1074" s="1150"/>
      <c r="AE1074" s="1150"/>
      <c r="AF1074" s="1150"/>
      <c r="AG1074" s="1150"/>
      <c r="AH1074" s="1150"/>
      <c r="AI1074" s="1150"/>
      <c r="AJ1074" s="1150"/>
      <c r="AK1074" s="1150"/>
      <c r="AL1074" s="1150"/>
      <c r="AM1074" s="1150"/>
      <c r="AN1074" s="1150"/>
      <c r="AO1074" s="1150"/>
      <c r="AP1074" s="1150"/>
      <c r="AQ1074" s="1150"/>
      <c r="AR1074" s="1150">
        <v>0.23898286905090199</v>
      </c>
      <c r="AS1074" s="1150">
        <v>0.24256994882167199</v>
      </c>
    </row>
    <row r="1075" spans="1:45" x14ac:dyDescent="0.2">
      <c r="A1075">
        <v>62919</v>
      </c>
      <c r="B1075" t="s">
        <v>1803</v>
      </c>
      <c r="C1075" s="783">
        <v>44347</v>
      </c>
      <c r="D1075">
        <v>2021</v>
      </c>
      <c r="E1075" t="s">
        <v>73</v>
      </c>
      <c r="F1075" t="s">
        <v>27</v>
      </c>
      <c r="G1075" s="912">
        <v>27.594891000000001</v>
      </c>
      <c r="H1075" s="912">
        <v>-80.569480999999996</v>
      </c>
      <c r="I1075" s="912">
        <v>4.9180619999999999</v>
      </c>
      <c r="J1075" t="s">
        <v>74</v>
      </c>
      <c r="K1075" t="s">
        <v>479</v>
      </c>
      <c r="L1075" s="912">
        <v>96.7</v>
      </c>
      <c r="M1075">
        <v>74.5</v>
      </c>
      <c r="N1075" s="912">
        <v>1.297986577181208</v>
      </c>
      <c r="O1075" t="s">
        <v>486</v>
      </c>
      <c r="P1075" t="s">
        <v>486</v>
      </c>
      <c r="Q1075">
        <v>20</v>
      </c>
      <c r="R1075">
        <v>195</v>
      </c>
      <c r="Y1075">
        <v>30.86</v>
      </c>
      <c r="Z1075">
        <v>22.47</v>
      </c>
      <c r="AA1075">
        <v>34.24</v>
      </c>
      <c r="AB1075">
        <v>26.58</v>
      </c>
      <c r="AC1075" s="784"/>
      <c r="AD1075" s="1150"/>
      <c r="AE1075" s="1150"/>
      <c r="AF1075" s="1150"/>
      <c r="AG1075" s="1150"/>
      <c r="AH1075" s="1150"/>
      <c r="AI1075" s="1150"/>
      <c r="AJ1075" s="1150"/>
      <c r="AK1075" s="1150"/>
      <c r="AL1075" s="1150"/>
      <c r="AM1075" s="1150"/>
      <c r="AN1075" s="1150"/>
      <c r="AO1075" s="1150"/>
      <c r="AP1075" s="1150"/>
      <c r="AQ1075" s="1150"/>
      <c r="AR1075" s="1150">
        <v>0.23871318684686299</v>
      </c>
      <c r="AS1075" s="1150">
        <v>0.24321504091201601</v>
      </c>
    </row>
    <row r="1076" spans="1:45" x14ac:dyDescent="0.2">
      <c r="A1076">
        <v>62921</v>
      </c>
      <c r="B1076" t="s">
        <v>1804</v>
      </c>
      <c r="C1076" s="783">
        <v>44286</v>
      </c>
      <c r="D1076">
        <v>2021</v>
      </c>
      <c r="E1076" t="s">
        <v>73</v>
      </c>
      <c r="F1076" t="s">
        <v>27</v>
      </c>
      <c r="G1076" s="912">
        <v>27.854751</v>
      </c>
      <c r="H1076" s="912">
        <v>-80.669111000000001</v>
      </c>
      <c r="I1076" s="912">
        <v>4.9590180000000004</v>
      </c>
      <c r="J1076" t="s">
        <v>74</v>
      </c>
      <c r="K1076" t="s">
        <v>479</v>
      </c>
      <c r="L1076" s="912">
        <v>113.2</v>
      </c>
      <c r="M1076">
        <v>74.5</v>
      </c>
      <c r="N1076" s="912">
        <v>1.5194630872483221</v>
      </c>
      <c r="O1076" t="s">
        <v>127</v>
      </c>
      <c r="P1076" t="s">
        <v>470</v>
      </c>
      <c r="Q1076" t="s">
        <v>127</v>
      </c>
      <c r="R1076">
        <v>195</v>
      </c>
      <c r="Y1076">
        <v>30.7</v>
      </c>
      <c r="Z1076">
        <v>21.25</v>
      </c>
      <c r="AA1076">
        <v>37.130000000000003</v>
      </c>
      <c r="AB1076">
        <v>29.04</v>
      </c>
      <c r="AC1076" s="784"/>
      <c r="AD1076" s="1150"/>
      <c r="AE1076" s="1150"/>
      <c r="AF1076" s="1150"/>
      <c r="AG1076" s="1150"/>
      <c r="AH1076" s="1150"/>
      <c r="AI1076" s="1150"/>
      <c r="AJ1076" s="1150"/>
      <c r="AK1076" s="1150"/>
      <c r="AL1076" s="1150"/>
      <c r="AM1076" s="1150"/>
      <c r="AN1076" s="1150"/>
      <c r="AO1076" s="1150"/>
      <c r="AP1076" s="1150"/>
      <c r="AQ1076" s="1150"/>
      <c r="AR1076" s="1150">
        <v>0.25135147559069598</v>
      </c>
      <c r="AS1076" s="1150">
        <v>0.24948361987067499</v>
      </c>
    </row>
    <row r="1077" spans="1:45" x14ac:dyDescent="0.2">
      <c r="A1077">
        <v>62924</v>
      </c>
      <c r="B1077" t="s">
        <v>1805</v>
      </c>
      <c r="C1077" s="783">
        <v>44286</v>
      </c>
      <c r="D1077">
        <v>2021</v>
      </c>
      <c r="E1077" t="s">
        <v>73</v>
      </c>
      <c r="F1077" t="s">
        <v>27</v>
      </c>
      <c r="G1077" s="912">
        <v>27.595628999999999</v>
      </c>
      <c r="H1077" s="912">
        <v>-80.569344999999998</v>
      </c>
      <c r="I1077" s="912">
        <v>4.9180619999999999</v>
      </c>
      <c r="J1077" t="s">
        <v>74</v>
      </c>
      <c r="K1077" t="s">
        <v>479</v>
      </c>
      <c r="L1077" s="912">
        <v>113.2</v>
      </c>
      <c r="M1077">
        <v>74.5</v>
      </c>
      <c r="N1077" s="912">
        <v>1.5194630872483221</v>
      </c>
      <c r="O1077" t="s">
        <v>486</v>
      </c>
      <c r="P1077" t="s">
        <v>486</v>
      </c>
      <c r="Q1077">
        <v>20</v>
      </c>
      <c r="R1077">
        <v>195</v>
      </c>
      <c r="Y1077">
        <v>30.82</v>
      </c>
      <c r="Z1077">
        <v>24.41</v>
      </c>
      <c r="AA1077">
        <v>36.04</v>
      </c>
      <c r="AB1077">
        <v>28.46</v>
      </c>
      <c r="AC1077" s="784"/>
      <c r="AD1077" s="1150"/>
      <c r="AE1077" s="1150"/>
      <c r="AF1077" s="1150"/>
      <c r="AG1077" s="1150"/>
      <c r="AH1077" s="1150"/>
      <c r="AI1077" s="1150"/>
      <c r="AJ1077" s="1150"/>
      <c r="AK1077" s="1150"/>
      <c r="AL1077" s="1150"/>
      <c r="AM1077" s="1150"/>
      <c r="AN1077" s="1150"/>
      <c r="AO1077" s="1150"/>
      <c r="AP1077" s="1150"/>
      <c r="AQ1077" s="1150"/>
      <c r="AR1077" s="1150">
        <v>0.243647145352578</v>
      </c>
      <c r="AS1077" s="1150">
        <v>0.24260365909717699</v>
      </c>
    </row>
    <row r="1078" spans="1:45" x14ac:dyDescent="0.2">
      <c r="A1078">
        <v>63109</v>
      </c>
      <c r="B1078" t="s">
        <v>1806</v>
      </c>
      <c r="C1078" s="783">
        <v>44347</v>
      </c>
      <c r="D1078">
        <v>2021</v>
      </c>
      <c r="E1078" t="s">
        <v>73</v>
      </c>
      <c r="F1078" t="s">
        <v>27</v>
      </c>
      <c r="G1078" s="912">
        <v>28.535450999999998</v>
      </c>
      <c r="H1078" s="912">
        <v>-80.676911000000004</v>
      </c>
      <c r="I1078" s="912">
        <v>4.989878</v>
      </c>
      <c r="J1078" t="s">
        <v>74</v>
      </c>
      <c r="K1078" t="s">
        <v>479</v>
      </c>
      <c r="L1078" s="912">
        <v>96.7</v>
      </c>
      <c r="M1078">
        <v>74.5</v>
      </c>
      <c r="N1078" s="912">
        <v>1.297986577181208</v>
      </c>
      <c r="O1078" t="s">
        <v>486</v>
      </c>
      <c r="P1078" t="s">
        <v>486</v>
      </c>
      <c r="Q1078">
        <v>20</v>
      </c>
      <c r="R1078">
        <v>180</v>
      </c>
      <c r="Y1078">
        <v>30.72</v>
      </c>
      <c r="Z1078">
        <v>24.48</v>
      </c>
      <c r="AA1078">
        <v>39.909999999999997</v>
      </c>
      <c r="AB1078">
        <v>30.57</v>
      </c>
      <c r="AC1078" s="784"/>
      <c r="AD1078" s="1150"/>
      <c r="AE1078" s="1150"/>
      <c r="AF1078" s="1150"/>
      <c r="AG1078" s="1150"/>
      <c r="AH1078" s="1150"/>
      <c r="AI1078" s="1150"/>
      <c r="AJ1078" s="1150"/>
      <c r="AK1078" s="1150"/>
      <c r="AL1078" s="1150"/>
      <c r="AM1078" s="1150"/>
      <c r="AN1078" s="1150"/>
      <c r="AO1078" s="1150"/>
      <c r="AP1078" s="1150"/>
      <c r="AQ1078" s="1150"/>
      <c r="AR1078" s="1150">
        <v>0.229571573044037</v>
      </c>
      <c r="AS1078" s="1150">
        <v>0.227562747080996</v>
      </c>
    </row>
    <row r="1079" spans="1:45" x14ac:dyDescent="0.2">
      <c r="A1079">
        <v>63110</v>
      </c>
      <c r="B1079" t="s">
        <v>1807</v>
      </c>
      <c r="C1079" s="783">
        <v>44316</v>
      </c>
      <c r="D1079">
        <v>2021</v>
      </c>
      <c r="E1079" t="s">
        <v>73</v>
      </c>
      <c r="F1079" t="s">
        <v>27</v>
      </c>
      <c r="G1079" s="912">
        <v>26.772911000000001</v>
      </c>
      <c r="H1079" s="912">
        <v>-80.351320999999999</v>
      </c>
      <c r="I1079" s="912">
        <v>4.9453199999999997</v>
      </c>
      <c r="J1079" t="s">
        <v>74</v>
      </c>
      <c r="K1079" t="s">
        <v>479</v>
      </c>
      <c r="L1079" s="912">
        <v>113.2</v>
      </c>
      <c r="M1079">
        <v>74.5</v>
      </c>
      <c r="N1079" s="912">
        <v>1.5194630872483221</v>
      </c>
      <c r="O1079" t="s">
        <v>486</v>
      </c>
      <c r="P1079" t="s">
        <v>486</v>
      </c>
      <c r="Q1079">
        <v>20</v>
      </c>
      <c r="R1079">
        <v>180</v>
      </c>
      <c r="Y1079">
        <v>30.73</v>
      </c>
      <c r="Z1079">
        <v>23.28</v>
      </c>
      <c r="AA1079">
        <v>36.93</v>
      </c>
      <c r="AB1079">
        <v>28.96</v>
      </c>
      <c r="AC1079" s="784"/>
      <c r="AD1079" s="1150"/>
      <c r="AE1079" s="1150"/>
      <c r="AF1079" s="1150"/>
      <c r="AG1079" s="1150"/>
      <c r="AH1079" s="1150"/>
      <c r="AI1079" s="1150"/>
      <c r="AJ1079" s="1150"/>
      <c r="AK1079" s="1150"/>
      <c r="AL1079" s="1150"/>
      <c r="AM1079" s="1150"/>
      <c r="AN1079" s="1150"/>
      <c r="AO1079" s="1150"/>
      <c r="AP1079" s="1150"/>
      <c r="AQ1079" s="1150"/>
      <c r="AR1079" s="1150">
        <v>0.24767399099016199</v>
      </c>
      <c r="AS1079" s="1150">
        <v>0.24651711562624401</v>
      </c>
    </row>
    <row r="1080" spans="1:45" x14ac:dyDescent="0.2">
      <c r="A1080">
        <v>63978</v>
      </c>
      <c r="B1080" t="s">
        <v>1808</v>
      </c>
      <c r="C1080" s="783">
        <v>44500</v>
      </c>
      <c r="D1080">
        <v>2021</v>
      </c>
      <c r="E1080" t="s">
        <v>73</v>
      </c>
      <c r="F1080" t="s">
        <v>27</v>
      </c>
      <c r="G1080" s="912">
        <v>27.585836</v>
      </c>
      <c r="H1080" s="912">
        <v>-82.061960999999997</v>
      </c>
      <c r="I1080" s="912">
        <v>4.9966049999999997</v>
      </c>
      <c r="J1080" t="s">
        <v>74</v>
      </c>
      <c r="K1080" t="s">
        <v>479</v>
      </c>
      <c r="L1080" s="912">
        <v>102</v>
      </c>
      <c r="M1080">
        <v>74.5</v>
      </c>
      <c r="N1080" s="912">
        <v>1.3691275167785235</v>
      </c>
      <c r="O1080" t="s">
        <v>127</v>
      </c>
      <c r="P1080" t="s">
        <v>470</v>
      </c>
      <c r="Q1080" t="s">
        <v>127</v>
      </c>
      <c r="R1080">
        <v>180</v>
      </c>
      <c r="Y1080">
        <v>22.01</v>
      </c>
      <c r="Z1080">
        <v>45.22</v>
      </c>
      <c r="AA1080">
        <v>47.12</v>
      </c>
      <c r="AB1080">
        <v>35.68</v>
      </c>
      <c r="AC1080" s="784"/>
      <c r="AD1080" s="1150"/>
      <c r="AE1080" s="1150"/>
      <c r="AF1080" s="1150"/>
      <c r="AG1080" s="1150"/>
      <c r="AH1080" s="1150"/>
      <c r="AI1080" s="1150"/>
      <c r="AJ1080" s="1150"/>
      <c r="AK1080" s="1150"/>
      <c r="AL1080" s="1150"/>
      <c r="AM1080" s="1150"/>
      <c r="AN1080" s="1150"/>
      <c r="AO1080" s="1150"/>
      <c r="AP1080" s="1150"/>
      <c r="AQ1080" s="1150"/>
      <c r="AR1080" s="1150">
        <v>0.244823940424749</v>
      </c>
      <c r="AS1080" s="1150">
        <v>0.21873831632496701</v>
      </c>
    </row>
    <row r="1081" spans="1:45" x14ac:dyDescent="0.2">
      <c r="A1081">
        <v>64300</v>
      </c>
      <c r="B1081" t="s">
        <v>1809</v>
      </c>
      <c r="C1081" s="783">
        <v>44377</v>
      </c>
      <c r="D1081">
        <v>2021</v>
      </c>
      <c r="E1081" t="s">
        <v>73</v>
      </c>
      <c r="F1081" t="s">
        <v>27</v>
      </c>
      <c r="G1081" s="912">
        <v>27.620241</v>
      </c>
      <c r="H1081" s="912">
        <v>-80.79607</v>
      </c>
      <c r="I1081" s="912">
        <v>4.9623429999999997</v>
      </c>
      <c r="J1081" t="s">
        <v>74</v>
      </c>
      <c r="K1081" t="s">
        <v>479</v>
      </c>
      <c r="L1081" s="912">
        <v>96.7</v>
      </c>
      <c r="M1081">
        <v>74.5</v>
      </c>
      <c r="N1081" s="912">
        <v>1.297986577181208</v>
      </c>
      <c r="O1081" t="s">
        <v>486</v>
      </c>
      <c r="P1081" t="s">
        <v>486</v>
      </c>
      <c r="Q1081">
        <v>20</v>
      </c>
      <c r="R1081">
        <v>195</v>
      </c>
      <c r="Y1081">
        <v>30.69</v>
      </c>
      <c r="Z1081">
        <v>21.02</v>
      </c>
      <c r="AA1081">
        <v>38.380000000000003</v>
      </c>
      <c r="AB1081">
        <v>29.86</v>
      </c>
      <c r="AC1081" s="784"/>
      <c r="AD1081" s="1150"/>
      <c r="AE1081" s="1150"/>
      <c r="AF1081" s="1150"/>
      <c r="AG1081" s="1150"/>
      <c r="AH1081" s="1150"/>
      <c r="AI1081" s="1150"/>
      <c r="AJ1081" s="1150"/>
      <c r="AK1081" s="1150"/>
      <c r="AL1081" s="1150"/>
      <c r="AM1081" s="1150"/>
      <c r="AN1081" s="1150"/>
      <c r="AO1081" s="1150"/>
      <c r="AP1081" s="1150"/>
      <c r="AQ1081" s="1150"/>
      <c r="AR1081" s="1150">
        <v>0.21208513376850199</v>
      </c>
      <c r="AS1081" s="1150">
        <v>0.21364040329747699</v>
      </c>
    </row>
    <row r="1082" spans="1:45" x14ac:dyDescent="0.2">
      <c r="A1082">
        <v>64301</v>
      </c>
      <c r="B1082" t="s">
        <v>1810</v>
      </c>
      <c r="C1082" s="783">
        <v>44347</v>
      </c>
      <c r="D1082">
        <v>2021</v>
      </c>
      <c r="E1082" t="s">
        <v>73</v>
      </c>
      <c r="F1082" t="s">
        <v>27</v>
      </c>
      <c r="G1082" s="912">
        <v>27.448142000000001</v>
      </c>
      <c r="H1082" s="912">
        <v>-82.080691000000002</v>
      </c>
      <c r="I1082" s="912">
        <v>5.0126470000000003</v>
      </c>
      <c r="J1082" t="s">
        <v>74</v>
      </c>
      <c r="K1082" t="s">
        <v>479</v>
      </c>
      <c r="L1082" s="912">
        <v>93.9</v>
      </c>
      <c r="M1082">
        <v>74.5</v>
      </c>
      <c r="N1082" s="912">
        <v>1.2604026845637584</v>
      </c>
      <c r="O1082" t="s">
        <v>127</v>
      </c>
      <c r="P1082" t="s">
        <v>470</v>
      </c>
      <c r="Q1082" t="s">
        <v>127</v>
      </c>
      <c r="R1082">
        <v>180</v>
      </c>
      <c r="Y1082">
        <v>30.66</v>
      </c>
      <c r="Z1082">
        <v>24.47</v>
      </c>
      <c r="AA1082">
        <v>32.340000000000003</v>
      </c>
      <c r="AB1082">
        <v>25</v>
      </c>
      <c r="AC1082" s="784"/>
      <c r="AD1082" s="1150"/>
      <c r="AE1082" s="1150"/>
      <c r="AF1082" s="1150"/>
      <c r="AG1082" s="1150"/>
      <c r="AH1082" s="1150"/>
      <c r="AI1082" s="1150"/>
      <c r="AJ1082" s="1150"/>
      <c r="AK1082" s="1150"/>
      <c r="AL1082" s="1150"/>
      <c r="AM1082" s="1150"/>
      <c r="AN1082" s="1150"/>
      <c r="AO1082" s="1150"/>
      <c r="AP1082" s="1150"/>
      <c r="AQ1082" s="1150"/>
      <c r="AR1082" s="1150">
        <v>0.25492936164996399</v>
      </c>
      <c r="AS1082" s="1150">
        <v>0.25655511630045003</v>
      </c>
    </row>
    <row r="1083" spans="1:45" x14ac:dyDescent="0.2">
      <c r="A1083">
        <v>64657</v>
      </c>
      <c r="B1083" t="s">
        <v>1811</v>
      </c>
      <c r="C1083" s="783">
        <v>44561</v>
      </c>
      <c r="D1083">
        <v>2021</v>
      </c>
      <c r="E1083" t="s">
        <v>73</v>
      </c>
      <c r="F1083" t="s">
        <v>27</v>
      </c>
      <c r="G1083" s="912">
        <v>27.917947999999999</v>
      </c>
      <c r="H1083" s="912">
        <v>-82.049605999999997</v>
      </c>
      <c r="I1083" s="912">
        <v>4.9805390000000003</v>
      </c>
      <c r="J1083" t="s">
        <v>74</v>
      </c>
      <c r="K1083" t="s">
        <v>485</v>
      </c>
      <c r="L1083" s="912">
        <v>88.4</v>
      </c>
      <c r="M1083">
        <v>74.5</v>
      </c>
      <c r="N1083" s="912">
        <v>1.1865771812080537</v>
      </c>
      <c r="O1083" t="s">
        <v>127</v>
      </c>
      <c r="P1083" t="s">
        <v>470</v>
      </c>
      <c r="Q1083" t="s">
        <v>127</v>
      </c>
      <c r="R1083">
        <v>180</v>
      </c>
      <c r="Y1083">
        <v>19.8</v>
      </c>
      <c r="Z1083">
        <v>26.32</v>
      </c>
      <c r="AA1083">
        <v>48.35</v>
      </c>
      <c r="AB1083">
        <v>36.14</v>
      </c>
      <c r="AC1083" s="784"/>
      <c r="AD1083" s="1150"/>
      <c r="AE1083" s="1150"/>
      <c r="AF1083" s="1150"/>
      <c r="AG1083" s="1150"/>
      <c r="AH1083" s="1150"/>
      <c r="AI1083" s="1150"/>
      <c r="AJ1083" s="1150"/>
      <c r="AK1083" s="1150"/>
      <c r="AL1083" s="1150"/>
      <c r="AM1083" s="1150"/>
      <c r="AN1083" s="1150"/>
      <c r="AO1083" s="1150"/>
      <c r="AP1083" s="1150"/>
      <c r="AQ1083" s="1150"/>
      <c r="AR1083" s="1150">
        <v>0.19713156201158399</v>
      </c>
      <c r="AS1083" s="1150">
        <v>0.207837639054886</v>
      </c>
    </row>
    <row r="1084" spans="1:45" x14ac:dyDescent="0.2">
      <c r="A1084">
        <v>65036</v>
      </c>
      <c r="B1084" t="s">
        <v>1812</v>
      </c>
      <c r="C1084" s="783">
        <v>44561</v>
      </c>
      <c r="D1084">
        <v>2021</v>
      </c>
      <c r="E1084" t="s">
        <v>73</v>
      </c>
      <c r="F1084" t="s">
        <v>27</v>
      </c>
      <c r="G1084" s="912">
        <v>30.849070999999999</v>
      </c>
      <c r="H1084" s="912">
        <v>-87.345860999999999</v>
      </c>
      <c r="I1084" s="912">
        <v>4.6590639999999999</v>
      </c>
      <c r="J1084" t="s">
        <v>74</v>
      </c>
      <c r="K1084" t="s">
        <v>479</v>
      </c>
      <c r="L1084" s="912">
        <v>107.6</v>
      </c>
      <c r="M1084">
        <v>74.5</v>
      </c>
      <c r="N1084" s="912">
        <v>1.4442953020134228</v>
      </c>
      <c r="O1084" t="s">
        <v>486</v>
      </c>
      <c r="P1084" t="s">
        <v>486</v>
      </c>
      <c r="Q1084">
        <v>20</v>
      </c>
      <c r="R1084">
        <v>180</v>
      </c>
      <c r="Y1084">
        <v>29.24</v>
      </c>
      <c r="Z1084">
        <v>29.98</v>
      </c>
      <c r="AA1084">
        <v>46.22</v>
      </c>
      <c r="AB1084">
        <v>35.33</v>
      </c>
      <c r="AC1084" s="784"/>
      <c r="AD1084" s="1150"/>
      <c r="AE1084" s="1150"/>
      <c r="AF1084" s="1150"/>
      <c r="AG1084" s="1150"/>
      <c r="AH1084" s="1150"/>
      <c r="AI1084" s="1150"/>
      <c r="AJ1084" s="1150"/>
      <c r="AK1084" s="1150"/>
      <c r="AL1084" s="1150"/>
      <c r="AM1084" s="1150"/>
      <c r="AN1084" s="1150"/>
      <c r="AO1084" s="1150"/>
      <c r="AP1084" s="1150"/>
      <c r="AQ1084" s="1150"/>
      <c r="AR1084" s="1150">
        <v>0.226603536514357</v>
      </c>
      <c r="AS1084" s="1150">
        <v>0.221858049094419</v>
      </c>
    </row>
    <row r="1085" spans="1:45" x14ac:dyDescent="0.2">
      <c r="A1085">
        <v>63517</v>
      </c>
      <c r="B1085" t="s">
        <v>1813</v>
      </c>
      <c r="C1085" s="783">
        <v>44286</v>
      </c>
      <c r="D1085">
        <v>2021</v>
      </c>
      <c r="E1085" t="s">
        <v>73</v>
      </c>
      <c r="F1085" t="s">
        <v>27</v>
      </c>
      <c r="G1085" s="912">
        <v>29.872176</v>
      </c>
      <c r="H1085" s="912">
        <v>-82.725876999999997</v>
      </c>
      <c r="I1085" s="912">
        <v>4.7629159999999997</v>
      </c>
      <c r="J1085" t="s">
        <v>74</v>
      </c>
      <c r="K1085" t="s">
        <v>485</v>
      </c>
      <c r="L1085" s="912">
        <v>100.8</v>
      </c>
      <c r="M1085">
        <v>74.900000000000006</v>
      </c>
      <c r="N1085" s="912">
        <v>1.3457943925233644</v>
      </c>
      <c r="O1085" t="s">
        <v>127</v>
      </c>
      <c r="P1085" t="s">
        <v>470</v>
      </c>
      <c r="Q1085" t="s">
        <v>127</v>
      </c>
      <c r="R1085">
        <v>181</v>
      </c>
      <c r="Y1085">
        <v>22.07</v>
      </c>
      <c r="Z1085">
        <v>43.21</v>
      </c>
      <c r="AA1085">
        <v>50.83</v>
      </c>
      <c r="AB1085">
        <v>38.229999999999997</v>
      </c>
      <c r="AC1085" s="784"/>
      <c r="AD1085" s="1150"/>
      <c r="AE1085" s="1150"/>
      <c r="AF1085" s="1150"/>
      <c r="AG1085" s="1150"/>
      <c r="AH1085" s="1150"/>
      <c r="AI1085" s="1150"/>
      <c r="AJ1085" s="1150"/>
      <c r="AK1085" s="1150"/>
      <c r="AL1085" s="1150"/>
      <c r="AM1085" s="1150"/>
      <c r="AN1085" s="1150"/>
      <c r="AO1085" s="1150"/>
      <c r="AP1085" s="1150"/>
      <c r="AQ1085" s="1150"/>
      <c r="AR1085" s="1150">
        <v>0.24359115045326701</v>
      </c>
      <c r="AS1085" s="1150">
        <v>0.20920435771287099</v>
      </c>
    </row>
    <row r="1086" spans="1:45" x14ac:dyDescent="0.2">
      <c r="A1086">
        <v>63518</v>
      </c>
      <c r="B1086" t="s">
        <v>1814</v>
      </c>
      <c r="C1086" s="783">
        <v>44286</v>
      </c>
      <c r="D1086">
        <v>2021</v>
      </c>
      <c r="E1086" t="s">
        <v>73</v>
      </c>
      <c r="F1086" t="s">
        <v>27</v>
      </c>
      <c r="G1086" s="912">
        <v>30.455210000000001</v>
      </c>
      <c r="H1086" s="912">
        <v>-83.191280000000006</v>
      </c>
      <c r="I1086" s="912">
        <v>4.7425540000000002</v>
      </c>
      <c r="J1086" t="s">
        <v>74</v>
      </c>
      <c r="K1086" t="s">
        <v>479</v>
      </c>
      <c r="L1086" s="912">
        <v>98.3</v>
      </c>
      <c r="M1086">
        <v>74.900000000000006</v>
      </c>
      <c r="N1086" s="912">
        <v>1.3124165554072096</v>
      </c>
      <c r="O1086" t="s">
        <v>127</v>
      </c>
      <c r="P1086" t="s">
        <v>470</v>
      </c>
      <c r="Q1086" t="s">
        <v>127</v>
      </c>
      <c r="R1086">
        <v>180</v>
      </c>
      <c r="Y1086">
        <v>22.13</v>
      </c>
      <c r="Z1086">
        <v>38.49</v>
      </c>
      <c r="AA1086">
        <v>44.24</v>
      </c>
      <c r="AB1086">
        <v>33.479999999999997</v>
      </c>
      <c r="AC1086" s="784"/>
      <c r="AD1086" s="1150"/>
      <c r="AE1086" s="1150"/>
      <c r="AF1086" s="1150"/>
      <c r="AG1086" s="1150"/>
      <c r="AH1086" s="1150"/>
      <c r="AI1086" s="1150"/>
      <c r="AJ1086" s="1150"/>
      <c r="AK1086" s="1150"/>
      <c r="AL1086" s="1150"/>
      <c r="AM1086" s="1150"/>
      <c r="AN1086" s="1150"/>
      <c r="AO1086" s="1150"/>
      <c r="AP1086" s="1150"/>
      <c r="AQ1086" s="1150"/>
      <c r="AR1086" s="1150">
        <v>0.25334692832452399</v>
      </c>
      <c r="AS1086" s="1150">
        <v>0.224361553608769</v>
      </c>
    </row>
    <row r="1087" spans="1:45" x14ac:dyDescent="0.2">
      <c r="A1087">
        <v>64337</v>
      </c>
      <c r="B1087" t="s">
        <v>1815</v>
      </c>
      <c r="C1087" s="783">
        <v>44500</v>
      </c>
      <c r="D1087">
        <v>2021</v>
      </c>
      <c r="E1087" t="s">
        <v>6</v>
      </c>
      <c r="F1087" t="s">
        <v>436</v>
      </c>
      <c r="G1087" s="912">
        <v>44.652261000000003</v>
      </c>
      <c r="H1087" s="912">
        <v>-70.096681000000004</v>
      </c>
      <c r="I1087" s="912">
        <v>3.6504660000000002</v>
      </c>
      <c r="J1087" t="s">
        <v>74</v>
      </c>
      <c r="K1087" t="s">
        <v>479</v>
      </c>
      <c r="L1087" s="912">
        <v>115.7</v>
      </c>
      <c r="M1087">
        <v>77</v>
      </c>
      <c r="N1087" s="912">
        <v>1.5025974025974027</v>
      </c>
      <c r="O1087" t="s">
        <v>486</v>
      </c>
      <c r="P1087" t="s">
        <v>486</v>
      </c>
      <c r="Q1087">
        <v>18</v>
      </c>
      <c r="R1087">
        <v>180</v>
      </c>
      <c r="Y1087">
        <v>29.57</v>
      </c>
      <c r="Z1087">
        <v>3.8</v>
      </c>
      <c r="AA1087">
        <v>81.56</v>
      </c>
      <c r="AB1087">
        <v>59.87</v>
      </c>
      <c r="AC1087" s="784">
        <v>77.165817157251325</v>
      </c>
      <c r="AD1087" s="1150"/>
      <c r="AE1087" s="1150"/>
      <c r="AF1087" s="1150"/>
      <c r="AG1087" s="1150"/>
      <c r="AH1087" s="1150"/>
      <c r="AI1087" s="1150"/>
      <c r="AJ1087" s="1150"/>
      <c r="AK1087" s="1150"/>
      <c r="AL1087" s="1150"/>
      <c r="AM1087" s="1150"/>
      <c r="AN1087" s="1150"/>
      <c r="AO1087" s="1150"/>
      <c r="AP1087" s="1150"/>
      <c r="AQ1087" s="1150"/>
      <c r="AR1087" s="1150">
        <v>0.19847595327047299</v>
      </c>
      <c r="AS1087" s="1150">
        <v>0.180475004447607</v>
      </c>
    </row>
    <row r="1088" spans="1:45" x14ac:dyDescent="0.2">
      <c r="A1088">
        <v>61991</v>
      </c>
      <c r="B1088" t="s">
        <v>1816</v>
      </c>
      <c r="C1088" s="783">
        <v>44377</v>
      </c>
      <c r="D1088">
        <v>2021</v>
      </c>
      <c r="E1088" t="s">
        <v>72</v>
      </c>
      <c r="F1088" t="s">
        <v>46</v>
      </c>
      <c r="G1088" s="912">
        <v>39.761761</v>
      </c>
      <c r="H1088" s="912">
        <v>-104.46112100000001</v>
      </c>
      <c r="I1088" s="912">
        <v>4.8457229999999996</v>
      </c>
      <c r="J1088" t="s">
        <v>74</v>
      </c>
      <c r="K1088" t="s">
        <v>485</v>
      </c>
      <c r="L1088" s="912">
        <v>110</v>
      </c>
      <c r="M1088">
        <v>80</v>
      </c>
      <c r="N1088" s="912">
        <v>1.375</v>
      </c>
      <c r="O1088" t="s">
        <v>127</v>
      </c>
      <c r="P1088" t="s">
        <v>470</v>
      </c>
      <c r="Q1088" t="s">
        <v>127</v>
      </c>
      <c r="R1088">
        <v>180</v>
      </c>
      <c r="Y1088">
        <v>23.76</v>
      </c>
      <c r="Z1088">
        <v>21.54</v>
      </c>
      <c r="AA1088">
        <v>65.709999999999994</v>
      </c>
      <c r="AB1088">
        <v>47.19</v>
      </c>
      <c r="AC1088" s="784">
        <v>22.224235575036293</v>
      </c>
      <c r="AD1088" s="1150"/>
      <c r="AE1088" s="1150"/>
      <c r="AF1088" s="1150"/>
      <c r="AG1088" s="1150"/>
      <c r="AH1088" s="1150"/>
      <c r="AI1088" s="1150"/>
      <c r="AJ1088" s="1150"/>
      <c r="AK1088" s="1150"/>
      <c r="AL1088" s="1150"/>
      <c r="AM1088" s="1150"/>
      <c r="AN1088" s="1150"/>
      <c r="AO1088" s="1150"/>
      <c r="AP1088" s="1150"/>
      <c r="AQ1088" s="1150"/>
      <c r="AR1088" s="1150">
        <v>0.29159389269406299</v>
      </c>
      <c r="AS1088" s="1150">
        <v>0.256810787671232</v>
      </c>
    </row>
    <row r="1089" spans="1:45" x14ac:dyDescent="0.2">
      <c r="A1089">
        <v>62666</v>
      </c>
      <c r="B1089" t="s">
        <v>1817</v>
      </c>
      <c r="C1089" s="783">
        <v>44347</v>
      </c>
      <c r="D1089">
        <v>2021</v>
      </c>
      <c r="E1089" t="s">
        <v>72</v>
      </c>
      <c r="F1089" t="s">
        <v>259</v>
      </c>
      <c r="G1089" s="912">
        <v>38.839872999999997</v>
      </c>
      <c r="H1089" s="912">
        <v>-112.00832</v>
      </c>
      <c r="I1089" s="912">
        <v>4.9432619999999998</v>
      </c>
      <c r="J1089" t="s">
        <v>74</v>
      </c>
      <c r="K1089" t="s">
        <v>479</v>
      </c>
      <c r="L1089" s="912">
        <v>112</v>
      </c>
      <c r="M1089">
        <v>80</v>
      </c>
      <c r="N1089" s="912">
        <v>1.4</v>
      </c>
      <c r="O1089" t="s">
        <v>127</v>
      </c>
      <c r="P1089" t="s">
        <v>470</v>
      </c>
      <c r="Q1089" t="s">
        <v>127</v>
      </c>
      <c r="R1089">
        <v>180</v>
      </c>
      <c r="Y1089">
        <v>31.45</v>
      </c>
      <c r="Z1089">
        <v>9.73</v>
      </c>
      <c r="AA1089">
        <v>35.869999999999997</v>
      </c>
      <c r="AB1089">
        <v>27.31</v>
      </c>
      <c r="AC1089" s="784">
        <v>23.020298876417701</v>
      </c>
      <c r="AD1089" s="1150"/>
      <c r="AE1089" s="1150"/>
      <c r="AF1089" s="1150"/>
      <c r="AG1089" s="1150"/>
      <c r="AH1089" s="1150"/>
      <c r="AI1089" s="1150"/>
      <c r="AJ1089" s="1150"/>
      <c r="AK1089" s="1150"/>
      <c r="AL1089" s="1150"/>
      <c r="AM1089" s="1150"/>
      <c r="AN1089" s="1150"/>
      <c r="AO1089" s="1150"/>
      <c r="AP1089" s="1150"/>
      <c r="AQ1089" s="1150"/>
      <c r="AR1089" s="1150">
        <v>0.29091038812785303</v>
      </c>
      <c r="AS1089" s="1150">
        <v>0.28423801369863</v>
      </c>
    </row>
    <row r="1090" spans="1:45" x14ac:dyDescent="0.2">
      <c r="A1090">
        <v>63061</v>
      </c>
      <c r="B1090" t="s">
        <v>1818</v>
      </c>
      <c r="C1090" s="783">
        <v>44561</v>
      </c>
      <c r="D1090">
        <v>2021</v>
      </c>
      <c r="E1090" t="s">
        <v>72</v>
      </c>
      <c r="F1090" t="s">
        <v>259</v>
      </c>
      <c r="G1090" s="912">
        <v>39.842359000000002</v>
      </c>
      <c r="H1090" s="912">
        <v>-111.888184</v>
      </c>
      <c r="I1090" s="912">
        <v>4.748704</v>
      </c>
      <c r="J1090" t="s">
        <v>74</v>
      </c>
      <c r="K1090" t="s">
        <v>485</v>
      </c>
      <c r="L1090" s="912">
        <v>107</v>
      </c>
      <c r="M1090">
        <v>80</v>
      </c>
      <c r="N1090" s="912">
        <v>1.3374999999999999</v>
      </c>
      <c r="O1090" t="s">
        <v>127</v>
      </c>
      <c r="P1090" t="s">
        <v>470</v>
      </c>
      <c r="Q1090" t="s">
        <v>127</v>
      </c>
      <c r="R1090">
        <v>180</v>
      </c>
      <c r="Y1090">
        <v>32.9</v>
      </c>
      <c r="Z1090">
        <v>16.690000000000001</v>
      </c>
      <c r="AA1090">
        <v>31.64</v>
      </c>
      <c r="AB1090">
        <v>24.42</v>
      </c>
      <c r="AC1090" s="784">
        <v>24.174803623327342</v>
      </c>
      <c r="AD1090" s="1150"/>
      <c r="AE1090" s="1150"/>
      <c r="AF1090" s="1150"/>
      <c r="AG1090" s="1150"/>
      <c r="AH1090" s="1150"/>
      <c r="AI1090" s="1150"/>
      <c r="AJ1090" s="1150"/>
      <c r="AK1090" s="1150"/>
      <c r="AL1090" s="1150"/>
      <c r="AM1090" s="1150"/>
      <c r="AN1090" s="1150"/>
      <c r="AO1090" s="1150"/>
      <c r="AP1090" s="1150"/>
      <c r="AQ1090" s="1150"/>
      <c r="AR1090" s="1150">
        <v>0.295363869863013</v>
      </c>
      <c r="AS1090" s="1150">
        <v>0.279356449771689</v>
      </c>
    </row>
    <row r="1091" spans="1:45" x14ac:dyDescent="0.2">
      <c r="A1091">
        <v>63549</v>
      </c>
      <c r="B1091" t="s">
        <v>1819</v>
      </c>
      <c r="C1091" s="783">
        <v>44286</v>
      </c>
      <c r="D1091">
        <v>2021</v>
      </c>
      <c r="E1091" t="s">
        <v>1</v>
      </c>
      <c r="F1091" t="s">
        <v>33</v>
      </c>
      <c r="G1091" s="912">
        <v>37.016374999999996</v>
      </c>
      <c r="H1091" s="912">
        <v>-79.027061000000003</v>
      </c>
      <c r="I1091" s="912">
        <v>4.3337589999999997</v>
      </c>
      <c r="J1091" t="s">
        <v>74</v>
      </c>
      <c r="K1091" t="s">
        <v>479</v>
      </c>
      <c r="L1091" s="912">
        <v>108.2</v>
      </c>
      <c r="M1091">
        <v>80</v>
      </c>
      <c r="N1091" s="912">
        <v>1.3525</v>
      </c>
      <c r="O1091" t="s">
        <v>127</v>
      </c>
      <c r="P1091" t="s">
        <v>470</v>
      </c>
      <c r="Q1091" t="s">
        <v>127</v>
      </c>
      <c r="R1091">
        <v>180</v>
      </c>
      <c r="Y1091">
        <v>32.15</v>
      </c>
      <c r="AA1091">
        <v>49.83</v>
      </c>
      <c r="AB1091">
        <v>36.67</v>
      </c>
      <c r="AC1091" s="784">
        <v>32.116465890440026</v>
      </c>
      <c r="AD1091" s="1150"/>
      <c r="AE1091" s="1150"/>
      <c r="AF1091" s="1150"/>
      <c r="AG1091" s="1150"/>
      <c r="AH1091" s="1150"/>
      <c r="AI1091" s="1150"/>
      <c r="AJ1091" s="1150"/>
      <c r="AK1091" s="1150"/>
      <c r="AL1091" s="1150"/>
      <c r="AM1091" s="1150"/>
      <c r="AN1091" s="1150"/>
      <c r="AO1091" s="1150"/>
      <c r="AP1091" s="1150"/>
      <c r="AQ1091" s="1150"/>
      <c r="AR1091" s="1150">
        <v>0.255263984018264</v>
      </c>
      <c r="AS1091" s="1150">
        <v>0.26277539954337897</v>
      </c>
    </row>
    <row r="1092" spans="1:45" x14ac:dyDescent="0.2">
      <c r="A1092">
        <v>63842</v>
      </c>
      <c r="B1092" t="s">
        <v>1820</v>
      </c>
      <c r="C1092" s="783">
        <v>44407</v>
      </c>
      <c r="D1092">
        <v>2021</v>
      </c>
      <c r="E1092" t="s">
        <v>73</v>
      </c>
      <c r="F1092" t="s">
        <v>52</v>
      </c>
      <c r="G1092" s="912">
        <v>34.994230999999999</v>
      </c>
      <c r="H1092" s="912">
        <v>-77.246290999999999</v>
      </c>
      <c r="I1092" s="912">
        <v>4.4256799999999998</v>
      </c>
      <c r="J1092" t="s">
        <v>74</v>
      </c>
      <c r="K1092" t="s">
        <v>479</v>
      </c>
      <c r="L1092" s="912">
        <v>108</v>
      </c>
      <c r="M1092">
        <v>80</v>
      </c>
      <c r="N1092" s="912">
        <v>1.35</v>
      </c>
      <c r="O1092" t="s">
        <v>486</v>
      </c>
      <c r="P1092" t="s">
        <v>486</v>
      </c>
      <c r="Q1092">
        <v>60</v>
      </c>
      <c r="R1092">
        <v>181</v>
      </c>
      <c r="Y1092">
        <v>30.41</v>
      </c>
      <c r="Z1092">
        <v>2.08</v>
      </c>
      <c r="AA1092">
        <v>57.64</v>
      </c>
      <c r="AB1092">
        <v>42.93</v>
      </c>
      <c r="AC1092" s="784"/>
      <c r="AD1092" s="1150"/>
      <c r="AE1092" s="1150"/>
      <c r="AF1092" s="1150"/>
      <c r="AG1092" s="1150"/>
      <c r="AH1092" s="1150"/>
      <c r="AI1092" s="1150"/>
      <c r="AJ1092" s="1150"/>
      <c r="AK1092" s="1150"/>
      <c r="AL1092" s="1150"/>
      <c r="AM1092" s="1150"/>
      <c r="AN1092" s="1150"/>
      <c r="AO1092" s="1150"/>
      <c r="AP1092" s="1150"/>
      <c r="AQ1092" s="1150"/>
      <c r="AR1092" s="1150">
        <v>0.22803367579908601</v>
      </c>
      <c r="AS1092" s="1150">
        <v>0.20089183789954301</v>
      </c>
    </row>
    <row r="1093" spans="1:45" x14ac:dyDescent="0.2">
      <c r="A1093">
        <v>64019</v>
      </c>
      <c r="B1093" t="s">
        <v>1821</v>
      </c>
      <c r="C1093" s="783">
        <v>44377</v>
      </c>
      <c r="D1093">
        <v>2021</v>
      </c>
      <c r="E1093" t="s">
        <v>1</v>
      </c>
      <c r="F1093" t="s">
        <v>33</v>
      </c>
      <c r="G1093" s="912">
        <v>37.147900999999997</v>
      </c>
      <c r="H1093" s="912">
        <v>-79.347491000000005</v>
      </c>
      <c r="I1093" s="912">
        <v>4.3291810000000002</v>
      </c>
      <c r="J1093" t="s">
        <v>74</v>
      </c>
      <c r="K1093" t="s">
        <v>479</v>
      </c>
      <c r="L1093" s="912">
        <v>113</v>
      </c>
      <c r="M1093">
        <v>80</v>
      </c>
      <c r="N1093" s="912">
        <v>1.4125000000000001</v>
      </c>
      <c r="O1093" t="s">
        <v>127</v>
      </c>
      <c r="P1093" t="s">
        <v>470</v>
      </c>
      <c r="Q1093" t="s">
        <v>127</v>
      </c>
      <c r="R1093">
        <v>180</v>
      </c>
      <c r="Y1093">
        <v>31.98</v>
      </c>
      <c r="AA1093">
        <v>54.01</v>
      </c>
      <c r="AB1093">
        <v>39.950000000000003</v>
      </c>
      <c r="AC1093" s="784"/>
      <c r="AD1093" s="1150"/>
      <c r="AE1093" s="1150"/>
      <c r="AF1093" s="1150"/>
      <c r="AG1093" s="1150"/>
      <c r="AH1093" s="1150"/>
      <c r="AI1093" s="1150"/>
      <c r="AJ1093" s="1150"/>
      <c r="AK1093" s="1150"/>
      <c r="AL1093" s="1150"/>
      <c r="AM1093" s="1150"/>
      <c r="AN1093" s="1150"/>
      <c r="AO1093" s="1150"/>
      <c r="AP1093" s="1150"/>
      <c r="AQ1093" s="1150"/>
      <c r="AR1093" s="1150">
        <v>0.239329337899543</v>
      </c>
      <c r="AS1093" s="1150">
        <v>0.24098886986301299</v>
      </c>
    </row>
    <row r="1094" spans="1:45" x14ac:dyDescent="0.2">
      <c r="A1094">
        <v>64144</v>
      </c>
      <c r="B1094" t="s">
        <v>1822</v>
      </c>
      <c r="C1094" s="783">
        <v>44227</v>
      </c>
      <c r="D1094">
        <v>2021</v>
      </c>
      <c r="E1094" t="s">
        <v>1</v>
      </c>
      <c r="F1094" t="s">
        <v>52</v>
      </c>
      <c r="G1094" s="912">
        <v>35.891626000000002</v>
      </c>
      <c r="H1094" s="912">
        <v>-77.643566000000007</v>
      </c>
      <c r="I1094" s="912">
        <v>4.4414850000000001</v>
      </c>
      <c r="J1094" t="s">
        <v>74</v>
      </c>
      <c r="K1094" t="s">
        <v>479</v>
      </c>
      <c r="L1094" s="912">
        <v>112</v>
      </c>
      <c r="M1094">
        <v>80</v>
      </c>
      <c r="N1094" s="912">
        <v>1.4</v>
      </c>
      <c r="O1094" t="s">
        <v>127</v>
      </c>
      <c r="P1094" t="s">
        <v>470</v>
      </c>
      <c r="Q1094" t="s">
        <v>127</v>
      </c>
      <c r="R1094">
        <v>180</v>
      </c>
      <c r="Y1094">
        <v>26.89</v>
      </c>
      <c r="AA1094">
        <v>38.880000000000003</v>
      </c>
      <c r="AB1094">
        <v>29.74</v>
      </c>
      <c r="AC1094" s="784"/>
      <c r="AD1094" s="1150"/>
      <c r="AE1094" s="1150"/>
      <c r="AF1094" s="1150"/>
      <c r="AG1094" s="1150"/>
      <c r="AH1094" s="1150"/>
      <c r="AI1094" s="1150"/>
      <c r="AJ1094" s="1150"/>
      <c r="AK1094" s="1150"/>
      <c r="AL1094" s="1150"/>
      <c r="AM1094" s="1150"/>
      <c r="AN1094" s="1150"/>
      <c r="AO1094" s="1150"/>
      <c r="AP1094" s="1150"/>
      <c r="AQ1094" s="1150"/>
      <c r="AR1094" s="1150">
        <v>0.26054651826483999</v>
      </c>
      <c r="AS1094" s="1150">
        <v>0.253757134703196</v>
      </c>
    </row>
    <row r="1095" spans="1:45" x14ac:dyDescent="0.2">
      <c r="A1095">
        <v>64150</v>
      </c>
      <c r="B1095" t="s">
        <v>1823</v>
      </c>
      <c r="C1095" s="783">
        <v>44561</v>
      </c>
      <c r="D1095">
        <v>2021</v>
      </c>
      <c r="E1095" t="s">
        <v>73</v>
      </c>
      <c r="F1095" t="s">
        <v>35</v>
      </c>
      <c r="G1095" s="912">
        <v>31.485377</v>
      </c>
      <c r="H1095" s="912">
        <v>-84.731926999999999</v>
      </c>
      <c r="I1095" s="912">
        <v>4.7613459999999996</v>
      </c>
      <c r="J1095" t="s">
        <v>74</v>
      </c>
      <c r="K1095" t="s">
        <v>485</v>
      </c>
      <c r="L1095" s="912">
        <v>114</v>
      </c>
      <c r="M1095">
        <v>80</v>
      </c>
      <c r="N1095" s="912">
        <v>1.425</v>
      </c>
      <c r="O1095" t="s">
        <v>127</v>
      </c>
      <c r="P1095" t="s">
        <v>470</v>
      </c>
      <c r="Q1095" t="s">
        <v>127</v>
      </c>
      <c r="R1095">
        <v>180</v>
      </c>
      <c r="Y1095">
        <v>29.61</v>
      </c>
      <c r="Z1095">
        <v>31.08</v>
      </c>
      <c r="AA1095">
        <v>62.36</v>
      </c>
      <c r="AB1095">
        <v>45.06</v>
      </c>
      <c r="AC1095" s="784">
        <v>21.058996030966156</v>
      </c>
      <c r="AD1095" s="1150"/>
      <c r="AE1095" s="1150"/>
      <c r="AF1095" s="1150"/>
      <c r="AG1095" s="1150"/>
      <c r="AH1095" s="1150"/>
      <c r="AI1095" s="1150"/>
      <c r="AJ1095" s="1150"/>
      <c r="AK1095" s="1150"/>
      <c r="AL1095" s="1150"/>
      <c r="AM1095" s="1150"/>
      <c r="AN1095" s="1150"/>
      <c r="AO1095" s="1150"/>
      <c r="AP1095" s="1150"/>
      <c r="AQ1095" s="1150"/>
      <c r="AR1095" s="1150">
        <v>0.27596033105022799</v>
      </c>
      <c r="AS1095" s="1150">
        <v>0.26424372146118702</v>
      </c>
    </row>
    <row r="1096" spans="1:45" x14ac:dyDescent="0.2">
      <c r="A1096">
        <v>62505</v>
      </c>
      <c r="B1096" t="s">
        <v>1824</v>
      </c>
      <c r="C1096" s="783">
        <v>44469</v>
      </c>
      <c r="D1096">
        <v>2021</v>
      </c>
      <c r="E1096" t="s">
        <v>2</v>
      </c>
      <c r="F1096" t="s">
        <v>15</v>
      </c>
      <c r="G1096" s="912">
        <v>33.501801</v>
      </c>
      <c r="H1096" s="912">
        <v>-96.148972999999998</v>
      </c>
      <c r="I1096" s="912">
        <v>4.6175959999999998</v>
      </c>
      <c r="J1096" t="s">
        <v>74</v>
      </c>
      <c r="K1096" t="s">
        <v>485</v>
      </c>
      <c r="L1096" s="912">
        <v>105</v>
      </c>
      <c r="M1096">
        <v>82.5</v>
      </c>
      <c r="N1096" s="912">
        <v>1.2727272727272727</v>
      </c>
      <c r="O1096" t="s">
        <v>127</v>
      </c>
      <c r="P1096" t="s">
        <v>470</v>
      </c>
      <c r="Q1096" t="s">
        <v>127</v>
      </c>
      <c r="R1096">
        <v>180</v>
      </c>
      <c r="Y1096">
        <v>72.3</v>
      </c>
      <c r="AA1096">
        <v>48.15</v>
      </c>
      <c r="AB1096">
        <v>35.700000000000003</v>
      </c>
      <c r="AC1096" s="784"/>
      <c r="AD1096" s="1150"/>
      <c r="AE1096" s="1150"/>
      <c r="AF1096" s="1150"/>
      <c r="AG1096" s="1150"/>
      <c r="AH1096" s="1150"/>
      <c r="AI1096" s="1150"/>
      <c r="AJ1096" s="1150"/>
      <c r="AK1096" s="1150"/>
      <c r="AL1096" s="1150"/>
      <c r="AM1096" s="1150"/>
      <c r="AN1096" s="1150"/>
      <c r="AO1096" s="1150"/>
      <c r="AP1096" s="1150"/>
      <c r="AQ1096" s="1150"/>
      <c r="AR1096" s="1150">
        <v>0.26818735298187302</v>
      </c>
      <c r="AS1096" s="1150">
        <v>0.235742355057423</v>
      </c>
    </row>
    <row r="1097" spans="1:45" x14ac:dyDescent="0.2">
      <c r="A1097">
        <v>62730</v>
      </c>
      <c r="B1097" t="s">
        <v>1825</v>
      </c>
      <c r="C1097" s="783">
        <v>44377</v>
      </c>
      <c r="D1097">
        <v>2021</v>
      </c>
      <c r="E1097" t="s">
        <v>1</v>
      </c>
      <c r="F1097" t="s">
        <v>33</v>
      </c>
      <c r="G1097" s="912">
        <v>38.007291000000002</v>
      </c>
      <c r="H1097" s="912">
        <v>-78.046941000000004</v>
      </c>
      <c r="I1097" s="912">
        <v>4.2449430000000001</v>
      </c>
      <c r="J1097" t="s">
        <v>74</v>
      </c>
      <c r="K1097" t="s">
        <v>479</v>
      </c>
      <c r="L1097" s="912">
        <v>122.4</v>
      </c>
      <c r="M1097">
        <v>88.2</v>
      </c>
      <c r="N1097" s="912">
        <v>1.3877551020408163</v>
      </c>
      <c r="O1097" t="s">
        <v>127</v>
      </c>
      <c r="P1097" t="s">
        <v>470</v>
      </c>
      <c r="Q1097" t="s">
        <v>127</v>
      </c>
      <c r="R1097">
        <v>180</v>
      </c>
      <c r="Y1097">
        <v>36.15</v>
      </c>
      <c r="AA1097">
        <v>77.41</v>
      </c>
      <c r="AB1097">
        <v>56.99</v>
      </c>
      <c r="AC1097" s="784">
        <v>33.824655566889959</v>
      </c>
      <c r="AD1097" s="1150"/>
      <c r="AE1097" s="1150"/>
      <c r="AF1097" s="1150"/>
      <c r="AG1097" s="1150"/>
      <c r="AH1097" s="1150"/>
      <c r="AI1097" s="1150"/>
      <c r="AJ1097" s="1150"/>
      <c r="AK1097" s="1150"/>
      <c r="AL1097" s="1150"/>
      <c r="AM1097" s="1150"/>
      <c r="AN1097" s="1150"/>
      <c r="AO1097" s="1150"/>
      <c r="AP1097" s="1150"/>
      <c r="AQ1097" s="1150"/>
      <c r="AR1097" s="1150">
        <v>0.223508733782706</v>
      </c>
      <c r="AS1097" s="1150">
        <v>0.167641257416208</v>
      </c>
    </row>
    <row r="1098" spans="1:45" x14ac:dyDescent="0.2">
      <c r="A1098">
        <v>62420</v>
      </c>
      <c r="B1098" t="s">
        <v>1826</v>
      </c>
      <c r="C1098" s="783">
        <v>44407</v>
      </c>
      <c r="D1098">
        <v>2021</v>
      </c>
      <c r="E1098" t="s">
        <v>4</v>
      </c>
      <c r="F1098" t="s">
        <v>12</v>
      </c>
      <c r="G1098" s="912">
        <v>38.197122999999998</v>
      </c>
      <c r="H1098" s="912">
        <v>-89.565715999999995</v>
      </c>
      <c r="I1098" s="912">
        <v>4.2194159999999998</v>
      </c>
      <c r="J1098" t="s">
        <v>74</v>
      </c>
      <c r="K1098" t="s">
        <v>479</v>
      </c>
      <c r="L1098" s="912">
        <v>132.30000000000001</v>
      </c>
      <c r="M1098">
        <v>99</v>
      </c>
      <c r="N1098" s="912">
        <v>1.3363636363636364</v>
      </c>
      <c r="O1098" t="s">
        <v>127</v>
      </c>
      <c r="P1098" t="s">
        <v>470</v>
      </c>
      <c r="Q1098" t="s">
        <v>127</v>
      </c>
      <c r="R1098">
        <v>180</v>
      </c>
      <c r="Y1098">
        <v>31.02</v>
      </c>
      <c r="Z1098">
        <v>13.9</v>
      </c>
      <c r="AA1098">
        <v>37.770000000000003</v>
      </c>
      <c r="AB1098">
        <v>28.59</v>
      </c>
      <c r="AC1098" s="784">
        <v>30.812225691385382</v>
      </c>
      <c r="AD1098" s="1150"/>
      <c r="AE1098" s="1150"/>
      <c r="AF1098" s="1150"/>
      <c r="AG1098" s="1150"/>
      <c r="AH1098" s="1150"/>
      <c r="AI1098" s="1150"/>
      <c r="AJ1098" s="1150"/>
      <c r="AK1098" s="1150"/>
      <c r="AL1098" s="1150"/>
      <c r="AM1098" s="1150"/>
      <c r="AN1098" s="1150"/>
      <c r="AO1098" s="1150"/>
      <c r="AP1098" s="1150"/>
      <c r="AQ1098" s="1150"/>
      <c r="AR1098" s="1150">
        <v>0.26803998893039899</v>
      </c>
      <c r="AS1098" s="1150">
        <v>0.27009824270098198</v>
      </c>
    </row>
    <row r="1099" spans="1:45" x14ac:dyDescent="0.2">
      <c r="A1099">
        <v>64224</v>
      </c>
      <c r="B1099" t="s">
        <v>1827</v>
      </c>
      <c r="C1099" s="783">
        <v>44469</v>
      </c>
      <c r="D1099">
        <v>2021</v>
      </c>
      <c r="E1099" t="s">
        <v>4</v>
      </c>
      <c r="F1099" t="s">
        <v>12</v>
      </c>
      <c r="G1099" s="912">
        <v>39.167530999999997</v>
      </c>
      <c r="H1099" s="912">
        <v>-89.049171000000001</v>
      </c>
      <c r="I1099" s="912">
        <v>4.1529319999999998</v>
      </c>
      <c r="J1099" t="s">
        <v>74</v>
      </c>
      <c r="K1099" t="s">
        <v>479</v>
      </c>
      <c r="L1099" s="912">
        <v>135.4</v>
      </c>
      <c r="M1099">
        <v>99</v>
      </c>
      <c r="N1099" s="912">
        <v>1.3676767676767678</v>
      </c>
      <c r="O1099" t="s">
        <v>127</v>
      </c>
      <c r="P1099" t="s">
        <v>470</v>
      </c>
      <c r="Q1099" t="s">
        <v>127</v>
      </c>
      <c r="R1099">
        <v>182</v>
      </c>
      <c r="Y1099">
        <v>32.47</v>
      </c>
      <c r="Z1099">
        <v>14.15</v>
      </c>
      <c r="AA1099">
        <v>37.54</v>
      </c>
      <c r="AB1099">
        <v>28.54</v>
      </c>
      <c r="AC1099" s="784">
        <v>30.604170876129029</v>
      </c>
      <c r="AD1099" s="1150"/>
      <c r="AE1099" s="1150"/>
      <c r="AF1099" s="1150"/>
      <c r="AG1099" s="1150"/>
      <c r="AH1099" s="1150"/>
      <c r="AI1099" s="1150"/>
      <c r="AJ1099" s="1150"/>
      <c r="AK1099" s="1150"/>
      <c r="AL1099" s="1150"/>
      <c r="AM1099" s="1150"/>
      <c r="AN1099" s="1150"/>
      <c r="AO1099" s="1150"/>
      <c r="AP1099" s="1150"/>
      <c r="AQ1099" s="1150"/>
      <c r="AR1099" s="1150">
        <v>0.26970273511369403</v>
      </c>
      <c r="AS1099" s="1150">
        <v>0.269409851944098</v>
      </c>
    </row>
    <row r="1100" spans="1:45" x14ac:dyDescent="0.2">
      <c r="A1100">
        <v>62656</v>
      </c>
      <c r="B1100" t="s">
        <v>1828</v>
      </c>
      <c r="C1100" s="783">
        <v>44286</v>
      </c>
      <c r="D1100">
        <v>2021</v>
      </c>
      <c r="E1100" t="s">
        <v>72</v>
      </c>
      <c r="F1100" t="s">
        <v>259</v>
      </c>
      <c r="G1100" s="912">
        <v>39.135201000000002</v>
      </c>
      <c r="H1100" s="912">
        <v>-111.042531</v>
      </c>
      <c r="I1100" s="912">
        <v>5.0129419999999998</v>
      </c>
      <c r="J1100" t="s">
        <v>74</v>
      </c>
      <c r="K1100" t="s">
        <v>479</v>
      </c>
      <c r="L1100" s="912">
        <v>129.69999999999999</v>
      </c>
      <c r="M1100">
        <v>100</v>
      </c>
      <c r="N1100" s="912">
        <v>1.2969999999999999</v>
      </c>
      <c r="O1100" t="s">
        <v>127</v>
      </c>
      <c r="P1100" t="s">
        <v>470</v>
      </c>
      <c r="Q1100" t="s">
        <v>127</v>
      </c>
      <c r="R1100">
        <v>180</v>
      </c>
      <c r="Y1100">
        <v>31.77</v>
      </c>
      <c r="Z1100">
        <v>11.64</v>
      </c>
      <c r="AA1100">
        <v>34.06</v>
      </c>
      <c r="AB1100">
        <v>25.56</v>
      </c>
      <c r="AC1100" s="784">
        <v>21.4707190471666</v>
      </c>
      <c r="AD1100" s="1150"/>
      <c r="AE1100" s="1150"/>
      <c r="AF1100" s="1150"/>
      <c r="AG1100" s="1150"/>
      <c r="AH1100" s="1150"/>
      <c r="AI1100" s="1150"/>
      <c r="AJ1100" s="1150"/>
      <c r="AK1100" s="1150"/>
      <c r="AL1100" s="1150"/>
      <c r="AM1100" s="1150"/>
      <c r="AN1100" s="1150"/>
      <c r="AO1100" s="1150"/>
      <c r="AP1100" s="1150"/>
      <c r="AQ1100" s="1150"/>
      <c r="AR1100" s="1150">
        <v>0.31142922374429199</v>
      </c>
      <c r="AS1100" s="1150">
        <v>0.31080479452054699</v>
      </c>
    </row>
    <row r="1101" spans="1:45" x14ac:dyDescent="0.2">
      <c r="A1101">
        <v>62814</v>
      </c>
      <c r="B1101" t="s">
        <v>1829</v>
      </c>
      <c r="C1101" s="783">
        <v>44407</v>
      </c>
      <c r="D1101">
        <v>2021</v>
      </c>
      <c r="E1101" t="s">
        <v>1</v>
      </c>
      <c r="F1101" t="s">
        <v>33</v>
      </c>
      <c r="G1101" s="912">
        <v>36.697121000000003</v>
      </c>
      <c r="H1101" s="912">
        <v>-77.610341000000005</v>
      </c>
      <c r="I1101" s="912">
        <v>4.3690569999999997</v>
      </c>
      <c r="J1101" t="s">
        <v>74</v>
      </c>
      <c r="K1101" t="s">
        <v>479</v>
      </c>
      <c r="L1101" s="912">
        <v>127.8</v>
      </c>
      <c r="M1101">
        <v>100</v>
      </c>
      <c r="N1101" s="912">
        <v>1.278</v>
      </c>
      <c r="O1101" t="s">
        <v>127</v>
      </c>
      <c r="P1101" t="s">
        <v>470</v>
      </c>
      <c r="Q1101" t="s">
        <v>127</v>
      </c>
      <c r="R1101">
        <v>180</v>
      </c>
      <c r="Y1101">
        <v>31.79</v>
      </c>
      <c r="AA1101">
        <v>52.04</v>
      </c>
      <c r="AB1101">
        <v>38.799999999999997</v>
      </c>
      <c r="AC1101" s="784"/>
      <c r="AD1101" s="1150"/>
      <c r="AE1101" s="1150"/>
      <c r="AF1101" s="1150"/>
      <c r="AG1101" s="1150"/>
      <c r="AH1101" s="1150"/>
      <c r="AI1101" s="1150"/>
      <c r="AJ1101" s="1150"/>
      <c r="AK1101" s="1150"/>
      <c r="AL1101" s="1150"/>
      <c r="AM1101" s="1150"/>
      <c r="AN1101" s="1150"/>
      <c r="AO1101" s="1150"/>
      <c r="AP1101" s="1150"/>
      <c r="AQ1101" s="1150"/>
      <c r="AR1101" s="1150">
        <v>0.21306849315068399</v>
      </c>
      <c r="AS1101" s="1150">
        <v>0.21092579908675799</v>
      </c>
    </row>
    <row r="1102" spans="1:45" x14ac:dyDescent="0.2">
      <c r="A1102">
        <v>63080</v>
      </c>
      <c r="B1102" t="s">
        <v>1830</v>
      </c>
      <c r="C1102" s="783">
        <v>44347</v>
      </c>
      <c r="D1102">
        <v>2021</v>
      </c>
      <c r="E1102" t="s">
        <v>72</v>
      </c>
      <c r="F1102" t="s">
        <v>53</v>
      </c>
      <c r="G1102" s="912">
        <v>36.423751000000003</v>
      </c>
      <c r="H1102" s="912">
        <v>-114.923861</v>
      </c>
      <c r="I1102" s="912">
        <v>5.6882349999999997</v>
      </c>
      <c r="J1102" t="s">
        <v>74</v>
      </c>
      <c r="K1102" t="s">
        <v>479</v>
      </c>
      <c r="L1102" s="912">
        <v>123.5</v>
      </c>
      <c r="M1102">
        <v>100</v>
      </c>
      <c r="N1102" s="912">
        <v>1.2350000000000001</v>
      </c>
      <c r="O1102" t="s">
        <v>127</v>
      </c>
      <c r="P1102" t="s">
        <v>470</v>
      </c>
      <c r="Q1102" t="s">
        <v>127</v>
      </c>
      <c r="R1102">
        <v>180</v>
      </c>
      <c r="Y1102">
        <v>25.55</v>
      </c>
      <c r="Z1102">
        <v>6.47</v>
      </c>
      <c r="AA1102">
        <v>22.8</v>
      </c>
      <c r="AB1102">
        <v>17.82</v>
      </c>
      <c r="AC1102" s="784">
        <v>25.616960327254894</v>
      </c>
      <c r="AD1102" s="1150"/>
      <c r="AE1102" s="1150"/>
      <c r="AF1102" s="1150"/>
      <c r="AG1102" s="1150"/>
      <c r="AH1102" s="1150"/>
      <c r="AI1102" s="1150"/>
      <c r="AJ1102" s="1150"/>
      <c r="AK1102" s="1150"/>
      <c r="AL1102" s="1150"/>
      <c r="AM1102" s="1150"/>
      <c r="AN1102" s="1150"/>
      <c r="AO1102" s="1150"/>
      <c r="AP1102" s="1150"/>
      <c r="AQ1102" s="1150"/>
      <c r="AR1102" s="1150">
        <v>0.33790068493150599</v>
      </c>
      <c r="AS1102" s="1150">
        <v>0.33135730593607299</v>
      </c>
    </row>
    <row r="1103" spans="1:45" x14ac:dyDescent="0.2">
      <c r="A1103">
        <v>63378</v>
      </c>
      <c r="B1103" t="s">
        <v>1831</v>
      </c>
      <c r="C1103" s="783">
        <v>44286</v>
      </c>
      <c r="D1103">
        <v>2021</v>
      </c>
      <c r="E1103" t="s">
        <v>4</v>
      </c>
      <c r="F1103" t="s">
        <v>1575</v>
      </c>
      <c r="G1103" s="912">
        <v>41.155811</v>
      </c>
      <c r="H1103" s="912">
        <v>-91.176821000000004</v>
      </c>
      <c r="I1103" s="912">
        <v>3.9905599999999999</v>
      </c>
      <c r="J1103" t="s">
        <v>74</v>
      </c>
      <c r="K1103" t="s">
        <v>479</v>
      </c>
      <c r="L1103" s="912">
        <v>127.5</v>
      </c>
      <c r="M1103">
        <v>100</v>
      </c>
      <c r="N1103" s="912">
        <v>1.2749999999999999</v>
      </c>
      <c r="O1103" t="s">
        <v>127</v>
      </c>
      <c r="P1103" t="s">
        <v>470</v>
      </c>
      <c r="Q1103" t="s">
        <v>127</v>
      </c>
      <c r="R1103">
        <v>182</v>
      </c>
      <c r="Y1103">
        <v>32.85</v>
      </c>
      <c r="Z1103">
        <v>13.7</v>
      </c>
      <c r="AC1103" s="784"/>
      <c r="AD1103" s="1150"/>
      <c r="AE1103" s="1150"/>
      <c r="AF1103" s="1150"/>
      <c r="AG1103" s="1150"/>
      <c r="AH1103" s="1150"/>
      <c r="AI1103" s="1150"/>
      <c r="AJ1103" s="1150"/>
      <c r="AK1103" s="1150"/>
      <c r="AL1103" s="1150"/>
      <c r="AM1103" s="1150"/>
      <c r="AN1103" s="1150"/>
      <c r="AO1103" s="1150"/>
      <c r="AP1103" s="1150"/>
      <c r="AQ1103" s="1150"/>
      <c r="AR1103" s="1150">
        <v>0.24271461187214599</v>
      </c>
      <c r="AS1103" s="1150">
        <v>0.23932990867579901</v>
      </c>
    </row>
    <row r="1104" spans="1:45" x14ac:dyDescent="0.2">
      <c r="A1104">
        <v>63476</v>
      </c>
      <c r="B1104" t="s">
        <v>1832</v>
      </c>
      <c r="C1104" s="783">
        <v>44227</v>
      </c>
      <c r="D1104">
        <v>2021</v>
      </c>
      <c r="E1104" t="s">
        <v>72</v>
      </c>
      <c r="F1104" t="s">
        <v>38</v>
      </c>
      <c r="G1104" s="912">
        <v>32.866275999999999</v>
      </c>
      <c r="H1104" s="912">
        <v>-111.50240100000001</v>
      </c>
      <c r="I1104" s="912">
        <v>5.7683390000000001</v>
      </c>
      <c r="J1104" t="s">
        <v>74</v>
      </c>
      <c r="K1104" t="s">
        <v>485</v>
      </c>
      <c r="L1104" s="912">
        <v>134</v>
      </c>
      <c r="M1104">
        <v>100</v>
      </c>
      <c r="N1104" s="912">
        <v>1.34</v>
      </c>
      <c r="O1104" t="s">
        <v>127</v>
      </c>
      <c r="P1104" t="s">
        <v>470</v>
      </c>
      <c r="Q1104" t="s">
        <v>127</v>
      </c>
      <c r="R1104">
        <v>180</v>
      </c>
      <c r="AA1104">
        <v>35.159999999999997</v>
      </c>
      <c r="AB1104">
        <v>26.46</v>
      </c>
      <c r="AC1104" s="784">
        <v>22.558610304115447</v>
      </c>
      <c r="AD1104" s="1150"/>
      <c r="AE1104" s="1150"/>
      <c r="AF1104" s="1150"/>
      <c r="AG1104" s="1150"/>
      <c r="AH1104" s="1150"/>
      <c r="AI1104" s="1150"/>
      <c r="AJ1104" s="1150"/>
      <c r="AK1104" s="1150"/>
      <c r="AL1104" s="1150"/>
      <c r="AM1104" s="1150"/>
      <c r="AN1104" s="1150"/>
      <c r="AO1104" s="1150"/>
      <c r="AP1104" s="1150"/>
      <c r="AQ1104" s="1150"/>
      <c r="AR1104" s="1150">
        <v>0.33842579908675802</v>
      </c>
      <c r="AS1104" s="1150">
        <v>0.30054223744292202</v>
      </c>
    </row>
    <row r="1105" spans="1:45" x14ac:dyDescent="0.2">
      <c r="A1105">
        <v>64105</v>
      </c>
      <c r="B1105" t="s">
        <v>1833</v>
      </c>
      <c r="C1105" s="783">
        <v>44530</v>
      </c>
      <c r="D1105">
        <v>2021</v>
      </c>
      <c r="E1105" t="s">
        <v>7</v>
      </c>
      <c r="F1105" t="s">
        <v>28</v>
      </c>
      <c r="G1105" s="912">
        <v>33.699095</v>
      </c>
      <c r="H1105" s="912">
        <v>-115.222264</v>
      </c>
      <c r="I1105" s="912">
        <v>5.87737</v>
      </c>
      <c r="J1105" t="s">
        <v>74</v>
      </c>
      <c r="K1105" t="s">
        <v>479</v>
      </c>
      <c r="L1105" s="912">
        <v>131</v>
      </c>
      <c r="M1105">
        <v>100</v>
      </c>
      <c r="N1105" s="912">
        <v>1.31</v>
      </c>
      <c r="O1105" t="s">
        <v>127</v>
      </c>
      <c r="P1105" t="s">
        <v>470</v>
      </c>
      <c r="Q1105" t="s">
        <v>127</v>
      </c>
      <c r="R1105">
        <v>180</v>
      </c>
      <c r="S1105" t="s">
        <v>582</v>
      </c>
      <c r="T1105" t="s">
        <v>1205</v>
      </c>
      <c r="U1105" t="s">
        <v>2970</v>
      </c>
      <c r="V1105">
        <v>2022</v>
      </c>
      <c r="W1105">
        <v>50</v>
      </c>
      <c r="X1105">
        <v>200</v>
      </c>
      <c r="Y1105">
        <v>19.37</v>
      </c>
      <c r="Z1105">
        <v>4.26</v>
      </c>
      <c r="AA1105">
        <v>31.98</v>
      </c>
      <c r="AB1105">
        <v>24.12</v>
      </c>
      <c r="AC1105" s="784">
        <v>23.76658123494753</v>
      </c>
      <c r="AD1105" s="1150"/>
      <c r="AE1105" s="1150"/>
      <c r="AF1105" s="1150"/>
      <c r="AG1105" s="1150"/>
      <c r="AH1105" s="1150"/>
      <c r="AI1105" s="1150"/>
      <c r="AJ1105" s="1150"/>
      <c r="AK1105" s="1150"/>
      <c r="AL1105" s="1150"/>
      <c r="AM1105" s="1150"/>
      <c r="AN1105" s="1150"/>
      <c r="AO1105" s="1150"/>
      <c r="AP1105" s="1150"/>
      <c r="AQ1105" s="1150"/>
      <c r="AR1105" s="1150">
        <v>0.35009703196346997</v>
      </c>
      <c r="AS1105" s="1150">
        <v>0.31840867579908599</v>
      </c>
    </row>
    <row r="1106" spans="1:45" x14ac:dyDescent="0.2">
      <c r="A1106">
        <v>64191</v>
      </c>
      <c r="B1106" t="s">
        <v>1834</v>
      </c>
      <c r="C1106" s="783">
        <v>44561</v>
      </c>
      <c r="D1106">
        <v>2021</v>
      </c>
      <c r="E1106" t="s">
        <v>73</v>
      </c>
      <c r="F1106" t="s">
        <v>35</v>
      </c>
      <c r="G1106" s="912">
        <v>32.025540999999997</v>
      </c>
      <c r="H1106" s="912">
        <v>-84.736181000000002</v>
      </c>
      <c r="I1106" s="912">
        <v>4.6769970000000001</v>
      </c>
      <c r="J1106" t="s">
        <v>74</v>
      </c>
      <c r="K1106" t="s">
        <v>485</v>
      </c>
      <c r="L1106" s="912">
        <v>140</v>
      </c>
      <c r="M1106">
        <v>100</v>
      </c>
      <c r="N1106" s="912">
        <v>1.4</v>
      </c>
      <c r="O1106" t="s">
        <v>127</v>
      </c>
      <c r="P1106" t="s">
        <v>470</v>
      </c>
      <c r="Q1106" t="s">
        <v>127</v>
      </c>
      <c r="R1106">
        <v>180</v>
      </c>
      <c r="Y1106">
        <v>29.5</v>
      </c>
      <c r="Z1106">
        <v>26.26</v>
      </c>
      <c r="AA1106">
        <v>64.569999999999993</v>
      </c>
      <c r="AB1106">
        <v>46.47</v>
      </c>
      <c r="AC1106" s="784">
        <v>21.475233096950355</v>
      </c>
      <c r="AD1106" s="1150"/>
      <c r="AE1106" s="1150"/>
      <c r="AF1106" s="1150"/>
      <c r="AG1106" s="1150"/>
      <c r="AH1106" s="1150"/>
      <c r="AI1106" s="1150"/>
      <c r="AJ1106" s="1150"/>
      <c r="AK1106" s="1150"/>
      <c r="AL1106" s="1150"/>
      <c r="AM1106" s="1150"/>
      <c r="AN1106" s="1150"/>
      <c r="AO1106" s="1150"/>
      <c r="AP1106" s="1150"/>
      <c r="AQ1106" s="1150"/>
      <c r="AR1106" s="1150">
        <v>0.27143378995433698</v>
      </c>
      <c r="AS1106" s="1150">
        <v>0.26197146118721398</v>
      </c>
    </row>
    <row r="1107" spans="1:45" x14ac:dyDescent="0.2">
      <c r="A1107">
        <v>64431</v>
      </c>
      <c r="B1107" t="s">
        <v>1835</v>
      </c>
      <c r="C1107" s="783">
        <v>44469</v>
      </c>
      <c r="D1107">
        <v>2021</v>
      </c>
      <c r="E1107" t="s">
        <v>4</v>
      </c>
      <c r="F1107" t="s">
        <v>417</v>
      </c>
      <c r="G1107" s="912">
        <v>44.273010999999997</v>
      </c>
      <c r="H1107" s="912">
        <v>-87.554551000000004</v>
      </c>
      <c r="I1107" s="912">
        <v>3.802988</v>
      </c>
      <c r="J1107" t="s">
        <v>74</v>
      </c>
      <c r="K1107" t="s">
        <v>479</v>
      </c>
      <c r="L1107" s="912">
        <v>141</v>
      </c>
      <c r="M1107">
        <v>100</v>
      </c>
      <c r="N1107" s="912">
        <v>1.41</v>
      </c>
      <c r="O1107" t="s">
        <v>127</v>
      </c>
      <c r="P1107" t="s">
        <v>470</v>
      </c>
      <c r="Q1107" t="s">
        <v>127</v>
      </c>
      <c r="R1107">
        <v>181</v>
      </c>
      <c r="Y1107">
        <v>35.79</v>
      </c>
      <c r="Z1107">
        <v>14.69</v>
      </c>
      <c r="AA1107">
        <v>44.16</v>
      </c>
      <c r="AB1107">
        <v>33.71</v>
      </c>
      <c r="AC1107" s="784">
        <v>38.679788628305204</v>
      </c>
      <c r="AD1107" s="1150"/>
      <c r="AE1107" s="1150"/>
      <c r="AF1107" s="1150"/>
      <c r="AG1107" s="1150"/>
      <c r="AH1107" s="1150"/>
      <c r="AI1107" s="1150"/>
      <c r="AJ1107" s="1150"/>
      <c r="AK1107" s="1150"/>
      <c r="AL1107" s="1150"/>
      <c r="AM1107" s="1150"/>
      <c r="AN1107" s="1150"/>
      <c r="AO1107" s="1150"/>
      <c r="AP1107" s="1150"/>
      <c r="AQ1107" s="1150"/>
      <c r="AR1107" s="1150">
        <v>0.22253767123287599</v>
      </c>
      <c r="AS1107" s="1150">
        <v>0.229840182648401</v>
      </c>
    </row>
    <row r="1108" spans="1:45" x14ac:dyDescent="0.2">
      <c r="A1108">
        <v>64624</v>
      </c>
      <c r="B1108" t="s">
        <v>1836</v>
      </c>
      <c r="C1108" s="783">
        <v>44561</v>
      </c>
      <c r="D1108">
        <v>2021</v>
      </c>
      <c r="E1108" t="s">
        <v>7</v>
      </c>
      <c r="F1108" t="s">
        <v>28</v>
      </c>
      <c r="G1108" s="912">
        <v>34.636501000000003</v>
      </c>
      <c r="H1108" s="912">
        <v>-117.372401</v>
      </c>
      <c r="I1108" s="912">
        <v>5.9224930000000002</v>
      </c>
      <c r="J1108" t="s">
        <v>74</v>
      </c>
      <c r="K1108" t="s">
        <v>479</v>
      </c>
      <c r="L1108" s="912">
        <v>130.4</v>
      </c>
      <c r="M1108">
        <v>100</v>
      </c>
      <c r="N1108" s="912">
        <v>1.304</v>
      </c>
      <c r="O1108" t="s">
        <v>127</v>
      </c>
      <c r="P1108" t="s">
        <v>470</v>
      </c>
      <c r="Q1108" t="s">
        <v>127</v>
      </c>
      <c r="R1108">
        <v>180</v>
      </c>
      <c r="S1108" t="s">
        <v>582</v>
      </c>
      <c r="T1108" t="s">
        <v>1205</v>
      </c>
      <c r="U1108" t="s">
        <v>2970</v>
      </c>
      <c r="V1108">
        <v>2021</v>
      </c>
      <c r="W1108">
        <v>50</v>
      </c>
      <c r="X1108">
        <v>200</v>
      </c>
      <c r="Y1108">
        <v>23.85</v>
      </c>
      <c r="Z1108">
        <v>4.17</v>
      </c>
      <c r="AC1108" s="784">
        <v>21.922633786470154</v>
      </c>
      <c r="AD1108" s="1150"/>
      <c r="AE1108" s="1150"/>
      <c r="AF1108" s="1150"/>
      <c r="AG1108" s="1150"/>
      <c r="AH1108" s="1150"/>
      <c r="AI1108" s="1150"/>
      <c r="AJ1108" s="1150"/>
      <c r="AK1108" s="1150"/>
      <c r="AL1108" s="1150"/>
      <c r="AM1108" s="1150"/>
      <c r="AN1108" s="1150"/>
      <c r="AO1108" s="1150"/>
      <c r="AP1108" s="1150"/>
      <c r="AQ1108" s="1150"/>
      <c r="AR1108" s="1150">
        <v>0.32880251141552502</v>
      </c>
      <c r="AS1108" s="1150">
        <v>0.32548173515981699</v>
      </c>
    </row>
    <row r="1109" spans="1:45" x14ac:dyDescent="0.2">
      <c r="A1109">
        <v>61098</v>
      </c>
      <c r="B1109" t="s">
        <v>1837</v>
      </c>
      <c r="C1109" s="783">
        <v>44347</v>
      </c>
      <c r="D1109">
        <v>2021</v>
      </c>
      <c r="E1109" t="s">
        <v>72</v>
      </c>
      <c r="F1109" t="s">
        <v>53</v>
      </c>
      <c r="G1109" s="912">
        <v>40.718432999999997</v>
      </c>
      <c r="H1109" s="912">
        <v>-117.061401</v>
      </c>
      <c r="I1109" s="912">
        <v>4.9018410000000001</v>
      </c>
      <c r="J1109" t="s">
        <v>74</v>
      </c>
      <c r="K1109" t="s">
        <v>479</v>
      </c>
      <c r="L1109" s="912">
        <v>122.9</v>
      </c>
      <c r="M1109">
        <v>101</v>
      </c>
      <c r="N1109" s="912">
        <v>1.2168316831683168</v>
      </c>
      <c r="O1109" t="s">
        <v>127</v>
      </c>
      <c r="P1109" t="s">
        <v>470</v>
      </c>
      <c r="Q1109" t="s">
        <v>127</v>
      </c>
      <c r="R1109">
        <v>181</v>
      </c>
      <c r="S1109" t="s">
        <v>582</v>
      </c>
      <c r="T1109" t="s">
        <v>1205</v>
      </c>
      <c r="U1109" t="s">
        <v>2971</v>
      </c>
      <c r="V1109">
        <v>2021</v>
      </c>
      <c r="W1109">
        <v>25</v>
      </c>
      <c r="X1109">
        <v>100</v>
      </c>
      <c r="Y1109">
        <v>33.229999999999997</v>
      </c>
      <c r="Z1109">
        <v>8.24</v>
      </c>
      <c r="AA1109">
        <v>40.31</v>
      </c>
      <c r="AB1109">
        <v>29.65</v>
      </c>
      <c r="AC1109" s="784">
        <v>21.975764459690883</v>
      </c>
      <c r="AD1109" s="1150"/>
      <c r="AE1109" s="1150"/>
      <c r="AF1109" s="1150"/>
      <c r="AG1109" s="1150"/>
      <c r="AH1109" s="1150"/>
      <c r="AI1109" s="1150"/>
      <c r="AJ1109" s="1150"/>
      <c r="AK1109" s="1150"/>
      <c r="AL1109" s="1150"/>
      <c r="AM1109" s="1150"/>
      <c r="AN1109" s="1150"/>
      <c r="AO1109" s="1150"/>
      <c r="AP1109" s="1150"/>
      <c r="AQ1109" s="1150"/>
      <c r="AR1109" s="1150">
        <v>0.30529409105293998</v>
      </c>
      <c r="AS1109" s="1150">
        <v>0.29146661241466598</v>
      </c>
    </row>
    <row r="1110" spans="1:45" x14ac:dyDescent="0.2">
      <c r="A1110">
        <v>65376</v>
      </c>
      <c r="B1110" t="s">
        <v>1838</v>
      </c>
      <c r="C1110" s="783">
        <v>44561</v>
      </c>
      <c r="D1110">
        <v>2021</v>
      </c>
      <c r="E1110" t="s">
        <v>73</v>
      </c>
      <c r="F1110" t="s">
        <v>35</v>
      </c>
      <c r="G1110" s="912">
        <v>31.706851</v>
      </c>
      <c r="H1110" s="912">
        <v>-82.737611000000001</v>
      </c>
      <c r="I1110" s="912">
        <v>4.740666</v>
      </c>
      <c r="J1110" t="s">
        <v>74</v>
      </c>
      <c r="K1110" t="s">
        <v>485</v>
      </c>
      <c r="L1110" s="912">
        <v>152</v>
      </c>
      <c r="M1110">
        <v>107</v>
      </c>
      <c r="N1110" s="912">
        <v>1.4205607476635513</v>
      </c>
      <c r="O1110" t="s">
        <v>127</v>
      </c>
      <c r="P1110" t="s">
        <v>470</v>
      </c>
      <c r="Q1110" t="s">
        <v>127</v>
      </c>
      <c r="R1110">
        <v>180</v>
      </c>
      <c r="Y1110">
        <v>29.27</v>
      </c>
      <c r="Z1110">
        <v>24.44</v>
      </c>
      <c r="AA1110">
        <v>67.349999999999994</v>
      </c>
      <c r="AB1110">
        <v>48.45</v>
      </c>
      <c r="AC1110" s="784">
        <v>21.475233096950355</v>
      </c>
      <c r="AD1110" s="1150"/>
      <c r="AE1110" s="1150"/>
      <c r="AF1110" s="1150"/>
      <c r="AG1110" s="1150"/>
      <c r="AH1110" s="1150"/>
      <c r="AI1110" s="1150"/>
      <c r="AJ1110" s="1150"/>
      <c r="AK1110" s="1150"/>
      <c r="AL1110" s="1150"/>
      <c r="AM1110" s="1150"/>
      <c r="AN1110" s="1150"/>
      <c r="AO1110" s="1150"/>
      <c r="AP1110" s="1150"/>
      <c r="AQ1110" s="1150"/>
      <c r="AR1110" s="1150">
        <v>0.274587120727179</v>
      </c>
      <c r="AS1110" s="1150">
        <v>0.25530768574232898</v>
      </c>
    </row>
    <row r="1111" spans="1:45" x14ac:dyDescent="0.2">
      <c r="A1111">
        <v>63538</v>
      </c>
      <c r="B1111" t="s">
        <v>1839</v>
      </c>
      <c r="C1111" s="783">
        <v>44561</v>
      </c>
      <c r="D1111">
        <v>2021</v>
      </c>
      <c r="E1111" t="s">
        <v>4</v>
      </c>
      <c r="F1111" t="s">
        <v>265</v>
      </c>
      <c r="G1111" s="912">
        <v>43.048361</v>
      </c>
      <c r="H1111" s="912">
        <v>-83.957487</v>
      </c>
      <c r="I1111" s="912">
        <v>3.7772929999999998</v>
      </c>
      <c r="J1111" t="s">
        <v>74</v>
      </c>
      <c r="K1111" t="s">
        <v>479</v>
      </c>
      <c r="L1111" s="912">
        <v>161</v>
      </c>
      <c r="M1111">
        <v>110</v>
      </c>
      <c r="N1111" s="912">
        <v>1.4636363636363636</v>
      </c>
      <c r="O1111" t="s">
        <v>127</v>
      </c>
      <c r="P1111" t="s">
        <v>470</v>
      </c>
      <c r="Q1111" t="s">
        <v>127</v>
      </c>
      <c r="R1111">
        <v>180</v>
      </c>
      <c r="Y1111">
        <v>32.54</v>
      </c>
      <c r="Z1111">
        <v>15.09</v>
      </c>
      <c r="AA1111">
        <v>45.63</v>
      </c>
      <c r="AB1111">
        <v>34.840000000000003</v>
      </c>
      <c r="AC1111" s="784">
        <v>36.894993794635951</v>
      </c>
      <c r="AD1111" s="1150"/>
      <c r="AE1111" s="1150"/>
      <c r="AF1111" s="1150"/>
      <c r="AG1111" s="1150"/>
      <c r="AH1111" s="1150"/>
      <c r="AI1111" s="1150"/>
      <c r="AJ1111" s="1150"/>
      <c r="AK1111" s="1150"/>
      <c r="AL1111" s="1150"/>
      <c r="AM1111" s="1150"/>
      <c r="AN1111" s="1150"/>
      <c r="AO1111" s="1150"/>
      <c r="AP1111" s="1150"/>
      <c r="AQ1111" s="1150"/>
      <c r="AR1111" s="1150">
        <v>0.23473329182233199</v>
      </c>
      <c r="AS1111" s="1150">
        <v>0.22935865504358599</v>
      </c>
    </row>
    <row r="1112" spans="1:45" x14ac:dyDescent="0.2">
      <c r="A1112">
        <v>62772</v>
      </c>
      <c r="B1112" t="s">
        <v>1840</v>
      </c>
      <c r="C1112" s="783">
        <v>44439</v>
      </c>
      <c r="D1112">
        <v>2021</v>
      </c>
      <c r="E1112" t="s">
        <v>2</v>
      </c>
      <c r="F1112" t="s">
        <v>15</v>
      </c>
      <c r="G1112" s="912">
        <v>33.410021</v>
      </c>
      <c r="H1112" s="912">
        <v>-96.077760999999995</v>
      </c>
      <c r="I1112" s="912">
        <v>4.6153430000000002</v>
      </c>
      <c r="J1112" t="s">
        <v>74</v>
      </c>
      <c r="K1112" t="s">
        <v>479</v>
      </c>
      <c r="L1112" s="912">
        <v>168</v>
      </c>
      <c r="M1112">
        <v>123.6</v>
      </c>
      <c r="N1112" s="912">
        <v>1.3592233009708738</v>
      </c>
      <c r="O1112" t="s">
        <v>127</v>
      </c>
      <c r="P1112" t="s">
        <v>470</v>
      </c>
      <c r="Q1112" t="s">
        <v>127</v>
      </c>
      <c r="R1112">
        <v>181</v>
      </c>
      <c r="Y1112">
        <v>69.47</v>
      </c>
      <c r="AA1112">
        <v>50.31</v>
      </c>
      <c r="AB1112">
        <v>38.31</v>
      </c>
      <c r="AC1112" s="784"/>
      <c r="AD1112" s="1150"/>
      <c r="AE1112" s="1150"/>
      <c r="AF1112" s="1150"/>
      <c r="AG1112" s="1150"/>
      <c r="AH1112" s="1150"/>
      <c r="AI1112" s="1150"/>
      <c r="AJ1112" s="1150"/>
      <c r="AK1112" s="1150"/>
      <c r="AL1112" s="1150"/>
      <c r="AM1112" s="1150"/>
      <c r="AN1112" s="1150"/>
      <c r="AO1112" s="1150"/>
      <c r="AP1112" s="1150"/>
      <c r="AQ1112" s="1150"/>
      <c r="AR1112" s="1150">
        <v>0.23893543763207201</v>
      </c>
      <c r="AS1112" s="1150">
        <v>0.19341741661864001</v>
      </c>
    </row>
    <row r="1113" spans="1:45" x14ac:dyDescent="0.2">
      <c r="A1113">
        <v>63769</v>
      </c>
      <c r="B1113" t="s">
        <v>1841</v>
      </c>
      <c r="C1113" s="783">
        <v>44561</v>
      </c>
      <c r="D1113">
        <v>2021</v>
      </c>
      <c r="E1113" t="s">
        <v>2</v>
      </c>
      <c r="F1113" t="s">
        <v>15</v>
      </c>
      <c r="G1113" s="912">
        <v>32.067483000000003</v>
      </c>
      <c r="H1113" s="912">
        <v>-96.585139999999996</v>
      </c>
      <c r="I1113" s="912">
        <v>4.7069590000000003</v>
      </c>
      <c r="J1113" t="s">
        <v>74</v>
      </c>
      <c r="K1113" t="s">
        <v>485</v>
      </c>
      <c r="L1113" s="912">
        <v>153</v>
      </c>
      <c r="M1113">
        <v>127</v>
      </c>
      <c r="N1113" s="912">
        <v>1.204724409448819</v>
      </c>
      <c r="O1113" t="s">
        <v>127</v>
      </c>
      <c r="P1113" t="s">
        <v>470</v>
      </c>
      <c r="Q1113" t="s">
        <v>127</v>
      </c>
      <c r="R1113">
        <v>180</v>
      </c>
      <c r="Y1113">
        <v>74.97</v>
      </c>
      <c r="AA1113">
        <v>38.81</v>
      </c>
      <c r="AB1113">
        <v>29.34</v>
      </c>
      <c r="AC1113" s="784"/>
      <c r="AD1113" s="1150"/>
      <c r="AE1113" s="1150"/>
      <c r="AF1113" s="1150"/>
      <c r="AG1113" s="1150"/>
      <c r="AH1113" s="1150"/>
      <c r="AI1113" s="1150"/>
      <c r="AJ1113" s="1150"/>
      <c r="AK1113" s="1150"/>
      <c r="AL1113" s="1150"/>
      <c r="AM1113" s="1150"/>
      <c r="AN1113" s="1150"/>
      <c r="AO1113" s="1150"/>
      <c r="AP1113" s="1150"/>
      <c r="AQ1113" s="1150"/>
      <c r="AR1113" s="1150">
        <v>0.26718351130766099</v>
      </c>
      <c r="AS1113" s="1150">
        <v>0.23660428576564899</v>
      </c>
    </row>
    <row r="1114" spans="1:45" x14ac:dyDescent="0.2">
      <c r="A1114">
        <v>61648</v>
      </c>
      <c r="B1114" t="s">
        <v>1842</v>
      </c>
      <c r="C1114" s="783">
        <v>44316</v>
      </c>
      <c r="D1114">
        <v>2021</v>
      </c>
      <c r="E1114" t="s">
        <v>73</v>
      </c>
      <c r="F1114" t="s">
        <v>35</v>
      </c>
      <c r="G1114" s="912">
        <v>32.684541000000003</v>
      </c>
      <c r="H1114" s="912">
        <v>-83.622951</v>
      </c>
      <c r="I1114" s="912">
        <v>4.6613040000000003</v>
      </c>
      <c r="J1114" t="s">
        <v>74</v>
      </c>
      <c r="K1114" t="s">
        <v>479</v>
      </c>
      <c r="L1114" s="912">
        <v>175</v>
      </c>
      <c r="M1114">
        <v>128</v>
      </c>
      <c r="N1114" s="912">
        <v>1.3671875</v>
      </c>
      <c r="O1114" t="s">
        <v>486</v>
      </c>
      <c r="P1114" t="s">
        <v>486</v>
      </c>
      <c r="Q1114">
        <v>20</v>
      </c>
      <c r="R1114">
        <v>180</v>
      </c>
      <c r="Y1114">
        <v>28.93</v>
      </c>
      <c r="Z1114">
        <v>26.26</v>
      </c>
      <c r="AA1114">
        <v>55.06</v>
      </c>
      <c r="AB1114">
        <v>41.31</v>
      </c>
      <c r="AC1114" s="784"/>
      <c r="AD1114" s="1150"/>
      <c r="AE1114" s="1150"/>
      <c r="AF1114" s="1150"/>
      <c r="AG1114" s="1150"/>
      <c r="AH1114" s="1150"/>
      <c r="AI1114" s="1150"/>
      <c r="AJ1114" s="1150"/>
      <c r="AK1114" s="1150"/>
      <c r="AL1114" s="1150"/>
      <c r="AM1114" s="1150"/>
      <c r="AN1114" s="1150"/>
      <c r="AO1114" s="1150"/>
      <c r="AP1114" s="1150"/>
      <c r="AQ1114" s="1150"/>
      <c r="AR1114" s="1150">
        <v>0.227775399543379</v>
      </c>
      <c r="AS1114" s="1150">
        <v>0.200840111301369</v>
      </c>
    </row>
    <row r="1115" spans="1:45" x14ac:dyDescent="0.2">
      <c r="A1115">
        <v>64204</v>
      </c>
      <c r="B1115" t="s">
        <v>1843</v>
      </c>
      <c r="C1115" s="783">
        <v>44561</v>
      </c>
      <c r="D1115">
        <v>2021</v>
      </c>
      <c r="E1115" t="s">
        <v>2</v>
      </c>
      <c r="F1115" t="s">
        <v>15</v>
      </c>
      <c r="G1115" s="912">
        <v>28.883196000000002</v>
      </c>
      <c r="H1115" s="912">
        <v>-99.178610000000006</v>
      </c>
      <c r="I1115" s="912">
        <v>4.8894299999999999</v>
      </c>
      <c r="J1115" t="s">
        <v>74</v>
      </c>
      <c r="K1115" t="s">
        <v>479</v>
      </c>
      <c r="L1115" s="912">
        <v>176</v>
      </c>
      <c r="M1115">
        <v>130</v>
      </c>
      <c r="N1115" s="912">
        <v>1.3538461538461539</v>
      </c>
      <c r="O1115" t="s">
        <v>127</v>
      </c>
      <c r="P1115" t="s">
        <v>470</v>
      </c>
      <c r="Q1115" t="s">
        <v>127</v>
      </c>
      <c r="R1115">
        <v>180</v>
      </c>
      <c r="Y1115">
        <v>69.11</v>
      </c>
      <c r="AA1115">
        <v>41.69</v>
      </c>
      <c r="AB1115">
        <v>31.27</v>
      </c>
      <c r="AC1115" s="784"/>
      <c r="AD1115" s="1150"/>
      <c r="AE1115" s="1150"/>
      <c r="AF1115" s="1150"/>
      <c r="AG1115" s="1150"/>
      <c r="AH1115" s="1150"/>
      <c r="AI1115" s="1150"/>
      <c r="AJ1115" s="1150"/>
      <c r="AK1115" s="1150"/>
      <c r="AL1115" s="1150"/>
      <c r="AM1115" s="1150"/>
      <c r="AN1115" s="1150"/>
      <c r="AO1115" s="1150"/>
      <c r="AP1115" s="1150"/>
      <c r="AQ1115" s="1150"/>
      <c r="AR1115" s="1150">
        <v>0.29125922023182199</v>
      </c>
      <c r="AS1115" s="1150">
        <v>0.26361872146118698</v>
      </c>
    </row>
    <row r="1116" spans="1:45" x14ac:dyDescent="0.2">
      <c r="A1116">
        <v>64426</v>
      </c>
      <c r="B1116" t="s">
        <v>1844</v>
      </c>
      <c r="C1116" s="783">
        <v>44316</v>
      </c>
      <c r="D1116">
        <v>2021</v>
      </c>
      <c r="E1116" t="s">
        <v>72</v>
      </c>
      <c r="F1116" t="s">
        <v>38</v>
      </c>
      <c r="G1116" s="912">
        <v>32.035401</v>
      </c>
      <c r="H1116" s="912">
        <v>-110.890311</v>
      </c>
      <c r="I1116" s="912">
        <v>5.8176620000000003</v>
      </c>
      <c r="J1116" t="s">
        <v>74</v>
      </c>
      <c r="K1116" t="s">
        <v>479</v>
      </c>
      <c r="L1116" s="912">
        <v>135</v>
      </c>
      <c r="M1116">
        <v>130</v>
      </c>
      <c r="N1116" s="912">
        <v>1.0384615384615385</v>
      </c>
      <c r="O1116" t="s">
        <v>127</v>
      </c>
      <c r="P1116" t="s">
        <v>470</v>
      </c>
      <c r="Q1116" t="s">
        <v>127</v>
      </c>
      <c r="R1116">
        <v>180</v>
      </c>
      <c r="S1116" t="s">
        <v>582</v>
      </c>
      <c r="T1116" t="s">
        <v>1205</v>
      </c>
      <c r="U1116" t="s">
        <v>2970</v>
      </c>
      <c r="V1116">
        <v>2021</v>
      </c>
      <c r="W1116">
        <v>30</v>
      </c>
      <c r="X1116">
        <v>30</v>
      </c>
      <c r="AA1116">
        <v>28.01</v>
      </c>
      <c r="AB1116">
        <v>21.71</v>
      </c>
      <c r="AC1116" s="784">
        <v>22.685985736280124</v>
      </c>
      <c r="AD1116" s="1150"/>
      <c r="AE1116" s="1150"/>
      <c r="AF1116" s="1150"/>
      <c r="AG1116" s="1150"/>
      <c r="AH1116" s="1150"/>
      <c r="AI1116" s="1150"/>
      <c r="AJ1116" s="1150"/>
      <c r="AK1116" s="1150"/>
      <c r="AL1116" s="1150"/>
      <c r="AM1116" s="1150"/>
      <c r="AN1116" s="1150"/>
      <c r="AO1116" s="1150"/>
      <c r="AP1116" s="1150"/>
      <c r="AQ1116" s="1150"/>
      <c r="AR1116" s="1150">
        <v>0.249293993677555</v>
      </c>
      <c r="AS1116" s="1150">
        <v>0.23888566912539499</v>
      </c>
    </row>
    <row r="1117" spans="1:45" x14ac:dyDescent="0.2">
      <c r="A1117">
        <v>64106</v>
      </c>
      <c r="B1117" t="s">
        <v>1845</v>
      </c>
      <c r="C1117" s="783">
        <v>44561</v>
      </c>
      <c r="D1117">
        <v>2021</v>
      </c>
      <c r="E1117" t="s">
        <v>7</v>
      </c>
      <c r="F1117" t="s">
        <v>28</v>
      </c>
      <c r="G1117" s="912">
        <v>33.686354999999999</v>
      </c>
      <c r="H1117" s="912">
        <v>-115.198646</v>
      </c>
      <c r="I1117" s="912">
        <v>5.8565680000000002</v>
      </c>
      <c r="J1117" t="s">
        <v>74</v>
      </c>
      <c r="K1117" t="s">
        <v>479</v>
      </c>
      <c r="L1117" s="912">
        <v>179</v>
      </c>
      <c r="M1117">
        <v>132</v>
      </c>
      <c r="N1117" s="912">
        <v>1.356060606060606</v>
      </c>
      <c r="O1117" t="s">
        <v>127</v>
      </c>
      <c r="P1117" t="s">
        <v>470</v>
      </c>
      <c r="Q1117" t="s">
        <v>127</v>
      </c>
      <c r="R1117">
        <v>180</v>
      </c>
      <c r="Y1117">
        <v>19.55</v>
      </c>
      <c r="Z1117">
        <v>4.3</v>
      </c>
      <c r="AA1117">
        <v>40.04</v>
      </c>
      <c r="AB1117">
        <v>29.54</v>
      </c>
      <c r="AC1117" s="784">
        <v>23.622756406645394</v>
      </c>
      <c r="AD1117" s="1150"/>
      <c r="AE1117" s="1150"/>
      <c r="AF1117" s="1150"/>
      <c r="AG1117" s="1150"/>
      <c r="AH1117" s="1150"/>
      <c r="AI1117" s="1150"/>
      <c r="AJ1117" s="1150"/>
      <c r="AK1117" s="1150"/>
      <c r="AL1117" s="1150"/>
      <c r="AM1117" s="1150"/>
      <c r="AN1117" s="1150"/>
      <c r="AO1117" s="1150"/>
      <c r="AP1117" s="1150"/>
      <c r="AQ1117" s="1150"/>
      <c r="AR1117" s="1150">
        <v>0.35051542825515403</v>
      </c>
      <c r="AS1117" s="1150">
        <v>0.31599730178497298</v>
      </c>
    </row>
    <row r="1118" spans="1:45" x14ac:dyDescent="0.2">
      <c r="A1118">
        <v>63764</v>
      </c>
      <c r="B1118" t="s">
        <v>1846</v>
      </c>
      <c r="C1118" s="783">
        <v>44561</v>
      </c>
      <c r="D1118">
        <v>2021</v>
      </c>
      <c r="E1118" t="s">
        <v>2</v>
      </c>
      <c r="F1118" t="s">
        <v>15</v>
      </c>
      <c r="G1118" s="912">
        <v>32.232559999999999</v>
      </c>
      <c r="H1118" s="912">
        <v>-96.706119999999999</v>
      </c>
      <c r="I1118" s="912">
        <v>4.7108610000000004</v>
      </c>
      <c r="J1118" t="s">
        <v>74</v>
      </c>
      <c r="K1118" t="s">
        <v>485</v>
      </c>
      <c r="L1118" s="912">
        <v>163</v>
      </c>
      <c r="M1118">
        <v>134.69999999999999</v>
      </c>
      <c r="N1118" s="912">
        <v>1.2100965107646624</v>
      </c>
      <c r="O1118" t="s">
        <v>127</v>
      </c>
      <c r="P1118" t="s">
        <v>470</v>
      </c>
      <c r="Q1118" t="s">
        <v>127</v>
      </c>
      <c r="R1118">
        <v>182</v>
      </c>
      <c r="Y1118">
        <v>75.319999999999993</v>
      </c>
      <c r="AA1118">
        <v>35.86</v>
      </c>
      <c r="AB1118">
        <v>27.17</v>
      </c>
      <c r="AC1118" s="784"/>
      <c r="AD1118" s="1150"/>
      <c r="AE1118" s="1150"/>
      <c r="AF1118" s="1150"/>
      <c r="AG1118" s="1150"/>
      <c r="AH1118" s="1150"/>
      <c r="AI1118" s="1150"/>
      <c r="AJ1118" s="1150"/>
      <c r="AK1118" s="1150"/>
      <c r="AL1118" s="1150"/>
      <c r="AM1118" s="1150"/>
      <c r="AN1118" s="1150"/>
      <c r="AO1118" s="1150"/>
      <c r="AP1118" s="1150"/>
      <c r="AQ1118" s="1150"/>
      <c r="AR1118" s="1150">
        <v>0.26192909662263097</v>
      </c>
      <c r="AS1118" s="1150">
        <v>0.25542385751526298</v>
      </c>
    </row>
    <row r="1119" spans="1:45" x14ac:dyDescent="0.2">
      <c r="A1119">
        <v>64879</v>
      </c>
      <c r="B1119" t="s">
        <v>1847</v>
      </c>
      <c r="C1119" s="783">
        <v>44561</v>
      </c>
      <c r="D1119">
        <v>2021</v>
      </c>
      <c r="E1119" t="s">
        <v>7</v>
      </c>
      <c r="F1119" t="s">
        <v>28</v>
      </c>
      <c r="G1119" s="912">
        <v>34.941507000000001</v>
      </c>
      <c r="H1119" s="912">
        <v>-118.12900999999999</v>
      </c>
      <c r="I1119" s="912">
        <v>5.8475910000000004</v>
      </c>
      <c r="J1119" t="s">
        <v>74</v>
      </c>
      <c r="K1119" t="s">
        <v>485</v>
      </c>
      <c r="L1119" s="912">
        <v>146.9</v>
      </c>
      <c r="M1119">
        <v>137.80000000000001</v>
      </c>
      <c r="N1119" s="912">
        <v>1.0660377358490565</v>
      </c>
      <c r="O1119" t="s">
        <v>127</v>
      </c>
      <c r="P1119" t="s">
        <v>470</v>
      </c>
      <c r="Q1119" t="s">
        <v>127</v>
      </c>
      <c r="R1119">
        <v>180</v>
      </c>
      <c r="S1119" t="s">
        <v>582</v>
      </c>
      <c r="U1119" t="s">
        <v>2971</v>
      </c>
      <c r="V1119">
        <v>2022</v>
      </c>
      <c r="W1119">
        <v>122.8</v>
      </c>
      <c r="X1119">
        <v>250</v>
      </c>
      <c r="Y1119">
        <v>23.29</v>
      </c>
      <c r="Z1119">
        <v>5.58</v>
      </c>
      <c r="AA1119">
        <v>35.57</v>
      </c>
      <c r="AB1119">
        <v>26.61</v>
      </c>
      <c r="AC1119" s="784"/>
      <c r="AD1119" s="1150"/>
      <c r="AE1119" s="1150"/>
      <c r="AF1119" s="1150"/>
      <c r="AG1119" s="1150"/>
      <c r="AH1119" s="1150"/>
      <c r="AI1119" s="1150"/>
      <c r="AJ1119" s="1150"/>
      <c r="AK1119" s="1150"/>
      <c r="AL1119" s="1150"/>
      <c r="AM1119" s="1150"/>
      <c r="AN1119" s="1150"/>
      <c r="AO1119" s="1150"/>
      <c r="AP1119" s="1150"/>
      <c r="AQ1119" s="1150"/>
      <c r="AR1119" s="1150">
        <v>0.28680388492355402</v>
      </c>
      <c r="AS1119" s="1150">
        <v>0.24760920134401601</v>
      </c>
    </row>
    <row r="1120" spans="1:45" x14ac:dyDescent="0.2">
      <c r="A1120">
        <v>57659</v>
      </c>
      <c r="B1120" t="s">
        <v>1848</v>
      </c>
      <c r="C1120" s="783">
        <v>44407</v>
      </c>
      <c r="D1120">
        <v>2021</v>
      </c>
      <c r="E1120" t="s">
        <v>2</v>
      </c>
      <c r="F1120" t="s">
        <v>15</v>
      </c>
      <c r="G1120" s="912">
        <v>30.421400999999999</v>
      </c>
      <c r="H1120" s="912">
        <v>-97.461400999999995</v>
      </c>
      <c r="I1120" s="912">
        <v>4.7331969999999997</v>
      </c>
      <c r="J1120" t="s">
        <v>74</v>
      </c>
      <c r="K1120" t="s">
        <v>479</v>
      </c>
      <c r="L1120" s="912">
        <v>186</v>
      </c>
      <c r="M1120">
        <v>144</v>
      </c>
      <c r="N1120" s="912">
        <v>1.2916666666666667</v>
      </c>
      <c r="O1120" t="s">
        <v>127</v>
      </c>
      <c r="P1120" t="s">
        <v>470</v>
      </c>
      <c r="Q1120" t="s">
        <v>127</v>
      </c>
      <c r="R1120">
        <v>181</v>
      </c>
      <c r="Y1120">
        <v>74.930000000000007</v>
      </c>
      <c r="AA1120">
        <v>43.7</v>
      </c>
      <c r="AB1120">
        <v>32.78</v>
      </c>
      <c r="AC1120" s="784">
        <v>32.21753121405014</v>
      </c>
      <c r="AD1120" s="1150"/>
      <c r="AE1120" s="1150"/>
      <c r="AF1120" s="1150"/>
      <c r="AG1120" s="1150"/>
      <c r="AH1120" s="1150"/>
      <c r="AI1120" s="1150"/>
      <c r="AJ1120" s="1150"/>
      <c r="AK1120" s="1150"/>
      <c r="AL1120" s="1150"/>
      <c r="AM1120" s="1150"/>
      <c r="AN1120" s="1150"/>
      <c r="AO1120" s="1150"/>
      <c r="AP1120" s="1150"/>
      <c r="AQ1120" s="1150"/>
      <c r="AR1120" s="1150">
        <v>0.25379090563165901</v>
      </c>
      <c r="AS1120" s="1150">
        <v>0.24066780821917799</v>
      </c>
    </row>
    <row r="1121" spans="1:45" x14ac:dyDescent="0.2">
      <c r="A1121">
        <v>63892</v>
      </c>
      <c r="B1121" t="s">
        <v>1849</v>
      </c>
      <c r="C1121" s="783">
        <v>44469</v>
      </c>
      <c r="D1121">
        <v>2021</v>
      </c>
      <c r="E1121" t="s">
        <v>2</v>
      </c>
      <c r="F1121" t="s">
        <v>15</v>
      </c>
      <c r="G1121" s="912">
        <v>32.533273000000001</v>
      </c>
      <c r="H1121" s="912">
        <v>-96.428990999999996</v>
      </c>
      <c r="I1121" s="912">
        <v>4.6771130000000003</v>
      </c>
      <c r="J1121" t="s">
        <v>74</v>
      </c>
      <c r="K1121" t="s">
        <v>479</v>
      </c>
      <c r="L1121" s="912">
        <v>181</v>
      </c>
      <c r="M1121">
        <v>146</v>
      </c>
      <c r="N1121" s="912">
        <v>1.2397260273972603</v>
      </c>
      <c r="O1121" t="s">
        <v>127</v>
      </c>
      <c r="P1121" t="s">
        <v>470</v>
      </c>
      <c r="Q1121" t="s">
        <v>127</v>
      </c>
      <c r="R1121">
        <v>181</v>
      </c>
      <c r="S1121" t="s">
        <v>582</v>
      </c>
      <c r="T1121" t="s">
        <v>1205</v>
      </c>
      <c r="U1121" t="s">
        <v>2970</v>
      </c>
      <c r="V1121">
        <v>2021</v>
      </c>
      <c r="W1121">
        <v>50</v>
      </c>
      <c r="X1121">
        <v>75</v>
      </c>
      <c r="Y1121">
        <v>71.06</v>
      </c>
      <c r="AC1121" s="784"/>
      <c r="AD1121" s="1150"/>
      <c r="AE1121" s="1150"/>
      <c r="AF1121" s="1150"/>
      <c r="AG1121" s="1150"/>
      <c r="AH1121" s="1150"/>
      <c r="AI1121" s="1150"/>
      <c r="AJ1121" s="1150"/>
      <c r="AK1121" s="1150"/>
      <c r="AL1121" s="1150"/>
      <c r="AM1121" s="1150"/>
      <c r="AN1121" s="1150"/>
      <c r="AO1121" s="1150"/>
      <c r="AP1121" s="1150"/>
      <c r="AQ1121" s="1150"/>
      <c r="AR1121" s="1150">
        <v>0.28921545630825002</v>
      </c>
      <c r="AS1121" s="1150">
        <v>0.263614186526552</v>
      </c>
    </row>
    <row r="1122" spans="1:45" x14ac:dyDescent="0.2">
      <c r="A1122">
        <v>62955</v>
      </c>
      <c r="B1122" t="s">
        <v>1850</v>
      </c>
      <c r="C1122" s="783">
        <v>44530</v>
      </c>
      <c r="D1122">
        <v>2021</v>
      </c>
      <c r="E1122" t="s">
        <v>4</v>
      </c>
      <c r="F1122" t="s">
        <v>417</v>
      </c>
      <c r="G1122" s="912">
        <v>42.938330999999998</v>
      </c>
      <c r="H1122" s="912">
        <v>-90.364271000000002</v>
      </c>
      <c r="I1122" s="912">
        <v>3.8300920000000001</v>
      </c>
      <c r="J1122" t="s">
        <v>74</v>
      </c>
      <c r="K1122" t="s">
        <v>479</v>
      </c>
      <c r="L1122" s="912">
        <v>191.6</v>
      </c>
      <c r="M1122">
        <v>150</v>
      </c>
      <c r="N1122" s="912">
        <v>1.2773333333333332</v>
      </c>
      <c r="O1122" t="s">
        <v>127</v>
      </c>
      <c r="P1122" t="s">
        <v>470</v>
      </c>
      <c r="Q1122" t="s">
        <v>127</v>
      </c>
      <c r="R1122">
        <v>180</v>
      </c>
      <c r="Y1122">
        <v>44.05</v>
      </c>
      <c r="Z1122">
        <v>16.13</v>
      </c>
      <c r="AA1122">
        <v>78.930000000000007</v>
      </c>
      <c r="AB1122">
        <v>59.11</v>
      </c>
      <c r="AC1122" s="784"/>
      <c r="AD1122" s="1150"/>
      <c r="AE1122" s="1150"/>
      <c r="AF1122" s="1150"/>
      <c r="AG1122" s="1150"/>
      <c r="AH1122" s="1150"/>
      <c r="AI1122" s="1150"/>
      <c r="AJ1122" s="1150"/>
      <c r="AK1122" s="1150"/>
      <c r="AL1122" s="1150"/>
      <c r="AM1122" s="1150"/>
      <c r="AN1122" s="1150"/>
      <c r="AO1122" s="1150"/>
      <c r="AP1122" s="1150"/>
      <c r="AQ1122" s="1150"/>
      <c r="AR1122" s="1150">
        <v>0.15027777777777701</v>
      </c>
      <c r="AS1122" s="1150">
        <v>0.13283409436834001</v>
      </c>
    </row>
    <row r="1123" spans="1:45" x14ac:dyDescent="0.2">
      <c r="A1123">
        <v>63029</v>
      </c>
      <c r="B1123" t="s">
        <v>1851</v>
      </c>
      <c r="C1123" s="783">
        <v>44255</v>
      </c>
      <c r="D1123">
        <v>2021</v>
      </c>
      <c r="E1123" t="s">
        <v>1</v>
      </c>
      <c r="F1123" t="s">
        <v>266</v>
      </c>
      <c r="G1123" s="912">
        <v>40.661780999999998</v>
      </c>
      <c r="H1123" s="912">
        <v>-83.819440999999998</v>
      </c>
      <c r="I1123" s="912">
        <v>3.8606720000000001</v>
      </c>
      <c r="J1123" t="s">
        <v>74</v>
      </c>
      <c r="K1123" t="s">
        <v>479</v>
      </c>
      <c r="L1123" s="912">
        <v>199.3</v>
      </c>
      <c r="M1123">
        <v>150</v>
      </c>
      <c r="N1123" s="912">
        <v>1.3286666666666667</v>
      </c>
      <c r="O1123" t="s">
        <v>127</v>
      </c>
      <c r="P1123" t="s">
        <v>470</v>
      </c>
      <c r="Q1123" t="s">
        <v>127</v>
      </c>
      <c r="R1123">
        <v>180</v>
      </c>
      <c r="Y1123">
        <v>32.42</v>
      </c>
      <c r="AA1123">
        <v>46.82</v>
      </c>
      <c r="AB1123">
        <v>35.39</v>
      </c>
      <c r="AC1123" s="784"/>
      <c r="AD1123" s="1150"/>
      <c r="AE1123" s="1150"/>
      <c r="AF1123" s="1150"/>
      <c r="AG1123" s="1150"/>
      <c r="AH1123" s="1150"/>
      <c r="AI1123" s="1150"/>
      <c r="AJ1123" s="1150"/>
      <c r="AK1123" s="1150"/>
      <c r="AL1123" s="1150"/>
      <c r="AM1123" s="1150"/>
      <c r="AN1123" s="1150"/>
      <c r="AO1123" s="1150"/>
      <c r="AP1123" s="1150"/>
      <c r="AQ1123" s="1150"/>
      <c r="AR1123" s="1150">
        <v>0.236180365296803</v>
      </c>
      <c r="AS1123" s="1150">
        <v>0.21733942161339401</v>
      </c>
    </row>
    <row r="1124" spans="1:45" x14ac:dyDescent="0.2">
      <c r="A1124">
        <v>63440</v>
      </c>
      <c r="B1124" t="s">
        <v>1852</v>
      </c>
      <c r="C1124" s="783">
        <v>44377</v>
      </c>
      <c r="D1124">
        <v>2021</v>
      </c>
      <c r="E1124" t="s">
        <v>7</v>
      </c>
      <c r="F1124" t="s">
        <v>38</v>
      </c>
      <c r="G1124" s="912">
        <v>33.320405999999998</v>
      </c>
      <c r="H1124" s="912">
        <v>-112.8168</v>
      </c>
      <c r="I1124" s="912">
        <v>5.8517679999999999</v>
      </c>
      <c r="J1124" t="s">
        <v>74</v>
      </c>
      <c r="K1124" t="s">
        <v>485</v>
      </c>
      <c r="L1124" s="912">
        <v>199.5</v>
      </c>
      <c r="M1124">
        <v>150</v>
      </c>
      <c r="N1124" s="912">
        <v>1.33</v>
      </c>
      <c r="O1124" t="s">
        <v>127</v>
      </c>
      <c r="P1124" t="s">
        <v>470</v>
      </c>
      <c r="Q1124" t="s">
        <v>127</v>
      </c>
      <c r="R1124">
        <v>180</v>
      </c>
      <c r="Y1124">
        <v>26.85</v>
      </c>
      <c r="Z1124">
        <v>4.82</v>
      </c>
      <c r="AA1124">
        <v>43</v>
      </c>
      <c r="AB1124">
        <v>31.86</v>
      </c>
      <c r="AC1124" s="784"/>
      <c r="AD1124" s="1150"/>
      <c r="AE1124" s="1150"/>
      <c r="AF1124" s="1150"/>
      <c r="AG1124" s="1150"/>
      <c r="AH1124" s="1150"/>
      <c r="AI1124" s="1150"/>
      <c r="AJ1124" s="1150"/>
      <c r="AK1124" s="1150"/>
      <c r="AL1124" s="1150"/>
      <c r="AM1124" s="1150"/>
      <c r="AN1124" s="1150"/>
      <c r="AO1124" s="1150"/>
      <c r="AP1124" s="1150"/>
      <c r="AQ1124" s="1150"/>
      <c r="AR1124" s="1150">
        <v>0.30092846270928397</v>
      </c>
      <c r="AS1124" s="1150">
        <v>0.27876103500761001</v>
      </c>
    </row>
    <row r="1125" spans="1:45" x14ac:dyDescent="0.2">
      <c r="A1125">
        <v>64335</v>
      </c>
      <c r="B1125" t="s">
        <v>1853</v>
      </c>
      <c r="C1125" s="783">
        <v>44561</v>
      </c>
      <c r="D1125">
        <v>2021</v>
      </c>
      <c r="E1125" t="s">
        <v>73</v>
      </c>
      <c r="F1125" t="s">
        <v>35</v>
      </c>
      <c r="G1125" s="912">
        <v>30.86205</v>
      </c>
      <c r="H1125" s="912">
        <v>-83.651650000000004</v>
      </c>
      <c r="I1125" s="912">
        <v>4.777787</v>
      </c>
      <c r="J1125" t="s">
        <v>74</v>
      </c>
      <c r="K1125" t="s">
        <v>479</v>
      </c>
      <c r="L1125" s="912">
        <v>210</v>
      </c>
      <c r="M1125">
        <v>150</v>
      </c>
      <c r="N1125" s="912">
        <v>1.4</v>
      </c>
      <c r="O1125" t="s">
        <v>127</v>
      </c>
      <c r="P1125" t="s">
        <v>470</v>
      </c>
      <c r="Q1125" t="s">
        <v>127</v>
      </c>
      <c r="R1125">
        <v>180</v>
      </c>
      <c r="Y1125">
        <v>29.45</v>
      </c>
      <c r="Z1125">
        <v>29.38</v>
      </c>
      <c r="AA1125">
        <v>33.130000000000003</v>
      </c>
      <c r="AB1125">
        <v>25.8</v>
      </c>
      <c r="AC1125" s="784">
        <v>21.581418838198768</v>
      </c>
      <c r="AD1125" s="1150"/>
      <c r="AE1125" s="1150"/>
      <c r="AF1125" s="1150"/>
      <c r="AG1125" s="1150"/>
      <c r="AH1125" s="1150"/>
      <c r="AI1125" s="1150"/>
      <c r="AJ1125" s="1150"/>
      <c r="AK1125" s="1150"/>
      <c r="AL1125" s="1150"/>
      <c r="AM1125" s="1150"/>
      <c r="AN1125" s="1150"/>
      <c r="AO1125" s="1150"/>
      <c r="AP1125" s="1150"/>
      <c r="AQ1125" s="1150"/>
      <c r="AR1125" s="1150">
        <v>0.28137366818873599</v>
      </c>
      <c r="AS1125" s="1150">
        <v>0.26355783866057803</v>
      </c>
    </row>
    <row r="1126" spans="1:45" x14ac:dyDescent="0.2">
      <c r="A1126">
        <v>63387</v>
      </c>
      <c r="B1126" t="s">
        <v>1854</v>
      </c>
      <c r="C1126" s="783">
        <v>44255</v>
      </c>
      <c r="D1126">
        <v>2021</v>
      </c>
      <c r="E1126" t="s">
        <v>72</v>
      </c>
      <c r="F1126" t="s">
        <v>28</v>
      </c>
      <c r="G1126" s="912">
        <v>38.344010099999998</v>
      </c>
      <c r="H1126" s="912">
        <v>-121.114051</v>
      </c>
      <c r="I1126" s="912">
        <v>5.0638370000000004</v>
      </c>
      <c r="J1126" t="s">
        <v>74</v>
      </c>
      <c r="K1126" t="s">
        <v>479</v>
      </c>
      <c r="L1126" s="912">
        <v>212.8</v>
      </c>
      <c r="M1126">
        <v>160</v>
      </c>
      <c r="N1126" s="912">
        <v>1.33</v>
      </c>
      <c r="O1126" t="s">
        <v>486</v>
      </c>
      <c r="P1126" t="s">
        <v>486</v>
      </c>
      <c r="Q1126">
        <v>20</v>
      </c>
      <c r="R1126">
        <v>211</v>
      </c>
      <c r="AA1126">
        <v>74.86</v>
      </c>
      <c r="AB1126">
        <v>57.32</v>
      </c>
      <c r="AC1126" s="784">
        <v>28.124829753046157</v>
      </c>
      <c r="AD1126" s="1150"/>
      <c r="AE1126" s="1150"/>
      <c r="AF1126" s="1150"/>
      <c r="AG1126" s="1150"/>
      <c r="AH1126" s="1150"/>
      <c r="AI1126" s="1150"/>
      <c r="AJ1126" s="1150"/>
      <c r="AK1126" s="1150"/>
      <c r="AL1126" s="1150"/>
      <c r="AM1126" s="1150"/>
      <c r="AN1126" s="1150"/>
      <c r="AO1126" s="1150"/>
      <c r="AP1126" s="1150"/>
      <c r="AQ1126" s="1150"/>
      <c r="AR1126" s="1150">
        <v>0.154619720319634</v>
      </c>
      <c r="AS1126" s="1150">
        <v>0.12205978881278499</v>
      </c>
    </row>
    <row r="1127" spans="1:45" x14ac:dyDescent="0.2">
      <c r="A1127">
        <v>60654</v>
      </c>
      <c r="B1127" t="s">
        <v>1855</v>
      </c>
      <c r="C1127" s="783">
        <v>44561</v>
      </c>
      <c r="D1127">
        <v>2021</v>
      </c>
      <c r="E1127" t="s">
        <v>72</v>
      </c>
      <c r="F1127" t="s">
        <v>53</v>
      </c>
      <c r="G1127" s="912">
        <v>35.937336000000002</v>
      </c>
      <c r="H1127" s="912">
        <v>-114.88401</v>
      </c>
      <c r="I1127" s="912">
        <v>5.6949189999999996</v>
      </c>
      <c r="J1127" t="s">
        <v>74</v>
      </c>
      <c r="K1127" t="s">
        <v>485</v>
      </c>
      <c r="L1127" s="912">
        <v>231</v>
      </c>
      <c r="M1127">
        <v>180</v>
      </c>
      <c r="N1127" s="912">
        <v>1.2833333333333334</v>
      </c>
      <c r="O1127" t="s">
        <v>127</v>
      </c>
      <c r="P1127" t="s">
        <v>470</v>
      </c>
      <c r="Q1127" t="s">
        <v>127</v>
      </c>
      <c r="R1127">
        <v>180</v>
      </c>
      <c r="S1127" t="s">
        <v>582</v>
      </c>
      <c r="T1127" t="s">
        <v>1205</v>
      </c>
      <c r="U1127" t="s">
        <v>2970</v>
      </c>
      <c r="V1127">
        <v>2021</v>
      </c>
      <c r="W1127">
        <v>90</v>
      </c>
      <c r="X1127">
        <v>360</v>
      </c>
      <c r="AA1127">
        <v>38.96</v>
      </c>
      <c r="AB1127">
        <v>29.03</v>
      </c>
      <c r="AC1127" s="784"/>
      <c r="AD1127" s="1150"/>
      <c r="AE1127" s="1150"/>
      <c r="AF1127" s="1150"/>
      <c r="AG1127" s="1150"/>
      <c r="AH1127" s="1150"/>
      <c r="AI1127" s="1150"/>
      <c r="AJ1127" s="1150"/>
      <c r="AK1127" s="1150"/>
      <c r="AL1127" s="1150"/>
      <c r="AM1127" s="1150"/>
      <c r="AN1127" s="1150"/>
      <c r="AO1127" s="1150"/>
      <c r="AP1127" s="1150"/>
      <c r="AQ1127" s="1150"/>
      <c r="AR1127" s="1150">
        <v>0.30486872146118699</v>
      </c>
      <c r="AS1127" s="1150">
        <v>0.282880517503805</v>
      </c>
    </row>
    <row r="1128" spans="1:45" x14ac:dyDescent="0.2">
      <c r="A1128">
        <v>63329</v>
      </c>
      <c r="B1128" t="s">
        <v>1856</v>
      </c>
      <c r="C1128" s="783">
        <v>44561</v>
      </c>
      <c r="D1128">
        <v>2021</v>
      </c>
      <c r="E1128" t="s">
        <v>2</v>
      </c>
      <c r="F1128" t="s">
        <v>15</v>
      </c>
      <c r="G1128" s="912">
        <v>31.722331000000001</v>
      </c>
      <c r="H1128" s="912">
        <v>-104.452511</v>
      </c>
      <c r="I1128" s="912">
        <v>5.6615820000000001</v>
      </c>
      <c r="J1128" t="s">
        <v>74</v>
      </c>
      <c r="K1128" t="s">
        <v>485</v>
      </c>
      <c r="L1128" s="912">
        <v>255</v>
      </c>
      <c r="M1128">
        <v>180</v>
      </c>
      <c r="N1128" s="912">
        <v>1.4166666666666667</v>
      </c>
      <c r="O1128" t="s">
        <v>127</v>
      </c>
      <c r="P1128" t="s">
        <v>470</v>
      </c>
      <c r="Q1128" t="s">
        <v>127</v>
      </c>
      <c r="R1128">
        <v>180</v>
      </c>
      <c r="Y1128">
        <v>68.58</v>
      </c>
      <c r="AA1128">
        <v>45.12</v>
      </c>
      <c r="AB1128">
        <v>33.64</v>
      </c>
      <c r="AC1128" s="784"/>
      <c r="AD1128" s="1150"/>
      <c r="AE1128" s="1150"/>
      <c r="AF1128" s="1150"/>
      <c r="AG1128" s="1150"/>
      <c r="AH1128" s="1150"/>
      <c r="AI1128" s="1150"/>
      <c r="AJ1128" s="1150"/>
      <c r="AK1128" s="1150"/>
      <c r="AL1128" s="1150"/>
      <c r="AM1128" s="1150"/>
      <c r="AN1128" s="1150"/>
      <c r="AO1128" s="1150"/>
      <c r="AP1128" s="1150"/>
      <c r="AQ1128" s="1150"/>
      <c r="AR1128" s="1150">
        <v>0.25703259766615899</v>
      </c>
      <c r="AS1128" s="1150">
        <v>0.27102168949771599</v>
      </c>
    </row>
    <row r="1129" spans="1:45" x14ac:dyDescent="0.2">
      <c r="A1129">
        <v>62200</v>
      </c>
      <c r="B1129" t="s">
        <v>1857</v>
      </c>
      <c r="C1129" s="783">
        <v>44407</v>
      </c>
      <c r="D1129">
        <v>2021</v>
      </c>
      <c r="E1129" t="s">
        <v>1</v>
      </c>
      <c r="F1129" t="s">
        <v>266</v>
      </c>
      <c r="G1129" s="912">
        <v>39.078690999999999</v>
      </c>
      <c r="H1129" s="912">
        <v>-83.899580999999998</v>
      </c>
      <c r="I1129" s="912">
        <v>4.0359999999999996</v>
      </c>
      <c r="J1129" t="s">
        <v>74</v>
      </c>
      <c r="K1129" t="s">
        <v>485</v>
      </c>
      <c r="L1129" s="912">
        <v>260</v>
      </c>
      <c r="M1129">
        <v>200</v>
      </c>
      <c r="N1129" s="912">
        <v>1.3</v>
      </c>
      <c r="O1129" t="s">
        <v>127</v>
      </c>
      <c r="P1129" t="s">
        <v>470</v>
      </c>
      <c r="Q1129" t="s">
        <v>127</v>
      </c>
      <c r="R1129">
        <v>180</v>
      </c>
      <c r="Y1129">
        <v>33.21</v>
      </c>
      <c r="AA1129">
        <v>50.83</v>
      </c>
      <c r="AB1129">
        <v>37.869999999999997</v>
      </c>
      <c r="AC1129" s="784"/>
      <c r="AD1129" s="1150"/>
      <c r="AE1129" s="1150"/>
      <c r="AF1129" s="1150"/>
      <c r="AG1129" s="1150"/>
      <c r="AH1129" s="1150"/>
      <c r="AI1129" s="1150"/>
      <c r="AJ1129" s="1150"/>
      <c r="AK1129" s="1150"/>
      <c r="AL1129" s="1150"/>
      <c r="AM1129" s="1150"/>
      <c r="AN1129" s="1150"/>
      <c r="AO1129" s="1150"/>
      <c r="AP1129" s="1150"/>
      <c r="AQ1129" s="1150"/>
      <c r="AR1129" s="1150">
        <v>0.232237442922374</v>
      </c>
      <c r="AS1129" s="1150">
        <v>0.22061529680365199</v>
      </c>
    </row>
    <row r="1130" spans="1:45" x14ac:dyDescent="0.2">
      <c r="A1130">
        <v>62893</v>
      </c>
      <c r="B1130" t="s">
        <v>1858</v>
      </c>
      <c r="C1130" s="783">
        <v>44530</v>
      </c>
      <c r="D1130">
        <v>2021</v>
      </c>
      <c r="E1130" t="s">
        <v>4</v>
      </c>
      <c r="F1130" t="s">
        <v>12</v>
      </c>
      <c r="G1130" s="912">
        <v>39.548372999999998</v>
      </c>
      <c r="H1130" s="912">
        <v>-87.977658000000005</v>
      </c>
      <c r="I1130" s="912">
        <v>4.1074599999999997</v>
      </c>
      <c r="J1130" t="s">
        <v>74</v>
      </c>
      <c r="K1130" t="s">
        <v>485</v>
      </c>
      <c r="L1130" s="912">
        <v>255</v>
      </c>
      <c r="M1130">
        <v>200</v>
      </c>
      <c r="N1130" s="912">
        <v>1.2749999999999999</v>
      </c>
      <c r="O1130" t="s">
        <v>127</v>
      </c>
      <c r="P1130" t="s">
        <v>470</v>
      </c>
      <c r="Q1130" t="s">
        <v>127</v>
      </c>
      <c r="R1130">
        <v>180</v>
      </c>
      <c r="Y1130">
        <v>32.07</v>
      </c>
      <c r="Z1130">
        <v>14.85</v>
      </c>
      <c r="AA1130">
        <v>46.94</v>
      </c>
      <c r="AB1130">
        <v>35.32</v>
      </c>
      <c r="AC1130" s="784"/>
      <c r="AD1130" s="1150"/>
      <c r="AE1130" s="1150"/>
      <c r="AF1130" s="1150"/>
      <c r="AG1130" s="1150"/>
      <c r="AH1130" s="1150"/>
      <c r="AI1130" s="1150"/>
      <c r="AJ1130" s="1150"/>
      <c r="AK1130" s="1150"/>
      <c r="AL1130" s="1150"/>
      <c r="AM1130" s="1150"/>
      <c r="AN1130" s="1150"/>
      <c r="AO1130" s="1150"/>
      <c r="AP1130" s="1150"/>
      <c r="AQ1130" s="1150"/>
      <c r="AR1130" s="1150">
        <v>0.22842294520547901</v>
      </c>
      <c r="AS1130" s="1150">
        <v>0.21616894977168899</v>
      </c>
    </row>
    <row r="1131" spans="1:45" x14ac:dyDescent="0.2">
      <c r="A1131">
        <v>64026</v>
      </c>
      <c r="B1131" t="s">
        <v>1859</v>
      </c>
      <c r="C1131" s="783">
        <v>44286</v>
      </c>
      <c r="D1131">
        <v>2021</v>
      </c>
      <c r="E1131" t="s">
        <v>2</v>
      </c>
      <c r="F1131" t="s">
        <v>15</v>
      </c>
      <c r="G1131" s="912">
        <v>32.789510999999997</v>
      </c>
      <c r="H1131" s="912">
        <v>-99.921730999999994</v>
      </c>
      <c r="I1131" s="912">
        <v>5.1508139999999996</v>
      </c>
      <c r="J1131" t="s">
        <v>74</v>
      </c>
      <c r="K1131" t="s">
        <v>479</v>
      </c>
      <c r="L1131" s="912">
        <v>260</v>
      </c>
      <c r="M1131">
        <v>200</v>
      </c>
      <c r="N1131" s="912">
        <v>1.3</v>
      </c>
      <c r="O1131" t="s">
        <v>127</v>
      </c>
      <c r="P1131" t="s">
        <v>470</v>
      </c>
      <c r="Q1131" t="s">
        <v>127</v>
      </c>
      <c r="R1131">
        <v>180</v>
      </c>
      <c r="Y1131">
        <v>65.25</v>
      </c>
      <c r="AA1131">
        <v>38.520000000000003</v>
      </c>
      <c r="AB1131">
        <v>29.18</v>
      </c>
      <c r="AC1131" s="784"/>
      <c r="AD1131" s="1150"/>
      <c r="AE1131" s="1150"/>
      <c r="AF1131" s="1150"/>
      <c r="AG1131" s="1150"/>
      <c r="AH1131" s="1150"/>
      <c r="AI1131" s="1150"/>
      <c r="AJ1131" s="1150"/>
      <c r="AK1131" s="1150"/>
      <c r="AL1131" s="1150"/>
      <c r="AM1131" s="1150"/>
      <c r="AN1131" s="1150"/>
      <c r="AO1131" s="1150"/>
      <c r="AP1131" s="1150"/>
      <c r="AQ1131" s="1150"/>
      <c r="AR1131" s="1150">
        <v>0.27189954337899502</v>
      </c>
      <c r="AS1131" s="1150">
        <v>0.25464155251141501</v>
      </c>
    </row>
    <row r="1132" spans="1:45" x14ac:dyDescent="0.2">
      <c r="A1132">
        <v>64290</v>
      </c>
      <c r="B1132" t="s">
        <v>1860</v>
      </c>
      <c r="C1132" s="783">
        <v>44561</v>
      </c>
      <c r="D1132">
        <v>2021</v>
      </c>
      <c r="E1132" t="s">
        <v>7</v>
      </c>
      <c r="F1132" t="s">
        <v>28</v>
      </c>
      <c r="G1132" s="912">
        <v>33.747861</v>
      </c>
      <c r="H1132" s="912">
        <v>-115.351681</v>
      </c>
      <c r="I1132" s="912">
        <v>5.8553680000000004</v>
      </c>
      <c r="J1132" t="s">
        <v>74</v>
      </c>
      <c r="K1132" t="s">
        <v>485</v>
      </c>
      <c r="L1132" s="912">
        <v>300</v>
      </c>
      <c r="M1132">
        <v>200</v>
      </c>
      <c r="N1132" s="912">
        <v>1.5</v>
      </c>
      <c r="O1132" t="s">
        <v>127</v>
      </c>
      <c r="P1132" t="s">
        <v>470</v>
      </c>
      <c r="Q1132" t="s">
        <v>127</v>
      </c>
      <c r="R1132">
        <v>180</v>
      </c>
      <c r="S1132" t="s">
        <v>582</v>
      </c>
      <c r="Y1132">
        <v>19.78</v>
      </c>
      <c r="Z1132">
        <v>4.1399999999999997</v>
      </c>
      <c r="AA1132">
        <v>41.86</v>
      </c>
      <c r="AB1132">
        <v>30.96</v>
      </c>
      <c r="AC1132" s="784"/>
      <c r="AD1132" s="1150"/>
      <c r="AE1132" s="1150"/>
      <c r="AF1132" s="1150"/>
      <c r="AG1132" s="1150"/>
      <c r="AH1132" s="1150"/>
      <c r="AI1132" s="1150"/>
      <c r="AJ1132" s="1150"/>
      <c r="AK1132" s="1150"/>
      <c r="AL1132" s="1150"/>
      <c r="AM1132" s="1150"/>
      <c r="AN1132" s="1150"/>
      <c r="AO1132" s="1150"/>
      <c r="AP1132" s="1150"/>
      <c r="AQ1132" s="1150"/>
      <c r="AR1132" s="1150">
        <v>0.35143264840182598</v>
      </c>
      <c r="AS1132" s="1150">
        <v>0.32839212328767098</v>
      </c>
    </row>
    <row r="1133" spans="1:45" x14ac:dyDescent="0.2">
      <c r="A1133">
        <v>64553</v>
      </c>
      <c r="B1133" t="s">
        <v>1861</v>
      </c>
      <c r="C1133" s="783">
        <v>44561</v>
      </c>
      <c r="D1133">
        <v>2021</v>
      </c>
      <c r="E1133" t="s">
        <v>1</v>
      </c>
      <c r="F1133" t="s">
        <v>48</v>
      </c>
      <c r="G1133" s="912">
        <v>40.046244000000002</v>
      </c>
      <c r="H1133" s="912">
        <v>-85.045090000000002</v>
      </c>
      <c r="I1133" s="912">
        <v>3.9598110000000002</v>
      </c>
      <c r="J1133" t="s">
        <v>74</v>
      </c>
      <c r="K1133" t="s">
        <v>479</v>
      </c>
      <c r="L1133" s="912">
        <v>268</v>
      </c>
      <c r="M1133">
        <v>200</v>
      </c>
      <c r="N1133" s="912">
        <v>1.34</v>
      </c>
      <c r="O1133" t="s">
        <v>127</v>
      </c>
      <c r="P1133" t="s">
        <v>470</v>
      </c>
      <c r="Q1133" t="s">
        <v>127</v>
      </c>
      <c r="R1133">
        <v>180</v>
      </c>
      <c r="Y1133">
        <v>32.42</v>
      </c>
      <c r="AA1133">
        <v>44.67</v>
      </c>
      <c r="AB1133">
        <v>33.78</v>
      </c>
      <c r="AC1133" s="784"/>
      <c r="AD1133" s="1150"/>
      <c r="AE1133" s="1150"/>
      <c r="AF1133" s="1150"/>
      <c r="AG1133" s="1150"/>
      <c r="AH1133" s="1150"/>
      <c r="AI1133" s="1150"/>
      <c r="AJ1133" s="1150"/>
      <c r="AK1133" s="1150"/>
      <c r="AL1133" s="1150"/>
      <c r="AM1133" s="1150"/>
      <c r="AN1133" s="1150"/>
      <c r="AO1133" s="1150"/>
      <c r="AP1133" s="1150"/>
      <c r="AQ1133" s="1150"/>
      <c r="AR1133" s="1150">
        <v>0.23794292237442899</v>
      </c>
      <c r="AS1133" s="1150">
        <v>0.22943436073059301</v>
      </c>
    </row>
    <row r="1134" spans="1:45" x14ac:dyDescent="0.2">
      <c r="A1134">
        <v>64538</v>
      </c>
      <c r="B1134" t="s">
        <v>1862</v>
      </c>
      <c r="C1134" s="783">
        <v>44439</v>
      </c>
      <c r="D1134">
        <v>2021</v>
      </c>
      <c r="E1134" t="s">
        <v>2</v>
      </c>
      <c r="F1134" t="s">
        <v>15</v>
      </c>
      <c r="G1134" s="912">
        <v>27.649131000000001</v>
      </c>
      <c r="H1134" s="912">
        <v>-99.245340999999996</v>
      </c>
      <c r="I1134" s="912">
        <v>5.0777089999999996</v>
      </c>
      <c r="J1134" t="s">
        <v>74</v>
      </c>
      <c r="K1134" t="s">
        <v>479</v>
      </c>
      <c r="L1134" s="912">
        <v>266</v>
      </c>
      <c r="M1134">
        <v>202.64</v>
      </c>
      <c r="N1134" s="912">
        <v>1.3126727200947494</v>
      </c>
      <c r="O1134" t="s">
        <v>127</v>
      </c>
      <c r="P1134" t="s">
        <v>470</v>
      </c>
      <c r="Q1134" t="s">
        <v>127</v>
      </c>
      <c r="R1134">
        <v>180</v>
      </c>
      <c r="Y1134">
        <v>48.41</v>
      </c>
      <c r="AA1134">
        <v>60.68</v>
      </c>
      <c r="AB1134">
        <v>45.6</v>
      </c>
      <c r="AC1134" s="784"/>
      <c r="AD1134" s="1150"/>
      <c r="AE1134" s="1150"/>
      <c r="AF1134" s="1150"/>
      <c r="AG1134" s="1150"/>
      <c r="AH1134" s="1150"/>
      <c r="AI1134" s="1150"/>
      <c r="AJ1134" s="1150"/>
      <c r="AK1134" s="1150"/>
      <c r="AL1134" s="1150"/>
      <c r="AM1134" s="1150"/>
      <c r="AN1134" s="1150"/>
      <c r="AO1134" s="1150"/>
      <c r="AP1134" s="1150"/>
      <c r="AQ1134" s="1150"/>
      <c r="AR1134" s="1150">
        <v>0.19590548594173299</v>
      </c>
      <c r="AS1134" s="1150">
        <v>0.17254602263816199</v>
      </c>
    </row>
    <row r="1135" spans="1:45" x14ac:dyDescent="0.2">
      <c r="A1135">
        <v>63721</v>
      </c>
      <c r="B1135" t="s">
        <v>1863</v>
      </c>
      <c r="C1135" s="783">
        <v>44561</v>
      </c>
      <c r="D1135">
        <v>2021</v>
      </c>
      <c r="E1135" t="s">
        <v>73</v>
      </c>
      <c r="F1135" t="s">
        <v>35</v>
      </c>
      <c r="G1135" s="912">
        <v>30.741541000000002</v>
      </c>
      <c r="H1135" s="912">
        <v>-84.673010000000005</v>
      </c>
      <c r="I1135" s="912">
        <v>4.738569</v>
      </c>
      <c r="J1135" t="s">
        <v>74</v>
      </c>
      <c r="K1135" t="s">
        <v>479</v>
      </c>
      <c r="L1135" s="912">
        <v>298</v>
      </c>
      <c r="M1135">
        <v>213</v>
      </c>
      <c r="N1135" s="912">
        <v>1.3990610328638498</v>
      </c>
      <c r="O1135" t="s">
        <v>127</v>
      </c>
      <c r="P1135" t="s">
        <v>470</v>
      </c>
      <c r="Q1135" t="s">
        <v>127</v>
      </c>
      <c r="R1135">
        <v>180</v>
      </c>
      <c r="S1135" t="s">
        <v>582</v>
      </c>
      <c r="T1135" t="s">
        <v>1205</v>
      </c>
      <c r="U1135" t="s">
        <v>2971</v>
      </c>
      <c r="V1135">
        <v>2021</v>
      </c>
      <c r="W1135">
        <v>40</v>
      </c>
      <c r="X1135">
        <v>80</v>
      </c>
      <c r="Y1135">
        <v>29.42</v>
      </c>
      <c r="Z1135">
        <v>30.69</v>
      </c>
      <c r="AA1135">
        <v>35.29</v>
      </c>
      <c r="AB1135">
        <v>27.49</v>
      </c>
      <c r="AC1135" s="784"/>
      <c r="AD1135" s="1150"/>
      <c r="AE1135" s="1150"/>
      <c r="AF1135" s="1150"/>
      <c r="AG1135" s="1150"/>
      <c r="AH1135" s="1150"/>
      <c r="AI1135" s="1150"/>
      <c r="AJ1135" s="1150"/>
      <c r="AK1135" s="1150"/>
      <c r="AL1135" s="1150"/>
      <c r="AM1135" s="1150"/>
      <c r="AN1135" s="1150"/>
      <c r="AO1135" s="1150"/>
      <c r="AP1135" s="1150"/>
      <c r="AQ1135" s="1150"/>
      <c r="AR1135" s="1150">
        <v>0.26468797564687901</v>
      </c>
      <c r="AS1135" s="1150">
        <v>0.246698072759234</v>
      </c>
    </row>
    <row r="1136" spans="1:45" x14ac:dyDescent="0.2">
      <c r="A1136">
        <v>63905</v>
      </c>
      <c r="B1136" t="s">
        <v>420</v>
      </c>
      <c r="C1136" s="783">
        <v>44407</v>
      </c>
      <c r="D1136">
        <v>2021</v>
      </c>
      <c r="E1136" t="s">
        <v>2</v>
      </c>
      <c r="F1136" t="s">
        <v>15</v>
      </c>
      <c r="G1136" s="912">
        <v>32.994090999999997</v>
      </c>
      <c r="H1136" s="912">
        <v>-99.617631000000003</v>
      </c>
      <c r="I1136" s="912">
        <v>5.1056470000000003</v>
      </c>
      <c r="J1136" t="s">
        <v>74</v>
      </c>
      <c r="K1136" t="s">
        <v>479</v>
      </c>
      <c r="L1136" s="912">
        <v>284</v>
      </c>
      <c r="M1136">
        <v>225</v>
      </c>
      <c r="N1136" s="912">
        <v>1.2622222222222221</v>
      </c>
      <c r="O1136" t="s">
        <v>127</v>
      </c>
      <c r="P1136" t="s">
        <v>470</v>
      </c>
      <c r="Q1136" t="s">
        <v>127</v>
      </c>
      <c r="R1136">
        <v>180</v>
      </c>
      <c r="S1136" t="s">
        <v>582</v>
      </c>
      <c r="T1136" t="s">
        <v>1205</v>
      </c>
      <c r="U1136" t="s">
        <v>2970</v>
      </c>
      <c r="V1136">
        <v>2022</v>
      </c>
      <c r="W1136">
        <v>95</v>
      </c>
      <c r="X1136">
        <v>116</v>
      </c>
      <c r="Y1136">
        <v>69.05</v>
      </c>
      <c r="AC1136" s="784"/>
      <c r="AD1136" s="1150"/>
      <c r="AE1136" s="1150"/>
      <c r="AF1136" s="1150"/>
      <c r="AG1136" s="1150"/>
      <c r="AH1136" s="1150"/>
      <c r="AI1136" s="1150"/>
      <c r="AJ1136" s="1150"/>
      <c r="AK1136" s="1150"/>
      <c r="AL1136" s="1150"/>
      <c r="AM1136" s="1150"/>
      <c r="AN1136" s="1150"/>
      <c r="AO1136" s="1150"/>
      <c r="AP1136" s="1150"/>
      <c r="AQ1136" s="1150"/>
      <c r="AR1136" s="1150">
        <v>0.29400608828005997</v>
      </c>
      <c r="AS1136" s="1150">
        <v>0.28561288685946201</v>
      </c>
    </row>
    <row r="1137" spans="1:45" x14ac:dyDescent="0.2">
      <c r="A1137">
        <v>62462</v>
      </c>
      <c r="B1137" t="s">
        <v>1864</v>
      </c>
      <c r="C1137" s="783">
        <v>44469</v>
      </c>
      <c r="D1137">
        <v>2021</v>
      </c>
      <c r="E1137" t="s">
        <v>73</v>
      </c>
      <c r="F1137" t="s">
        <v>34</v>
      </c>
      <c r="G1137" s="912">
        <v>34.766750999999999</v>
      </c>
      <c r="H1137" s="912">
        <v>-87.918391</v>
      </c>
      <c r="I1137" s="912">
        <v>4.405043</v>
      </c>
      <c r="J1137" t="s">
        <v>74</v>
      </c>
      <c r="K1137" t="s">
        <v>485</v>
      </c>
      <c r="L1137" s="912">
        <v>294</v>
      </c>
      <c r="M1137">
        <v>227</v>
      </c>
      <c r="N1137" s="912">
        <v>1.2951541850220265</v>
      </c>
      <c r="O1137" t="s">
        <v>127</v>
      </c>
      <c r="P1137" t="s">
        <v>470</v>
      </c>
      <c r="Q1137" t="s">
        <v>127</v>
      </c>
      <c r="R1137">
        <v>180</v>
      </c>
      <c r="Y1137">
        <v>31.19</v>
      </c>
      <c r="Z1137">
        <v>33.83</v>
      </c>
      <c r="AA1137">
        <v>54.19</v>
      </c>
      <c r="AB1137">
        <v>39.94</v>
      </c>
      <c r="AC1137" s="784"/>
      <c r="AD1137" s="1150"/>
      <c r="AE1137" s="1150"/>
      <c r="AF1137" s="1150"/>
      <c r="AG1137" s="1150"/>
      <c r="AH1137" s="1150"/>
      <c r="AI1137" s="1150"/>
      <c r="AJ1137" s="1150"/>
      <c r="AK1137" s="1150"/>
      <c r="AL1137" s="1150"/>
      <c r="AM1137" s="1150"/>
      <c r="AN1137" s="1150"/>
      <c r="AO1137" s="1150"/>
      <c r="AP1137" s="1150"/>
      <c r="AQ1137" s="1150"/>
      <c r="AR1137" s="1150">
        <v>0.24641995051596099</v>
      </c>
      <c r="AS1137" s="1150">
        <v>0.22572235632530699</v>
      </c>
    </row>
    <row r="1138" spans="1:45" x14ac:dyDescent="0.2">
      <c r="A1138">
        <v>62013</v>
      </c>
      <c r="B1138" t="s">
        <v>1865</v>
      </c>
      <c r="C1138" s="783">
        <v>44439</v>
      </c>
      <c r="D1138">
        <v>2021</v>
      </c>
      <c r="E1138" t="s">
        <v>1</v>
      </c>
      <c r="F1138" t="s">
        <v>33</v>
      </c>
      <c r="G1138" s="912">
        <v>38.245711</v>
      </c>
      <c r="H1138" s="912">
        <v>-77.768810999999999</v>
      </c>
      <c r="I1138" s="912">
        <v>4.2301570000000002</v>
      </c>
      <c r="J1138" t="s">
        <v>74</v>
      </c>
      <c r="K1138" t="s">
        <v>479</v>
      </c>
      <c r="L1138" s="912">
        <v>294</v>
      </c>
      <c r="M1138">
        <v>240</v>
      </c>
      <c r="N1138" s="912">
        <v>1.2250000000000001</v>
      </c>
      <c r="O1138" t="s">
        <v>127</v>
      </c>
      <c r="P1138" t="s">
        <v>470</v>
      </c>
      <c r="Q1138" t="s">
        <v>127</v>
      </c>
      <c r="R1138">
        <v>180</v>
      </c>
      <c r="Y1138">
        <v>35.07</v>
      </c>
      <c r="AC1138" s="784"/>
      <c r="AD1138" s="1150"/>
      <c r="AE1138" s="1150"/>
      <c r="AF1138" s="1150"/>
      <c r="AG1138" s="1150"/>
      <c r="AH1138" s="1150"/>
      <c r="AI1138" s="1150"/>
      <c r="AJ1138" s="1150"/>
      <c r="AK1138" s="1150"/>
      <c r="AL1138" s="1150"/>
      <c r="AM1138" s="1150"/>
      <c r="AN1138" s="1150"/>
      <c r="AO1138" s="1150"/>
      <c r="AP1138" s="1150"/>
      <c r="AQ1138" s="1150"/>
      <c r="AR1138" s="1150">
        <v>0.18605498477929899</v>
      </c>
      <c r="AS1138" s="1150">
        <v>0.21946061643835599</v>
      </c>
    </row>
    <row r="1139" spans="1:45" x14ac:dyDescent="0.2">
      <c r="A1139">
        <v>63770</v>
      </c>
      <c r="B1139" t="s">
        <v>1866</v>
      </c>
      <c r="C1139" s="783">
        <v>44530</v>
      </c>
      <c r="D1139">
        <v>2021</v>
      </c>
      <c r="E1139" t="s">
        <v>72</v>
      </c>
      <c r="F1139" t="s">
        <v>46</v>
      </c>
      <c r="G1139" s="912">
        <v>38.207518</v>
      </c>
      <c r="H1139" s="912">
        <v>-104.596701</v>
      </c>
      <c r="I1139" s="912">
        <v>5.1341099999999997</v>
      </c>
      <c r="J1139" t="s">
        <v>74</v>
      </c>
      <c r="K1139" t="s">
        <v>485</v>
      </c>
      <c r="L1139" s="912">
        <v>300</v>
      </c>
      <c r="M1139">
        <v>240</v>
      </c>
      <c r="N1139" s="912">
        <v>1.25</v>
      </c>
      <c r="O1139" t="s">
        <v>127</v>
      </c>
      <c r="P1139" t="s">
        <v>470</v>
      </c>
      <c r="Q1139" t="s">
        <v>127</v>
      </c>
      <c r="R1139">
        <v>180</v>
      </c>
      <c r="Y1139">
        <v>23.29</v>
      </c>
      <c r="Z1139">
        <v>20.56</v>
      </c>
      <c r="AA1139">
        <v>34.35</v>
      </c>
      <c r="AB1139">
        <v>26.24</v>
      </c>
      <c r="AC1139" s="784">
        <v>16.787028264684455</v>
      </c>
      <c r="AD1139" s="1150"/>
      <c r="AE1139" s="1150"/>
      <c r="AF1139" s="1150"/>
      <c r="AG1139" s="1150"/>
      <c r="AH1139" s="1150"/>
      <c r="AI1139" s="1150"/>
      <c r="AJ1139" s="1150"/>
      <c r="AK1139" s="1150"/>
      <c r="AL1139" s="1150"/>
      <c r="AM1139" s="1150"/>
      <c r="AN1139" s="1150"/>
      <c r="AO1139" s="1150"/>
      <c r="AP1139" s="1150"/>
      <c r="AQ1139" s="1150"/>
      <c r="AR1139" s="1150">
        <v>0.27994006849315001</v>
      </c>
      <c r="AS1139" s="1150">
        <v>0.25764412100456602</v>
      </c>
    </row>
    <row r="1140" spans="1:45" x14ac:dyDescent="0.2">
      <c r="A1140">
        <v>61346</v>
      </c>
      <c r="B1140" t="s">
        <v>1867</v>
      </c>
      <c r="C1140" s="783">
        <v>44500</v>
      </c>
      <c r="D1140">
        <v>2021</v>
      </c>
      <c r="E1140" t="s">
        <v>2</v>
      </c>
      <c r="F1140" t="s">
        <v>15</v>
      </c>
      <c r="G1140" s="912">
        <v>30.979671</v>
      </c>
      <c r="H1140" s="912">
        <v>-102.247951</v>
      </c>
      <c r="I1140" s="912">
        <v>5.5240010000000002</v>
      </c>
      <c r="J1140" t="s">
        <v>74</v>
      </c>
      <c r="K1140" t="s">
        <v>479</v>
      </c>
      <c r="L1140" s="912">
        <v>350</v>
      </c>
      <c r="M1140">
        <v>250</v>
      </c>
      <c r="N1140" s="912">
        <v>1.4</v>
      </c>
      <c r="O1140" t="s">
        <v>127</v>
      </c>
      <c r="P1140" t="s">
        <v>470</v>
      </c>
      <c r="Q1140" t="s">
        <v>127</v>
      </c>
      <c r="R1140">
        <v>180</v>
      </c>
      <c r="Y1140">
        <v>74.260000000000005</v>
      </c>
      <c r="AA1140">
        <v>43</v>
      </c>
      <c r="AB1140">
        <v>33.24</v>
      </c>
      <c r="AC1140" s="784"/>
      <c r="AD1140" s="1150"/>
      <c r="AE1140" s="1150"/>
      <c r="AF1140" s="1150"/>
      <c r="AG1140" s="1150"/>
      <c r="AH1140" s="1150"/>
      <c r="AI1140" s="1150"/>
      <c r="AJ1140" s="1150"/>
      <c r="AK1140" s="1150"/>
      <c r="AL1140" s="1150"/>
      <c r="AM1140" s="1150"/>
      <c r="AN1140" s="1150"/>
      <c r="AO1140" s="1150"/>
      <c r="AP1140" s="1150"/>
      <c r="AQ1140" s="1150"/>
      <c r="AR1140" s="1150">
        <v>0.24607671232876699</v>
      </c>
      <c r="AS1140" s="1150">
        <v>0.211280821917808</v>
      </c>
    </row>
    <row r="1141" spans="1:45" x14ac:dyDescent="0.2">
      <c r="A1141">
        <v>61920</v>
      </c>
      <c r="B1141" t="s">
        <v>1868</v>
      </c>
      <c r="C1141" s="783">
        <v>44500</v>
      </c>
      <c r="D1141">
        <v>2021</v>
      </c>
      <c r="E1141" t="s">
        <v>2</v>
      </c>
      <c r="F1141" t="s">
        <v>15</v>
      </c>
      <c r="G1141" s="912">
        <v>31.440449999999998</v>
      </c>
      <c r="H1141" s="912">
        <v>-99.849633999999995</v>
      </c>
      <c r="I1141" s="912">
        <v>5.1016219999999999</v>
      </c>
      <c r="J1141" t="s">
        <v>74</v>
      </c>
      <c r="K1141" t="s">
        <v>479</v>
      </c>
      <c r="L1141" s="912">
        <v>318</v>
      </c>
      <c r="M1141">
        <v>250</v>
      </c>
      <c r="N1141" s="912">
        <v>1.272</v>
      </c>
      <c r="O1141" t="s">
        <v>127</v>
      </c>
      <c r="P1141" t="s">
        <v>470</v>
      </c>
      <c r="Q1141" t="s">
        <v>127</v>
      </c>
      <c r="R1141">
        <v>180</v>
      </c>
      <c r="Y1141">
        <v>77.45</v>
      </c>
      <c r="AA1141">
        <v>42.09</v>
      </c>
      <c r="AB1141">
        <v>31.41</v>
      </c>
      <c r="AC1141" s="784"/>
      <c r="AD1141" s="1150"/>
      <c r="AE1141" s="1150"/>
      <c r="AF1141" s="1150"/>
      <c r="AG1141" s="1150"/>
      <c r="AH1141" s="1150"/>
      <c r="AI1141" s="1150"/>
      <c r="AJ1141" s="1150"/>
      <c r="AK1141" s="1150"/>
      <c r="AL1141" s="1150"/>
      <c r="AM1141" s="1150"/>
      <c r="AN1141" s="1150"/>
      <c r="AO1141" s="1150"/>
      <c r="AP1141" s="1150"/>
      <c r="AQ1141" s="1150"/>
      <c r="AR1141" s="1150">
        <v>0.25503378995433701</v>
      </c>
      <c r="AS1141" s="1150">
        <v>0.25847716894977102</v>
      </c>
    </row>
    <row r="1142" spans="1:45" x14ac:dyDescent="0.2">
      <c r="A1142">
        <v>62547</v>
      </c>
      <c r="B1142" t="s">
        <v>1869</v>
      </c>
      <c r="C1142" s="783">
        <v>44469</v>
      </c>
      <c r="D1142">
        <v>2021</v>
      </c>
      <c r="E1142" t="s">
        <v>7</v>
      </c>
      <c r="F1142" t="s">
        <v>28</v>
      </c>
      <c r="G1142" s="912">
        <v>36.185580999999999</v>
      </c>
      <c r="H1142" s="912">
        <v>-119.892211</v>
      </c>
      <c r="I1142" s="912">
        <v>5.3060150000000004</v>
      </c>
      <c r="J1142" t="s">
        <v>74</v>
      </c>
      <c r="K1142" t="s">
        <v>479</v>
      </c>
      <c r="L1142" s="912">
        <v>325</v>
      </c>
      <c r="M1142">
        <v>250</v>
      </c>
      <c r="N1142" s="912">
        <v>1.3</v>
      </c>
      <c r="O1142" t="s">
        <v>127</v>
      </c>
      <c r="P1142" t="s">
        <v>470</v>
      </c>
      <c r="Q1142" t="s">
        <v>127</v>
      </c>
      <c r="R1142">
        <v>180</v>
      </c>
      <c r="Y1142">
        <v>21.08</v>
      </c>
      <c r="Z1142">
        <v>5.3</v>
      </c>
      <c r="AA1142">
        <v>45.1</v>
      </c>
      <c r="AB1142">
        <v>33.44</v>
      </c>
      <c r="AC1142" s="784">
        <v>31.309100252595545</v>
      </c>
      <c r="AD1142" s="1150"/>
      <c r="AE1142" s="1150"/>
      <c r="AF1142" s="1150"/>
      <c r="AG1142" s="1150"/>
      <c r="AH1142" s="1150"/>
      <c r="AI1142" s="1150"/>
      <c r="AJ1142" s="1150"/>
      <c r="AK1142" s="1150"/>
      <c r="AL1142" s="1150"/>
      <c r="AM1142" s="1150"/>
      <c r="AN1142" s="1150"/>
      <c r="AO1142" s="1150"/>
      <c r="AP1142" s="1150"/>
      <c r="AQ1142" s="1150"/>
      <c r="AR1142" s="1150">
        <v>0.30713059360730499</v>
      </c>
      <c r="AS1142" s="1150">
        <v>0.25578721461187198</v>
      </c>
    </row>
    <row r="1143" spans="1:45" x14ac:dyDescent="0.2">
      <c r="A1143">
        <v>63504</v>
      </c>
      <c r="B1143" t="s">
        <v>1870</v>
      </c>
      <c r="C1143" s="783">
        <v>44286</v>
      </c>
      <c r="D1143">
        <v>2021</v>
      </c>
      <c r="E1143" t="s">
        <v>72</v>
      </c>
      <c r="F1143" t="s">
        <v>53</v>
      </c>
      <c r="G1143" s="912">
        <v>35.776285999999999</v>
      </c>
      <c r="H1143" s="912">
        <v>-114.97369999999999</v>
      </c>
      <c r="I1143" s="912">
        <v>5.6636730000000002</v>
      </c>
      <c r="J1143" t="s">
        <v>74</v>
      </c>
      <c r="K1143" t="s">
        <v>479</v>
      </c>
      <c r="L1143" s="912">
        <v>332.3</v>
      </c>
      <c r="M1143">
        <v>250</v>
      </c>
      <c r="N1143" s="912">
        <v>1.3291999999999999</v>
      </c>
      <c r="O1143" t="s">
        <v>127</v>
      </c>
      <c r="P1143" t="s">
        <v>470</v>
      </c>
      <c r="Q1143" t="s">
        <v>127</v>
      </c>
      <c r="R1143">
        <v>180</v>
      </c>
      <c r="W1143">
        <v>87.5</v>
      </c>
      <c r="X1143">
        <v>350</v>
      </c>
      <c r="Y1143">
        <v>24.67</v>
      </c>
      <c r="Z1143">
        <v>8.01</v>
      </c>
      <c r="AA1143">
        <v>33.22</v>
      </c>
      <c r="AB1143">
        <v>25.12</v>
      </c>
      <c r="AC1143" s="784">
        <v>22.593898362081077</v>
      </c>
      <c r="AD1143" s="1150"/>
      <c r="AE1143" s="1150"/>
      <c r="AF1143" s="1150"/>
      <c r="AG1143" s="1150"/>
      <c r="AH1143" s="1150"/>
      <c r="AI1143" s="1150"/>
      <c r="AJ1143" s="1150"/>
      <c r="AK1143" s="1150"/>
      <c r="AL1143" s="1150"/>
      <c r="AM1143" s="1150"/>
      <c r="AN1143" s="1150"/>
      <c r="AO1143" s="1150"/>
      <c r="AP1143" s="1150"/>
      <c r="AQ1143" s="1150"/>
      <c r="AR1143" s="1150">
        <v>0.30627625570776201</v>
      </c>
      <c r="AS1143" s="1150">
        <v>0.30722283105022802</v>
      </c>
    </row>
    <row r="1144" spans="1:45" x14ac:dyDescent="0.2">
      <c r="A1144">
        <v>64325</v>
      </c>
      <c r="B1144" t="s">
        <v>1871</v>
      </c>
      <c r="C1144" s="783">
        <v>44439</v>
      </c>
      <c r="D1144">
        <v>2021</v>
      </c>
      <c r="E1144" t="s">
        <v>2</v>
      </c>
      <c r="F1144" t="s">
        <v>15</v>
      </c>
      <c r="G1144" s="912">
        <v>32.274290999999998</v>
      </c>
      <c r="H1144" s="912">
        <v>-102.876411</v>
      </c>
      <c r="I1144" s="912">
        <v>5.5439860000000003</v>
      </c>
      <c r="J1144" t="s">
        <v>74</v>
      </c>
      <c r="K1144" t="s">
        <v>485</v>
      </c>
      <c r="L1144" s="912">
        <v>331</v>
      </c>
      <c r="M1144">
        <v>250</v>
      </c>
      <c r="N1144" s="912">
        <v>1.3240000000000001</v>
      </c>
      <c r="O1144" t="s">
        <v>127</v>
      </c>
      <c r="P1144" t="s">
        <v>470</v>
      </c>
      <c r="Q1144" t="s">
        <v>127</v>
      </c>
      <c r="R1144">
        <v>180</v>
      </c>
      <c r="Y1144">
        <v>66.69</v>
      </c>
      <c r="AA1144">
        <v>32.369999999999997</v>
      </c>
      <c r="AB1144">
        <v>24.6</v>
      </c>
      <c r="AC1144" s="784"/>
      <c r="AD1144" s="1150"/>
      <c r="AE1144" s="1150"/>
      <c r="AF1144" s="1150"/>
      <c r="AG1144" s="1150"/>
      <c r="AH1144" s="1150"/>
      <c r="AI1144" s="1150"/>
      <c r="AJ1144" s="1150"/>
      <c r="AK1144" s="1150"/>
      <c r="AL1144" s="1150"/>
      <c r="AM1144" s="1150"/>
      <c r="AN1144" s="1150"/>
      <c r="AO1144" s="1150"/>
      <c r="AP1144" s="1150"/>
      <c r="AQ1144" s="1150"/>
      <c r="AR1144" s="1150">
        <v>0.25327534246575301</v>
      </c>
      <c r="AS1144" s="1150">
        <v>0.306916438356164</v>
      </c>
    </row>
    <row r="1145" spans="1:45" x14ac:dyDescent="0.2">
      <c r="A1145">
        <v>62483</v>
      </c>
      <c r="B1145" t="s">
        <v>1872</v>
      </c>
      <c r="C1145" s="783">
        <v>44286</v>
      </c>
      <c r="D1145">
        <v>2021</v>
      </c>
      <c r="E1145" t="s">
        <v>2</v>
      </c>
      <c r="F1145" t="s">
        <v>15</v>
      </c>
      <c r="G1145" s="912">
        <v>31.172421</v>
      </c>
      <c r="H1145" s="912">
        <v>-103.107891</v>
      </c>
      <c r="I1145" s="912">
        <v>5.6039669999999999</v>
      </c>
      <c r="J1145" t="s">
        <v>74</v>
      </c>
      <c r="K1145" t="s">
        <v>479</v>
      </c>
      <c r="L1145" s="912">
        <v>344</v>
      </c>
      <c r="M1145">
        <v>255</v>
      </c>
      <c r="N1145" s="912">
        <v>1.3490196078431373</v>
      </c>
      <c r="O1145" t="s">
        <v>127</v>
      </c>
      <c r="P1145" t="s">
        <v>470</v>
      </c>
      <c r="Q1145" t="s">
        <v>127</v>
      </c>
      <c r="R1145">
        <v>180</v>
      </c>
      <c r="Y1145">
        <v>68.87</v>
      </c>
      <c r="AA1145">
        <v>41.59</v>
      </c>
      <c r="AB1145">
        <v>31.54</v>
      </c>
      <c r="AC1145" s="784"/>
      <c r="AD1145" s="1150"/>
      <c r="AE1145" s="1150"/>
      <c r="AF1145" s="1150"/>
      <c r="AG1145" s="1150"/>
      <c r="AH1145" s="1150"/>
      <c r="AI1145" s="1150"/>
      <c r="AJ1145" s="1150"/>
      <c r="AK1145" s="1150"/>
      <c r="AL1145" s="1150"/>
      <c r="AM1145" s="1150"/>
      <c r="AN1145" s="1150"/>
      <c r="AO1145" s="1150"/>
      <c r="AP1145" s="1150"/>
      <c r="AQ1145" s="1150"/>
      <c r="AR1145" s="1150">
        <v>0.2622741516698</v>
      </c>
      <c r="AS1145" s="1150">
        <v>0.242245948607753</v>
      </c>
    </row>
    <row r="1146" spans="1:45" x14ac:dyDescent="0.2">
      <c r="A1146">
        <v>62804</v>
      </c>
      <c r="B1146" t="s">
        <v>1873</v>
      </c>
      <c r="C1146" s="783">
        <v>44255</v>
      </c>
      <c r="D1146">
        <v>2021</v>
      </c>
      <c r="E1146" t="s">
        <v>2</v>
      </c>
      <c r="F1146" t="s">
        <v>15</v>
      </c>
      <c r="G1146" s="912">
        <v>31.035291000000001</v>
      </c>
      <c r="H1146" s="912">
        <v>-102.464591</v>
      </c>
      <c r="I1146" s="912">
        <v>5.5445529999999996</v>
      </c>
      <c r="J1146" t="s">
        <v>74</v>
      </c>
      <c r="K1146" t="s">
        <v>479</v>
      </c>
      <c r="L1146" s="912">
        <v>347</v>
      </c>
      <c r="M1146">
        <v>255</v>
      </c>
      <c r="N1146" s="912">
        <v>1.3607843137254902</v>
      </c>
      <c r="O1146" t="s">
        <v>127</v>
      </c>
      <c r="P1146" t="s">
        <v>470</v>
      </c>
      <c r="Q1146" t="s">
        <v>127</v>
      </c>
      <c r="R1146">
        <v>180</v>
      </c>
      <c r="Y1146">
        <v>57</v>
      </c>
      <c r="AC1146" s="784"/>
      <c r="AD1146" s="1150"/>
      <c r="AE1146" s="1150"/>
      <c r="AF1146" s="1150"/>
      <c r="AG1146" s="1150"/>
      <c r="AH1146" s="1150"/>
      <c r="AI1146" s="1150"/>
      <c r="AJ1146" s="1150"/>
      <c r="AK1146" s="1150"/>
      <c r="AL1146" s="1150"/>
      <c r="AM1146" s="1150"/>
      <c r="AN1146" s="1150"/>
      <c r="AO1146" s="1150"/>
      <c r="AP1146" s="1150"/>
      <c r="AQ1146" s="1150"/>
      <c r="AR1146" s="1150">
        <v>0.179706777688244</v>
      </c>
      <c r="AS1146" s="1150">
        <v>9.3552690482585701E-2</v>
      </c>
    </row>
    <row r="1147" spans="1:45" x14ac:dyDescent="0.2">
      <c r="A1147">
        <v>63320</v>
      </c>
      <c r="B1147" t="s">
        <v>1874</v>
      </c>
      <c r="C1147" s="783">
        <v>44561</v>
      </c>
      <c r="D1147">
        <v>2021</v>
      </c>
      <c r="E1147" t="s">
        <v>2</v>
      </c>
      <c r="F1147" t="s">
        <v>15</v>
      </c>
      <c r="G1147" s="912">
        <v>31.700381</v>
      </c>
      <c r="H1147" s="912">
        <v>-104.458101</v>
      </c>
      <c r="I1147" s="912">
        <v>5.6615820000000001</v>
      </c>
      <c r="J1147" t="s">
        <v>74</v>
      </c>
      <c r="K1147" t="s">
        <v>485</v>
      </c>
      <c r="L1147" s="912">
        <v>375</v>
      </c>
      <c r="M1147">
        <v>260</v>
      </c>
      <c r="N1147" s="912">
        <v>1.4423076923076923</v>
      </c>
      <c r="O1147" t="s">
        <v>127</v>
      </c>
      <c r="P1147" t="s">
        <v>470</v>
      </c>
      <c r="Q1147" t="s">
        <v>127</v>
      </c>
      <c r="R1147">
        <v>180</v>
      </c>
      <c r="Y1147">
        <v>67.33</v>
      </c>
      <c r="AA1147">
        <v>41.03</v>
      </c>
      <c r="AB1147">
        <v>30.67</v>
      </c>
      <c r="AC1147" s="784"/>
      <c r="AD1147" s="1150"/>
      <c r="AE1147" s="1150"/>
      <c r="AF1147" s="1150"/>
      <c r="AG1147" s="1150"/>
      <c r="AH1147" s="1150"/>
      <c r="AI1147" s="1150"/>
      <c r="AJ1147" s="1150"/>
      <c r="AK1147" s="1150"/>
      <c r="AL1147" s="1150"/>
      <c r="AM1147" s="1150"/>
      <c r="AN1147" s="1150"/>
      <c r="AO1147" s="1150"/>
      <c r="AP1147" s="1150"/>
      <c r="AQ1147" s="1150"/>
      <c r="AR1147" s="1150">
        <v>0.315674833157709</v>
      </c>
      <c r="AS1147" s="1150">
        <v>0.29425842992623802</v>
      </c>
    </row>
    <row r="1148" spans="1:45" x14ac:dyDescent="0.2">
      <c r="A1148">
        <v>63328</v>
      </c>
      <c r="B1148" t="s">
        <v>1875</v>
      </c>
      <c r="C1148" s="783">
        <v>44439</v>
      </c>
      <c r="D1148">
        <v>2021</v>
      </c>
      <c r="E1148" t="s">
        <v>2</v>
      </c>
      <c r="F1148" t="s">
        <v>15</v>
      </c>
      <c r="G1148" s="912">
        <v>32.770710999999999</v>
      </c>
      <c r="H1148" s="912">
        <v>-101.623621</v>
      </c>
      <c r="I1148" s="912">
        <v>5.3591899999999999</v>
      </c>
      <c r="J1148" t="s">
        <v>74</v>
      </c>
      <c r="K1148" t="s">
        <v>485</v>
      </c>
      <c r="L1148" s="912">
        <v>425</v>
      </c>
      <c r="M1148">
        <v>300</v>
      </c>
      <c r="N1148" s="912">
        <v>1.4166666666666667</v>
      </c>
      <c r="O1148" t="s">
        <v>127</v>
      </c>
      <c r="P1148" t="s">
        <v>470</v>
      </c>
      <c r="Q1148" t="s">
        <v>127</v>
      </c>
      <c r="R1148">
        <v>180</v>
      </c>
      <c r="Y1148">
        <v>67.87</v>
      </c>
      <c r="AA1148">
        <v>57.78</v>
      </c>
      <c r="AB1148">
        <v>41.41</v>
      </c>
      <c r="AC1148" s="784"/>
      <c r="AD1148" s="1150"/>
      <c r="AE1148" s="1150"/>
      <c r="AF1148" s="1150"/>
      <c r="AG1148" s="1150"/>
      <c r="AH1148" s="1150"/>
      <c r="AI1148" s="1150"/>
      <c r="AJ1148" s="1150"/>
      <c r="AK1148" s="1150"/>
      <c r="AL1148" s="1150"/>
      <c r="AM1148" s="1150"/>
      <c r="AN1148" s="1150"/>
      <c r="AO1148" s="1150"/>
      <c r="AP1148" s="1150"/>
      <c r="AQ1148" s="1150"/>
      <c r="AR1148" s="1150">
        <v>0.31107343987823399</v>
      </c>
      <c r="AS1148" s="1150">
        <v>0.31196385083713801</v>
      </c>
    </row>
    <row r="1149" spans="1:45" x14ac:dyDescent="0.2">
      <c r="A1149">
        <v>63255</v>
      </c>
      <c r="B1149" t="s">
        <v>1876</v>
      </c>
      <c r="C1149" s="783">
        <v>44439</v>
      </c>
      <c r="D1149">
        <v>2021</v>
      </c>
      <c r="E1149" t="s">
        <v>2</v>
      </c>
      <c r="F1149" t="s">
        <v>15</v>
      </c>
      <c r="G1149" s="912">
        <v>32.116388000000001</v>
      </c>
      <c r="H1149" s="912">
        <v>-102.528301</v>
      </c>
      <c r="I1149" s="912">
        <v>5.5191049999999997</v>
      </c>
      <c r="J1149" t="s">
        <v>74</v>
      </c>
      <c r="K1149" t="s">
        <v>479</v>
      </c>
      <c r="L1149" s="912">
        <v>562.80000000000007</v>
      </c>
      <c r="M1149">
        <v>420</v>
      </c>
      <c r="N1149" s="912">
        <v>1.34</v>
      </c>
      <c r="O1149" t="s">
        <v>127</v>
      </c>
      <c r="P1149" t="s">
        <v>470</v>
      </c>
      <c r="Q1149" t="s">
        <v>127</v>
      </c>
      <c r="R1149">
        <v>180</v>
      </c>
      <c r="S1149" t="s">
        <v>582</v>
      </c>
      <c r="T1149" t="s">
        <v>1205</v>
      </c>
      <c r="U1149" t="s">
        <v>2970</v>
      </c>
      <c r="V1149">
        <v>2021</v>
      </c>
      <c r="W1149">
        <v>40</v>
      </c>
      <c r="X1149">
        <v>40</v>
      </c>
      <c r="Y1149">
        <v>62.47</v>
      </c>
      <c r="AA1149">
        <v>40.43</v>
      </c>
      <c r="AB1149">
        <v>30.69</v>
      </c>
      <c r="AC1149" s="784"/>
      <c r="AD1149" s="1150"/>
      <c r="AE1149" s="1150"/>
      <c r="AF1149" s="1150"/>
      <c r="AG1149" s="1150"/>
      <c r="AH1149" s="1150"/>
      <c r="AI1149" s="1150"/>
      <c r="AJ1149" s="1150"/>
      <c r="AK1149" s="1150"/>
      <c r="AL1149" s="1150"/>
      <c r="AM1149" s="1150"/>
      <c r="AN1149" s="1150"/>
      <c r="AO1149" s="1150"/>
      <c r="AP1149" s="1150"/>
      <c r="AQ1149" s="1150"/>
      <c r="AR1149" s="1150">
        <v>0.25610703413785602</v>
      </c>
      <c r="AS1149" s="1150">
        <v>0.246970265275059</v>
      </c>
    </row>
    <row r="1150" spans="1:45" x14ac:dyDescent="0.2">
      <c r="A1150">
        <v>62974</v>
      </c>
      <c r="B1150" t="s">
        <v>2026</v>
      </c>
      <c r="C1150" s="783">
        <v>44865</v>
      </c>
      <c r="D1150">
        <v>2022</v>
      </c>
      <c r="E1150" t="s">
        <v>6</v>
      </c>
      <c r="F1150" t="s">
        <v>23</v>
      </c>
      <c r="G1150" s="912">
        <v>42.175203000000003</v>
      </c>
      <c r="H1150" s="912">
        <v>-71.793030000000002</v>
      </c>
      <c r="I1150" s="912">
        <v>3.8234859999999999</v>
      </c>
      <c r="J1150" t="s">
        <v>74</v>
      </c>
      <c r="K1150" t="s">
        <v>479</v>
      </c>
      <c r="L1150" s="912">
        <v>7.1352899999999995</v>
      </c>
      <c r="M1150">
        <v>5.0010000000000003</v>
      </c>
      <c r="N1150" s="912">
        <v>1.4267726454709055</v>
      </c>
      <c r="O1150" t="s">
        <v>486</v>
      </c>
      <c r="P1150" t="s">
        <v>486</v>
      </c>
      <c r="Q1150">
        <v>20</v>
      </c>
      <c r="R1150">
        <v>180</v>
      </c>
      <c r="S1150" t="s">
        <v>582</v>
      </c>
      <c r="T1150" t="s">
        <v>2766</v>
      </c>
      <c r="U1150" t="s">
        <v>2970</v>
      </c>
      <c r="V1150">
        <v>2022</v>
      </c>
      <c r="W1150">
        <v>3.76</v>
      </c>
      <c r="X1150">
        <v>8.0464000000000002</v>
      </c>
      <c r="Y1150">
        <v>29.93</v>
      </c>
      <c r="Z1150">
        <v>3.2</v>
      </c>
      <c r="AC1150" s="784"/>
      <c r="AD1150" s="1150"/>
      <c r="AE1150" s="1150"/>
      <c r="AF1150" s="1150"/>
      <c r="AG1150" s="1150"/>
      <c r="AH1150" s="1150"/>
      <c r="AI1150" s="1150"/>
      <c r="AJ1150" s="1150"/>
      <c r="AK1150" s="1150"/>
      <c r="AL1150" s="1150"/>
      <c r="AM1150" s="1150"/>
      <c r="AN1150" s="1150"/>
      <c r="AO1150" s="1150"/>
      <c r="AP1150" s="1150"/>
      <c r="AQ1150" s="1150"/>
      <c r="AR1150" s="1150"/>
      <c r="AS1150" s="1150">
        <v>0.17905094780130701</v>
      </c>
    </row>
    <row r="1151" spans="1:45" x14ac:dyDescent="0.2">
      <c r="A1151">
        <v>64726</v>
      </c>
      <c r="B1151" t="s">
        <v>2027</v>
      </c>
      <c r="C1151" s="783">
        <v>44834</v>
      </c>
      <c r="D1151">
        <v>2022</v>
      </c>
      <c r="E1151" t="s">
        <v>6</v>
      </c>
      <c r="F1151" t="s">
        <v>23</v>
      </c>
      <c r="G1151" s="912">
        <v>42.384751000000001</v>
      </c>
      <c r="H1151" s="912">
        <v>-72.708081000000007</v>
      </c>
      <c r="I1151" s="912">
        <v>3.8108059999999999</v>
      </c>
      <c r="J1151" t="s">
        <v>74</v>
      </c>
      <c r="K1151" t="s">
        <v>479</v>
      </c>
      <c r="L1151" s="912">
        <v>7.9659999999999993</v>
      </c>
      <c r="M1151">
        <v>5.0010000000000003</v>
      </c>
      <c r="N1151" s="912">
        <v>1.5928814237152567</v>
      </c>
      <c r="O1151" t="s">
        <v>486</v>
      </c>
      <c r="P1151" t="s">
        <v>486</v>
      </c>
      <c r="Q1151">
        <v>0</v>
      </c>
      <c r="R1151">
        <v>180</v>
      </c>
      <c r="S1151" t="s">
        <v>582</v>
      </c>
      <c r="T1151" t="s">
        <v>1205</v>
      </c>
      <c r="U1151" t="s">
        <v>2971</v>
      </c>
      <c r="V1151">
        <v>2022</v>
      </c>
      <c r="W1151">
        <v>3.6</v>
      </c>
      <c r="X1151">
        <v>7.2</v>
      </c>
      <c r="Y1151">
        <v>30.05</v>
      </c>
      <c r="Z1151">
        <v>3.12</v>
      </c>
      <c r="AA1151">
        <v>85.8</v>
      </c>
      <c r="AB1151">
        <v>62.38</v>
      </c>
      <c r="AC1151" s="784"/>
      <c r="AD1151" s="1150"/>
      <c r="AE1151" s="1150"/>
      <c r="AF1151" s="1150"/>
      <c r="AG1151" s="1150"/>
      <c r="AH1151" s="1150"/>
      <c r="AI1151" s="1150"/>
      <c r="AJ1151" s="1150"/>
      <c r="AK1151" s="1150"/>
      <c r="AL1151" s="1150"/>
      <c r="AM1151" s="1150"/>
      <c r="AN1151" s="1150"/>
      <c r="AO1151" s="1150"/>
      <c r="AP1151" s="1150"/>
      <c r="AQ1151" s="1150"/>
      <c r="AR1151" s="1150"/>
      <c r="AS1151" s="1150">
        <v>0.191285943724497</v>
      </c>
    </row>
    <row r="1152" spans="1:45" x14ac:dyDescent="0.2">
      <c r="A1152">
        <v>64727</v>
      </c>
      <c r="B1152" t="s">
        <v>2028</v>
      </c>
      <c r="C1152" s="783">
        <v>44804</v>
      </c>
      <c r="D1152">
        <v>2022</v>
      </c>
      <c r="E1152" t="s">
        <v>6</v>
      </c>
      <c r="F1152" t="s">
        <v>23</v>
      </c>
      <c r="G1152" s="912">
        <v>41.591710999999997</v>
      </c>
      <c r="H1152" s="912">
        <v>-71.096421000000007</v>
      </c>
      <c r="I1152" s="912">
        <v>3.896728</v>
      </c>
      <c r="J1152" t="s">
        <v>74</v>
      </c>
      <c r="K1152" t="s">
        <v>485</v>
      </c>
      <c r="L1152" s="912">
        <v>7.2108900000000009</v>
      </c>
      <c r="M1152">
        <v>5.0010000000000003</v>
      </c>
      <c r="N1152" s="912">
        <v>1.441889622075585</v>
      </c>
      <c r="O1152" t="s">
        <v>486</v>
      </c>
      <c r="P1152" t="s">
        <v>486</v>
      </c>
      <c r="Q1152">
        <v>25</v>
      </c>
      <c r="R1152">
        <v>180</v>
      </c>
      <c r="S1152" t="s">
        <v>582</v>
      </c>
      <c r="T1152" t="s">
        <v>553</v>
      </c>
      <c r="U1152" t="s">
        <v>2971</v>
      </c>
      <c r="V1152">
        <v>2022</v>
      </c>
      <c r="W1152">
        <v>2.99</v>
      </c>
      <c r="X1152">
        <v>8.06</v>
      </c>
      <c r="Y1152">
        <v>29.95</v>
      </c>
      <c r="Z1152">
        <v>3.27</v>
      </c>
      <c r="AA1152">
        <v>132.72</v>
      </c>
      <c r="AB1152">
        <v>95.78</v>
      </c>
      <c r="AC1152" s="784"/>
      <c r="AD1152" s="1150"/>
      <c r="AE1152" s="1150"/>
      <c r="AF1152" s="1150"/>
      <c r="AG1152" s="1150"/>
      <c r="AH1152" s="1150"/>
      <c r="AI1152" s="1150"/>
      <c r="AJ1152" s="1150"/>
      <c r="AK1152" s="1150"/>
      <c r="AL1152" s="1150"/>
      <c r="AM1152" s="1150"/>
      <c r="AN1152" s="1150"/>
      <c r="AO1152" s="1150"/>
      <c r="AP1152" s="1150"/>
      <c r="AQ1152" s="1150"/>
      <c r="AR1152" s="1150"/>
      <c r="AS1152" s="1150">
        <v>0.121322767409988</v>
      </c>
    </row>
    <row r="1153" spans="1:45" x14ac:dyDescent="0.2">
      <c r="A1153">
        <v>65015</v>
      </c>
      <c r="B1153" t="s">
        <v>2029</v>
      </c>
      <c r="C1153" s="783">
        <v>44592</v>
      </c>
      <c r="D1153">
        <v>2022</v>
      </c>
      <c r="E1153" t="s">
        <v>6</v>
      </c>
      <c r="F1153" t="s">
        <v>23</v>
      </c>
      <c r="G1153" s="912">
        <v>42.011623</v>
      </c>
      <c r="H1153" s="912">
        <v>-71.760490000000004</v>
      </c>
      <c r="I1153" s="912">
        <v>3.8127119999999999</v>
      </c>
      <c r="J1153" t="s">
        <v>74</v>
      </c>
      <c r="K1153" t="s">
        <v>479</v>
      </c>
      <c r="L1153" s="912">
        <v>8.73</v>
      </c>
      <c r="M1153">
        <v>5.0010000000000003</v>
      </c>
      <c r="N1153" s="912">
        <v>1.7456508698260347</v>
      </c>
      <c r="O1153" t="s">
        <v>486</v>
      </c>
      <c r="P1153" t="s">
        <v>486</v>
      </c>
      <c r="Q1153">
        <v>20</v>
      </c>
      <c r="R1153">
        <v>180</v>
      </c>
      <c r="S1153" t="s">
        <v>582</v>
      </c>
      <c r="T1153" t="s">
        <v>1205</v>
      </c>
      <c r="U1153" t="s">
        <v>2971</v>
      </c>
      <c r="V1153">
        <v>2022</v>
      </c>
      <c r="W1153">
        <v>3.84</v>
      </c>
      <c r="X1153">
        <v>12.88</v>
      </c>
      <c r="Y1153">
        <v>30.06</v>
      </c>
      <c r="Z1153">
        <v>4.07</v>
      </c>
      <c r="AA1153">
        <v>122.78</v>
      </c>
      <c r="AB1153">
        <v>87.66</v>
      </c>
      <c r="AC1153" s="784"/>
      <c r="AD1153" s="1150"/>
      <c r="AE1153" s="1150"/>
      <c r="AF1153" s="1150"/>
      <c r="AG1153" s="1150"/>
      <c r="AH1153" s="1150"/>
      <c r="AI1153" s="1150"/>
      <c r="AJ1153" s="1150"/>
      <c r="AK1153" s="1150"/>
      <c r="AL1153" s="1150"/>
      <c r="AM1153" s="1150"/>
      <c r="AN1153" s="1150"/>
      <c r="AO1153" s="1150"/>
      <c r="AP1153" s="1150"/>
      <c r="AQ1153" s="1150"/>
      <c r="AR1153" s="1150"/>
      <c r="AS1153" s="1150">
        <v>0.16115498361514899</v>
      </c>
    </row>
    <row r="1154" spans="1:45" x14ac:dyDescent="0.2">
      <c r="A1154">
        <v>65459</v>
      </c>
      <c r="B1154" t="s">
        <v>2030</v>
      </c>
      <c r="C1154" s="783">
        <v>44926</v>
      </c>
      <c r="D1154">
        <v>2022</v>
      </c>
      <c r="E1154" t="s">
        <v>5</v>
      </c>
      <c r="F1154" t="s">
        <v>30</v>
      </c>
      <c r="G1154" s="912">
        <v>43.19088</v>
      </c>
      <c r="H1154" s="912">
        <v>-76.389757000000003</v>
      </c>
      <c r="I1154" s="912">
        <v>3.70296</v>
      </c>
      <c r="J1154" t="s">
        <v>74</v>
      </c>
      <c r="K1154" t="s">
        <v>479</v>
      </c>
      <c r="L1154" s="912">
        <v>6.7</v>
      </c>
      <c r="M1154">
        <v>5.0010000000000003</v>
      </c>
      <c r="N1154" s="912">
        <v>1.339732053589282</v>
      </c>
      <c r="O1154" t="s">
        <v>127</v>
      </c>
      <c r="P1154" t="s">
        <v>470</v>
      </c>
      <c r="Q1154" t="s">
        <v>127</v>
      </c>
      <c r="R1154">
        <v>180</v>
      </c>
      <c r="Y1154">
        <v>26.01</v>
      </c>
      <c r="Z1154">
        <v>10.9</v>
      </c>
      <c r="AA1154">
        <v>84.14</v>
      </c>
      <c r="AB1154">
        <v>60.79</v>
      </c>
      <c r="AC1154" s="784"/>
      <c r="AD1154" s="1150"/>
      <c r="AE1154" s="1150"/>
      <c r="AF1154" s="1150"/>
      <c r="AG1154" s="1150"/>
      <c r="AH1154" s="1150"/>
      <c r="AI1154" s="1150"/>
      <c r="AJ1154" s="1150"/>
      <c r="AK1154" s="1150"/>
      <c r="AL1154" s="1150"/>
      <c r="AM1154" s="1150"/>
      <c r="AN1154" s="1150"/>
      <c r="AO1154" s="1150"/>
      <c r="AP1154" s="1150"/>
      <c r="AQ1154" s="1150"/>
      <c r="AR1154" s="1150"/>
      <c r="AS1154" s="1150"/>
    </row>
    <row r="1155" spans="1:45" x14ac:dyDescent="0.2">
      <c r="A1155">
        <v>66180</v>
      </c>
      <c r="B1155" t="s">
        <v>2179</v>
      </c>
      <c r="C1155" s="783">
        <v>44926</v>
      </c>
      <c r="D1155">
        <v>2022</v>
      </c>
      <c r="E1155" t="s">
        <v>6</v>
      </c>
      <c r="F1155" t="s">
        <v>23</v>
      </c>
      <c r="G1155" s="912">
        <v>42.20008</v>
      </c>
      <c r="H1155" s="912">
        <v>-72.481539999999995</v>
      </c>
      <c r="I1155" s="912">
        <v>3.7736109999999998</v>
      </c>
      <c r="J1155" t="s">
        <v>74</v>
      </c>
      <c r="K1155" t="s">
        <v>479</v>
      </c>
      <c r="L1155" s="912">
        <v>7.9</v>
      </c>
      <c r="M1155">
        <v>5.0010000000000003</v>
      </c>
      <c r="N1155" s="912">
        <v>1.5796840631873625</v>
      </c>
      <c r="O1155" t="s">
        <v>127</v>
      </c>
      <c r="P1155" t="s">
        <v>470</v>
      </c>
      <c r="Q1155" t="s">
        <v>127</v>
      </c>
      <c r="R1155">
        <v>180</v>
      </c>
      <c r="S1155" t="s">
        <v>582</v>
      </c>
      <c r="T1155" t="s">
        <v>1205</v>
      </c>
      <c r="U1155" t="s">
        <v>2971</v>
      </c>
      <c r="V1155">
        <v>2022</v>
      </c>
      <c r="W1155">
        <v>5</v>
      </c>
      <c r="X1155">
        <v>3.5</v>
      </c>
      <c r="Y1155">
        <v>30.52</v>
      </c>
      <c r="Z1155">
        <v>4.04</v>
      </c>
      <c r="AC1155" s="784"/>
      <c r="AD1155" s="1150"/>
      <c r="AE1155" s="1150"/>
      <c r="AF1155" s="1150"/>
      <c r="AG1155" s="1150"/>
      <c r="AH1155" s="1150"/>
      <c r="AI1155" s="1150"/>
      <c r="AJ1155" s="1150"/>
      <c r="AK1155" s="1150"/>
      <c r="AL1155" s="1150"/>
      <c r="AM1155" s="1150"/>
      <c r="AN1155" s="1150"/>
      <c r="AO1155" s="1150"/>
      <c r="AP1155" s="1150"/>
      <c r="AQ1155" s="1150"/>
      <c r="AR1155" s="1150"/>
      <c r="AS1155" s="1150"/>
    </row>
    <row r="1156" spans="1:45" x14ac:dyDescent="0.2">
      <c r="A1156">
        <v>66181</v>
      </c>
      <c r="B1156" t="s">
        <v>2178</v>
      </c>
      <c r="C1156" s="783">
        <v>44895</v>
      </c>
      <c r="D1156">
        <v>2022</v>
      </c>
      <c r="E1156" t="s">
        <v>6</v>
      </c>
      <c r="F1156" t="s">
        <v>23</v>
      </c>
      <c r="G1156" s="912">
        <v>42.281680999999999</v>
      </c>
      <c r="H1156" s="912">
        <v>-72.677491000000003</v>
      </c>
      <c r="I1156" s="912">
        <v>3.7949299999999999</v>
      </c>
      <c r="J1156" t="s">
        <v>74</v>
      </c>
      <c r="K1156" t="s">
        <v>479</v>
      </c>
      <c r="L1156" s="912">
        <v>6.4</v>
      </c>
      <c r="M1156">
        <v>5.0010000000000003</v>
      </c>
      <c r="N1156" s="912">
        <v>1.279744051189762</v>
      </c>
      <c r="O1156" t="s">
        <v>127</v>
      </c>
      <c r="P1156" t="s">
        <v>470</v>
      </c>
      <c r="Q1156" t="s">
        <v>127</v>
      </c>
      <c r="R1156">
        <v>180</v>
      </c>
      <c r="S1156" t="s">
        <v>582</v>
      </c>
      <c r="T1156" t="s">
        <v>1205</v>
      </c>
      <c r="U1156" t="s">
        <v>2971</v>
      </c>
      <c r="V1156">
        <v>2022</v>
      </c>
      <c r="W1156">
        <v>5</v>
      </c>
      <c r="X1156">
        <v>7.8</v>
      </c>
      <c r="Y1156">
        <v>30.42</v>
      </c>
      <c r="Z1156">
        <v>3.85</v>
      </c>
      <c r="AC1156" s="784"/>
      <c r="AD1156" s="1150"/>
      <c r="AE1156" s="1150"/>
      <c r="AF1156" s="1150"/>
      <c r="AG1156" s="1150"/>
      <c r="AH1156" s="1150"/>
      <c r="AI1156" s="1150"/>
      <c r="AJ1156" s="1150"/>
      <c r="AK1156" s="1150"/>
      <c r="AL1156" s="1150"/>
      <c r="AM1156" s="1150"/>
      <c r="AN1156" s="1150"/>
      <c r="AO1156" s="1150"/>
      <c r="AP1156" s="1150"/>
      <c r="AQ1156" s="1150"/>
      <c r="AR1156" s="1150"/>
      <c r="AS1156" s="1150">
        <v>0.101920255218362</v>
      </c>
    </row>
    <row r="1157" spans="1:45" x14ac:dyDescent="0.2">
      <c r="A1157">
        <v>66501</v>
      </c>
      <c r="B1157" t="s">
        <v>2187</v>
      </c>
      <c r="C1157" s="783">
        <v>44651</v>
      </c>
      <c r="D1157">
        <v>2022</v>
      </c>
      <c r="E1157" t="s">
        <v>5</v>
      </c>
      <c r="F1157" t="s">
        <v>30</v>
      </c>
      <c r="G1157" s="912">
        <v>43.147447999999997</v>
      </c>
      <c r="H1157" s="912">
        <v>-76.086770000000001</v>
      </c>
      <c r="I1157" s="912">
        <v>3.6983619999999999</v>
      </c>
      <c r="J1157" t="s">
        <v>74</v>
      </c>
      <c r="K1157" t="s">
        <v>479</v>
      </c>
      <c r="L1157" s="912">
        <v>7.7</v>
      </c>
      <c r="M1157">
        <v>5.0010000000000003</v>
      </c>
      <c r="N1157" s="912">
        <v>1.5396920615876823</v>
      </c>
      <c r="O1157" t="s">
        <v>486</v>
      </c>
      <c r="P1157" t="s">
        <v>486</v>
      </c>
      <c r="Q1157">
        <v>20</v>
      </c>
      <c r="R1157">
        <v>180</v>
      </c>
      <c r="S1157" t="s">
        <v>582</v>
      </c>
      <c r="T1157" t="s">
        <v>1205</v>
      </c>
      <c r="U1157" t="s">
        <v>2971</v>
      </c>
      <c r="V1157">
        <v>2022</v>
      </c>
      <c r="W1157">
        <v>5</v>
      </c>
      <c r="X1157">
        <v>20</v>
      </c>
      <c r="Y1157">
        <v>25.54</v>
      </c>
      <c r="Z1157">
        <v>10.93</v>
      </c>
      <c r="AA1157">
        <v>39.35</v>
      </c>
      <c r="AB1157">
        <v>32.42</v>
      </c>
      <c r="AC1157" s="784"/>
      <c r="AD1157" s="1150"/>
      <c r="AE1157" s="1150"/>
      <c r="AF1157" s="1150"/>
      <c r="AG1157" s="1150"/>
      <c r="AH1157" s="1150"/>
      <c r="AI1157" s="1150"/>
      <c r="AJ1157" s="1150"/>
      <c r="AK1157" s="1150"/>
      <c r="AL1157" s="1150"/>
      <c r="AM1157" s="1150"/>
      <c r="AN1157" s="1150"/>
      <c r="AO1157" s="1150"/>
      <c r="AP1157" s="1150"/>
      <c r="AQ1157" s="1150"/>
      <c r="AR1157" s="1150"/>
      <c r="AS1157" s="1150">
        <v>0.16962360952467001</v>
      </c>
    </row>
    <row r="1158" spans="1:45" x14ac:dyDescent="0.2">
      <c r="A1158">
        <v>66503</v>
      </c>
      <c r="B1158" t="s">
        <v>2188</v>
      </c>
      <c r="C1158" s="783">
        <v>44651</v>
      </c>
      <c r="D1158">
        <v>2022</v>
      </c>
      <c r="E1158" t="s">
        <v>5</v>
      </c>
      <c r="F1158" t="s">
        <v>30</v>
      </c>
      <c r="G1158" s="912">
        <v>43.151268999999999</v>
      </c>
      <c r="H1158" s="912">
        <v>-76.088790000000003</v>
      </c>
      <c r="I1158" s="912">
        <v>3.6983619999999999</v>
      </c>
      <c r="J1158" t="s">
        <v>74</v>
      </c>
      <c r="K1158" t="s">
        <v>479</v>
      </c>
      <c r="L1158" s="912">
        <v>7.6</v>
      </c>
      <c r="M1158">
        <v>5.0010000000000003</v>
      </c>
      <c r="N1158" s="912">
        <v>1.5196960607878423</v>
      </c>
      <c r="O1158" t="s">
        <v>486</v>
      </c>
      <c r="P1158" t="s">
        <v>486</v>
      </c>
      <c r="Q1158">
        <v>20</v>
      </c>
      <c r="R1158">
        <v>180</v>
      </c>
      <c r="S1158" t="s">
        <v>582</v>
      </c>
      <c r="T1158" t="s">
        <v>1205</v>
      </c>
      <c r="U1158" t="s">
        <v>2971</v>
      </c>
      <c r="V1158">
        <v>2022</v>
      </c>
      <c r="W1158">
        <v>5</v>
      </c>
      <c r="X1158">
        <v>20</v>
      </c>
      <c r="Y1158">
        <v>25.53</v>
      </c>
      <c r="Z1158">
        <v>10.92</v>
      </c>
      <c r="AA1158">
        <v>43.32</v>
      </c>
      <c r="AB1158">
        <v>35.64</v>
      </c>
      <c r="AC1158" s="784"/>
      <c r="AD1158" s="1150"/>
      <c r="AE1158" s="1150"/>
      <c r="AF1158" s="1150"/>
      <c r="AG1158" s="1150"/>
      <c r="AH1158" s="1150"/>
      <c r="AI1158" s="1150"/>
      <c r="AJ1158" s="1150"/>
      <c r="AK1158" s="1150"/>
      <c r="AL1158" s="1150"/>
      <c r="AM1158" s="1150"/>
      <c r="AN1158" s="1150"/>
      <c r="AO1158" s="1150"/>
      <c r="AP1158" s="1150"/>
      <c r="AQ1158" s="1150"/>
      <c r="AR1158" s="1150"/>
      <c r="AS1158" s="1150">
        <v>0.15312006091932201</v>
      </c>
    </row>
    <row r="1159" spans="1:45" x14ac:dyDescent="0.2">
      <c r="A1159">
        <v>65069</v>
      </c>
      <c r="B1159" t="s">
        <v>2031</v>
      </c>
      <c r="C1159" s="783">
        <v>44772</v>
      </c>
      <c r="D1159">
        <v>2022</v>
      </c>
      <c r="E1159" t="s">
        <v>4</v>
      </c>
      <c r="F1159" t="s">
        <v>48</v>
      </c>
      <c r="G1159" s="912">
        <v>39.043762000000001</v>
      </c>
      <c r="H1159" s="912">
        <v>-87.135983999999993</v>
      </c>
      <c r="I1159" s="912">
        <v>4.069083</v>
      </c>
      <c r="J1159" t="s">
        <v>74</v>
      </c>
      <c r="K1159" t="s">
        <v>479</v>
      </c>
      <c r="L1159" s="912">
        <v>7.2</v>
      </c>
      <c r="M1159">
        <v>5.4</v>
      </c>
      <c r="N1159" s="912">
        <v>1.3333333333333333</v>
      </c>
      <c r="O1159" t="s">
        <v>127</v>
      </c>
      <c r="P1159" t="s">
        <v>470</v>
      </c>
      <c r="Q1159" t="s">
        <v>127</v>
      </c>
      <c r="R1159">
        <v>180</v>
      </c>
      <c r="Y1159">
        <v>34.1</v>
      </c>
      <c r="Z1159">
        <v>13.97</v>
      </c>
      <c r="AA1159">
        <v>70.08</v>
      </c>
      <c r="AB1159">
        <v>50.34</v>
      </c>
      <c r="AC1159" s="784"/>
      <c r="AD1159" s="1150"/>
      <c r="AE1159" s="1150"/>
      <c r="AF1159" s="1150"/>
      <c r="AG1159" s="1150"/>
      <c r="AH1159" s="1150"/>
      <c r="AI1159" s="1150"/>
      <c r="AJ1159" s="1150"/>
      <c r="AK1159" s="1150"/>
      <c r="AL1159" s="1150"/>
      <c r="AM1159" s="1150"/>
      <c r="AN1159" s="1150"/>
      <c r="AO1159" s="1150"/>
      <c r="AP1159" s="1150"/>
      <c r="AQ1159" s="1150"/>
      <c r="AR1159" s="1150"/>
      <c r="AS1159" s="1150">
        <v>0.22355403348554001</v>
      </c>
    </row>
    <row r="1160" spans="1:45" x14ac:dyDescent="0.2">
      <c r="A1160">
        <v>66331</v>
      </c>
      <c r="B1160" t="s">
        <v>2032</v>
      </c>
      <c r="C1160" s="783">
        <v>44804</v>
      </c>
      <c r="D1160">
        <v>2022</v>
      </c>
      <c r="E1160" t="s">
        <v>7</v>
      </c>
      <c r="F1160" t="s">
        <v>28</v>
      </c>
      <c r="G1160" s="912">
        <v>36.837710999999999</v>
      </c>
      <c r="H1160" s="912">
        <v>-120.31441</v>
      </c>
      <c r="I1160" s="912">
        <v>5.2441839999999997</v>
      </c>
      <c r="J1160" t="s">
        <v>74</v>
      </c>
      <c r="K1160" t="s">
        <v>479</v>
      </c>
      <c r="L1160" s="912">
        <v>5.8</v>
      </c>
      <c r="M1160">
        <v>5.4</v>
      </c>
      <c r="N1160" s="912">
        <v>1.074074074074074</v>
      </c>
      <c r="O1160" t="s">
        <v>127</v>
      </c>
      <c r="P1160" t="s">
        <v>470</v>
      </c>
      <c r="Q1160" t="s">
        <v>127</v>
      </c>
      <c r="R1160">
        <v>180</v>
      </c>
      <c r="Y1160">
        <v>-5.41</v>
      </c>
      <c r="Z1160">
        <v>5.87</v>
      </c>
      <c r="AA1160">
        <v>62.34</v>
      </c>
      <c r="AB1160">
        <v>44.6</v>
      </c>
      <c r="AC1160" s="784"/>
      <c r="AD1160" s="1150"/>
      <c r="AE1160" s="1150"/>
      <c r="AF1160" s="1150"/>
      <c r="AG1160" s="1150"/>
      <c r="AH1160" s="1150"/>
      <c r="AI1160" s="1150"/>
      <c r="AJ1160" s="1150"/>
      <c r="AK1160" s="1150"/>
      <c r="AL1160" s="1150"/>
      <c r="AM1160" s="1150"/>
      <c r="AN1160" s="1150"/>
      <c r="AO1160" s="1150"/>
      <c r="AP1160" s="1150"/>
      <c r="AQ1160" s="1150"/>
      <c r="AR1160" s="1150"/>
      <c r="AS1160" s="1150">
        <v>0.21306866226957499</v>
      </c>
    </row>
    <row r="1161" spans="1:45" x14ac:dyDescent="0.2">
      <c r="A1161">
        <v>66742</v>
      </c>
      <c r="B1161" t="s">
        <v>2765</v>
      </c>
      <c r="C1161" s="783">
        <v>44926</v>
      </c>
      <c r="D1161">
        <v>2022</v>
      </c>
      <c r="E1161" t="s">
        <v>4</v>
      </c>
      <c r="F1161" t="s">
        <v>31</v>
      </c>
      <c r="G1161" s="912">
        <v>47.522620000000003</v>
      </c>
      <c r="H1161" s="912">
        <v>-92.178399999999996</v>
      </c>
      <c r="I1161" s="912">
        <v>3.5836269999999999</v>
      </c>
      <c r="J1161" t="s">
        <v>74</v>
      </c>
      <c r="K1161" t="s">
        <v>479</v>
      </c>
      <c r="L1161" s="912">
        <v>5.9</v>
      </c>
      <c r="M1161">
        <v>5.6</v>
      </c>
      <c r="N1161" s="912">
        <v>1.0535714285714286</v>
      </c>
      <c r="O1161" t="s">
        <v>127</v>
      </c>
      <c r="P1161" t="s">
        <v>470</v>
      </c>
      <c r="Q1161" t="s">
        <v>127</v>
      </c>
      <c r="R1161">
        <v>180</v>
      </c>
      <c r="Y1161">
        <v>37.44</v>
      </c>
      <c r="Z1161">
        <v>16.899999999999999</v>
      </c>
      <c r="AA1161">
        <v>81.55</v>
      </c>
      <c r="AB1161">
        <v>58.22</v>
      </c>
      <c r="AC1161" s="784"/>
      <c r="AD1161" s="1150"/>
      <c r="AE1161" s="1150"/>
      <c r="AF1161" s="1150"/>
      <c r="AG1161" s="1150"/>
      <c r="AH1161" s="1150"/>
      <c r="AI1161" s="1150"/>
      <c r="AJ1161" s="1150"/>
      <c r="AK1161" s="1150"/>
      <c r="AL1161" s="1150"/>
      <c r="AM1161" s="1150"/>
      <c r="AN1161" s="1150"/>
      <c r="AO1161" s="1150"/>
      <c r="AP1161" s="1150"/>
      <c r="AQ1161" s="1150"/>
      <c r="AR1161" s="1150"/>
      <c r="AS1161" s="1150">
        <v>0.163690476190476</v>
      </c>
    </row>
    <row r="1162" spans="1:45" x14ac:dyDescent="0.2">
      <c r="A1162">
        <v>67490</v>
      </c>
      <c r="B1162" t="s">
        <v>2764</v>
      </c>
      <c r="C1162" s="783">
        <v>44926</v>
      </c>
      <c r="D1162">
        <v>2022</v>
      </c>
      <c r="E1162" t="s">
        <v>1</v>
      </c>
      <c r="F1162" t="s">
        <v>262</v>
      </c>
      <c r="G1162" s="912">
        <v>38.831940847261002</v>
      </c>
      <c r="H1162" s="912">
        <v>-76.976254012422103</v>
      </c>
      <c r="I1162" s="912">
        <v>4.1530909999999999</v>
      </c>
      <c r="J1162" t="s">
        <v>74</v>
      </c>
      <c r="K1162" t="s">
        <v>479</v>
      </c>
      <c r="L1162" s="912">
        <v>8.3000000000000007</v>
      </c>
      <c r="M1162">
        <v>5.6</v>
      </c>
      <c r="N1162" s="912">
        <v>1.4821428571428574</v>
      </c>
      <c r="O1162" t="s">
        <v>486</v>
      </c>
      <c r="P1162" t="s">
        <v>486</v>
      </c>
      <c r="Q1162">
        <v>20</v>
      </c>
      <c r="R1162">
        <v>180</v>
      </c>
      <c r="AC1162" s="784"/>
      <c r="AD1162" s="1150"/>
      <c r="AE1162" s="1150"/>
      <c r="AF1162" s="1150"/>
      <c r="AG1162" s="1150"/>
      <c r="AH1162" s="1150"/>
      <c r="AI1162" s="1150"/>
      <c r="AJ1162" s="1150"/>
      <c r="AK1162" s="1150"/>
      <c r="AL1162" s="1150"/>
      <c r="AM1162" s="1150"/>
      <c r="AN1162" s="1150"/>
      <c r="AO1162" s="1150"/>
      <c r="AP1162" s="1150"/>
      <c r="AQ1162" s="1150"/>
      <c r="AR1162" s="1150"/>
      <c r="AS1162" s="1150"/>
    </row>
    <row r="1163" spans="1:45" x14ac:dyDescent="0.2">
      <c r="A1163">
        <v>65163</v>
      </c>
      <c r="B1163" t="s">
        <v>2033</v>
      </c>
      <c r="C1163" s="783">
        <v>44865</v>
      </c>
      <c r="D1163">
        <v>2022</v>
      </c>
      <c r="E1163" t="s">
        <v>5</v>
      </c>
      <c r="F1163" t="s">
        <v>30</v>
      </c>
      <c r="G1163" s="912">
        <v>42.433881</v>
      </c>
      <c r="H1163" s="912">
        <v>-73.813130999999998</v>
      </c>
      <c r="I1163" s="912">
        <v>3.7933949999999999</v>
      </c>
      <c r="J1163" t="s">
        <v>74</v>
      </c>
      <c r="K1163" t="s">
        <v>479</v>
      </c>
      <c r="L1163" s="912">
        <v>6.3751999999999995</v>
      </c>
      <c r="M1163">
        <v>5.625</v>
      </c>
      <c r="N1163" s="912">
        <v>1.1333688888888889</v>
      </c>
      <c r="O1163" t="s">
        <v>486</v>
      </c>
      <c r="P1163" t="s">
        <v>486</v>
      </c>
      <c r="Q1163">
        <v>30</v>
      </c>
      <c r="R1163">
        <v>180</v>
      </c>
      <c r="Y1163">
        <v>28.69</v>
      </c>
      <c r="Z1163">
        <v>8.1300000000000008</v>
      </c>
      <c r="AA1163">
        <v>48.72</v>
      </c>
      <c r="AB1163">
        <v>37.42</v>
      </c>
      <c r="AC1163" s="784"/>
      <c r="AD1163" s="1150"/>
      <c r="AE1163" s="1150"/>
      <c r="AF1163" s="1150"/>
      <c r="AG1163" s="1150"/>
      <c r="AH1163" s="1150"/>
      <c r="AI1163" s="1150"/>
      <c r="AJ1163" s="1150"/>
      <c r="AK1163" s="1150"/>
      <c r="AL1163" s="1150"/>
      <c r="AM1163" s="1150"/>
      <c r="AN1163" s="1150"/>
      <c r="AO1163" s="1150"/>
      <c r="AP1163" s="1150"/>
      <c r="AQ1163" s="1150"/>
      <c r="AR1163" s="1150"/>
      <c r="AS1163" s="1150">
        <v>0.151496702181633</v>
      </c>
    </row>
    <row r="1164" spans="1:45" x14ac:dyDescent="0.2">
      <c r="A1164">
        <v>65726</v>
      </c>
      <c r="B1164" t="s">
        <v>2034</v>
      </c>
      <c r="C1164" s="783">
        <v>44651</v>
      </c>
      <c r="D1164">
        <v>2022</v>
      </c>
      <c r="E1164" t="s">
        <v>4</v>
      </c>
      <c r="F1164" t="s">
        <v>32</v>
      </c>
      <c r="G1164" s="912">
        <v>38.890697000000003</v>
      </c>
      <c r="H1164" s="912">
        <v>-91.423220000000001</v>
      </c>
      <c r="I1164" s="912">
        <v>4.218337</v>
      </c>
      <c r="J1164" t="s">
        <v>74</v>
      </c>
      <c r="K1164" t="s">
        <v>479</v>
      </c>
      <c r="L1164" s="912">
        <v>6.5</v>
      </c>
      <c r="M1164">
        <v>5.7</v>
      </c>
      <c r="N1164" s="912">
        <v>1.1403508771929824</v>
      </c>
      <c r="O1164" t="s">
        <v>127</v>
      </c>
      <c r="P1164" t="s">
        <v>470</v>
      </c>
      <c r="Q1164" t="s">
        <v>127</v>
      </c>
      <c r="R1164">
        <v>180</v>
      </c>
      <c r="Y1164">
        <v>32.700000000000003</v>
      </c>
      <c r="Z1164">
        <v>15.38</v>
      </c>
      <c r="AA1164">
        <v>58.86</v>
      </c>
      <c r="AB1164">
        <v>42.34</v>
      </c>
      <c r="AC1164" s="784"/>
      <c r="AD1164" s="1150"/>
      <c r="AE1164" s="1150"/>
      <c r="AF1164" s="1150"/>
      <c r="AG1164" s="1150"/>
      <c r="AH1164" s="1150"/>
      <c r="AI1164" s="1150"/>
      <c r="AJ1164" s="1150"/>
      <c r="AK1164" s="1150"/>
      <c r="AL1164" s="1150"/>
      <c r="AM1164" s="1150"/>
      <c r="AN1164" s="1150"/>
      <c r="AO1164" s="1150"/>
      <c r="AP1164" s="1150"/>
      <c r="AQ1164" s="1150"/>
      <c r="AR1164" s="1150"/>
      <c r="AS1164" s="1150">
        <v>0.22428502763758701</v>
      </c>
    </row>
    <row r="1165" spans="1:45" x14ac:dyDescent="0.2">
      <c r="A1165">
        <v>66339</v>
      </c>
      <c r="B1165" t="s">
        <v>2035</v>
      </c>
      <c r="C1165" s="783">
        <v>44926</v>
      </c>
      <c r="D1165">
        <v>2022</v>
      </c>
      <c r="E1165" t="s">
        <v>4</v>
      </c>
      <c r="F1165" t="s">
        <v>31</v>
      </c>
      <c r="G1165" s="912">
        <v>46.397199999999998</v>
      </c>
      <c r="H1165" s="912">
        <v>-94.147480999999999</v>
      </c>
      <c r="I1165" s="912">
        <v>3.7275100000000001</v>
      </c>
      <c r="J1165" t="s">
        <v>74</v>
      </c>
      <c r="K1165" t="s">
        <v>479</v>
      </c>
      <c r="L1165" s="912">
        <v>6.5</v>
      </c>
      <c r="M1165">
        <v>5.8</v>
      </c>
      <c r="N1165" s="912">
        <v>1.1206896551724139</v>
      </c>
      <c r="O1165" t="s">
        <v>127</v>
      </c>
      <c r="P1165" t="s">
        <v>470</v>
      </c>
      <c r="Q1165" t="s">
        <v>127</v>
      </c>
      <c r="R1165">
        <v>180</v>
      </c>
      <c r="Y1165">
        <v>38.64</v>
      </c>
      <c r="Z1165">
        <v>16.899999999999999</v>
      </c>
      <c r="AA1165">
        <v>50.53</v>
      </c>
      <c r="AB1165">
        <v>37.14</v>
      </c>
      <c r="AC1165" s="784"/>
      <c r="AD1165" s="1150"/>
      <c r="AE1165" s="1150"/>
      <c r="AF1165" s="1150"/>
      <c r="AG1165" s="1150"/>
      <c r="AH1165" s="1150"/>
      <c r="AI1165" s="1150"/>
      <c r="AJ1165" s="1150"/>
      <c r="AK1165" s="1150"/>
      <c r="AL1165" s="1150"/>
      <c r="AM1165" s="1150"/>
      <c r="AN1165" s="1150"/>
      <c r="AO1165" s="1150"/>
      <c r="AP1165" s="1150"/>
      <c r="AQ1165" s="1150"/>
      <c r="AR1165" s="1150"/>
      <c r="AS1165" s="1150">
        <v>0.205499133994646</v>
      </c>
    </row>
    <row r="1166" spans="1:45" x14ac:dyDescent="0.2">
      <c r="A1166">
        <v>66584</v>
      </c>
      <c r="B1166" t="s">
        <v>2036</v>
      </c>
      <c r="C1166" s="783">
        <v>44926</v>
      </c>
      <c r="D1166">
        <v>2022</v>
      </c>
      <c r="E1166" t="s">
        <v>6</v>
      </c>
      <c r="F1166" t="s">
        <v>269</v>
      </c>
      <c r="G1166" s="912">
        <v>41.409039999999997</v>
      </c>
      <c r="H1166" s="912">
        <v>-71.839129999999997</v>
      </c>
      <c r="I1166" s="912">
        <v>3.9114249999999999</v>
      </c>
      <c r="J1166" t="s">
        <v>74</v>
      </c>
      <c r="K1166" t="s">
        <v>479</v>
      </c>
      <c r="L1166" s="912">
        <v>8.6999999999999993</v>
      </c>
      <c r="M1166">
        <v>6.5</v>
      </c>
      <c r="N1166" s="912">
        <v>1.3384615384615384</v>
      </c>
      <c r="O1166" t="s">
        <v>486</v>
      </c>
      <c r="P1166" t="s">
        <v>486</v>
      </c>
      <c r="Q1166" t="s">
        <v>62</v>
      </c>
      <c r="R1166">
        <v>180</v>
      </c>
      <c r="Y1166">
        <v>29.85</v>
      </c>
      <c r="Z1166">
        <v>3.21</v>
      </c>
      <c r="AA1166">
        <v>84.26</v>
      </c>
      <c r="AB1166">
        <v>60.97</v>
      </c>
      <c r="AC1166" s="784"/>
      <c r="AD1166" s="1150"/>
      <c r="AE1166" s="1150"/>
      <c r="AF1166" s="1150"/>
      <c r="AG1166" s="1150"/>
      <c r="AH1166" s="1150"/>
      <c r="AI1166" s="1150"/>
      <c r="AJ1166" s="1150"/>
      <c r="AK1166" s="1150"/>
      <c r="AL1166" s="1150"/>
      <c r="AM1166" s="1150"/>
      <c r="AN1166" s="1150"/>
      <c r="AO1166" s="1150"/>
      <c r="AP1166" s="1150"/>
      <c r="AQ1166" s="1150"/>
      <c r="AR1166" s="1150"/>
      <c r="AS1166" s="1150">
        <v>0.17226905514576701</v>
      </c>
    </row>
    <row r="1167" spans="1:45" x14ac:dyDescent="0.2">
      <c r="A1167">
        <v>65387</v>
      </c>
      <c r="B1167" t="s">
        <v>2037</v>
      </c>
      <c r="C1167" s="783">
        <v>44772</v>
      </c>
      <c r="D1167">
        <v>2022</v>
      </c>
      <c r="E1167" t="s">
        <v>1</v>
      </c>
      <c r="F1167" t="s">
        <v>24</v>
      </c>
      <c r="G1167" s="912">
        <v>40.616841000000001</v>
      </c>
      <c r="H1167" s="912">
        <v>-75.155660999999995</v>
      </c>
      <c r="I1167" s="912">
        <v>3.9320140000000001</v>
      </c>
      <c r="J1167" t="s">
        <v>74</v>
      </c>
      <c r="K1167" t="s">
        <v>479</v>
      </c>
      <c r="L1167" s="912">
        <v>8</v>
      </c>
      <c r="M1167">
        <v>6.7</v>
      </c>
      <c r="N1167" s="912">
        <v>1.1940298507462686</v>
      </c>
      <c r="O1167" t="s">
        <v>486</v>
      </c>
      <c r="P1167" t="s">
        <v>486</v>
      </c>
      <c r="Q1167">
        <v>10</v>
      </c>
      <c r="R1167">
        <v>180</v>
      </c>
      <c r="Y1167">
        <v>24.18</v>
      </c>
      <c r="AA1167">
        <v>103.98</v>
      </c>
      <c r="AB1167">
        <v>73.48</v>
      </c>
      <c r="AC1167" s="784"/>
      <c r="AD1167" s="1150"/>
      <c r="AE1167" s="1150"/>
      <c r="AF1167" s="1150"/>
      <c r="AG1167" s="1150"/>
      <c r="AH1167" s="1150"/>
      <c r="AI1167" s="1150"/>
      <c r="AJ1167" s="1150"/>
      <c r="AK1167" s="1150"/>
      <c r="AL1167" s="1150"/>
      <c r="AM1167" s="1150"/>
      <c r="AN1167" s="1150"/>
      <c r="AO1167" s="1150"/>
      <c r="AP1167" s="1150"/>
      <c r="AQ1167" s="1150"/>
      <c r="AR1167" s="1150"/>
      <c r="AS1167" s="1150">
        <v>0.166768895249778</v>
      </c>
    </row>
    <row r="1168" spans="1:45" x14ac:dyDescent="0.2">
      <c r="A1168">
        <v>64249</v>
      </c>
      <c r="B1168" t="s">
        <v>2038</v>
      </c>
      <c r="C1168" s="783">
        <v>44742</v>
      </c>
      <c r="D1168">
        <v>2022</v>
      </c>
      <c r="E1168" t="s">
        <v>1</v>
      </c>
      <c r="F1168" t="s">
        <v>48</v>
      </c>
      <c r="G1168" s="912">
        <v>40.084968000000003</v>
      </c>
      <c r="H1168" s="912">
        <v>-85.746545999999995</v>
      </c>
      <c r="I1168" s="912">
        <v>3.9625819999999998</v>
      </c>
      <c r="J1168" t="s">
        <v>74</v>
      </c>
      <c r="K1168" t="s">
        <v>479</v>
      </c>
      <c r="L1168" s="912">
        <v>8.8000000000000007</v>
      </c>
      <c r="M1168">
        <v>6.8</v>
      </c>
      <c r="N1168" s="912">
        <v>1.2941176470588236</v>
      </c>
      <c r="O1168" t="s">
        <v>127</v>
      </c>
      <c r="P1168" t="s">
        <v>470</v>
      </c>
      <c r="Q1168" t="s">
        <v>127</v>
      </c>
      <c r="R1168">
        <v>180</v>
      </c>
      <c r="Y1168">
        <v>36.01</v>
      </c>
      <c r="AA1168">
        <v>68.28</v>
      </c>
      <c r="AB1168">
        <v>49.02</v>
      </c>
      <c r="AC1168" s="784"/>
      <c r="AD1168" s="1150"/>
      <c r="AE1168" s="1150"/>
      <c r="AF1168" s="1150"/>
      <c r="AG1168" s="1150"/>
      <c r="AH1168" s="1150"/>
      <c r="AI1168" s="1150"/>
      <c r="AJ1168" s="1150"/>
      <c r="AK1168" s="1150"/>
      <c r="AL1168" s="1150"/>
      <c r="AM1168" s="1150"/>
      <c r="AN1168" s="1150"/>
      <c r="AO1168" s="1150"/>
      <c r="AP1168" s="1150"/>
      <c r="AQ1168" s="1150"/>
      <c r="AR1168" s="1150"/>
      <c r="AS1168" s="1150">
        <v>0.22455009401020601</v>
      </c>
    </row>
    <row r="1169" spans="1:45" x14ac:dyDescent="0.2">
      <c r="A1169">
        <v>65086</v>
      </c>
      <c r="B1169" t="s">
        <v>2039</v>
      </c>
      <c r="C1169" s="783">
        <v>44895</v>
      </c>
      <c r="D1169">
        <v>2022</v>
      </c>
      <c r="E1169" t="s">
        <v>4</v>
      </c>
      <c r="F1169" t="s">
        <v>48</v>
      </c>
      <c r="G1169" s="912">
        <v>41.463030000000003</v>
      </c>
      <c r="H1169" s="912">
        <v>-86.163499999999999</v>
      </c>
      <c r="I1169" s="912">
        <v>3.853532</v>
      </c>
      <c r="J1169" t="s">
        <v>74</v>
      </c>
      <c r="K1169" t="s">
        <v>479</v>
      </c>
      <c r="L1169" s="912">
        <v>9</v>
      </c>
      <c r="M1169">
        <v>6.8</v>
      </c>
      <c r="N1169" s="912">
        <v>1.3235294117647058</v>
      </c>
      <c r="O1169" t="s">
        <v>127</v>
      </c>
      <c r="P1169" t="s">
        <v>470</v>
      </c>
      <c r="Q1169" t="s">
        <v>127</v>
      </c>
      <c r="R1169">
        <v>180</v>
      </c>
      <c r="Y1169">
        <v>34.26</v>
      </c>
      <c r="Z1169">
        <v>16.68</v>
      </c>
      <c r="AA1169">
        <v>86.28</v>
      </c>
      <c r="AB1169">
        <v>61.19</v>
      </c>
      <c r="AC1169" s="784"/>
      <c r="AD1169" s="1150"/>
      <c r="AE1169" s="1150"/>
      <c r="AF1169" s="1150"/>
      <c r="AG1169" s="1150"/>
      <c r="AH1169" s="1150"/>
      <c r="AI1169" s="1150"/>
      <c r="AJ1169" s="1150"/>
      <c r="AK1169" s="1150"/>
      <c r="AL1169" s="1150"/>
      <c r="AM1169" s="1150"/>
      <c r="AN1169" s="1150"/>
      <c r="AO1169" s="1150"/>
      <c r="AP1169" s="1150"/>
      <c r="AQ1169" s="1150"/>
      <c r="AR1169" s="1150"/>
      <c r="AS1169" s="1150">
        <v>0.21209374160623101</v>
      </c>
    </row>
    <row r="1170" spans="1:45" x14ac:dyDescent="0.2">
      <c r="A1170">
        <v>65641</v>
      </c>
      <c r="B1170" t="s">
        <v>2040</v>
      </c>
      <c r="C1170" s="783">
        <v>44926</v>
      </c>
      <c r="D1170">
        <v>2022</v>
      </c>
      <c r="E1170" t="s">
        <v>73</v>
      </c>
      <c r="F1170" t="s">
        <v>263</v>
      </c>
      <c r="G1170" s="912">
        <v>36.445891000000003</v>
      </c>
      <c r="H1170" s="912">
        <v>-88.327701000000005</v>
      </c>
      <c r="I1170" s="912">
        <v>4.2803500000000003</v>
      </c>
      <c r="J1170" t="s">
        <v>74</v>
      </c>
      <c r="K1170" t="s">
        <v>485</v>
      </c>
      <c r="L1170" s="912">
        <v>9.5</v>
      </c>
      <c r="M1170">
        <v>6.8</v>
      </c>
      <c r="N1170" s="912">
        <v>1.3970588235294119</v>
      </c>
      <c r="O1170" t="s">
        <v>127</v>
      </c>
      <c r="P1170" t="s">
        <v>470</v>
      </c>
      <c r="Q1170" t="s">
        <v>127</v>
      </c>
      <c r="R1170">
        <v>178</v>
      </c>
      <c r="Y1170">
        <v>31.14</v>
      </c>
      <c r="Z1170">
        <v>35.49</v>
      </c>
      <c r="AA1170">
        <v>39.65</v>
      </c>
      <c r="AB1170">
        <v>30.79</v>
      </c>
      <c r="AC1170" s="784"/>
      <c r="AD1170" s="1150"/>
      <c r="AE1170" s="1150"/>
      <c r="AF1170" s="1150"/>
      <c r="AG1170" s="1150"/>
      <c r="AH1170" s="1150"/>
      <c r="AI1170" s="1150"/>
      <c r="AJ1170" s="1150"/>
      <c r="AK1170" s="1150"/>
      <c r="AL1170" s="1150"/>
      <c r="AM1170" s="1150"/>
      <c r="AN1170" s="1150"/>
      <c r="AO1170" s="1150"/>
      <c r="AP1170" s="1150"/>
      <c r="AQ1170" s="1150"/>
      <c r="AR1170" s="1150"/>
      <c r="AS1170" s="1150">
        <v>0.21313456889605101</v>
      </c>
    </row>
    <row r="1171" spans="1:45" x14ac:dyDescent="0.2">
      <c r="A1171">
        <v>64068</v>
      </c>
      <c r="B1171" t="s">
        <v>2041</v>
      </c>
      <c r="C1171" s="783">
        <v>44742</v>
      </c>
      <c r="D1171">
        <v>2022</v>
      </c>
      <c r="E1171" t="s">
        <v>6</v>
      </c>
      <c r="F1171" t="s">
        <v>436</v>
      </c>
      <c r="G1171" s="912">
        <v>44.540680999999999</v>
      </c>
      <c r="H1171" s="912">
        <v>-68.364621</v>
      </c>
      <c r="I1171" s="912">
        <v>3.7121400000000002</v>
      </c>
      <c r="J1171" t="s">
        <v>74</v>
      </c>
      <c r="K1171" t="s">
        <v>479</v>
      </c>
      <c r="L1171" s="912">
        <v>10.159000000000001</v>
      </c>
      <c r="M1171">
        <v>7</v>
      </c>
      <c r="N1171" s="912">
        <v>1.4512857142857143</v>
      </c>
      <c r="O1171" t="s">
        <v>486</v>
      </c>
      <c r="P1171" t="s">
        <v>486</v>
      </c>
      <c r="Q1171">
        <v>25</v>
      </c>
      <c r="R1171">
        <v>180</v>
      </c>
      <c r="Y1171">
        <v>30.71</v>
      </c>
      <c r="Z1171">
        <v>2.78</v>
      </c>
      <c r="AA1171">
        <v>53.29</v>
      </c>
      <c r="AB1171">
        <v>40.840000000000003</v>
      </c>
      <c r="AC1171" s="784"/>
      <c r="AD1171" s="1150"/>
      <c r="AE1171" s="1150"/>
      <c r="AF1171" s="1150"/>
      <c r="AG1171" s="1150"/>
      <c r="AH1171" s="1150"/>
      <c r="AI1171" s="1150"/>
      <c r="AJ1171" s="1150"/>
      <c r="AK1171" s="1150"/>
      <c r="AL1171" s="1150"/>
      <c r="AM1171" s="1150"/>
      <c r="AN1171" s="1150"/>
      <c r="AO1171" s="1150"/>
      <c r="AP1171" s="1150"/>
      <c r="AQ1171" s="1150"/>
      <c r="AR1171" s="1150"/>
      <c r="AS1171" s="1150"/>
    </row>
    <row r="1172" spans="1:45" x14ac:dyDescent="0.2">
      <c r="A1172">
        <v>64069</v>
      </c>
      <c r="B1172" t="s">
        <v>2042</v>
      </c>
      <c r="C1172" s="783">
        <v>44772</v>
      </c>
      <c r="D1172">
        <v>2022</v>
      </c>
      <c r="E1172" t="s">
        <v>6</v>
      </c>
      <c r="F1172" t="s">
        <v>436</v>
      </c>
      <c r="G1172" s="912">
        <v>44.561110999999997</v>
      </c>
      <c r="H1172" s="912">
        <v>-69.593260999999998</v>
      </c>
      <c r="I1172" s="912">
        <v>3.6871160000000001</v>
      </c>
      <c r="J1172" t="s">
        <v>74</v>
      </c>
      <c r="K1172" t="s">
        <v>479</v>
      </c>
      <c r="L1172" s="912">
        <v>10.6</v>
      </c>
      <c r="M1172">
        <v>7</v>
      </c>
      <c r="N1172" s="912">
        <v>1.5142857142857142</v>
      </c>
      <c r="O1172" t="s">
        <v>486</v>
      </c>
      <c r="P1172" t="s">
        <v>486</v>
      </c>
      <c r="Q1172">
        <v>25</v>
      </c>
      <c r="R1172">
        <v>180</v>
      </c>
      <c r="Y1172">
        <v>30.79</v>
      </c>
      <c r="Z1172">
        <v>3.02</v>
      </c>
      <c r="AA1172">
        <v>52.61</v>
      </c>
      <c r="AB1172">
        <v>40.729999999999997</v>
      </c>
      <c r="AC1172" s="784"/>
      <c r="AD1172" s="1150"/>
      <c r="AE1172" s="1150"/>
      <c r="AF1172" s="1150"/>
      <c r="AG1172" s="1150"/>
      <c r="AH1172" s="1150"/>
      <c r="AI1172" s="1150"/>
      <c r="AJ1172" s="1150"/>
      <c r="AK1172" s="1150"/>
      <c r="AL1172" s="1150"/>
      <c r="AM1172" s="1150"/>
      <c r="AN1172" s="1150"/>
      <c r="AO1172" s="1150"/>
      <c r="AP1172" s="1150"/>
      <c r="AQ1172" s="1150"/>
      <c r="AR1172" s="1150"/>
      <c r="AS1172" s="1150">
        <v>0.17754403131115401</v>
      </c>
    </row>
    <row r="1173" spans="1:45" x14ac:dyDescent="0.2">
      <c r="A1173">
        <v>64070</v>
      </c>
      <c r="B1173" t="s">
        <v>2043</v>
      </c>
      <c r="C1173" s="783">
        <v>44742</v>
      </c>
      <c r="D1173">
        <v>2022</v>
      </c>
      <c r="E1173" t="s">
        <v>6</v>
      </c>
      <c r="F1173" t="s">
        <v>436</v>
      </c>
      <c r="G1173" s="912">
        <v>44.540751</v>
      </c>
      <c r="H1173" s="912">
        <v>-68.364340999999996</v>
      </c>
      <c r="I1173" s="912">
        <v>3.7121400000000002</v>
      </c>
      <c r="J1173" t="s">
        <v>74</v>
      </c>
      <c r="K1173" t="s">
        <v>479</v>
      </c>
      <c r="L1173" s="912">
        <v>10.159000000000001</v>
      </c>
      <c r="M1173">
        <v>7</v>
      </c>
      <c r="N1173" s="912">
        <v>1.4512857142857143</v>
      </c>
      <c r="O1173" t="s">
        <v>486</v>
      </c>
      <c r="P1173" t="s">
        <v>486</v>
      </c>
      <c r="Q1173">
        <v>25</v>
      </c>
      <c r="R1173">
        <v>180</v>
      </c>
      <c r="Y1173">
        <v>30.71</v>
      </c>
      <c r="Z1173">
        <v>2.78</v>
      </c>
      <c r="AA1173">
        <v>49.39</v>
      </c>
      <c r="AB1173">
        <v>38.28</v>
      </c>
      <c r="AC1173" s="784"/>
      <c r="AD1173" s="1150"/>
      <c r="AE1173" s="1150"/>
      <c r="AF1173" s="1150"/>
      <c r="AG1173" s="1150"/>
      <c r="AH1173" s="1150"/>
      <c r="AI1173" s="1150"/>
      <c r="AJ1173" s="1150"/>
      <c r="AK1173" s="1150"/>
      <c r="AL1173" s="1150"/>
      <c r="AM1173" s="1150"/>
      <c r="AN1173" s="1150"/>
      <c r="AO1173" s="1150"/>
      <c r="AP1173" s="1150"/>
      <c r="AQ1173" s="1150"/>
      <c r="AR1173" s="1150"/>
      <c r="AS1173" s="1150"/>
    </row>
    <row r="1174" spans="1:45" x14ac:dyDescent="0.2">
      <c r="A1174">
        <v>64986</v>
      </c>
      <c r="B1174" t="s">
        <v>2044</v>
      </c>
      <c r="C1174" s="783">
        <v>44592</v>
      </c>
      <c r="D1174">
        <v>2022</v>
      </c>
      <c r="E1174" t="s">
        <v>4</v>
      </c>
      <c r="F1174" t="s">
        <v>1575</v>
      </c>
      <c r="G1174" s="912">
        <v>42.720840000000003</v>
      </c>
      <c r="H1174" s="912">
        <v>-93.206090000000003</v>
      </c>
      <c r="I1174" s="912">
        <v>3.906434</v>
      </c>
      <c r="J1174" t="s">
        <v>74</v>
      </c>
      <c r="K1174" t="s">
        <v>479</v>
      </c>
      <c r="L1174" s="912">
        <v>9.1</v>
      </c>
      <c r="M1174">
        <v>7</v>
      </c>
      <c r="N1174" s="912">
        <v>1.3</v>
      </c>
      <c r="O1174" t="s">
        <v>127</v>
      </c>
      <c r="P1174" t="s">
        <v>470</v>
      </c>
      <c r="Q1174" t="s">
        <v>127</v>
      </c>
      <c r="R1174">
        <v>180</v>
      </c>
      <c r="Y1174">
        <v>31.68</v>
      </c>
      <c r="Z1174">
        <v>15.03</v>
      </c>
      <c r="AA1174">
        <v>62.4</v>
      </c>
      <c r="AB1174">
        <v>45.22</v>
      </c>
      <c r="AC1174" s="784"/>
      <c r="AD1174" s="1150"/>
      <c r="AE1174" s="1150"/>
      <c r="AF1174" s="1150"/>
      <c r="AG1174" s="1150"/>
      <c r="AH1174" s="1150"/>
      <c r="AI1174" s="1150"/>
      <c r="AJ1174" s="1150"/>
      <c r="AK1174" s="1150"/>
      <c r="AL1174" s="1150"/>
      <c r="AM1174" s="1150"/>
      <c r="AN1174" s="1150"/>
      <c r="AO1174" s="1150"/>
      <c r="AP1174" s="1150"/>
      <c r="AQ1174" s="1150"/>
      <c r="AR1174" s="1150"/>
      <c r="AS1174" s="1150">
        <v>0.22242335290280399</v>
      </c>
    </row>
    <row r="1175" spans="1:45" x14ac:dyDescent="0.2">
      <c r="A1175">
        <v>65968</v>
      </c>
      <c r="B1175" t="s">
        <v>2045</v>
      </c>
      <c r="C1175" s="783">
        <v>44592</v>
      </c>
      <c r="D1175">
        <v>2022</v>
      </c>
      <c r="E1175" t="s">
        <v>4</v>
      </c>
      <c r="F1175" t="s">
        <v>417</v>
      </c>
      <c r="G1175" s="912">
        <v>45.608361000000002</v>
      </c>
      <c r="H1175" s="912">
        <v>-89.442391000000001</v>
      </c>
      <c r="I1175" s="912">
        <v>3.698639</v>
      </c>
      <c r="J1175" t="s">
        <v>74</v>
      </c>
      <c r="K1175" t="s">
        <v>479</v>
      </c>
      <c r="L1175" s="912">
        <v>9.3940000000000001</v>
      </c>
      <c r="M1175">
        <v>7.5</v>
      </c>
      <c r="N1175" s="912">
        <v>1.2525333333333333</v>
      </c>
      <c r="O1175" t="s">
        <v>127</v>
      </c>
      <c r="P1175" t="s">
        <v>470</v>
      </c>
      <c r="Q1175" t="s">
        <v>127</v>
      </c>
      <c r="R1175">
        <v>180</v>
      </c>
      <c r="Y1175">
        <v>38.94</v>
      </c>
      <c r="Z1175">
        <v>14.99</v>
      </c>
      <c r="AA1175">
        <v>50.46</v>
      </c>
      <c r="AB1175">
        <v>37.659999999999997</v>
      </c>
      <c r="AC1175" s="784"/>
      <c r="AD1175" s="1150"/>
      <c r="AE1175" s="1150"/>
      <c r="AF1175" s="1150"/>
      <c r="AG1175" s="1150"/>
      <c r="AH1175" s="1150"/>
      <c r="AI1175" s="1150"/>
      <c r="AJ1175" s="1150"/>
      <c r="AK1175" s="1150"/>
      <c r="AL1175" s="1150"/>
      <c r="AM1175" s="1150"/>
      <c r="AN1175" s="1150"/>
      <c r="AO1175" s="1150"/>
      <c r="AP1175" s="1150"/>
      <c r="AQ1175" s="1150"/>
      <c r="AR1175" s="1150"/>
      <c r="AS1175" s="1150">
        <v>0.200730593607305</v>
      </c>
    </row>
    <row r="1176" spans="1:45" x14ac:dyDescent="0.2">
      <c r="A1176">
        <v>66247</v>
      </c>
      <c r="B1176" t="s">
        <v>2046</v>
      </c>
      <c r="C1176" s="783">
        <v>44742</v>
      </c>
      <c r="D1176">
        <v>2022</v>
      </c>
      <c r="E1176" t="s">
        <v>72</v>
      </c>
      <c r="F1176" t="s">
        <v>46</v>
      </c>
      <c r="G1176" s="912">
        <v>38.663372000000003</v>
      </c>
      <c r="H1176" s="912">
        <v>-107.9967</v>
      </c>
      <c r="I1176" s="912">
        <v>4.9846130000000004</v>
      </c>
      <c r="J1176" t="s">
        <v>74</v>
      </c>
      <c r="K1176" t="s">
        <v>479</v>
      </c>
      <c r="L1176" s="912">
        <v>10</v>
      </c>
      <c r="M1176">
        <v>7.8</v>
      </c>
      <c r="N1176" s="912">
        <v>1.2820512820512822</v>
      </c>
      <c r="O1176" t="s">
        <v>127</v>
      </c>
      <c r="P1176" t="s">
        <v>470</v>
      </c>
      <c r="Q1176" t="s">
        <v>127</v>
      </c>
      <c r="R1176">
        <v>179</v>
      </c>
      <c r="Y1176">
        <v>22.71</v>
      </c>
      <c r="Z1176">
        <v>17.690000000000001</v>
      </c>
      <c r="AA1176">
        <v>40.130000000000003</v>
      </c>
      <c r="AB1176">
        <v>29.82</v>
      </c>
      <c r="AC1176" s="784"/>
      <c r="AD1176" s="1150"/>
      <c r="AE1176" s="1150"/>
      <c r="AF1176" s="1150"/>
      <c r="AG1176" s="1150"/>
      <c r="AH1176" s="1150"/>
      <c r="AI1176" s="1150"/>
      <c r="AJ1176" s="1150"/>
      <c r="AK1176" s="1150"/>
      <c r="AL1176" s="1150"/>
      <c r="AM1176" s="1150"/>
      <c r="AN1176" s="1150"/>
      <c r="AO1176" s="1150"/>
      <c r="AP1176" s="1150"/>
      <c r="AQ1176" s="1150"/>
      <c r="AR1176" s="1150"/>
      <c r="AS1176" s="1150">
        <v>0.23811614565039199</v>
      </c>
    </row>
    <row r="1177" spans="1:45" x14ac:dyDescent="0.2">
      <c r="A1177">
        <v>64780</v>
      </c>
      <c r="B1177" t="s">
        <v>2047</v>
      </c>
      <c r="C1177" s="783">
        <v>44651</v>
      </c>
      <c r="D1177">
        <v>2022</v>
      </c>
      <c r="E1177" t="s">
        <v>4</v>
      </c>
      <c r="F1177" t="s">
        <v>417</v>
      </c>
      <c r="G1177" s="912">
        <v>43.061481000000001</v>
      </c>
      <c r="H1177" s="912">
        <v>-89.257920999999996</v>
      </c>
      <c r="I1177" s="912">
        <v>3.867686</v>
      </c>
      <c r="J1177" t="s">
        <v>74</v>
      </c>
      <c r="K1177" t="s">
        <v>479</v>
      </c>
      <c r="L1177" s="912">
        <v>11.6</v>
      </c>
      <c r="M1177">
        <v>8</v>
      </c>
      <c r="N1177" s="912">
        <v>1.45</v>
      </c>
      <c r="O1177" t="s">
        <v>127</v>
      </c>
      <c r="P1177" t="s">
        <v>470</v>
      </c>
      <c r="Q1177" t="s">
        <v>127</v>
      </c>
      <c r="R1177">
        <v>180</v>
      </c>
      <c r="Y1177">
        <v>33.58</v>
      </c>
      <c r="Z1177">
        <v>14.05</v>
      </c>
      <c r="AA1177">
        <v>56.86</v>
      </c>
      <c r="AB1177">
        <v>42.12</v>
      </c>
      <c r="AC1177" s="784"/>
      <c r="AD1177" s="1150"/>
      <c r="AE1177" s="1150"/>
      <c r="AF1177" s="1150"/>
      <c r="AG1177" s="1150"/>
      <c r="AH1177" s="1150"/>
      <c r="AI1177" s="1150"/>
      <c r="AJ1177" s="1150"/>
      <c r="AK1177" s="1150"/>
      <c r="AL1177" s="1150"/>
      <c r="AM1177" s="1150"/>
      <c r="AN1177" s="1150"/>
      <c r="AO1177" s="1150"/>
      <c r="AP1177" s="1150"/>
      <c r="AQ1177" s="1150"/>
      <c r="AR1177" s="1150"/>
      <c r="AS1177" s="1150">
        <v>0.219934360730593</v>
      </c>
    </row>
    <row r="1178" spans="1:45" x14ac:dyDescent="0.2">
      <c r="A1178">
        <v>64982</v>
      </c>
      <c r="B1178" t="s">
        <v>2048</v>
      </c>
      <c r="C1178" s="783">
        <v>44651</v>
      </c>
      <c r="D1178">
        <v>2022</v>
      </c>
      <c r="E1178" t="s">
        <v>3</v>
      </c>
      <c r="F1178" t="s">
        <v>32</v>
      </c>
      <c r="G1178" s="912">
        <v>36.785338000000003</v>
      </c>
      <c r="H1178" s="912">
        <v>-91.867400000000004</v>
      </c>
      <c r="I1178" s="912">
        <v>4.3422799999999997</v>
      </c>
      <c r="J1178" t="s">
        <v>74</v>
      </c>
      <c r="K1178" t="s">
        <v>479</v>
      </c>
      <c r="L1178" s="912">
        <v>10.8</v>
      </c>
      <c r="M1178">
        <v>8</v>
      </c>
      <c r="N1178" s="912">
        <v>1.35</v>
      </c>
      <c r="O1178" t="s">
        <v>486</v>
      </c>
      <c r="P1178" t="s">
        <v>486</v>
      </c>
      <c r="Q1178">
        <v>25</v>
      </c>
      <c r="R1178">
        <v>180</v>
      </c>
      <c r="Y1178">
        <v>35.74</v>
      </c>
      <c r="Z1178">
        <v>22.23</v>
      </c>
      <c r="AA1178">
        <v>42.52</v>
      </c>
      <c r="AB1178">
        <v>32.35</v>
      </c>
      <c r="AC1178" s="784"/>
      <c r="AD1178" s="1150"/>
      <c r="AE1178" s="1150"/>
      <c r="AF1178" s="1150"/>
      <c r="AG1178" s="1150"/>
      <c r="AH1178" s="1150"/>
      <c r="AI1178" s="1150"/>
      <c r="AJ1178" s="1150"/>
      <c r="AK1178" s="1150"/>
      <c r="AL1178" s="1150"/>
      <c r="AM1178" s="1150"/>
      <c r="AN1178" s="1150"/>
      <c r="AO1178" s="1150"/>
      <c r="AP1178" s="1150"/>
      <c r="AQ1178" s="1150"/>
      <c r="AR1178" s="1150"/>
      <c r="AS1178" s="1150">
        <v>0.22103310502283099</v>
      </c>
    </row>
    <row r="1179" spans="1:45" x14ac:dyDescent="0.2">
      <c r="A1179">
        <v>62233</v>
      </c>
      <c r="B1179" t="s">
        <v>2049</v>
      </c>
      <c r="C1179" s="783">
        <v>44926</v>
      </c>
      <c r="D1179">
        <v>2022</v>
      </c>
      <c r="E1179" t="s">
        <v>73</v>
      </c>
      <c r="F1179" t="s">
        <v>260</v>
      </c>
      <c r="G1179" s="912">
        <v>34.350051000000001</v>
      </c>
      <c r="H1179" s="912">
        <v>-80.058953000000002</v>
      </c>
      <c r="I1179" s="912">
        <v>4.587955</v>
      </c>
      <c r="J1179" t="s">
        <v>74</v>
      </c>
      <c r="K1179" t="s">
        <v>479</v>
      </c>
      <c r="L1179" s="912">
        <v>11</v>
      </c>
      <c r="M1179">
        <v>8.1999999999999993</v>
      </c>
      <c r="N1179" s="912">
        <v>1.3414634146341464</v>
      </c>
      <c r="O1179" t="s">
        <v>127</v>
      </c>
      <c r="P1179" t="s">
        <v>470</v>
      </c>
      <c r="Q1179" t="s">
        <v>127</v>
      </c>
      <c r="R1179">
        <v>180</v>
      </c>
      <c r="Y1179">
        <v>31.64</v>
      </c>
      <c r="Z1179">
        <v>9.5399999999999991</v>
      </c>
      <c r="AA1179">
        <v>74.14</v>
      </c>
      <c r="AB1179">
        <v>52.9</v>
      </c>
      <c r="AC1179" s="784"/>
      <c r="AD1179" s="1150"/>
      <c r="AE1179" s="1150"/>
      <c r="AF1179" s="1150"/>
      <c r="AG1179" s="1150"/>
      <c r="AH1179" s="1150"/>
      <c r="AI1179" s="1150"/>
      <c r="AJ1179" s="1150"/>
      <c r="AK1179" s="1150"/>
      <c r="AL1179" s="1150"/>
      <c r="AM1179" s="1150"/>
      <c r="AN1179" s="1150"/>
      <c r="AO1179" s="1150"/>
      <c r="AP1179" s="1150"/>
      <c r="AQ1179" s="1150"/>
      <c r="AR1179" s="1150"/>
      <c r="AS1179" s="1150">
        <v>0.23612039202583801</v>
      </c>
    </row>
    <row r="1180" spans="1:45" x14ac:dyDescent="0.2">
      <c r="A1180">
        <v>67145</v>
      </c>
      <c r="B1180" t="s">
        <v>2763</v>
      </c>
      <c r="C1180" s="783">
        <v>44681</v>
      </c>
      <c r="D1180">
        <v>2022</v>
      </c>
      <c r="E1180" t="s">
        <v>1</v>
      </c>
      <c r="F1180" t="s">
        <v>262</v>
      </c>
      <c r="G1180" s="912">
        <v>39.563460999999997</v>
      </c>
      <c r="H1180" s="912">
        <v>-77.183420999999996</v>
      </c>
      <c r="I1180" s="912">
        <v>4.0599889999999998</v>
      </c>
      <c r="J1180" t="s">
        <v>74</v>
      </c>
      <c r="K1180" t="s">
        <v>479</v>
      </c>
      <c r="L1180" s="912">
        <v>10.7088</v>
      </c>
      <c r="M1180">
        <v>8.1999999999999993</v>
      </c>
      <c r="N1180" s="912">
        <v>1.3059512195121952</v>
      </c>
      <c r="O1180" t="s">
        <v>486</v>
      </c>
      <c r="P1180" t="s">
        <v>486</v>
      </c>
      <c r="Q1180">
        <v>30</v>
      </c>
      <c r="R1180">
        <v>180</v>
      </c>
      <c r="AC1180" s="784"/>
      <c r="AD1180" s="1150"/>
      <c r="AE1180" s="1150"/>
      <c r="AF1180" s="1150"/>
      <c r="AG1180" s="1150"/>
      <c r="AH1180" s="1150"/>
      <c r="AI1180" s="1150"/>
      <c r="AJ1180" s="1150"/>
      <c r="AK1180" s="1150"/>
      <c r="AL1180" s="1150"/>
      <c r="AM1180" s="1150"/>
      <c r="AN1180" s="1150"/>
      <c r="AO1180" s="1150"/>
      <c r="AP1180" s="1150"/>
      <c r="AQ1180" s="1150"/>
      <c r="AR1180" s="1150"/>
      <c r="AS1180" s="1150">
        <v>0.17087092103797699</v>
      </c>
    </row>
    <row r="1181" spans="1:45" x14ac:dyDescent="0.2">
      <c r="A1181">
        <v>66178</v>
      </c>
      <c r="B1181" t="s">
        <v>2050</v>
      </c>
      <c r="C1181" s="783">
        <v>44834</v>
      </c>
      <c r="D1181">
        <v>2022</v>
      </c>
      <c r="E1181" t="s">
        <v>72</v>
      </c>
      <c r="F1181" t="s">
        <v>49</v>
      </c>
      <c r="G1181" s="912">
        <v>42.031199999999998</v>
      </c>
      <c r="H1181" s="912">
        <v>-97.482709999999997</v>
      </c>
      <c r="I1181" s="912">
        <v>4.1697220000000002</v>
      </c>
      <c r="J1181" t="s">
        <v>74</v>
      </c>
      <c r="K1181" t="s">
        <v>479</v>
      </c>
      <c r="L1181" s="912">
        <v>12.3</v>
      </c>
      <c r="M1181">
        <v>8.5</v>
      </c>
      <c r="N1181" s="912">
        <v>1.447058823529412</v>
      </c>
      <c r="O1181" t="s">
        <v>127</v>
      </c>
      <c r="P1181" t="s">
        <v>470</v>
      </c>
      <c r="Q1181" t="s">
        <v>127</v>
      </c>
      <c r="R1181">
        <v>182</v>
      </c>
      <c r="S1181" t="s">
        <v>582</v>
      </c>
      <c r="T1181" t="s">
        <v>1205</v>
      </c>
      <c r="U1181" t="s">
        <v>2970</v>
      </c>
      <c r="V1181">
        <v>2022</v>
      </c>
      <c r="W1181">
        <v>1</v>
      </c>
      <c r="X1181">
        <v>2.1</v>
      </c>
      <c r="Y1181">
        <v>32.14</v>
      </c>
      <c r="Z1181">
        <v>27.57</v>
      </c>
      <c r="AA1181">
        <v>47.37</v>
      </c>
      <c r="AB1181">
        <v>35.020000000000003</v>
      </c>
      <c r="AC1181" s="784"/>
      <c r="AD1181" s="1150"/>
      <c r="AE1181" s="1150"/>
      <c r="AF1181" s="1150"/>
      <c r="AG1181" s="1150"/>
      <c r="AH1181" s="1150"/>
      <c r="AI1181" s="1150"/>
      <c r="AJ1181" s="1150"/>
      <c r="AK1181" s="1150"/>
      <c r="AL1181" s="1150"/>
      <c r="AM1181" s="1150"/>
      <c r="AN1181" s="1150"/>
      <c r="AO1181" s="1150"/>
      <c r="AP1181" s="1150"/>
      <c r="AQ1181" s="1150"/>
      <c r="AR1181" s="1150"/>
      <c r="AS1181" s="1150">
        <v>0.24499059897931699</v>
      </c>
    </row>
    <row r="1182" spans="1:45" x14ac:dyDescent="0.2">
      <c r="A1182">
        <v>66422</v>
      </c>
      <c r="B1182" t="s">
        <v>2051</v>
      </c>
      <c r="C1182" s="783">
        <v>44926</v>
      </c>
      <c r="D1182">
        <v>2022</v>
      </c>
      <c r="E1182" t="s">
        <v>4</v>
      </c>
      <c r="F1182" t="s">
        <v>31</v>
      </c>
      <c r="G1182" s="912">
        <v>44.053575000000002</v>
      </c>
      <c r="H1182" s="912">
        <v>-92.548490000000001</v>
      </c>
      <c r="I1182" s="912">
        <v>3.7867500000000001</v>
      </c>
      <c r="J1182" t="s">
        <v>74</v>
      </c>
      <c r="K1182" t="s">
        <v>479</v>
      </c>
      <c r="L1182" s="912">
        <v>13.7</v>
      </c>
      <c r="M1182">
        <v>9.8000000000000007</v>
      </c>
      <c r="N1182" s="912">
        <v>1.3979591836734693</v>
      </c>
      <c r="O1182" t="s">
        <v>127</v>
      </c>
      <c r="P1182" t="s">
        <v>470</v>
      </c>
      <c r="Q1182" t="s">
        <v>127</v>
      </c>
      <c r="R1182">
        <v>180</v>
      </c>
      <c r="Y1182">
        <v>30.85</v>
      </c>
      <c r="Z1182">
        <v>14.94</v>
      </c>
      <c r="AA1182">
        <v>76.63</v>
      </c>
      <c r="AB1182">
        <v>55.32</v>
      </c>
      <c r="AC1182" s="784"/>
      <c r="AD1182" s="1150"/>
      <c r="AE1182" s="1150"/>
      <c r="AF1182" s="1150"/>
      <c r="AG1182" s="1150"/>
      <c r="AH1182" s="1150"/>
      <c r="AI1182" s="1150"/>
      <c r="AJ1182" s="1150"/>
      <c r="AK1182" s="1150"/>
      <c r="AL1182" s="1150"/>
      <c r="AM1182" s="1150"/>
      <c r="AN1182" s="1150"/>
      <c r="AO1182" s="1150"/>
      <c r="AP1182" s="1150"/>
      <c r="AQ1182" s="1150"/>
      <c r="AR1182" s="1150"/>
      <c r="AS1182" s="1150">
        <v>0.20275370422141401</v>
      </c>
    </row>
    <row r="1183" spans="1:45" x14ac:dyDescent="0.2">
      <c r="A1183">
        <v>63024</v>
      </c>
      <c r="B1183" t="s">
        <v>2052</v>
      </c>
      <c r="C1183" s="783">
        <v>44742</v>
      </c>
      <c r="D1183">
        <v>2022</v>
      </c>
      <c r="E1183" t="s">
        <v>1</v>
      </c>
      <c r="F1183" t="s">
        <v>52</v>
      </c>
      <c r="G1183" s="912">
        <v>36.272860999999999</v>
      </c>
      <c r="H1183" s="912">
        <v>-77.027940999999998</v>
      </c>
      <c r="I1183" s="912">
        <v>4.3798180000000002</v>
      </c>
      <c r="J1183" t="s">
        <v>74</v>
      </c>
      <c r="K1183" t="s">
        <v>479</v>
      </c>
      <c r="L1183" s="912">
        <v>13.9</v>
      </c>
      <c r="M1183">
        <v>10</v>
      </c>
      <c r="N1183" s="912">
        <v>1.3900000000000001</v>
      </c>
      <c r="O1183" t="s">
        <v>127</v>
      </c>
      <c r="P1183" t="s">
        <v>470</v>
      </c>
      <c r="Q1183" t="s">
        <v>127</v>
      </c>
      <c r="R1183">
        <v>180</v>
      </c>
      <c r="Y1183">
        <v>31.51</v>
      </c>
      <c r="AA1183">
        <v>55.98</v>
      </c>
      <c r="AB1183">
        <v>41.02</v>
      </c>
      <c r="AC1183" s="784"/>
      <c r="AD1183" s="1150"/>
      <c r="AE1183" s="1150"/>
      <c r="AF1183" s="1150"/>
      <c r="AG1183" s="1150"/>
      <c r="AH1183" s="1150"/>
      <c r="AI1183" s="1150"/>
      <c r="AJ1183" s="1150"/>
      <c r="AK1183" s="1150"/>
      <c r="AL1183" s="1150"/>
      <c r="AM1183" s="1150"/>
      <c r="AN1183" s="1150"/>
      <c r="AO1183" s="1150"/>
      <c r="AP1183" s="1150"/>
      <c r="AQ1183" s="1150"/>
      <c r="AR1183" s="1150"/>
      <c r="AS1183" s="1150">
        <v>0.23673515981735099</v>
      </c>
    </row>
    <row r="1184" spans="1:45" x14ac:dyDescent="0.2">
      <c r="A1184">
        <v>65781</v>
      </c>
      <c r="B1184" t="s">
        <v>2053</v>
      </c>
      <c r="C1184" s="783">
        <v>44926</v>
      </c>
      <c r="D1184">
        <v>2022</v>
      </c>
      <c r="E1184" t="s">
        <v>73</v>
      </c>
      <c r="F1184" t="s">
        <v>260</v>
      </c>
      <c r="G1184" s="912">
        <v>34.208480000000002</v>
      </c>
      <c r="H1184" s="912">
        <v>-80.221667999999994</v>
      </c>
      <c r="I1184" s="912">
        <v>4.5431470000000003</v>
      </c>
      <c r="J1184" t="s">
        <v>74</v>
      </c>
      <c r="K1184" t="s">
        <v>479</v>
      </c>
      <c r="L1184" s="912">
        <v>11.9</v>
      </c>
      <c r="M1184">
        <v>10</v>
      </c>
      <c r="N1184" s="912">
        <v>1.19</v>
      </c>
      <c r="O1184" t="s">
        <v>127</v>
      </c>
      <c r="P1184" t="s">
        <v>470</v>
      </c>
      <c r="Q1184" t="s">
        <v>127</v>
      </c>
      <c r="R1184">
        <v>180</v>
      </c>
      <c r="Y1184">
        <v>31.68</v>
      </c>
      <c r="Z1184">
        <v>9.18</v>
      </c>
      <c r="AA1184">
        <v>64.760000000000005</v>
      </c>
      <c r="AB1184">
        <v>46.26</v>
      </c>
      <c r="AC1184" s="784"/>
      <c r="AD1184" s="1150"/>
      <c r="AE1184" s="1150"/>
      <c r="AF1184" s="1150"/>
      <c r="AG1184" s="1150"/>
      <c r="AH1184" s="1150"/>
      <c r="AI1184" s="1150"/>
      <c r="AJ1184" s="1150"/>
      <c r="AK1184" s="1150"/>
      <c r="AL1184" s="1150"/>
      <c r="AM1184" s="1150"/>
      <c r="AN1184" s="1150"/>
      <c r="AO1184" s="1150"/>
      <c r="AP1184" s="1150"/>
      <c r="AQ1184" s="1150"/>
      <c r="AR1184" s="1150"/>
      <c r="AS1184" s="1150">
        <v>0.17735159817351501</v>
      </c>
    </row>
    <row r="1185" spans="1:45" x14ac:dyDescent="0.2">
      <c r="A1185">
        <v>66065</v>
      </c>
      <c r="B1185" t="s">
        <v>2054</v>
      </c>
      <c r="C1185" s="783">
        <v>44742</v>
      </c>
      <c r="D1185">
        <v>2022</v>
      </c>
      <c r="E1185" t="s">
        <v>5</v>
      </c>
      <c r="F1185" t="s">
        <v>30</v>
      </c>
      <c r="G1185" s="912">
        <v>42.442830999999998</v>
      </c>
      <c r="H1185" s="912">
        <v>-78.632801000000001</v>
      </c>
      <c r="I1185" s="912">
        <v>3.6327600000000002</v>
      </c>
      <c r="J1185" t="s">
        <v>74</v>
      </c>
      <c r="K1185" t="s">
        <v>479</v>
      </c>
      <c r="L1185" s="912">
        <v>15</v>
      </c>
      <c r="M1185">
        <v>10</v>
      </c>
      <c r="N1185" s="912">
        <v>1.5</v>
      </c>
      <c r="O1185" t="s">
        <v>486</v>
      </c>
      <c r="P1185" t="s">
        <v>486</v>
      </c>
      <c r="Q1185">
        <v>20</v>
      </c>
      <c r="R1185">
        <v>180</v>
      </c>
      <c r="Y1185">
        <v>24.71</v>
      </c>
      <c r="Z1185">
        <v>10.43</v>
      </c>
      <c r="AA1185">
        <v>99.36</v>
      </c>
      <c r="AB1185">
        <v>71.62</v>
      </c>
      <c r="AC1185" s="784"/>
      <c r="AD1185" s="1150"/>
      <c r="AE1185" s="1150"/>
      <c r="AF1185" s="1150"/>
      <c r="AG1185" s="1150"/>
      <c r="AH1185" s="1150"/>
      <c r="AI1185" s="1150"/>
      <c r="AJ1185" s="1150"/>
      <c r="AK1185" s="1150"/>
      <c r="AL1185" s="1150"/>
      <c r="AM1185" s="1150"/>
      <c r="AN1185" s="1150"/>
      <c r="AO1185" s="1150"/>
      <c r="AP1185" s="1150"/>
      <c r="AQ1185" s="1150"/>
      <c r="AR1185" s="1150"/>
      <c r="AS1185" s="1150">
        <v>0.17091324200913199</v>
      </c>
    </row>
    <row r="1186" spans="1:45" x14ac:dyDescent="0.2">
      <c r="A1186">
        <v>67143</v>
      </c>
      <c r="B1186" t="s">
        <v>2761</v>
      </c>
      <c r="C1186" s="783">
        <v>44865</v>
      </c>
      <c r="D1186">
        <v>2022</v>
      </c>
      <c r="E1186" t="s">
        <v>6</v>
      </c>
      <c r="F1186" t="s">
        <v>269</v>
      </c>
      <c r="G1186" s="912">
        <v>41.571959999999997</v>
      </c>
      <c r="H1186" s="912">
        <v>-71.2898</v>
      </c>
      <c r="I1186" s="912">
        <v>3.8559049999999999</v>
      </c>
      <c r="J1186" t="s">
        <v>74</v>
      </c>
      <c r="K1186" t="s">
        <v>479</v>
      </c>
      <c r="L1186" s="912">
        <v>15.244</v>
      </c>
      <c r="M1186">
        <v>10</v>
      </c>
      <c r="N1186" s="912">
        <v>1.5244</v>
      </c>
      <c r="O1186" t="s">
        <v>127</v>
      </c>
      <c r="P1186" t="s">
        <v>470</v>
      </c>
      <c r="Q1186" t="s">
        <v>127</v>
      </c>
      <c r="R1186">
        <v>180</v>
      </c>
      <c r="AC1186" s="784"/>
      <c r="AD1186" s="1150"/>
      <c r="AE1186" s="1150"/>
      <c r="AF1186" s="1150"/>
      <c r="AG1186" s="1150"/>
      <c r="AH1186" s="1150"/>
      <c r="AI1186" s="1150"/>
      <c r="AJ1186" s="1150"/>
      <c r="AK1186" s="1150"/>
      <c r="AL1186" s="1150"/>
      <c r="AM1186" s="1150"/>
      <c r="AN1186" s="1150"/>
      <c r="AO1186" s="1150"/>
      <c r="AP1186" s="1150"/>
      <c r="AQ1186" s="1150"/>
      <c r="AR1186" s="1150"/>
      <c r="AS1186" s="1150"/>
    </row>
    <row r="1187" spans="1:45" x14ac:dyDescent="0.2">
      <c r="A1187">
        <v>67487</v>
      </c>
      <c r="B1187" t="s">
        <v>2762</v>
      </c>
      <c r="C1187" s="783">
        <v>44742</v>
      </c>
      <c r="D1187">
        <v>2022</v>
      </c>
      <c r="E1187" t="s">
        <v>4</v>
      </c>
      <c r="F1187" t="s">
        <v>54</v>
      </c>
      <c r="G1187" s="912">
        <v>35.814270999999998</v>
      </c>
      <c r="H1187" s="912">
        <v>-90.578700999999995</v>
      </c>
      <c r="I1187" s="912">
        <v>4.4056509999999998</v>
      </c>
      <c r="J1187" t="s">
        <v>74</v>
      </c>
      <c r="K1187" t="s">
        <v>479</v>
      </c>
      <c r="L1187" s="912">
        <v>13.25</v>
      </c>
      <c r="M1187">
        <v>10</v>
      </c>
      <c r="N1187" s="912">
        <v>1.325</v>
      </c>
      <c r="O1187" t="s">
        <v>127</v>
      </c>
      <c r="P1187" t="s">
        <v>470</v>
      </c>
      <c r="Q1187" t="s">
        <v>127</v>
      </c>
      <c r="R1187">
        <v>181</v>
      </c>
      <c r="AC1187" s="784"/>
      <c r="AD1187" s="1150"/>
      <c r="AE1187" s="1150"/>
      <c r="AF1187" s="1150"/>
      <c r="AG1187" s="1150"/>
      <c r="AH1187" s="1150"/>
      <c r="AI1187" s="1150"/>
      <c r="AJ1187" s="1150"/>
      <c r="AK1187" s="1150"/>
      <c r="AL1187" s="1150"/>
      <c r="AM1187" s="1150"/>
      <c r="AN1187" s="1150"/>
      <c r="AO1187" s="1150"/>
      <c r="AP1187" s="1150"/>
      <c r="AQ1187" s="1150"/>
      <c r="AR1187" s="1150"/>
      <c r="AS1187" s="1150"/>
    </row>
    <row r="1188" spans="1:45" x14ac:dyDescent="0.2">
      <c r="A1188">
        <v>58584</v>
      </c>
      <c r="B1188" t="s">
        <v>2055</v>
      </c>
      <c r="C1188" s="783">
        <v>44651</v>
      </c>
      <c r="D1188">
        <v>2022</v>
      </c>
      <c r="E1188" t="s">
        <v>1</v>
      </c>
      <c r="F1188" t="s">
        <v>24</v>
      </c>
      <c r="G1188" s="912">
        <v>40.331110000000002</v>
      </c>
      <c r="H1188" s="912">
        <v>-74.641231000000005</v>
      </c>
      <c r="I1188" s="912">
        <v>3.995101</v>
      </c>
      <c r="J1188" t="s">
        <v>74</v>
      </c>
      <c r="K1188" t="s">
        <v>479</v>
      </c>
      <c r="L1188" s="912">
        <v>12.6</v>
      </c>
      <c r="M1188">
        <v>10.5</v>
      </c>
      <c r="N1188" s="912">
        <v>1.2</v>
      </c>
      <c r="O1188" t="s">
        <v>486</v>
      </c>
      <c r="P1188" t="s">
        <v>486</v>
      </c>
      <c r="Q1188">
        <v>12</v>
      </c>
      <c r="R1188">
        <v>223</v>
      </c>
      <c r="Y1188">
        <v>24.69</v>
      </c>
      <c r="AC1188" s="784"/>
      <c r="AD1188" s="1150"/>
      <c r="AE1188" s="1150"/>
      <c r="AF1188" s="1150"/>
      <c r="AG1188" s="1150"/>
      <c r="AH1188" s="1150"/>
      <c r="AI1188" s="1150"/>
      <c r="AJ1188" s="1150"/>
      <c r="AK1188" s="1150"/>
      <c r="AL1188" s="1150"/>
      <c r="AM1188" s="1150"/>
      <c r="AN1188" s="1150"/>
      <c r="AO1188" s="1150"/>
      <c r="AP1188" s="1150"/>
      <c r="AQ1188" s="1150"/>
      <c r="AR1188" s="1150"/>
      <c r="AS1188" s="1150">
        <v>0.22473363774733601</v>
      </c>
    </row>
    <row r="1189" spans="1:45" x14ac:dyDescent="0.2">
      <c r="A1189">
        <v>63062</v>
      </c>
      <c r="B1189" t="s">
        <v>2056</v>
      </c>
      <c r="C1189" s="783">
        <v>44592</v>
      </c>
      <c r="D1189">
        <v>2022</v>
      </c>
      <c r="E1189" t="s">
        <v>73</v>
      </c>
      <c r="F1189" t="s">
        <v>35</v>
      </c>
      <c r="G1189" s="912">
        <v>32.501671000000002</v>
      </c>
      <c r="H1189" s="912">
        <v>-83.880711000000005</v>
      </c>
      <c r="I1189" s="912">
        <v>4.6616470000000003</v>
      </c>
      <c r="J1189" t="s">
        <v>74</v>
      </c>
      <c r="K1189" t="s">
        <v>479</v>
      </c>
      <c r="L1189" s="912">
        <v>15.1</v>
      </c>
      <c r="M1189">
        <v>10.8</v>
      </c>
      <c r="N1189" s="912">
        <v>1.3981481481481479</v>
      </c>
      <c r="O1189" t="s">
        <v>486</v>
      </c>
      <c r="P1189" t="s">
        <v>486</v>
      </c>
      <c r="Q1189">
        <v>20</v>
      </c>
      <c r="R1189">
        <v>182</v>
      </c>
      <c r="Y1189">
        <v>28.97</v>
      </c>
      <c r="Z1189">
        <v>26.19</v>
      </c>
      <c r="AA1189">
        <v>65.02</v>
      </c>
      <c r="AB1189">
        <v>47.35</v>
      </c>
      <c r="AC1189" s="784"/>
      <c r="AD1189" s="1150"/>
      <c r="AE1189" s="1150"/>
      <c r="AF1189" s="1150"/>
      <c r="AG1189" s="1150"/>
      <c r="AH1189" s="1150"/>
      <c r="AI1189" s="1150"/>
      <c r="AJ1189" s="1150"/>
      <c r="AK1189" s="1150"/>
      <c r="AL1189" s="1150"/>
      <c r="AM1189" s="1150"/>
      <c r="AN1189" s="1150"/>
      <c r="AO1189" s="1150"/>
      <c r="AP1189" s="1150"/>
      <c r="AQ1189" s="1150"/>
      <c r="AR1189" s="1150"/>
      <c r="AS1189" s="1150">
        <v>0.217687721968543</v>
      </c>
    </row>
    <row r="1190" spans="1:45" x14ac:dyDescent="0.2">
      <c r="A1190">
        <v>64910</v>
      </c>
      <c r="B1190" t="s">
        <v>2057</v>
      </c>
      <c r="C1190" s="783">
        <v>44592</v>
      </c>
      <c r="D1190">
        <v>2022</v>
      </c>
      <c r="E1190" t="s">
        <v>73</v>
      </c>
      <c r="F1190" t="s">
        <v>52</v>
      </c>
      <c r="G1190" s="912">
        <v>35.816094</v>
      </c>
      <c r="H1190" s="912">
        <v>-81.371660000000006</v>
      </c>
      <c r="I1190" s="912">
        <v>4.4287830000000001</v>
      </c>
      <c r="J1190" t="s">
        <v>74</v>
      </c>
      <c r="K1190" t="s">
        <v>479</v>
      </c>
      <c r="L1190" s="912">
        <v>15.7</v>
      </c>
      <c r="M1190">
        <v>11</v>
      </c>
      <c r="N1190" s="912">
        <v>1.4272727272727272</v>
      </c>
      <c r="O1190" t="s">
        <v>486</v>
      </c>
      <c r="P1190" t="s">
        <v>486</v>
      </c>
      <c r="Q1190">
        <v>20</v>
      </c>
      <c r="R1190">
        <v>238</v>
      </c>
      <c r="Y1190">
        <v>32.21</v>
      </c>
      <c r="Z1190">
        <v>32.76</v>
      </c>
      <c r="AA1190">
        <v>54.83</v>
      </c>
      <c r="AB1190">
        <v>40.700000000000003</v>
      </c>
      <c r="AC1190" s="784"/>
      <c r="AD1190" s="1150"/>
      <c r="AE1190" s="1150"/>
      <c r="AF1190" s="1150"/>
      <c r="AG1190" s="1150"/>
      <c r="AH1190" s="1150"/>
      <c r="AI1190" s="1150"/>
      <c r="AJ1190" s="1150"/>
      <c r="AK1190" s="1150"/>
      <c r="AL1190" s="1150"/>
      <c r="AM1190" s="1150"/>
      <c r="AN1190" s="1150"/>
      <c r="AO1190" s="1150"/>
      <c r="AP1190" s="1150"/>
      <c r="AQ1190" s="1150"/>
      <c r="AR1190" s="1150"/>
      <c r="AS1190" s="1150">
        <v>0.220350767953507</v>
      </c>
    </row>
    <row r="1191" spans="1:45" x14ac:dyDescent="0.2">
      <c r="A1191">
        <v>67163</v>
      </c>
      <c r="B1191" t="s">
        <v>2760</v>
      </c>
      <c r="C1191" s="783">
        <v>44834</v>
      </c>
      <c r="D1191">
        <v>2022</v>
      </c>
      <c r="E1191" t="s">
        <v>1</v>
      </c>
      <c r="F1191" t="s">
        <v>48</v>
      </c>
      <c r="G1191" s="912">
        <v>41.343471000000001</v>
      </c>
      <c r="H1191" s="912">
        <v>-85.092881000000006</v>
      </c>
      <c r="I1191" s="912">
        <v>3.866088</v>
      </c>
      <c r="J1191" t="s">
        <v>74</v>
      </c>
      <c r="K1191" t="s">
        <v>479</v>
      </c>
      <c r="L1191" s="912">
        <v>14.7</v>
      </c>
      <c r="M1191">
        <v>11.25</v>
      </c>
      <c r="N1191" s="912">
        <v>1.3066666666666666</v>
      </c>
      <c r="O1191" t="s">
        <v>486</v>
      </c>
      <c r="P1191" t="s">
        <v>486</v>
      </c>
      <c r="Q1191">
        <v>25</v>
      </c>
      <c r="R1191">
        <v>180</v>
      </c>
      <c r="AC1191" s="784"/>
      <c r="AD1191" s="1150"/>
      <c r="AE1191" s="1150"/>
      <c r="AF1191" s="1150"/>
      <c r="AG1191" s="1150"/>
      <c r="AH1191" s="1150"/>
      <c r="AI1191" s="1150"/>
      <c r="AJ1191" s="1150"/>
      <c r="AK1191" s="1150"/>
      <c r="AL1191" s="1150"/>
      <c r="AM1191" s="1150"/>
      <c r="AN1191" s="1150"/>
      <c r="AO1191" s="1150"/>
      <c r="AP1191" s="1150"/>
      <c r="AQ1191" s="1150"/>
      <c r="AR1191" s="1150"/>
      <c r="AS1191" s="1150">
        <v>0.16595636732623001</v>
      </c>
    </row>
    <row r="1192" spans="1:45" x14ac:dyDescent="0.2">
      <c r="A1192">
        <v>65972</v>
      </c>
      <c r="B1192" t="s">
        <v>2058</v>
      </c>
      <c r="C1192" s="783">
        <v>44742</v>
      </c>
      <c r="D1192">
        <v>2022</v>
      </c>
      <c r="E1192" t="s">
        <v>72</v>
      </c>
      <c r="F1192" t="s">
        <v>38</v>
      </c>
      <c r="G1192" s="912">
        <v>32.145640999999998</v>
      </c>
      <c r="H1192" s="912">
        <v>-110.879651</v>
      </c>
      <c r="I1192" s="912">
        <v>5.797695</v>
      </c>
      <c r="J1192" t="s">
        <v>74</v>
      </c>
      <c r="K1192" t="s">
        <v>479</v>
      </c>
      <c r="L1192" s="912">
        <v>15.6</v>
      </c>
      <c r="M1192">
        <v>12.5</v>
      </c>
      <c r="N1192" s="912">
        <v>1.248</v>
      </c>
      <c r="O1192" t="s">
        <v>127</v>
      </c>
      <c r="P1192" t="s">
        <v>470</v>
      </c>
      <c r="Q1192" t="s">
        <v>127</v>
      </c>
      <c r="R1192">
        <v>180</v>
      </c>
      <c r="AA1192">
        <v>48.26</v>
      </c>
      <c r="AB1192">
        <v>34.65</v>
      </c>
      <c r="AC1192" s="784"/>
      <c r="AD1192" s="1150"/>
      <c r="AE1192" s="1150"/>
      <c r="AF1192" s="1150"/>
      <c r="AG1192" s="1150"/>
      <c r="AH1192" s="1150"/>
      <c r="AI1192" s="1150"/>
      <c r="AJ1192" s="1150"/>
      <c r="AK1192" s="1150"/>
      <c r="AL1192" s="1150"/>
      <c r="AM1192" s="1150"/>
      <c r="AN1192" s="1150"/>
      <c r="AO1192" s="1150"/>
      <c r="AP1192" s="1150"/>
      <c r="AQ1192" s="1150"/>
      <c r="AR1192" s="1150"/>
      <c r="AS1192" s="1150">
        <v>0.30599086757990801</v>
      </c>
    </row>
    <row r="1193" spans="1:45" x14ac:dyDescent="0.2">
      <c r="A1193">
        <v>64603</v>
      </c>
      <c r="B1193" t="s">
        <v>2059</v>
      </c>
      <c r="C1193" s="783">
        <v>44681</v>
      </c>
      <c r="D1193">
        <v>2022</v>
      </c>
      <c r="E1193" t="s">
        <v>6</v>
      </c>
      <c r="F1193" t="s">
        <v>269</v>
      </c>
      <c r="G1193" s="912">
        <v>41.983581000000001</v>
      </c>
      <c r="H1193" s="912">
        <v>-71.586641</v>
      </c>
      <c r="I1193" s="912">
        <v>3.8565610000000001</v>
      </c>
      <c r="J1193" t="s">
        <v>74</v>
      </c>
      <c r="K1193" t="s">
        <v>479</v>
      </c>
      <c r="L1193" s="912">
        <v>16.3</v>
      </c>
      <c r="M1193">
        <v>12.7</v>
      </c>
      <c r="N1193" s="912">
        <v>1.283464566929134</v>
      </c>
      <c r="O1193" t="s">
        <v>127</v>
      </c>
      <c r="P1193" t="s">
        <v>470</v>
      </c>
      <c r="Q1193" t="s">
        <v>127</v>
      </c>
      <c r="R1193">
        <v>180</v>
      </c>
      <c r="Y1193">
        <v>29.47</v>
      </c>
      <c r="Z1193">
        <v>3.27</v>
      </c>
      <c r="AA1193">
        <v>52.23</v>
      </c>
      <c r="AB1193">
        <v>39.65</v>
      </c>
      <c r="AC1193" s="784"/>
      <c r="AD1193" s="1150"/>
      <c r="AE1193" s="1150"/>
      <c r="AF1193" s="1150"/>
      <c r="AG1193" s="1150"/>
      <c r="AH1193" s="1150"/>
      <c r="AI1193" s="1150"/>
      <c r="AJ1193" s="1150"/>
      <c r="AK1193" s="1150"/>
      <c r="AL1193" s="1150"/>
      <c r="AM1193" s="1150"/>
      <c r="AN1193" s="1150"/>
      <c r="AO1193" s="1150"/>
      <c r="AP1193" s="1150"/>
      <c r="AQ1193" s="1150"/>
      <c r="AR1193" s="1150"/>
      <c r="AS1193" s="1150">
        <v>0.17373170819400999</v>
      </c>
    </row>
    <row r="1194" spans="1:45" x14ac:dyDescent="0.2">
      <c r="A1194">
        <v>65965</v>
      </c>
      <c r="B1194" t="s">
        <v>2060</v>
      </c>
      <c r="C1194" s="783">
        <v>44895</v>
      </c>
      <c r="D1194">
        <v>2022</v>
      </c>
      <c r="E1194" t="s">
        <v>7</v>
      </c>
      <c r="F1194" t="s">
        <v>28</v>
      </c>
      <c r="G1194" s="912">
        <v>36.234231000000001</v>
      </c>
      <c r="H1194" s="912">
        <v>-119.816104</v>
      </c>
      <c r="I1194" s="912">
        <v>5.3183069999999999</v>
      </c>
      <c r="J1194" t="s">
        <v>74</v>
      </c>
      <c r="K1194" t="s">
        <v>479</v>
      </c>
      <c r="L1194" s="912">
        <v>18.5</v>
      </c>
      <c r="M1194">
        <v>13.5</v>
      </c>
      <c r="N1194" s="912">
        <v>1.3703703703703705</v>
      </c>
      <c r="O1194" t="s">
        <v>127</v>
      </c>
      <c r="P1194" t="s">
        <v>470</v>
      </c>
      <c r="Q1194" t="s">
        <v>127</v>
      </c>
      <c r="R1194">
        <v>180</v>
      </c>
      <c r="Y1194">
        <v>21.92</v>
      </c>
      <c r="Z1194">
        <v>4.54</v>
      </c>
      <c r="AA1194">
        <v>54.79</v>
      </c>
      <c r="AB1194">
        <v>40.08</v>
      </c>
      <c r="AC1194" s="784"/>
      <c r="AD1194" s="1150"/>
      <c r="AE1194" s="1150"/>
      <c r="AF1194" s="1150"/>
      <c r="AG1194" s="1150"/>
      <c r="AH1194" s="1150"/>
      <c r="AI1194" s="1150"/>
      <c r="AJ1194" s="1150"/>
      <c r="AK1194" s="1150"/>
      <c r="AL1194" s="1150"/>
      <c r="AM1194" s="1150"/>
      <c r="AN1194" s="1150"/>
      <c r="AO1194" s="1150"/>
      <c r="AP1194" s="1150"/>
      <c r="AQ1194" s="1150"/>
      <c r="AR1194" s="1150"/>
      <c r="AS1194" s="1150">
        <v>0.24211060375443899</v>
      </c>
    </row>
    <row r="1195" spans="1:45" x14ac:dyDescent="0.2">
      <c r="A1195">
        <v>61691</v>
      </c>
      <c r="B1195" t="s">
        <v>2061</v>
      </c>
      <c r="C1195" s="783">
        <v>44772</v>
      </c>
      <c r="D1195">
        <v>2022</v>
      </c>
      <c r="E1195" t="s">
        <v>1</v>
      </c>
      <c r="F1195" t="s">
        <v>33</v>
      </c>
      <c r="G1195" s="912">
        <v>37.277760999999998</v>
      </c>
      <c r="H1195" s="912">
        <v>-79.113580999999996</v>
      </c>
      <c r="I1195" s="912">
        <v>4.3326349999999998</v>
      </c>
      <c r="J1195" t="s">
        <v>74</v>
      </c>
      <c r="K1195" t="s">
        <v>479</v>
      </c>
      <c r="L1195" s="912">
        <v>20</v>
      </c>
      <c r="M1195">
        <v>15</v>
      </c>
      <c r="N1195" s="912">
        <v>1.3333333333333333</v>
      </c>
      <c r="O1195" t="s">
        <v>127</v>
      </c>
      <c r="P1195" t="s">
        <v>470</v>
      </c>
      <c r="Q1195" t="s">
        <v>127</v>
      </c>
      <c r="R1195">
        <v>180</v>
      </c>
      <c r="Y1195">
        <v>32.11</v>
      </c>
      <c r="AA1195">
        <v>57.35</v>
      </c>
      <c r="AB1195">
        <v>42.04</v>
      </c>
      <c r="AC1195" s="784"/>
      <c r="AD1195" s="1150"/>
      <c r="AE1195" s="1150"/>
      <c r="AF1195" s="1150"/>
      <c r="AG1195" s="1150"/>
      <c r="AH1195" s="1150"/>
      <c r="AI1195" s="1150"/>
      <c r="AJ1195" s="1150"/>
      <c r="AK1195" s="1150"/>
      <c r="AL1195" s="1150"/>
      <c r="AM1195" s="1150"/>
      <c r="AN1195" s="1150"/>
      <c r="AO1195" s="1150"/>
      <c r="AP1195" s="1150"/>
      <c r="AQ1195" s="1150"/>
      <c r="AR1195" s="1150"/>
      <c r="AS1195" s="1150">
        <v>0.22082952815829501</v>
      </c>
    </row>
    <row r="1196" spans="1:45" x14ac:dyDescent="0.2">
      <c r="A1196">
        <v>61908</v>
      </c>
      <c r="B1196" t="s">
        <v>2062</v>
      </c>
      <c r="C1196" s="783">
        <v>44895</v>
      </c>
      <c r="D1196">
        <v>2022</v>
      </c>
      <c r="E1196" t="s">
        <v>1</v>
      </c>
      <c r="F1196" t="s">
        <v>33</v>
      </c>
      <c r="G1196" s="912">
        <v>36.693730000000002</v>
      </c>
      <c r="H1196" s="912">
        <v>-76.562900999999997</v>
      </c>
      <c r="I1196" s="912">
        <v>4.3510819999999999</v>
      </c>
      <c r="J1196" t="s">
        <v>74</v>
      </c>
      <c r="K1196" t="s">
        <v>479</v>
      </c>
      <c r="L1196" s="912">
        <v>20</v>
      </c>
      <c r="M1196">
        <v>15</v>
      </c>
      <c r="N1196" s="912">
        <v>1.3333333333333333</v>
      </c>
      <c r="O1196" t="s">
        <v>127</v>
      </c>
      <c r="P1196" t="s">
        <v>470</v>
      </c>
      <c r="Q1196" t="s">
        <v>127</v>
      </c>
      <c r="R1196">
        <v>181</v>
      </c>
      <c r="Y1196">
        <v>33.19</v>
      </c>
      <c r="AA1196">
        <v>46.15</v>
      </c>
      <c r="AB1196">
        <v>34.4</v>
      </c>
      <c r="AC1196" s="784"/>
      <c r="AD1196" s="1150"/>
      <c r="AE1196" s="1150"/>
      <c r="AF1196" s="1150"/>
      <c r="AG1196" s="1150"/>
      <c r="AH1196" s="1150"/>
      <c r="AI1196" s="1150"/>
      <c r="AJ1196" s="1150"/>
      <c r="AK1196" s="1150"/>
      <c r="AL1196" s="1150"/>
      <c r="AM1196" s="1150"/>
      <c r="AN1196" s="1150"/>
      <c r="AO1196" s="1150"/>
      <c r="AP1196" s="1150"/>
      <c r="AQ1196" s="1150"/>
      <c r="AR1196" s="1150"/>
      <c r="AS1196" s="1150">
        <v>0.23606544901065399</v>
      </c>
    </row>
    <row r="1197" spans="1:45" x14ac:dyDescent="0.2">
      <c r="A1197">
        <v>62318</v>
      </c>
      <c r="B1197" t="s">
        <v>2063</v>
      </c>
      <c r="C1197" s="783">
        <v>44865</v>
      </c>
      <c r="D1197">
        <v>2022</v>
      </c>
      <c r="E1197" t="s">
        <v>6</v>
      </c>
      <c r="F1197" t="s">
        <v>25</v>
      </c>
      <c r="G1197" s="912">
        <v>41.418880999999999</v>
      </c>
      <c r="H1197" s="912">
        <v>-71.831961000000007</v>
      </c>
      <c r="I1197" s="912">
        <v>3.9114249999999999</v>
      </c>
      <c r="J1197" t="s">
        <v>74</v>
      </c>
      <c r="K1197" t="s">
        <v>479</v>
      </c>
      <c r="L1197" s="912">
        <v>19.978000000000002</v>
      </c>
      <c r="M1197">
        <v>15</v>
      </c>
      <c r="N1197" s="912">
        <v>1.3318666666666668</v>
      </c>
      <c r="O1197" t="s">
        <v>486</v>
      </c>
      <c r="P1197" t="s">
        <v>486</v>
      </c>
      <c r="R1197">
        <v>180</v>
      </c>
      <c r="Y1197">
        <v>29.85</v>
      </c>
      <c r="Z1197">
        <v>3.05</v>
      </c>
      <c r="AA1197">
        <v>95.42</v>
      </c>
      <c r="AB1197">
        <v>68.03</v>
      </c>
      <c r="AC1197" s="784"/>
      <c r="AD1197" s="1150"/>
      <c r="AE1197" s="1150"/>
      <c r="AF1197" s="1150"/>
      <c r="AG1197" s="1150"/>
      <c r="AH1197" s="1150"/>
      <c r="AI1197" s="1150"/>
      <c r="AJ1197" s="1150"/>
      <c r="AK1197" s="1150"/>
      <c r="AL1197" s="1150"/>
      <c r="AM1197" s="1150"/>
      <c r="AN1197" s="1150"/>
      <c r="AO1197" s="1150"/>
      <c r="AP1197" s="1150"/>
      <c r="AQ1197" s="1150"/>
      <c r="AR1197" s="1150"/>
      <c r="AS1197" s="1150">
        <v>0.23534246575342399</v>
      </c>
    </row>
    <row r="1198" spans="1:45" x14ac:dyDescent="0.2">
      <c r="A1198">
        <v>63728</v>
      </c>
      <c r="B1198" t="s">
        <v>2064</v>
      </c>
      <c r="C1198" s="783">
        <v>44895</v>
      </c>
      <c r="D1198">
        <v>2022</v>
      </c>
      <c r="E1198" t="s">
        <v>72</v>
      </c>
      <c r="F1198" t="s">
        <v>13</v>
      </c>
      <c r="G1198" s="912">
        <v>36.446950999999999</v>
      </c>
      <c r="H1198" s="912">
        <v>-105.631101</v>
      </c>
      <c r="I1198" s="912">
        <v>5.3260240000000003</v>
      </c>
      <c r="J1198" t="s">
        <v>74</v>
      </c>
      <c r="K1198" t="s">
        <v>479</v>
      </c>
      <c r="L1198" s="912">
        <v>19.655999999999999</v>
      </c>
      <c r="M1198">
        <v>15</v>
      </c>
      <c r="N1198" s="912">
        <v>1.3104</v>
      </c>
      <c r="O1198" t="s">
        <v>127</v>
      </c>
      <c r="P1198" t="s">
        <v>470</v>
      </c>
      <c r="Q1198" t="s">
        <v>127</v>
      </c>
      <c r="R1198">
        <v>180</v>
      </c>
      <c r="S1198" t="s">
        <v>582</v>
      </c>
      <c r="T1198" t="s">
        <v>1205</v>
      </c>
      <c r="U1198" t="s">
        <v>2970</v>
      </c>
      <c r="V1198">
        <v>2022</v>
      </c>
      <c r="W1198">
        <v>12.5</v>
      </c>
      <c r="X1198">
        <v>25</v>
      </c>
      <c r="Y1198">
        <v>29.02</v>
      </c>
      <c r="Z1198">
        <v>11.99</v>
      </c>
      <c r="AA1198">
        <v>43.96</v>
      </c>
      <c r="AB1198">
        <v>31.98</v>
      </c>
      <c r="AC1198" s="784"/>
      <c r="AD1198" s="1150"/>
      <c r="AE1198" s="1150"/>
      <c r="AF1198" s="1150"/>
      <c r="AG1198" s="1150"/>
      <c r="AH1198" s="1150"/>
      <c r="AI1198" s="1150"/>
      <c r="AJ1198" s="1150"/>
      <c r="AK1198" s="1150"/>
      <c r="AL1198" s="1150"/>
      <c r="AM1198" s="1150"/>
      <c r="AN1198" s="1150"/>
      <c r="AO1198" s="1150"/>
      <c r="AP1198" s="1150"/>
      <c r="AQ1198" s="1150"/>
      <c r="AR1198" s="1150"/>
      <c r="AS1198" s="1150">
        <v>0.30489345509893401</v>
      </c>
    </row>
    <row r="1199" spans="1:45" x14ac:dyDescent="0.2">
      <c r="A1199">
        <v>64568</v>
      </c>
      <c r="B1199" t="s">
        <v>2065</v>
      </c>
      <c r="C1199" s="783">
        <v>44926</v>
      </c>
      <c r="D1199">
        <v>2022</v>
      </c>
      <c r="E1199" t="s">
        <v>4</v>
      </c>
      <c r="F1199" t="s">
        <v>265</v>
      </c>
      <c r="G1199" s="912">
        <v>42.274459999999998</v>
      </c>
      <c r="H1199" s="912">
        <v>-84.135570000000001</v>
      </c>
      <c r="I1199" s="912">
        <v>3.813177</v>
      </c>
      <c r="J1199" t="s">
        <v>74</v>
      </c>
      <c r="K1199" t="s">
        <v>479</v>
      </c>
      <c r="L1199" s="912">
        <v>19.899999999999999</v>
      </c>
      <c r="M1199">
        <v>15</v>
      </c>
      <c r="N1199" s="912">
        <v>1.3266666666666667</v>
      </c>
      <c r="O1199" t="s">
        <v>127</v>
      </c>
      <c r="P1199" t="s">
        <v>470</v>
      </c>
      <c r="Q1199" t="s">
        <v>127</v>
      </c>
      <c r="R1199">
        <v>180</v>
      </c>
      <c r="Y1199">
        <v>33.33</v>
      </c>
      <c r="Z1199">
        <v>14.75</v>
      </c>
      <c r="AA1199">
        <v>54.12</v>
      </c>
      <c r="AB1199">
        <v>40.25</v>
      </c>
      <c r="AC1199" s="784"/>
      <c r="AD1199" s="1150"/>
      <c r="AE1199" s="1150"/>
      <c r="AF1199" s="1150"/>
      <c r="AG1199" s="1150"/>
      <c r="AH1199" s="1150"/>
      <c r="AI1199" s="1150"/>
      <c r="AJ1199" s="1150"/>
      <c r="AK1199" s="1150"/>
      <c r="AL1199" s="1150"/>
      <c r="AM1199" s="1150"/>
      <c r="AN1199" s="1150"/>
      <c r="AO1199" s="1150"/>
      <c r="AP1199" s="1150"/>
      <c r="AQ1199" s="1150"/>
      <c r="AR1199" s="1150"/>
      <c r="AS1199" s="1150">
        <v>0.203957382039573</v>
      </c>
    </row>
    <row r="1200" spans="1:45" x14ac:dyDescent="0.2">
      <c r="A1200">
        <v>59997</v>
      </c>
      <c r="B1200" t="s">
        <v>2066</v>
      </c>
      <c r="C1200" s="783">
        <v>44681</v>
      </c>
      <c r="D1200">
        <v>2022</v>
      </c>
      <c r="E1200" t="s">
        <v>73</v>
      </c>
      <c r="F1200" t="s">
        <v>52</v>
      </c>
      <c r="G1200" s="912">
        <v>35.396478000000002</v>
      </c>
      <c r="H1200" s="912">
        <v>-81.219139999999996</v>
      </c>
      <c r="I1200" s="912">
        <v>4.5224770000000003</v>
      </c>
      <c r="J1200" t="s">
        <v>74</v>
      </c>
      <c r="K1200" t="s">
        <v>479</v>
      </c>
      <c r="L1200" s="912">
        <v>22</v>
      </c>
      <c r="M1200">
        <v>16</v>
      </c>
      <c r="N1200" s="912">
        <v>1.375</v>
      </c>
      <c r="O1200" t="s">
        <v>486</v>
      </c>
      <c r="P1200" t="s">
        <v>486</v>
      </c>
      <c r="Q1200">
        <v>20</v>
      </c>
      <c r="R1200">
        <v>178</v>
      </c>
      <c r="Y1200">
        <v>31.34</v>
      </c>
      <c r="Z1200">
        <v>30.09</v>
      </c>
      <c r="AA1200">
        <v>55.69</v>
      </c>
      <c r="AB1200">
        <v>41.05</v>
      </c>
      <c r="AC1200" s="784"/>
      <c r="AD1200" s="1150"/>
      <c r="AE1200" s="1150"/>
      <c r="AF1200" s="1150"/>
      <c r="AG1200" s="1150"/>
      <c r="AH1200" s="1150"/>
      <c r="AI1200" s="1150"/>
      <c r="AJ1200" s="1150"/>
      <c r="AK1200" s="1150"/>
      <c r="AL1200" s="1150"/>
      <c r="AM1200" s="1150"/>
      <c r="AN1200" s="1150"/>
      <c r="AO1200" s="1150"/>
      <c r="AP1200" s="1150"/>
      <c r="AQ1200" s="1150"/>
      <c r="AR1200" s="1150"/>
      <c r="AS1200" s="1150">
        <v>0.22260273972602701</v>
      </c>
    </row>
    <row r="1201" spans="1:45" x14ac:dyDescent="0.2">
      <c r="A1201">
        <v>62320</v>
      </c>
      <c r="B1201" t="s">
        <v>2067</v>
      </c>
      <c r="C1201" s="783">
        <v>44895</v>
      </c>
      <c r="D1201">
        <v>2022</v>
      </c>
      <c r="E1201" t="s">
        <v>7</v>
      </c>
      <c r="F1201" t="s">
        <v>28</v>
      </c>
      <c r="G1201" s="912">
        <v>34.71611</v>
      </c>
      <c r="H1201" s="912">
        <v>-118.25920000000001</v>
      </c>
      <c r="I1201" s="912">
        <v>5.8113530000000004</v>
      </c>
      <c r="J1201" t="s">
        <v>74</v>
      </c>
      <c r="K1201" t="s">
        <v>479</v>
      </c>
      <c r="L1201" s="912">
        <v>22.3</v>
      </c>
      <c r="M1201">
        <v>17</v>
      </c>
      <c r="N1201" s="912">
        <v>1.3117647058823529</v>
      </c>
      <c r="O1201" t="s">
        <v>127</v>
      </c>
      <c r="P1201" t="s">
        <v>470</v>
      </c>
      <c r="Q1201" t="s">
        <v>127</v>
      </c>
      <c r="R1201">
        <v>180</v>
      </c>
      <c r="Y1201">
        <v>22.15</v>
      </c>
      <c r="Z1201">
        <v>4.49</v>
      </c>
      <c r="AA1201">
        <v>44.56</v>
      </c>
      <c r="AB1201">
        <v>32.28</v>
      </c>
      <c r="AC1201" s="784">
        <v>34.45301572098613</v>
      </c>
      <c r="AD1201" s="1150"/>
      <c r="AE1201" s="1150"/>
      <c r="AF1201" s="1150"/>
      <c r="AG1201" s="1150"/>
      <c r="AH1201" s="1150"/>
      <c r="AI1201" s="1150"/>
      <c r="AJ1201" s="1150"/>
      <c r="AK1201" s="1150"/>
      <c r="AL1201" s="1150"/>
      <c r="AM1201" s="1150"/>
      <c r="AN1201" s="1150"/>
      <c r="AO1201" s="1150"/>
      <c r="AP1201" s="1150"/>
      <c r="AQ1201" s="1150"/>
      <c r="AR1201" s="1150"/>
      <c r="AS1201" s="1150">
        <v>0.315041633091592</v>
      </c>
    </row>
    <row r="1202" spans="1:45" x14ac:dyDescent="0.2">
      <c r="A1202">
        <v>63487</v>
      </c>
      <c r="B1202" t="s">
        <v>2068</v>
      </c>
      <c r="C1202" s="783">
        <v>44772</v>
      </c>
      <c r="D1202">
        <v>2022</v>
      </c>
      <c r="E1202" t="s">
        <v>72</v>
      </c>
      <c r="F1202" t="s">
        <v>28</v>
      </c>
      <c r="G1202" s="912">
        <v>33.269426000000003</v>
      </c>
      <c r="H1202" s="912">
        <v>-115.503</v>
      </c>
      <c r="I1202" s="912">
        <v>5.6470089999999997</v>
      </c>
      <c r="J1202" t="s">
        <v>74</v>
      </c>
      <c r="K1202" t="s">
        <v>479</v>
      </c>
      <c r="L1202" s="912">
        <v>25</v>
      </c>
      <c r="M1202">
        <v>20</v>
      </c>
      <c r="N1202" s="912">
        <v>1.25</v>
      </c>
      <c r="O1202" t="s">
        <v>127</v>
      </c>
      <c r="P1202" t="s">
        <v>470</v>
      </c>
      <c r="Q1202" t="s">
        <v>127</v>
      </c>
      <c r="R1202">
        <v>180</v>
      </c>
      <c r="AA1202">
        <v>57.21</v>
      </c>
      <c r="AB1202">
        <v>42.92</v>
      </c>
      <c r="AC1202" s="784"/>
      <c r="AD1202" s="1150"/>
      <c r="AE1202" s="1150"/>
      <c r="AF1202" s="1150"/>
      <c r="AG1202" s="1150"/>
      <c r="AH1202" s="1150"/>
      <c r="AI1202" s="1150"/>
      <c r="AJ1202" s="1150"/>
      <c r="AK1202" s="1150"/>
      <c r="AL1202" s="1150"/>
      <c r="AM1202" s="1150"/>
      <c r="AN1202" s="1150"/>
      <c r="AO1202" s="1150"/>
      <c r="AP1202" s="1150"/>
      <c r="AQ1202" s="1150"/>
      <c r="AR1202" s="1150"/>
      <c r="AS1202" s="1150">
        <v>0.16934931506849299</v>
      </c>
    </row>
    <row r="1203" spans="1:45" x14ac:dyDescent="0.2">
      <c r="A1203">
        <v>63773</v>
      </c>
      <c r="B1203" t="s">
        <v>2069</v>
      </c>
      <c r="C1203" s="783">
        <v>44926</v>
      </c>
      <c r="D1203">
        <v>2022</v>
      </c>
      <c r="E1203" t="s">
        <v>1</v>
      </c>
      <c r="F1203" t="s">
        <v>14</v>
      </c>
      <c r="G1203" s="912">
        <v>39.847870999999998</v>
      </c>
      <c r="H1203" s="912">
        <v>-77.916180999999995</v>
      </c>
      <c r="I1203" s="912">
        <v>3.929637</v>
      </c>
      <c r="J1203" t="s">
        <v>74</v>
      </c>
      <c r="K1203" t="s">
        <v>479</v>
      </c>
      <c r="L1203" s="912">
        <v>26.8</v>
      </c>
      <c r="M1203">
        <v>20</v>
      </c>
      <c r="N1203" s="912">
        <v>1.34</v>
      </c>
      <c r="O1203" t="s">
        <v>486</v>
      </c>
      <c r="P1203" t="s">
        <v>486</v>
      </c>
      <c r="Q1203">
        <v>52</v>
      </c>
      <c r="R1203">
        <v>180</v>
      </c>
      <c r="Y1203">
        <v>35.61</v>
      </c>
      <c r="AA1203">
        <v>47.57</v>
      </c>
      <c r="AB1203">
        <v>35.729999999999997</v>
      </c>
      <c r="AC1203" s="784"/>
      <c r="AD1203" s="1150"/>
      <c r="AE1203" s="1150"/>
      <c r="AF1203" s="1150"/>
      <c r="AG1203" s="1150"/>
      <c r="AH1203" s="1150"/>
      <c r="AI1203" s="1150"/>
      <c r="AJ1203" s="1150"/>
      <c r="AK1203" s="1150"/>
      <c r="AL1203" s="1150"/>
      <c r="AM1203" s="1150"/>
      <c r="AN1203" s="1150"/>
      <c r="AO1203" s="1150"/>
      <c r="AP1203" s="1150"/>
      <c r="AQ1203" s="1150"/>
      <c r="AR1203" s="1150"/>
      <c r="AS1203" s="1150">
        <v>0.216135844748858</v>
      </c>
    </row>
    <row r="1204" spans="1:45" x14ac:dyDescent="0.2">
      <c r="A1204">
        <v>63777</v>
      </c>
      <c r="B1204" t="s">
        <v>2070</v>
      </c>
      <c r="C1204" s="783">
        <v>44804</v>
      </c>
      <c r="D1204">
        <v>2022</v>
      </c>
      <c r="E1204" t="s">
        <v>73</v>
      </c>
      <c r="F1204" t="s">
        <v>260</v>
      </c>
      <c r="G1204" s="912">
        <v>34.730190999999998</v>
      </c>
      <c r="H1204" s="912">
        <v>-82.051141000000001</v>
      </c>
      <c r="I1204" s="912">
        <v>4.5780380000000003</v>
      </c>
      <c r="J1204" t="s">
        <v>74</v>
      </c>
      <c r="K1204" t="s">
        <v>479</v>
      </c>
      <c r="L1204" s="912">
        <v>26</v>
      </c>
      <c r="M1204">
        <v>20</v>
      </c>
      <c r="N1204" s="912">
        <v>1.3</v>
      </c>
      <c r="O1204" t="s">
        <v>127</v>
      </c>
      <c r="P1204" t="s">
        <v>470</v>
      </c>
      <c r="Q1204" t="s">
        <v>127</v>
      </c>
      <c r="R1204">
        <v>180</v>
      </c>
      <c r="Y1204">
        <v>31.78</v>
      </c>
      <c r="Z1204">
        <v>32.049999999999997</v>
      </c>
      <c r="AA1204">
        <v>52.12</v>
      </c>
      <c r="AB1204">
        <v>38.31</v>
      </c>
      <c r="AC1204" s="784"/>
      <c r="AD1204" s="1150"/>
      <c r="AE1204" s="1150"/>
      <c r="AF1204" s="1150"/>
      <c r="AG1204" s="1150"/>
      <c r="AH1204" s="1150"/>
      <c r="AI1204" s="1150"/>
      <c r="AJ1204" s="1150"/>
      <c r="AK1204" s="1150"/>
      <c r="AL1204" s="1150"/>
      <c r="AM1204" s="1150"/>
      <c r="AN1204" s="1150"/>
      <c r="AO1204" s="1150"/>
      <c r="AP1204" s="1150"/>
      <c r="AQ1204" s="1150"/>
      <c r="AR1204" s="1150"/>
      <c r="AS1204" s="1150">
        <v>0.22342465753424601</v>
      </c>
    </row>
    <row r="1205" spans="1:45" x14ac:dyDescent="0.2">
      <c r="A1205">
        <v>64012</v>
      </c>
      <c r="B1205" t="s">
        <v>2071</v>
      </c>
      <c r="C1205" s="783">
        <v>44895</v>
      </c>
      <c r="D1205">
        <v>2022</v>
      </c>
      <c r="E1205" t="s">
        <v>1</v>
      </c>
      <c r="F1205" t="s">
        <v>33</v>
      </c>
      <c r="G1205" s="912">
        <v>38.675170999999999</v>
      </c>
      <c r="H1205" s="912">
        <v>-77.586590999999999</v>
      </c>
      <c r="I1205" s="912">
        <v>4.175548</v>
      </c>
      <c r="J1205" t="s">
        <v>74</v>
      </c>
      <c r="K1205" t="s">
        <v>485</v>
      </c>
      <c r="L1205" s="912">
        <v>26</v>
      </c>
      <c r="M1205">
        <v>20</v>
      </c>
      <c r="N1205" s="912">
        <v>1.3</v>
      </c>
      <c r="O1205" t="s">
        <v>127</v>
      </c>
      <c r="P1205" t="s">
        <v>470</v>
      </c>
      <c r="Q1205" t="s">
        <v>127</v>
      </c>
      <c r="R1205">
        <v>180</v>
      </c>
      <c r="Y1205">
        <v>39.85</v>
      </c>
      <c r="AA1205">
        <v>46.81</v>
      </c>
      <c r="AB1205">
        <v>35.17</v>
      </c>
      <c r="AC1205" s="784"/>
      <c r="AD1205" s="1150"/>
      <c r="AE1205" s="1150"/>
      <c r="AF1205" s="1150"/>
      <c r="AG1205" s="1150"/>
      <c r="AH1205" s="1150"/>
      <c r="AI1205" s="1150"/>
      <c r="AJ1205" s="1150"/>
      <c r="AK1205" s="1150"/>
      <c r="AL1205" s="1150"/>
      <c r="AM1205" s="1150"/>
      <c r="AN1205" s="1150"/>
      <c r="AO1205" s="1150"/>
      <c r="AP1205" s="1150"/>
      <c r="AQ1205" s="1150"/>
      <c r="AR1205" s="1150"/>
      <c r="AS1205" s="1150">
        <v>0.212773972602739</v>
      </c>
    </row>
    <row r="1206" spans="1:45" x14ac:dyDescent="0.2">
      <c r="A1206">
        <v>64135</v>
      </c>
      <c r="B1206" t="s">
        <v>2072</v>
      </c>
      <c r="C1206" s="783">
        <v>44865</v>
      </c>
      <c r="D1206">
        <v>2022</v>
      </c>
      <c r="E1206" t="s">
        <v>1</v>
      </c>
      <c r="F1206" t="s">
        <v>33</v>
      </c>
      <c r="G1206" s="912">
        <v>36.662410000000001</v>
      </c>
      <c r="H1206" s="912">
        <v>-76.337407999999996</v>
      </c>
      <c r="I1206" s="912">
        <v>4.3227320000000002</v>
      </c>
      <c r="J1206" t="s">
        <v>74</v>
      </c>
      <c r="K1206" t="s">
        <v>479</v>
      </c>
      <c r="L1206" s="912">
        <v>26.5</v>
      </c>
      <c r="M1206">
        <v>20</v>
      </c>
      <c r="N1206" s="912">
        <v>1.325</v>
      </c>
      <c r="O1206" t="s">
        <v>127</v>
      </c>
      <c r="P1206" t="s">
        <v>470</v>
      </c>
      <c r="Q1206" t="s">
        <v>127</v>
      </c>
      <c r="R1206">
        <v>182</v>
      </c>
      <c r="Y1206">
        <v>33.130000000000003</v>
      </c>
      <c r="AA1206">
        <v>55.25</v>
      </c>
      <c r="AB1206">
        <v>40.380000000000003</v>
      </c>
      <c r="AC1206" s="784"/>
      <c r="AD1206" s="1150"/>
      <c r="AE1206" s="1150"/>
      <c r="AF1206" s="1150"/>
      <c r="AG1206" s="1150"/>
      <c r="AH1206" s="1150"/>
      <c r="AI1206" s="1150"/>
      <c r="AJ1206" s="1150"/>
      <c r="AK1206" s="1150"/>
      <c r="AL1206" s="1150"/>
      <c r="AM1206" s="1150"/>
      <c r="AN1206" s="1150"/>
      <c r="AO1206" s="1150"/>
      <c r="AP1206" s="1150"/>
      <c r="AQ1206" s="1150"/>
      <c r="AR1206" s="1150"/>
      <c r="AS1206" s="1150">
        <v>0.23400684931506799</v>
      </c>
    </row>
    <row r="1207" spans="1:45" x14ac:dyDescent="0.2">
      <c r="A1207">
        <v>64581</v>
      </c>
      <c r="B1207" t="s">
        <v>2073</v>
      </c>
      <c r="C1207" s="783">
        <v>44926</v>
      </c>
      <c r="D1207">
        <v>2022</v>
      </c>
      <c r="E1207" t="s">
        <v>4</v>
      </c>
      <c r="F1207" t="s">
        <v>265</v>
      </c>
      <c r="G1207" s="912">
        <v>42.471620999999999</v>
      </c>
      <c r="H1207" s="912">
        <v>-86.096901000000003</v>
      </c>
      <c r="I1207" s="912">
        <v>3.8254250000000001</v>
      </c>
      <c r="J1207" t="s">
        <v>74</v>
      </c>
      <c r="K1207" t="s">
        <v>479</v>
      </c>
      <c r="L1207" s="912">
        <v>26.1</v>
      </c>
      <c r="M1207">
        <v>20</v>
      </c>
      <c r="N1207" s="912">
        <v>1.3050000000000002</v>
      </c>
      <c r="O1207" t="s">
        <v>127</v>
      </c>
      <c r="P1207" t="s">
        <v>470</v>
      </c>
      <c r="Q1207" t="s">
        <v>127</v>
      </c>
      <c r="R1207">
        <v>180</v>
      </c>
      <c r="Y1207">
        <v>33.04</v>
      </c>
      <c r="Z1207">
        <v>14.75</v>
      </c>
      <c r="AA1207">
        <v>63.14</v>
      </c>
      <c r="AB1207">
        <v>46.14</v>
      </c>
      <c r="AC1207" s="784"/>
      <c r="AD1207" s="1150"/>
      <c r="AE1207" s="1150"/>
      <c r="AF1207" s="1150"/>
      <c r="AG1207" s="1150"/>
      <c r="AH1207" s="1150"/>
      <c r="AI1207" s="1150"/>
      <c r="AJ1207" s="1150"/>
      <c r="AK1207" s="1150"/>
      <c r="AL1207" s="1150"/>
      <c r="AM1207" s="1150"/>
      <c r="AN1207" s="1150"/>
      <c r="AO1207" s="1150"/>
      <c r="AP1207" s="1150"/>
      <c r="AQ1207" s="1150"/>
      <c r="AR1207" s="1150"/>
      <c r="AS1207" s="1150">
        <v>0.20264269406392599</v>
      </c>
    </row>
    <row r="1208" spans="1:45" x14ac:dyDescent="0.2">
      <c r="A1208">
        <v>65124</v>
      </c>
      <c r="B1208" t="s">
        <v>2074</v>
      </c>
      <c r="C1208" s="783">
        <v>44926</v>
      </c>
      <c r="D1208">
        <v>2022</v>
      </c>
      <c r="E1208" t="s">
        <v>5</v>
      </c>
      <c r="F1208" t="s">
        <v>30</v>
      </c>
      <c r="G1208" s="912">
        <v>42.954740000000001</v>
      </c>
      <c r="H1208" s="912">
        <v>-74.313100000000006</v>
      </c>
      <c r="I1208" s="912">
        <v>3.7367499999999998</v>
      </c>
      <c r="J1208" t="s">
        <v>74</v>
      </c>
      <c r="K1208" t="s">
        <v>479</v>
      </c>
      <c r="L1208" s="912">
        <v>27</v>
      </c>
      <c r="M1208">
        <v>20</v>
      </c>
      <c r="N1208" s="912">
        <v>1.35</v>
      </c>
      <c r="O1208" t="s">
        <v>127</v>
      </c>
      <c r="P1208" t="s">
        <v>470</v>
      </c>
      <c r="Q1208" t="s">
        <v>127</v>
      </c>
      <c r="R1208">
        <v>180</v>
      </c>
      <c r="Y1208">
        <v>24.43</v>
      </c>
      <c r="Z1208">
        <v>8.6999999999999993</v>
      </c>
      <c r="AA1208">
        <v>87.61</v>
      </c>
      <c r="AB1208">
        <v>63.11</v>
      </c>
      <c r="AC1208" s="784"/>
      <c r="AD1208" s="1150"/>
      <c r="AE1208" s="1150"/>
      <c r="AF1208" s="1150"/>
      <c r="AG1208" s="1150"/>
      <c r="AH1208" s="1150"/>
      <c r="AI1208" s="1150"/>
      <c r="AJ1208" s="1150"/>
      <c r="AK1208" s="1150"/>
      <c r="AL1208" s="1150"/>
      <c r="AM1208" s="1150"/>
      <c r="AN1208" s="1150"/>
      <c r="AO1208" s="1150"/>
      <c r="AP1208" s="1150"/>
      <c r="AQ1208" s="1150"/>
      <c r="AR1208" s="1150"/>
      <c r="AS1208" s="1150"/>
    </row>
    <row r="1209" spans="1:45" x14ac:dyDescent="0.2">
      <c r="A1209">
        <v>65125</v>
      </c>
      <c r="B1209" t="s">
        <v>2075</v>
      </c>
      <c r="C1209" s="783">
        <v>44865</v>
      </c>
      <c r="D1209">
        <v>2022</v>
      </c>
      <c r="E1209" t="s">
        <v>5</v>
      </c>
      <c r="F1209" t="s">
        <v>30</v>
      </c>
      <c r="G1209" s="912">
        <v>42.252664000000003</v>
      </c>
      <c r="H1209" s="912">
        <v>-75.83408</v>
      </c>
      <c r="I1209" s="912">
        <v>3.7033079999999998</v>
      </c>
      <c r="J1209" t="s">
        <v>74</v>
      </c>
      <c r="K1209" t="s">
        <v>479</v>
      </c>
      <c r="L1209" s="912">
        <v>27.2</v>
      </c>
      <c r="M1209">
        <v>20</v>
      </c>
      <c r="N1209" s="912">
        <v>1.3599999999999999</v>
      </c>
      <c r="O1209" t="s">
        <v>486</v>
      </c>
      <c r="P1209" t="s">
        <v>486</v>
      </c>
      <c r="Q1209">
        <v>25</v>
      </c>
      <c r="R1209">
        <v>180</v>
      </c>
      <c r="Y1209">
        <v>28.04</v>
      </c>
      <c r="Z1209">
        <v>9.07</v>
      </c>
      <c r="AA1209">
        <v>74.5</v>
      </c>
      <c r="AB1209">
        <v>54.44</v>
      </c>
      <c r="AC1209" s="784"/>
      <c r="AD1209" s="1150"/>
      <c r="AE1209" s="1150"/>
      <c r="AF1209" s="1150"/>
      <c r="AG1209" s="1150"/>
      <c r="AH1209" s="1150"/>
      <c r="AI1209" s="1150"/>
      <c r="AJ1209" s="1150"/>
      <c r="AK1209" s="1150"/>
      <c r="AL1209" s="1150"/>
      <c r="AM1209" s="1150"/>
      <c r="AN1209" s="1150"/>
      <c r="AO1209" s="1150"/>
      <c r="AP1209" s="1150"/>
      <c r="AQ1209" s="1150"/>
      <c r="AR1209" s="1150"/>
      <c r="AS1209" s="1150">
        <v>0.178727168949771</v>
      </c>
    </row>
    <row r="1210" spans="1:45" x14ac:dyDescent="0.2">
      <c r="A1210">
        <v>65314</v>
      </c>
      <c r="B1210" t="s">
        <v>2076</v>
      </c>
      <c r="C1210" s="783">
        <v>44742</v>
      </c>
      <c r="D1210">
        <v>2022</v>
      </c>
      <c r="E1210" t="s">
        <v>1</v>
      </c>
      <c r="F1210" t="s">
        <v>33</v>
      </c>
      <c r="G1210" s="912">
        <v>36.964278999999998</v>
      </c>
      <c r="H1210" s="912">
        <v>-81.049859999999995</v>
      </c>
      <c r="I1210" s="912">
        <v>4.2372730000000001</v>
      </c>
      <c r="J1210" t="s">
        <v>74</v>
      </c>
      <c r="K1210" t="s">
        <v>485</v>
      </c>
      <c r="L1210" s="912">
        <v>24.5</v>
      </c>
      <c r="M1210">
        <v>20</v>
      </c>
      <c r="N1210" s="912">
        <v>1.2250000000000001</v>
      </c>
      <c r="O1210" t="s">
        <v>127</v>
      </c>
      <c r="P1210" t="s">
        <v>470</v>
      </c>
      <c r="Q1210" t="s">
        <v>127</v>
      </c>
      <c r="R1210">
        <v>180</v>
      </c>
      <c r="Y1210">
        <v>32.64</v>
      </c>
      <c r="AA1210">
        <v>46.72</v>
      </c>
      <c r="AB1210">
        <v>34.799999999999997</v>
      </c>
      <c r="AC1210" s="784"/>
      <c r="AD1210" s="1150"/>
      <c r="AE1210" s="1150"/>
      <c r="AF1210" s="1150"/>
      <c r="AG1210" s="1150"/>
      <c r="AH1210" s="1150"/>
      <c r="AI1210" s="1150"/>
      <c r="AJ1210" s="1150"/>
      <c r="AK1210" s="1150"/>
      <c r="AL1210" s="1150"/>
      <c r="AM1210" s="1150"/>
      <c r="AN1210" s="1150"/>
      <c r="AO1210" s="1150"/>
      <c r="AP1210" s="1150"/>
      <c r="AQ1210" s="1150"/>
      <c r="AR1210" s="1150"/>
      <c r="AS1210" s="1150">
        <v>0.215542237442922</v>
      </c>
    </row>
    <row r="1211" spans="1:45" x14ac:dyDescent="0.2">
      <c r="A1211">
        <v>65346</v>
      </c>
      <c r="B1211" t="s">
        <v>2077</v>
      </c>
      <c r="C1211" s="783">
        <v>44712</v>
      </c>
      <c r="D1211">
        <v>2022</v>
      </c>
      <c r="E1211" t="s">
        <v>4</v>
      </c>
      <c r="F1211" t="s">
        <v>265</v>
      </c>
      <c r="G1211" s="912">
        <v>43.436771999999998</v>
      </c>
      <c r="H1211" s="912">
        <v>-86.352774999999994</v>
      </c>
      <c r="I1211" s="912">
        <v>3.8435429999999999</v>
      </c>
      <c r="J1211" t="s">
        <v>74</v>
      </c>
      <c r="K1211" t="s">
        <v>479</v>
      </c>
      <c r="L1211" s="912">
        <v>28</v>
      </c>
      <c r="M1211">
        <v>20</v>
      </c>
      <c r="N1211" s="912">
        <v>1.4</v>
      </c>
      <c r="O1211" t="s">
        <v>127</v>
      </c>
      <c r="P1211" t="s">
        <v>470</v>
      </c>
      <c r="Q1211" t="s">
        <v>127</v>
      </c>
      <c r="R1211">
        <v>180</v>
      </c>
      <c r="Y1211">
        <v>35.450000000000003</v>
      </c>
      <c r="Z1211">
        <v>14.75</v>
      </c>
      <c r="AA1211">
        <v>84.98</v>
      </c>
      <c r="AB1211">
        <v>60.73</v>
      </c>
      <c r="AC1211" s="784"/>
      <c r="AD1211" s="1150"/>
      <c r="AE1211" s="1150"/>
      <c r="AF1211" s="1150"/>
      <c r="AG1211" s="1150"/>
      <c r="AH1211" s="1150"/>
      <c r="AI1211" s="1150"/>
      <c r="AJ1211" s="1150"/>
      <c r="AK1211" s="1150"/>
      <c r="AL1211" s="1150"/>
      <c r="AM1211" s="1150"/>
      <c r="AN1211" s="1150"/>
      <c r="AO1211" s="1150"/>
      <c r="AP1211" s="1150"/>
      <c r="AQ1211" s="1150"/>
      <c r="AR1211" s="1150"/>
      <c r="AS1211" s="1150">
        <v>0.20610730593607299</v>
      </c>
    </row>
    <row r="1212" spans="1:45" x14ac:dyDescent="0.2">
      <c r="A1212">
        <v>65347</v>
      </c>
      <c r="B1212" t="s">
        <v>2078</v>
      </c>
      <c r="C1212" s="783">
        <v>44592</v>
      </c>
      <c r="D1212">
        <v>2022</v>
      </c>
      <c r="E1212" t="s">
        <v>4</v>
      </c>
      <c r="F1212" t="s">
        <v>265</v>
      </c>
      <c r="G1212" s="912">
        <v>42.966501000000001</v>
      </c>
      <c r="H1212" s="912">
        <v>-84.145111</v>
      </c>
      <c r="I1212" s="912">
        <v>3.8118759999999998</v>
      </c>
      <c r="J1212" t="s">
        <v>74</v>
      </c>
      <c r="K1212" t="s">
        <v>479</v>
      </c>
      <c r="L1212" s="912">
        <v>28</v>
      </c>
      <c r="M1212">
        <v>20</v>
      </c>
      <c r="N1212" s="912">
        <v>1.4</v>
      </c>
      <c r="O1212" t="s">
        <v>127</v>
      </c>
      <c r="P1212" t="s">
        <v>470</v>
      </c>
      <c r="Q1212" t="s">
        <v>127</v>
      </c>
      <c r="R1212">
        <v>180</v>
      </c>
      <c r="Y1212">
        <v>32.36</v>
      </c>
      <c r="Z1212">
        <v>14.8</v>
      </c>
      <c r="AA1212">
        <v>83.24</v>
      </c>
      <c r="AB1212">
        <v>59.49</v>
      </c>
      <c r="AC1212" s="784"/>
      <c r="AD1212" s="1150"/>
      <c r="AE1212" s="1150"/>
      <c r="AF1212" s="1150"/>
      <c r="AG1212" s="1150"/>
      <c r="AH1212" s="1150"/>
      <c r="AI1212" s="1150"/>
      <c r="AJ1212" s="1150"/>
      <c r="AK1212" s="1150"/>
      <c r="AL1212" s="1150"/>
      <c r="AM1212" s="1150"/>
      <c r="AN1212" s="1150"/>
      <c r="AO1212" s="1150"/>
      <c r="AP1212" s="1150"/>
      <c r="AQ1212" s="1150"/>
      <c r="AR1212" s="1150"/>
      <c r="AS1212" s="1150">
        <v>0.210416666666666</v>
      </c>
    </row>
    <row r="1213" spans="1:45" x14ac:dyDescent="0.2">
      <c r="A1213">
        <v>67116</v>
      </c>
      <c r="B1213" t="s">
        <v>2759</v>
      </c>
      <c r="C1213" s="783">
        <v>44926</v>
      </c>
      <c r="D1213">
        <v>2022</v>
      </c>
      <c r="E1213" t="s">
        <v>6</v>
      </c>
      <c r="F1213" t="s">
        <v>269</v>
      </c>
      <c r="G1213" s="912">
        <v>41.606000000000002</v>
      </c>
      <c r="H1213" s="912">
        <v>-71.647000000000006</v>
      </c>
      <c r="I1213" s="912">
        <v>3.8907780000000001</v>
      </c>
      <c r="J1213" t="s">
        <v>74</v>
      </c>
      <c r="K1213" t="s">
        <v>479</v>
      </c>
      <c r="L1213" s="912">
        <v>25.7</v>
      </c>
      <c r="M1213">
        <v>20</v>
      </c>
      <c r="N1213" s="912">
        <v>1.2849999999999999</v>
      </c>
      <c r="O1213" t="s">
        <v>486</v>
      </c>
      <c r="P1213" t="s">
        <v>486</v>
      </c>
      <c r="Q1213">
        <v>20</v>
      </c>
      <c r="R1213">
        <v>180</v>
      </c>
      <c r="Y1213">
        <v>29.87</v>
      </c>
      <c r="Z1213">
        <v>3.67</v>
      </c>
      <c r="AC1213" s="784"/>
      <c r="AD1213" s="1150"/>
      <c r="AE1213" s="1150"/>
      <c r="AF1213" s="1150"/>
      <c r="AG1213" s="1150"/>
      <c r="AH1213" s="1150"/>
      <c r="AI1213" s="1150"/>
      <c r="AJ1213" s="1150"/>
      <c r="AK1213" s="1150"/>
      <c r="AL1213" s="1150"/>
      <c r="AM1213" s="1150"/>
      <c r="AN1213" s="1150"/>
      <c r="AO1213" s="1150"/>
      <c r="AP1213" s="1150"/>
      <c r="AQ1213" s="1150"/>
      <c r="AR1213" s="1150"/>
      <c r="AS1213" s="1150">
        <v>0.15746004566210001</v>
      </c>
    </row>
    <row r="1214" spans="1:45" x14ac:dyDescent="0.2">
      <c r="A1214">
        <v>62820</v>
      </c>
      <c r="B1214" t="s">
        <v>2079</v>
      </c>
      <c r="C1214" s="783">
        <v>44651</v>
      </c>
      <c r="D1214">
        <v>2022</v>
      </c>
      <c r="E1214" t="s">
        <v>73</v>
      </c>
      <c r="F1214" t="s">
        <v>52</v>
      </c>
      <c r="G1214" s="912">
        <v>36.287999999999997</v>
      </c>
      <c r="H1214" s="912">
        <v>-80.656000000000006</v>
      </c>
      <c r="I1214" s="912">
        <v>4.403276</v>
      </c>
      <c r="J1214" t="s">
        <v>74</v>
      </c>
      <c r="K1214" t="s">
        <v>479</v>
      </c>
      <c r="L1214" s="912">
        <v>29.491</v>
      </c>
      <c r="M1214">
        <v>22.6</v>
      </c>
      <c r="N1214" s="912">
        <v>1.3049115044247788</v>
      </c>
      <c r="O1214" t="s">
        <v>127</v>
      </c>
      <c r="P1214" t="s">
        <v>470</v>
      </c>
      <c r="Q1214" t="s">
        <v>127</v>
      </c>
      <c r="R1214">
        <v>180</v>
      </c>
      <c r="Y1214">
        <v>31.56</v>
      </c>
      <c r="Z1214">
        <v>29.12</v>
      </c>
      <c r="AC1214" s="784"/>
      <c r="AD1214" s="1150"/>
      <c r="AE1214" s="1150"/>
      <c r="AF1214" s="1150"/>
      <c r="AG1214" s="1150"/>
      <c r="AH1214" s="1150"/>
      <c r="AI1214" s="1150"/>
      <c r="AJ1214" s="1150"/>
      <c r="AK1214" s="1150"/>
      <c r="AL1214" s="1150"/>
      <c r="AM1214" s="1150"/>
      <c r="AN1214" s="1150"/>
      <c r="AO1214" s="1150"/>
      <c r="AP1214" s="1150"/>
      <c r="AQ1214" s="1150"/>
      <c r="AR1214" s="1150"/>
      <c r="AS1214" s="1150">
        <v>0.198978664080494</v>
      </c>
    </row>
    <row r="1215" spans="1:45" x14ac:dyDescent="0.2">
      <c r="A1215">
        <v>65679</v>
      </c>
      <c r="B1215" t="s">
        <v>2080</v>
      </c>
      <c r="C1215" s="783">
        <v>44804</v>
      </c>
      <c r="D1215">
        <v>2022</v>
      </c>
      <c r="E1215" t="s">
        <v>5</v>
      </c>
      <c r="F1215" t="s">
        <v>30</v>
      </c>
      <c r="G1215" s="912">
        <v>40.913670000000003</v>
      </c>
      <c r="H1215" s="912">
        <v>-72.750360000000001</v>
      </c>
      <c r="I1215" s="912">
        <v>3.9273169999999999</v>
      </c>
      <c r="J1215" t="s">
        <v>74</v>
      </c>
      <c r="K1215" t="s">
        <v>479</v>
      </c>
      <c r="L1215" s="912">
        <v>32.700000000000003</v>
      </c>
      <c r="M1215">
        <v>22.9</v>
      </c>
      <c r="N1215" s="912">
        <v>1.4279475982532752</v>
      </c>
      <c r="O1215" t="s">
        <v>486</v>
      </c>
      <c r="P1215" t="s">
        <v>486</v>
      </c>
      <c r="Q1215">
        <v>24</v>
      </c>
      <c r="R1215">
        <v>180</v>
      </c>
      <c r="Y1215">
        <v>45.47</v>
      </c>
      <c r="Z1215">
        <v>12.75</v>
      </c>
      <c r="AA1215">
        <v>92.83</v>
      </c>
      <c r="AB1215">
        <v>65.75</v>
      </c>
      <c r="AC1215" s="784">
        <v>122.95627978629315</v>
      </c>
      <c r="AD1215" s="1150"/>
      <c r="AE1215" s="1150"/>
      <c r="AF1215" s="1150"/>
      <c r="AG1215" s="1150"/>
      <c r="AH1215" s="1150"/>
      <c r="AI1215" s="1150"/>
      <c r="AJ1215" s="1150"/>
      <c r="AK1215" s="1150"/>
      <c r="AL1215" s="1150"/>
      <c r="AM1215" s="1150"/>
      <c r="AN1215" s="1150"/>
      <c r="AO1215" s="1150"/>
      <c r="AP1215" s="1150"/>
      <c r="AQ1215" s="1150"/>
      <c r="AR1215" s="1150"/>
      <c r="AS1215" s="1150">
        <v>0.21605750633088</v>
      </c>
    </row>
    <row r="1216" spans="1:45" x14ac:dyDescent="0.2">
      <c r="A1216">
        <v>64755</v>
      </c>
      <c r="B1216" t="s">
        <v>2081</v>
      </c>
      <c r="C1216" s="783">
        <v>44592</v>
      </c>
      <c r="D1216">
        <v>2022</v>
      </c>
      <c r="E1216" t="s">
        <v>4</v>
      </c>
      <c r="F1216" t="s">
        <v>1575</v>
      </c>
      <c r="G1216" s="912">
        <v>41.461906999999997</v>
      </c>
      <c r="H1216" s="912">
        <v>-94.274820000000005</v>
      </c>
      <c r="I1216" s="912">
        <v>4.0240660000000004</v>
      </c>
      <c r="J1216" t="s">
        <v>74</v>
      </c>
      <c r="K1216" t="s">
        <v>479</v>
      </c>
      <c r="L1216" s="912">
        <v>31.2</v>
      </c>
      <c r="M1216">
        <v>24</v>
      </c>
      <c r="N1216" s="912">
        <v>1.3</v>
      </c>
      <c r="O1216" t="s">
        <v>127</v>
      </c>
      <c r="P1216" t="s">
        <v>470</v>
      </c>
      <c r="Q1216" t="s">
        <v>127</v>
      </c>
      <c r="R1216">
        <v>180</v>
      </c>
      <c r="Y1216">
        <v>26.13</v>
      </c>
      <c r="Z1216">
        <v>15.52</v>
      </c>
      <c r="AA1216">
        <v>52.37</v>
      </c>
      <c r="AB1216">
        <v>38.85</v>
      </c>
      <c r="AC1216" s="784"/>
      <c r="AD1216" s="1150"/>
      <c r="AE1216" s="1150"/>
      <c r="AF1216" s="1150"/>
      <c r="AG1216" s="1150"/>
      <c r="AH1216" s="1150"/>
      <c r="AI1216" s="1150"/>
      <c r="AJ1216" s="1150"/>
      <c r="AK1216" s="1150"/>
      <c r="AL1216" s="1150"/>
      <c r="AM1216" s="1150"/>
      <c r="AN1216" s="1150"/>
      <c r="AO1216" s="1150"/>
      <c r="AP1216" s="1150"/>
      <c r="AQ1216" s="1150"/>
      <c r="AR1216" s="1150"/>
      <c r="AS1216" s="1150">
        <v>0.211282343987823</v>
      </c>
    </row>
    <row r="1217" spans="1:45" x14ac:dyDescent="0.2">
      <c r="A1217">
        <v>64928</v>
      </c>
      <c r="B1217" t="s">
        <v>2083</v>
      </c>
      <c r="C1217" s="783">
        <v>44651</v>
      </c>
      <c r="D1217">
        <v>2022</v>
      </c>
      <c r="E1217" t="s">
        <v>7</v>
      </c>
      <c r="F1217" t="s">
        <v>28</v>
      </c>
      <c r="G1217" s="912">
        <v>35.016440000000003</v>
      </c>
      <c r="H1217" s="912">
        <v>-118.1225</v>
      </c>
      <c r="I1217" s="912">
        <v>5.8443699999999996</v>
      </c>
      <c r="J1217" t="s">
        <v>74</v>
      </c>
      <c r="K1217" t="s">
        <v>485</v>
      </c>
      <c r="L1217" s="912">
        <v>41.2</v>
      </c>
      <c r="M1217">
        <v>37.700000000000003</v>
      </c>
      <c r="N1217" s="912">
        <v>1.0928381962864722</v>
      </c>
      <c r="O1217" t="s">
        <v>127</v>
      </c>
      <c r="P1217" t="s">
        <v>470</v>
      </c>
      <c r="Q1217" t="s">
        <v>127</v>
      </c>
      <c r="R1217">
        <v>180</v>
      </c>
      <c r="S1217" t="s">
        <v>582</v>
      </c>
      <c r="T1217" t="s">
        <v>553</v>
      </c>
      <c r="U1217" t="s">
        <v>2971</v>
      </c>
      <c r="V1217">
        <v>2022</v>
      </c>
      <c r="W1217">
        <v>35.1</v>
      </c>
      <c r="X1217">
        <v>70</v>
      </c>
      <c r="Y1217">
        <v>23.26</v>
      </c>
      <c r="Z1217">
        <v>5.28</v>
      </c>
      <c r="AA1217">
        <v>32.590000000000003</v>
      </c>
      <c r="AB1217">
        <v>24.49</v>
      </c>
      <c r="AC1217" s="784"/>
      <c r="AD1217" s="1150"/>
      <c r="AE1217" s="1150"/>
      <c r="AF1217" s="1150"/>
      <c r="AG1217" s="1150"/>
      <c r="AH1217" s="1150"/>
      <c r="AI1217" s="1150"/>
      <c r="AJ1217" s="1150"/>
      <c r="AK1217" s="1150"/>
      <c r="AL1217" s="1150"/>
      <c r="AM1217" s="1150"/>
      <c r="AN1217" s="1150"/>
      <c r="AO1217" s="1150"/>
      <c r="AP1217" s="1150"/>
      <c r="AQ1217" s="1150"/>
      <c r="AR1217" s="1150"/>
      <c r="AS1217" s="1150">
        <v>0.25692804282790099</v>
      </c>
    </row>
    <row r="1218" spans="1:45" x14ac:dyDescent="0.2">
      <c r="A1218">
        <v>57242</v>
      </c>
      <c r="B1218" t="s">
        <v>2084</v>
      </c>
      <c r="C1218" s="783">
        <v>44772</v>
      </c>
      <c r="D1218">
        <v>2022</v>
      </c>
      <c r="E1218" t="s">
        <v>11</v>
      </c>
      <c r="F1218" t="s">
        <v>11</v>
      </c>
      <c r="G1218" s="912">
        <v>21.420731</v>
      </c>
      <c r="H1218" s="912">
        <v>-158.017731</v>
      </c>
      <c r="I1218" s="912">
        <v>5.0733040000000003</v>
      </c>
      <c r="J1218" t="s">
        <v>74</v>
      </c>
      <c r="K1218" t="s">
        <v>479</v>
      </c>
      <c r="L1218" s="912">
        <v>50.1</v>
      </c>
      <c r="M1218">
        <v>39</v>
      </c>
      <c r="N1218" s="912">
        <v>1.2846153846153847</v>
      </c>
      <c r="O1218" t="s">
        <v>127</v>
      </c>
      <c r="P1218" t="s">
        <v>470</v>
      </c>
      <c r="Q1218" t="s">
        <v>127</v>
      </c>
      <c r="R1218">
        <v>180</v>
      </c>
      <c r="S1218" t="s">
        <v>582</v>
      </c>
      <c r="T1218" t="s">
        <v>553</v>
      </c>
      <c r="U1218" t="s">
        <v>2970</v>
      </c>
      <c r="V1218">
        <v>2022</v>
      </c>
      <c r="W1218">
        <v>39</v>
      </c>
      <c r="X1218">
        <v>156</v>
      </c>
      <c r="AA1218">
        <v>101.85</v>
      </c>
      <c r="AB1218">
        <v>71.52</v>
      </c>
      <c r="AC1218" s="784"/>
      <c r="AD1218" s="1150"/>
      <c r="AE1218" s="1150"/>
      <c r="AF1218" s="1150"/>
      <c r="AG1218" s="1150"/>
      <c r="AH1218" s="1150"/>
      <c r="AI1218" s="1150"/>
      <c r="AJ1218" s="1150"/>
      <c r="AK1218" s="1150"/>
      <c r="AL1218" s="1150"/>
      <c r="AM1218" s="1150"/>
      <c r="AN1218" s="1150"/>
      <c r="AO1218" s="1150"/>
      <c r="AP1218" s="1150"/>
      <c r="AQ1218" s="1150"/>
      <c r="AR1218" s="1150"/>
      <c r="AS1218" s="1150">
        <v>0.201121063107364</v>
      </c>
    </row>
    <row r="1219" spans="1:45" x14ac:dyDescent="0.2">
      <c r="A1219">
        <v>65677</v>
      </c>
      <c r="B1219" t="s">
        <v>2085</v>
      </c>
      <c r="C1219" s="783">
        <v>44895</v>
      </c>
      <c r="D1219">
        <v>2022</v>
      </c>
      <c r="E1219" t="s">
        <v>7</v>
      </c>
      <c r="F1219" t="s">
        <v>28</v>
      </c>
      <c r="G1219" s="912">
        <v>35.012467000000001</v>
      </c>
      <c r="H1219" s="912">
        <v>-118.1193</v>
      </c>
      <c r="I1219" s="912">
        <v>5.8443699999999996</v>
      </c>
      <c r="J1219" t="s">
        <v>74</v>
      </c>
      <c r="K1219" t="s">
        <v>485</v>
      </c>
      <c r="L1219" s="912">
        <v>44.8</v>
      </c>
      <c r="M1219">
        <v>41.2</v>
      </c>
      <c r="N1219" s="912">
        <v>1.087378640776699</v>
      </c>
      <c r="O1219" t="s">
        <v>127</v>
      </c>
      <c r="P1219" t="s">
        <v>470</v>
      </c>
      <c r="Q1219" t="s">
        <v>127</v>
      </c>
      <c r="R1219">
        <v>180</v>
      </c>
      <c r="S1219" t="s">
        <v>582</v>
      </c>
      <c r="T1219" t="s">
        <v>1205</v>
      </c>
      <c r="U1219" t="s">
        <v>2971</v>
      </c>
      <c r="V1219">
        <v>2023</v>
      </c>
      <c r="W1219">
        <v>18.8</v>
      </c>
      <c r="X1219">
        <v>36</v>
      </c>
      <c r="Y1219">
        <v>23.26</v>
      </c>
      <c r="Z1219">
        <v>5.72</v>
      </c>
      <c r="AA1219">
        <v>46.7</v>
      </c>
      <c r="AB1219">
        <v>34.799999999999997</v>
      </c>
      <c r="AC1219" s="784"/>
      <c r="AD1219" s="1150"/>
      <c r="AE1219" s="1150"/>
      <c r="AF1219" s="1150"/>
      <c r="AG1219" s="1150"/>
      <c r="AH1219" s="1150"/>
      <c r="AI1219" s="1150"/>
      <c r="AJ1219" s="1150"/>
      <c r="AK1219" s="1150"/>
      <c r="AL1219" s="1150"/>
      <c r="AM1219" s="1150"/>
      <c r="AN1219" s="1150"/>
      <c r="AO1219" s="1150"/>
      <c r="AP1219" s="1150"/>
      <c r="AQ1219" s="1150"/>
      <c r="AR1219" s="1150"/>
      <c r="AS1219" s="1150">
        <v>0.190830451744469</v>
      </c>
    </row>
    <row r="1220" spans="1:45" x14ac:dyDescent="0.2">
      <c r="A1220">
        <v>64929</v>
      </c>
      <c r="B1220" t="s">
        <v>2086</v>
      </c>
      <c r="C1220" s="783">
        <v>44651</v>
      </c>
      <c r="D1220">
        <v>2022</v>
      </c>
      <c r="E1220" t="s">
        <v>7</v>
      </c>
      <c r="F1220" t="s">
        <v>28</v>
      </c>
      <c r="G1220" s="912">
        <v>35.019561000000003</v>
      </c>
      <c r="H1220" s="912">
        <v>-118.126351</v>
      </c>
      <c r="I1220" s="912">
        <v>5.8443699999999996</v>
      </c>
      <c r="J1220" t="s">
        <v>74</v>
      </c>
      <c r="K1220" t="s">
        <v>485</v>
      </c>
      <c r="L1220" s="912">
        <v>48.6</v>
      </c>
      <c r="M1220">
        <v>44.6</v>
      </c>
      <c r="N1220" s="912">
        <v>1.0896860986547086</v>
      </c>
      <c r="O1220" t="s">
        <v>127</v>
      </c>
      <c r="P1220" t="s">
        <v>470</v>
      </c>
      <c r="Q1220" t="s">
        <v>127</v>
      </c>
      <c r="R1220">
        <v>180</v>
      </c>
      <c r="S1220" t="s">
        <v>582</v>
      </c>
      <c r="T1220" t="s">
        <v>553</v>
      </c>
      <c r="U1220" t="s">
        <v>2971</v>
      </c>
      <c r="V1220">
        <v>2022</v>
      </c>
      <c r="W1220">
        <v>42.1</v>
      </c>
      <c r="X1220">
        <v>83.5</v>
      </c>
      <c r="Y1220">
        <v>23.3</v>
      </c>
      <c r="Z1220">
        <v>5.28</v>
      </c>
      <c r="AA1220">
        <v>32.880000000000003</v>
      </c>
      <c r="AB1220">
        <v>24.7</v>
      </c>
      <c r="AC1220" s="784"/>
      <c r="AD1220" s="1150"/>
      <c r="AE1220" s="1150"/>
      <c r="AF1220" s="1150"/>
      <c r="AG1220" s="1150"/>
      <c r="AH1220" s="1150"/>
      <c r="AI1220" s="1150"/>
      <c r="AJ1220" s="1150"/>
      <c r="AK1220" s="1150"/>
      <c r="AL1220" s="1150"/>
      <c r="AM1220" s="1150"/>
      <c r="AN1220" s="1150"/>
      <c r="AO1220" s="1150"/>
      <c r="AP1220" s="1150"/>
      <c r="AQ1220" s="1150"/>
      <c r="AR1220" s="1150"/>
      <c r="AS1220" s="1150">
        <v>0.25414644634191202</v>
      </c>
    </row>
    <row r="1221" spans="1:45" x14ac:dyDescent="0.2">
      <c r="A1221">
        <v>65662</v>
      </c>
      <c r="B1221" t="s">
        <v>2087</v>
      </c>
      <c r="C1221" s="783">
        <v>44834</v>
      </c>
      <c r="D1221">
        <v>2022</v>
      </c>
      <c r="E1221" t="s">
        <v>2</v>
      </c>
      <c r="F1221" t="s">
        <v>15</v>
      </c>
      <c r="G1221" s="912">
        <v>26.090102999999999</v>
      </c>
      <c r="H1221" s="912">
        <v>-97.798450000000003</v>
      </c>
      <c r="I1221" s="912">
        <v>4.9273629999999997</v>
      </c>
      <c r="J1221" t="s">
        <v>74</v>
      </c>
      <c r="K1221" t="s">
        <v>479</v>
      </c>
      <c r="L1221" s="912">
        <v>59.5</v>
      </c>
      <c r="M1221">
        <v>45</v>
      </c>
      <c r="N1221" s="912">
        <v>1.3222222222222222</v>
      </c>
      <c r="O1221" t="s">
        <v>127</v>
      </c>
      <c r="P1221" t="s">
        <v>470</v>
      </c>
      <c r="Q1221" t="s">
        <v>127</v>
      </c>
      <c r="R1221">
        <v>180</v>
      </c>
      <c r="Y1221">
        <v>46.75</v>
      </c>
      <c r="AA1221">
        <v>37.49</v>
      </c>
      <c r="AB1221">
        <v>28.34</v>
      </c>
      <c r="AC1221" s="784"/>
      <c r="AD1221" s="1150"/>
      <c r="AE1221" s="1150"/>
      <c r="AF1221" s="1150"/>
      <c r="AG1221" s="1150"/>
      <c r="AH1221" s="1150"/>
      <c r="AI1221" s="1150"/>
      <c r="AJ1221" s="1150"/>
      <c r="AK1221" s="1150"/>
      <c r="AL1221" s="1150"/>
      <c r="AM1221" s="1150"/>
      <c r="AN1221" s="1150"/>
      <c r="AO1221" s="1150"/>
      <c r="AP1221" s="1150"/>
      <c r="AQ1221" s="1150"/>
      <c r="AR1221" s="1150"/>
      <c r="AS1221" s="1150">
        <v>0.25763571790968998</v>
      </c>
    </row>
    <row r="1222" spans="1:45" x14ac:dyDescent="0.2">
      <c r="A1222">
        <v>64641</v>
      </c>
      <c r="B1222" t="s">
        <v>2082</v>
      </c>
      <c r="C1222" s="783">
        <v>44592</v>
      </c>
      <c r="D1222">
        <v>2022</v>
      </c>
      <c r="E1222" t="s">
        <v>73</v>
      </c>
      <c r="F1222" t="s">
        <v>27</v>
      </c>
      <c r="G1222" s="912">
        <v>27.780901</v>
      </c>
      <c r="H1222" s="912">
        <v>-82.393170999999995</v>
      </c>
      <c r="I1222" s="912">
        <v>5.0192199999999998</v>
      </c>
      <c r="J1222" t="s">
        <v>74</v>
      </c>
      <c r="K1222" t="s">
        <v>485</v>
      </c>
      <c r="L1222" s="912">
        <v>52.4</v>
      </c>
      <c r="M1222">
        <v>45.8</v>
      </c>
      <c r="N1222" s="912">
        <v>1.1441048034934498</v>
      </c>
      <c r="O1222" t="s">
        <v>127</v>
      </c>
      <c r="P1222" t="s">
        <v>470</v>
      </c>
      <c r="Q1222" t="s">
        <v>127</v>
      </c>
      <c r="R1222">
        <v>180</v>
      </c>
      <c r="V1222">
        <v>2017</v>
      </c>
      <c r="W1222">
        <v>12.6</v>
      </c>
      <c r="Y1222">
        <v>19.739999999999998</v>
      </c>
      <c r="Z1222">
        <v>26.34</v>
      </c>
      <c r="AA1222">
        <v>52.74</v>
      </c>
      <c r="AB1222">
        <v>39.01</v>
      </c>
      <c r="AC1222" s="784"/>
      <c r="AD1222" s="1150"/>
      <c r="AE1222" s="1150"/>
      <c r="AF1222" s="1150"/>
      <c r="AG1222" s="1150"/>
      <c r="AH1222" s="1150"/>
      <c r="AI1222" s="1150"/>
      <c r="AJ1222" s="1150"/>
      <c r="AK1222" s="1150"/>
      <c r="AL1222" s="1150"/>
      <c r="AM1222" s="1150"/>
      <c r="AN1222" s="1150"/>
      <c r="AO1222" s="1150"/>
      <c r="AP1222" s="1150"/>
      <c r="AQ1222" s="1150"/>
      <c r="AR1222" s="1150"/>
      <c r="AS1222" s="1150">
        <v>0.189644772786185</v>
      </c>
    </row>
    <row r="1223" spans="1:45" x14ac:dyDescent="0.2">
      <c r="A1223">
        <v>63812</v>
      </c>
      <c r="B1223" t="s">
        <v>2088</v>
      </c>
      <c r="C1223" s="783">
        <v>44620</v>
      </c>
      <c r="D1223">
        <v>2022</v>
      </c>
      <c r="E1223" t="s">
        <v>73</v>
      </c>
      <c r="F1223" t="s">
        <v>52</v>
      </c>
      <c r="G1223" s="912">
        <v>36.114561000000002</v>
      </c>
      <c r="H1223" s="912">
        <v>-78.241870000000006</v>
      </c>
      <c r="I1223" s="912">
        <v>4.4255709999999997</v>
      </c>
      <c r="J1223" t="s">
        <v>74</v>
      </c>
      <c r="K1223" t="s">
        <v>479</v>
      </c>
      <c r="L1223" s="912">
        <v>68</v>
      </c>
      <c r="M1223">
        <v>48.7</v>
      </c>
      <c r="N1223" s="912">
        <v>1.3963039014373715</v>
      </c>
      <c r="O1223" t="s">
        <v>127</v>
      </c>
      <c r="P1223" t="s">
        <v>470</v>
      </c>
      <c r="Q1223" t="s">
        <v>127</v>
      </c>
      <c r="R1223">
        <v>180</v>
      </c>
      <c r="Y1223">
        <v>31.5</v>
      </c>
      <c r="Z1223">
        <v>6.66</v>
      </c>
      <c r="AA1223">
        <v>59.67</v>
      </c>
      <c r="AB1223">
        <v>44.02</v>
      </c>
      <c r="AC1223" s="784"/>
      <c r="AD1223" s="1150"/>
      <c r="AE1223" s="1150"/>
      <c r="AF1223" s="1150"/>
      <c r="AG1223" s="1150"/>
      <c r="AH1223" s="1150"/>
      <c r="AI1223" s="1150"/>
      <c r="AJ1223" s="1150"/>
      <c r="AK1223" s="1150"/>
      <c r="AL1223" s="1150"/>
      <c r="AM1223" s="1150"/>
      <c r="AN1223" s="1150"/>
      <c r="AO1223" s="1150"/>
      <c r="AP1223" s="1150"/>
      <c r="AQ1223" s="1150"/>
      <c r="AR1223" s="1150"/>
      <c r="AS1223" s="1150">
        <v>0.20939401610831301</v>
      </c>
    </row>
    <row r="1224" spans="1:45" x14ac:dyDescent="0.2">
      <c r="A1224">
        <v>64076</v>
      </c>
      <c r="B1224" t="s">
        <v>2089</v>
      </c>
      <c r="C1224" s="783">
        <v>44712</v>
      </c>
      <c r="D1224">
        <v>2022</v>
      </c>
      <c r="E1224" t="s">
        <v>72</v>
      </c>
      <c r="F1224" t="s">
        <v>13</v>
      </c>
      <c r="G1224" s="912">
        <v>35.09845</v>
      </c>
      <c r="H1224" s="912">
        <v>-107.613997</v>
      </c>
      <c r="I1224" s="912">
        <v>5.4798669999999996</v>
      </c>
      <c r="J1224" t="s">
        <v>74</v>
      </c>
      <c r="K1224" t="s">
        <v>479</v>
      </c>
      <c r="L1224" s="912">
        <v>74.8</v>
      </c>
      <c r="M1224">
        <v>49.5</v>
      </c>
      <c r="N1224" s="912">
        <v>1.5111111111111111</v>
      </c>
      <c r="O1224" t="s">
        <v>127</v>
      </c>
      <c r="P1224" t="s">
        <v>470</v>
      </c>
      <c r="Q1224" t="s">
        <v>127</v>
      </c>
      <c r="R1224">
        <v>180</v>
      </c>
      <c r="Y1224">
        <v>29.29</v>
      </c>
      <c r="Z1224">
        <v>11.14</v>
      </c>
      <c r="AA1224">
        <v>35.869999999999997</v>
      </c>
      <c r="AB1224">
        <v>26.81</v>
      </c>
      <c r="AC1224" s="784">
        <v>24.861638434020094</v>
      </c>
      <c r="AD1224" s="1150"/>
      <c r="AE1224" s="1150"/>
      <c r="AF1224" s="1150"/>
      <c r="AG1224" s="1150"/>
      <c r="AH1224" s="1150"/>
      <c r="AI1224" s="1150"/>
      <c r="AJ1224" s="1150"/>
      <c r="AK1224" s="1150"/>
      <c r="AL1224" s="1150"/>
      <c r="AM1224" s="1150"/>
      <c r="AN1224" s="1150"/>
      <c r="AO1224" s="1150"/>
      <c r="AP1224" s="1150"/>
      <c r="AQ1224" s="1150"/>
      <c r="AR1224" s="1150"/>
      <c r="AS1224" s="1150">
        <v>0.33670725520040501</v>
      </c>
    </row>
    <row r="1225" spans="1:45" x14ac:dyDescent="0.2">
      <c r="A1225">
        <v>62745</v>
      </c>
      <c r="B1225" t="s">
        <v>2090</v>
      </c>
      <c r="C1225" s="783">
        <v>44651</v>
      </c>
      <c r="D1225">
        <v>2022</v>
      </c>
      <c r="E1225" t="s">
        <v>72</v>
      </c>
      <c r="F1225" t="s">
        <v>29</v>
      </c>
      <c r="G1225" s="912">
        <v>45.559651000000002</v>
      </c>
      <c r="H1225" s="912">
        <v>-119.610691</v>
      </c>
      <c r="I1225" s="912">
        <v>4.3167470000000003</v>
      </c>
      <c r="J1225" t="s">
        <v>74</v>
      </c>
      <c r="K1225" t="s">
        <v>479</v>
      </c>
      <c r="L1225" s="912">
        <v>73.2</v>
      </c>
      <c r="M1225">
        <v>50</v>
      </c>
      <c r="N1225" s="912">
        <v>1.464</v>
      </c>
      <c r="O1225" t="s">
        <v>127</v>
      </c>
      <c r="P1225" t="s">
        <v>470</v>
      </c>
      <c r="Q1225" t="s">
        <v>127</v>
      </c>
      <c r="R1225">
        <v>180</v>
      </c>
      <c r="S1225" t="s">
        <v>552</v>
      </c>
      <c r="T1225" t="s">
        <v>553</v>
      </c>
      <c r="U1225" t="s">
        <v>2971</v>
      </c>
      <c r="V1225">
        <v>2022</v>
      </c>
      <c r="W1225">
        <v>30</v>
      </c>
      <c r="X1225">
        <v>120</v>
      </c>
      <c r="Y1225">
        <v>39.78</v>
      </c>
      <c r="Z1225">
        <v>3.92</v>
      </c>
      <c r="AA1225">
        <v>37.479999999999997</v>
      </c>
      <c r="AB1225">
        <v>28.46</v>
      </c>
      <c r="AC1225" s="784">
        <v>31.959279803735932</v>
      </c>
      <c r="AD1225" s="1150"/>
      <c r="AE1225" s="1150"/>
      <c r="AF1225" s="1150"/>
      <c r="AG1225" s="1150"/>
      <c r="AH1225" s="1150"/>
      <c r="AI1225" s="1150"/>
      <c r="AJ1225" s="1150"/>
      <c r="AK1225" s="1150"/>
      <c r="AL1225" s="1150"/>
      <c r="AM1225" s="1150"/>
      <c r="AN1225" s="1150"/>
      <c r="AO1225" s="1150"/>
      <c r="AP1225" s="1150"/>
      <c r="AQ1225" s="1150"/>
      <c r="AR1225" s="1150"/>
      <c r="AS1225" s="1150">
        <v>0.27577853881278502</v>
      </c>
    </row>
    <row r="1226" spans="1:45" x14ac:dyDescent="0.2">
      <c r="A1226">
        <v>63128</v>
      </c>
      <c r="B1226" t="s">
        <v>2091</v>
      </c>
      <c r="C1226" s="783">
        <v>44865</v>
      </c>
      <c r="D1226">
        <v>2022</v>
      </c>
      <c r="E1226" t="s">
        <v>4</v>
      </c>
      <c r="F1226" t="s">
        <v>435</v>
      </c>
      <c r="G1226" s="912">
        <v>30.781461</v>
      </c>
      <c r="H1226" s="912">
        <v>-90.201420999999996</v>
      </c>
      <c r="I1226" s="912">
        <v>4.6275919999999999</v>
      </c>
      <c r="J1226" t="s">
        <v>74</v>
      </c>
      <c r="K1226" t="s">
        <v>485</v>
      </c>
      <c r="L1226" s="912">
        <v>82.5</v>
      </c>
      <c r="M1226">
        <v>50</v>
      </c>
      <c r="N1226" s="912">
        <v>1.65</v>
      </c>
      <c r="O1226" t="s">
        <v>127</v>
      </c>
      <c r="P1226" t="s">
        <v>470</v>
      </c>
      <c r="Q1226" t="s">
        <v>127</v>
      </c>
      <c r="R1226">
        <v>180</v>
      </c>
      <c r="Y1226">
        <v>30.56</v>
      </c>
      <c r="Z1226">
        <v>5.72</v>
      </c>
      <c r="AA1226">
        <v>67.900000000000006</v>
      </c>
      <c r="AB1226">
        <v>50.14</v>
      </c>
      <c r="AC1226" s="784">
        <v>46.398515219721695</v>
      </c>
      <c r="AD1226" s="1150"/>
      <c r="AE1226" s="1150"/>
      <c r="AF1226" s="1150"/>
      <c r="AG1226" s="1150"/>
      <c r="AH1226" s="1150"/>
      <c r="AI1226" s="1150"/>
      <c r="AJ1226" s="1150"/>
      <c r="AK1226" s="1150"/>
      <c r="AL1226" s="1150"/>
      <c r="AM1226" s="1150"/>
      <c r="AN1226" s="1150"/>
      <c r="AO1226" s="1150"/>
      <c r="AP1226" s="1150"/>
      <c r="AQ1226" s="1150"/>
      <c r="AR1226" s="1150"/>
      <c r="AS1226" s="1150">
        <v>0.21531506849314999</v>
      </c>
    </row>
    <row r="1227" spans="1:45" x14ac:dyDescent="0.2">
      <c r="A1227">
        <v>63811</v>
      </c>
      <c r="B1227" t="s">
        <v>2092</v>
      </c>
      <c r="C1227" s="783">
        <v>44651</v>
      </c>
      <c r="D1227">
        <v>2022</v>
      </c>
      <c r="E1227" t="s">
        <v>73</v>
      </c>
      <c r="F1227" t="s">
        <v>52</v>
      </c>
      <c r="G1227" s="912">
        <v>36.289641000000003</v>
      </c>
      <c r="H1227" s="912">
        <v>-80.118081000000004</v>
      </c>
      <c r="I1227" s="912">
        <v>4.3938079999999999</v>
      </c>
      <c r="J1227" t="s">
        <v>74</v>
      </c>
      <c r="K1227" t="s">
        <v>479</v>
      </c>
      <c r="L1227" s="912">
        <v>70.001504999999995</v>
      </c>
      <c r="M1227">
        <v>50</v>
      </c>
      <c r="N1227" s="912">
        <v>1.4000300999999999</v>
      </c>
      <c r="O1227" t="s">
        <v>127</v>
      </c>
      <c r="P1227" t="s">
        <v>470</v>
      </c>
      <c r="Q1227" t="s">
        <v>127</v>
      </c>
      <c r="R1227">
        <v>180</v>
      </c>
      <c r="Y1227">
        <v>31.6</v>
      </c>
      <c r="Z1227">
        <v>30.05</v>
      </c>
      <c r="AA1227">
        <v>44.52</v>
      </c>
      <c r="AB1227">
        <v>33.25</v>
      </c>
      <c r="AC1227" s="784"/>
      <c r="AD1227" s="1150"/>
      <c r="AE1227" s="1150"/>
      <c r="AF1227" s="1150"/>
      <c r="AG1227" s="1150"/>
      <c r="AH1227" s="1150"/>
      <c r="AI1227" s="1150"/>
      <c r="AJ1227" s="1150"/>
      <c r="AK1227" s="1150"/>
      <c r="AL1227" s="1150"/>
      <c r="AM1227" s="1150"/>
      <c r="AN1227" s="1150"/>
      <c r="AO1227" s="1150"/>
      <c r="AP1227" s="1150"/>
      <c r="AQ1227" s="1150"/>
      <c r="AR1227" s="1150"/>
      <c r="AS1227" s="1150">
        <v>0.25247488584474798</v>
      </c>
    </row>
    <row r="1228" spans="1:45" x14ac:dyDescent="0.2">
      <c r="A1228">
        <v>64702</v>
      </c>
      <c r="B1228" t="s">
        <v>2093</v>
      </c>
      <c r="C1228" s="783">
        <v>44804</v>
      </c>
      <c r="D1228">
        <v>2022</v>
      </c>
      <c r="E1228" t="s">
        <v>73</v>
      </c>
      <c r="F1228" t="s">
        <v>52</v>
      </c>
      <c r="G1228" s="912">
        <v>35.289704</v>
      </c>
      <c r="H1228" s="912">
        <v>-80.235410000000002</v>
      </c>
      <c r="I1228" s="912">
        <v>4.4955189999999998</v>
      </c>
      <c r="J1228" t="s">
        <v>74</v>
      </c>
      <c r="K1228" t="s">
        <v>479</v>
      </c>
      <c r="L1228" s="912">
        <v>69.89</v>
      </c>
      <c r="M1228">
        <v>50</v>
      </c>
      <c r="N1228" s="912">
        <v>1.3977999999999999</v>
      </c>
      <c r="O1228" t="s">
        <v>127</v>
      </c>
      <c r="P1228" t="s">
        <v>470</v>
      </c>
      <c r="Q1228" t="s">
        <v>127</v>
      </c>
      <c r="R1228">
        <v>180</v>
      </c>
      <c r="Y1228">
        <v>31.74</v>
      </c>
      <c r="Z1228">
        <v>34.869999999999997</v>
      </c>
      <c r="AA1228">
        <v>45.58</v>
      </c>
      <c r="AB1228">
        <v>34.53</v>
      </c>
      <c r="AC1228" s="784"/>
      <c r="AD1228" s="1150"/>
      <c r="AE1228" s="1150"/>
      <c r="AF1228" s="1150"/>
      <c r="AG1228" s="1150"/>
      <c r="AH1228" s="1150"/>
      <c r="AI1228" s="1150"/>
      <c r="AJ1228" s="1150"/>
      <c r="AK1228" s="1150"/>
      <c r="AL1228" s="1150"/>
      <c r="AM1228" s="1150"/>
      <c r="AN1228" s="1150"/>
      <c r="AO1228" s="1150"/>
      <c r="AP1228" s="1150"/>
      <c r="AQ1228" s="1150"/>
      <c r="AR1228" s="1150"/>
      <c r="AS1228" s="1150">
        <v>0.22042694063926899</v>
      </c>
    </row>
    <row r="1229" spans="1:45" x14ac:dyDescent="0.2">
      <c r="A1229">
        <v>65009</v>
      </c>
      <c r="B1229" t="s">
        <v>2094</v>
      </c>
      <c r="C1229" s="783">
        <v>44834</v>
      </c>
      <c r="D1229">
        <v>2022</v>
      </c>
      <c r="E1229" t="s">
        <v>4</v>
      </c>
      <c r="F1229" t="s">
        <v>417</v>
      </c>
      <c r="G1229" s="912">
        <v>43.200164000000001</v>
      </c>
      <c r="H1229" s="912">
        <v>-90.220331999999999</v>
      </c>
      <c r="I1229" s="912">
        <v>3.7884609999999999</v>
      </c>
      <c r="J1229" t="s">
        <v>74</v>
      </c>
      <c r="K1229" t="s">
        <v>479</v>
      </c>
      <c r="L1229" s="912">
        <v>65.099999999999994</v>
      </c>
      <c r="M1229">
        <v>50</v>
      </c>
      <c r="N1229" s="912">
        <v>1.3019999999999998</v>
      </c>
      <c r="O1229" t="s">
        <v>127</v>
      </c>
      <c r="P1229" t="s">
        <v>470</v>
      </c>
      <c r="Q1229" t="s">
        <v>127</v>
      </c>
      <c r="R1229">
        <v>180</v>
      </c>
      <c r="Y1229">
        <v>37.08</v>
      </c>
      <c r="Z1229">
        <v>14.47</v>
      </c>
      <c r="AA1229">
        <v>54.21</v>
      </c>
      <c r="AB1229">
        <v>40.01</v>
      </c>
      <c r="AC1229" s="784"/>
      <c r="AD1229" s="1150"/>
      <c r="AE1229" s="1150"/>
      <c r="AF1229" s="1150"/>
      <c r="AG1229" s="1150"/>
      <c r="AH1229" s="1150"/>
      <c r="AI1229" s="1150"/>
      <c r="AJ1229" s="1150"/>
      <c r="AK1229" s="1150"/>
      <c r="AL1229" s="1150"/>
      <c r="AM1229" s="1150"/>
      <c r="AN1229" s="1150"/>
      <c r="AO1229" s="1150"/>
      <c r="AP1229" s="1150"/>
      <c r="AQ1229" s="1150"/>
      <c r="AR1229" s="1150"/>
      <c r="AS1229" s="1150">
        <v>0.21378767123287601</v>
      </c>
    </row>
    <row r="1230" spans="1:45" x14ac:dyDescent="0.2">
      <c r="A1230">
        <v>65010</v>
      </c>
      <c r="B1230" t="s">
        <v>2095</v>
      </c>
      <c r="C1230" s="783">
        <v>44865</v>
      </c>
      <c r="D1230">
        <v>2022</v>
      </c>
      <c r="E1230" t="s">
        <v>4</v>
      </c>
      <c r="F1230" t="s">
        <v>417</v>
      </c>
      <c r="G1230" s="912">
        <v>42.810873000000001</v>
      </c>
      <c r="H1230" s="912">
        <v>-89.10154</v>
      </c>
      <c r="I1230" s="912">
        <v>3.843156</v>
      </c>
      <c r="J1230" t="s">
        <v>74</v>
      </c>
      <c r="K1230" t="s">
        <v>479</v>
      </c>
      <c r="L1230" s="912">
        <v>64</v>
      </c>
      <c r="M1230">
        <v>50</v>
      </c>
      <c r="N1230" s="912">
        <v>1.28</v>
      </c>
      <c r="O1230" t="s">
        <v>127</v>
      </c>
      <c r="P1230" t="s">
        <v>470</v>
      </c>
      <c r="Q1230" t="s">
        <v>127</v>
      </c>
      <c r="R1230">
        <v>180</v>
      </c>
      <c r="Y1230">
        <v>30.52</v>
      </c>
      <c r="Z1230">
        <v>14.47</v>
      </c>
      <c r="AA1230">
        <v>55.84</v>
      </c>
      <c r="AB1230">
        <v>40.99</v>
      </c>
      <c r="AC1230" s="784"/>
      <c r="AD1230" s="1150"/>
      <c r="AE1230" s="1150"/>
      <c r="AF1230" s="1150"/>
      <c r="AG1230" s="1150"/>
      <c r="AH1230" s="1150"/>
      <c r="AI1230" s="1150"/>
      <c r="AJ1230" s="1150"/>
      <c r="AK1230" s="1150"/>
      <c r="AL1230" s="1150"/>
      <c r="AM1230" s="1150"/>
      <c r="AN1230" s="1150"/>
      <c r="AO1230" s="1150"/>
      <c r="AP1230" s="1150"/>
      <c r="AQ1230" s="1150"/>
      <c r="AR1230" s="1150"/>
      <c r="AS1230" s="1150">
        <v>0.214949771689497</v>
      </c>
    </row>
    <row r="1231" spans="1:45" x14ac:dyDescent="0.2">
      <c r="A1231">
        <v>65103</v>
      </c>
      <c r="B1231" t="s">
        <v>2189</v>
      </c>
      <c r="C1231" s="783">
        <v>44681</v>
      </c>
      <c r="D1231">
        <v>2022</v>
      </c>
      <c r="E1231" t="s">
        <v>72</v>
      </c>
      <c r="F1231" t="s">
        <v>13</v>
      </c>
      <c r="G1231" s="912">
        <v>36.228521000000001</v>
      </c>
      <c r="H1231" s="912">
        <v>-107.28231100000001</v>
      </c>
      <c r="I1231" s="912">
        <v>5.3747600000000002</v>
      </c>
      <c r="J1231" t="s">
        <v>74</v>
      </c>
      <c r="K1231" t="s">
        <v>479</v>
      </c>
      <c r="L1231" s="912">
        <v>62.5</v>
      </c>
      <c r="M1231">
        <v>50</v>
      </c>
      <c r="N1231" s="912">
        <v>1.25</v>
      </c>
      <c r="O1231" t="s">
        <v>127</v>
      </c>
      <c r="P1231" t="s">
        <v>470</v>
      </c>
      <c r="Q1231" t="s">
        <v>127</v>
      </c>
      <c r="R1231">
        <v>180</v>
      </c>
      <c r="Y1231">
        <v>27.77</v>
      </c>
      <c r="Z1231">
        <v>13.69</v>
      </c>
      <c r="AA1231">
        <v>28.72</v>
      </c>
      <c r="AB1231">
        <v>19.57</v>
      </c>
      <c r="AC1231" s="784">
        <v>20.002484379465983</v>
      </c>
      <c r="AD1231" s="1150"/>
      <c r="AE1231" s="1150"/>
      <c r="AF1231" s="1150"/>
      <c r="AG1231" s="1150"/>
      <c r="AH1231" s="1150"/>
      <c r="AI1231" s="1150"/>
      <c r="AJ1231" s="1150"/>
      <c r="AK1231" s="1150"/>
      <c r="AL1231" s="1150"/>
      <c r="AM1231" s="1150"/>
      <c r="AN1231" s="1150"/>
      <c r="AO1231" s="1150"/>
      <c r="AP1231" s="1150"/>
      <c r="AQ1231" s="1150"/>
      <c r="AR1231" s="1150"/>
      <c r="AS1231" s="1150">
        <v>0.30261643835616397</v>
      </c>
    </row>
    <row r="1232" spans="1:45" x14ac:dyDescent="0.2">
      <c r="A1232">
        <v>65304</v>
      </c>
      <c r="B1232" t="s">
        <v>2096</v>
      </c>
      <c r="C1232" s="783">
        <v>44926</v>
      </c>
      <c r="D1232">
        <v>2022</v>
      </c>
      <c r="E1232" t="s">
        <v>1</v>
      </c>
      <c r="F1232" t="s">
        <v>267</v>
      </c>
      <c r="G1232" s="912">
        <v>39.384220999999997</v>
      </c>
      <c r="H1232" s="912">
        <v>-75.760210000000001</v>
      </c>
      <c r="I1232" s="912">
        <v>4.1127140000000004</v>
      </c>
      <c r="J1232" t="s">
        <v>74</v>
      </c>
      <c r="K1232" t="s">
        <v>479</v>
      </c>
      <c r="L1232" s="912">
        <v>64.166579999999996</v>
      </c>
      <c r="M1232">
        <v>50</v>
      </c>
      <c r="N1232" s="912">
        <v>1.2833315999999999</v>
      </c>
      <c r="O1232" t="s">
        <v>127</v>
      </c>
      <c r="P1232" t="s">
        <v>470</v>
      </c>
      <c r="Q1232" t="s">
        <v>127</v>
      </c>
      <c r="R1232">
        <v>180</v>
      </c>
      <c r="Y1232">
        <v>21.99</v>
      </c>
      <c r="AA1232">
        <v>54.69</v>
      </c>
      <c r="AB1232">
        <v>40.299999999999997</v>
      </c>
      <c r="AC1232" s="784"/>
      <c r="AD1232" s="1150"/>
      <c r="AE1232" s="1150"/>
      <c r="AF1232" s="1150"/>
      <c r="AG1232" s="1150"/>
      <c r="AH1232" s="1150"/>
      <c r="AI1232" s="1150"/>
      <c r="AJ1232" s="1150"/>
      <c r="AK1232" s="1150"/>
      <c r="AL1232" s="1150"/>
      <c r="AM1232" s="1150"/>
      <c r="AN1232" s="1150"/>
      <c r="AO1232" s="1150"/>
      <c r="AP1232" s="1150"/>
      <c r="AQ1232" s="1150"/>
      <c r="AR1232" s="1150"/>
      <c r="AS1232" s="1150">
        <v>0.21230365296803599</v>
      </c>
    </row>
    <row r="1233" spans="1:45" x14ac:dyDescent="0.2">
      <c r="A1233">
        <v>63223</v>
      </c>
      <c r="B1233" t="s">
        <v>2097</v>
      </c>
      <c r="C1233" s="783">
        <v>44712</v>
      </c>
      <c r="D1233">
        <v>2022</v>
      </c>
      <c r="E1233" t="s">
        <v>2</v>
      </c>
      <c r="F1233" t="s">
        <v>15</v>
      </c>
      <c r="G1233" s="912">
        <v>28.454902000000001</v>
      </c>
      <c r="H1233" s="912">
        <v>-97.983407999999997</v>
      </c>
      <c r="I1233" s="912">
        <v>4.7908439999999999</v>
      </c>
      <c r="J1233" t="s">
        <v>74</v>
      </c>
      <c r="K1233" t="s">
        <v>485</v>
      </c>
      <c r="L1233" s="912">
        <v>65</v>
      </c>
      <c r="M1233">
        <v>50.7</v>
      </c>
      <c r="N1233" s="912">
        <v>1.2820512820512819</v>
      </c>
      <c r="O1233" t="s">
        <v>127</v>
      </c>
      <c r="P1233" t="s">
        <v>470</v>
      </c>
      <c r="Q1233" t="s">
        <v>127</v>
      </c>
      <c r="R1233">
        <v>180</v>
      </c>
      <c r="Y1233">
        <v>58.38</v>
      </c>
      <c r="AA1233">
        <v>38.24</v>
      </c>
      <c r="AB1233">
        <v>29.11</v>
      </c>
      <c r="AC1233" s="784"/>
      <c r="AD1233" s="1150"/>
      <c r="AE1233" s="1150"/>
      <c r="AF1233" s="1150"/>
      <c r="AG1233" s="1150"/>
      <c r="AH1233" s="1150"/>
      <c r="AI1233" s="1150"/>
      <c r="AJ1233" s="1150"/>
      <c r="AK1233" s="1150"/>
      <c r="AL1233" s="1150"/>
      <c r="AM1233" s="1150"/>
      <c r="AN1233" s="1150"/>
      <c r="AO1233" s="1150"/>
      <c r="AP1233" s="1150"/>
      <c r="AQ1233" s="1150"/>
      <c r="AR1233" s="1150"/>
      <c r="AS1233" s="1150">
        <v>0.23239712517899999</v>
      </c>
    </row>
    <row r="1234" spans="1:45" x14ac:dyDescent="0.2">
      <c r="A1234">
        <v>65307</v>
      </c>
      <c r="B1234" t="s">
        <v>2098</v>
      </c>
      <c r="C1234" s="783">
        <v>44926</v>
      </c>
      <c r="D1234">
        <v>2022</v>
      </c>
      <c r="E1234" t="s">
        <v>1</v>
      </c>
      <c r="F1234" t="s">
        <v>33</v>
      </c>
      <c r="G1234" s="912">
        <v>36.801881000000002</v>
      </c>
      <c r="H1234" s="912">
        <v>-78.833320999999998</v>
      </c>
      <c r="I1234" s="912">
        <v>4.3637699999999997</v>
      </c>
      <c r="J1234" t="s">
        <v>74</v>
      </c>
      <c r="K1234" t="s">
        <v>479</v>
      </c>
      <c r="L1234" s="912">
        <v>57.1</v>
      </c>
      <c r="M1234">
        <v>51</v>
      </c>
      <c r="N1234" s="912">
        <v>1.1196078431372549</v>
      </c>
      <c r="O1234" t="s">
        <v>127</v>
      </c>
      <c r="P1234" t="s">
        <v>470</v>
      </c>
      <c r="Q1234" t="s">
        <v>127</v>
      </c>
      <c r="R1234">
        <v>180</v>
      </c>
      <c r="Y1234">
        <v>32.43</v>
      </c>
      <c r="AA1234">
        <v>59.83</v>
      </c>
      <c r="AB1234">
        <v>43.67</v>
      </c>
      <c r="AC1234" s="784"/>
      <c r="AD1234" s="1150"/>
      <c r="AE1234" s="1150"/>
      <c r="AF1234" s="1150"/>
      <c r="AG1234" s="1150"/>
      <c r="AH1234" s="1150"/>
      <c r="AI1234" s="1150"/>
      <c r="AJ1234" s="1150"/>
      <c r="AK1234" s="1150"/>
      <c r="AL1234" s="1150"/>
      <c r="AM1234" s="1150"/>
      <c r="AN1234" s="1150"/>
      <c r="AO1234" s="1150"/>
      <c r="AP1234" s="1150"/>
      <c r="AQ1234" s="1150"/>
      <c r="AR1234" s="1150"/>
      <c r="AS1234" s="1150">
        <v>0.185390366192138</v>
      </c>
    </row>
    <row r="1235" spans="1:45" x14ac:dyDescent="0.2">
      <c r="A1235">
        <v>61664</v>
      </c>
      <c r="B1235" t="s">
        <v>2099</v>
      </c>
      <c r="C1235" s="783">
        <v>44681</v>
      </c>
      <c r="D1235">
        <v>2022</v>
      </c>
      <c r="E1235" t="s">
        <v>73</v>
      </c>
      <c r="F1235" t="s">
        <v>27</v>
      </c>
      <c r="G1235" s="912">
        <v>28.389191</v>
      </c>
      <c r="H1235" s="912">
        <v>-82.221641000000005</v>
      </c>
      <c r="I1235" s="912">
        <v>4.9397789999999997</v>
      </c>
      <c r="J1235" t="s">
        <v>74</v>
      </c>
      <c r="K1235" t="s">
        <v>479</v>
      </c>
      <c r="L1235" s="912">
        <v>64.657319999999999</v>
      </c>
      <c r="M1235">
        <v>54.6</v>
      </c>
      <c r="N1235" s="912">
        <v>1.1841999999999999</v>
      </c>
      <c r="O1235" t="s">
        <v>127</v>
      </c>
      <c r="P1235" t="s">
        <v>470</v>
      </c>
      <c r="Q1235" t="s">
        <v>127</v>
      </c>
      <c r="R1235">
        <v>180</v>
      </c>
      <c r="Y1235">
        <v>19.8</v>
      </c>
      <c r="Z1235">
        <v>24.51</v>
      </c>
      <c r="AA1235">
        <v>58.85</v>
      </c>
      <c r="AB1235">
        <v>43.2</v>
      </c>
      <c r="AC1235" s="784"/>
      <c r="AD1235" s="1150"/>
      <c r="AE1235" s="1150"/>
      <c r="AF1235" s="1150"/>
      <c r="AG1235" s="1150"/>
      <c r="AH1235" s="1150"/>
      <c r="AI1235" s="1150"/>
      <c r="AJ1235" s="1150"/>
      <c r="AK1235" s="1150"/>
      <c r="AL1235" s="1150"/>
      <c r="AM1235" s="1150"/>
      <c r="AN1235" s="1150"/>
      <c r="AO1235" s="1150"/>
      <c r="AP1235" s="1150"/>
      <c r="AQ1235" s="1150"/>
      <c r="AR1235" s="1150"/>
      <c r="AS1235" s="1150">
        <v>0.18855269540201</v>
      </c>
    </row>
    <row r="1236" spans="1:45" x14ac:dyDescent="0.2">
      <c r="A1236">
        <v>65687</v>
      </c>
      <c r="B1236" t="s">
        <v>2100</v>
      </c>
      <c r="C1236" s="783">
        <v>44926</v>
      </c>
      <c r="D1236">
        <v>2022</v>
      </c>
      <c r="E1236" t="s">
        <v>73</v>
      </c>
      <c r="F1236" t="s">
        <v>27</v>
      </c>
      <c r="G1236" s="912">
        <v>27.672131</v>
      </c>
      <c r="H1236" s="912">
        <v>-82.450191000000004</v>
      </c>
      <c r="I1236" s="912">
        <v>5.0823109999999998</v>
      </c>
      <c r="J1236" t="s">
        <v>74</v>
      </c>
      <c r="K1236" t="s">
        <v>485</v>
      </c>
      <c r="L1236" s="912">
        <v>66.8</v>
      </c>
      <c r="M1236">
        <v>55</v>
      </c>
      <c r="N1236" s="912">
        <v>1.2145454545454546</v>
      </c>
      <c r="O1236" t="s">
        <v>127</v>
      </c>
      <c r="P1236" t="s">
        <v>470</v>
      </c>
      <c r="Q1236" t="s">
        <v>127</v>
      </c>
      <c r="R1236">
        <v>180</v>
      </c>
      <c r="Y1236">
        <v>19.68</v>
      </c>
      <c r="Z1236">
        <v>17.63</v>
      </c>
      <c r="AA1236">
        <v>46.86</v>
      </c>
      <c r="AB1236">
        <v>34.549999999999997</v>
      </c>
      <c r="AC1236" s="784"/>
      <c r="AD1236" s="1150"/>
      <c r="AE1236" s="1150"/>
      <c r="AF1236" s="1150"/>
      <c r="AG1236" s="1150"/>
      <c r="AH1236" s="1150"/>
      <c r="AI1236" s="1150"/>
      <c r="AJ1236" s="1150"/>
      <c r="AK1236" s="1150"/>
      <c r="AL1236" s="1150"/>
      <c r="AM1236" s="1150"/>
      <c r="AN1236" s="1150"/>
      <c r="AO1236" s="1150"/>
      <c r="AP1236" s="1150"/>
      <c r="AQ1236" s="1150"/>
      <c r="AR1236" s="1150"/>
      <c r="AS1236" s="1150">
        <v>0.23329597343295899</v>
      </c>
    </row>
    <row r="1237" spans="1:45" x14ac:dyDescent="0.2">
      <c r="A1237">
        <v>64909</v>
      </c>
      <c r="B1237" t="s">
        <v>2101</v>
      </c>
      <c r="C1237" s="783">
        <v>44681</v>
      </c>
      <c r="D1237">
        <v>2022</v>
      </c>
      <c r="E1237" t="s">
        <v>7</v>
      </c>
      <c r="F1237" t="s">
        <v>28</v>
      </c>
      <c r="G1237" s="912">
        <v>35.817340999999999</v>
      </c>
      <c r="H1237" s="912">
        <v>-119.063241</v>
      </c>
      <c r="I1237" s="912">
        <v>5.3359829999999997</v>
      </c>
      <c r="J1237" t="s">
        <v>74</v>
      </c>
      <c r="K1237" t="s">
        <v>479</v>
      </c>
      <c r="L1237" s="912">
        <v>72.5</v>
      </c>
      <c r="M1237">
        <v>55.8</v>
      </c>
      <c r="N1237" s="912">
        <v>1.2992831541218639</v>
      </c>
      <c r="O1237" t="s">
        <v>127</v>
      </c>
      <c r="P1237" t="s">
        <v>470</v>
      </c>
      <c r="Q1237" t="s">
        <v>127</v>
      </c>
      <c r="R1237">
        <v>180</v>
      </c>
      <c r="Y1237">
        <v>25.08</v>
      </c>
      <c r="Z1237">
        <v>5.22</v>
      </c>
      <c r="AA1237">
        <v>72.64</v>
      </c>
      <c r="AB1237">
        <v>51.32</v>
      </c>
      <c r="AC1237" s="784">
        <v>21.98127526072015</v>
      </c>
      <c r="AD1237" s="1150"/>
      <c r="AE1237" s="1150"/>
      <c r="AF1237" s="1150"/>
      <c r="AG1237" s="1150"/>
      <c r="AH1237" s="1150"/>
      <c r="AI1237" s="1150"/>
      <c r="AJ1237" s="1150"/>
      <c r="AK1237" s="1150"/>
      <c r="AL1237" s="1150"/>
      <c r="AM1237" s="1150"/>
      <c r="AN1237" s="1150"/>
      <c r="AO1237" s="1150"/>
      <c r="AP1237" s="1150"/>
      <c r="AQ1237" s="1150"/>
      <c r="AR1237" s="1150"/>
      <c r="AS1237" s="1150">
        <v>0.26024737729333303</v>
      </c>
    </row>
    <row r="1238" spans="1:45" x14ac:dyDescent="0.2">
      <c r="A1238">
        <v>65521</v>
      </c>
      <c r="B1238" t="s">
        <v>2102</v>
      </c>
      <c r="C1238" s="783">
        <v>44772</v>
      </c>
      <c r="D1238">
        <v>2022</v>
      </c>
      <c r="E1238" t="s">
        <v>2</v>
      </c>
      <c r="F1238" t="s">
        <v>15</v>
      </c>
      <c r="G1238" s="912">
        <v>29.289809000000002</v>
      </c>
      <c r="H1238" s="912">
        <v>-95.298609999999996</v>
      </c>
      <c r="I1238" s="912">
        <v>4.6317959999999996</v>
      </c>
      <c r="J1238" t="s">
        <v>74</v>
      </c>
      <c r="K1238" t="s">
        <v>479</v>
      </c>
      <c r="L1238" s="912">
        <v>112</v>
      </c>
      <c r="M1238">
        <v>78.099999999999994</v>
      </c>
      <c r="N1238" s="912">
        <v>1.4340588988476313</v>
      </c>
      <c r="O1238" t="s">
        <v>127</v>
      </c>
      <c r="P1238" t="s">
        <v>470</v>
      </c>
      <c r="Q1238" t="s">
        <v>127</v>
      </c>
      <c r="R1238">
        <v>182</v>
      </c>
      <c r="Y1238">
        <v>61.91</v>
      </c>
      <c r="AA1238">
        <v>36.01</v>
      </c>
      <c r="AB1238">
        <v>26.51</v>
      </c>
      <c r="AC1238" s="784"/>
      <c r="AD1238" s="1150"/>
      <c r="AE1238" s="1150"/>
      <c r="AF1238" s="1150"/>
      <c r="AG1238" s="1150"/>
      <c r="AH1238" s="1150"/>
      <c r="AI1238" s="1150"/>
      <c r="AJ1238" s="1150"/>
      <c r="AK1238" s="1150"/>
      <c r="AL1238" s="1150"/>
      <c r="AM1238" s="1150"/>
      <c r="AN1238" s="1150"/>
      <c r="AO1238" s="1150"/>
      <c r="AP1238" s="1150"/>
      <c r="AQ1238" s="1150"/>
      <c r="AR1238" s="1150"/>
      <c r="AS1238" s="1150">
        <v>0.26536637842831101</v>
      </c>
    </row>
    <row r="1239" spans="1:45" x14ac:dyDescent="0.2">
      <c r="A1239">
        <v>64842</v>
      </c>
      <c r="B1239" t="s">
        <v>2103</v>
      </c>
      <c r="C1239" s="783">
        <v>44895</v>
      </c>
      <c r="D1239">
        <v>2022</v>
      </c>
      <c r="E1239" t="s">
        <v>1</v>
      </c>
      <c r="F1239" t="s">
        <v>268</v>
      </c>
      <c r="G1239" s="912">
        <v>37.593591000000004</v>
      </c>
      <c r="H1239" s="912">
        <v>-84.577580999999995</v>
      </c>
      <c r="I1239" s="912">
        <v>4.1231059999999999</v>
      </c>
      <c r="J1239" t="s">
        <v>74</v>
      </c>
      <c r="K1239" t="s">
        <v>485</v>
      </c>
      <c r="L1239" s="912">
        <v>70.349999999999994</v>
      </c>
      <c r="M1239">
        <v>57.6</v>
      </c>
      <c r="N1239" s="912">
        <v>1.2213541666666665</v>
      </c>
      <c r="O1239" t="s">
        <v>127</v>
      </c>
      <c r="P1239" t="s">
        <v>470</v>
      </c>
      <c r="Q1239" t="s">
        <v>127</v>
      </c>
      <c r="R1239">
        <v>180</v>
      </c>
      <c r="Y1239">
        <v>33.369999999999997</v>
      </c>
      <c r="AA1239">
        <v>66.540000000000006</v>
      </c>
      <c r="AB1239">
        <v>47.74</v>
      </c>
      <c r="AC1239" s="784"/>
      <c r="AD1239" s="1150"/>
      <c r="AE1239" s="1150"/>
      <c r="AF1239" s="1150"/>
      <c r="AG1239" s="1150"/>
      <c r="AH1239" s="1150"/>
      <c r="AI1239" s="1150"/>
      <c r="AJ1239" s="1150"/>
      <c r="AK1239" s="1150"/>
      <c r="AL1239" s="1150"/>
      <c r="AM1239" s="1150"/>
      <c r="AN1239" s="1150"/>
      <c r="AO1239" s="1150"/>
      <c r="AP1239" s="1150"/>
      <c r="AQ1239" s="1150"/>
      <c r="AR1239" s="1150"/>
      <c r="AS1239" s="1150">
        <v>0.219209791983764</v>
      </c>
    </row>
    <row r="1240" spans="1:45" x14ac:dyDescent="0.2">
      <c r="A1240">
        <v>62758</v>
      </c>
      <c r="B1240" t="s">
        <v>2104</v>
      </c>
      <c r="C1240" s="783">
        <v>44834</v>
      </c>
      <c r="D1240">
        <v>2022</v>
      </c>
      <c r="E1240" t="s">
        <v>1</v>
      </c>
      <c r="F1240" t="s">
        <v>33</v>
      </c>
      <c r="G1240" s="912">
        <v>36.600211000000002</v>
      </c>
      <c r="H1240" s="912">
        <v>-77.650141000000005</v>
      </c>
      <c r="I1240" s="912">
        <v>4.3690569999999997</v>
      </c>
      <c r="J1240" t="s">
        <v>74</v>
      </c>
      <c r="K1240" t="s">
        <v>479</v>
      </c>
      <c r="L1240" s="912">
        <v>86.1</v>
      </c>
      <c r="M1240">
        <v>59.6</v>
      </c>
      <c r="N1240" s="912">
        <v>1.4446308724832213</v>
      </c>
      <c r="O1240" t="s">
        <v>127</v>
      </c>
      <c r="P1240" t="s">
        <v>470</v>
      </c>
      <c r="Q1240" t="s">
        <v>127</v>
      </c>
      <c r="R1240">
        <v>180</v>
      </c>
      <c r="Y1240">
        <v>31.46</v>
      </c>
      <c r="AA1240">
        <v>84.28</v>
      </c>
      <c r="AB1240">
        <v>61.08</v>
      </c>
      <c r="AC1240" s="784"/>
      <c r="AD1240" s="1150"/>
      <c r="AE1240" s="1150"/>
      <c r="AF1240" s="1150"/>
      <c r="AG1240" s="1150"/>
      <c r="AH1240" s="1150"/>
      <c r="AI1240" s="1150"/>
      <c r="AJ1240" s="1150"/>
      <c r="AK1240" s="1150"/>
      <c r="AL1240" s="1150"/>
      <c r="AM1240" s="1150"/>
      <c r="AN1240" s="1150"/>
      <c r="AO1240" s="1150"/>
      <c r="AP1240" s="1150"/>
      <c r="AQ1240" s="1150"/>
      <c r="AR1240" s="1150"/>
      <c r="AS1240" s="1150">
        <v>0.18253156507615401</v>
      </c>
    </row>
    <row r="1241" spans="1:45" x14ac:dyDescent="0.2">
      <c r="A1241">
        <v>65684</v>
      </c>
      <c r="B1241" t="s">
        <v>2105</v>
      </c>
      <c r="C1241" s="783">
        <v>44926</v>
      </c>
      <c r="D1241">
        <v>2022</v>
      </c>
      <c r="E1241" t="s">
        <v>73</v>
      </c>
      <c r="F1241" t="s">
        <v>27</v>
      </c>
      <c r="G1241" s="912">
        <v>27.919969999999999</v>
      </c>
      <c r="H1241" s="912">
        <v>-82.069329999999994</v>
      </c>
      <c r="I1241" s="912">
        <v>4.9805390000000003</v>
      </c>
      <c r="J1241" t="s">
        <v>74</v>
      </c>
      <c r="K1241" t="s">
        <v>485</v>
      </c>
      <c r="L1241" s="912">
        <v>72.215999999999994</v>
      </c>
      <c r="M1241">
        <v>61.2</v>
      </c>
      <c r="N1241" s="912">
        <v>1.18</v>
      </c>
      <c r="O1241" t="s">
        <v>127</v>
      </c>
      <c r="P1241" t="s">
        <v>470</v>
      </c>
      <c r="Q1241" t="s">
        <v>127</v>
      </c>
      <c r="R1241">
        <v>180</v>
      </c>
      <c r="Y1241">
        <v>19.8</v>
      </c>
      <c r="Z1241">
        <v>18.55</v>
      </c>
      <c r="AA1241">
        <v>44.85</v>
      </c>
      <c r="AB1241">
        <v>33.21</v>
      </c>
      <c r="AC1241" s="784"/>
      <c r="AD1241" s="1150"/>
      <c r="AE1241" s="1150"/>
      <c r="AF1241" s="1150"/>
      <c r="AG1241" s="1150"/>
      <c r="AH1241" s="1150"/>
      <c r="AI1241" s="1150"/>
      <c r="AJ1241" s="1150"/>
      <c r="AK1241" s="1150"/>
      <c r="AL1241" s="1150"/>
      <c r="AM1241" s="1150"/>
      <c r="AN1241" s="1150"/>
      <c r="AO1241" s="1150"/>
      <c r="AP1241" s="1150"/>
      <c r="AQ1241" s="1150"/>
      <c r="AR1241" s="1150"/>
      <c r="AS1241" s="1150">
        <v>0.227687498134718</v>
      </c>
    </row>
    <row r="1242" spans="1:45" x14ac:dyDescent="0.2">
      <c r="A1242">
        <v>65676</v>
      </c>
      <c r="B1242" t="s">
        <v>2106</v>
      </c>
      <c r="C1242" s="783">
        <v>44926</v>
      </c>
      <c r="D1242">
        <v>2022</v>
      </c>
      <c r="E1242" t="s">
        <v>7</v>
      </c>
      <c r="F1242" t="s">
        <v>28</v>
      </c>
      <c r="G1242" s="912">
        <v>34.965274999999998</v>
      </c>
      <c r="H1242" s="912">
        <v>-118.07729999999999</v>
      </c>
      <c r="I1242" s="912">
        <v>5.8866649999999998</v>
      </c>
      <c r="J1242" t="s">
        <v>74</v>
      </c>
      <c r="K1242" t="s">
        <v>485</v>
      </c>
      <c r="L1242" s="912">
        <v>71.3</v>
      </c>
      <c r="M1242">
        <v>68</v>
      </c>
      <c r="N1242" s="912">
        <v>1.0485294117647059</v>
      </c>
      <c r="O1242" t="s">
        <v>127</v>
      </c>
      <c r="P1242" t="s">
        <v>470</v>
      </c>
      <c r="Q1242" t="s">
        <v>127</v>
      </c>
      <c r="R1242">
        <v>180</v>
      </c>
      <c r="S1242" t="s">
        <v>582</v>
      </c>
      <c r="T1242" t="s">
        <v>1205</v>
      </c>
      <c r="U1242" t="s">
        <v>2970</v>
      </c>
      <c r="V1242">
        <v>2023</v>
      </c>
      <c r="W1242">
        <v>47</v>
      </c>
      <c r="X1242">
        <v>94</v>
      </c>
      <c r="Y1242">
        <v>23.26</v>
      </c>
      <c r="Z1242">
        <v>5.22</v>
      </c>
      <c r="AA1242">
        <v>36.65</v>
      </c>
      <c r="AB1242">
        <v>27.21</v>
      </c>
      <c r="AC1242" s="784"/>
      <c r="AD1242" s="1150"/>
      <c r="AE1242" s="1150"/>
      <c r="AF1242" s="1150"/>
      <c r="AG1242" s="1150"/>
      <c r="AH1242" s="1150"/>
      <c r="AI1242" s="1150"/>
      <c r="AJ1242" s="1150"/>
      <c r="AK1242" s="1150"/>
      <c r="AL1242" s="1150"/>
      <c r="AM1242" s="1150"/>
      <c r="AN1242" s="1150"/>
      <c r="AO1242" s="1150"/>
      <c r="AP1242" s="1150"/>
      <c r="AQ1242" s="1150"/>
      <c r="AR1242" s="1150"/>
      <c r="AS1242" s="1150">
        <v>0.24210146387322001</v>
      </c>
    </row>
    <row r="1243" spans="1:45" x14ac:dyDescent="0.2">
      <c r="A1243">
        <v>64840</v>
      </c>
      <c r="B1243" t="s">
        <v>2107</v>
      </c>
      <c r="C1243" s="783">
        <v>44926</v>
      </c>
      <c r="D1243">
        <v>2022</v>
      </c>
      <c r="E1243" t="s">
        <v>73</v>
      </c>
      <c r="F1243" t="s">
        <v>35</v>
      </c>
      <c r="G1243" s="912">
        <v>31.238312000000001</v>
      </c>
      <c r="H1243" s="912">
        <v>-85.095012999999994</v>
      </c>
      <c r="I1243" s="912">
        <v>4.7166059999999996</v>
      </c>
      <c r="J1243" t="s">
        <v>74</v>
      </c>
      <c r="K1243" t="s">
        <v>485</v>
      </c>
      <c r="L1243" s="912">
        <v>101</v>
      </c>
      <c r="M1243">
        <v>70</v>
      </c>
      <c r="N1243" s="912">
        <v>1.4428571428571428</v>
      </c>
      <c r="O1243" t="s">
        <v>127</v>
      </c>
      <c r="P1243" t="s">
        <v>470</v>
      </c>
      <c r="Q1243" t="s">
        <v>127</v>
      </c>
      <c r="R1243">
        <v>179</v>
      </c>
      <c r="Y1243">
        <v>29.44</v>
      </c>
      <c r="Z1243">
        <v>32.590000000000003</v>
      </c>
      <c r="AA1243">
        <v>67.53</v>
      </c>
      <c r="AB1243">
        <v>48.74</v>
      </c>
      <c r="AC1243" s="784"/>
      <c r="AD1243" s="1150"/>
      <c r="AE1243" s="1150"/>
      <c r="AF1243" s="1150"/>
      <c r="AG1243" s="1150"/>
      <c r="AH1243" s="1150"/>
      <c r="AI1243" s="1150"/>
      <c r="AJ1243" s="1150"/>
      <c r="AK1243" s="1150"/>
      <c r="AL1243" s="1150"/>
      <c r="AM1243" s="1150"/>
      <c r="AN1243" s="1150"/>
      <c r="AO1243" s="1150"/>
      <c r="AP1243" s="1150"/>
      <c r="AQ1243" s="1150"/>
      <c r="AR1243" s="1150"/>
      <c r="AS1243" s="1150">
        <v>0.23817188519243301</v>
      </c>
    </row>
    <row r="1244" spans="1:45" x14ac:dyDescent="0.2">
      <c r="A1244">
        <v>65349</v>
      </c>
      <c r="B1244" t="s">
        <v>2124</v>
      </c>
      <c r="C1244" s="783">
        <v>44772</v>
      </c>
      <c r="D1244">
        <v>2022</v>
      </c>
      <c r="E1244" t="s">
        <v>4</v>
      </c>
      <c r="F1244" t="s">
        <v>12</v>
      </c>
      <c r="G1244" s="912">
        <v>40.094980999999997</v>
      </c>
      <c r="H1244" s="912">
        <v>-89.417681000000002</v>
      </c>
      <c r="I1244" s="912">
        <v>4.086805</v>
      </c>
      <c r="J1244" t="s">
        <v>74</v>
      </c>
      <c r="K1244" t="s">
        <v>479</v>
      </c>
      <c r="L1244" s="912">
        <v>92.4</v>
      </c>
      <c r="M1244">
        <v>70</v>
      </c>
      <c r="N1244" s="912">
        <v>1.32</v>
      </c>
      <c r="O1244" t="s">
        <v>127</v>
      </c>
      <c r="P1244" t="s">
        <v>470</v>
      </c>
      <c r="Q1244" t="s">
        <v>127</v>
      </c>
      <c r="R1244">
        <v>180</v>
      </c>
      <c r="Y1244">
        <v>31.66</v>
      </c>
      <c r="Z1244">
        <v>13.81</v>
      </c>
      <c r="AA1244">
        <v>39.99</v>
      </c>
      <c r="AB1244">
        <v>30.01</v>
      </c>
      <c r="AC1244" s="784"/>
      <c r="AD1244" s="1150"/>
      <c r="AE1244" s="1150"/>
      <c r="AF1244" s="1150"/>
      <c r="AG1244" s="1150"/>
      <c r="AH1244" s="1150"/>
      <c r="AI1244" s="1150"/>
      <c r="AJ1244" s="1150"/>
      <c r="AK1244" s="1150"/>
      <c r="AL1244" s="1150"/>
      <c r="AM1244" s="1150"/>
      <c r="AN1244" s="1150"/>
      <c r="AO1244" s="1150"/>
      <c r="AP1244" s="1150"/>
      <c r="AQ1244" s="1150"/>
      <c r="AR1244" s="1150"/>
      <c r="AS1244" s="1150">
        <v>0.254986953685583</v>
      </c>
    </row>
    <row r="1245" spans="1:45" x14ac:dyDescent="0.2">
      <c r="A1245">
        <v>64631</v>
      </c>
      <c r="B1245" t="s">
        <v>2108</v>
      </c>
      <c r="C1245" s="783">
        <v>44681</v>
      </c>
      <c r="D1245">
        <v>2022</v>
      </c>
      <c r="E1245" t="s">
        <v>73</v>
      </c>
      <c r="F1245" t="s">
        <v>27</v>
      </c>
      <c r="G1245" s="912">
        <v>27.817720999999999</v>
      </c>
      <c r="H1245" s="912">
        <v>-81.961521000000005</v>
      </c>
      <c r="I1245" s="912">
        <v>5.0130949999999999</v>
      </c>
      <c r="J1245" t="s">
        <v>74</v>
      </c>
      <c r="K1245" t="s">
        <v>485</v>
      </c>
      <c r="L1245" s="912">
        <v>85.6</v>
      </c>
      <c r="M1245">
        <v>74.5</v>
      </c>
      <c r="N1245" s="912">
        <v>1.148993288590604</v>
      </c>
      <c r="O1245" t="s">
        <v>127</v>
      </c>
      <c r="P1245" t="s">
        <v>470</v>
      </c>
      <c r="Q1245" t="s">
        <v>127</v>
      </c>
      <c r="R1245">
        <v>180</v>
      </c>
      <c r="Y1245">
        <v>19.77</v>
      </c>
      <c r="Z1245">
        <v>16.53</v>
      </c>
      <c r="AA1245">
        <v>55.67</v>
      </c>
      <c r="AB1245">
        <v>40.99</v>
      </c>
      <c r="AC1245" s="784"/>
      <c r="AD1245" s="1150"/>
      <c r="AE1245" s="1150"/>
      <c r="AF1245" s="1150"/>
      <c r="AG1245" s="1150"/>
      <c r="AH1245" s="1150"/>
      <c r="AI1245" s="1150"/>
      <c r="AJ1245" s="1150"/>
      <c r="AK1245" s="1150"/>
      <c r="AL1245" s="1150"/>
      <c r="AM1245" s="1150"/>
      <c r="AN1245" s="1150"/>
      <c r="AO1245" s="1150"/>
      <c r="AP1245" s="1150"/>
      <c r="AQ1245" s="1150"/>
      <c r="AR1245" s="1150"/>
      <c r="AS1245" s="1150">
        <v>0.18795010879225199</v>
      </c>
    </row>
    <row r="1246" spans="1:45" x14ac:dyDescent="0.2">
      <c r="A1246">
        <v>64757</v>
      </c>
      <c r="B1246" t="s">
        <v>2109</v>
      </c>
      <c r="C1246" s="783">
        <v>44592</v>
      </c>
      <c r="D1246">
        <v>2022</v>
      </c>
      <c r="E1246" t="s">
        <v>73</v>
      </c>
      <c r="F1246" t="s">
        <v>27</v>
      </c>
      <c r="G1246" s="912">
        <v>30.787178000000001</v>
      </c>
      <c r="H1246" s="912">
        <v>-85.086186999999995</v>
      </c>
      <c r="I1246" s="912">
        <v>4.7488130000000002</v>
      </c>
      <c r="J1246" t="s">
        <v>74</v>
      </c>
      <c r="K1246" t="s">
        <v>485</v>
      </c>
      <c r="L1246" s="912">
        <v>91.3</v>
      </c>
      <c r="M1246">
        <v>74.5</v>
      </c>
      <c r="N1246" s="912">
        <v>1.2255033557046979</v>
      </c>
      <c r="O1246" t="s">
        <v>127</v>
      </c>
      <c r="P1246" t="s">
        <v>470</v>
      </c>
      <c r="Q1246" t="s">
        <v>127</v>
      </c>
      <c r="R1246">
        <v>180</v>
      </c>
      <c r="Y1246">
        <v>29.37</v>
      </c>
      <c r="Z1246">
        <v>33.33</v>
      </c>
      <c r="AA1246">
        <v>46.49</v>
      </c>
      <c r="AB1246">
        <v>34.64</v>
      </c>
      <c r="AC1246" s="784"/>
      <c r="AD1246" s="1150"/>
      <c r="AE1246" s="1150"/>
      <c r="AF1246" s="1150"/>
      <c r="AG1246" s="1150"/>
      <c r="AH1246" s="1150"/>
      <c r="AI1246" s="1150"/>
      <c r="AJ1246" s="1150"/>
      <c r="AK1246" s="1150"/>
      <c r="AL1246" s="1150"/>
      <c r="AM1246" s="1150"/>
      <c r="AN1246" s="1150"/>
      <c r="AO1246" s="1150"/>
      <c r="AP1246" s="1150"/>
      <c r="AQ1246" s="1150"/>
      <c r="AR1246" s="1150"/>
      <c r="AS1246" s="1150">
        <v>0.21617480310134499</v>
      </c>
    </row>
    <row r="1247" spans="1:45" x14ac:dyDescent="0.2">
      <c r="A1247">
        <v>65037</v>
      </c>
      <c r="B1247" t="s">
        <v>2110</v>
      </c>
      <c r="C1247" s="783">
        <v>44592</v>
      </c>
      <c r="D1247">
        <v>2022</v>
      </c>
      <c r="E1247" t="s">
        <v>73</v>
      </c>
      <c r="F1247" t="s">
        <v>27</v>
      </c>
      <c r="G1247" s="912">
        <v>26.367761000000002</v>
      </c>
      <c r="H1247" s="912">
        <v>-81.044531000000006</v>
      </c>
      <c r="I1247" s="912">
        <v>5.0040889999999996</v>
      </c>
      <c r="J1247" t="s">
        <v>74</v>
      </c>
      <c r="K1247" t="s">
        <v>485</v>
      </c>
      <c r="L1247" s="912">
        <v>103.6</v>
      </c>
      <c r="M1247">
        <v>74.5</v>
      </c>
      <c r="N1247" s="912">
        <v>1.3906040268456374</v>
      </c>
      <c r="O1247" t="s">
        <v>486</v>
      </c>
      <c r="P1247" t="s">
        <v>486</v>
      </c>
      <c r="Q1247">
        <v>20</v>
      </c>
      <c r="R1247">
        <v>195</v>
      </c>
      <c r="Y1247">
        <v>30.66</v>
      </c>
      <c r="Z1247">
        <v>27.81</v>
      </c>
      <c r="AA1247">
        <v>38.83</v>
      </c>
      <c r="AB1247">
        <v>29.98</v>
      </c>
      <c r="AC1247" s="784"/>
      <c r="AD1247" s="1150"/>
      <c r="AE1247" s="1150"/>
      <c r="AF1247" s="1150"/>
      <c r="AG1247" s="1150"/>
      <c r="AH1247" s="1150"/>
      <c r="AI1247" s="1150"/>
      <c r="AJ1247" s="1150"/>
      <c r="AK1247" s="1150"/>
      <c r="AL1247" s="1150"/>
      <c r="AM1247" s="1150"/>
      <c r="AN1247" s="1150"/>
      <c r="AO1247" s="1150"/>
      <c r="AP1247" s="1150"/>
      <c r="AQ1247" s="1150"/>
      <c r="AR1247" s="1150"/>
      <c r="AS1247" s="1150">
        <v>0.224721890227084</v>
      </c>
    </row>
    <row r="1248" spans="1:45" x14ac:dyDescent="0.2">
      <c r="A1248">
        <v>65038</v>
      </c>
      <c r="B1248" t="s">
        <v>2111</v>
      </c>
      <c r="C1248" s="783">
        <v>44592</v>
      </c>
      <c r="D1248">
        <v>2022</v>
      </c>
      <c r="E1248" t="s">
        <v>73</v>
      </c>
      <c r="F1248" t="s">
        <v>27</v>
      </c>
      <c r="G1248" s="912">
        <v>26.424561000000001</v>
      </c>
      <c r="H1248" s="912">
        <v>-81.036120999999994</v>
      </c>
      <c r="I1248" s="912">
        <v>5.0304359999999999</v>
      </c>
      <c r="J1248" t="s">
        <v>74</v>
      </c>
      <c r="K1248" t="s">
        <v>485</v>
      </c>
      <c r="L1248" s="912">
        <v>103.6</v>
      </c>
      <c r="M1248">
        <v>74.5</v>
      </c>
      <c r="N1248" s="912">
        <v>1.3906040268456374</v>
      </c>
      <c r="O1248" t="s">
        <v>486</v>
      </c>
      <c r="P1248" t="s">
        <v>486</v>
      </c>
      <c r="Q1248">
        <v>20</v>
      </c>
      <c r="R1248">
        <v>194</v>
      </c>
      <c r="Y1248">
        <v>30.73</v>
      </c>
      <c r="Z1248">
        <v>21.9</v>
      </c>
      <c r="AA1248">
        <v>45.05</v>
      </c>
      <c r="AB1248">
        <v>34.1</v>
      </c>
      <c r="AC1248" s="784"/>
      <c r="AD1248" s="1150"/>
      <c r="AE1248" s="1150"/>
      <c r="AF1248" s="1150"/>
      <c r="AG1248" s="1150"/>
      <c r="AH1248" s="1150"/>
      <c r="AI1248" s="1150"/>
      <c r="AJ1248" s="1150"/>
      <c r="AK1248" s="1150"/>
      <c r="AL1248" s="1150"/>
      <c r="AM1248" s="1150"/>
      <c r="AN1248" s="1150"/>
      <c r="AO1248" s="1150"/>
      <c r="AP1248" s="1150"/>
      <c r="AQ1248" s="1150"/>
      <c r="AR1248" s="1150"/>
      <c r="AS1248" s="1150">
        <v>0.223226379822867</v>
      </c>
    </row>
    <row r="1249" spans="1:45" x14ac:dyDescent="0.2">
      <c r="A1249">
        <v>65039</v>
      </c>
      <c r="B1249" t="s">
        <v>2112</v>
      </c>
      <c r="C1249" s="783">
        <v>44592</v>
      </c>
      <c r="D1249">
        <v>2022</v>
      </c>
      <c r="E1249" t="s">
        <v>73</v>
      </c>
      <c r="F1249" t="s">
        <v>27</v>
      </c>
      <c r="G1249" s="912">
        <v>27.261001</v>
      </c>
      <c r="H1249" s="912">
        <v>-80.550730999999999</v>
      </c>
      <c r="I1249" s="912">
        <v>4.9357730000000002</v>
      </c>
      <c r="J1249" t="s">
        <v>74</v>
      </c>
      <c r="K1249" t="s">
        <v>485</v>
      </c>
      <c r="L1249" s="912">
        <v>104.3</v>
      </c>
      <c r="M1249">
        <v>74.5</v>
      </c>
      <c r="N1249" s="912">
        <v>1.4</v>
      </c>
      <c r="O1249" t="s">
        <v>486</v>
      </c>
      <c r="P1249" t="s">
        <v>486</v>
      </c>
      <c r="Q1249">
        <v>20</v>
      </c>
      <c r="R1249">
        <v>195</v>
      </c>
      <c r="Y1249">
        <v>30.85</v>
      </c>
      <c r="Z1249">
        <v>19.420000000000002</v>
      </c>
      <c r="AA1249">
        <v>37.5</v>
      </c>
      <c r="AB1249">
        <v>28.9</v>
      </c>
      <c r="AC1249" s="784"/>
      <c r="AD1249" s="1150"/>
      <c r="AE1249" s="1150"/>
      <c r="AF1249" s="1150"/>
      <c r="AG1249" s="1150"/>
      <c r="AH1249" s="1150"/>
      <c r="AI1249" s="1150"/>
      <c r="AJ1249" s="1150"/>
      <c r="AK1249" s="1150"/>
      <c r="AL1249" s="1150"/>
      <c r="AM1249" s="1150"/>
      <c r="AN1249" s="1150"/>
      <c r="AO1249" s="1150"/>
      <c r="AP1249" s="1150"/>
      <c r="AQ1249" s="1150"/>
      <c r="AR1249" s="1150"/>
      <c r="AS1249" s="1150">
        <v>0.23734485611841499</v>
      </c>
    </row>
    <row r="1250" spans="1:45" x14ac:dyDescent="0.2">
      <c r="A1250">
        <v>65040</v>
      </c>
      <c r="B1250" t="s">
        <v>2113</v>
      </c>
      <c r="C1250" s="783">
        <v>44592</v>
      </c>
      <c r="D1250">
        <v>2022</v>
      </c>
      <c r="E1250" t="s">
        <v>73</v>
      </c>
      <c r="F1250" t="s">
        <v>27</v>
      </c>
      <c r="G1250" s="912">
        <v>26.481000999999999</v>
      </c>
      <c r="H1250" s="912">
        <v>-81.428090999999995</v>
      </c>
      <c r="I1250" s="912">
        <v>5.0673349999999999</v>
      </c>
      <c r="J1250" t="s">
        <v>74</v>
      </c>
      <c r="K1250" t="s">
        <v>485</v>
      </c>
      <c r="L1250" s="912">
        <v>104.3</v>
      </c>
      <c r="M1250">
        <v>74.5</v>
      </c>
      <c r="N1250" s="912">
        <v>1.4</v>
      </c>
      <c r="O1250" t="s">
        <v>486</v>
      </c>
      <c r="P1250" t="s">
        <v>486</v>
      </c>
      <c r="Q1250">
        <v>20</v>
      </c>
      <c r="R1250">
        <v>180</v>
      </c>
      <c r="Y1250">
        <v>30.74</v>
      </c>
      <c r="Z1250">
        <v>17.48</v>
      </c>
      <c r="AA1250">
        <v>36.69</v>
      </c>
      <c r="AB1250">
        <v>28.23</v>
      </c>
      <c r="AC1250" s="784"/>
      <c r="AD1250" s="1150"/>
      <c r="AE1250" s="1150"/>
      <c r="AF1250" s="1150"/>
      <c r="AG1250" s="1150"/>
      <c r="AH1250" s="1150"/>
      <c r="AI1250" s="1150"/>
      <c r="AJ1250" s="1150"/>
      <c r="AK1250" s="1150"/>
      <c r="AL1250" s="1150"/>
      <c r="AM1250" s="1150"/>
      <c r="AN1250" s="1150"/>
      <c r="AO1250" s="1150"/>
      <c r="AP1250" s="1150"/>
      <c r="AQ1250" s="1150"/>
      <c r="AR1250" s="1150"/>
      <c r="AS1250" s="1150">
        <v>0.24522999601605799</v>
      </c>
    </row>
    <row r="1251" spans="1:45" x14ac:dyDescent="0.2">
      <c r="A1251">
        <v>65041</v>
      </c>
      <c r="B1251" t="s">
        <v>2114</v>
      </c>
      <c r="C1251" s="783">
        <v>44592</v>
      </c>
      <c r="D1251">
        <v>2022</v>
      </c>
      <c r="E1251" t="s">
        <v>73</v>
      </c>
      <c r="F1251" t="s">
        <v>27</v>
      </c>
      <c r="G1251" s="912">
        <v>27.596599999999999</v>
      </c>
      <c r="H1251" s="912">
        <v>-82.252719999999997</v>
      </c>
      <c r="I1251" s="912">
        <v>5.0171559999999999</v>
      </c>
      <c r="J1251" t="s">
        <v>74</v>
      </c>
      <c r="K1251" t="s">
        <v>485</v>
      </c>
      <c r="L1251" s="912">
        <v>98.3</v>
      </c>
      <c r="M1251">
        <v>74.5</v>
      </c>
      <c r="N1251" s="912">
        <v>1.3194630872483222</v>
      </c>
      <c r="O1251" t="s">
        <v>127</v>
      </c>
      <c r="P1251" t="s">
        <v>470</v>
      </c>
      <c r="Q1251" t="s">
        <v>127</v>
      </c>
      <c r="R1251">
        <v>180</v>
      </c>
      <c r="Y1251">
        <v>30.8</v>
      </c>
      <c r="Z1251">
        <v>21.37</v>
      </c>
      <c r="AA1251">
        <v>31.69</v>
      </c>
      <c r="AB1251">
        <v>24.26</v>
      </c>
      <c r="AC1251" s="784"/>
      <c r="AD1251" s="1150"/>
      <c r="AE1251" s="1150"/>
      <c r="AF1251" s="1150"/>
      <c r="AG1251" s="1150"/>
      <c r="AH1251" s="1150"/>
      <c r="AI1251" s="1150"/>
      <c r="AJ1251" s="1150"/>
      <c r="AK1251" s="1150"/>
      <c r="AL1251" s="1150"/>
      <c r="AM1251" s="1150"/>
      <c r="AN1251" s="1150"/>
      <c r="AO1251" s="1150"/>
      <c r="AP1251" s="1150"/>
      <c r="AQ1251" s="1150"/>
      <c r="AR1251" s="1150"/>
      <c r="AS1251" s="1150">
        <v>0.27673071619012501</v>
      </c>
    </row>
    <row r="1252" spans="1:45" x14ac:dyDescent="0.2">
      <c r="A1252">
        <v>65042</v>
      </c>
      <c r="B1252" t="s">
        <v>2115</v>
      </c>
      <c r="C1252" s="783">
        <v>44592</v>
      </c>
      <c r="D1252">
        <v>2022</v>
      </c>
      <c r="E1252" t="s">
        <v>73</v>
      </c>
      <c r="F1252" t="s">
        <v>27</v>
      </c>
      <c r="G1252" s="912">
        <v>27.580883</v>
      </c>
      <c r="H1252" s="912">
        <v>-80.652709999999999</v>
      </c>
      <c r="I1252" s="912">
        <v>4.9131130000000001</v>
      </c>
      <c r="J1252" t="s">
        <v>74</v>
      </c>
      <c r="K1252" t="s">
        <v>485</v>
      </c>
      <c r="L1252" s="912">
        <v>104.3</v>
      </c>
      <c r="M1252">
        <v>74.5</v>
      </c>
      <c r="N1252" s="912">
        <v>1.4</v>
      </c>
      <c r="O1252" t="s">
        <v>486</v>
      </c>
      <c r="P1252" t="s">
        <v>486</v>
      </c>
      <c r="Q1252">
        <v>20</v>
      </c>
      <c r="R1252">
        <v>196</v>
      </c>
      <c r="Y1252">
        <v>30.84</v>
      </c>
      <c r="Z1252">
        <v>18.05</v>
      </c>
      <c r="AA1252">
        <v>39.729999999999997</v>
      </c>
      <c r="AB1252">
        <v>30.32</v>
      </c>
      <c r="AC1252" s="784"/>
      <c r="AD1252" s="1150"/>
      <c r="AE1252" s="1150"/>
      <c r="AF1252" s="1150"/>
      <c r="AG1252" s="1150"/>
      <c r="AH1252" s="1150"/>
      <c r="AI1252" s="1150"/>
      <c r="AJ1252" s="1150"/>
      <c r="AK1252" s="1150"/>
      <c r="AL1252" s="1150"/>
      <c r="AM1252" s="1150"/>
      <c r="AN1252" s="1150"/>
      <c r="AO1252" s="1150"/>
      <c r="AP1252" s="1150"/>
      <c r="AQ1252" s="1150"/>
      <c r="AR1252" s="1150"/>
      <c r="AS1252" s="1150">
        <v>0.23973981796451199</v>
      </c>
    </row>
    <row r="1253" spans="1:45" x14ac:dyDescent="0.2">
      <c r="A1253">
        <v>63982</v>
      </c>
      <c r="B1253" t="s">
        <v>2116</v>
      </c>
      <c r="C1253" s="783">
        <v>44804</v>
      </c>
      <c r="D1253">
        <v>2022</v>
      </c>
      <c r="E1253" t="s">
        <v>73</v>
      </c>
      <c r="F1253" t="s">
        <v>27</v>
      </c>
      <c r="G1253" s="912">
        <v>27.639811000000002</v>
      </c>
      <c r="H1253" s="912">
        <v>-81.661490999999998</v>
      </c>
      <c r="I1253" s="912">
        <v>5.0173310000000004</v>
      </c>
      <c r="J1253" t="s">
        <v>74</v>
      </c>
      <c r="K1253" t="s">
        <v>479</v>
      </c>
      <c r="L1253" s="912">
        <v>99.7</v>
      </c>
      <c r="M1253">
        <v>74.900000000000006</v>
      </c>
      <c r="N1253" s="912">
        <v>1.3311081441922563</v>
      </c>
      <c r="O1253" t="s">
        <v>127</v>
      </c>
      <c r="P1253" t="s">
        <v>470</v>
      </c>
      <c r="Q1253" t="s">
        <v>127</v>
      </c>
      <c r="R1253">
        <v>180</v>
      </c>
      <c r="Y1253">
        <v>22.06</v>
      </c>
      <c r="Z1253">
        <v>28.17</v>
      </c>
      <c r="AA1253">
        <v>43.73</v>
      </c>
      <c r="AB1253">
        <v>32.520000000000003</v>
      </c>
      <c r="AC1253" s="784"/>
      <c r="AD1253" s="1150"/>
      <c r="AE1253" s="1150"/>
      <c r="AF1253" s="1150"/>
      <c r="AG1253" s="1150"/>
      <c r="AH1253" s="1150"/>
      <c r="AI1253" s="1150"/>
      <c r="AJ1253" s="1150"/>
      <c r="AK1253" s="1150"/>
      <c r="AL1253" s="1150"/>
      <c r="AM1253" s="1150"/>
      <c r="AN1253" s="1150"/>
      <c r="AO1253" s="1150"/>
      <c r="AP1253" s="1150"/>
      <c r="AQ1253" s="1150"/>
      <c r="AR1253" s="1150"/>
      <c r="AS1253" s="1150">
        <v>0.25397485841091</v>
      </c>
    </row>
    <row r="1254" spans="1:45" x14ac:dyDescent="0.2">
      <c r="A1254">
        <v>64145</v>
      </c>
      <c r="B1254" t="s">
        <v>2117</v>
      </c>
      <c r="C1254" s="783">
        <v>44895</v>
      </c>
      <c r="D1254">
        <v>2022</v>
      </c>
      <c r="E1254" t="s">
        <v>73</v>
      </c>
      <c r="F1254" t="s">
        <v>27</v>
      </c>
      <c r="G1254" s="912">
        <v>28.99999</v>
      </c>
      <c r="H1254" s="912">
        <v>-82.672240000000002</v>
      </c>
      <c r="I1254" s="912">
        <v>5.018713</v>
      </c>
      <c r="J1254" t="s">
        <v>74</v>
      </c>
      <c r="K1254" t="s">
        <v>479</v>
      </c>
      <c r="L1254" s="912">
        <v>94.9</v>
      </c>
      <c r="M1254">
        <v>74.900000000000006</v>
      </c>
      <c r="N1254" s="912">
        <v>1.2670226969292389</v>
      </c>
      <c r="O1254" t="s">
        <v>127</v>
      </c>
      <c r="P1254" t="s">
        <v>470</v>
      </c>
      <c r="Q1254" t="s">
        <v>127</v>
      </c>
      <c r="R1254">
        <v>180</v>
      </c>
      <c r="Y1254">
        <v>22.37</v>
      </c>
      <c r="Z1254">
        <v>35.950000000000003</v>
      </c>
      <c r="AA1254">
        <v>51.84</v>
      </c>
      <c r="AB1254">
        <v>38.479999999999997</v>
      </c>
      <c r="AC1254" s="784"/>
      <c r="AD1254" s="1150"/>
      <c r="AE1254" s="1150"/>
      <c r="AF1254" s="1150"/>
      <c r="AG1254" s="1150"/>
      <c r="AH1254" s="1150"/>
      <c r="AI1254" s="1150"/>
      <c r="AJ1254" s="1150"/>
      <c r="AK1254" s="1150"/>
      <c r="AL1254" s="1150"/>
      <c r="AM1254" s="1150"/>
      <c r="AN1254" s="1150"/>
      <c r="AO1254" s="1150"/>
      <c r="AP1254" s="1150"/>
      <c r="AQ1254" s="1150"/>
      <c r="AR1254" s="1150"/>
      <c r="AS1254" s="1150">
        <v>0.20694106601800799</v>
      </c>
    </row>
    <row r="1255" spans="1:45" x14ac:dyDescent="0.2">
      <c r="A1255">
        <v>64146</v>
      </c>
      <c r="B1255" t="s">
        <v>2118</v>
      </c>
      <c r="C1255" s="783">
        <v>44712</v>
      </c>
      <c r="D1255">
        <v>2022</v>
      </c>
      <c r="E1255" t="s">
        <v>73</v>
      </c>
      <c r="F1255" t="s">
        <v>27</v>
      </c>
      <c r="G1255" s="912">
        <v>30.103137</v>
      </c>
      <c r="H1255" s="912">
        <v>-85.410390000000007</v>
      </c>
      <c r="I1255" s="912">
        <v>4.7917680000000002</v>
      </c>
      <c r="J1255" t="s">
        <v>74</v>
      </c>
      <c r="K1255" t="s">
        <v>485</v>
      </c>
      <c r="L1255" s="912">
        <v>98.8</v>
      </c>
      <c r="M1255">
        <v>74.900000000000006</v>
      </c>
      <c r="N1255" s="912">
        <v>1.3190921228304404</v>
      </c>
      <c r="O1255" t="s">
        <v>127</v>
      </c>
      <c r="P1255" t="s">
        <v>470</v>
      </c>
      <c r="Q1255" t="s">
        <v>127</v>
      </c>
      <c r="R1255">
        <v>180</v>
      </c>
      <c r="Y1255">
        <v>22.32</v>
      </c>
      <c r="Z1255">
        <v>37.25</v>
      </c>
      <c r="AA1255">
        <v>43.74</v>
      </c>
      <c r="AB1255">
        <v>32.729999999999997</v>
      </c>
      <c r="AC1255" s="784"/>
      <c r="AD1255" s="1150"/>
      <c r="AE1255" s="1150"/>
      <c r="AF1255" s="1150"/>
      <c r="AG1255" s="1150"/>
      <c r="AH1255" s="1150"/>
      <c r="AI1255" s="1150"/>
      <c r="AJ1255" s="1150"/>
      <c r="AK1255" s="1150"/>
      <c r="AL1255" s="1150"/>
      <c r="AM1255" s="1150"/>
      <c r="AN1255" s="1150"/>
      <c r="AO1255" s="1150"/>
      <c r="AP1255" s="1150"/>
      <c r="AQ1255" s="1150"/>
      <c r="AR1255" s="1150"/>
      <c r="AS1255" s="1150">
        <v>0.238945687095731</v>
      </c>
    </row>
    <row r="1256" spans="1:45" x14ac:dyDescent="0.2">
      <c r="A1256">
        <v>64533</v>
      </c>
      <c r="B1256" t="s">
        <v>2119</v>
      </c>
      <c r="C1256" s="783">
        <v>44804</v>
      </c>
      <c r="D1256">
        <v>2022</v>
      </c>
      <c r="E1256" t="s">
        <v>73</v>
      </c>
      <c r="F1256" t="s">
        <v>27</v>
      </c>
      <c r="G1256" s="912">
        <v>27.641124999999999</v>
      </c>
      <c r="H1256" s="912">
        <v>-81.941580000000002</v>
      </c>
      <c r="I1256" s="912">
        <v>4.9940730000000002</v>
      </c>
      <c r="J1256" t="s">
        <v>74</v>
      </c>
      <c r="K1256" t="s">
        <v>479</v>
      </c>
      <c r="L1256" s="912">
        <v>126.7</v>
      </c>
      <c r="M1256">
        <v>74.900000000000006</v>
      </c>
      <c r="N1256" s="912">
        <v>1.6915887850467288</v>
      </c>
      <c r="O1256" t="s">
        <v>486</v>
      </c>
      <c r="P1256" t="s">
        <v>486</v>
      </c>
      <c r="Q1256">
        <v>15</v>
      </c>
      <c r="R1256">
        <v>180</v>
      </c>
      <c r="Y1256">
        <v>22.09</v>
      </c>
      <c r="Z1256">
        <v>23.87</v>
      </c>
      <c r="AA1256">
        <v>62.68</v>
      </c>
      <c r="AB1256">
        <v>47.8</v>
      </c>
      <c r="AC1256" s="784"/>
      <c r="AD1256" s="1150"/>
      <c r="AE1256" s="1150"/>
      <c r="AF1256" s="1150"/>
      <c r="AG1256" s="1150"/>
      <c r="AH1256" s="1150"/>
      <c r="AI1256" s="1150"/>
      <c r="AJ1256" s="1150"/>
      <c r="AK1256" s="1150"/>
      <c r="AL1256" s="1150"/>
      <c r="AM1256" s="1150"/>
      <c r="AN1256" s="1150"/>
      <c r="AO1256" s="1150"/>
      <c r="AP1256" s="1150"/>
      <c r="AQ1256" s="1150"/>
      <c r="AR1256" s="1150"/>
      <c r="AS1256" s="1150">
        <v>0.184737945876084</v>
      </c>
    </row>
    <row r="1257" spans="1:45" x14ac:dyDescent="0.2">
      <c r="A1257">
        <v>66709</v>
      </c>
      <c r="B1257" t="s">
        <v>2758</v>
      </c>
      <c r="C1257" s="783">
        <v>44712</v>
      </c>
      <c r="D1257">
        <v>2022</v>
      </c>
      <c r="E1257" t="s">
        <v>73</v>
      </c>
      <c r="F1257" t="s">
        <v>260</v>
      </c>
      <c r="G1257" s="912">
        <v>33.945210000000003</v>
      </c>
      <c r="H1257" s="912">
        <v>-81.571200000000005</v>
      </c>
      <c r="I1257" s="912">
        <v>4.6021320000000001</v>
      </c>
      <c r="J1257" t="s">
        <v>74</v>
      </c>
      <c r="K1257" t="s">
        <v>479</v>
      </c>
      <c r="L1257" s="912">
        <v>101.4</v>
      </c>
      <c r="M1257">
        <v>74.900000000000006</v>
      </c>
      <c r="N1257" s="912">
        <v>1.3538050734312417</v>
      </c>
      <c r="O1257" t="s">
        <v>127</v>
      </c>
      <c r="P1257" t="s">
        <v>470</v>
      </c>
      <c r="Q1257" t="s">
        <v>127</v>
      </c>
      <c r="R1257">
        <v>180</v>
      </c>
      <c r="Y1257">
        <v>32.31</v>
      </c>
      <c r="Z1257">
        <v>13.67</v>
      </c>
      <c r="AA1257">
        <v>51.28</v>
      </c>
      <c r="AB1257">
        <v>38.04</v>
      </c>
      <c r="AC1257" s="784"/>
      <c r="AD1257" s="1150"/>
      <c r="AE1257" s="1150"/>
      <c r="AF1257" s="1150"/>
      <c r="AG1257" s="1150"/>
      <c r="AH1257" s="1150"/>
      <c r="AI1257" s="1150"/>
      <c r="AJ1257" s="1150"/>
      <c r="AK1257" s="1150"/>
      <c r="AL1257" s="1150"/>
      <c r="AM1257" s="1150"/>
      <c r="AN1257" s="1150"/>
      <c r="AO1257" s="1150"/>
      <c r="AP1257" s="1150"/>
      <c r="AQ1257" s="1150"/>
      <c r="AR1257" s="1150"/>
      <c r="AS1257" s="1150">
        <v>0.224850790399375</v>
      </c>
    </row>
    <row r="1258" spans="1:45" x14ac:dyDescent="0.2">
      <c r="A1258">
        <v>63813</v>
      </c>
      <c r="B1258" t="s">
        <v>2120</v>
      </c>
      <c r="C1258" s="783">
        <v>44926</v>
      </c>
      <c r="D1258">
        <v>2022</v>
      </c>
      <c r="E1258" t="s">
        <v>73</v>
      </c>
      <c r="F1258" t="s">
        <v>260</v>
      </c>
      <c r="G1258" s="912">
        <v>33.761668</v>
      </c>
      <c r="H1258" s="912">
        <v>-81.070424000000003</v>
      </c>
      <c r="I1258" s="912">
        <v>4.5938879999999997</v>
      </c>
      <c r="J1258" t="s">
        <v>74</v>
      </c>
      <c r="K1258" t="s">
        <v>479</v>
      </c>
      <c r="L1258" s="912">
        <v>105.739</v>
      </c>
      <c r="M1258">
        <v>75</v>
      </c>
      <c r="N1258" s="912">
        <v>1.4098533333333334</v>
      </c>
      <c r="O1258" t="s">
        <v>127</v>
      </c>
      <c r="P1258" t="s">
        <v>470</v>
      </c>
      <c r="Q1258" t="s">
        <v>127</v>
      </c>
      <c r="R1258">
        <v>180</v>
      </c>
      <c r="AA1258">
        <v>48.69</v>
      </c>
      <c r="AB1258">
        <v>36.25</v>
      </c>
      <c r="AC1258" s="784">
        <v>27.547980708582177</v>
      </c>
      <c r="AD1258" s="1150"/>
      <c r="AE1258" s="1150"/>
      <c r="AF1258" s="1150"/>
      <c r="AG1258" s="1150"/>
      <c r="AH1258" s="1150"/>
      <c r="AI1258" s="1150"/>
      <c r="AJ1258" s="1150"/>
      <c r="AK1258" s="1150"/>
      <c r="AL1258" s="1150"/>
      <c r="AM1258" s="1150"/>
      <c r="AN1258" s="1150"/>
      <c r="AO1258" s="1150"/>
      <c r="AP1258" s="1150"/>
      <c r="AQ1258" s="1150"/>
      <c r="AR1258" s="1150"/>
      <c r="AS1258" s="1150">
        <v>0.23918417047184101</v>
      </c>
    </row>
    <row r="1259" spans="1:45" x14ac:dyDescent="0.2">
      <c r="A1259">
        <v>64196</v>
      </c>
      <c r="B1259" t="s">
        <v>2121</v>
      </c>
      <c r="C1259" s="783">
        <v>44592</v>
      </c>
      <c r="D1259">
        <v>2022</v>
      </c>
      <c r="E1259" t="s">
        <v>4</v>
      </c>
      <c r="F1259" t="s">
        <v>265</v>
      </c>
      <c r="G1259" s="912">
        <v>43.022705000000002</v>
      </c>
      <c r="H1259" s="912">
        <v>-83.942729999999997</v>
      </c>
      <c r="I1259" s="912">
        <v>3.7772929999999998</v>
      </c>
      <c r="J1259" t="s">
        <v>74</v>
      </c>
      <c r="K1259" t="s">
        <v>479</v>
      </c>
      <c r="L1259" s="912">
        <v>114.9</v>
      </c>
      <c r="M1259">
        <v>79</v>
      </c>
      <c r="N1259" s="912">
        <v>1.4544303797468354</v>
      </c>
      <c r="O1259" t="s">
        <v>127</v>
      </c>
      <c r="P1259" t="s">
        <v>470</v>
      </c>
      <c r="Q1259" t="s">
        <v>127</v>
      </c>
      <c r="R1259">
        <v>180</v>
      </c>
      <c r="Y1259">
        <v>32.53</v>
      </c>
      <c r="Z1259">
        <v>13.78</v>
      </c>
      <c r="AA1259">
        <v>44.08</v>
      </c>
      <c r="AB1259">
        <v>33.729999999999997</v>
      </c>
      <c r="AC1259" s="784">
        <v>33.129501515647206</v>
      </c>
      <c r="AD1259" s="1150"/>
      <c r="AE1259" s="1150"/>
      <c r="AF1259" s="1150"/>
      <c r="AG1259" s="1150"/>
      <c r="AH1259" s="1150"/>
      <c r="AI1259" s="1150"/>
      <c r="AJ1259" s="1150"/>
      <c r="AK1259" s="1150"/>
      <c r="AL1259" s="1150"/>
      <c r="AM1259" s="1150"/>
      <c r="AN1259" s="1150"/>
      <c r="AO1259" s="1150"/>
      <c r="AP1259" s="1150"/>
      <c r="AQ1259" s="1150"/>
      <c r="AR1259" s="1150"/>
      <c r="AS1259" s="1150">
        <v>0.22059996531992301</v>
      </c>
    </row>
    <row r="1260" spans="1:45" x14ac:dyDescent="0.2">
      <c r="A1260">
        <v>63910</v>
      </c>
      <c r="B1260" t="s">
        <v>2122</v>
      </c>
      <c r="C1260" s="783">
        <v>44865</v>
      </c>
      <c r="D1260">
        <v>2022</v>
      </c>
      <c r="E1260" t="s">
        <v>1</v>
      </c>
      <c r="F1260" t="s">
        <v>262</v>
      </c>
      <c r="G1260" s="912">
        <v>39.175860999999998</v>
      </c>
      <c r="H1260" s="912">
        <v>-75.961050999999998</v>
      </c>
      <c r="I1260" s="912">
        <v>4.1698469999999999</v>
      </c>
      <c r="J1260" t="s">
        <v>74</v>
      </c>
      <c r="K1260" t="s">
        <v>479</v>
      </c>
      <c r="L1260" s="912">
        <v>101.48</v>
      </c>
      <c r="M1260">
        <v>79.599999999999994</v>
      </c>
      <c r="N1260" s="912">
        <v>1.2748743718592965</v>
      </c>
      <c r="O1260" t="s">
        <v>127</v>
      </c>
      <c r="P1260" t="s">
        <v>470</v>
      </c>
      <c r="Q1260" t="s">
        <v>127</v>
      </c>
      <c r="R1260">
        <v>180</v>
      </c>
      <c r="Y1260">
        <v>24.08</v>
      </c>
      <c r="AA1260">
        <v>39.590000000000003</v>
      </c>
      <c r="AB1260">
        <v>30.03</v>
      </c>
      <c r="AC1260" s="784"/>
      <c r="AD1260" s="1150"/>
      <c r="AE1260" s="1150"/>
      <c r="AF1260" s="1150"/>
      <c r="AG1260" s="1150"/>
      <c r="AH1260" s="1150"/>
      <c r="AI1260" s="1150"/>
      <c r="AJ1260" s="1150"/>
      <c r="AK1260" s="1150"/>
      <c r="AL1260" s="1150"/>
      <c r="AM1260" s="1150"/>
      <c r="AN1260" s="1150"/>
      <c r="AO1260" s="1150"/>
      <c r="AP1260" s="1150"/>
      <c r="AQ1260" s="1150"/>
      <c r="AR1260" s="1150"/>
      <c r="AS1260" s="1150">
        <v>0.22909926344049</v>
      </c>
    </row>
    <row r="1261" spans="1:45" x14ac:dyDescent="0.2">
      <c r="A1261">
        <v>64186</v>
      </c>
      <c r="B1261" t="s">
        <v>2123</v>
      </c>
      <c r="C1261" s="783">
        <v>44742</v>
      </c>
      <c r="D1261">
        <v>2022</v>
      </c>
      <c r="E1261" t="s">
        <v>72</v>
      </c>
      <c r="F1261" t="s">
        <v>259</v>
      </c>
      <c r="G1261" s="912">
        <v>39.548439999999999</v>
      </c>
      <c r="H1261" s="912">
        <v>-110.71210000000001</v>
      </c>
      <c r="I1261" s="912">
        <v>4.9428609999999997</v>
      </c>
      <c r="J1261" t="s">
        <v>74</v>
      </c>
      <c r="K1261" t="s">
        <v>479</v>
      </c>
      <c r="L1261" s="912">
        <v>104</v>
      </c>
      <c r="M1261">
        <v>80</v>
      </c>
      <c r="N1261" s="912">
        <v>1.3</v>
      </c>
      <c r="O1261" t="s">
        <v>127</v>
      </c>
      <c r="P1261" t="s">
        <v>470</v>
      </c>
      <c r="Q1261" t="s">
        <v>127</v>
      </c>
      <c r="R1261">
        <v>180</v>
      </c>
      <c r="Y1261">
        <v>31.65</v>
      </c>
      <c r="Z1261">
        <v>10.73</v>
      </c>
      <c r="AA1261">
        <v>42.77</v>
      </c>
      <c r="AB1261">
        <v>31.44</v>
      </c>
      <c r="AC1261" s="784">
        <v>24.424005954058018</v>
      </c>
      <c r="AD1261" s="1150"/>
      <c r="AE1261" s="1150"/>
      <c r="AF1261" s="1150"/>
      <c r="AG1261" s="1150"/>
      <c r="AH1261" s="1150"/>
      <c r="AI1261" s="1150"/>
      <c r="AJ1261" s="1150"/>
      <c r="AK1261" s="1150"/>
      <c r="AL1261" s="1150"/>
      <c r="AM1261" s="1150"/>
      <c r="AN1261" s="1150"/>
      <c r="AO1261" s="1150"/>
      <c r="AP1261" s="1150"/>
      <c r="AQ1261" s="1150"/>
      <c r="AR1261" s="1150"/>
      <c r="AS1261" s="1150">
        <v>0.28149828767123197</v>
      </c>
    </row>
    <row r="1262" spans="1:45" x14ac:dyDescent="0.2">
      <c r="A1262">
        <v>62617</v>
      </c>
      <c r="B1262" t="s">
        <v>2125</v>
      </c>
      <c r="C1262" s="783">
        <v>44592</v>
      </c>
      <c r="D1262">
        <v>2022</v>
      </c>
      <c r="E1262" t="s">
        <v>4</v>
      </c>
      <c r="F1262" t="s">
        <v>54</v>
      </c>
      <c r="G1262" s="912">
        <v>35.232999999999997</v>
      </c>
      <c r="H1262" s="912">
        <v>-91.69</v>
      </c>
      <c r="I1262" s="912">
        <v>4.4288650000000001</v>
      </c>
      <c r="J1262" t="s">
        <v>74</v>
      </c>
      <c r="K1262" t="s">
        <v>479</v>
      </c>
      <c r="L1262" s="912">
        <v>145.19999999999999</v>
      </c>
      <c r="M1262">
        <v>100</v>
      </c>
      <c r="N1262" s="912">
        <v>1.452</v>
      </c>
      <c r="O1262" t="s">
        <v>127</v>
      </c>
      <c r="P1262" t="s">
        <v>470</v>
      </c>
      <c r="Q1262" t="s">
        <v>127</v>
      </c>
      <c r="R1262">
        <v>180</v>
      </c>
      <c r="S1262" t="s">
        <v>582</v>
      </c>
      <c r="T1262" t="s">
        <v>553</v>
      </c>
      <c r="U1262" t="s">
        <v>2971</v>
      </c>
      <c r="V1262">
        <v>2022</v>
      </c>
      <c r="W1262">
        <v>10</v>
      </c>
      <c r="X1262">
        <v>30</v>
      </c>
      <c r="Y1262">
        <v>28.67</v>
      </c>
      <c r="Z1262">
        <v>2.29</v>
      </c>
      <c r="AA1262">
        <v>42.59</v>
      </c>
      <c r="AB1262">
        <v>32.369999999999997</v>
      </c>
      <c r="AC1262" s="784"/>
      <c r="AD1262" s="1150"/>
      <c r="AE1262" s="1150"/>
      <c r="AF1262" s="1150"/>
      <c r="AG1262" s="1150"/>
      <c r="AH1262" s="1150"/>
      <c r="AI1262" s="1150"/>
      <c r="AJ1262" s="1150"/>
      <c r="AK1262" s="1150"/>
      <c r="AL1262" s="1150"/>
      <c r="AM1262" s="1150"/>
      <c r="AN1262" s="1150"/>
      <c r="AO1262" s="1150"/>
      <c r="AP1262" s="1150"/>
      <c r="AQ1262" s="1150"/>
      <c r="AR1262" s="1150"/>
      <c r="AS1262" s="1150">
        <v>0.23889383561643801</v>
      </c>
    </row>
    <row r="1263" spans="1:45" x14ac:dyDescent="0.2">
      <c r="A1263">
        <v>63127</v>
      </c>
      <c r="B1263" t="s">
        <v>2126</v>
      </c>
      <c r="C1263" s="783">
        <v>44895</v>
      </c>
      <c r="D1263">
        <v>2022</v>
      </c>
      <c r="E1263" t="s">
        <v>7</v>
      </c>
      <c r="F1263" t="s">
        <v>28</v>
      </c>
      <c r="G1263" s="912">
        <v>32.687195000000003</v>
      </c>
      <c r="H1263" s="912">
        <v>-115.665601</v>
      </c>
      <c r="I1263" s="912">
        <v>5.6630149999999997</v>
      </c>
      <c r="J1263" t="s">
        <v>74</v>
      </c>
      <c r="K1263" t="s">
        <v>479</v>
      </c>
      <c r="L1263" s="912">
        <v>137.69999999999999</v>
      </c>
      <c r="M1263">
        <v>100</v>
      </c>
      <c r="N1263" s="912">
        <v>1.3769999999999998</v>
      </c>
      <c r="O1263" t="s">
        <v>127</v>
      </c>
      <c r="P1263" t="s">
        <v>470</v>
      </c>
      <c r="Q1263" t="s">
        <v>127</v>
      </c>
      <c r="R1263">
        <v>180</v>
      </c>
      <c r="Y1263">
        <v>23.84</v>
      </c>
      <c r="Z1263">
        <v>4.05</v>
      </c>
      <c r="AA1263">
        <v>34.08</v>
      </c>
      <c r="AB1263">
        <v>25.35</v>
      </c>
      <c r="AC1263" s="784">
        <v>23.717754907149033</v>
      </c>
      <c r="AD1263" s="1150"/>
      <c r="AE1263" s="1150"/>
      <c r="AF1263" s="1150"/>
      <c r="AG1263" s="1150"/>
      <c r="AH1263" s="1150"/>
      <c r="AI1263" s="1150"/>
      <c r="AJ1263" s="1150"/>
      <c r="AK1263" s="1150"/>
      <c r="AL1263" s="1150"/>
      <c r="AM1263" s="1150"/>
      <c r="AN1263" s="1150"/>
      <c r="AO1263" s="1150"/>
      <c r="AP1263" s="1150"/>
      <c r="AQ1263" s="1150"/>
      <c r="AR1263" s="1150"/>
      <c r="AS1263" s="1150">
        <v>0.33563013698630101</v>
      </c>
    </row>
    <row r="1264" spans="1:45" x14ac:dyDescent="0.2">
      <c r="A1264">
        <v>64081</v>
      </c>
      <c r="B1264" t="s">
        <v>2128</v>
      </c>
      <c r="C1264" s="783">
        <v>44834</v>
      </c>
      <c r="D1264">
        <v>2022</v>
      </c>
      <c r="E1264" t="s">
        <v>4</v>
      </c>
      <c r="F1264" t="s">
        <v>55</v>
      </c>
      <c r="G1264" s="912">
        <v>33.756461000000002</v>
      </c>
      <c r="H1264" s="912">
        <v>-90.526441000000005</v>
      </c>
      <c r="I1264" s="912">
        <v>4.5828480000000003</v>
      </c>
      <c r="J1264" t="s">
        <v>74</v>
      </c>
      <c r="K1264" t="s">
        <v>479</v>
      </c>
      <c r="L1264" s="912">
        <v>110.1</v>
      </c>
      <c r="M1264">
        <v>100</v>
      </c>
      <c r="N1264" s="912">
        <v>1.101</v>
      </c>
      <c r="O1264" t="s">
        <v>127</v>
      </c>
      <c r="P1264" t="s">
        <v>470</v>
      </c>
      <c r="Q1264" t="s">
        <v>127</v>
      </c>
      <c r="R1264">
        <v>180</v>
      </c>
      <c r="Y1264">
        <v>31.85</v>
      </c>
      <c r="Z1264">
        <v>14.94</v>
      </c>
      <c r="AA1264">
        <v>46.25</v>
      </c>
      <c r="AB1264">
        <v>34.24</v>
      </c>
      <c r="AC1264" s="784"/>
      <c r="AD1264" s="1150"/>
      <c r="AE1264" s="1150"/>
      <c r="AF1264" s="1150"/>
      <c r="AG1264" s="1150"/>
      <c r="AH1264" s="1150"/>
      <c r="AI1264" s="1150"/>
      <c r="AJ1264" s="1150"/>
      <c r="AK1264" s="1150"/>
      <c r="AL1264" s="1150"/>
      <c r="AM1264" s="1150"/>
      <c r="AN1264" s="1150"/>
      <c r="AO1264" s="1150"/>
      <c r="AP1264" s="1150"/>
      <c r="AQ1264" s="1150"/>
      <c r="AR1264" s="1150"/>
      <c r="AS1264" s="1150">
        <v>0.206309360730593</v>
      </c>
    </row>
    <row r="1265" spans="1:45" x14ac:dyDescent="0.2">
      <c r="A1265">
        <v>64148</v>
      </c>
      <c r="B1265" t="s">
        <v>2129</v>
      </c>
      <c r="C1265" s="783">
        <v>44651</v>
      </c>
      <c r="D1265">
        <v>2022</v>
      </c>
      <c r="E1265" t="s">
        <v>72</v>
      </c>
      <c r="F1265" t="s">
        <v>53</v>
      </c>
      <c r="G1265" s="912">
        <v>40.074741000000003</v>
      </c>
      <c r="H1265" s="912">
        <v>-119.9742</v>
      </c>
      <c r="I1265" s="912">
        <v>5.0240419999999997</v>
      </c>
      <c r="J1265" t="s">
        <v>74</v>
      </c>
      <c r="K1265" t="s">
        <v>479</v>
      </c>
      <c r="L1265" s="912">
        <v>130</v>
      </c>
      <c r="M1265">
        <v>100</v>
      </c>
      <c r="N1265" s="912">
        <v>1.3</v>
      </c>
      <c r="O1265" t="s">
        <v>127</v>
      </c>
      <c r="P1265" t="s">
        <v>470</v>
      </c>
      <c r="Q1265" t="s">
        <v>127</v>
      </c>
      <c r="R1265">
        <v>180</v>
      </c>
      <c r="S1265" t="s">
        <v>582</v>
      </c>
      <c r="T1265" t="s">
        <v>553</v>
      </c>
      <c r="U1265" t="s">
        <v>2970</v>
      </c>
      <c r="V1265">
        <v>2022</v>
      </c>
      <c r="W1265">
        <v>25</v>
      </c>
      <c r="X1265">
        <v>100</v>
      </c>
      <c r="Y1265">
        <v>35.68</v>
      </c>
      <c r="Z1265">
        <v>11.48</v>
      </c>
      <c r="AA1265">
        <v>32.15</v>
      </c>
      <c r="AB1265">
        <v>24.36</v>
      </c>
      <c r="AC1265" s="784">
        <v>24.845052951409006</v>
      </c>
      <c r="AD1265" s="1150"/>
      <c r="AE1265" s="1150"/>
      <c r="AF1265" s="1150"/>
      <c r="AG1265" s="1150"/>
      <c r="AH1265" s="1150"/>
      <c r="AI1265" s="1150"/>
      <c r="AJ1265" s="1150"/>
      <c r="AK1265" s="1150"/>
      <c r="AL1265" s="1150"/>
      <c r="AM1265" s="1150"/>
      <c r="AN1265" s="1150"/>
      <c r="AO1265" s="1150"/>
      <c r="AP1265" s="1150"/>
      <c r="AQ1265" s="1150"/>
      <c r="AR1265" s="1150"/>
      <c r="AS1265" s="1150">
        <v>0.29033789954337902</v>
      </c>
    </row>
    <row r="1266" spans="1:45" x14ac:dyDescent="0.2">
      <c r="A1266">
        <v>64566</v>
      </c>
      <c r="B1266" t="s">
        <v>2190</v>
      </c>
      <c r="C1266" s="783">
        <v>44681</v>
      </c>
      <c r="D1266">
        <v>2022</v>
      </c>
      <c r="E1266" t="s">
        <v>72</v>
      </c>
      <c r="F1266" t="s">
        <v>38</v>
      </c>
      <c r="G1266" s="912">
        <v>32.837271000000001</v>
      </c>
      <c r="H1266" s="912">
        <v>-111.565821</v>
      </c>
      <c r="I1266" s="912">
        <v>5.7683390000000001</v>
      </c>
      <c r="J1266" t="s">
        <v>74</v>
      </c>
      <c r="K1266" t="s">
        <v>479</v>
      </c>
      <c r="L1266" s="912">
        <v>125</v>
      </c>
      <c r="M1266">
        <v>100</v>
      </c>
      <c r="N1266" s="912">
        <v>1.25</v>
      </c>
      <c r="O1266" t="s">
        <v>127</v>
      </c>
      <c r="P1266" t="s">
        <v>470</v>
      </c>
      <c r="Q1266" t="s">
        <v>127</v>
      </c>
      <c r="R1266">
        <v>180</v>
      </c>
      <c r="AA1266">
        <v>30.86</v>
      </c>
      <c r="AB1266">
        <v>23.28</v>
      </c>
      <c r="AC1266" s="784">
        <v>20.562563333368235</v>
      </c>
      <c r="AD1266" s="1150"/>
      <c r="AE1266" s="1150"/>
      <c r="AF1266" s="1150"/>
      <c r="AG1266" s="1150"/>
      <c r="AH1266" s="1150"/>
      <c r="AI1266" s="1150"/>
      <c r="AJ1266" s="1150"/>
      <c r="AK1266" s="1150"/>
      <c r="AL1266" s="1150"/>
      <c r="AM1266" s="1150"/>
      <c r="AN1266" s="1150"/>
      <c r="AO1266" s="1150"/>
      <c r="AP1266" s="1150"/>
      <c r="AQ1266" s="1150"/>
      <c r="AR1266" s="1150"/>
      <c r="AS1266" s="1150">
        <v>0.30105707762556999</v>
      </c>
    </row>
    <row r="1267" spans="1:45" x14ac:dyDescent="0.2">
      <c r="A1267">
        <v>64630</v>
      </c>
      <c r="B1267" t="s">
        <v>2131</v>
      </c>
      <c r="C1267" s="783">
        <v>44865</v>
      </c>
      <c r="D1267">
        <v>2022</v>
      </c>
      <c r="E1267" t="s">
        <v>7</v>
      </c>
      <c r="F1267" t="s">
        <v>28</v>
      </c>
      <c r="G1267" s="912">
        <v>34.875369999999997</v>
      </c>
      <c r="H1267" s="912">
        <v>-118.3546</v>
      </c>
      <c r="I1267" s="912">
        <v>5.7757949999999996</v>
      </c>
      <c r="J1267" t="s">
        <v>74</v>
      </c>
      <c r="K1267" t="s">
        <v>485</v>
      </c>
      <c r="L1267" s="912">
        <v>125.1</v>
      </c>
      <c r="M1267">
        <v>100</v>
      </c>
      <c r="N1267" s="912">
        <v>1.2509999999999999</v>
      </c>
      <c r="O1267" t="s">
        <v>127</v>
      </c>
      <c r="P1267" t="s">
        <v>470</v>
      </c>
      <c r="Q1267" t="s">
        <v>127</v>
      </c>
      <c r="R1267">
        <v>180</v>
      </c>
      <c r="S1267" t="s">
        <v>582</v>
      </c>
      <c r="T1267" t="s">
        <v>1205</v>
      </c>
      <c r="U1267" t="s">
        <v>2970</v>
      </c>
      <c r="V1267">
        <v>2022</v>
      </c>
      <c r="W1267">
        <v>20</v>
      </c>
      <c r="X1267">
        <v>50</v>
      </c>
      <c r="Y1267">
        <v>44.13</v>
      </c>
      <c r="Z1267">
        <v>4.76</v>
      </c>
      <c r="AA1267">
        <v>20.28</v>
      </c>
      <c r="AB1267">
        <v>16.5</v>
      </c>
      <c r="AC1267" s="784">
        <v>23.052067158069786</v>
      </c>
      <c r="AD1267" s="1150"/>
      <c r="AE1267" s="1150"/>
      <c r="AF1267" s="1150"/>
      <c r="AG1267" s="1150"/>
      <c r="AH1267" s="1150"/>
      <c r="AI1267" s="1150"/>
      <c r="AJ1267" s="1150"/>
      <c r="AK1267" s="1150"/>
      <c r="AL1267" s="1150"/>
      <c r="AM1267" s="1150"/>
      <c r="AN1267" s="1150"/>
      <c r="AO1267" s="1150"/>
      <c r="AP1267" s="1150"/>
      <c r="AQ1267" s="1150"/>
      <c r="AR1267" s="1150"/>
      <c r="AS1267" s="1150">
        <v>0.28448858447488501</v>
      </c>
    </row>
    <row r="1268" spans="1:45" x14ac:dyDescent="0.2">
      <c r="A1268">
        <v>64738</v>
      </c>
      <c r="B1268" t="s">
        <v>2132</v>
      </c>
      <c r="C1268" s="783">
        <v>44772</v>
      </c>
      <c r="D1268">
        <v>2022</v>
      </c>
      <c r="E1268" t="s">
        <v>4</v>
      </c>
      <c r="F1268" t="s">
        <v>1575</v>
      </c>
      <c r="G1268" s="912">
        <v>42.568694000000001</v>
      </c>
      <c r="H1268" s="912">
        <v>-94.102856000000003</v>
      </c>
      <c r="I1268" s="912">
        <v>3.9809510000000001</v>
      </c>
      <c r="J1268" t="s">
        <v>74</v>
      </c>
      <c r="K1268" t="s">
        <v>479</v>
      </c>
      <c r="L1268" s="912">
        <v>117.1</v>
      </c>
      <c r="M1268">
        <v>100</v>
      </c>
      <c r="N1268" s="912">
        <v>1.171</v>
      </c>
      <c r="O1268" t="s">
        <v>127</v>
      </c>
      <c r="P1268" t="s">
        <v>470</v>
      </c>
      <c r="Q1268" t="s">
        <v>127</v>
      </c>
      <c r="R1268">
        <v>180</v>
      </c>
      <c r="Y1268">
        <v>27.6</v>
      </c>
      <c r="Z1268">
        <v>14.84</v>
      </c>
      <c r="AA1268">
        <v>50.9</v>
      </c>
      <c r="AB1268">
        <v>37.07</v>
      </c>
      <c r="AC1268" s="784"/>
      <c r="AD1268" s="1150"/>
      <c r="AE1268" s="1150"/>
      <c r="AF1268" s="1150"/>
      <c r="AG1268" s="1150"/>
      <c r="AH1268" s="1150"/>
      <c r="AI1268" s="1150"/>
      <c r="AJ1268" s="1150"/>
      <c r="AK1268" s="1150"/>
      <c r="AL1268" s="1150"/>
      <c r="AM1268" s="1150"/>
      <c r="AN1268" s="1150"/>
      <c r="AO1268" s="1150"/>
      <c r="AP1268" s="1150"/>
      <c r="AQ1268" s="1150"/>
      <c r="AR1268" s="1150"/>
      <c r="AS1268" s="1150">
        <v>0.23317579908675801</v>
      </c>
    </row>
    <row r="1269" spans="1:45" x14ac:dyDescent="0.2">
      <c r="A1269">
        <v>66125</v>
      </c>
      <c r="B1269" t="s">
        <v>2191</v>
      </c>
      <c r="C1269" s="783">
        <v>44926</v>
      </c>
      <c r="D1269">
        <v>2022</v>
      </c>
      <c r="E1269" t="s">
        <v>72</v>
      </c>
      <c r="F1269" t="s">
        <v>38</v>
      </c>
      <c r="G1269" s="912">
        <v>32.83146</v>
      </c>
      <c r="H1269" s="912">
        <v>-111.59363</v>
      </c>
      <c r="I1269" s="912">
        <v>5.7683390000000001</v>
      </c>
      <c r="J1269" t="s">
        <v>74</v>
      </c>
      <c r="K1269" t="s">
        <v>479</v>
      </c>
      <c r="L1269" s="912">
        <v>125</v>
      </c>
      <c r="M1269">
        <v>100</v>
      </c>
      <c r="N1269" s="912">
        <v>1.25</v>
      </c>
      <c r="O1269" t="s">
        <v>127</v>
      </c>
      <c r="P1269" t="s">
        <v>470</v>
      </c>
      <c r="Q1269" t="s">
        <v>127</v>
      </c>
      <c r="R1269">
        <v>180</v>
      </c>
      <c r="AA1269">
        <v>30.79</v>
      </c>
      <c r="AB1269">
        <v>23.09</v>
      </c>
      <c r="AC1269" s="784">
        <v>19.644645737459001</v>
      </c>
      <c r="AD1269" s="1150"/>
      <c r="AE1269" s="1150"/>
      <c r="AF1269" s="1150"/>
      <c r="AG1269" s="1150"/>
      <c r="AH1269" s="1150"/>
      <c r="AI1269" s="1150"/>
      <c r="AJ1269" s="1150"/>
      <c r="AK1269" s="1150"/>
      <c r="AL1269" s="1150"/>
      <c r="AM1269" s="1150"/>
      <c r="AN1269" s="1150"/>
      <c r="AO1269" s="1150"/>
      <c r="AP1269" s="1150"/>
      <c r="AQ1269" s="1150"/>
      <c r="AR1269" s="1150"/>
      <c r="AS1269" s="1150">
        <v>0.315603881278538</v>
      </c>
    </row>
    <row r="1270" spans="1:45" x14ac:dyDescent="0.2">
      <c r="A1270">
        <v>64838</v>
      </c>
      <c r="B1270" t="s">
        <v>2133</v>
      </c>
      <c r="C1270" s="783">
        <v>44926</v>
      </c>
      <c r="D1270">
        <v>2022</v>
      </c>
      <c r="E1270" t="s">
        <v>73</v>
      </c>
      <c r="F1270" t="s">
        <v>35</v>
      </c>
      <c r="G1270" s="912">
        <v>31.551750999999999</v>
      </c>
      <c r="H1270" s="912">
        <v>-84.903441000000001</v>
      </c>
      <c r="I1270" s="912">
        <v>4.7269709999999998</v>
      </c>
      <c r="J1270" t="s">
        <v>74</v>
      </c>
      <c r="K1270" t="s">
        <v>485</v>
      </c>
      <c r="L1270" s="912">
        <v>151.4</v>
      </c>
      <c r="M1270">
        <v>106</v>
      </c>
      <c r="N1270" s="912">
        <v>1.4283018867924528</v>
      </c>
      <c r="O1270" t="s">
        <v>127</v>
      </c>
      <c r="P1270" t="s">
        <v>470</v>
      </c>
      <c r="Q1270" t="s">
        <v>127</v>
      </c>
      <c r="R1270">
        <v>180</v>
      </c>
      <c r="Y1270">
        <v>29.5</v>
      </c>
      <c r="Z1270">
        <v>31.59</v>
      </c>
      <c r="AA1270">
        <v>62.36</v>
      </c>
      <c r="AB1270">
        <v>45.07</v>
      </c>
      <c r="AC1270" s="784"/>
      <c r="AD1270" s="1150"/>
      <c r="AE1270" s="1150"/>
      <c r="AF1270" s="1150"/>
      <c r="AG1270" s="1150"/>
      <c r="AH1270" s="1150"/>
      <c r="AI1270" s="1150"/>
      <c r="AJ1270" s="1150"/>
      <c r="AK1270" s="1150"/>
      <c r="AL1270" s="1150"/>
      <c r="AM1270" s="1150"/>
      <c r="AN1270" s="1150"/>
      <c r="AO1270" s="1150"/>
      <c r="AP1270" s="1150"/>
      <c r="AQ1270" s="1150"/>
      <c r="AR1270" s="1150"/>
      <c r="AS1270" s="1150">
        <v>0.25170263634013901</v>
      </c>
    </row>
    <row r="1271" spans="1:45" x14ac:dyDescent="0.2">
      <c r="A1271">
        <v>66310</v>
      </c>
      <c r="B1271" t="s">
        <v>2134</v>
      </c>
      <c r="C1271" s="783">
        <v>44926</v>
      </c>
      <c r="D1271">
        <v>2022</v>
      </c>
      <c r="E1271" t="s">
        <v>2</v>
      </c>
      <c r="F1271" t="s">
        <v>15</v>
      </c>
      <c r="G1271" s="912">
        <v>29.409669000000001</v>
      </c>
      <c r="H1271" s="912">
        <v>-95.734049999999996</v>
      </c>
      <c r="I1271" s="912">
        <v>4.6359300000000001</v>
      </c>
      <c r="J1271" t="s">
        <v>74</v>
      </c>
      <c r="K1271" t="s">
        <v>479</v>
      </c>
      <c r="L1271" s="912">
        <v>140</v>
      </c>
      <c r="M1271">
        <v>110.9</v>
      </c>
      <c r="N1271" s="912">
        <v>1.2623985572587917</v>
      </c>
      <c r="O1271" t="s">
        <v>127</v>
      </c>
      <c r="P1271" t="s">
        <v>470</v>
      </c>
      <c r="Q1271" t="s">
        <v>127</v>
      </c>
      <c r="R1271">
        <v>182</v>
      </c>
      <c r="Y1271">
        <v>69.27</v>
      </c>
      <c r="AA1271">
        <v>49.09</v>
      </c>
      <c r="AB1271">
        <v>36.43</v>
      </c>
      <c r="AC1271" s="784"/>
      <c r="AD1271" s="1150"/>
      <c r="AE1271" s="1150"/>
      <c r="AF1271" s="1150"/>
      <c r="AG1271" s="1150"/>
      <c r="AH1271" s="1150"/>
      <c r="AI1271" s="1150"/>
      <c r="AJ1271" s="1150"/>
      <c r="AK1271" s="1150"/>
      <c r="AL1271" s="1150"/>
      <c r="AM1271" s="1150"/>
      <c r="AN1271" s="1150"/>
      <c r="AO1271" s="1150"/>
      <c r="AP1271" s="1150"/>
      <c r="AQ1271" s="1150"/>
      <c r="AR1271" s="1150"/>
      <c r="AS1271" s="1150">
        <v>0.21819813810623701</v>
      </c>
    </row>
    <row r="1272" spans="1:45" x14ac:dyDescent="0.2">
      <c r="A1272">
        <v>65319</v>
      </c>
      <c r="B1272" t="s">
        <v>2135</v>
      </c>
      <c r="C1272" s="783">
        <v>44926</v>
      </c>
      <c r="D1272">
        <v>2022</v>
      </c>
      <c r="E1272" t="s">
        <v>1</v>
      </c>
      <c r="F1272" t="s">
        <v>33</v>
      </c>
      <c r="G1272" s="912">
        <v>36.919229999999999</v>
      </c>
      <c r="H1272" s="912">
        <v>-79.359043999999997</v>
      </c>
      <c r="I1272" s="912">
        <v>4.3371529999999998</v>
      </c>
      <c r="J1272" t="s">
        <v>74</v>
      </c>
      <c r="K1272" t="s">
        <v>485</v>
      </c>
      <c r="L1272" s="912">
        <v>144.69999999999999</v>
      </c>
      <c r="M1272">
        <v>120</v>
      </c>
      <c r="N1272" s="912">
        <v>1.2058333333333333</v>
      </c>
      <c r="O1272" t="s">
        <v>127</v>
      </c>
      <c r="P1272" t="s">
        <v>470</v>
      </c>
      <c r="Q1272" t="s">
        <v>127</v>
      </c>
      <c r="R1272">
        <v>180</v>
      </c>
      <c r="Y1272">
        <v>31.6</v>
      </c>
      <c r="AA1272">
        <v>61.57</v>
      </c>
      <c r="AB1272">
        <v>44.96</v>
      </c>
      <c r="AC1272" s="784"/>
      <c r="AD1272" s="1150"/>
      <c r="AE1272" s="1150"/>
      <c r="AF1272" s="1150"/>
      <c r="AG1272" s="1150"/>
      <c r="AH1272" s="1150"/>
      <c r="AI1272" s="1150"/>
      <c r="AJ1272" s="1150"/>
      <c r="AK1272" s="1150"/>
      <c r="AL1272" s="1150"/>
      <c r="AM1272" s="1150"/>
      <c r="AN1272" s="1150"/>
      <c r="AO1272" s="1150"/>
      <c r="AP1272" s="1150"/>
      <c r="AQ1272" s="1150"/>
      <c r="AR1272" s="1150"/>
      <c r="AS1272" s="1150">
        <v>0.193422754946727</v>
      </c>
    </row>
    <row r="1273" spans="1:45" x14ac:dyDescent="0.2">
      <c r="A1273">
        <v>65778</v>
      </c>
      <c r="B1273" t="s">
        <v>2136</v>
      </c>
      <c r="C1273" s="783">
        <v>44926</v>
      </c>
      <c r="D1273">
        <v>2022</v>
      </c>
      <c r="E1273" t="s">
        <v>72</v>
      </c>
      <c r="F1273" t="s">
        <v>261</v>
      </c>
      <c r="G1273" s="912">
        <v>42.200595</v>
      </c>
      <c r="H1273" s="912">
        <v>-114.629604</v>
      </c>
      <c r="I1273" s="912">
        <v>4.5690710000000001</v>
      </c>
      <c r="J1273" t="s">
        <v>74</v>
      </c>
      <c r="K1273" t="s">
        <v>479</v>
      </c>
      <c r="L1273" s="912">
        <v>155.9</v>
      </c>
      <c r="M1273">
        <v>120</v>
      </c>
      <c r="N1273" s="912">
        <v>1.2991666666666668</v>
      </c>
      <c r="O1273" t="s">
        <v>127</v>
      </c>
      <c r="P1273" t="s">
        <v>470</v>
      </c>
      <c r="Q1273" t="s">
        <v>127</v>
      </c>
      <c r="R1273">
        <v>180</v>
      </c>
      <c r="Y1273">
        <v>39.54</v>
      </c>
      <c r="Z1273">
        <v>11.83</v>
      </c>
      <c r="AA1273">
        <v>42.06</v>
      </c>
      <c r="AB1273">
        <v>31.31</v>
      </c>
      <c r="AC1273" s="784">
        <v>20.496720425660154</v>
      </c>
      <c r="AD1273" s="1150"/>
      <c r="AE1273" s="1150"/>
      <c r="AF1273" s="1150"/>
      <c r="AG1273" s="1150"/>
      <c r="AH1273" s="1150"/>
      <c r="AI1273" s="1150"/>
      <c r="AJ1273" s="1150"/>
      <c r="AK1273" s="1150"/>
      <c r="AL1273" s="1150"/>
      <c r="AM1273" s="1150"/>
      <c r="AN1273" s="1150"/>
      <c r="AO1273" s="1150"/>
      <c r="AP1273" s="1150"/>
      <c r="AQ1273" s="1150"/>
      <c r="AR1273" s="1150"/>
      <c r="AS1273" s="1150">
        <v>0.25531202435312</v>
      </c>
    </row>
    <row r="1274" spans="1:45" x14ac:dyDescent="0.2">
      <c r="A1274">
        <v>64993</v>
      </c>
      <c r="B1274" t="s">
        <v>2137</v>
      </c>
      <c r="C1274" s="783">
        <v>44620</v>
      </c>
      <c r="D1274">
        <v>2022</v>
      </c>
      <c r="E1274" t="s">
        <v>7</v>
      </c>
      <c r="F1274" t="s">
        <v>28</v>
      </c>
      <c r="G1274" s="912">
        <v>34.911240999999997</v>
      </c>
      <c r="H1274" s="912">
        <v>-118.355071</v>
      </c>
      <c r="I1274" s="912">
        <v>5.8249050000000002</v>
      </c>
      <c r="J1274" t="s">
        <v>74</v>
      </c>
      <c r="K1274" t="s">
        <v>479</v>
      </c>
      <c r="L1274" s="912">
        <v>164.3</v>
      </c>
      <c r="M1274">
        <v>128</v>
      </c>
      <c r="N1274" s="912">
        <v>1.2835937500000001</v>
      </c>
      <c r="O1274" t="s">
        <v>127</v>
      </c>
      <c r="P1274" t="s">
        <v>470</v>
      </c>
      <c r="Q1274" t="s">
        <v>127</v>
      </c>
      <c r="R1274">
        <v>180</v>
      </c>
      <c r="S1274" t="s">
        <v>582</v>
      </c>
      <c r="T1274" t="s">
        <v>1205</v>
      </c>
      <c r="U1274" t="s">
        <v>2971</v>
      </c>
      <c r="V1274">
        <v>2022</v>
      </c>
      <c r="W1274">
        <v>40</v>
      </c>
      <c r="X1274">
        <v>160</v>
      </c>
      <c r="Y1274">
        <v>43.82</v>
      </c>
      <c r="Z1274">
        <v>6.18</v>
      </c>
      <c r="AA1274">
        <v>51.24</v>
      </c>
      <c r="AB1274">
        <v>37.9</v>
      </c>
      <c r="AC1274" s="784">
        <v>25.399208756644402</v>
      </c>
      <c r="AD1274" s="1150"/>
      <c r="AE1274" s="1150"/>
      <c r="AF1274" s="1150"/>
      <c r="AG1274" s="1150"/>
      <c r="AH1274" s="1150"/>
      <c r="AI1274" s="1150"/>
      <c r="AJ1274" s="1150"/>
      <c r="AK1274" s="1150"/>
      <c r="AL1274" s="1150"/>
      <c r="AM1274" s="1150"/>
      <c r="AN1274" s="1150"/>
      <c r="AO1274" s="1150"/>
      <c r="AP1274" s="1150"/>
      <c r="AQ1274" s="1150"/>
      <c r="AR1274" s="1150"/>
      <c r="AS1274" s="1150">
        <v>0.21917183932648401</v>
      </c>
    </row>
    <row r="1275" spans="1:45" x14ac:dyDescent="0.2">
      <c r="A1275">
        <v>64564</v>
      </c>
      <c r="B1275" t="s">
        <v>2138</v>
      </c>
      <c r="C1275" s="783">
        <v>44804</v>
      </c>
      <c r="D1275">
        <v>2022</v>
      </c>
      <c r="E1275" t="s">
        <v>7</v>
      </c>
      <c r="F1275" t="s">
        <v>28</v>
      </c>
      <c r="G1275" s="912">
        <v>33.69088</v>
      </c>
      <c r="H1275" s="912">
        <v>-114.7749</v>
      </c>
      <c r="I1275" s="912">
        <v>5.7975969999999997</v>
      </c>
      <c r="J1275" t="s">
        <v>74</v>
      </c>
      <c r="K1275" t="s">
        <v>479</v>
      </c>
      <c r="L1275" s="912">
        <v>164</v>
      </c>
      <c r="M1275">
        <v>131</v>
      </c>
      <c r="N1275" s="912">
        <v>1.251908396946565</v>
      </c>
      <c r="O1275" t="s">
        <v>127</v>
      </c>
      <c r="P1275" t="s">
        <v>470</v>
      </c>
      <c r="Q1275" t="s">
        <v>127</v>
      </c>
      <c r="R1275">
        <v>180</v>
      </c>
      <c r="S1275" t="s">
        <v>582</v>
      </c>
      <c r="T1275" t="s">
        <v>553</v>
      </c>
      <c r="U1275" t="s">
        <v>2970</v>
      </c>
      <c r="V1275">
        <v>2022</v>
      </c>
      <c r="W1275">
        <v>110</v>
      </c>
      <c r="X1275">
        <v>440</v>
      </c>
      <c r="Y1275">
        <v>24.56</v>
      </c>
      <c r="Z1275">
        <v>5.0599999999999996</v>
      </c>
      <c r="AA1275">
        <v>34.119999999999997</v>
      </c>
      <c r="AB1275">
        <v>25.79</v>
      </c>
      <c r="AC1275" s="784"/>
      <c r="AD1275" s="1150"/>
      <c r="AE1275" s="1150"/>
      <c r="AF1275" s="1150"/>
      <c r="AG1275" s="1150"/>
      <c r="AH1275" s="1150"/>
      <c r="AI1275" s="1150"/>
      <c r="AJ1275" s="1150"/>
      <c r="AK1275" s="1150"/>
      <c r="AL1275" s="1150"/>
      <c r="AM1275" s="1150"/>
      <c r="AN1275" s="1150"/>
      <c r="AO1275" s="1150"/>
      <c r="AP1275" s="1150"/>
      <c r="AQ1275" s="1150"/>
      <c r="AR1275" s="1150"/>
      <c r="AS1275" s="1150">
        <v>0.26852277876538</v>
      </c>
    </row>
    <row r="1276" spans="1:45" x14ac:dyDescent="0.2">
      <c r="A1276">
        <v>65661</v>
      </c>
      <c r="B1276" t="s">
        <v>2139</v>
      </c>
      <c r="C1276" s="783">
        <v>44742</v>
      </c>
      <c r="D1276">
        <v>2022</v>
      </c>
      <c r="E1276" t="s">
        <v>2</v>
      </c>
      <c r="F1276" t="s">
        <v>15</v>
      </c>
      <c r="G1276" s="912">
        <v>26.090102999999999</v>
      </c>
      <c r="H1276" s="912">
        <v>-97.798450000000003</v>
      </c>
      <c r="I1276" s="912">
        <v>4.9273629999999997</v>
      </c>
      <c r="J1276" t="s">
        <v>74</v>
      </c>
      <c r="K1276" t="s">
        <v>479</v>
      </c>
      <c r="L1276" s="912">
        <v>181.5</v>
      </c>
      <c r="M1276">
        <v>135</v>
      </c>
      <c r="N1276" s="912">
        <v>1.3444444444444446</v>
      </c>
      <c r="O1276" t="s">
        <v>127</v>
      </c>
      <c r="P1276" t="s">
        <v>470</v>
      </c>
      <c r="Q1276" t="s">
        <v>127</v>
      </c>
      <c r="R1276">
        <v>180</v>
      </c>
      <c r="Y1276">
        <v>49.18</v>
      </c>
      <c r="AA1276">
        <v>40.4</v>
      </c>
      <c r="AB1276">
        <v>30.58</v>
      </c>
      <c r="AC1276" s="784"/>
      <c r="AD1276" s="1150"/>
      <c r="AE1276" s="1150"/>
      <c r="AF1276" s="1150"/>
      <c r="AG1276" s="1150"/>
      <c r="AH1276" s="1150"/>
      <c r="AI1276" s="1150"/>
      <c r="AJ1276" s="1150"/>
      <c r="AK1276" s="1150"/>
      <c r="AL1276" s="1150"/>
      <c r="AM1276" s="1150"/>
      <c r="AN1276" s="1150"/>
      <c r="AO1276" s="1150"/>
      <c r="AP1276" s="1150"/>
      <c r="AQ1276" s="1150"/>
      <c r="AR1276" s="1150"/>
      <c r="AS1276" s="1150">
        <v>0.24026974463047501</v>
      </c>
    </row>
    <row r="1277" spans="1:45" x14ac:dyDescent="0.2">
      <c r="A1277">
        <v>65675</v>
      </c>
      <c r="B1277" t="s">
        <v>2140</v>
      </c>
      <c r="C1277" s="783">
        <v>44926</v>
      </c>
      <c r="D1277">
        <v>2022</v>
      </c>
      <c r="E1277" t="s">
        <v>7</v>
      </c>
      <c r="F1277" t="s">
        <v>28</v>
      </c>
      <c r="G1277" s="912">
        <v>34.943575000000003</v>
      </c>
      <c r="H1277" s="912">
        <v>-118.08799999999999</v>
      </c>
      <c r="I1277" s="912">
        <v>5.8866649999999998</v>
      </c>
      <c r="J1277" t="s">
        <v>74</v>
      </c>
      <c r="K1277" t="s">
        <v>485</v>
      </c>
      <c r="L1277" s="912">
        <v>159.9</v>
      </c>
      <c r="M1277">
        <v>148.9</v>
      </c>
      <c r="N1277" s="912">
        <v>1.073875083948959</v>
      </c>
      <c r="O1277" t="s">
        <v>127</v>
      </c>
      <c r="P1277" t="s">
        <v>470</v>
      </c>
      <c r="Q1277" t="s">
        <v>127</v>
      </c>
      <c r="R1277">
        <v>180</v>
      </c>
      <c r="S1277" t="s">
        <v>582</v>
      </c>
      <c r="T1277" t="s">
        <v>1205</v>
      </c>
      <c r="U1277" t="s">
        <v>2971</v>
      </c>
      <c r="V1277">
        <v>2023</v>
      </c>
      <c r="W1277">
        <v>100</v>
      </c>
      <c r="X1277">
        <v>100</v>
      </c>
      <c r="Y1277">
        <v>23.34</v>
      </c>
      <c r="Z1277">
        <v>6.22</v>
      </c>
      <c r="AA1277">
        <v>52.01</v>
      </c>
      <c r="AB1277">
        <v>38.61</v>
      </c>
      <c r="AC1277" s="784"/>
      <c r="AD1277" s="1150"/>
      <c r="AE1277" s="1150"/>
      <c r="AF1277" s="1150"/>
      <c r="AG1277" s="1150"/>
      <c r="AH1277" s="1150"/>
      <c r="AI1277" s="1150"/>
      <c r="AJ1277" s="1150"/>
      <c r="AK1277" s="1150"/>
      <c r="AL1277" s="1150"/>
      <c r="AM1277" s="1150"/>
      <c r="AN1277" s="1150"/>
      <c r="AO1277" s="1150"/>
      <c r="AP1277" s="1150"/>
      <c r="AQ1277" s="1150"/>
      <c r="AR1277" s="1150"/>
      <c r="AS1277" s="1150">
        <v>0.17473266664826601</v>
      </c>
    </row>
    <row r="1278" spans="1:45" x14ac:dyDescent="0.2">
      <c r="A1278">
        <v>64637</v>
      </c>
      <c r="B1278" t="s">
        <v>2141</v>
      </c>
      <c r="C1278" s="783">
        <v>44804</v>
      </c>
      <c r="D1278">
        <v>2022</v>
      </c>
      <c r="E1278" t="s">
        <v>4</v>
      </c>
      <c r="F1278" t="s">
        <v>12</v>
      </c>
      <c r="G1278" s="912">
        <v>38.050141000000004</v>
      </c>
      <c r="H1278" s="912">
        <v>-88.295529999999999</v>
      </c>
      <c r="I1278" s="912">
        <v>4.2156200000000004</v>
      </c>
      <c r="J1278" t="s">
        <v>74</v>
      </c>
      <c r="K1278" t="s">
        <v>485</v>
      </c>
      <c r="L1278" s="912">
        <v>209.6</v>
      </c>
      <c r="M1278">
        <v>149</v>
      </c>
      <c r="N1278" s="912">
        <v>1.4067114093959732</v>
      </c>
      <c r="O1278" t="s">
        <v>127</v>
      </c>
      <c r="P1278" t="s">
        <v>470</v>
      </c>
      <c r="Q1278" t="s">
        <v>127</v>
      </c>
      <c r="R1278">
        <v>180</v>
      </c>
      <c r="Y1278">
        <v>34.229999999999997</v>
      </c>
      <c r="Z1278">
        <v>13.81</v>
      </c>
      <c r="AA1278">
        <v>40.67</v>
      </c>
      <c r="AB1278">
        <v>30.68</v>
      </c>
      <c r="AC1278" s="784"/>
      <c r="AD1278" s="1150"/>
      <c r="AE1278" s="1150"/>
      <c r="AF1278" s="1150"/>
      <c r="AG1278" s="1150"/>
      <c r="AH1278" s="1150"/>
      <c r="AI1278" s="1150"/>
      <c r="AJ1278" s="1150"/>
      <c r="AK1278" s="1150"/>
      <c r="AL1278" s="1150"/>
      <c r="AM1278" s="1150"/>
      <c r="AN1278" s="1150"/>
      <c r="AO1278" s="1150"/>
      <c r="AP1278" s="1150"/>
      <c r="AQ1278" s="1150"/>
      <c r="AR1278" s="1150"/>
      <c r="AS1278" s="1150">
        <v>0.25647850203793898</v>
      </c>
    </row>
    <row r="1279" spans="1:45" x14ac:dyDescent="0.2">
      <c r="A1279">
        <v>64878</v>
      </c>
      <c r="B1279" t="s">
        <v>2142</v>
      </c>
      <c r="C1279" s="783">
        <v>44804</v>
      </c>
      <c r="D1279">
        <v>2022</v>
      </c>
      <c r="E1279" t="s">
        <v>7</v>
      </c>
      <c r="F1279" t="s">
        <v>28</v>
      </c>
      <c r="G1279" s="912">
        <v>34.960811</v>
      </c>
      <c r="H1279" s="912">
        <v>-118.098911</v>
      </c>
      <c r="I1279" s="912">
        <v>5.8866649999999998</v>
      </c>
      <c r="J1279" t="s">
        <v>74</v>
      </c>
      <c r="K1279" t="s">
        <v>485</v>
      </c>
      <c r="L1279" s="912">
        <v>157</v>
      </c>
      <c r="M1279">
        <v>149.30000000000001</v>
      </c>
      <c r="N1279" s="912">
        <v>1.0515740120562624</v>
      </c>
      <c r="O1279" t="s">
        <v>127</v>
      </c>
      <c r="P1279" t="s">
        <v>470</v>
      </c>
      <c r="Q1279" t="s">
        <v>127</v>
      </c>
      <c r="R1279">
        <v>180</v>
      </c>
      <c r="S1279" t="s">
        <v>582</v>
      </c>
      <c r="T1279" t="s">
        <v>553</v>
      </c>
      <c r="U1279" t="s">
        <v>2971</v>
      </c>
      <c r="V1279">
        <v>2022</v>
      </c>
      <c r="W1279">
        <v>133.4</v>
      </c>
      <c r="X1279">
        <v>272</v>
      </c>
      <c r="Y1279">
        <v>23.21</v>
      </c>
      <c r="Z1279">
        <v>5.28</v>
      </c>
      <c r="AA1279">
        <v>33.630000000000003</v>
      </c>
      <c r="AB1279">
        <v>25.24</v>
      </c>
      <c r="AC1279" s="784"/>
      <c r="AD1279" s="1150"/>
      <c r="AE1279" s="1150"/>
      <c r="AF1279" s="1150"/>
      <c r="AG1279" s="1150"/>
      <c r="AH1279" s="1150"/>
      <c r="AI1279" s="1150"/>
      <c r="AJ1279" s="1150"/>
      <c r="AK1279" s="1150"/>
      <c r="AL1279" s="1150"/>
      <c r="AM1279" s="1150"/>
      <c r="AN1279" s="1150"/>
      <c r="AO1279" s="1150"/>
      <c r="AP1279" s="1150"/>
      <c r="AQ1279" s="1150"/>
      <c r="AR1279" s="1150"/>
      <c r="AS1279" s="1150">
        <v>0.24170558496729</v>
      </c>
    </row>
    <row r="1280" spans="1:45" x14ac:dyDescent="0.2">
      <c r="A1280">
        <v>63509</v>
      </c>
      <c r="B1280" t="s">
        <v>2143</v>
      </c>
      <c r="C1280" s="783">
        <v>44865</v>
      </c>
      <c r="D1280">
        <v>2022</v>
      </c>
      <c r="E1280" t="s">
        <v>72</v>
      </c>
      <c r="F1280" t="s">
        <v>36</v>
      </c>
      <c r="G1280" s="912">
        <v>45.871870000000001</v>
      </c>
      <c r="H1280" s="912">
        <v>-120.245176</v>
      </c>
      <c r="I1280" s="912">
        <v>4.4055949999999999</v>
      </c>
      <c r="J1280" t="s">
        <v>74</v>
      </c>
      <c r="K1280" t="s">
        <v>479</v>
      </c>
      <c r="L1280" s="912">
        <v>194</v>
      </c>
      <c r="M1280">
        <v>150</v>
      </c>
      <c r="N1280" s="912">
        <v>1.2933333333333332</v>
      </c>
      <c r="O1280" t="s">
        <v>127</v>
      </c>
      <c r="P1280" t="s">
        <v>470</v>
      </c>
      <c r="Q1280" t="s">
        <v>127</v>
      </c>
      <c r="R1280">
        <v>180</v>
      </c>
      <c r="AA1280">
        <v>48.14</v>
      </c>
      <c r="AB1280">
        <v>35.89</v>
      </c>
      <c r="AC1280" s="784">
        <v>35.43137210938832</v>
      </c>
      <c r="AD1280" s="1150"/>
      <c r="AE1280" s="1150"/>
      <c r="AF1280" s="1150"/>
      <c r="AG1280" s="1150"/>
      <c r="AH1280" s="1150"/>
      <c r="AI1280" s="1150"/>
      <c r="AJ1280" s="1150"/>
      <c r="AK1280" s="1150"/>
      <c r="AL1280" s="1150"/>
      <c r="AM1280" s="1150"/>
      <c r="AN1280" s="1150"/>
      <c r="AO1280" s="1150"/>
      <c r="AP1280" s="1150"/>
      <c r="AQ1280" s="1150"/>
      <c r="AR1280" s="1150"/>
      <c r="AS1280" s="1150">
        <v>0.21930060882800601</v>
      </c>
    </row>
    <row r="1281" spans="1:45" x14ac:dyDescent="0.2">
      <c r="A1281">
        <v>63719</v>
      </c>
      <c r="B1281" t="s">
        <v>2144</v>
      </c>
      <c r="C1281" s="783">
        <v>44651</v>
      </c>
      <c r="D1281">
        <v>2022</v>
      </c>
      <c r="E1281" t="s">
        <v>73</v>
      </c>
      <c r="F1281" t="s">
        <v>263</v>
      </c>
      <c r="G1281" s="912">
        <v>35.055517999999999</v>
      </c>
      <c r="H1281" s="912">
        <v>-86.349626999999998</v>
      </c>
      <c r="I1281" s="912">
        <v>4.3531529999999998</v>
      </c>
      <c r="J1281" t="s">
        <v>74</v>
      </c>
      <c r="K1281" t="s">
        <v>479</v>
      </c>
      <c r="L1281" s="912">
        <v>205</v>
      </c>
      <c r="M1281">
        <v>150</v>
      </c>
      <c r="N1281" s="912">
        <v>1.3666666666666667</v>
      </c>
      <c r="O1281" t="s">
        <v>127</v>
      </c>
      <c r="P1281" t="s">
        <v>470</v>
      </c>
      <c r="Q1281" t="s">
        <v>127</v>
      </c>
      <c r="R1281">
        <v>180</v>
      </c>
      <c r="Y1281">
        <v>31.11</v>
      </c>
      <c r="Z1281">
        <v>29.52</v>
      </c>
      <c r="AA1281">
        <v>33.99</v>
      </c>
      <c r="AB1281">
        <v>26.07</v>
      </c>
      <c r="AC1281" s="784"/>
      <c r="AD1281" s="1150"/>
      <c r="AE1281" s="1150"/>
      <c r="AF1281" s="1150"/>
      <c r="AG1281" s="1150"/>
      <c r="AH1281" s="1150"/>
      <c r="AI1281" s="1150"/>
      <c r="AJ1281" s="1150"/>
      <c r="AK1281" s="1150"/>
      <c r="AL1281" s="1150"/>
      <c r="AM1281" s="1150"/>
      <c r="AN1281" s="1150"/>
      <c r="AO1281" s="1150"/>
      <c r="AP1281" s="1150"/>
      <c r="AQ1281" s="1150"/>
      <c r="AR1281" s="1150"/>
      <c r="AS1281" s="1150">
        <v>0.26439345509893403</v>
      </c>
    </row>
    <row r="1282" spans="1:45" x14ac:dyDescent="0.2">
      <c r="A1282">
        <v>65011</v>
      </c>
      <c r="B1282" t="s">
        <v>2145</v>
      </c>
      <c r="C1282" s="783">
        <v>44926</v>
      </c>
      <c r="D1282">
        <v>2022</v>
      </c>
      <c r="E1282" t="s">
        <v>4</v>
      </c>
      <c r="F1282" t="s">
        <v>417</v>
      </c>
      <c r="G1282" s="912">
        <v>44.278638000000001</v>
      </c>
      <c r="H1282" s="912">
        <v>-89.847029000000006</v>
      </c>
      <c r="I1282" s="912">
        <v>3.8025159999999998</v>
      </c>
      <c r="J1282" t="s">
        <v>74</v>
      </c>
      <c r="K1282" t="s">
        <v>479</v>
      </c>
      <c r="L1282" s="912">
        <v>198.6</v>
      </c>
      <c r="M1282">
        <v>150</v>
      </c>
      <c r="N1282" s="912">
        <v>1.3240000000000001</v>
      </c>
      <c r="O1282" t="s">
        <v>127</v>
      </c>
      <c r="P1282" t="s">
        <v>470</v>
      </c>
      <c r="Q1282" t="s">
        <v>127</v>
      </c>
      <c r="R1282">
        <v>180</v>
      </c>
      <c r="Y1282">
        <v>22.07</v>
      </c>
      <c r="Z1282">
        <v>14.47</v>
      </c>
      <c r="AA1282">
        <v>61.65</v>
      </c>
      <c r="AB1282">
        <v>45.57</v>
      </c>
      <c r="AC1282" s="784"/>
      <c r="AD1282" s="1150"/>
      <c r="AE1282" s="1150"/>
      <c r="AF1282" s="1150"/>
      <c r="AG1282" s="1150"/>
      <c r="AH1282" s="1150"/>
      <c r="AI1282" s="1150"/>
      <c r="AJ1282" s="1150"/>
      <c r="AK1282" s="1150"/>
      <c r="AL1282" s="1150"/>
      <c r="AM1282" s="1150"/>
      <c r="AN1282" s="1150"/>
      <c r="AO1282" s="1150"/>
      <c r="AP1282" s="1150"/>
      <c r="AQ1282" s="1150"/>
      <c r="AR1282" s="1150"/>
      <c r="AS1282" s="1150">
        <v>0.18893531202435301</v>
      </c>
    </row>
    <row r="1283" spans="1:45" x14ac:dyDescent="0.2">
      <c r="A1283">
        <v>65322</v>
      </c>
      <c r="B1283" t="s">
        <v>2146</v>
      </c>
      <c r="C1283" s="783">
        <v>44592</v>
      </c>
      <c r="D1283">
        <v>2022</v>
      </c>
      <c r="E1283" t="s">
        <v>1</v>
      </c>
      <c r="F1283" t="s">
        <v>33</v>
      </c>
      <c r="G1283" s="912">
        <v>37.258921000000001</v>
      </c>
      <c r="H1283" s="912">
        <v>-77.093470999999994</v>
      </c>
      <c r="I1283" s="912">
        <v>4.3097630000000002</v>
      </c>
      <c r="J1283" t="s">
        <v>74</v>
      </c>
      <c r="K1283" t="s">
        <v>479</v>
      </c>
      <c r="L1283" s="912">
        <v>204</v>
      </c>
      <c r="M1283">
        <v>150</v>
      </c>
      <c r="N1283" s="912">
        <v>1.36</v>
      </c>
      <c r="O1283" t="s">
        <v>127</v>
      </c>
      <c r="P1283" t="s">
        <v>470</v>
      </c>
      <c r="Q1283" t="s">
        <v>127</v>
      </c>
      <c r="R1283">
        <v>181</v>
      </c>
      <c r="Y1283">
        <v>32.24</v>
      </c>
      <c r="AA1283">
        <v>51.74</v>
      </c>
      <c r="AB1283">
        <v>38.119999999999997</v>
      </c>
      <c r="AC1283" s="784"/>
      <c r="AD1283" s="1150"/>
      <c r="AE1283" s="1150"/>
      <c r="AF1283" s="1150"/>
      <c r="AG1283" s="1150"/>
      <c r="AH1283" s="1150"/>
      <c r="AI1283" s="1150"/>
      <c r="AJ1283" s="1150"/>
      <c r="AK1283" s="1150"/>
      <c r="AL1283" s="1150"/>
      <c r="AM1283" s="1150"/>
      <c r="AN1283" s="1150"/>
      <c r="AO1283" s="1150"/>
      <c r="AP1283" s="1150"/>
      <c r="AQ1283" s="1150"/>
      <c r="AR1283" s="1150"/>
      <c r="AS1283" s="1150">
        <v>0.23809056316590499</v>
      </c>
    </row>
    <row r="1284" spans="1:45" x14ac:dyDescent="0.2">
      <c r="A1284">
        <v>65674</v>
      </c>
      <c r="B1284" t="s">
        <v>2147</v>
      </c>
      <c r="C1284" s="783">
        <v>44895</v>
      </c>
      <c r="D1284">
        <v>2022</v>
      </c>
      <c r="E1284" t="s">
        <v>7</v>
      </c>
      <c r="F1284" t="s">
        <v>28</v>
      </c>
      <c r="G1284" s="912">
        <v>34.986635</v>
      </c>
      <c r="H1284" s="912">
        <v>-118.10001200000001</v>
      </c>
      <c r="I1284" s="912">
        <v>5.8475910000000004</v>
      </c>
      <c r="J1284" t="s">
        <v>74</v>
      </c>
      <c r="K1284" t="s">
        <v>485</v>
      </c>
      <c r="L1284" s="912">
        <v>166.1</v>
      </c>
      <c r="M1284">
        <v>154.4</v>
      </c>
      <c r="N1284" s="912">
        <v>1.0757772020725387</v>
      </c>
      <c r="O1284" t="s">
        <v>127</v>
      </c>
      <c r="P1284" t="s">
        <v>470</v>
      </c>
      <c r="Q1284" t="s">
        <v>127</v>
      </c>
      <c r="R1284">
        <v>180</v>
      </c>
      <c r="S1284" t="s">
        <v>582</v>
      </c>
      <c r="T1284" t="s">
        <v>1205</v>
      </c>
      <c r="U1284" t="s">
        <v>2970</v>
      </c>
      <c r="V1284">
        <v>2023</v>
      </c>
      <c r="W1284">
        <v>136</v>
      </c>
      <c r="X1284">
        <v>272</v>
      </c>
      <c r="Y1284">
        <v>23.38</v>
      </c>
      <c r="Z1284">
        <v>5.19</v>
      </c>
      <c r="AA1284">
        <v>35.950000000000003</v>
      </c>
      <c r="AB1284">
        <v>26.8</v>
      </c>
      <c r="AC1284" s="784"/>
      <c r="AD1284" s="1150"/>
      <c r="AE1284" s="1150"/>
      <c r="AF1284" s="1150"/>
      <c r="AG1284" s="1150"/>
      <c r="AH1284" s="1150"/>
      <c r="AI1284" s="1150"/>
      <c r="AJ1284" s="1150"/>
      <c r="AK1284" s="1150"/>
      <c r="AL1284" s="1150"/>
      <c r="AM1284" s="1150"/>
      <c r="AN1284" s="1150"/>
      <c r="AO1284" s="1150"/>
      <c r="AP1284" s="1150"/>
      <c r="AQ1284" s="1150"/>
      <c r="AR1284" s="1150"/>
      <c r="AS1284" s="1150">
        <v>0.244117751437291</v>
      </c>
    </row>
    <row r="1285" spans="1:45" x14ac:dyDescent="0.2">
      <c r="A1285">
        <v>64841</v>
      </c>
      <c r="B1285" t="s">
        <v>2148</v>
      </c>
      <c r="C1285" s="783">
        <v>44926</v>
      </c>
      <c r="D1285">
        <v>2022</v>
      </c>
      <c r="E1285" t="s">
        <v>73</v>
      </c>
      <c r="F1285" t="s">
        <v>35</v>
      </c>
      <c r="G1285" s="912">
        <v>31.882771000000002</v>
      </c>
      <c r="H1285" s="912">
        <v>-84.023391000000004</v>
      </c>
      <c r="I1285" s="912">
        <v>4.7527970000000002</v>
      </c>
      <c r="J1285" t="s">
        <v>74</v>
      </c>
      <c r="K1285" t="s">
        <v>485</v>
      </c>
      <c r="L1285" s="912">
        <v>177.4</v>
      </c>
      <c r="M1285">
        <v>165</v>
      </c>
      <c r="N1285" s="912">
        <v>1.0751515151515152</v>
      </c>
      <c r="O1285" t="s">
        <v>127</v>
      </c>
      <c r="P1285" t="s">
        <v>470</v>
      </c>
      <c r="Q1285" t="s">
        <v>127</v>
      </c>
      <c r="R1285">
        <v>180</v>
      </c>
      <c r="Y1285">
        <v>29.48</v>
      </c>
      <c r="Z1285">
        <v>31.71</v>
      </c>
      <c r="AA1285">
        <v>65.69</v>
      </c>
      <c r="AB1285">
        <v>47.01</v>
      </c>
      <c r="AC1285" s="784"/>
      <c r="AD1285" s="1150"/>
      <c r="AE1285" s="1150"/>
      <c r="AF1285" s="1150"/>
      <c r="AG1285" s="1150"/>
      <c r="AH1285" s="1150"/>
      <c r="AI1285" s="1150"/>
      <c r="AJ1285" s="1150"/>
      <c r="AK1285" s="1150"/>
      <c r="AL1285" s="1150"/>
      <c r="AM1285" s="1150"/>
      <c r="AN1285" s="1150"/>
      <c r="AO1285" s="1150"/>
      <c r="AP1285" s="1150"/>
      <c r="AQ1285" s="1150"/>
      <c r="AR1285" s="1150"/>
      <c r="AS1285" s="1150">
        <v>0.20107790231077899</v>
      </c>
    </row>
    <row r="1286" spans="1:45" x14ac:dyDescent="0.2">
      <c r="A1286">
        <v>62675</v>
      </c>
      <c r="B1286" t="s">
        <v>2149</v>
      </c>
      <c r="C1286" s="783">
        <v>44712</v>
      </c>
      <c r="D1286">
        <v>2022</v>
      </c>
      <c r="E1286" t="s">
        <v>1</v>
      </c>
      <c r="F1286" t="s">
        <v>33</v>
      </c>
      <c r="G1286" s="912">
        <v>37.423251999999998</v>
      </c>
      <c r="H1286" s="912">
        <v>-77.157865000000001</v>
      </c>
      <c r="I1286" s="912">
        <v>4.2909389999999998</v>
      </c>
      <c r="J1286" t="s">
        <v>74</v>
      </c>
      <c r="K1286" t="s">
        <v>485</v>
      </c>
      <c r="L1286" s="912">
        <v>225</v>
      </c>
      <c r="M1286">
        <v>175</v>
      </c>
      <c r="N1286" s="912">
        <v>1.2857142857142858</v>
      </c>
      <c r="O1286" t="s">
        <v>127</v>
      </c>
      <c r="P1286" t="s">
        <v>470</v>
      </c>
      <c r="Q1286" t="s">
        <v>127</v>
      </c>
      <c r="R1286">
        <v>180</v>
      </c>
      <c r="Y1286">
        <v>35.409999999999997</v>
      </c>
      <c r="AA1286">
        <v>54.53</v>
      </c>
      <c r="AB1286">
        <v>39.880000000000003</v>
      </c>
      <c r="AC1286" s="784"/>
      <c r="AD1286" s="1150"/>
      <c r="AE1286" s="1150"/>
      <c r="AF1286" s="1150"/>
      <c r="AG1286" s="1150"/>
      <c r="AH1286" s="1150"/>
      <c r="AI1286" s="1150"/>
      <c r="AJ1286" s="1150"/>
      <c r="AK1286" s="1150"/>
      <c r="AL1286" s="1150"/>
      <c r="AM1286" s="1150"/>
      <c r="AN1286" s="1150"/>
      <c r="AO1286" s="1150"/>
      <c r="AP1286" s="1150"/>
      <c r="AQ1286" s="1150"/>
      <c r="AR1286" s="1150"/>
      <c r="AS1286" s="1150">
        <v>0.22873189823874701</v>
      </c>
    </row>
    <row r="1287" spans="1:45" x14ac:dyDescent="0.2">
      <c r="A1287">
        <v>63522</v>
      </c>
      <c r="B1287" t="s">
        <v>2150</v>
      </c>
      <c r="C1287" s="783">
        <v>44742</v>
      </c>
      <c r="D1287">
        <v>2022</v>
      </c>
      <c r="E1287" t="s">
        <v>73</v>
      </c>
      <c r="F1287" t="s">
        <v>35</v>
      </c>
      <c r="G1287" s="912">
        <v>31.269500000000001</v>
      </c>
      <c r="H1287" s="912">
        <v>-84.195440000000005</v>
      </c>
      <c r="I1287" s="912">
        <v>4.7663070000000003</v>
      </c>
      <c r="J1287" t="s">
        <v>74</v>
      </c>
      <c r="K1287" t="s">
        <v>479</v>
      </c>
      <c r="L1287" s="912">
        <v>268.8</v>
      </c>
      <c r="M1287">
        <v>195.5</v>
      </c>
      <c r="N1287" s="912">
        <v>1.3749360613810742</v>
      </c>
      <c r="O1287" t="s">
        <v>127</v>
      </c>
      <c r="P1287" t="s">
        <v>470</v>
      </c>
      <c r="Q1287" t="s">
        <v>127</v>
      </c>
      <c r="R1287">
        <v>180</v>
      </c>
      <c r="S1287" t="s">
        <v>582</v>
      </c>
      <c r="T1287" t="s">
        <v>1205</v>
      </c>
      <c r="U1287" t="s">
        <v>2971</v>
      </c>
      <c r="V1287">
        <v>2022</v>
      </c>
      <c r="W1287">
        <v>40</v>
      </c>
      <c r="X1287">
        <v>80</v>
      </c>
      <c r="Y1287">
        <v>29.41</v>
      </c>
      <c r="Z1287">
        <v>30.65</v>
      </c>
      <c r="AA1287">
        <v>46.37</v>
      </c>
      <c r="AB1287">
        <v>34.6</v>
      </c>
      <c r="AC1287" s="784"/>
      <c r="AD1287" s="1150"/>
      <c r="AE1287" s="1150"/>
      <c r="AF1287" s="1150"/>
      <c r="AG1287" s="1150"/>
      <c r="AH1287" s="1150"/>
      <c r="AI1287" s="1150"/>
      <c r="AJ1287" s="1150"/>
      <c r="AK1287" s="1150"/>
      <c r="AL1287" s="1150"/>
      <c r="AM1287" s="1150"/>
      <c r="AN1287" s="1150"/>
      <c r="AO1287" s="1150"/>
      <c r="AP1287" s="1150"/>
      <c r="AQ1287" s="1150"/>
      <c r="AR1287" s="1150"/>
      <c r="AS1287" s="1150">
        <v>0.24004776419203699</v>
      </c>
    </row>
    <row r="1288" spans="1:45" x14ac:dyDescent="0.2">
      <c r="A1288">
        <v>63913</v>
      </c>
      <c r="B1288" t="s">
        <v>2151</v>
      </c>
      <c r="C1288" s="783">
        <v>44651</v>
      </c>
      <c r="D1288">
        <v>2022</v>
      </c>
      <c r="E1288" t="s">
        <v>72</v>
      </c>
      <c r="F1288" t="s">
        <v>53</v>
      </c>
      <c r="G1288" s="912">
        <v>39.643292000000002</v>
      </c>
      <c r="H1288" s="912">
        <v>-119.331763</v>
      </c>
      <c r="I1288" s="912">
        <v>5.2053200000000004</v>
      </c>
      <c r="J1288" t="s">
        <v>74</v>
      </c>
      <c r="K1288" t="s">
        <v>479</v>
      </c>
      <c r="L1288" s="912">
        <v>260</v>
      </c>
      <c r="M1288">
        <v>200</v>
      </c>
      <c r="N1288" s="912">
        <v>1.3</v>
      </c>
      <c r="O1288" t="s">
        <v>127</v>
      </c>
      <c r="P1288" t="s">
        <v>470</v>
      </c>
      <c r="Q1288" t="s">
        <v>127</v>
      </c>
      <c r="R1288">
        <v>180</v>
      </c>
      <c r="S1288" t="s">
        <v>582</v>
      </c>
      <c r="T1288" t="s">
        <v>1711</v>
      </c>
      <c r="U1288" t="s">
        <v>2970</v>
      </c>
      <c r="V1288">
        <v>2022</v>
      </c>
      <c r="W1288">
        <v>50</v>
      </c>
      <c r="X1288">
        <v>200</v>
      </c>
      <c r="Y1288">
        <v>33.869999999999997</v>
      </c>
      <c r="Z1288">
        <v>10.5</v>
      </c>
      <c r="AA1288">
        <v>29.36</v>
      </c>
      <c r="AB1288">
        <v>22.41</v>
      </c>
      <c r="AC1288" s="784">
        <v>21.984057200996428</v>
      </c>
      <c r="AD1288" s="1150"/>
      <c r="AE1288" s="1150"/>
      <c r="AF1288" s="1150"/>
      <c r="AG1288" s="1150"/>
      <c r="AH1288" s="1150"/>
      <c r="AI1288" s="1150"/>
      <c r="AJ1288" s="1150"/>
      <c r="AK1288" s="1150"/>
      <c r="AL1288" s="1150"/>
      <c r="AM1288" s="1150"/>
      <c r="AN1288" s="1150"/>
      <c r="AO1288" s="1150"/>
      <c r="AP1288" s="1150"/>
      <c r="AQ1288" s="1150"/>
      <c r="AR1288" s="1150"/>
      <c r="AS1288" s="1150">
        <v>0.30099942922374401</v>
      </c>
    </row>
    <row r="1289" spans="1:45" x14ac:dyDescent="0.2">
      <c r="A1289">
        <v>64447</v>
      </c>
      <c r="B1289" t="s">
        <v>2152</v>
      </c>
      <c r="C1289" s="783">
        <v>44834</v>
      </c>
      <c r="D1289">
        <v>2022</v>
      </c>
      <c r="E1289" t="s">
        <v>2</v>
      </c>
      <c r="F1289" t="s">
        <v>15</v>
      </c>
      <c r="G1289" s="912">
        <v>29.209230999999999</v>
      </c>
      <c r="H1289" s="912">
        <v>-95.655430999999993</v>
      </c>
      <c r="I1289" s="912">
        <v>4.6411470000000001</v>
      </c>
      <c r="J1289" t="s">
        <v>74</v>
      </c>
      <c r="K1289" t="s">
        <v>479</v>
      </c>
      <c r="L1289" s="912">
        <v>260</v>
      </c>
      <c r="M1289">
        <v>200</v>
      </c>
      <c r="N1289" s="912">
        <v>1.3</v>
      </c>
      <c r="O1289" t="s">
        <v>127</v>
      </c>
      <c r="P1289" t="s">
        <v>470</v>
      </c>
      <c r="Q1289" t="s">
        <v>127</v>
      </c>
      <c r="R1289">
        <v>182</v>
      </c>
      <c r="Y1289">
        <v>69.28</v>
      </c>
      <c r="AA1289">
        <v>40.14</v>
      </c>
      <c r="AB1289">
        <v>30.37</v>
      </c>
      <c r="AC1289" s="784"/>
      <c r="AD1289" s="1150"/>
      <c r="AE1289" s="1150"/>
      <c r="AF1289" s="1150"/>
      <c r="AG1289" s="1150"/>
      <c r="AH1289" s="1150"/>
      <c r="AI1289" s="1150"/>
      <c r="AJ1289" s="1150"/>
      <c r="AK1289" s="1150"/>
      <c r="AL1289" s="1150"/>
      <c r="AM1289" s="1150"/>
      <c r="AN1289" s="1150"/>
      <c r="AO1289" s="1150"/>
      <c r="AP1289" s="1150"/>
      <c r="AQ1289" s="1150"/>
      <c r="AR1289" s="1150"/>
      <c r="AS1289" s="1150">
        <v>0.23511929223744199</v>
      </c>
    </row>
    <row r="1290" spans="1:45" x14ac:dyDescent="0.2">
      <c r="A1290">
        <v>64856</v>
      </c>
      <c r="B1290" t="s">
        <v>2153</v>
      </c>
      <c r="C1290" s="783">
        <v>44926</v>
      </c>
      <c r="D1290">
        <v>2022</v>
      </c>
      <c r="E1290" t="s">
        <v>4</v>
      </c>
      <c r="F1290" t="s">
        <v>265</v>
      </c>
      <c r="G1290" s="912">
        <v>42.33211</v>
      </c>
      <c r="H1290" s="912">
        <v>-85.047409999999999</v>
      </c>
      <c r="I1290" s="912">
        <v>3.816246</v>
      </c>
      <c r="J1290" t="s">
        <v>74</v>
      </c>
      <c r="K1290" t="s">
        <v>479</v>
      </c>
      <c r="L1290" s="912">
        <v>259</v>
      </c>
      <c r="M1290">
        <v>200</v>
      </c>
      <c r="N1290" s="912">
        <v>1.2949999999999999</v>
      </c>
      <c r="O1290" t="s">
        <v>127</v>
      </c>
      <c r="P1290" t="s">
        <v>470</v>
      </c>
      <c r="Q1290" t="s">
        <v>127</v>
      </c>
      <c r="R1290">
        <v>180</v>
      </c>
      <c r="Y1290">
        <v>33.31</v>
      </c>
      <c r="Z1290">
        <v>14.75</v>
      </c>
      <c r="AC1290" s="784">
        <v>38.485290960918249</v>
      </c>
      <c r="AD1290" s="1150"/>
      <c r="AE1290" s="1150"/>
      <c r="AF1290" s="1150"/>
      <c r="AG1290" s="1150"/>
      <c r="AH1290" s="1150"/>
      <c r="AI1290" s="1150"/>
      <c r="AJ1290" s="1150"/>
      <c r="AK1290" s="1150"/>
      <c r="AL1290" s="1150"/>
      <c r="AM1290" s="1150"/>
      <c r="AN1290" s="1150"/>
      <c r="AO1290" s="1150"/>
      <c r="AP1290" s="1150"/>
      <c r="AQ1290" s="1150"/>
      <c r="AR1290" s="1150"/>
      <c r="AS1290" s="1150">
        <v>0.17800342465753399</v>
      </c>
    </row>
    <row r="1291" spans="1:45" x14ac:dyDescent="0.2">
      <c r="A1291">
        <v>65032</v>
      </c>
      <c r="B1291" t="s">
        <v>2154</v>
      </c>
      <c r="C1291" s="783">
        <v>44926</v>
      </c>
      <c r="D1291">
        <v>2022</v>
      </c>
      <c r="E1291" t="s">
        <v>72</v>
      </c>
      <c r="F1291" t="s">
        <v>46</v>
      </c>
      <c r="G1291" s="912">
        <v>38.177821000000002</v>
      </c>
      <c r="H1291" s="912">
        <v>-104.526591</v>
      </c>
      <c r="I1291" s="912">
        <v>5.1492269999999998</v>
      </c>
      <c r="J1291" t="s">
        <v>74</v>
      </c>
      <c r="K1291" t="s">
        <v>485</v>
      </c>
      <c r="L1291" s="912">
        <v>293</v>
      </c>
      <c r="M1291">
        <v>200</v>
      </c>
      <c r="N1291" s="912">
        <v>1.4650000000000001</v>
      </c>
      <c r="O1291" t="s">
        <v>127</v>
      </c>
      <c r="P1291" t="s">
        <v>470</v>
      </c>
      <c r="Q1291" t="s">
        <v>127</v>
      </c>
      <c r="R1291">
        <v>180</v>
      </c>
      <c r="Y1291">
        <v>23.14</v>
      </c>
      <c r="Z1291">
        <v>17.52</v>
      </c>
      <c r="AA1291">
        <v>37.97</v>
      </c>
      <c r="AB1291">
        <v>29.03</v>
      </c>
      <c r="AC1291" s="784">
        <v>17.651901438672716</v>
      </c>
      <c r="AD1291" s="1150"/>
      <c r="AE1291" s="1150"/>
      <c r="AF1291" s="1150"/>
      <c r="AG1291" s="1150"/>
      <c r="AH1291" s="1150"/>
      <c r="AI1291" s="1150"/>
      <c r="AJ1291" s="1150"/>
      <c r="AK1291" s="1150"/>
      <c r="AL1291" s="1150"/>
      <c r="AM1291" s="1150"/>
      <c r="AN1291" s="1150"/>
      <c r="AO1291" s="1150"/>
      <c r="AP1291" s="1150"/>
      <c r="AQ1291" s="1150"/>
      <c r="AR1291" s="1150"/>
      <c r="AS1291" s="1150">
        <v>0.25922260273972603</v>
      </c>
    </row>
    <row r="1292" spans="1:45" x14ac:dyDescent="0.2">
      <c r="A1292">
        <v>65333</v>
      </c>
      <c r="B1292" t="s">
        <v>2155</v>
      </c>
      <c r="C1292" s="783">
        <v>44742</v>
      </c>
      <c r="D1292">
        <v>2022</v>
      </c>
      <c r="E1292" t="s">
        <v>2</v>
      </c>
      <c r="F1292" t="s">
        <v>15</v>
      </c>
      <c r="G1292" s="912">
        <v>28.559967</v>
      </c>
      <c r="H1292" s="912">
        <v>-99.720775000000003</v>
      </c>
      <c r="I1292" s="912">
        <v>4.9539580000000001</v>
      </c>
      <c r="J1292" t="s">
        <v>74</v>
      </c>
      <c r="K1292" t="s">
        <v>485</v>
      </c>
      <c r="L1292" s="912">
        <v>270</v>
      </c>
      <c r="M1292">
        <v>200</v>
      </c>
      <c r="N1292" s="912">
        <v>1.35</v>
      </c>
      <c r="O1292" t="s">
        <v>127</v>
      </c>
      <c r="P1292" t="s">
        <v>470</v>
      </c>
      <c r="Q1292" t="s">
        <v>127</v>
      </c>
      <c r="R1292">
        <v>180</v>
      </c>
      <c r="Y1292">
        <v>68.25</v>
      </c>
      <c r="AA1292">
        <v>38.29</v>
      </c>
      <c r="AB1292">
        <v>29.16</v>
      </c>
      <c r="AC1292" s="784"/>
      <c r="AD1292" s="1150"/>
      <c r="AE1292" s="1150"/>
      <c r="AF1292" s="1150"/>
      <c r="AG1292" s="1150"/>
      <c r="AH1292" s="1150"/>
      <c r="AI1292" s="1150"/>
      <c r="AJ1292" s="1150"/>
      <c r="AK1292" s="1150"/>
      <c r="AL1292" s="1150"/>
      <c r="AM1292" s="1150"/>
      <c r="AN1292" s="1150"/>
      <c r="AO1292" s="1150"/>
      <c r="AP1292" s="1150"/>
      <c r="AQ1292" s="1150"/>
      <c r="AR1292" s="1150"/>
      <c r="AS1292" s="1150">
        <v>0.243502283105022</v>
      </c>
    </row>
    <row r="1293" spans="1:45" x14ac:dyDescent="0.2">
      <c r="A1293">
        <v>66046</v>
      </c>
      <c r="B1293" t="s">
        <v>2156</v>
      </c>
      <c r="C1293" s="783">
        <v>44772</v>
      </c>
      <c r="D1293">
        <v>2022</v>
      </c>
      <c r="E1293" t="s">
        <v>2</v>
      </c>
      <c r="F1293" t="s">
        <v>15</v>
      </c>
      <c r="G1293" s="912">
        <v>29.177900999999999</v>
      </c>
      <c r="H1293" s="912">
        <v>-95.761201</v>
      </c>
      <c r="I1293" s="912">
        <v>4.5640929999999997</v>
      </c>
      <c r="J1293" t="s">
        <v>74</v>
      </c>
      <c r="K1293" t="s">
        <v>485</v>
      </c>
      <c r="L1293" s="912">
        <v>262.5</v>
      </c>
      <c r="M1293">
        <v>203</v>
      </c>
      <c r="N1293" s="912">
        <v>1.2931034482758621</v>
      </c>
      <c r="O1293" t="s">
        <v>127</v>
      </c>
      <c r="P1293" t="s">
        <v>470</v>
      </c>
      <c r="Q1293" t="s">
        <v>127</v>
      </c>
      <c r="R1293">
        <v>182</v>
      </c>
      <c r="Y1293">
        <v>70.099999999999994</v>
      </c>
      <c r="AA1293">
        <v>40.380000000000003</v>
      </c>
      <c r="AB1293">
        <v>30.37</v>
      </c>
      <c r="AC1293" s="784"/>
      <c r="AD1293" s="1150"/>
      <c r="AE1293" s="1150"/>
      <c r="AF1293" s="1150"/>
      <c r="AG1293" s="1150"/>
      <c r="AH1293" s="1150"/>
      <c r="AI1293" s="1150"/>
      <c r="AJ1293" s="1150"/>
      <c r="AK1293" s="1150"/>
      <c r="AL1293" s="1150"/>
      <c r="AM1293" s="1150"/>
      <c r="AN1293" s="1150"/>
      <c r="AO1293" s="1150"/>
      <c r="AP1293" s="1150"/>
      <c r="AQ1293" s="1150"/>
      <c r="AR1293" s="1150"/>
      <c r="AS1293" s="1150">
        <v>0.24359099804305201</v>
      </c>
    </row>
    <row r="1294" spans="1:45" x14ac:dyDescent="0.2">
      <c r="A1294">
        <v>65053</v>
      </c>
      <c r="B1294" t="s">
        <v>2157</v>
      </c>
      <c r="C1294" s="783">
        <v>44926</v>
      </c>
      <c r="D1294">
        <v>2022</v>
      </c>
      <c r="E1294" t="s">
        <v>7</v>
      </c>
      <c r="F1294" t="s">
        <v>28</v>
      </c>
      <c r="G1294" s="912">
        <v>33.585079999999998</v>
      </c>
      <c r="H1294" s="912">
        <v>-114.73300999999999</v>
      </c>
      <c r="I1294" s="912">
        <v>5.6800579999999998</v>
      </c>
      <c r="J1294" t="s">
        <v>74</v>
      </c>
      <c r="K1294" t="s">
        <v>485</v>
      </c>
      <c r="L1294" s="912">
        <v>309.7</v>
      </c>
      <c r="M1294">
        <v>223.6</v>
      </c>
      <c r="N1294" s="912">
        <v>1.3850626118067979</v>
      </c>
      <c r="O1294" t="s">
        <v>127</v>
      </c>
      <c r="P1294" t="s">
        <v>470</v>
      </c>
      <c r="Q1294" t="s">
        <v>127</v>
      </c>
      <c r="R1294">
        <v>180</v>
      </c>
      <c r="S1294" t="s">
        <v>582</v>
      </c>
      <c r="T1294" t="s">
        <v>553</v>
      </c>
      <c r="U1294" t="s">
        <v>2970</v>
      </c>
      <c r="V1294">
        <v>2022</v>
      </c>
      <c r="W1294">
        <v>112</v>
      </c>
      <c r="X1294">
        <v>448</v>
      </c>
      <c r="Y1294">
        <v>24.99</v>
      </c>
      <c r="Z1294">
        <v>4.42</v>
      </c>
      <c r="AA1294">
        <v>39.43</v>
      </c>
      <c r="AB1294">
        <v>29.16</v>
      </c>
      <c r="AC1294" s="784"/>
      <c r="AD1294" s="1150"/>
      <c r="AE1294" s="1150"/>
      <c r="AF1294" s="1150"/>
      <c r="AG1294" s="1150"/>
      <c r="AH1294" s="1150"/>
      <c r="AI1294" s="1150"/>
      <c r="AJ1294" s="1150"/>
      <c r="AK1294" s="1150"/>
      <c r="AL1294" s="1150"/>
      <c r="AM1294" s="1150"/>
      <c r="AN1294" s="1150"/>
      <c r="AO1294" s="1150"/>
      <c r="AP1294" s="1150"/>
      <c r="AQ1294" s="1150"/>
      <c r="AR1294" s="1150"/>
      <c r="AS1294" s="1150">
        <v>0.30775050849119001</v>
      </c>
    </row>
    <row r="1295" spans="1:45" x14ac:dyDescent="0.2">
      <c r="A1295">
        <v>62945</v>
      </c>
      <c r="B1295" t="s">
        <v>2158</v>
      </c>
      <c r="C1295" s="783">
        <v>44742</v>
      </c>
      <c r="D1295">
        <v>2022</v>
      </c>
      <c r="E1295" t="s">
        <v>2</v>
      </c>
      <c r="F1295" t="s">
        <v>15</v>
      </c>
      <c r="G1295" s="912">
        <v>29.358425</v>
      </c>
      <c r="H1295" s="912">
        <v>-95.746390000000005</v>
      </c>
      <c r="I1295" s="912">
        <v>4.6467710000000002</v>
      </c>
      <c r="J1295" t="s">
        <v>74</v>
      </c>
      <c r="K1295" t="s">
        <v>479</v>
      </c>
      <c r="L1295" s="912">
        <v>286</v>
      </c>
      <c r="M1295">
        <v>227.5</v>
      </c>
      <c r="N1295" s="912">
        <v>1.2571428571428571</v>
      </c>
      <c r="O1295" t="s">
        <v>127</v>
      </c>
      <c r="P1295" t="s">
        <v>470</v>
      </c>
      <c r="Q1295" t="s">
        <v>127</v>
      </c>
      <c r="R1295">
        <v>182</v>
      </c>
      <c r="Y1295">
        <v>63.04</v>
      </c>
      <c r="AA1295">
        <v>46.33</v>
      </c>
      <c r="AB1295">
        <v>34.119999999999997</v>
      </c>
      <c r="AC1295" s="784"/>
      <c r="AD1295" s="1150"/>
      <c r="AE1295" s="1150"/>
      <c r="AF1295" s="1150"/>
      <c r="AG1295" s="1150"/>
      <c r="AH1295" s="1150"/>
      <c r="AI1295" s="1150"/>
      <c r="AJ1295" s="1150"/>
      <c r="AK1295" s="1150"/>
      <c r="AL1295" s="1150"/>
      <c r="AM1295" s="1150"/>
      <c r="AN1295" s="1150"/>
      <c r="AO1295" s="1150"/>
      <c r="AP1295" s="1150"/>
      <c r="AQ1295" s="1150"/>
      <c r="AR1295" s="1150"/>
      <c r="AS1295" s="1150">
        <v>0.246746951678458</v>
      </c>
    </row>
    <row r="1296" spans="1:45" x14ac:dyDescent="0.2">
      <c r="A1296">
        <v>63211</v>
      </c>
      <c r="B1296" t="s">
        <v>2159</v>
      </c>
      <c r="C1296" s="783">
        <v>44712</v>
      </c>
      <c r="D1296">
        <v>2022</v>
      </c>
      <c r="E1296" t="s">
        <v>2</v>
      </c>
      <c r="F1296" t="s">
        <v>15</v>
      </c>
      <c r="G1296" s="912">
        <v>33.472765000000003</v>
      </c>
      <c r="H1296" s="912">
        <v>-95.347561999999996</v>
      </c>
      <c r="I1296" s="912">
        <v>4.5753839999999997</v>
      </c>
      <c r="J1296" t="s">
        <v>74</v>
      </c>
      <c r="K1296" t="s">
        <v>479</v>
      </c>
      <c r="L1296" s="912">
        <v>250</v>
      </c>
      <c r="M1296">
        <v>250</v>
      </c>
      <c r="N1296" s="912">
        <v>1</v>
      </c>
      <c r="O1296" t="s">
        <v>127</v>
      </c>
      <c r="P1296" t="s">
        <v>470</v>
      </c>
      <c r="Q1296" t="s">
        <v>127</v>
      </c>
      <c r="R1296">
        <v>180</v>
      </c>
      <c r="Y1296">
        <v>73.03</v>
      </c>
      <c r="AA1296">
        <v>51.37</v>
      </c>
      <c r="AB1296">
        <v>37.770000000000003</v>
      </c>
      <c r="AC1296" s="784"/>
      <c r="AD1296" s="1150"/>
      <c r="AE1296" s="1150"/>
      <c r="AF1296" s="1150"/>
      <c r="AG1296" s="1150"/>
      <c r="AH1296" s="1150"/>
      <c r="AI1296" s="1150"/>
      <c r="AJ1296" s="1150"/>
      <c r="AK1296" s="1150"/>
      <c r="AL1296" s="1150"/>
      <c r="AM1296" s="1150"/>
      <c r="AN1296" s="1150"/>
      <c r="AO1296" s="1150"/>
      <c r="AP1296" s="1150"/>
      <c r="AQ1296" s="1150"/>
      <c r="AR1296" s="1150"/>
      <c r="AS1296" s="1150">
        <v>0.17992420091324199</v>
      </c>
    </row>
    <row r="1297" spans="1:45" x14ac:dyDescent="0.2">
      <c r="A1297">
        <v>63300</v>
      </c>
      <c r="B1297" t="s">
        <v>2160</v>
      </c>
      <c r="C1297" s="783">
        <v>44742</v>
      </c>
      <c r="D1297">
        <v>2022</v>
      </c>
      <c r="E1297" t="s">
        <v>7</v>
      </c>
      <c r="F1297" t="s">
        <v>28</v>
      </c>
      <c r="G1297" s="912">
        <v>33.748181000000002</v>
      </c>
      <c r="H1297" s="912">
        <v>-115.351901</v>
      </c>
      <c r="I1297" s="912">
        <v>5.8553680000000004</v>
      </c>
      <c r="J1297" t="s">
        <v>74</v>
      </c>
      <c r="K1297" t="s">
        <v>485</v>
      </c>
      <c r="L1297" s="912">
        <v>365</v>
      </c>
      <c r="M1297">
        <v>250</v>
      </c>
      <c r="N1297" s="912">
        <v>1.46</v>
      </c>
      <c r="O1297" t="s">
        <v>127</v>
      </c>
      <c r="P1297" t="s">
        <v>470</v>
      </c>
      <c r="Q1297" t="s">
        <v>127</v>
      </c>
      <c r="R1297">
        <v>180</v>
      </c>
      <c r="Y1297">
        <v>19.670000000000002</v>
      </c>
      <c r="Z1297">
        <v>4.21</v>
      </c>
      <c r="AA1297">
        <v>40.450000000000003</v>
      </c>
      <c r="AB1297">
        <v>29.84</v>
      </c>
      <c r="AC1297" s="784"/>
      <c r="AD1297" s="1150"/>
      <c r="AE1297" s="1150"/>
      <c r="AF1297" s="1150"/>
      <c r="AG1297" s="1150"/>
      <c r="AH1297" s="1150"/>
      <c r="AI1297" s="1150"/>
      <c r="AJ1297" s="1150"/>
      <c r="AK1297" s="1150"/>
      <c r="AL1297" s="1150"/>
      <c r="AM1297" s="1150"/>
      <c r="AN1297" s="1150"/>
      <c r="AO1297" s="1150"/>
      <c r="AP1297" s="1150"/>
      <c r="AQ1297" s="1150"/>
      <c r="AR1297" s="1150"/>
      <c r="AS1297" s="1150">
        <v>0.32284657534246503</v>
      </c>
    </row>
    <row r="1298" spans="1:45" x14ac:dyDescent="0.2">
      <c r="A1298">
        <v>63883</v>
      </c>
      <c r="B1298" t="s">
        <v>2161</v>
      </c>
      <c r="C1298" s="783">
        <v>44895</v>
      </c>
      <c r="D1298">
        <v>2022</v>
      </c>
      <c r="E1298" t="s">
        <v>2</v>
      </c>
      <c r="F1298" t="s">
        <v>15</v>
      </c>
      <c r="G1298" s="912">
        <v>33.417690999999998</v>
      </c>
      <c r="H1298" s="912">
        <v>-95.370510999999993</v>
      </c>
      <c r="I1298" s="912">
        <v>4.5753839999999997</v>
      </c>
      <c r="J1298" t="s">
        <v>74</v>
      </c>
      <c r="K1298" t="s">
        <v>479</v>
      </c>
      <c r="L1298" s="912">
        <v>250</v>
      </c>
      <c r="M1298">
        <v>250</v>
      </c>
      <c r="N1298" s="912">
        <v>1</v>
      </c>
      <c r="O1298" t="s">
        <v>127</v>
      </c>
      <c r="P1298" t="s">
        <v>470</v>
      </c>
      <c r="Q1298" t="s">
        <v>127</v>
      </c>
      <c r="R1298">
        <v>182</v>
      </c>
      <c r="Y1298">
        <v>57.77</v>
      </c>
      <c r="AA1298">
        <v>51.7</v>
      </c>
      <c r="AB1298">
        <v>38.130000000000003</v>
      </c>
      <c r="AC1298" s="784"/>
      <c r="AD1298" s="1150"/>
      <c r="AE1298" s="1150"/>
      <c r="AF1298" s="1150"/>
      <c r="AG1298" s="1150"/>
      <c r="AH1298" s="1150"/>
      <c r="AI1298" s="1150"/>
      <c r="AJ1298" s="1150"/>
      <c r="AK1298" s="1150"/>
      <c r="AL1298" s="1150"/>
      <c r="AM1298" s="1150"/>
      <c r="AN1298" s="1150"/>
      <c r="AO1298" s="1150"/>
      <c r="AP1298" s="1150"/>
      <c r="AQ1298" s="1150"/>
      <c r="AR1298" s="1150"/>
      <c r="AS1298" s="1150">
        <v>0.17360045662100401</v>
      </c>
    </row>
    <row r="1299" spans="1:45" x14ac:dyDescent="0.2">
      <c r="A1299">
        <v>65303</v>
      </c>
      <c r="B1299" t="s">
        <v>2162</v>
      </c>
      <c r="C1299" s="783">
        <v>44926</v>
      </c>
      <c r="D1299">
        <v>2022</v>
      </c>
      <c r="E1299" t="s">
        <v>2</v>
      </c>
      <c r="F1299" t="s">
        <v>15</v>
      </c>
      <c r="G1299" s="912">
        <v>31.857849999999999</v>
      </c>
      <c r="H1299" s="912">
        <v>-97.012607000000003</v>
      </c>
      <c r="I1299" s="912">
        <v>4.7415269999999996</v>
      </c>
      <c r="J1299" t="s">
        <v>74</v>
      </c>
      <c r="K1299" t="s">
        <v>479</v>
      </c>
      <c r="L1299" s="912">
        <v>347.8</v>
      </c>
      <c r="M1299">
        <v>250</v>
      </c>
      <c r="N1299" s="912">
        <v>1.3912</v>
      </c>
      <c r="O1299" t="s">
        <v>127</v>
      </c>
      <c r="P1299" t="s">
        <v>470</v>
      </c>
      <c r="Q1299" t="s">
        <v>127</v>
      </c>
      <c r="R1299">
        <v>180</v>
      </c>
      <c r="S1299" t="s">
        <v>582</v>
      </c>
      <c r="U1299" t="s">
        <v>2970</v>
      </c>
      <c r="V1299">
        <v>2023</v>
      </c>
      <c r="W1299">
        <v>100</v>
      </c>
      <c r="X1299">
        <v>100</v>
      </c>
      <c r="Y1299">
        <v>69.180000000000007</v>
      </c>
      <c r="AA1299">
        <v>35.99</v>
      </c>
      <c r="AB1299">
        <v>27.62</v>
      </c>
      <c r="AC1299" s="784"/>
      <c r="AD1299" s="1150"/>
      <c r="AE1299" s="1150"/>
      <c r="AF1299" s="1150"/>
      <c r="AG1299" s="1150"/>
      <c r="AH1299" s="1150"/>
      <c r="AI1299" s="1150"/>
      <c r="AJ1299" s="1150"/>
      <c r="AK1299" s="1150"/>
      <c r="AL1299" s="1150"/>
      <c r="AM1299" s="1150"/>
      <c r="AN1299" s="1150"/>
      <c r="AO1299" s="1150"/>
      <c r="AP1299" s="1150"/>
      <c r="AQ1299" s="1150"/>
      <c r="AR1299" s="1150"/>
      <c r="AS1299" s="1150">
        <v>0.253214611872146</v>
      </c>
    </row>
    <row r="1300" spans="1:45" x14ac:dyDescent="0.2">
      <c r="A1300">
        <v>65631</v>
      </c>
      <c r="B1300" t="s">
        <v>2163</v>
      </c>
      <c r="C1300" s="783">
        <v>44926</v>
      </c>
      <c r="D1300">
        <v>2022</v>
      </c>
      <c r="E1300" t="s">
        <v>2</v>
      </c>
      <c r="F1300" t="s">
        <v>15</v>
      </c>
      <c r="G1300" s="912">
        <v>31.896740999999999</v>
      </c>
      <c r="H1300" s="912">
        <v>-96.467301000000006</v>
      </c>
      <c r="I1300" s="912">
        <v>4.7041310000000003</v>
      </c>
      <c r="J1300" t="s">
        <v>74</v>
      </c>
      <c r="K1300" t="s">
        <v>479</v>
      </c>
      <c r="L1300" s="912">
        <v>321</v>
      </c>
      <c r="M1300">
        <v>250</v>
      </c>
      <c r="N1300" s="912">
        <v>1.284</v>
      </c>
      <c r="O1300" t="s">
        <v>127</v>
      </c>
      <c r="P1300" t="s">
        <v>470</v>
      </c>
      <c r="Q1300" t="s">
        <v>127</v>
      </c>
      <c r="R1300">
        <v>181</v>
      </c>
      <c r="Y1300">
        <v>66.28</v>
      </c>
      <c r="AC1300" s="784"/>
      <c r="AD1300" s="1150"/>
      <c r="AE1300" s="1150"/>
      <c r="AF1300" s="1150"/>
      <c r="AG1300" s="1150"/>
      <c r="AH1300" s="1150"/>
      <c r="AI1300" s="1150"/>
      <c r="AJ1300" s="1150"/>
      <c r="AK1300" s="1150"/>
      <c r="AL1300" s="1150"/>
      <c r="AM1300" s="1150"/>
      <c r="AN1300" s="1150"/>
      <c r="AO1300" s="1150"/>
      <c r="AP1300" s="1150"/>
      <c r="AQ1300" s="1150"/>
      <c r="AR1300" s="1150"/>
      <c r="AS1300" s="1150">
        <v>0.227157534246575</v>
      </c>
    </row>
    <row r="1301" spans="1:45" x14ac:dyDescent="0.2">
      <c r="A1301">
        <v>65271</v>
      </c>
      <c r="B1301" t="s">
        <v>2164</v>
      </c>
      <c r="C1301" s="783">
        <v>44834</v>
      </c>
      <c r="D1301">
        <v>2022</v>
      </c>
      <c r="E1301" t="s">
        <v>2</v>
      </c>
      <c r="F1301" t="s">
        <v>15</v>
      </c>
      <c r="G1301" s="912">
        <v>33.330013000000001</v>
      </c>
      <c r="H1301" s="912">
        <v>-97.302165000000002</v>
      </c>
      <c r="I1301" s="912">
        <v>4.7758349999999998</v>
      </c>
      <c r="J1301" t="s">
        <v>74</v>
      </c>
      <c r="K1301" t="s">
        <v>479</v>
      </c>
      <c r="L1301" s="912">
        <v>353.14</v>
      </c>
      <c r="M1301">
        <v>275</v>
      </c>
      <c r="N1301" s="912">
        <v>1.2841454545454545</v>
      </c>
      <c r="O1301" t="s">
        <v>127</v>
      </c>
      <c r="P1301" t="s">
        <v>470</v>
      </c>
      <c r="Q1301" t="s">
        <v>127</v>
      </c>
      <c r="R1301">
        <v>180</v>
      </c>
      <c r="S1301" t="s">
        <v>582</v>
      </c>
      <c r="T1301" t="s">
        <v>553</v>
      </c>
      <c r="U1301" t="s">
        <v>2970</v>
      </c>
      <c r="V1301">
        <v>2022</v>
      </c>
      <c r="W1301">
        <v>125</v>
      </c>
      <c r="X1301">
        <v>125</v>
      </c>
      <c r="Y1301">
        <v>71.150000000000006</v>
      </c>
      <c r="AA1301">
        <v>34.130000000000003</v>
      </c>
      <c r="AB1301">
        <v>26.25</v>
      </c>
      <c r="AC1301" s="784"/>
      <c r="AD1301" s="1150"/>
      <c r="AE1301" s="1150"/>
      <c r="AF1301" s="1150"/>
      <c r="AG1301" s="1150"/>
      <c r="AH1301" s="1150"/>
      <c r="AI1301" s="1150"/>
      <c r="AJ1301" s="1150"/>
      <c r="AK1301" s="1150"/>
      <c r="AL1301" s="1150"/>
      <c r="AM1301" s="1150"/>
      <c r="AN1301" s="1150"/>
      <c r="AO1301" s="1150"/>
      <c r="AP1301" s="1150"/>
      <c r="AQ1301" s="1150"/>
      <c r="AR1301" s="1150"/>
      <c r="AS1301" s="1150">
        <v>0.24226733084267299</v>
      </c>
    </row>
    <row r="1302" spans="1:45" x14ac:dyDescent="0.2">
      <c r="A1302">
        <v>63727</v>
      </c>
      <c r="B1302" t="s">
        <v>1792</v>
      </c>
      <c r="C1302" s="783">
        <v>44681</v>
      </c>
      <c r="D1302">
        <v>2022</v>
      </c>
      <c r="E1302" t="s">
        <v>7</v>
      </c>
      <c r="F1302" t="s">
        <v>28</v>
      </c>
      <c r="G1302" s="912">
        <v>36.226954999999997</v>
      </c>
      <c r="H1302" s="912">
        <v>-119.8948</v>
      </c>
      <c r="I1302" s="912">
        <v>5.3183069999999999</v>
      </c>
      <c r="J1302" t="s">
        <v>74</v>
      </c>
      <c r="K1302" t="s">
        <v>479</v>
      </c>
      <c r="L1302" s="912">
        <v>390.3</v>
      </c>
      <c r="M1302">
        <v>300</v>
      </c>
      <c r="N1302" s="912">
        <v>1.3009999999999999</v>
      </c>
      <c r="O1302" t="s">
        <v>127</v>
      </c>
      <c r="P1302" t="s">
        <v>470</v>
      </c>
      <c r="Q1302" t="s">
        <v>127</v>
      </c>
      <c r="R1302">
        <v>180</v>
      </c>
      <c r="S1302" t="s">
        <v>582</v>
      </c>
      <c r="T1302" t="s">
        <v>553</v>
      </c>
      <c r="U1302" t="s">
        <v>2970</v>
      </c>
      <c r="V1302">
        <v>2022</v>
      </c>
      <c r="W1302">
        <v>140.25</v>
      </c>
      <c r="X1302">
        <v>561</v>
      </c>
      <c r="Y1302">
        <v>21.11</v>
      </c>
      <c r="Z1302">
        <v>6.05</v>
      </c>
      <c r="AA1302">
        <v>47.44</v>
      </c>
      <c r="AB1302">
        <v>34.56</v>
      </c>
      <c r="AC1302" s="784">
        <v>26.577312541937705</v>
      </c>
      <c r="AD1302" s="1150"/>
      <c r="AE1302" s="1150"/>
      <c r="AF1302" s="1150"/>
      <c r="AG1302" s="1150"/>
      <c r="AH1302" s="1150"/>
      <c r="AI1302" s="1150"/>
      <c r="AJ1302" s="1150"/>
      <c r="AK1302" s="1150"/>
      <c r="AL1302" s="1150"/>
      <c r="AM1302" s="1150"/>
      <c r="AN1302" s="1150"/>
      <c r="AO1302" s="1150"/>
      <c r="AP1302" s="1150"/>
      <c r="AQ1302" s="1150"/>
      <c r="AR1302" s="1150"/>
      <c r="AS1302" s="1150">
        <v>0.27676598173515898</v>
      </c>
    </row>
    <row r="1303" spans="1:45" x14ac:dyDescent="0.2">
      <c r="A1303">
        <v>64510</v>
      </c>
      <c r="B1303" t="s">
        <v>2756</v>
      </c>
      <c r="C1303" s="783">
        <v>45016</v>
      </c>
      <c r="D1303">
        <v>2023</v>
      </c>
      <c r="E1303" t="s">
        <v>73</v>
      </c>
      <c r="F1303" t="s">
        <v>52</v>
      </c>
      <c r="G1303" s="912">
        <v>35.421201000000003</v>
      </c>
      <c r="H1303" s="912">
        <v>-77.729890999999995</v>
      </c>
      <c r="I1303" s="912">
        <v>4.4562920000000004</v>
      </c>
      <c r="J1303" t="s">
        <v>74</v>
      </c>
      <c r="K1303" t="s">
        <v>479</v>
      </c>
      <c r="L1303" s="912">
        <v>6.3</v>
      </c>
      <c r="M1303">
        <v>5.0010000000000003</v>
      </c>
      <c r="N1303" s="912">
        <v>1.2597480503899219</v>
      </c>
      <c r="O1303" t="s">
        <v>127</v>
      </c>
      <c r="P1303" t="s">
        <v>470</v>
      </c>
      <c r="Q1303" t="s">
        <v>127</v>
      </c>
      <c r="R1303">
        <v>180</v>
      </c>
      <c r="S1303" t="s">
        <v>582</v>
      </c>
      <c r="T1303" t="s">
        <v>1205</v>
      </c>
      <c r="U1303" t="s">
        <v>2970</v>
      </c>
      <c r="V1303">
        <v>2023</v>
      </c>
      <c r="W1303">
        <v>5.0999999999999996</v>
      </c>
      <c r="X1303">
        <v>10</v>
      </c>
      <c r="AC1303" s="784"/>
      <c r="AD1303" s="1150"/>
      <c r="AE1303" s="1150"/>
      <c r="AF1303" s="1150"/>
      <c r="AG1303" s="1150"/>
      <c r="AH1303" s="1150"/>
      <c r="AI1303" s="1150"/>
      <c r="AJ1303" s="1150"/>
      <c r="AK1303" s="1150"/>
      <c r="AL1303" s="1150"/>
      <c r="AM1303" s="1150"/>
      <c r="AN1303" s="1150"/>
      <c r="AO1303" s="1150"/>
      <c r="AP1303" s="1150"/>
      <c r="AQ1303" s="1150"/>
      <c r="AR1303" s="1150"/>
      <c r="AS1303" s="1150"/>
    </row>
    <row r="1304" spans="1:45" x14ac:dyDescent="0.2">
      <c r="A1304">
        <v>64759</v>
      </c>
      <c r="B1304" t="s">
        <v>2757</v>
      </c>
      <c r="C1304" s="783">
        <v>44957</v>
      </c>
      <c r="D1304">
        <v>2023</v>
      </c>
      <c r="E1304" t="s">
        <v>6</v>
      </c>
      <c r="F1304" t="s">
        <v>23</v>
      </c>
      <c r="G1304" s="912">
        <v>41.796211</v>
      </c>
      <c r="H1304" s="912">
        <v>-70.827031000000005</v>
      </c>
      <c r="I1304" s="912">
        <v>4.4562920000000004</v>
      </c>
      <c r="J1304" t="s">
        <v>74</v>
      </c>
      <c r="K1304" t="s">
        <v>479</v>
      </c>
      <c r="L1304" s="912">
        <v>9.6335999999999995</v>
      </c>
      <c r="M1304">
        <v>5.0010000000000003</v>
      </c>
      <c r="N1304" s="912">
        <v>1.9263347330533891</v>
      </c>
      <c r="O1304" t="s">
        <v>486</v>
      </c>
      <c r="P1304" t="s">
        <v>486</v>
      </c>
      <c r="Q1304" t="s">
        <v>62</v>
      </c>
      <c r="R1304">
        <v>180</v>
      </c>
      <c r="S1304" t="s">
        <v>582</v>
      </c>
      <c r="U1304" t="s">
        <v>2971</v>
      </c>
      <c r="V1304">
        <v>2023</v>
      </c>
      <c r="W1304">
        <v>4.5</v>
      </c>
      <c r="X1304">
        <v>13.4</v>
      </c>
      <c r="AC1304" s="784"/>
      <c r="AD1304" s="1150"/>
      <c r="AE1304" s="1150"/>
      <c r="AF1304" s="1150"/>
      <c r="AG1304" s="1150"/>
      <c r="AH1304" s="1150"/>
      <c r="AI1304" s="1150"/>
      <c r="AJ1304" s="1150"/>
      <c r="AK1304" s="1150"/>
      <c r="AL1304" s="1150"/>
      <c r="AM1304" s="1150"/>
      <c r="AN1304" s="1150"/>
      <c r="AO1304" s="1150"/>
      <c r="AP1304" s="1150"/>
      <c r="AQ1304" s="1150"/>
      <c r="AR1304" s="1150"/>
      <c r="AS1304" s="1150"/>
    </row>
    <row r="1305" spans="1:45" x14ac:dyDescent="0.2">
      <c r="A1305">
        <v>64252</v>
      </c>
      <c r="B1305" t="s">
        <v>2755</v>
      </c>
      <c r="C1305" s="783">
        <v>45137</v>
      </c>
      <c r="D1305">
        <v>2023</v>
      </c>
      <c r="E1305" t="s">
        <v>1</v>
      </c>
      <c r="F1305" t="s">
        <v>48</v>
      </c>
      <c r="G1305" s="912">
        <v>39.805979999999998</v>
      </c>
      <c r="H1305" s="912">
        <v>-84.878299999999996</v>
      </c>
      <c r="I1305" s="912">
        <v>3.8634010000000001</v>
      </c>
      <c r="J1305" t="s">
        <v>74</v>
      </c>
      <c r="K1305" t="s">
        <v>479</v>
      </c>
      <c r="L1305" s="912">
        <v>7.3</v>
      </c>
      <c r="M1305">
        <v>5.3</v>
      </c>
      <c r="N1305" s="912">
        <v>1.3773584905660377</v>
      </c>
      <c r="O1305" t="s">
        <v>127</v>
      </c>
      <c r="P1305" t="s">
        <v>470</v>
      </c>
      <c r="Q1305" t="s">
        <v>127</v>
      </c>
      <c r="R1305">
        <v>180</v>
      </c>
      <c r="AC1305" s="784"/>
      <c r="AD1305" s="1150"/>
      <c r="AE1305" s="1150"/>
      <c r="AF1305" s="1150"/>
      <c r="AG1305" s="1150"/>
      <c r="AH1305" s="1150"/>
      <c r="AI1305" s="1150"/>
      <c r="AJ1305" s="1150"/>
      <c r="AK1305" s="1150"/>
      <c r="AL1305" s="1150"/>
      <c r="AM1305" s="1150"/>
      <c r="AN1305" s="1150"/>
      <c r="AO1305" s="1150"/>
      <c r="AP1305" s="1150"/>
      <c r="AQ1305" s="1150"/>
      <c r="AR1305" s="1150"/>
      <c r="AS1305" s="1150"/>
    </row>
    <row r="1306" spans="1:45" x14ac:dyDescent="0.2">
      <c r="A1306">
        <v>54665</v>
      </c>
      <c r="B1306" t="s">
        <v>2753</v>
      </c>
      <c r="C1306" s="783">
        <v>45260</v>
      </c>
      <c r="D1306">
        <v>2023</v>
      </c>
      <c r="E1306" t="s">
        <v>72</v>
      </c>
      <c r="F1306" t="s">
        <v>53</v>
      </c>
      <c r="G1306" s="912">
        <v>39.395600000000002</v>
      </c>
      <c r="H1306" s="912">
        <v>-119.747</v>
      </c>
      <c r="I1306" s="912">
        <v>3.972988</v>
      </c>
      <c r="J1306" t="s">
        <v>74</v>
      </c>
      <c r="K1306" t="s">
        <v>479</v>
      </c>
      <c r="L1306" s="912">
        <v>8.3000000000000007</v>
      </c>
      <c r="M1306">
        <v>5.5</v>
      </c>
      <c r="N1306" s="912">
        <v>1.5090909090909093</v>
      </c>
      <c r="O1306" t="s">
        <v>127</v>
      </c>
      <c r="P1306" t="s">
        <v>470</v>
      </c>
      <c r="Q1306" t="s">
        <v>127</v>
      </c>
      <c r="R1306" t="s">
        <v>62</v>
      </c>
      <c r="S1306" t="s">
        <v>1043</v>
      </c>
      <c r="AC1306" s="784"/>
    </row>
    <row r="1307" spans="1:45" x14ac:dyDescent="0.2">
      <c r="A1307">
        <v>54666</v>
      </c>
      <c r="B1307" t="s">
        <v>2754</v>
      </c>
      <c r="C1307" s="783">
        <v>45260</v>
      </c>
      <c r="D1307">
        <v>2023</v>
      </c>
      <c r="E1307" t="s">
        <v>72</v>
      </c>
      <c r="F1307" t="s">
        <v>53</v>
      </c>
      <c r="G1307" s="912">
        <v>39.394440000000003</v>
      </c>
      <c r="H1307" s="912">
        <v>-119.748</v>
      </c>
      <c r="I1307" s="912">
        <v>5.244186</v>
      </c>
      <c r="J1307" t="s">
        <v>74</v>
      </c>
      <c r="K1307" t="s">
        <v>479</v>
      </c>
      <c r="L1307" s="912">
        <v>8.3000000000000007</v>
      </c>
      <c r="M1307">
        <v>5.5</v>
      </c>
      <c r="N1307" s="912">
        <v>1.5090909090909093</v>
      </c>
      <c r="O1307" t="s">
        <v>127</v>
      </c>
      <c r="P1307" t="s">
        <v>470</v>
      </c>
      <c r="Q1307" t="s">
        <v>127</v>
      </c>
      <c r="R1307" t="s">
        <v>62</v>
      </c>
      <c r="S1307" t="s">
        <v>1043</v>
      </c>
      <c r="AC1307" s="784"/>
    </row>
    <row r="1308" spans="1:45" x14ac:dyDescent="0.2">
      <c r="A1308">
        <v>66962</v>
      </c>
      <c r="B1308" t="s">
        <v>2752</v>
      </c>
      <c r="C1308" s="783">
        <v>45291</v>
      </c>
      <c r="D1308">
        <v>2023</v>
      </c>
      <c r="E1308" t="s">
        <v>6</v>
      </c>
      <c r="F1308" t="s">
        <v>436</v>
      </c>
      <c r="G1308" s="912">
        <v>45.10145</v>
      </c>
      <c r="H1308" s="912">
        <v>-70.341200000000001</v>
      </c>
      <c r="I1308" s="912">
        <v>5.244186</v>
      </c>
      <c r="J1308" t="s">
        <v>74</v>
      </c>
      <c r="K1308" t="s">
        <v>479</v>
      </c>
      <c r="L1308" s="912">
        <v>6.9</v>
      </c>
      <c r="M1308">
        <v>5.6479999999999997</v>
      </c>
      <c r="N1308" s="912">
        <v>1.2216713881019832</v>
      </c>
      <c r="O1308" t="s">
        <v>486</v>
      </c>
      <c r="P1308" t="s">
        <v>486</v>
      </c>
      <c r="Q1308">
        <v>35</v>
      </c>
      <c r="R1308">
        <v>180</v>
      </c>
      <c r="AC1308" s="784"/>
    </row>
    <row r="1309" spans="1:45" x14ac:dyDescent="0.2">
      <c r="A1309">
        <v>55991</v>
      </c>
      <c r="B1309" t="s">
        <v>2742</v>
      </c>
      <c r="C1309" s="783">
        <v>45077</v>
      </c>
      <c r="D1309">
        <v>2023</v>
      </c>
      <c r="E1309" t="s">
        <v>72</v>
      </c>
      <c r="F1309" t="s">
        <v>53</v>
      </c>
      <c r="G1309" s="912">
        <v>39.796030000000002</v>
      </c>
      <c r="H1309" s="912">
        <v>-119.01</v>
      </c>
      <c r="I1309" s="912">
        <v>5.0654820000000003</v>
      </c>
      <c r="J1309" t="s">
        <v>74</v>
      </c>
      <c r="K1309" t="s">
        <v>479</v>
      </c>
      <c r="L1309" s="912">
        <v>12</v>
      </c>
      <c r="M1309">
        <v>6</v>
      </c>
      <c r="N1309" s="912">
        <v>2</v>
      </c>
      <c r="O1309" t="s">
        <v>127</v>
      </c>
      <c r="P1309" t="s">
        <v>470</v>
      </c>
      <c r="Q1309" t="s">
        <v>127</v>
      </c>
      <c r="R1309" t="s">
        <v>62</v>
      </c>
      <c r="S1309" t="s">
        <v>1043</v>
      </c>
      <c r="AC1309" s="784"/>
    </row>
    <row r="1310" spans="1:45" x14ac:dyDescent="0.2">
      <c r="A1310">
        <v>66887</v>
      </c>
      <c r="B1310" t="s">
        <v>2751</v>
      </c>
      <c r="C1310" s="783">
        <v>45199</v>
      </c>
      <c r="D1310">
        <v>2023</v>
      </c>
      <c r="E1310" t="s">
        <v>2410</v>
      </c>
      <c r="F1310" t="s">
        <v>2410</v>
      </c>
      <c r="G1310" s="912">
        <v>61.587440999999998</v>
      </c>
      <c r="H1310" s="912">
        <v>-149.789571</v>
      </c>
      <c r="I1310" s="912">
        <v>3.5997970000000001</v>
      </c>
      <c r="J1310" t="s">
        <v>74</v>
      </c>
      <c r="K1310" t="s">
        <v>479</v>
      </c>
      <c r="L1310" s="912">
        <v>8.5</v>
      </c>
      <c r="M1310">
        <v>6</v>
      </c>
      <c r="N1310" s="912">
        <v>1.4166666666666667</v>
      </c>
      <c r="O1310" t="s">
        <v>486</v>
      </c>
      <c r="P1310" t="s">
        <v>486</v>
      </c>
      <c r="Q1310">
        <v>40</v>
      </c>
      <c r="R1310">
        <v>180</v>
      </c>
      <c r="AC1310" s="784"/>
    </row>
    <row r="1311" spans="1:45" x14ac:dyDescent="0.2">
      <c r="A1311">
        <v>65705</v>
      </c>
      <c r="B1311" t="s">
        <v>2750</v>
      </c>
      <c r="C1311" s="783">
        <v>44957</v>
      </c>
      <c r="D1311">
        <v>2023</v>
      </c>
      <c r="E1311" t="s">
        <v>1</v>
      </c>
      <c r="F1311" t="s">
        <v>24</v>
      </c>
      <c r="G1311" s="912">
        <v>40.750160999999999</v>
      </c>
      <c r="H1311" s="912">
        <v>-74.350590999999994</v>
      </c>
      <c r="I1311" s="912">
        <v>3.9454530000000001</v>
      </c>
      <c r="J1311" t="s">
        <v>74</v>
      </c>
      <c r="K1311" t="s">
        <v>479</v>
      </c>
      <c r="L1311" s="912">
        <v>8.9149999999999991</v>
      </c>
      <c r="M1311">
        <v>6.3</v>
      </c>
      <c r="N1311" s="912">
        <v>1.4150793650793649</v>
      </c>
      <c r="O1311" t="s">
        <v>486</v>
      </c>
      <c r="P1311" t="s">
        <v>486</v>
      </c>
      <c r="Q1311">
        <v>12</v>
      </c>
      <c r="R1311">
        <v>180</v>
      </c>
      <c r="AC1311" s="784"/>
    </row>
    <row r="1312" spans="1:45" x14ac:dyDescent="0.2">
      <c r="A1312">
        <v>65073</v>
      </c>
      <c r="B1312" t="s">
        <v>2749</v>
      </c>
      <c r="C1312" s="783">
        <v>45137</v>
      </c>
      <c r="D1312">
        <v>2023</v>
      </c>
      <c r="E1312" t="s">
        <v>7</v>
      </c>
      <c r="F1312" t="s">
        <v>28</v>
      </c>
      <c r="G1312" s="912">
        <v>35.613340000000001</v>
      </c>
      <c r="H1312" s="912">
        <v>-119.867</v>
      </c>
      <c r="I1312" s="912">
        <v>5.3721930000000002</v>
      </c>
      <c r="J1312" t="s">
        <v>74</v>
      </c>
      <c r="K1312" t="s">
        <v>479</v>
      </c>
      <c r="L1312" s="912">
        <v>8</v>
      </c>
      <c r="M1312">
        <v>6.4</v>
      </c>
      <c r="N1312" s="912">
        <v>1.25</v>
      </c>
      <c r="O1312" t="s">
        <v>127</v>
      </c>
      <c r="P1312" t="s">
        <v>470</v>
      </c>
      <c r="Q1312" t="s">
        <v>127</v>
      </c>
      <c r="R1312">
        <v>180</v>
      </c>
      <c r="AC1312" s="784"/>
    </row>
    <row r="1313" spans="1:29" x14ac:dyDescent="0.2">
      <c r="A1313">
        <v>64695</v>
      </c>
      <c r="B1313" t="s">
        <v>2748</v>
      </c>
      <c r="C1313" s="783">
        <v>45137</v>
      </c>
      <c r="D1313">
        <v>2023</v>
      </c>
      <c r="E1313" t="s">
        <v>72</v>
      </c>
      <c r="F1313" t="s">
        <v>13</v>
      </c>
      <c r="G1313" s="912">
        <v>36.416870000000003</v>
      </c>
      <c r="H1313" s="912">
        <v>-105.28100999999999</v>
      </c>
      <c r="I1313" s="912">
        <v>5.0045120000000001</v>
      </c>
      <c r="J1313" t="s">
        <v>74</v>
      </c>
      <c r="K1313" t="s">
        <v>479</v>
      </c>
      <c r="L1313" s="912">
        <v>9.8000000000000007</v>
      </c>
      <c r="M1313">
        <v>7.5</v>
      </c>
      <c r="N1313" s="912">
        <v>1.3066666666666669</v>
      </c>
      <c r="O1313" t="s">
        <v>127</v>
      </c>
      <c r="P1313" t="s">
        <v>470</v>
      </c>
      <c r="Q1313" t="s">
        <v>127</v>
      </c>
      <c r="R1313">
        <v>180</v>
      </c>
      <c r="S1313" t="s">
        <v>582</v>
      </c>
      <c r="T1313" t="s">
        <v>1205</v>
      </c>
      <c r="U1313" t="s">
        <v>2970</v>
      </c>
      <c r="V1313">
        <v>2023</v>
      </c>
      <c r="W1313">
        <v>3</v>
      </c>
      <c r="X1313">
        <v>15</v>
      </c>
      <c r="AC1313" s="784"/>
    </row>
    <row r="1314" spans="1:29" x14ac:dyDescent="0.2">
      <c r="A1314">
        <v>67726</v>
      </c>
      <c r="B1314" t="s">
        <v>2747</v>
      </c>
      <c r="C1314" s="783">
        <v>45291</v>
      </c>
      <c r="D1314">
        <v>2023</v>
      </c>
      <c r="E1314" t="s">
        <v>4</v>
      </c>
      <c r="F1314" t="s">
        <v>417</v>
      </c>
      <c r="G1314" s="912">
        <v>44.731029999999997</v>
      </c>
      <c r="H1314" s="912">
        <v>-88.374300000000005</v>
      </c>
      <c r="I1314" s="912">
        <v>3.7155879999999999</v>
      </c>
      <c r="J1314" t="s">
        <v>74</v>
      </c>
      <c r="K1314" t="s">
        <v>479</v>
      </c>
      <c r="L1314" s="912">
        <v>8.6</v>
      </c>
      <c r="M1314">
        <v>7.5</v>
      </c>
      <c r="N1314" s="912">
        <v>1.1466666666666667</v>
      </c>
      <c r="O1314" t="s">
        <v>127</v>
      </c>
      <c r="P1314" t="s">
        <v>470</v>
      </c>
      <c r="Q1314" t="s">
        <v>127</v>
      </c>
      <c r="R1314">
        <v>180</v>
      </c>
      <c r="AC1314" s="784"/>
    </row>
    <row r="1315" spans="1:29" x14ac:dyDescent="0.2">
      <c r="A1315">
        <v>67729</v>
      </c>
      <c r="B1315" t="s">
        <v>2744</v>
      </c>
      <c r="C1315" s="783">
        <v>45291</v>
      </c>
      <c r="D1315">
        <v>2023</v>
      </c>
      <c r="E1315" t="s">
        <v>4</v>
      </c>
      <c r="F1315" t="s">
        <v>27</v>
      </c>
      <c r="G1315" s="912">
        <v>43.308570000000003</v>
      </c>
      <c r="H1315" s="912">
        <v>-88.090599999999995</v>
      </c>
      <c r="I1315" s="912">
        <v>3.813161</v>
      </c>
      <c r="J1315" t="s">
        <v>74</v>
      </c>
      <c r="K1315" t="s">
        <v>479</v>
      </c>
      <c r="L1315" s="912">
        <v>8.6</v>
      </c>
      <c r="M1315">
        <v>7.5</v>
      </c>
      <c r="N1315" s="912">
        <v>1.1466666666666667</v>
      </c>
      <c r="O1315" t="s">
        <v>127</v>
      </c>
      <c r="P1315" t="s">
        <v>470</v>
      </c>
      <c r="Q1315" t="s">
        <v>127</v>
      </c>
      <c r="R1315">
        <v>180</v>
      </c>
      <c r="AC1315" s="784"/>
    </row>
    <row r="1316" spans="1:29" x14ac:dyDescent="0.2">
      <c r="A1316">
        <v>67732</v>
      </c>
      <c r="B1316" t="s">
        <v>2746</v>
      </c>
      <c r="C1316" s="783">
        <v>45291</v>
      </c>
      <c r="D1316">
        <v>2023</v>
      </c>
      <c r="E1316" t="s">
        <v>4</v>
      </c>
      <c r="F1316" t="s">
        <v>417</v>
      </c>
      <c r="G1316" s="912">
        <v>42.57488</v>
      </c>
      <c r="H1316" s="912">
        <v>-88.189599999999999</v>
      </c>
      <c r="I1316" s="912">
        <v>3.8268979999999999</v>
      </c>
      <c r="J1316" t="s">
        <v>74</v>
      </c>
      <c r="K1316" t="s">
        <v>479</v>
      </c>
      <c r="L1316" s="912">
        <v>8.6</v>
      </c>
      <c r="M1316">
        <v>7.5</v>
      </c>
      <c r="N1316" s="912">
        <v>1.1466666666666667</v>
      </c>
      <c r="O1316" t="s">
        <v>127</v>
      </c>
      <c r="P1316" t="s">
        <v>470</v>
      </c>
      <c r="Q1316" t="s">
        <v>127</v>
      </c>
      <c r="R1316">
        <v>180</v>
      </c>
      <c r="AC1316" s="784"/>
    </row>
    <row r="1317" spans="1:29" x14ac:dyDescent="0.2">
      <c r="A1317">
        <v>67733</v>
      </c>
      <c r="B1317" t="s">
        <v>2745</v>
      </c>
      <c r="C1317" s="783">
        <v>45291</v>
      </c>
      <c r="D1317">
        <v>2023</v>
      </c>
      <c r="E1317" t="s">
        <v>4</v>
      </c>
      <c r="F1317" t="s">
        <v>417</v>
      </c>
      <c r="G1317" s="912">
        <v>42.678370000000001</v>
      </c>
      <c r="H1317" s="912">
        <v>-88.339200000000005</v>
      </c>
      <c r="I1317" s="912">
        <v>3.8391760000000001</v>
      </c>
      <c r="J1317" t="s">
        <v>74</v>
      </c>
      <c r="K1317" t="s">
        <v>479</v>
      </c>
      <c r="L1317" s="912">
        <v>8.6</v>
      </c>
      <c r="M1317">
        <v>7.5</v>
      </c>
      <c r="N1317" s="912">
        <v>1.1466666666666667</v>
      </c>
      <c r="O1317" t="s">
        <v>127</v>
      </c>
      <c r="P1317" t="s">
        <v>470</v>
      </c>
      <c r="Q1317" t="s">
        <v>127</v>
      </c>
      <c r="R1317">
        <v>180</v>
      </c>
      <c r="AC1317" s="784"/>
    </row>
    <row r="1318" spans="1:29" x14ac:dyDescent="0.2">
      <c r="A1318">
        <v>65949</v>
      </c>
      <c r="B1318" t="s">
        <v>2743</v>
      </c>
      <c r="C1318" s="783">
        <v>45046</v>
      </c>
      <c r="D1318">
        <v>2023</v>
      </c>
      <c r="E1318" t="s">
        <v>6</v>
      </c>
      <c r="F1318" t="s">
        <v>269</v>
      </c>
      <c r="G1318" s="912">
        <v>41.927110999999996</v>
      </c>
      <c r="H1318" s="912">
        <v>-71.578811000000002</v>
      </c>
      <c r="I1318" s="912">
        <v>3.8565610000000001</v>
      </c>
      <c r="J1318" t="s">
        <v>74</v>
      </c>
      <c r="K1318" t="s">
        <v>479</v>
      </c>
      <c r="L1318" s="912">
        <v>11.861000000000001</v>
      </c>
      <c r="M1318">
        <v>8</v>
      </c>
      <c r="N1318" s="912">
        <v>1.4826250000000001</v>
      </c>
      <c r="O1318" t="s">
        <v>486</v>
      </c>
      <c r="P1318" t="s">
        <v>486</v>
      </c>
      <c r="Q1318">
        <v>15</v>
      </c>
      <c r="R1318">
        <v>180</v>
      </c>
      <c r="AC1318" s="784"/>
    </row>
    <row r="1319" spans="1:29" x14ac:dyDescent="0.2">
      <c r="A1319">
        <v>67596</v>
      </c>
      <c r="B1319" t="s">
        <v>2741</v>
      </c>
      <c r="C1319" s="783">
        <v>45137</v>
      </c>
      <c r="D1319">
        <v>2023</v>
      </c>
      <c r="E1319" t="s">
        <v>4</v>
      </c>
      <c r="F1319" t="s">
        <v>417</v>
      </c>
      <c r="G1319" s="912">
        <v>43.948999999999998</v>
      </c>
      <c r="H1319" s="912">
        <v>-89.683999999999997</v>
      </c>
      <c r="I1319" s="912">
        <v>3.7876780000000001</v>
      </c>
      <c r="J1319" t="s">
        <v>74</v>
      </c>
      <c r="K1319" t="s">
        <v>479</v>
      </c>
      <c r="L1319" s="912">
        <v>11.59</v>
      </c>
      <c r="M1319">
        <v>8.5500000000000007</v>
      </c>
      <c r="N1319" s="912">
        <v>1.3555555555555554</v>
      </c>
      <c r="O1319" t="s">
        <v>127</v>
      </c>
      <c r="P1319" t="s">
        <v>470</v>
      </c>
      <c r="Q1319" t="s">
        <v>127</v>
      </c>
      <c r="R1319">
        <v>180</v>
      </c>
      <c r="AC1319" s="784"/>
    </row>
    <row r="1320" spans="1:29" x14ac:dyDescent="0.2">
      <c r="A1320">
        <v>60028</v>
      </c>
      <c r="B1320" t="s">
        <v>2740</v>
      </c>
      <c r="C1320" s="783">
        <v>45169</v>
      </c>
      <c r="D1320">
        <v>2023</v>
      </c>
      <c r="E1320" t="s">
        <v>73</v>
      </c>
      <c r="F1320" t="s">
        <v>260</v>
      </c>
      <c r="G1320" s="912">
        <v>34.685841000000003</v>
      </c>
      <c r="H1320" s="912">
        <v>-79.539880999999994</v>
      </c>
      <c r="I1320" s="912">
        <v>4.5501180000000003</v>
      </c>
      <c r="J1320" t="s">
        <v>74</v>
      </c>
      <c r="K1320" t="s">
        <v>479</v>
      </c>
      <c r="L1320" s="912">
        <v>12.9033</v>
      </c>
      <c r="M1320">
        <v>8.9</v>
      </c>
      <c r="N1320" s="912">
        <v>1.4498089887640448</v>
      </c>
      <c r="O1320" t="s">
        <v>127</v>
      </c>
      <c r="P1320" t="s">
        <v>470</v>
      </c>
      <c r="Q1320" t="s">
        <v>127</v>
      </c>
      <c r="R1320">
        <v>180</v>
      </c>
      <c r="AC1320" s="784"/>
    </row>
    <row r="1321" spans="1:29" x14ac:dyDescent="0.2">
      <c r="A1321">
        <v>66416</v>
      </c>
      <c r="B1321" t="s">
        <v>2739</v>
      </c>
      <c r="C1321" s="783">
        <v>45137</v>
      </c>
      <c r="D1321">
        <v>2023</v>
      </c>
      <c r="E1321" t="s">
        <v>4</v>
      </c>
      <c r="F1321" t="s">
        <v>48</v>
      </c>
      <c r="G1321" s="912">
        <v>38.680610999999999</v>
      </c>
      <c r="H1321" s="912">
        <v>-87.201751000000002</v>
      </c>
      <c r="I1321" s="912">
        <v>4.1524570000000001</v>
      </c>
      <c r="J1321" t="s">
        <v>74</v>
      </c>
      <c r="K1321" t="s">
        <v>479</v>
      </c>
      <c r="L1321" s="912">
        <v>13.5</v>
      </c>
      <c r="M1321">
        <v>9.9</v>
      </c>
      <c r="N1321" s="912">
        <v>1.3636363636363635</v>
      </c>
      <c r="O1321" t="s">
        <v>127</v>
      </c>
      <c r="P1321" t="s">
        <v>470</v>
      </c>
      <c r="Q1321" t="s">
        <v>127</v>
      </c>
      <c r="R1321">
        <v>180</v>
      </c>
      <c r="AC1321" s="784"/>
    </row>
    <row r="1322" spans="1:29" x14ac:dyDescent="0.2">
      <c r="A1322">
        <v>65296</v>
      </c>
      <c r="B1322" t="s">
        <v>2738</v>
      </c>
      <c r="C1322" s="783">
        <v>44957</v>
      </c>
      <c r="D1322">
        <v>2023</v>
      </c>
      <c r="E1322" t="s">
        <v>3</v>
      </c>
      <c r="F1322" t="s">
        <v>32</v>
      </c>
      <c r="G1322" s="912">
        <v>39.133040999999999</v>
      </c>
      <c r="H1322" s="912">
        <v>-94.486281000000005</v>
      </c>
      <c r="I1322" s="912">
        <v>4.2315740000000002</v>
      </c>
      <c r="J1322" t="s">
        <v>74</v>
      </c>
      <c r="K1322" t="s">
        <v>479</v>
      </c>
      <c r="L1322" s="912">
        <v>12</v>
      </c>
      <c r="M1322">
        <v>10</v>
      </c>
      <c r="N1322" s="912">
        <v>1.2</v>
      </c>
      <c r="O1322" t="s">
        <v>127</v>
      </c>
      <c r="P1322" t="s">
        <v>470</v>
      </c>
      <c r="Q1322" t="s">
        <v>127</v>
      </c>
      <c r="R1322">
        <v>180</v>
      </c>
      <c r="AA1322">
        <v>62.96</v>
      </c>
      <c r="AB1322">
        <v>44.97</v>
      </c>
      <c r="AC1322" s="784"/>
    </row>
    <row r="1323" spans="1:29" x14ac:dyDescent="0.2">
      <c r="A1323">
        <v>66532</v>
      </c>
      <c r="B1323" t="s">
        <v>2737</v>
      </c>
      <c r="C1323" s="783">
        <v>45169</v>
      </c>
      <c r="D1323">
        <v>2023</v>
      </c>
      <c r="E1323" t="s">
        <v>7</v>
      </c>
      <c r="F1323" t="s">
        <v>28</v>
      </c>
      <c r="G1323" s="912">
        <v>33.786551000000003</v>
      </c>
      <c r="H1323" s="912">
        <v>-118.04883100000001</v>
      </c>
      <c r="I1323" s="912">
        <v>5.1802729999999997</v>
      </c>
      <c r="J1323" t="s">
        <v>74</v>
      </c>
      <c r="K1323" t="s">
        <v>485</v>
      </c>
      <c r="L1323" s="912">
        <v>15.5</v>
      </c>
      <c r="M1323">
        <v>10</v>
      </c>
      <c r="N1323" s="912">
        <v>1.55</v>
      </c>
      <c r="O1323" t="s">
        <v>127</v>
      </c>
      <c r="P1323" t="s">
        <v>470</v>
      </c>
      <c r="Q1323" t="s">
        <v>127</v>
      </c>
      <c r="R1323">
        <v>180</v>
      </c>
      <c r="S1323" t="s">
        <v>2735</v>
      </c>
      <c r="T1323" t="s">
        <v>1205</v>
      </c>
      <c r="U1323" t="s">
        <v>2970</v>
      </c>
      <c r="V1323">
        <v>2023</v>
      </c>
      <c r="W1323">
        <v>10</v>
      </c>
      <c r="X1323">
        <v>2.9</v>
      </c>
      <c r="AC1323" s="784"/>
    </row>
    <row r="1324" spans="1:29" x14ac:dyDescent="0.2">
      <c r="A1324">
        <v>66533</v>
      </c>
      <c r="B1324" t="s">
        <v>2736</v>
      </c>
      <c r="C1324" s="783">
        <v>45169</v>
      </c>
      <c r="D1324">
        <v>2023</v>
      </c>
      <c r="E1324" t="s">
        <v>7</v>
      </c>
      <c r="F1324" t="s">
        <v>28</v>
      </c>
      <c r="G1324" s="912">
        <v>33.787851000000003</v>
      </c>
      <c r="H1324" s="912">
        <v>-118.065501</v>
      </c>
      <c r="I1324" s="912">
        <v>5.1802729999999997</v>
      </c>
      <c r="J1324" t="s">
        <v>74</v>
      </c>
      <c r="K1324" t="s">
        <v>485</v>
      </c>
      <c r="L1324" s="912">
        <v>15.5</v>
      </c>
      <c r="M1324">
        <v>10</v>
      </c>
      <c r="N1324" s="912">
        <v>1.55</v>
      </c>
      <c r="O1324" t="s">
        <v>127</v>
      </c>
      <c r="P1324" t="s">
        <v>470</v>
      </c>
      <c r="Q1324" t="s">
        <v>127</v>
      </c>
      <c r="R1324">
        <v>180</v>
      </c>
      <c r="S1324" t="s">
        <v>2735</v>
      </c>
      <c r="T1324" t="s">
        <v>1205</v>
      </c>
      <c r="U1324" t="s">
        <v>2970</v>
      </c>
      <c r="V1324">
        <v>2023</v>
      </c>
      <c r="W1324">
        <v>10</v>
      </c>
      <c r="X1324">
        <v>2.9</v>
      </c>
      <c r="AC1324" s="784"/>
    </row>
    <row r="1325" spans="1:29" x14ac:dyDescent="0.2">
      <c r="A1325">
        <v>67101</v>
      </c>
      <c r="B1325" t="s">
        <v>2734</v>
      </c>
      <c r="C1325" s="783">
        <v>45230</v>
      </c>
      <c r="D1325">
        <v>2023</v>
      </c>
      <c r="E1325" t="s">
        <v>4</v>
      </c>
      <c r="F1325" t="s">
        <v>265</v>
      </c>
      <c r="G1325" s="912">
        <v>44.636470000000003</v>
      </c>
      <c r="H1325" s="912">
        <v>-84.171400000000006</v>
      </c>
      <c r="I1325" s="912">
        <v>3.712078</v>
      </c>
      <c r="J1325" t="s">
        <v>74</v>
      </c>
      <c r="K1325" t="s">
        <v>479</v>
      </c>
      <c r="L1325" s="912">
        <v>13.6</v>
      </c>
      <c r="M1325">
        <v>10</v>
      </c>
      <c r="N1325" s="912">
        <v>1.3599999999999999</v>
      </c>
      <c r="O1325" t="s">
        <v>127</v>
      </c>
      <c r="P1325" t="s">
        <v>470</v>
      </c>
      <c r="Q1325" t="s">
        <v>127</v>
      </c>
      <c r="R1325">
        <v>180</v>
      </c>
      <c r="AC1325" s="784"/>
    </row>
    <row r="1326" spans="1:29" x14ac:dyDescent="0.2">
      <c r="A1326">
        <v>65151</v>
      </c>
      <c r="B1326" t="s">
        <v>2733</v>
      </c>
      <c r="C1326" s="783">
        <v>45169</v>
      </c>
      <c r="D1326">
        <v>2023</v>
      </c>
      <c r="E1326" t="s">
        <v>1</v>
      </c>
      <c r="F1326" t="s">
        <v>33</v>
      </c>
      <c r="G1326" s="912">
        <v>38.017659999999999</v>
      </c>
      <c r="H1326" s="912">
        <v>-77.9529</v>
      </c>
      <c r="I1326" s="912">
        <v>4.2446650000000004</v>
      </c>
      <c r="J1326" t="s">
        <v>74</v>
      </c>
      <c r="K1326" t="s">
        <v>485</v>
      </c>
      <c r="L1326" s="912">
        <v>14.88</v>
      </c>
      <c r="M1326">
        <v>11.5</v>
      </c>
      <c r="N1326" s="912">
        <v>1.2939130434782609</v>
      </c>
      <c r="O1326" t="s">
        <v>486</v>
      </c>
      <c r="P1326" t="s">
        <v>486</v>
      </c>
      <c r="Q1326" t="s">
        <v>62</v>
      </c>
      <c r="R1326">
        <v>184</v>
      </c>
      <c r="AC1326" s="784"/>
    </row>
    <row r="1327" spans="1:29" x14ac:dyDescent="0.2">
      <c r="A1327">
        <v>67117</v>
      </c>
      <c r="B1327" t="s">
        <v>2732</v>
      </c>
      <c r="C1327" s="783">
        <v>45291</v>
      </c>
      <c r="D1327">
        <v>2023</v>
      </c>
      <c r="E1327" t="s">
        <v>6</v>
      </c>
      <c r="F1327" t="s">
        <v>269</v>
      </c>
      <c r="G1327" s="912">
        <v>41.613290999999997</v>
      </c>
      <c r="H1327" s="912">
        <v>-71.158430999999993</v>
      </c>
      <c r="I1327" s="912">
        <v>3.8855019999999998</v>
      </c>
      <c r="J1327" t="s">
        <v>74</v>
      </c>
      <c r="K1327" t="s">
        <v>479</v>
      </c>
      <c r="L1327" s="912">
        <v>16.31448</v>
      </c>
      <c r="M1327">
        <v>11.8</v>
      </c>
      <c r="N1327" s="912">
        <v>1.3825830508474575</v>
      </c>
      <c r="O1327" t="s">
        <v>486</v>
      </c>
      <c r="P1327" t="s">
        <v>486</v>
      </c>
      <c r="Q1327">
        <v>20</v>
      </c>
      <c r="R1327">
        <v>180</v>
      </c>
      <c r="AC1327" s="784"/>
    </row>
    <row r="1328" spans="1:29" x14ac:dyDescent="0.2">
      <c r="A1328">
        <v>67597</v>
      </c>
      <c r="B1328" t="s">
        <v>2731</v>
      </c>
      <c r="C1328" s="783">
        <v>45107</v>
      </c>
      <c r="D1328">
        <v>2023</v>
      </c>
      <c r="E1328" t="s">
        <v>4</v>
      </c>
      <c r="F1328" t="s">
        <v>417</v>
      </c>
      <c r="G1328" s="912">
        <v>43.606999999999999</v>
      </c>
      <c r="H1328" s="912">
        <v>-89.402000000000001</v>
      </c>
      <c r="I1328" s="912">
        <v>3.7934239999999999</v>
      </c>
      <c r="J1328" t="s">
        <v>74</v>
      </c>
      <c r="K1328" t="s">
        <v>479</v>
      </c>
      <c r="L1328" s="912">
        <v>15.21</v>
      </c>
      <c r="M1328">
        <v>12.15</v>
      </c>
      <c r="N1328" s="912">
        <v>1.251851851851852</v>
      </c>
      <c r="O1328" t="s">
        <v>127</v>
      </c>
      <c r="P1328" t="s">
        <v>470</v>
      </c>
      <c r="Q1328" t="s">
        <v>127</v>
      </c>
      <c r="R1328">
        <v>180</v>
      </c>
      <c r="AC1328" s="784"/>
    </row>
    <row r="1329" spans="1:29" x14ac:dyDescent="0.2">
      <c r="A1329">
        <v>60785</v>
      </c>
      <c r="B1329" t="s">
        <v>1292</v>
      </c>
      <c r="C1329" s="783">
        <v>45137</v>
      </c>
      <c r="D1329">
        <v>2023</v>
      </c>
      <c r="E1329" t="s">
        <v>72</v>
      </c>
      <c r="F1329" t="s">
        <v>53</v>
      </c>
      <c r="G1329" s="912">
        <v>39.666611000000003</v>
      </c>
      <c r="H1329" s="912">
        <v>-117.68131099999999</v>
      </c>
      <c r="I1329" s="912">
        <v>4.8551149999999996</v>
      </c>
      <c r="J1329" t="s">
        <v>74</v>
      </c>
      <c r="K1329" t="s">
        <v>479</v>
      </c>
      <c r="L1329" s="912">
        <v>17.600000000000001</v>
      </c>
      <c r="M1329">
        <v>12.3</v>
      </c>
      <c r="N1329" s="912">
        <v>1.4308943089430894</v>
      </c>
      <c r="O1329" t="s">
        <v>127</v>
      </c>
      <c r="P1329" t="s">
        <v>470</v>
      </c>
      <c r="Q1329" t="s">
        <v>127</v>
      </c>
      <c r="R1329">
        <v>180</v>
      </c>
      <c r="S1329" t="s">
        <v>1043</v>
      </c>
      <c r="Y1329">
        <v>33.74</v>
      </c>
      <c r="Z1329">
        <v>5.57</v>
      </c>
      <c r="AC1329" s="784"/>
    </row>
    <row r="1330" spans="1:29" x14ac:dyDescent="0.2">
      <c r="A1330">
        <v>67419</v>
      </c>
      <c r="B1330" t="s">
        <v>2730</v>
      </c>
      <c r="C1330" s="783">
        <v>45230</v>
      </c>
      <c r="D1330">
        <v>2023</v>
      </c>
      <c r="E1330" t="s">
        <v>72</v>
      </c>
      <c r="F1330" t="s">
        <v>46</v>
      </c>
      <c r="G1330" s="912">
        <v>38.175743500000003</v>
      </c>
      <c r="H1330" s="912">
        <v>-104.634154</v>
      </c>
      <c r="I1330" s="912">
        <v>5.124428</v>
      </c>
      <c r="J1330" t="s">
        <v>74</v>
      </c>
      <c r="K1330" t="s">
        <v>479</v>
      </c>
      <c r="L1330" s="912">
        <v>14.6</v>
      </c>
      <c r="M1330">
        <v>12.3</v>
      </c>
      <c r="N1330" s="912">
        <v>1.186991869918699</v>
      </c>
      <c r="O1330" t="s">
        <v>127</v>
      </c>
      <c r="P1330" t="s">
        <v>470</v>
      </c>
      <c r="Q1330" t="s">
        <v>127</v>
      </c>
      <c r="R1330">
        <v>180</v>
      </c>
      <c r="AC1330" s="784"/>
    </row>
    <row r="1331" spans="1:29" x14ac:dyDescent="0.2">
      <c r="A1331">
        <v>66104</v>
      </c>
      <c r="B1331" t="s">
        <v>2728</v>
      </c>
      <c r="C1331" s="783">
        <v>45260</v>
      </c>
      <c r="D1331">
        <v>2023</v>
      </c>
      <c r="E1331" t="s">
        <v>4</v>
      </c>
      <c r="F1331" t="s">
        <v>265</v>
      </c>
      <c r="G1331" s="912">
        <v>43.087000000000003</v>
      </c>
      <c r="H1331" s="912">
        <v>-83.567499999999995</v>
      </c>
      <c r="I1331" s="912">
        <v>3.7718750000000001</v>
      </c>
      <c r="J1331" t="s">
        <v>74</v>
      </c>
      <c r="K1331" t="s">
        <v>485</v>
      </c>
      <c r="L1331" s="912">
        <v>16.37</v>
      </c>
      <c r="M1331">
        <v>12.5</v>
      </c>
      <c r="N1331" s="912">
        <v>1.3096000000000001</v>
      </c>
      <c r="O1331" t="s">
        <v>127</v>
      </c>
      <c r="P1331" t="s">
        <v>470</v>
      </c>
      <c r="Q1331" t="s">
        <v>127</v>
      </c>
      <c r="R1331">
        <v>180</v>
      </c>
      <c r="AC1331" s="784"/>
    </row>
    <row r="1332" spans="1:29" x14ac:dyDescent="0.2">
      <c r="A1332">
        <v>7790</v>
      </c>
      <c r="B1332" t="s">
        <v>2729</v>
      </c>
      <c r="C1332" s="783">
        <v>45077</v>
      </c>
      <c r="D1332">
        <v>2023</v>
      </c>
      <c r="E1332" t="s">
        <v>72</v>
      </c>
      <c r="F1332" t="s">
        <v>259</v>
      </c>
      <c r="G1332" s="912">
        <v>40.086399999999998</v>
      </c>
      <c r="H1332" s="912">
        <v>-109.28400000000001</v>
      </c>
      <c r="I1332" s="912">
        <v>4.9320209999999998</v>
      </c>
      <c r="J1332" t="s">
        <v>74</v>
      </c>
      <c r="K1332" t="s">
        <v>479</v>
      </c>
      <c r="L1332" s="912">
        <v>15</v>
      </c>
      <c r="M1332">
        <v>12.5</v>
      </c>
      <c r="N1332" s="912">
        <v>1.2</v>
      </c>
      <c r="O1332" t="s">
        <v>127</v>
      </c>
      <c r="P1332" t="s">
        <v>470</v>
      </c>
      <c r="Q1332" t="s">
        <v>127</v>
      </c>
      <c r="R1332">
        <v>180</v>
      </c>
      <c r="S1332" t="s">
        <v>471</v>
      </c>
      <c r="AC1332" s="784"/>
    </row>
    <row r="1333" spans="1:29" x14ac:dyDescent="0.2">
      <c r="A1333">
        <v>65224</v>
      </c>
      <c r="B1333" t="s">
        <v>2727</v>
      </c>
      <c r="C1333" s="783">
        <v>45291</v>
      </c>
      <c r="D1333">
        <v>2023</v>
      </c>
      <c r="E1333" t="s">
        <v>1</v>
      </c>
      <c r="F1333" t="s">
        <v>33</v>
      </c>
      <c r="G1333" s="912">
        <v>37.917391000000002</v>
      </c>
      <c r="H1333" s="912">
        <v>-77.864160999999996</v>
      </c>
      <c r="I1333" s="912">
        <v>4.2650040000000002</v>
      </c>
      <c r="J1333" t="s">
        <v>74</v>
      </c>
      <c r="K1333" t="s">
        <v>485</v>
      </c>
      <c r="L1333" s="912">
        <v>18.123999999999999</v>
      </c>
      <c r="M1333">
        <v>14.951000000000001</v>
      </c>
      <c r="N1333" s="912">
        <v>1.2122266069159253</v>
      </c>
      <c r="O1333" t="s">
        <v>127</v>
      </c>
      <c r="P1333" t="s">
        <v>470</v>
      </c>
      <c r="Q1333" t="s">
        <v>127</v>
      </c>
      <c r="R1333">
        <v>180</v>
      </c>
      <c r="AC1333" s="784"/>
    </row>
    <row r="1334" spans="1:29" x14ac:dyDescent="0.2">
      <c r="A1334">
        <v>66683</v>
      </c>
      <c r="B1334" t="s">
        <v>2726</v>
      </c>
      <c r="C1334" s="783">
        <v>45137</v>
      </c>
      <c r="D1334">
        <v>2023</v>
      </c>
      <c r="E1334" t="s">
        <v>4</v>
      </c>
      <c r="F1334" t="s">
        <v>31</v>
      </c>
      <c r="G1334" s="912">
        <v>46.324201000000002</v>
      </c>
      <c r="H1334" s="912">
        <v>-94.383150999999998</v>
      </c>
      <c r="I1334" s="912">
        <v>3.7281770000000001</v>
      </c>
      <c r="J1334" t="s">
        <v>74</v>
      </c>
      <c r="K1334" t="s">
        <v>479</v>
      </c>
      <c r="L1334" s="912">
        <v>16.850000000000001</v>
      </c>
      <c r="M1334">
        <v>15.2</v>
      </c>
      <c r="N1334" s="912">
        <v>1.1085526315789476</v>
      </c>
      <c r="O1334" t="s">
        <v>127</v>
      </c>
      <c r="P1334" t="s">
        <v>470</v>
      </c>
      <c r="Q1334" t="s">
        <v>127</v>
      </c>
      <c r="R1334">
        <v>180</v>
      </c>
      <c r="AA1334">
        <v>57.64</v>
      </c>
      <c r="AB1334">
        <v>41.52</v>
      </c>
      <c r="AC1334" s="784"/>
    </row>
    <row r="1335" spans="1:29" x14ac:dyDescent="0.2">
      <c r="A1335">
        <v>67172</v>
      </c>
      <c r="B1335" t="s">
        <v>2725</v>
      </c>
      <c r="C1335" s="783">
        <v>45137</v>
      </c>
      <c r="D1335">
        <v>2023</v>
      </c>
      <c r="E1335" t="s">
        <v>1</v>
      </c>
      <c r="F1335" t="s">
        <v>52</v>
      </c>
      <c r="G1335" s="912">
        <v>36.310215999999997</v>
      </c>
      <c r="H1335" s="912">
        <v>-76.998001000000002</v>
      </c>
      <c r="I1335" s="912">
        <v>4.3758520000000001</v>
      </c>
      <c r="J1335" t="s">
        <v>74</v>
      </c>
      <c r="K1335" t="s">
        <v>479</v>
      </c>
      <c r="L1335" s="912">
        <v>25.002000000000002</v>
      </c>
      <c r="M1335">
        <v>17</v>
      </c>
      <c r="N1335" s="912">
        <v>1.4707058823529413</v>
      </c>
      <c r="O1335" t="s">
        <v>486</v>
      </c>
      <c r="P1335" t="s">
        <v>486</v>
      </c>
      <c r="Q1335">
        <v>15</v>
      </c>
      <c r="R1335">
        <v>180</v>
      </c>
      <c r="AC1335" s="784"/>
    </row>
    <row r="1336" spans="1:29" x14ac:dyDescent="0.2">
      <c r="A1336">
        <v>66943</v>
      </c>
      <c r="B1336" t="s">
        <v>2723</v>
      </c>
      <c r="C1336" s="783">
        <v>45260</v>
      </c>
      <c r="D1336">
        <v>2023</v>
      </c>
      <c r="E1336" t="s">
        <v>1</v>
      </c>
      <c r="F1336" t="s">
        <v>14</v>
      </c>
      <c r="G1336" s="912">
        <v>40.616549999999997</v>
      </c>
      <c r="H1336" s="912">
        <v>-80.458201000000003</v>
      </c>
      <c r="I1336" s="912">
        <v>3.8067489999999999</v>
      </c>
      <c r="J1336" t="s">
        <v>74</v>
      </c>
      <c r="K1336" t="s">
        <v>479</v>
      </c>
      <c r="L1336" s="912">
        <v>23</v>
      </c>
      <c r="M1336">
        <v>17.100000000000001</v>
      </c>
      <c r="N1336" s="912">
        <v>1.3450292397660817</v>
      </c>
      <c r="O1336" t="s">
        <v>486</v>
      </c>
      <c r="P1336" t="s">
        <v>486</v>
      </c>
      <c r="Q1336">
        <v>25</v>
      </c>
      <c r="R1336">
        <v>179</v>
      </c>
      <c r="AC1336" s="784"/>
    </row>
    <row r="1337" spans="1:29" x14ac:dyDescent="0.2">
      <c r="A1337">
        <v>66944</v>
      </c>
      <c r="B1337" t="s">
        <v>2724</v>
      </c>
      <c r="C1337" s="783">
        <v>45260</v>
      </c>
      <c r="D1337">
        <v>2023</v>
      </c>
      <c r="E1337" t="s">
        <v>1</v>
      </c>
      <c r="F1337" t="s">
        <v>14</v>
      </c>
      <c r="G1337" s="912">
        <v>40.615749999999998</v>
      </c>
      <c r="H1337" s="912">
        <v>-80.471010000000007</v>
      </c>
      <c r="I1337" s="912">
        <v>3.8067489999999999</v>
      </c>
      <c r="J1337" t="s">
        <v>74</v>
      </c>
      <c r="K1337" t="s">
        <v>479</v>
      </c>
      <c r="L1337" s="912">
        <v>23</v>
      </c>
      <c r="M1337">
        <v>17.100000000000001</v>
      </c>
      <c r="N1337" s="912">
        <v>1.3450292397660817</v>
      </c>
      <c r="O1337" t="s">
        <v>486</v>
      </c>
      <c r="P1337" t="s">
        <v>486</v>
      </c>
      <c r="Q1337">
        <v>25</v>
      </c>
      <c r="R1337">
        <v>179</v>
      </c>
      <c r="AC1337" s="784"/>
    </row>
    <row r="1338" spans="1:29" x14ac:dyDescent="0.2">
      <c r="A1338">
        <v>66419</v>
      </c>
      <c r="B1338" t="s">
        <v>2722</v>
      </c>
      <c r="C1338" s="783">
        <v>45107</v>
      </c>
      <c r="D1338">
        <v>2023</v>
      </c>
      <c r="E1338" t="s">
        <v>4</v>
      </c>
      <c r="F1338" t="s">
        <v>417</v>
      </c>
      <c r="G1338" s="912">
        <v>43.046601000000003</v>
      </c>
      <c r="H1338" s="912">
        <v>-89.239300999999998</v>
      </c>
      <c r="I1338" s="912">
        <v>3.867686</v>
      </c>
      <c r="J1338" t="s">
        <v>74</v>
      </c>
      <c r="K1338" t="s">
        <v>479</v>
      </c>
      <c r="L1338" s="912">
        <v>22.1328</v>
      </c>
      <c r="M1338">
        <v>17.3</v>
      </c>
      <c r="N1338" s="912">
        <v>1.2793526011560692</v>
      </c>
      <c r="O1338" t="s">
        <v>127</v>
      </c>
      <c r="P1338" t="s">
        <v>470</v>
      </c>
      <c r="Q1338" t="s">
        <v>127</v>
      </c>
      <c r="R1338">
        <v>180</v>
      </c>
      <c r="AC1338" s="784"/>
    </row>
    <row r="1339" spans="1:29" x14ac:dyDescent="0.2">
      <c r="A1339">
        <v>67178</v>
      </c>
      <c r="B1339" t="s">
        <v>2721</v>
      </c>
      <c r="C1339" s="783">
        <v>45199</v>
      </c>
      <c r="D1339">
        <v>2023</v>
      </c>
      <c r="E1339" t="s">
        <v>72</v>
      </c>
      <c r="F1339" t="s">
        <v>38</v>
      </c>
      <c r="G1339" s="912">
        <v>34.993330999999998</v>
      </c>
      <c r="H1339" s="912">
        <v>-114.54801</v>
      </c>
      <c r="I1339" s="912">
        <v>5.6959850000000003</v>
      </c>
      <c r="J1339" t="s">
        <v>74</v>
      </c>
      <c r="K1339" t="s">
        <v>479</v>
      </c>
      <c r="L1339" s="912">
        <v>23.274000000000001</v>
      </c>
      <c r="M1339">
        <v>17.579999999999998</v>
      </c>
      <c r="N1339" s="912">
        <v>1.3238907849829353</v>
      </c>
      <c r="O1339" t="s">
        <v>127</v>
      </c>
      <c r="P1339" t="s">
        <v>470</v>
      </c>
      <c r="Q1339" t="s">
        <v>127</v>
      </c>
      <c r="R1339">
        <v>180</v>
      </c>
      <c r="S1339" t="s">
        <v>582</v>
      </c>
      <c r="T1339" t="s">
        <v>1205</v>
      </c>
      <c r="U1339" t="s">
        <v>2970</v>
      </c>
      <c r="V1339">
        <v>2023</v>
      </c>
      <c r="W1339">
        <v>15</v>
      </c>
      <c r="X1339">
        <v>60</v>
      </c>
      <c r="AC1339" s="784"/>
    </row>
    <row r="1340" spans="1:29" x14ac:dyDescent="0.2">
      <c r="A1340">
        <v>65348</v>
      </c>
      <c r="B1340" t="s">
        <v>2720</v>
      </c>
      <c r="C1340" s="783">
        <v>44957</v>
      </c>
      <c r="D1340">
        <v>2023</v>
      </c>
      <c r="E1340" t="s">
        <v>1</v>
      </c>
      <c r="F1340" t="s">
        <v>24</v>
      </c>
      <c r="G1340" s="912">
        <v>40.882840999999999</v>
      </c>
      <c r="H1340" s="912">
        <v>-74.713410999999994</v>
      </c>
      <c r="I1340" s="912">
        <v>3.9270450000000001</v>
      </c>
      <c r="J1340" t="s">
        <v>74</v>
      </c>
      <c r="K1340" t="s">
        <v>479</v>
      </c>
      <c r="L1340" s="912">
        <v>25.6</v>
      </c>
      <c r="M1340">
        <v>19.8</v>
      </c>
      <c r="N1340" s="912">
        <v>1.292929292929293</v>
      </c>
      <c r="O1340" t="s">
        <v>486</v>
      </c>
      <c r="P1340" t="s">
        <v>486</v>
      </c>
      <c r="Q1340">
        <v>10</v>
      </c>
      <c r="R1340">
        <v>180</v>
      </c>
      <c r="AC1340" s="784"/>
    </row>
    <row r="1341" spans="1:29" x14ac:dyDescent="0.2">
      <c r="A1341">
        <v>62546</v>
      </c>
      <c r="B1341" t="s">
        <v>2719</v>
      </c>
      <c r="C1341" s="783">
        <v>45199</v>
      </c>
      <c r="D1341">
        <v>2023</v>
      </c>
      <c r="E1341" t="s">
        <v>7</v>
      </c>
      <c r="F1341" t="s">
        <v>28</v>
      </c>
      <c r="G1341" s="912">
        <v>36.212221</v>
      </c>
      <c r="H1341" s="912">
        <v>-119.91001</v>
      </c>
      <c r="I1341" s="912">
        <v>5.3587309999999997</v>
      </c>
      <c r="J1341" t="s">
        <v>74</v>
      </c>
      <c r="K1341" t="s">
        <v>479</v>
      </c>
      <c r="L1341" s="912">
        <v>26.006399999999999</v>
      </c>
      <c r="M1341">
        <v>19.899999999999999</v>
      </c>
      <c r="N1341" s="912">
        <v>1.3068542713567839</v>
      </c>
      <c r="O1341" t="s">
        <v>127</v>
      </c>
      <c r="P1341" t="s">
        <v>470</v>
      </c>
      <c r="Q1341" t="s">
        <v>127</v>
      </c>
      <c r="R1341">
        <v>180</v>
      </c>
      <c r="AC1341" s="784"/>
    </row>
    <row r="1342" spans="1:29" x14ac:dyDescent="0.2">
      <c r="A1342">
        <v>61447</v>
      </c>
      <c r="B1342" t="s">
        <v>2709</v>
      </c>
      <c r="C1342" s="783">
        <v>45077</v>
      </c>
      <c r="D1342">
        <v>2023</v>
      </c>
      <c r="E1342" t="s">
        <v>7</v>
      </c>
      <c r="F1342" t="s">
        <v>28</v>
      </c>
      <c r="G1342" s="912">
        <v>34.834940000000003</v>
      </c>
      <c r="H1342" s="912">
        <v>-118.551</v>
      </c>
      <c r="I1342" s="912">
        <v>5.7571099999999999</v>
      </c>
      <c r="J1342" t="s">
        <v>74</v>
      </c>
      <c r="K1342" t="s">
        <v>479</v>
      </c>
      <c r="L1342" s="912">
        <v>28.3</v>
      </c>
      <c r="M1342">
        <v>20</v>
      </c>
      <c r="N1342" s="912">
        <v>1.415</v>
      </c>
      <c r="O1342" t="s">
        <v>127</v>
      </c>
      <c r="P1342" t="s">
        <v>470</v>
      </c>
      <c r="Q1342" t="s">
        <v>127</v>
      </c>
      <c r="R1342">
        <v>180</v>
      </c>
      <c r="S1342" t="s">
        <v>582</v>
      </c>
      <c r="U1342" t="s">
        <v>2970</v>
      </c>
      <c r="V1342">
        <v>2023</v>
      </c>
      <c r="W1342">
        <v>3.8095238095238093</v>
      </c>
      <c r="X1342">
        <v>15.238095238095237</v>
      </c>
      <c r="AC1342" s="784"/>
    </row>
    <row r="1343" spans="1:29" x14ac:dyDescent="0.2">
      <c r="A1343">
        <v>61448</v>
      </c>
      <c r="B1343" t="s">
        <v>2708</v>
      </c>
      <c r="C1343" s="783">
        <v>45077</v>
      </c>
      <c r="D1343">
        <v>2023</v>
      </c>
      <c r="E1343" t="s">
        <v>7</v>
      </c>
      <c r="F1343" t="s">
        <v>28</v>
      </c>
      <c r="G1343" s="912">
        <v>34.827869999999997</v>
      </c>
      <c r="H1343" s="912">
        <v>-118.568</v>
      </c>
      <c r="I1343" s="912">
        <v>5.7571099999999999</v>
      </c>
      <c r="J1343" t="s">
        <v>74</v>
      </c>
      <c r="K1343" t="s">
        <v>479</v>
      </c>
      <c r="L1343" s="912">
        <v>28.3</v>
      </c>
      <c r="M1343">
        <v>20</v>
      </c>
      <c r="N1343" s="912">
        <v>1.415</v>
      </c>
      <c r="O1343" t="s">
        <v>127</v>
      </c>
      <c r="P1343" t="s">
        <v>470</v>
      </c>
      <c r="Q1343" t="s">
        <v>127</v>
      </c>
      <c r="R1343">
        <v>180</v>
      </c>
      <c r="S1343" t="s">
        <v>582</v>
      </c>
      <c r="U1343" t="s">
        <v>2970</v>
      </c>
      <c r="V1343">
        <v>2023</v>
      </c>
      <c r="W1343">
        <v>3.8095238095238093</v>
      </c>
      <c r="X1343">
        <v>15.238095238095237</v>
      </c>
      <c r="AC1343" s="784"/>
    </row>
    <row r="1344" spans="1:29" x14ac:dyDescent="0.2">
      <c r="A1344">
        <v>61449</v>
      </c>
      <c r="B1344" t="s">
        <v>2710</v>
      </c>
      <c r="C1344" s="783">
        <v>45077</v>
      </c>
      <c r="D1344">
        <v>2023</v>
      </c>
      <c r="E1344" t="s">
        <v>7</v>
      </c>
      <c r="F1344" t="s">
        <v>28</v>
      </c>
      <c r="G1344" s="912">
        <v>34.834940000000003</v>
      </c>
      <c r="H1344" s="912">
        <v>-118.551</v>
      </c>
      <c r="I1344" s="912">
        <v>5.7571099999999999</v>
      </c>
      <c r="J1344" t="s">
        <v>74</v>
      </c>
      <c r="K1344" t="s">
        <v>479</v>
      </c>
      <c r="L1344" s="912">
        <v>28.3</v>
      </c>
      <c r="M1344">
        <v>20</v>
      </c>
      <c r="N1344" s="912">
        <v>1.415</v>
      </c>
      <c r="O1344" t="s">
        <v>127</v>
      </c>
      <c r="P1344" t="s">
        <v>470</v>
      </c>
      <c r="Q1344" t="s">
        <v>127</v>
      </c>
      <c r="R1344">
        <v>180</v>
      </c>
      <c r="S1344" t="s">
        <v>582</v>
      </c>
      <c r="U1344" t="s">
        <v>2970</v>
      </c>
      <c r="V1344">
        <v>2023</v>
      </c>
      <c r="W1344">
        <v>3.8095238095238093</v>
      </c>
      <c r="X1344">
        <v>15.238095238095237</v>
      </c>
      <c r="AC1344" s="784"/>
    </row>
    <row r="1345" spans="1:29" x14ac:dyDescent="0.2">
      <c r="A1345">
        <v>62854</v>
      </c>
      <c r="B1345" t="s">
        <v>2715</v>
      </c>
      <c r="C1345" s="783">
        <v>44985</v>
      </c>
      <c r="D1345">
        <v>2023</v>
      </c>
      <c r="E1345" t="s">
        <v>4</v>
      </c>
      <c r="F1345" t="s">
        <v>435</v>
      </c>
      <c r="G1345" s="912">
        <v>29.973400000000002</v>
      </c>
      <c r="H1345" s="912">
        <v>-90.733500000000006</v>
      </c>
      <c r="I1345" s="912">
        <v>4.650531</v>
      </c>
      <c r="J1345" t="s">
        <v>74</v>
      </c>
      <c r="K1345" t="s">
        <v>479</v>
      </c>
      <c r="L1345" s="912">
        <v>35</v>
      </c>
      <c r="M1345">
        <v>20</v>
      </c>
      <c r="N1345" s="912">
        <v>1.75</v>
      </c>
      <c r="O1345" t="s">
        <v>127</v>
      </c>
      <c r="P1345" t="s">
        <v>470</v>
      </c>
      <c r="Q1345" t="s">
        <v>127</v>
      </c>
      <c r="R1345">
        <v>166</v>
      </c>
      <c r="AA1345">
        <v>60.5</v>
      </c>
      <c r="AB1345">
        <v>40.47</v>
      </c>
      <c r="AC1345" s="784">
        <v>46.609657496034437</v>
      </c>
    </row>
    <row r="1346" spans="1:29" x14ac:dyDescent="0.2">
      <c r="A1346">
        <v>63845</v>
      </c>
      <c r="B1346" t="s">
        <v>2717</v>
      </c>
      <c r="C1346" s="783">
        <v>44985</v>
      </c>
      <c r="D1346">
        <v>2023</v>
      </c>
      <c r="E1346" t="s">
        <v>4</v>
      </c>
      <c r="F1346" t="s">
        <v>12</v>
      </c>
      <c r="G1346" s="912">
        <v>41.338209999999997</v>
      </c>
      <c r="H1346" s="912">
        <v>-89.301199999999994</v>
      </c>
      <c r="I1346" s="912">
        <v>3.953265</v>
      </c>
      <c r="J1346" t="s">
        <v>74</v>
      </c>
      <c r="K1346" t="s">
        <v>479</v>
      </c>
      <c r="L1346" s="912">
        <v>26.3</v>
      </c>
      <c r="M1346">
        <v>20</v>
      </c>
      <c r="N1346" s="912">
        <v>1.3149999999999999</v>
      </c>
      <c r="O1346" t="s">
        <v>486</v>
      </c>
      <c r="P1346" t="s">
        <v>486</v>
      </c>
      <c r="Q1346">
        <v>25</v>
      </c>
      <c r="R1346">
        <v>180</v>
      </c>
      <c r="AC1346" s="784"/>
    </row>
    <row r="1347" spans="1:29" x14ac:dyDescent="0.2">
      <c r="A1347">
        <v>64086</v>
      </c>
      <c r="B1347" t="s">
        <v>2701</v>
      </c>
      <c r="C1347" s="783">
        <v>45260</v>
      </c>
      <c r="D1347">
        <v>2023</v>
      </c>
      <c r="E1347" t="s">
        <v>1</v>
      </c>
      <c r="F1347" t="s">
        <v>33</v>
      </c>
      <c r="G1347" s="912">
        <v>37.36562</v>
      </c>
      <c r="H1347" s="912">
        <v>-76.775099999999995</v>
      </c>
      <c r="I1347" s="912">
        <v>4.3134069999999998</v>
      </c>
      <c r="J1347" t="s">
        <v>74</v>
      </c>
      <c r="K1347" t="s">
        <v>479</v>
      </c>
      <c r="L1347" s="912">
        <v>21.6</v>
      </c>
      <c r="M1347">
        <v>20</v>
      </c>
      <c r="N1347" s="912">
        <v>1.08</v>
      </c>
      <c r="O1347" t="s">
        <v>127</v>
      </c>
      <c r="P1347" t="s">
        <v>470</v>
      </c>
      <c r="Q1347" t="s">
        <v>127</v>
      </c>
      <c r="R1347">
        <v>181</v>
      </c>
      <c r="AA1347">
        <v>56.85</v>
      </c>
      <c r="AB1347">
        <v>40.98</v>
      </c>
      <c r="AC1347" s="784"/>
    </row>
    <row r="1348" spans="1:29" x14ac:dyDescent="0.2">
      <c r="A1348">
        <v>64567</v>
      </c>
      <c r="B1348" t="s">
        <v>2716</v>
      </c>
      <c r="C1348" s="783">
        <v>44957</v>
      </c>
      <c r="D1348">
        <v>2023</v>
      </c>
      <c r="E1348" t="s">
        <v>4</v>
      </c>
      <c r="F1348" t="s">
        <v>265</v>
      </c>
      <c r="G1348" s="912">
        <v>42.084449999999997</v>
      </c>
      <c r="H1348" s="912">
        <v>-84.135300000000001</v>
      </c>
      <c r="I1348" s="912">
        <v>3.8248609999999998</v>
      </c>
      <c r="J1348" t="s">
        <v>74</v>
      </c>
      <c r="K1348" t="s">
        <v>479</v>
      </c>
      <c r="L1348" s="912">
        <v>25.795124999999999</v>
      </c>
      <c r="M1348">
        <v>20</v>
      </c>
      <c r="N1348" s="912">
        <v>1.2897562499999999</v>
      </c>
      <c r="O1348" t="s">
        <v>127</v>
      </c>
      <c r="P1348" t="s">
        <v>470</v>
      </c>
      <c r="Q1348" t="s">
        <v>127</v>
      </c>
      <c r="R1348" t="s">
        <v>62</v>
      </c>
      <c r="AC1348" s="784"/>
    </row>
    <row r="1349" spans="1:29" x14ac:dyDescent="0.2">
      <c r="A1349">
        <v>64709</v>
      </c>
      <c r="B1349" t="s">
        <v>2718</v>
      </c>
      <c r="C1349" s="783">
        <v>45016</v>
      </c>
      <c r="D1349">
        <v>2023</v>
      </c>
      <c r="E1349" t="s">
        <v>1</v>
      </c>
      <c r="F1349" t="s">
        <v>14</v>
      </c>
      <c r="G1349" s="912">
        <v>41.050201000000001</v>
      </c>
      <c r="H1349" s="912">
        <v>-78.651900999999995</v>
      </c>
      <c r="I1349" s="912">
        <v>3.722912</v>
      </c>
      <c r="J1349" t="s">
        <v>74</v>
      </c>
      <c r="K1349" t="s">
        <v>479</v>
      </c>
      <c r="L1349" s="912">
        <v>24.282720000000001</v>
      </c>
      <c r="M1349">
        <v>20</v>
      </c>
      <c r="N1349" s="912">
        <v>1.2141360000000001</v>
      </c>
      <c r="O1349" t="s">
        <v>127</v>
      </c>
      <c r="P1349" t="s">
        <v>470</v>
      </c>
      <c r="Q1349" t="s">
        <v>127</v>
      </c>
      <c r="R1349">
        <v>180</v>
      </c>
      <c r="AC1349" s="784"/>
    </row>
    <row r="1350" spans="1:29" x14ac:dyDescent="0.2">
      <c r="A1350">
        <v>64711</v>
      </c>
      <c r="B1350" t="s">
        <v>2714</v>
      </c>
      <c r="C1350" s="783">
        <v>44957</v>
      </c>
      <c r="D1350">
        <v>2023</v>
      </c>
      <c r="E1350" t="s">
        <v>1</v>
      </c>
      <c r="F1350" t="s">
        <v>14</v>
      </c>
      <c r="G1350" s="912">
        <v>40.966681000000001</v>
      </c>
      <c r="H1350" s="912">
        <v>-78.181630999999996</v>
      </c>
      <c r="I1350" s="912">
        <v>3.7767559999999998</v>
      </c>
      <c r="J1350" t="s">
        <v>74</v>
      </c>
      <c r="K1350" t="s">
        <v>479</v>
      </c>
      <c r="L1350" s="912">
        <v>24.6</v>
      </c>
      <c r="M1350">
        <v>20</v>
      </c>
      <c r="N1350" s="912">
        <v>1.23</v>
      </c>
      <c r="O1350" t="s">
        <v>127</v>
      </c>
      <c r="P1350" t="s">
        <v>470</v>
      </c>
      <c r="Q1350" t="s">
        <v>127</v>
      </c>
      <c r="R1350">
        <v>180</v>
      </c>
      <c r="AC1350" s="784"/>
    </row>
    <row r="1351" spans="1:29" x14ac:dyDescent="0.2">
      <c r="A1351">
        <v>65121</v>
      </c>
      <c r="B1351" t="s">
        <v>2713</v>
      </c>
      <c r="C1351" s="783">
        <v>45016</v>
      </c>
      <c r="D1351">
        <v>2023</v>
      </c>
      <c r="E1351" t="s">
        <v>5</v>
      </c>
      <c r="F1351" t="s">
        <v>30</v>
      </c>
      <c r="G1351" s="912">
        <v>42.971590999999997</v>
      </c>
      <c r="H1351" s="912">
        <v>-74.317960999999997</v>
      </c>
      <c r="I1351" s="912">
        <v>3.7367499999999998</v>
      </c>
      <c r="J1351" t="s">
        <v>74</v>
      </c>
      <c r="K1351" t="s">
        <v>479</v>
      </c>
      <c r="L1351" s="912">
        <v>27</v>
      </c>
      <c r="M1351">
        <v>20</v>
      </c>
      <c r="N1351" s="912">
        <v>1.35</v>
      </c>
      <c r="O1351" t="s">
        <v>127</v>
      </c>
      <c r="P1351" t="s">
        <v>470</v>
      </c>
      <c r="Q1351" t="s">
        <v>127</v>
      </c>
      <c r="R1351">
        <v>180</v>
      </c>
      <c r="AA1351">
        <v>61.52</v>
      </c>
      <c r="AB1351">
        <v>45.89</v>
      </c>
      <c r="AC1351" s="784"/>
    </row>
    <row r="1352" spans="1:29" x14ac:dyDescent="0.2">
      <c r="A1352">
        <v>65123</v>
      </c>
      <c r="B1352" t="s">
        <v>2711</v>
      </c>
      <c r="C1352" s="783">
        <v>45016</v>
      </c>
      <c r="D1352">
        <v>2023</v>
      </c>
      <c r="E1352" t="s">
        <v>5</v>
      </c>
      <c r="F1352" t="s">
        <v>30</v>
      </c>
      <c r="G1352" s="912">
        <v>42.457090999999998</v>
      </c>
      <c r="H1352" s="912">
        <v>-75.930181000000005</v>
      </c>
      <c r="I1352" s="912">
        <v>3.6785160000000001</v>
      </c>
      <c r="J1352" t="s">
        <v>74</v>
      </c>
      <c r="K1352" t="s">
        <v>479</v>
      </c>
      <c r="L1352" s="912">
        <v>27.163240000000002</v>
      </c>
      <c r="M1352">
        <v>20</v>
      </c>
      <c r="N1352" s="912">
        <v>1.3581620000000001</v>
      </c>
      <c r="O1352" t="s">
        <v>486</v>
      </c>
      <c r="P1352" t="s">
        <v>486</v>
      </c>
      <c r="Q1352" t="s">
        <v>62</v>
      </c>
      <c r="R1352">
        <v>180</v>
      </c>
      <c r="AC1352" s="784"/>
    </row>
    <row r="1353" spans="1:29" x14ac:dyDescent="0.2">
      <c r="A1353">
        <v>65214</v>
      </c>
      <c r="B1353" t="s">
        <v>2707</v>
      </c>
      <c r="C1353" s="783">
        <v>45107</v>
      </c>
      <c r="D1353">
        <v>2023</v>
      </c>
      <c r="E1353" t="s">
        <v>1</v>
      </c>
      <c r="F1353" t="s">
        <v>14</v>
      </c>
      <c r="G1353" s="912">
        <v>40.511560000000003</v>
      </c>
      <c r="H1353" s="912">
        <v>-80.313400000000001</v>
      </c>
      <c r="I1353" s="912">
        <v>3.8066629999999999</v>
      </c>
      <c r="J1353" t="s">
        <v>74</v>
      </c>
      <c r="K1353" t="s">
        <v>479</v>
      </c>
      <c r="L1353" s="912">
        <v>29.1</v>
      </c>
      <c r="M1353">
        <v>20</v>
      </c>
      <c r="N1353" s="912">
        <v>1.4550000000000001</v>
      </c>
      <c r="O1353" t="s">
        <v>486</v>
      </c>
      <c r="P1353" t="s">
        <v>486</v>
      </c>
      <c r="Q1353">
        <v>20</v>
      </c>
      <c r="R1353">
        <v>198.89657255020384</v>
      </c>
      <c r="AC1353" s="784"/>
    </row>
    <row r="1354" spans="1:29" x14ac:dyDescent="0.2">
      <c r="A1354">
        <v>65220</v>
      </c>
      <c r="B1354" t="s">
        <v>2706</v>
      </c>
      <c r="C1354" s="783">
        <v>45107</v>
      </c>
      <c r="D1354">
        <v>2023</v>
      </c>
      <c r="E1354" t="s">
        <v>1</v>
      </c>
      <c r="F1354" t="s">
        <v>33</v>
      </c>
      <c r="G1354" s="912">
        <v>36.6922</v>
      </c>
      <c r="H1354" s="912">
        <v>-76.578599999999994</v>
      </c>
      <c r="I1354" s="912">
        <v>4.3510819999999999</v>
      </c>
      <c r="J1354" t="s">
        <v>74</v>
      </c>
      <c r="K1354" t="s">
        <v>479</v>
      </c>
      <c r="L1354" s="912">
        <v>26.6</v>
      </c>
      <c r="M1354">
        <v>20</v>
      </c>
      <c r="N1354" s="912">
        <v>1.33</v>
      </c>
      <c r="O1354" t="s">
        <v>127</v>
      </c>
      <c r="P1354" t="s">
        <v>470</v>
      </c>
      <c r="Q1354" t="s">
        <v>127</v>
      </c>
      <c r="R1354">
        <v>180</v>
      </c>
      <c r="AC1354" s="784">
        <v>32.904189526445251</v>
      </c>
    </row>
    <row r="1355" spans="1:29" x14ac:dyDescent="0.2">
      <c r="A1355">
        <v>65221</v>
      </c>
      <c r="B1355" t="s">
        <v>2712</v>
      </c>
      <c r="C1355" s="783">
        <v>45016</v>
      </c>
      <c r="D1355">
        <v>2023</v>
      </c>
      <c r="E1355" t="s">
        <v>1</v>
      </c>
      <c r="F1355" t="s">
        <v>33</v>
      </c>
      <c r="G1355" s="912">
        <v>36.681550000000001</v>
      </c>
      <c r="H1355" s="912">
        <v>-78.885999999999996</v>
      </c>
      <c r="I1355" s="912">
        <v>4.3589989999999998</v>
      </c>
      <c r="J1355" t="s">
        <v>74</v>
      </c>
      <c r="K1355" t="s">
        <v>479</v>
      </c>
      <c r="L1355" s="912">
        <v>25.7</v>
      </c>
      <c r="M1355">
        <v>20</v>
      </c>
      <c r="N1355" s="912">
        <v>1.2849999999999999</v>
      </c>
      <c r="O1355" t="s">
        <v>127</v>
      </c>
      <c r="P1355" t="s">
        <v>470</v>
      </c>
      <c r="Q1355" t="s">
        <v>127</v>
      </c>
      <c r="R1355">
        <v>180</v>
      </c>
      <c r="AC1355" s="784">
        <v>32.363407846459744</v>
      </c>
    </row>
    <row r="1356" spans="1:29" x14ac:dyDescent="0.2">
      <c r="A1356">
        <v>65839</v>
      </c>
      <c r="B1356" t="s">
        <v>2705</v>
      </c>
      <c r="C1356" s="783">
        <v>45107</v>
      </c>
      <c r="D1356">
        <v>2023</v>
      </c>
      <c r="E1356" t="s">
        <v>5</v>
      </c>
      <c r="F1356" t="s">
        <v>30</v>
      </c>
      <c r="G1356" s="912">
        <v>42.970329999999997</v>
      </c>
      <c r="H1356" s="912">
        <v>-73.573300000000003</v>
      </c>
      <c r="I1356" s="912">
        <v>3.7622140000000002</v>
      </c>
      <c r="J1356" t="s">
        <v>74</v>
      </c>
      <c r="K1356" t="s">
        <v>479</v>
      </c>
      <c r="L1356" s="912">
        <v>27.002969999999998</v>
      </c>
      <c r="M1356">
        <v>20</v>
      </c>
      <c r="N1356" s="912">
        <v>1.3501485</v>
      </c>
      <c r="O1356" t="s">
        <v>486</v>
      </c>
      <c r="P1356" t="s">
        <v>486</v>
      </c>
      <c r="Q1356" t="s">
        <v>62</v>
      </c>
      <c r="R1356">
        <v>180</v>
      </c>
      <c r="AC1356" s="784"/>
    </row>
    <row r="1357" spans="1:29" x14ac:dyDescent="0.2">
      <c r="A1357">
        <v>65841</v>
      </c>
      <c r="B1357" t="s">
        <v>2695</v>
      </c>
      <c r="C1357" s="783">
        <v>45260</v>
      </c>
      <c r="D1357">
        <v>2023</v>
      </c>
      <c r="E1357" t="s">
        <v>5</v>
      </c>
      <c r="F1357" t="s">
        <v>30</v>
      </c>
      <c r="G1357" s="912">
        <v>42.926229999999997</v>
      </c>
      <c r="H1357" s="912">
        <v>-73.711500999999998</v>
      </c>
      <c r="I1357" s="912">
        <v>3.77799</v>
      </c>
      <c r="J1357" t="s">
        <v>74</v>
      </c>
      <c r="K1357" t="s">
        <v>479</v>
      </c>
      <c r="L1357" s="912">
        <v>27.171044999999999</v>
      </c>
      <c r="M1357">
        <v>20</v>
      </c>
      <c r="N1357" s="912">
        <v>1.35855225</v>
      </c>
      <c r="O1357" t="s">
        <v>486</v>
      </c>
      <c r="P1357" t="s">
        <v>486</v>
      </c>
      <c r="Q1357" t="s">
        <v>62</v>
      </c>
      <c r="R1357">
        <v>180</v>
      </c>
      <c r="AA1357">
        <v>81.16</v>
      </c>
      <c r="AB1357">
        <v>58.85</v>
      </c>
      <c r="AC1357" s="784"/>
    </row>
    <row r="1358" spans="1:29" x14ac:dyDescent="0.2">
      <c r="A1358">
        <v>66019</v>
      </c>
      <c r="B1358" t="s">
        <v>2704</v>
      </c>
      <c r="C1358" s="783">
        <v>45291</v>
      </c>
      <c r="D1358">
        <v>2023</v>
      </c>
      <c r="E1358" t="s">
        <v>1</v>
      </c>
      <c r="F1358" t="s">
        <v>14</v>
      </c>
      <c r="G1358" s="912">
        <v>40.472009999999997</v>
      </c>
      <c r="H1358" s="912">
        <v>-75.78501</v>
      </c>
      <c r="I1358" s="912">
        <v>3.9350369999999999</v>
      </c>
      <c r="J1358" t="s">
        <v>74</v>
      </c>
      <c r="K1358" t="s">
        <v>479</v>
      </c>
      <c r="L1358" s="912">
        <v>24.7242</v>
      </c>
      <c r="M1358">
        <v>20</v>
      </c>
      <c r="N1358" s="912">
        <v>1.23621</v>
      </c>
      <c r="O1358" t="s">
        <v>127</v>
      </c>
      <c r="P1358" t="s">
        <v>470</v>
      </c>
      <c r="Q1358" t="s">
        <v>127</v>
      </c>
      <c r="R1358">
        <v>180</v>
      </c>
      <c r="AC1358" s="784"/>
    </row>
    <row r="1359" spans="1:29" x14ac:dyDescent="0.2">
      <c r="A1359">
        <v>66102</v>
      </c>
      <c r="B1359" t="s">
        <v>2696</v>
      </c>
      <c r="C1359" s="783">
        <v>45291</v>
      </c>
      <c r="D1359">
        <v>2023</v>
      </c>
      <c r="E1359" t="s">
        <v>4</v>
      </c>
      <c r="F1359" t="s">
        <v>265</v>
      </c>
      <c r="G1359" s="912">
        <v>41.941000000000003</v>
      </c>
      <c r="H1359" s="912">
        <v>-84.034999999999997</v>
      </c>
      <c r="I1359" s="912">
        <v>3.8383959999999999</v>
      </c>
      <c r="J1359" t="s">
        <v>74</v>
      </c>
      <c r="K1359" t="s">
        <v>479</v>
      </c>
      <c r="L1359" s="912">
        <v>27.15</v>
      </c>
      <c r="M1359">
        <v>20</v>
      </c>
      <c r="N1359" s="912">
        <v>1.3574999999999999</v>
      </c>
      <c r="O1359" t="s">
        <v>127</v>
      </c>
      <c r="P1359" t="s">
        <v>470</v>
      </c>
      <c r="Q1359" t="s">
        <v>127</v>
      </c>
      <c r="R1359">
        <v>180</v>
      </c>
      <c r="AC1359" s="784"/>
    </row>
    <row r="1360" spans="1:29" x14ac:dyDescent="0.2">
      <c r="A1360">
        <v>66103</v>
      </c>
      <c r="B1360" t="s">
        <v>2697</v>
      </c>
      <c r="C1360" s="783">
        <v>45291</v>
      </c>
      <c r="D1360">
        <v>2023</v>
      </c>
      <c r="E1360" t="s">
        <v>4</v>
      </c>
      <c r="F1360" t="s">
        <v>265</v>
      </c>
      <c r="G1360" s="912">
        <v>42.516361000000003</v>
      </c>
      <c r="H1360" s="912">
        <v>-84.589580999999995</v>
      </c>
      <c r="I1360" s="912">
        <v>3.7862200000000001</v>
      </c>
      <c r="J1360" t="s">
        <v>74</v>
      </c>
      <c r="K1360" t="s">
        <v>485</v>
      </c>
      <c r="L1360" s="912">
        <v>27.15</v>
      </c>
      <c r="M1360">
        <v>20</v>
      </c>
      <c r="N1360" s="912">
        <v>1.3574999999999999</v>
      </c>
      <c r="O1360" t="s">
        <v>127</v>
      </c>
      <c r="P1360" t="s">
        <v>470</v>
      </c>
      <c r="Q1360" t="s">
        <v>127</v>
      </c>
      <c r="R1360">
        <v>180</v>
      </c>
      <c r="AC1360" s="784"/>
    </row>
    <row r="1361" spans="1:29" x14ac:dyDescent="0.2">
      <c r="A1361">
        <v>66108</v>
      </c>
      <c r="B1361" t="s">
        <v>2699</v>
      </c>
      <c r="C1361" s="783">
        <v>45230</v>
      </c>
      <c r="D1361">
        <v>2023</v>
      </c>
      <c r="E1361" t="s">
        <v>4</v>
      </c>
      <c r="F1361" t="s">
        <v>265</v>
      </c>
      <c r="G1361" s="912">
        <v>42.970950000000002</v>
      </c>
      <c r="H1361" s="912">
        <v>-84.158000000000001</v>
      </c>
      <c r="I1361" s="912">
        <v>3.8118759999999998</v>
      </c>
      <c r="J1361" t="s">
        <v>74</v>
      </c>
      <c r="K1361" t="s">
        <v>479</v>
      </c>
      <c r="L1361" s="912">
        <v>25.4</v>
      </c>
      <c r="M1361">
        <v>20</v>
      </c>
      <c r="N1361" s="912">
        <v>1.27</v>
      </c>
      <c r="O1361" t="s">
        <v>127</v>
      </c>
      <c r="P1361" t="s">
        <v>470</v>
      </c>
      <c r="Q1361" t="s">
        <v>127</v>
      </c>
      <c r="R1361" t="s">
        <v>62</v>
      </c>
      <c r="AC1361" s="784"/>
    </row>
    <row r="1362" spans="1:29" x14ac:dyDescent="0.2">
      <c r="A1362">
        <v>66109</v>
      </c>
      <c r="B1362" t="s">
        <v>2700</v>
      </c>
      <c r="C1362" s="783">
        <v>45230</v>
      </c>
      <c r="D1362">
        <v>2023</v>
      </c>
      <c r="E1362" t="s">
        <v>4</v>
      </c>
      <c r="F1362" t="s">
        <v>265</v>
      </c>
      <c r="G1362" s="912">
        <v>41.942</v>
      </c>
      <c r="H1362" s="912">
        <v>-85.122</v>
      </c>
      <c r="I1362" s="912">
        <v>3.8162980000000002</v>
      </c>
      <c r="J1362" t="s">
        <v>74</v>
      </c>
      <c r="K1362" t="s">
        <v>479</v>
      </c>
      <c r="L1362" s="912">
        <v>26.8</v>
      </c>
      <c r="M1362">
        <v>20</v>
      </c>
      <c r="N1362" s="912">
        <v>1.34</v>
      </c>
      <c r="O1362" t="s">
        <v>127</v>
      </c>
      <c r="P1362" t="s">
        <v>470</v>
      </c>
      <c r="Q1362" t="s">
        <v>127</v>
      </c>
      <c r="R1362">
        <v>180</v>
      </c>
      <c r="AC1362" s="784"/>
    </row>
    <row r="1363" spans="1:29" x14ac:dyDescent="0.2">
      <c r="A1363">
        <v>66412</v>
      </c>
      <c r="B1363" t="s">
        <v>2698</v>
      </c>
      <c r="C1363" s="783">
        <v>45169</v>
      </c>
      <c r="D1363">
        <v>2023</v>
      </c>
      <c r="E1363" t="s">
        <v>3</v>
      </c>
      <c r="F1363" t="s">
        <v>13</v>
      </c>
      <c r="G1363" s="912">
        <v>32.072451000000001</v>
      </c>
      <c r="H1363" s="912">
        <v>-104.163161</v>
      </c>
      <c r="I1363" s="912">
        <v>5.6508820000000002</v>
      </c>
      <c r="J1363" t="s">
        <v>74</v>
      </c>
      <c r="K1363" t="s">
        <v>479</v>
      </c>
      <c r="L1363" s="912">
        <v>26</v>
      </c>
      <c r="M1363">
        <v>20</v>
      </c>
      <c r="N1363" s="912">
        <v>1.3</v>
      </c>
      <c r="O1363" t="s">
        <v>127</v>
      </c>
      <c r="P1363" t="s">
        <v>470</v>
      </c>
      <c r="Q1363" t="s">
        <v>127</v>
      </c>
      <c r="R1363">
        <v>180</v>
      </c>
      <c r="AC1363" s="784"/>
    </row>
    <row r="1364" spans="1:29" x14ac:dyDescent="0.2">
      <c r="A1364">
        <v>66925</v>
      </c>
      <c r="B1364" t="s">
        <v>2702</v>
      </c>
      <c r="C1364" s="783">
        <v>45291</v>
      </c>
      <c r="D1364">
        <v>2023</v>
      </c>
      <c r="E1364" t="s">
        <v>72</v>
      </c>
      <c r="F1364" t="s">
        <v>38</v>
      </c>
      <c r="G1364" s="912">
        <v>31.555771</v>
      </c>
      <c r="H1364" s="912">
        <v>-109.70172100000001</v>
      </c>
      <c r="I1364" s="912">
        <v>5.800999</v>
      </c>
      <c r="J1364" t="s">
        <v>74</v>
      </c>
      <c r="K1364" t="s">
        <v>485</v>
      </c>
      <c r="L1364" s="912">
        <v>28</v>
      </c>
      <c r="M1364">
        <v>20</v>
      </c>
      <c r="N1364" s="912">
        <v>1.4</v>
      </c>
      <c r="O1364" t="s">
        <v>127</v>
      </c>
      <c r="P1364" t="s">
        <v>470</v>
      </c>
      <c r="Q1364" t="s">
        <v>127</v>
      </c>
      <c r="R1364">
        <v>180</v>
      </c>
      <c r="S1364" t="s">
        <v>582</v>
      </c>
      <c r="T1364" t="s">
        <v>2541</v>
      </c>
      <c r="U1364" t="s">
        <v>2970</v>
      </c>
      <c r="V1364">
        <v>2023</v>
      </c>
      <c r="W1364">
        <v>20</v>
      </c>
      <c r="X1364">
        <v>80</v>
      </c>
      <c r="AC1364" s="784">
        <v>23.442961621774103</v>
      </c>
    </row>
    <row r="1365" spans="1:29" x14ac:dyDescent="0.2">
      <c r="A1365">
        <v>66999</v>
      </c>
      <c r="B1365" t="s">
        <v>2703</v>
      </c>
      <c r="C1365" s="783">
        <v>45169</v>
      </c>
      <c r="D1365">
        <v>2023</v>
      </c>
      <c r="E1365" t="s">
        <v>1</v>
      </c>
      <c r="F1365" t="s">
        <v>33</v>
      </c>
      <c r="G1365" s="912">
        <v>36.894831000000003</v>
      </c>
      <c r="H1365" s="912">
        <v>-76.712961000000007</v>
      </c>
      <c r="I1365" s="912">
        <v>4.3527329999999997</v>
      </c>
      <c r="J1365" t="s">
        <v>74</v>
      </c>
      <c r="K1365" t="s">
        <v>479</v>
      </c>
      <c r="L1365" s="912">
        <v>26.3</v>
      </c>
      <c r="M1365">
        <v>20</v>
      </c>
      <c r="N1365" s="912">
        <v>1.3149999999999999</v>
      </c>
      <c r="O1365" t="s">
        <v>127</v>
      </c>
      <c r="P1365" t="s">
        <v>470</v>
      </c>
      <c r="Q1365" t="s">
        <v>127</v>
      </c>
      <c r="R1365">
        <v>180</v>
      </c>
      <c r="AA1365">
        <v>64.95</v>
      </c>
      <c r="AB1365">
        <v>47.09</v>
      </c>
      <c r="AC1365" s="784"/>
    </row>
    <row r="1366" spans="1:29" x14ac:dyDescent="0.2">
      <c r="A1366">
        <v>67102</v>
      </c>
      <c r="B1366" t="s">
        <v>2694</v>
      </c>
      <c r="C1366" s="783">
        <v>45230</v>
      </c>
      <c r="D1366">
        <v>2023</v>
      </c>
      <c r="E1366" t="s">
        <v>4</v>
      </c>
      <c r="F1366" t="s">
        <v>265</v>
      </c>
      <c r="G1366" s="912">
        <v>42.299570000000003</v>
      </c>
      <c r="H1366" s="912">
        <v>-84.757000000000005</v>
      </c>
      <c r="I1366" s="912">
        <v>3.7908659999999998</v>
      </c>
      <c r="J1366" t="s">
        <v>74</v>
      </c>
      <c r="K1366" t="s">
        <v>479</v>
      </c>
      <c r="L1366" s="912">
        <v>27.9</v>
      </c>
      <c r="M1366">
        <v>20</v>
      </c>
      <c r="N1366" s="912">
        <v>1.395</v>
      </c>
      <c r="O1366" t="s">
        <v>127</v>
      </c>
      <c r="P1366" t="s">
        <v>470</v>
      </c>
      <c r="Q1366" t="s">
        <v>127</v>
      </c>
      <c r="R1366">
        <v>180</v>
      </c>
      <c r="AC1366" s="784"/>
    </row>
    <row r="1367" spans="1:29" x14ac:dyDescent="0.2">
      <c r="A1367">
        <v>67103</v>
      </c>
      <c r="B1367" t="s">
        <v>2693</v>
      </c>
      <c r="C1367" s="783">
        <v>45230</v>
      </c>
      <c r="D1367">
        <v>2023</v>
      </c>
      <c r="E1367" t="s">
        <v>4</v>
      </c>
      <c r="F1367" t="s">
        <v>265</v>
      </c>
      <c r="G1367" s="912">
        <v>43.988481</v>
      </c>
      <c r="H1367" s="912">
        <v>-84.522300999999999</v>
      </c>
      <c r="I1367" s="912">
        <v>3.7645170000000001</v>
      </c>
      <c r="J1367" t="s">
        <v>74</v>
      </c>
      <c r="K1367" t="s">
        <v>479</v>
      </c>
      <c r="L1367" s="912">
        <v>28</v>
      </c>
      <c r="M1367">
        <v>20</v>
      </c>
      <c r="N1367" s="912">
        <v>1.4</v>
      </c>
      <c r="O1367" t="s">
        <v>127</v>
      </c>
      <c r="P1367" t="s">
        <v>470</v>
      </c>
      <c r="Q1367" t="s">
        <v>127</v>
      </c>
      <c r="R1367">
        <v>180</v>
      </c>
      <c r="AC1367" s="784"/>
    </row>
    <row r="1368" spans="1:29" x14ac:dyDescent="0.2">
      <c r="A1368">
        <v>63789</v>
      </c>
      <c r="B1368" t="s">
        <v>2692</v>
      </c>
      <c r="C1368" s="783">
        <v>45291</v>
      </c>
      <c r="D1368">
        <v>2023</v>
      </c>
      <c r="E1368" t="s">
        <v>73</v>
      </c>
      <c r="F1368" t="s">
        <v>52</v>
      </c>
      <c r="G1368" s="912">
        <v>35.959730999999998</v>
      </c>
      <c r="H1368" s="912">
        <v>-78.094640999999996</v>
      </c>
      <c r="I1368" s="912">
        <v>4.4476370000000003</v>
      </c>
      <c r="J1368" t="s">
        <v>74</v>
      </c>
      <c r="K1368" t="s">
        <v>479</v>
      </c>
      <c r="L1368" s="912">
        <v>32.746815000000005</v>
      </c>
      <c r="M1368">
        <v>23.4</v>
      </c>
      <c r="N1368" s="912">
        <v>1.3994365384615388</v>
      </c>
      <c r="O1368" t="s">
        <v>127</v>
      </c>
      <c r="P1368" t="s">
        <v>470</v>
      </c>
      <c r="Q1368" t="s">
        <v>127</v>
      </c>
      <c r="R1368">
        <v>180</v>
      </c>
      <c r="AC1368" s="784"/>
    </row>
    <row r="1369" spans="1:29" x14ac:dyDescent="0.2">
      <c r="A1369">
        <v>66129</v>
      </c>
      <c r="B1369" t="s">
        <v>2691</v>
      </c>
      <c r="C1369" s="783">
        <v>45291</v>
      </c>
      <c r="D1369">
        <v>2023</v>
      </c>
      <c r="E1369" t="s">
        <v>73</v>
      </c>
      <c r="F1369" t="s">
        <v>27</v>
      </c>
      <c r="G1369" s="912">
        <v>27.955870000000001</v>
      </c>
      <c r="H1369" s="912">
        <v>-82.201400000000007</v>
      </c>
      <c r="I1369" s="912">
        <v>4.9818480000000003</v>
      </c>
      <c r="J1369" t="s">
        <v>74</v>
      </c>
      <c r="K1369" t="s">
        <v>485</v>
      </c>
      <c r="L1369" s="912">
        <v>32</v>
      </c>
      <c r="M1369">
        <v>25</v>
      </c>
      <c r="N1369" s="912">
        <v>1.28</v>
      </c>
      <c r="O1369" t="s">
        <v>127</v>
      </c>
      <c r="P1369" t="s">
        <v>470</v>
      </c>
      <c r="Q1369" t="s">
        <v>127</v>
      </c>
      <c r="R1369">
        <v>180</v>
      </c>
      <c r="AA1369">
        <v>55.55</v>
      </c>
      <c r="AB1369">
        <v>40.39</v>
      </c>
      <c r="AC1369" s="784"/>
    </row>
    <row r="1370" spans="1:29" x14ac:dyDescent="0.2">
      <c r="A1370">
        <v>66203</v>
      </c>
      <c r="B1370" t="s">
        <v>2690</v>
      </c>
      <c r="C1370" s="783">
        <v>45046</v>
      </c>
      <c r="D1370">
        <v>2023</v>
      </c>
      <c r="E1370" t="s">
        <v>1</v>
      </c>
      <c r="F1370" t="s">
        <v>262</v>
      </c>
      <c r="G1370" s="912">
        <v>38.534999999999997</v>
      </c>
      <c r="H1370" s="912">
        <v>-77.096999999999994</v>
      </c>
      <c r="I1370" s="912">
        <v>4.201702</v>
      </c>
      <c r="J1370" t="s">
        <v>74</v>
      </c>
      <c r="K1370" t="s">
        <v>479</v>
      </c>
      <c r="L1370" s="912">
        <v>34.85</v>
      </c>
      <c r="M1370">
        <v>29.77</v>
      </c>
      <c r="N1370" s="912">
        <v>1.1706415854887471</v>
      </c>
      <c r="O1370" t="s">
        <v>127</v>
      </c>
      <c r="P1370" t="s">
        <v>470</v>
      </c>
      <c r="Q1370" t="s">
        <v>127</v>
      </c>
      <c r="R1370">
        <v>180</v>
      </c>
      <c r="AC1370" s="784"/>
    </row>
    <row r="1371" spans="1:29" x14ac:dyDescent="0.2">
      <c r="A1371">
        <v>63900</v>
      </c>
      <c r="B1371" t="s">
        <v>2689</v>
      </c>
      <c r="C1371" s="783">
        <v>45046</v>
      </c>
      <c r="D1371">
        <v>2023</v>
      </c>
      <c r="E1371" t="s">
        <v>11</v>
      </c>
      <c r="F1371" t="s">
        <v>11</v>
      </c>
      <c r="G1371" s="912">
        <v>19.902010000000001</v>
      </c>
      <c r="H1371" s="912">
        <v>-155.76401000000001</v>
      </c>
      <c r="I1371" s="912">
        <v>5.3846350000000003</v>
      </c>
      <c r="J1371" t="s">
        <v>74</v>
      </c>
      <c r="K1371" t="s">
        <v>479</v>
      </c>
      <c r="L1371" s="912">
        <v>42.277999999999999</v>
      </c>
      <c r="M1371">
        <v>30</v>
      </c>
      <c r="N1371" s="912">
        <v>1.4092666666666667</v>
      </c>
      <c r="O1371" t="s">
        <v>127</v>
      </c>
      <c r="P1371" t="s">
        <v>470</v>
      </c>
      <c r="Q1371" t="s">
        <v>127</v>
      </c>
      <c r="R1371">
        <v>180</v>
      </c>
      <c r="S1371" t="s">
        <v>582</v>
      </c>
      <c r="T1371" t="s">
        <v>553</v>
      </c>
      <c r="U1371" t="s">
        <v>2971</v>
      </c>
      <c r="V1371">
        <v>2023</v>
      </c>
      <c r="W1371">
        <v>30</v>
      </c>
      <c r="X1371">
        <v>120</v>
      </c>
      <c r="AC1371" s="784"/>
    </row>
    <row r="1372" spans="1:29" x14ac:dyDescent="0.2">
      <c r="A1372">
        <v>66405</v>
      </c>
      <c r="B1372" t="s">
        <v>2688</v>
      </c>
      <c r="C1372" s="783">
        <v>45046</v>
      </c>
      <c r="D1372">
        <v>2023</v>
      </c>
      <c r="E1372" t="s">
        <v>3</v>
      </c>
      <c r="F1372" t="s">
        <v>13</v>
      </c>
      <c r="G1372" s="912">
        <v>33.431691000000001</v>
      </c>
      <c r="H1372" s="912">
        <v>-104.435131</v>
      </c>
      <c r="I1372" s="912">
        <v>5.5833399999999997</v>
      </c>
      <c r="J1372" t="s">
        <v>74</v>
      </c>
      <c r="K1372" t="s">
        <v>485</v>
      </c>
      <c r="L1372" s="912">
        <v>43.3</v>
      </c>
      <c r="M1372">
        <v>30</v>
      </c>
      <c r="N1372" s="912">
        <v>1.4433333333333331</v>
      </c>
      <c r="O1372" t="s">
        <v>127</v>
      </c>
      <c r="P1372" t="s">
        <v>470</v>
      </c>
      <c r="Q1372" t="s">
        <v>127</v>
      </c>
      <c r="R1372">
        <v>180</v>
      </c>
      <c r="AA1372">
        <v>50.6</v>
      </c>
      <c r="AB1372">
        <v>33.200000000000003</v>
      </c>
      <c r="AC1372" s="784">
        <v>25.493327547397303</v>
      </c>
    </row>
    <row r="1373" spans="1:29" x14ac:dyDescent="0.2">
      <c r="A1373">
        <v>66826</v>
      </c>
      <c r="B1373" t="s">
        <v>2687</v>
      </c>
      <c r="C1373" s="783">
        <v>45260</v>
      </c>
      <c r="D1373">
        <v>2023</v>
      </c>
      <c r="E1373" t="s">
        <v>4</v>
      </c>
      <c r="F1373" t="s">
        <v>12</v>
      </c>
      <c r="G1373" s="912">
        <v>39.806049999999999</v>
      </c>
      <c r="H1373" s="912">
        <v>-90.224400000000003</v>
      </c>
      <c r="I1373" s="912">
        <v>4.1353809999999998</v>
      </c>
      <c r="J1373" t="s">
        <v>74</v>
      </c>
      <c r="L1373" s="912">
        <v>37</v>
      </c>
      <c r="M1373">
        <v>30</v>
      </c>
      <c r="N1373" s="912">
        <v>1.2333333333333334</v>
      </c>
      <c r="O1373" t="s">
        <v>127</v>
      </c>
      <c r="P1373" t="s">
        <v>470</v>
      </c>
      <c r="Q1373" t="s">
        <v>127</v>
      </c>
      <c r="R1373">
        <v>181</v>
      </c>
      <c r="AC1373" s="784">
        <v>48.85661003487072</v>
      </c>
    </row>
    <row r="1374" spans="1:29" x14ac:dyDescent="0.2">
      <c r="A1374">
        <v>65219</v>
      </c>
      <c r="B1374" t="s">
        <v>2686</v>
      </c>
      <c r="C1374" s="783">
        <v>45291</v>
      </c>
      <c r="D1374">
        <v>2023</v>
      </c>
      <c r="E1374" t="s">
        <v>1</v>
      </c>
      <c r="F1374" t="s">
        <v>33</v>
      </c>
      <c r="G1374" s="912">
        <v>38.613601000000003</v>
      </c>
      <c r="H1374" s="912">
        <v>-78.677100999999993</v>
      </c>
      <c r="I1374" s="912">
        <v>4.1500399999999997</v>
      </c>
      <c r="J1374" t="s">
        <v>74</v>
      </c>
      <c r="K1374" t="s">
        <v>485</v>
      </c>
      <c r="L1374" s="912">
        <v>39.423839999999998</v>
      </c>
      <c r="M1374">
        <v>31.36</v>
      </c>
      <c r="N1374" s="912">
        <v>1.2571377551020408</v>
      </c>
      <c r="O1374" t="s">
        <v>127</v>
      </c>
      <c r="P1374" t="s">
        <v>470</v>
      </c>
      <c r="Q1374" t="s">
        <v>127</v>
      </c>
      <c r="R1374">
        <v>180</v>
      </c>
      <c r="AC1374" s="784"/>
    </row>
    <row r="1375" spans="1:29" x14ac:dyDescent="0.2">
      <c r="A1375">
        <v>64853</v>
      </c>
      <c r="B1375" t="s">
        <v>2685</v>
      </c>
      <c r="C1375" s="783">
        <v>45137</v>
      </c>
      <c r="D1375">
        <v>2023</v>
      </c>
      <c r="E1375" t="s">
        <v>1</v>
      </c>
      <c r="F1375" t="s">
        <v>266</v>
      </c>
      <c r="G1375" s="912">
        <v>39.071829999999999</v>
      </c>
      <c r="H1375" s="912">
        <v>-83.796099999999996</v>
      </c>
      <c r="I1375" s="912">
        <v>4.0408020000000002</v>
      </c>
      <c r="J1375" t="s">
        <v>74</v>
      </c>
      <c r="K1375" t="s">
        <v>479</v>
      </c>
      <c r="L1375" s="912">
        <v>43</v>
      </c>
      <c r="M1375">
        <v>35</v>
      </c>
      <c r="N1375" s="912">
        <v>1.2285714285714286</v>
      </c>
      <c r="O1375" t="s">
        <v>127</v>
      </c>
      <c r="P1375" t="s">
        <v>470</v>
      </c>
      <c r="Q1375" t="s">
        <v>127</v>
      </c>
      <c r="R1375">
        <v>180</v>
      </c>
      <c r="AA1375">
        <v>46.76</v>
      </c>
      <c r="AB1375">
        <v>30.69</v>
      </c>
      <c r="AC1375" s="784">
        <v>31.679277850877224</v>
      </c>
    </row>
    <row r="1376" spans="1:29" x14ac:dyDescent="0.2">
      <c r="A1376">
        <v>65630</v>
      </c>
      <c r="B1376" t="s">
        <v>2684</v>
      </c>
      <c r="C1376" s="783">
        <v>45260</v>
      </c>
      <c r="D1376">
        <v>2023</v>
      </c>
      <c r="E1376" t="s">
        <v>73</v>
      </c>
      <c r="F1376" t="s">
        <v>263</v>
      </c>
      <c r="G1376" s="912">
        <v>35.574741000000003</v>
      </c>
      <c r="H1376" s="912">
        <v>-86.458391000000006</v>
      </c>
      <c r="I1376" s="912">
        <v>4.2829519999999999</v>
      </c>
      <c r="J1376" t="s">
        <v>74</v>
      </c>
      <c r="K1376" t="s">
        <v>485</v>
      </c>
      <c r="L1376" s="912">
        <v>49.128</v>
      </c>
      <c r="M1376">
        <v>35</v>
      </c>
      <c r="N1376" s="912">
        <v>1.4036571428571429</v>
      </c>
      <c r="O1376" t="s">
        <v>127</v>
      </c>
      <c r="P1376" t="s">
        <v>470</v>
      </c>
      <c r="Q1376" t="s">
        <v>127</v>
      </c>
      <c r="R1376">
        <v>180</v>
      </c>
      <c r="AC1376" s="784"/>
    </row>
    <row r="1377" spans="1:29" x14ac:dyDescent="0.2">
      <c r="A1377">
        <v>66358</v>
      </c>
      <c r="B1377" t="s">
        <v>2683</v>
      </c>
      <c r="C1377" s="783">
        <v>45291</v>
      </c>
      <c r="D1377">
        <v>2023</v>
      </c>
      <c r="E1377" t="s">
        <v>73</v>
      </c>
      <c r="F1377" t="s">
        <v>52</v>
      </c>
      <c r="G1377" s="912">
        <v>36.524980999999997</v>
      </c>
      <c r="H1377" s="912">
        <v>-78.284340999999998</v>
      </c>
      <c r="I1377" s="912">
        <v>4.3890180000000001</v>
      </c>
      <c r="J1377" t="s">
        <v>74</v>
      </c>
      <c r="K1377" t="s">
        <v>479</v>
      </c>
      <c r="L1377" s="912">
        <v>47</v>
      </c>
      <c r="M1377">
        <v>35</v>
      </c>
      <c r="N1377" s="912">
        <v>1.3428571428571427</v>
      </c>
      <c r="O1377" t="s">
        <v>127</v>
      </c>
      <c r="P1377" t="s">
        <v>470</v>
      </c>
      <c r="Q1377" t="s">
        <v>127</v>
      </c>
      <c r="R1377">
        <v>180</v>
      </c>
      <c r="AC1377" s="784"/>
    </row>
    <row r="1378" spans="1:29" x14ac:dyDescent="0.2">
      <c r="A1378">
        <v>65058</v>
      </c>
      <c r="B1378" t="s">
        <v>2682</v>
      </c>
      <c r="C1378" s="783">
        <v>44957</v>
      </c>
      <c r="D1378">
        <v>2023</v>
      </c>
      <c r="E1378" t="s">
        <v>11</v>
      </c>
      <c r="F1378" t="s">
        <v>11</v>
      </c>
      <c r="G1378" s="912">
        <v>21.420069999999999</v>
      </c>
      <c r="H1378" s="912">
        <v>-157.971</v>
      </c>
      <c r="I1378" s="912">
        <v>5.12723</v>
      </c>
      <c r="J1378" t="s">
        <v>74</v>
      </c>
      <c r="K1378" t="s">
        <v>479</v>
      </c>
      <c r="L1378" s="912"/>
      <c r="M1378">
        <v>36</v>
      </c>
      <c r="N1378" s="912"/>
      <c r="O1378" t="s">
        <v>127</v>
      </c>
      <c r="P1378" t="s">
        <v>470</v>
      </c>
      <c r="Q1378" t="s">
        <v>127</v>
      </c>
      <c r="R1378">
        <v>180</v>
      </c>
      <c r="S1378" t="s">
        <v>582</v>
      </c>
      <c r="T1378" t="s">
        <v>1205</v>
      </c>
      <c r="U1378" t="s">
        <v>2970</v>
      </c>
      <c r="V1378">
        <v>2023</v>
      </c>
      <c r="W1378">
        <v>36</v>
      </c>
      <c r="X1378">
        <v>144</v>
      </c>
      <c r="AC1378" s="784"/>
    </row>
    <row r="1379" spans="1:29" x14ac:dyDescent="0.2">
      <c r="A1379">
        <v>62771</v>
      </c>
      <c r="B1379" t="s">
        <v>2679</v>
      </c>
      <c r="C1379" s="783">
        <v>45260</v>
      </c>
      <c r="D1379">
        <v>2023</v>
      </c>
      <c r="E1379" t="s">
        <v>6</v>
      </c>
      <c r="F1379" t="s">
        <v>269</v>
      </c>
      <c r="G1379" s="912">
        <v>41.55742</v>
      </c>
      <c r="H1379" s="912">
        <v>-71.507300000000001</v>
      </c>
      <c r="I1379" s="912">
        <v>3.8898489999999999</v>
      </c>
      <c r="J1379" t="s">
        <v>74</v>
      </c>
      <c r="K1379" t="s">
        <v>479</v>
      </c>
      <c r="L1379" s="912">
        <v>50.69</v>
      </c>
      <c r="M1379">
        <v>40</v>
      </c>
      <c r="N1379" s="912">
        <v>1.26725</v>
      </c>
      <c r="O1379" t="s">
        <v>486</v>
      </c>
      <c r="P1379" t="s">
        <v>486</v>
      </c>
      <c r="Q1379" t="s">
        <v>62</v>
      </c>
      <c r="R1379">
        <v>180</v>
      </c>
      <c r="AC1379" s="784"/>
    </row>
    <row r="1380" spans="1:29" x14ac:dyDescent="0.2">
      <c r="A1380">
        <v>66024</v>
      </c>
      <c r="B1380" t="s">
        <v>2678</v>
      </c>
      <c r="C1380" s="783">
        <v>45291</v>
      </c>
      <c r="D1380">
        <v>2023</v>
      </c>
      <c r="E1380" t="s">
        <v>73</v>
      </c>
      <c r="F1380" t="s">
        <v>35</v>
      </c>
      <c r="G1380" s="912">
        <v>33.126559999999998</v>
      </c>
      <c r="H1380" s="912">
        <v>-81.999399999999994</v>
      </c>
      <c r="I1380" s="912">
        <v>4.6614630000000004</v>
      </c>
      <c r="J1380" t="s">
        <v>74</v>
      </c>
      <c r="K1380" t="s">
        <v>479</v>
      </c>
      <c r="L1380" s="912">
        <v>56</v>
      </c>
      <c r="M1380">
        <v>40</v>
      </c>
      <c r="N1380" s="912">
        <v>1.4</v>
      </c>
      <c r="O1380" t="s">
        <v>127</v>
      </c>
      <c r="P1380" t="s">
        <v>470</v>
      </c>
      <c r="Q1380" t="s">
        <v>127</v>
      </c>
      <c r="R1380" t="s">
        <v>62</v>
      </c>
      <c r="AA1380">
        <v>48.4</v>
      </c>
      <c r="AB1380">
        <v>33.909999999999997</v>
      </c>
      <c r="AC1380" s="784"/>
    </row>
    <row r="1381" spans="1:29" x14ac:dyDescent="0.2">
      <c r="A1381">
        <v>66418</v>
      </c>
      <c r="B1381" t="s">
        <v>2681</v>
      </c>
      <c r="C1381" s="783">
        <v>45107</v>
      </c>
      <c r="D1381">
        <v>2023</v>
      </c>
      <c r="E1381" t="s">
        <v>73</v>
      </c>
      <c r="F1381" t="s">
        <v>35</v>
      </c>
      <c r="G1381" s="912">
        <v>34.052039999999998</v>
      </c>
      <c r="H1381" s="912">
        <v>-82.722200000000001</v>
      </c>
      <c r="I1381" s="912">
        <v>4.6035120000000003</v>
      </c>
      <c r="J1381" t="s">
        <v>74</v>
      </c>
      <c r="K1381" t="s">
        <v>479</v>
      </c>
      <c r="L1381" s="912">
        <v>56.290949999999995</v>
      </c>
      <c r="M1381">
        <v>40</v>
      </c>
      <c r="N1381" s="912">
        <v>1.4072737499999999</v>
      </c>
      <c r="O1381" t="s">
        <v>127</v>
      </c>
      <c r="P1381" t="s">
        <v>470</v>
      </c>
      <c r="Q1381" t="s">
        <v>127</v>
      </c>
      <c r="R1381">
        <v>180</v>
      </c>
      <c r="AC1381" s="784"/>
    </row>
    <row r="1382" spans="1:29" x14ac:dyDescent="0.2">
      <c r="A1382">
        <v>66569</v>
      </c>
      <c r="B1382" t="s">
        <v>2680</v>
      </c>
      <c r="C1382" s="783">
        <v>45107</v>
      </c>
      <c r="D1382">
        <v>2023</v>
      </c>
      <c r="E1382" t="s">
        <v>72</v>
      </c>
      <c r="F1382" t="s">
        <v>261</v>
      </c>
      <c r="G1382" s="912">
        <v>42.905150999999996</v>
      </c>
      <c r="H1382" s="912">
        <v>-115.182451</v>
      </c>
      <c r="I1382" s="912">
        <v>4.7698679999999998</v>
      </c>
      <c r="J1382" t="s">
        <v>74</v>
      </c>
      <c r="K1382" t="s">
        <v>479</v>
      </c>
      <c r="L1382" s="912">
        <v>54</v>
      </c>
      <c r="M1382">
        <v>40</v>
      </c>
      <c r="N1382" s="912">
        <v>1.35</v>
      </c>
      <c r="O1382" t="s">
        <v>127</v>
      </c>
      <c r="P1382" t="s">
        <v>470</v>
      </c>
      <c r="Q1382" t="s">
        <v>127</v>
      </c>
      <c r="R1382">
        <v>180</v>
      </c>
      <c r="AC1382" s="784">
        <v>31.560653666886157</v>
      </c>
    </row>
    <row r="1383" spans="1:29" x14ac:dyDescent="0.2">
      <c r="A1383">
        <v>66855</v>
      </c>
      <c r="B1383" t="s">
        <v>2677</v>
      </c>
      <c r="C1383" s="783">
        <v>45291</v>
      </c>
      <c r="D1383">
        <v>2023</v>
      </c>
      <c r="E1383" t="s">
        <v>6</v>
      </c>
      <c r="F1383" t="s">
        <v>269</v>
      </c>
      <c r="G1383" s="912">
        <v>41.634180999999998</v>
      </c>
      <c r="H1383" s="912">
        <v>-71.634040999999996</v>
      </c>
      <c r="I1383" s="912">
        <v>3.8907780000000001</v>
      </c>
      <c r="J1383" t="s">
        <v>74</v>
      </c>
      <c r="K1383" t="s">
        <v>479</v>
      </c>
      <c r="L1383" s="912">
        <v>55.157420000000002</v>
      </c>
      <c r="M1383">
        <v>40.6</v>
      </c>
      <c r="N1383" s="912">
        <v>1.3585571428571428</v>
      </c>
      <c r="O1383" t="s">
        <v>127</v>
      </c>
      <c r="P1383" t="s">
        <v>470</v>
      </c>
      <c r="Q1383" t="s">
        <v>127</v>
      </c>
      <c r="R1383">
        <v>180</v>
      </c>
      <c r="AC1383" s="784"/>
    </row>
    <row r="1384" spans="1:29" x14ac:dyDescent="0.2">
      <c r="A1384">
        <v>64136</v>
      </c>
      <c r="B1384" t="s">
        <v>2676</v>
      </c>
      <c r="C1384" s="783">
        <v>45016</v>
      </c>
      <c r="D1384">
        <v>2023</v>
      </c>
      <c r="E1384" t="s">
        <v>1</v>
      </c>
      <c r="F1384" t="s">
        <v>33</v>
      </c>
      <c r="G1384" s="912">
        <v>36.941490999999999</v>
      </c>
      <c r="H1384" s="912">
        <v>-79.205111000000002</v>
      </c>
      <c r="I1384" s="912">
        <v>4.3485639999999997</v>
      </c>
      <c r="J1384" t="s">
        <v>74</v>
      </c>
      <c r="K1384" t="s">
        <v>479</v>
      </c>
      <c r="L1384" s="912">
        <v>59.2</v>
      </c>
      <c r="M1384">
        <v>42</v>
      </c>
      <c r="N1384" s="912">
        <v>1.4095238095238096</v>
      </c>
      <c r="O1384" t="s">
        <v>127</v>
      </c>
      <c r="P1384" t="s">
        <v>470</v>
      </c>
      <c r="Q1384" t="s">
        <v>127</v>
      </c>
      <c r="R1384">
        <v>180</v>
      </c>
      <c r="AA1384">
        <v>74.16</v>
      </c>
      <c r="AB1384">
        <v>53.46</v>
      </c>
      <c r="AC1384" s="784"/>
    </row>
    <row r="1385" spans="1:29" x14ac:dyDescent="0.2">
      <c r="A1385">
        <v>61446</v>
      </c>
      <c r="B1385" t="s">
        <v>2675</v>
      </c>
      <c r="C1385" s="783">
        <v>45077</v>
      </c>
      <c r="D1385">
        <v>2023</v>
      </c>
      <c r="E1385" t="s">
        <v>7</v>
      </c>
      <c r="F1385" t="s">
        <v>28</v>
      </c>
      <c r="G1385" s="912">
        <v>34.834940000000003</v>
      </c>
      <c r="H1385" s="912">
        <v>-118.551</v>
      </c>
      <c r="I1385" s="912">
        <v>5.7571099999999999</v>
      </c>
      <c r="J1385" t="s">
        <v>74</v>
      </c>
      <c r="K1385" t="s">
        <v>479</v>
      </c>
      <c r="L1385" s="912">
        <v>60.57692307692308</v>
      </c>
      <c r="M1385">
        <v>45</v>
      </c>
      <c r="N1385" s="912">
        <v>1.3461538461538463</v>
      </c>
      <c r="O1385" t="s">
        <v>127</v>
      </c>
      <c r="P1385" t="s">
        <v>470</v>
      </c>
      <c r="Q1385" t="s">
        <v>127</v>
      </c>
      <c r="R1385">
        <v>180</v>
      </c>
      <c r="S1385" t="s">
        <v>582</v>
      </c>
      <c r="U1385" t="s">
        <v>2970</v>
      </c>
      <c r="V1385">
        <v>2023</v>
      </c>
      <c r="W1385">
        <v>8.5714285714285712</v>
      </c>
      <c r="X1385">
        <v>34.285714285714285</v>
      </c>
      <c r="AC1385" s="784">
        <v>20.486293194094078</v>
      </c>
    </row>
    <row r="1386" spans="1:29" x14ac:dyDescent="0.2">
      <c r="A1386">
        <v>65405</v>
      </c>
      <c r="B1386" t="s">
        <v>2674</v>
      </c>
      <c r="C1386" s="783">
        <v>45291</v>
      </c>
      <c r="D1386">
        <v>2023</v>
      </c>
      <c r="E1386" t="s">
        <v>4</v>
      </c>
      <c r="F1386" t="s">
        <v>31</v>
      </c>
      <c r="G1386" s="912">
        <v>44.454830000000001</v>
      </c>
      <c r="H1386" s="912">
        <v>-93.021199999999993</v>
      </c>
      <c r="I1386" s="912">
        <v>3.773784</v>
      </c>
      <c r="J1386" t="s">
        <v>74</v>
      </c>
      <c r="K1386" t="s">
        <v>479</v>
      </c>
      <c r="L1386" s="912">
        <v>54.6</v>
      </c>
      <c r="M1386">
        <v>45</v>
      </c>
      <c r="N1386" s="912">
        <v>1.2133333333333334</v>
      </c>
      <c r="O1386" t="s">
        <v>127</v>
      </c>
      <c r="P1386" t="s">
        <v>470</v>
      </c>
      <c r="Q1386" t="s">
        <v>127</v>
      </c>
      <c r="R1386" t="s">
        <v>62</v>
      </c>
      <c r="AA1386">
        <v>55.49</v>
      </c>
      <c r="AB1386">
        <v>40.450000000000003</v>
      </c>
      <c r="AC1386" s="784"/>
    </row>
    <row r="1387" spans="1:29" x14ac:dyDescent="0.2">
      <c r="A1387">
        <v>66620</v>
      </c>
      <c r="B1387" t="s">
        <v>2673</v>
      </c>
      <c r="C1387" s="783">
        <v>45199</v>
      </c>
      <c r="D1387">
        <v>2023</v>
      </c>
      <c r="E1387" t="s">
        <v>7</v>
      </c>
      <c r="F1387" t="s">
        <v>28</v>
      </c>
      <c r="G1387" s="912">
        <v>35.014291</v>
      </c>
      <c r="H1387" s="912">
        <v>-117.56002100000001</v>
      </c>
      <c r="I1387" s="912">
        <v>5.9509809999999996</v>
      </c>
      <c r="J1387" t="s">
        <v>74</v>
      </c>
      <c r="K1387" t="s">
        <v>479</v>
      </c>
      <c r="L1387" s="912">
        <v>67.900000000000006</v>
      </c>
      <c r="M1387">
        <v>48</v>
      </c>
      <c r="N1387" s="912">
        <v>1.4145833333333335</v>
      </c>
      <c r="O1387" t="s">
        <v>127</v>
      </c>
      <c r="P1387" t="s">
        <v>470</v>
      </c>
      <c r="Q1387" t="s">
        <v>127</v>
      </c>
      <c r="R1387">
        <v>180</v>
      </c>
      <c r="S1387" t="s">
        <v>582</v>
      </c>
      <c r="T1387" t="s">
        <v>97</v>
      </c>
      <c r="U1387" t="s">
        <v>2970</v>
      </c>
      <c r="V1387">
        <v>2023</v>
      </c>
      <c r="W1387">
        <v>40</v>
      </c>
      <c r="X1387">
        <v>160</v>
      </c>
      <c r="AC1387" s="784"/>
    </row>
    <row r="1388" spans="1:29" x14ac:dyDescent="0.2">
      <c r="A1388">
        <v>67024</v>
      </c>
      <c r="B1388" t="s">
        <v>2672</v>
      </c>
      <c r="C1388" s="783">
        <v>45260</v>
      </c>
      <c r="D1388">
        <v>2023</v>
      </c>
      <c r="E1388" t="s">
        <v>2</v>
      </c>
      <c r="F1388" t="s">
        <v>15</v>
      </c>
      <c r="G1388" s="912">
        <v>31.8932</v>
      </c>
      <c r="H1388" s="912">
        <v>-96.875100000000003</v>
      </c>
      <c r="I1388" s="912">
        <v>4.7332590000000003</v>
      </c>
      <c r="J1388" t="s">
        <v>74</v>
      </c>
      <c r="K1388" t="s">
        <v>479</v>
      </c>
      <c r="L1388" s="912">
        <v>60.26</v>
      </c>
      <c r="M1388">
        <v>49.6</v>
      </c>
      <c r="N1388" s="912">
        <v>1.2149193548387096</v>
      </c>
      <c r="O1388" t="s">
        <v>127</v>
      </c>
      <c r="P1388" t="s">
        <v>470</v>
      </c>
      <c r="Q1388" t="s">
        <v>127</v>
      </c>
      <c r="R1388">
        <v>181</v>
      </c>
      <c r="AA1388">
        <v>40.57</v>
      </c>
      <c r="AB1388">
        <v>24.5</v>
      </c>
      <c r="AC1388" s="784"/>
    </row>
    <row r="1389" spans="1:29" x14ac:dyDescent="0.2">
      <c r="A1389">
        <v>65066</v>
      </c>
      <c r="B1389" t="s">
        <v>2668</v>
      </c>
      <c r="C1389" s="783">
        <v>45169</v>
      </c>
      <c r="D1389">
        <v>2023</v>
      </c>
      <c r="E1389" t="s">
        <v>4</v>
      </c>
      <c r="F1389" t="s">
        <v>31</v>
      </c>
      <c r="G1389" s="912">
        <v>46.281830999999997</v>
      </c>
      <c r="H1389" s="912">
        <v>-96.032409999999999</v>
      </c>
      <c r="I1389" s="912">
        <v>3.7602829999999998</v>
      </c>
      <c r="J1389" t="s">
        <v>74</v>
      </c>
      <c r="K1389" t="s">
        <v>479</v>
      </c>
      <c r="L1389" s="912">
        <v>58</v>
      </c>
      <c r="M1389">
        <v>49.9</v>
      </c>
      <c r="N1389" s="912">
        <v>1.1623246492985972</v>
      </c>
      <c r="O1389" t="s">
        <v>486</v>
      </c>
      <c r="P1389" t="s">
        <v>486</v>
      </c>
      <c r="Q1389">
        <v>30</v>
      </c>
      <c r="R1389">
        <v>180</v>
      </c>
      <c r="AA1389">
        <v>44.06</v>
      </c>
      <c r="AB1389">
        <v>27.99</v>
      </c>
      <c r="AC1389" s="784"/>
    </row>
    <row r="1390" spans="1:29" x14ac:dyDescent="0.2">
      <c r="A1390">
        <v>65302</v>
      </c>
      <c r="B1390" t="s">
        <v>2671</v>
      </c>
      <c r="C1390" s="783">
        <v>45077</v>
      </c>
      <c r="D1390">
        <v>2023</v>
      </c>
      <c r="E1390" t="s">
        <v>1</v>
      </c>
      <c r="F1390" t="s">
        <v>266</v>
      </c>
      <c r="G1390" s="912">
        <v>39.419541000000002</v>
      </c>
      <c r="H1390" s="912">
        <v>-82.965401</v>
      </c>
      <c r="I1390" s="912">
        <v>3.9728129999999999</v>
      </c>
      <c r="J1390" t="s">
        <v>74</v>
      </c>
      <c r="K1390" t="s">
        <v>479</v>
      </c>
      <c r="L1390" s="912">
        <v>68</v>
      </c>
      <c r="M1390">
        <v>49.9</v>
      </c>
      <c r="N1390" s="912">
        <v>1.3627254509018036</v>
      </c>
      <c r="O1390" t="s">
        <v>127</v>
      </c>
      <c r="P1390" t="s">
        <v>470</v>
      </c>
      <c r="Q1390" t="s">
        <v>127</v>
      </c>
      <c r="R1390">
        <v>180</v>
      </c>
      <c r="AC1390" s="784"/>
    </row>
    <row r="1391" spans="1:29" x14ac:dyDescent="0.2">
      <c r="A1391">
        <v>66249</v>
      </c>
      <c r="B1391" t="s">
        <v>2669</v>
      </c>
      <c r="C1391" s="783">
        <v>45291</v>
      </c>
      <c r="D1391">
        <v>2023</v>
      </c>
      <c r="E1391" t="s">
        <v>1</v>
      </c>
      <c r="F1391" t="s">
        <v>266</v>
      </c>
      <c r="G1391" s="912">
        <v>41.091709999999999</v>
      </c>
      <c r="H1391" s="912">
        <v>-84.2744</v>
      </c>
      <c r="I1391" s="912">
        <v>3.8545820000000002</v>
      </c>
      <c r="J1391" t="s">
        <v>74</v>
      </c>
      <c r="K1391" t="s">
        <v>479</v>
      </c>
      <c r="L1391" s="912">
        <v>72</v>
      </c>
      <c r="M1391">
        <v>49.9</v>
      </c>
      <c r="N1391" s="912">
        <v>1.4428857715430863</v>
      </c>
      <c r="O1391" t="s">
        <v>127</v>
      </c>
      <c r="P1391" t="s">
        <v>470</v>
      </c>
      <c r="Q1391" t="s">
        <v>127</v>
      </c>
      <c r="R1391">
        <v>180</v>
      </c>
      <c r="AC1391" s="784"/>
    </row>
    <row r="1392" spans="1:29" x14ac:dyDescent="0.2">
      <c r="A1392">
        <v>66250</v>
      </c>
      <c r="B1392" t="s">
        <v>2670</v>
      </c>
      <c r="C1392" s="783">
        <v>45291</v>
      </c>
      <c r="D1392">
        <v>2023</v>
      </c>
      <c r="E1392" t="s">
        <v>1</v>
      </c>
      <c r="F1392" t="s">
        <v>266</v>
      </c>
      <c r="G1392" s="912">
        <v>41.092300000000002</v>
      </c>
      <c r="H1392" s="912">
        <v>-84.725700000000003</v>
      </c>
      <c r="I1392" s="912">
        <v>3.8632209999999998</v>
      </c>
      <c r="J1392" t="s">
        <v>74</v>
      </c>
      <c r="K1392" t="s">
        <v>479</v>
      </c>
      <c r="L1392" s="912">
        <v>72</v>
      </c>
      <c r="M1392">
        <v>49.9</v>
      </c>
      <c r="N1392" s="912">
        <v>1.4428857715430863</v>
      </c>
      <c r="O1392" t="s">
        <v>127</v>
      </c>
      <c r="P1392" t="s">
        <v>470</v>
      </c>
      <c r="Q1392" t="s">
        <v>127</v>
      </c>
      <c r="R1392" t="s">
        <v>62</v>
      </c>
      <c r="AC1392" s="784"/>
    </row>
    <row r="1393" spans="1:29" x14ac:dyDescent="0.2">
      <c r="A1393">
        <v>63827</v>
      </c>
      <c r="B1393" t="s">
        <v>2661</v>
      </c>
      <c r="C1393" s="783">
        <v>45230</v>
      </c>
      <c r="D1393">
        <v>2023</v>
      </c>
      <c r="E1393" t="s">
        <v>73</v>
      </c>
      <c r="F1393" t="s">
        <v>52</v>
      </c>
      <c r="G1393" s="912">
        <v>36.268009999999997</v>
      </c>
      <c r="H1393" s="912">
        <v>-80.821899999999999</v>
      </c>
      <c r="I1393" s="912">
        <v>4.3845729999999996</v>
      </c>
      <c r="J1393" t="s">
        <v>74</v>
      </c>
      <c r="K1393" t="s">
        <v>479</v>
      </c>
      <c r="L1393" s="912">
        <v>69.923249999999996</v>
      </c>
      <c r="M1393">
        <v>50</v>
      </c>
      <c r="N1393" s="912">
        <v>1.3984649999999998</v>
      </c>
      <c r="O1393" t="s">
        <v>127</v>
      </c>
      <c r="P1393" t="s">
        <v>470</v>
      </c>
      <c r="Q1393" t="s">
        <v>127</v>
      </c>
      <c r="R1393">
        <v>180</v>
      </c>
      <c r="AC1393" s="784"/>
    </row>
    <row r="1394" spans="1:29" x14ac:dyDescent="0.2">
      <c r="A1394">
        <v>64995</v>
      </c>
      <c r="B1394" t="s">
        <v>2665</v>
      </c>
      <c r="C1394" s="783">
        <v>45291</v>
      </c>
      <c r="D1394">
        <v>2023</v>
      </c>
      <c r="E1394" t="s">
        <v>4</v>
      </c>
      <c r="F1394" t="s">
        <v>417</v>
      </c>
      <c r="G1394" s="912">
        <v>42.741670999999997</v>
      </c>
      <c r="H1394" s="912">
        <v>-90.921481</v>
      </c>
      <c r="I1394" s="912">
        <v>3.8480840000000001</v>
      </c>
      <c r="J1394" t="s">
        <v>74</v>
      </c>
      <c r="K1394" t="s">
        <v>479</v>
      </c>
      <c r="L1394" s="912">
        <v>65.561599999999999</v>
      </c>
      <c r="M1394">
        <v>50</v>
      </c>
      <c r="N1394" s="912">
        <v>1.311232</v>
      </c>
      <c r="O1394" t="s">
        <v>127</v>
      </c>
      <c r="P1394" t="s">
        <v>470</v>
      </c>
      <c r="Q1394" t="s">
        <v>127</v>
      </c>
      <c r="R1394">
        <v>180</v>
      </c>
      <c r="AA1394">
        <v>66.989999999999995</v>
      </c>
      <c r="AB1394">
        <v>42.11</v>
      </c>
      <c r="AC1394" s="784"/>
    </row>
    <row r="1395" spans="1:29" x14ac:dyDescent="0.2">
      <c r="A1395">
        <v>64997</v>
      </c>
      <c r="B1395" t="s">
        <v>2664</v>
      </c>
      <c r="C1395" s="783">
        <v>45291</v>
      </c>
      <c r="D1395">
        <v>2023</v>
      </c>
      <c r="E1395" t="s">
        <v>4</v>
      </c>
      <c r="F1395" t="s">
        <v>417</v>
      </c>
      <c r="G1395" s="912">
        <v>42.665849999999999</v>
      </c>
      <c r="H1395" s="912">
        <v>-89.371799999999993</v>
      </c>
      <c r="I1395" s="912">
        <v>3.826711</v>
      </c>
      <c r="J1395" t="s">
        <v>74</v>
      </c>
      <c r="K1395" t="s">
        <v>479</v>
      </c>
      <c r="L1395" s="912">
        <v>64.542400000000001</v>
      </c>
      <c r="M1395">
        <v>50</v>
      </c>
      <c r="N1395" s="912">
        <v>1.290848</v>
      </c>
      <c r="O1395" t="s">
        <v>127</v>
      </c>
      <c r="P1395" t="s">
        <v>470</v>
      </c>
      <c r="Q1395" t="s">
        <v>127</v>
      </c>
      <c r="R1395" t="s">
        <v>62</v>
      </c>
      <c r="AA1395">
        <v>59.67</v>
      </c>
      <c r="AB1395">
        <v>43.45</v>
      </c>
      <c r="AC1395" s="784"/>
    </row>
    <row r="1396" spans="1:29" x14ac:dyDescent="0.2">
      <c r="A1396">
        <v>65001</v>
      </c>
      <c r="B1396" t="s">
        <v>2663</v>
      </c>
      <c r="C1396" s="783">
        <v>45291</v>
      </c>
      <c r="D1396">
        <v>2023</v>
      </c>
      <c r="E1396" t="s">
        <v>4</v>
      </c>
      <c r="F1396" t="s">
        <v>417</v>
      </c>
      <c r="G1396" s="912">
        <v>43.495260999999999</v>
      </c>
      <c r="H1396" s="912">
        <v>-88.772991000000005</v>
      </c>
      <c r="I1396" s="912">
        <v>3.75881</v>
      </c>
      <c r="J1396" t="s">
        <v>74</v>
      </c>
      <c r="K1396" t="s">
        <v>479</v>
      </c>
      <c r="L1396" s="912">
        <v>65.499200000000002</v>
      </c>
      <c r="M1396">
        <v>50</v>
      </c>
      <c r="N1396" s="912">
        <v>1.309984</v>
      </c>
      <c r="O1396" t="s">
        <v>127</v>
      </c>
      <c r="P1396" t="s">
        <v>470</v>
      </c>
      <c r="Q1396" t="s">
        <v>127</v>
      </c>
      <c r="R1396">
        <v>180</v>
      </c>
      <c r="AA1396">
        <v>65.41</v>
      </c>
      <c r="AB1396">
        <v>47.29</v>
      </c>
      <c r="AC1396" s="784"/>
    </row>
    <row r="1397" spans="1:29" x14ac:dyDescent="0.2">
      <c r="A1397">
        <v>65820</v>
      </c>
      <c r="B1397" t="s">
        <v>2662</v>
      </c>
      <c r="C1397" s="783">
        <v>45199</v>
      </c>
      <c r="D1397">
        <v>2023</v>
      </c>
      <c r="E1397" t="s">
        <v>7</v>
      </c>
      <c r="F1397" t="s">
        <v>28</v>
      </c>
      <c r="G1397" s="912">
        <v>33.081831000000001</v>
      </c>
      <c r="H1397" s="912">
        <v>-116.08523099999999</v>
      </c>
      <c r="I1397" s="912">
        <v>5.8673929999999999</v>
      </c>
      <c r="J1397" t="s">
        <v>74</v>
      </c>
      <c r="K1397" t="s">
        <v>479</v>
      </c>
      <c r="L1397" s="912">
        <v>66.258399999999995</v>
      </c>
      <c r="M1397">
        <v>50</v>
      </c>
      <c r="N1397" s="912">
        <v>1.3251679999999999</v>
      </c>
      <c r="O1397" t="s">
        <v>127</v>
      </c>
      <c r="P1397" t="s">
        <v>470</v>
      </c>
      <c r="Q1397" t="s">
        <v>127</v>
      </c>
      <c r="R1397">
        <v>180</v>
      </c>
      <c r="S1397" t="s">
        <v>582</v>
      </c>
      <c r="U1397" t="s">
        <v>2970</v>
      </c>
      <c r="V1397">
        <v>2023</v>
      </c>
      <c r="W1397">
        <v>50</v>
      </c>
      <c r="X1397">
        <v>200</v>
      </c>
      <c r="AC1397" s="784"/>
    </row>
    <row r="1398" spans="1:29" x14ac:dyDescent="0.2">
      <c r="A1398">
        <v>66163</v>
      </c>
      <c r="B1398" t="s">
        <v>2667</v>
      </c>
      <c r="C1398" s="783">
        <v>45137</v>
      </c>
      <c r="D1398">
        <v>2023</v>
      </c>
      <c r="E1398" t="s">
        <v>72</v>
      </c>
      <c r="F1398" t="s">
        <v>13</v>
      </c>
      <c r="G1398" s="912">
        <v>36.316749999999999</v>
      </c>
      <c r="H1398" s="912">
        <v>-107.27800000000001</v>
      </c>
      <c r="I1398" s="912">
        <v>5.3656290000000002</v>
      </c>
      <c r="J1398" t="s">
        <v>74</v>
      </c>
      <c r="K1398" t="s">
        <v>479</v>
      </c>
      <c r="L1398" s="912">
        <v>62.5</v>
      </c>
      <c r="M1398">
        <v>50</v>
      </c>
      <c r="N1398" s="912">
        <v>1.25</v>
      </c>
      <c r="O1398" t="s">
        <v>127</v>
      </c>
      <c r="P1398" t="s">
        <v>470</v>
      </c>
      <c r="Q1398" t="s">
        <v>127</v>
      </c>
      <c r="R1398" t="s">
        <v>62</v>
      </c>
      <c r="S1398" t="s">
        <v>582</v>
      </c>
      <c r="T1398" t="s">
        <v>1205</v>
      </c>
      <c r="U1398" t="s">
        <v>2970</v>
      </c>
      <c r="V1398">
        <v>2023</v>
      </c>
      <c r="W1398">
        <v>20</v>
      </c>
      <c r="X1398">
        <v>80</v>
      </c>
      <c r="AC1398" s="784">
        <v>16.958938436365813</v>
      </c>
    </row>
    <row r="1399" spans="1:29" x14ac:dyDescent="0.2">
      <c r="A1399">
        <v>66287</v>
      </c>
      <c r="B1399" t="s">
        <v>2666</v>
      </c>
      <c r="C1399" s="783">
        <v>45169</v>
      </c>
      <c r="D1399">
        <v>2023</v>
      </c>
      <c r="E1399" t="s">
        <v>72</v>
      </c>
      <c r="F1399" t="s">
        <v>13</v>
      </c>
      <c r="G1399" s="912">
        <v>35.370899999999999</v>
      </c>
      <c r="H1399" s="912">
        <v>-106.854</v>
      </c>
      <c r="I1399" s="912">
        <v>5.5539019999999999</v>
      </c>
      <c r="J1399" t="s">
        <v>74</v>
      </c>
      <c r="K1399" t="s">
        <v>479</v>
      </c>
      <c r="L1399" s="912">
        <v>60</v>
      </c>
      <c r="M1399">
        <v>50</v>
      </c>
      <c r="N1399" s="912">
        <v>1.2</v>
      </c>
      <c r="O1399" t="s">
        <v>127</v>
      </c>
      <c r="P1399" t="s">
        <v>470</v>
      </c>
      <c r="Q1399" t="s">
        <v>127</v>
      </c>
      <c r="R1399">
        <v>180</v>
      </c>
      <c r="AC1399" s="784"/>
    </row>
    <row r="1400" spans="1:29" x14ac:dyDescent="0.2">
      <c r="A1400">
        <v>65955</v>
      </c>
      <c r="B1400" t="s">
        <v>2660</v>
      </c>
      <c r="C1400" s="783">
        <v>45260</v>
      </c>
      <c r="D1400">
        <v>2023</v>
      </c>
      <c r="E1400" t="s">
        <v>73</v>
      </c>
      <c r="F1400" t="s">
        <v>260</v>
      </c>
      <c r="G1400" s="912">
        <v>33.723939999999999</v>
      </c>
      <c r="H1400" s="912">
        <v>-79.091999999999999</v>
      </c>
      <c r="I1400" s="912">
        <v>4.589302</v>
      </c>
      <c r="J1400" t="s">
        <v>74</v>
      </c>
      <c r="K1400" t="s">
        <v>479</v>
      </c>
      <c r="L1400" s="912">
        <v>72.637560000000008</v>
      </c>
      <c r="M1400">
        <v>55</v>
      </c>
      <c r="N1400" s="912">
        <v>1.3206829090909091</v>
      </c>
      <c r="O1400" t="s">
        <v>127</v>
      </c>
      <c r="P1400" t="s">
        <v>470</v>
      </c>
      <c r="Q1400" t="s">
        <v>127</v>
      </c>
      <c r="R1400">
        <v>175.40913006029285</v>
      </c>
      <c r="AC1400" s="784"/>
    </row>
    <row r="1401" spans="1:29" x14ac:dyDescent="0.2">
      <c r="A1401">
        <v>66942</v>
      </c>
      <c r="B1401" t="s">
        <v>2659</v>
      </c>
      <c r="C1401" s="783">
        <v>45291</v>
      </c>
      <c r="D1401">
        <v>2023</v>
      </c>
      <c r="E1401" t="s">
        <v>72</v>
      </c>
      <c r="F1401" t="s">
        <v>29</v>
      </c>
      <c r="G1401" s="912">
        <v>42.047770999999997</v>
      </c>
      <c r="H1401" s="912">
        <v>-121.49200999999999</v>
      </c>
      <c r="I1401" s="912">
        <v>4.763903</v>
      </c>
      <c r="J1401" t="s">
        <v>74</v>
      </c>
      <c r="K1401" t="s">
        <v>479</v>
      </c>
      <c r="L1401" s="912">
        <v>66.438000000000002</v>
      </c>
      <c r="M1401">
        <v>55</v>
      </c>
      <c r="N1401" s="912">
        <v>1.2079636363636364</v>
      </c>
      <c r="O1401" t="s">
        <v>127</v>
      </c>
      <c r="P1401" t="s">
        <v>470</v>
      </c>
      <c r="Q1401" t="s">
        <v>127</v>
      </c>
      <c r="R1401">
        <v>180</v>
      </c>
      <c r="AC1401" s="784"/>
    </row>
    <row r="1402" spans="1:29" x14ac:dyDescent="0.2">
      <c r="A1402">
        <v>66772</v>
      </c>
      <c r="B1402" t="s">
        <v>2658</v>
      </c>
      <c r="C1402" s="783">
        <v>45291</v>
      </c>
      <c r="D1402">
        <v>2023</v>
      </c>
      <c r="E1402" t="s">
        <v>7</v>
      </c>
      <c r="F1402" t="s">
        <v>28</v>
      </c>
      <c r="G1402" s="912">
        <v>34.807789999999997</v>
      </c>
      <c r="H1402" s="912">
        <v>-118.31699999999999</v>
      </c>
      <c r="I1402" s="912">
        <v>5.7757949999999996</v>
      </c>
      <c r="J1402" t="s">
        <v>74</v>
      </c>
      <c r="K1402" t="s">
        <v>479</v>
      </c>
      <c r="L1402" s="912">
        <v>70</v>
      </c>
      <c r="M1402">
        <v>56</v>
      </c>
      <c r="N1402" s="912">
        <v>1.25</v>
      </c>
      <c r="O1402" t="s">
        <v>127</v>
      </c>
      <c r="P1402" t="s">
        <v>470</v>
      </c>
      <c r="Q1402" t="s">
        <v>127</v>
      </c>
      <c r="R1402">
        <v>180</v>
      </c>
      <c r="S1402" t="s">
        <v>582</v>
      </c>
      <c r="T1402" t="s">
        <v>553</v>
      </c>
      <c r="U1402" t="s">
        <v>2970</v>
      </c>
      <c r="V1402">
        <v>2023</v>
      </c>
      <c r="W1402">
        <v>28</v>
      </c>
      <c r="X1402">
        <v>112</v>
      </c>
      <c r="AC1402" s="784">
        <v>26.918676983319653</v>
      </c>
    </row>
    <row r="1403" spans="1:29" x14ac:dyDescent="0.2">
      <c r="A1403">
        <v>61653</v>
      </c>
      <c r="B1403" t="s">
        <v>2654</v>
      </c>
      <c r="C1403" s="783">
        <v>45291</v>
      </c>
      <c r="D1403">
        <v>2023</v>
      </c>
      <c r="E1403" t="s">
        <v>73</v>
      </c>
      <c r="F1403" t="s">
        <v>27</v>
      </c>
      <c r="G1403" s="912">
        <v>27.723490999999999</v>
      </c>
      <c r="H1403" s="912">
        <v>-82.024270999999999</v>
      </c>
      <c r="I1403" s="912">
        <v>5.0062959999999999</v>
      </c>
      <c r="J1403" t="s">
        <v>74</v>
      </c>
      <c r="K1403" t="s">
        <v>485</v>
      </c>
      <c r="L1403" s="912">
        <v>72.7</v>
      </c>
      <c r="M1403">
        <v>60</v>
      </c>
      <c r="N1403" s="912">
        <v>1.2116666666666667</v>
      </c>
      <c r="O1403" t="s">
        <v>127</v>
      </c>
      <c r="P1403" t="s">
        <v>470</v>
      </c>
      <c r="Q1403" t="s">
        <v>127</v>
      </c>
      <c r="R1403">
        <v>180</v>
      </c>
      <c r="AA1403">
        <v>49.57</v>
      </c>
      <c r="AB1403">
        <v>35.08</v>
      </c>
      <c r="AC1403" s="784"/>
    </row>
    <row r="1404" spans="1:29" x14ac:dyDescent="0.2">
      <c r="A1404">
        <v>63909</v>
      </c>
      <c r="B1404" t="s">
        <v>2655</v>
      </c>
      <c r="C1404" s="783">
        <v>45230</v>
      </c>
      <c r="D1404">
        <v>2023</v>
      </c>
      <c r="E1404" t="s">
        <v>1</v>
      </c>
      <c r="F1404" t="s">
        <v>33</v>
      </c>
      <c r="G1404" s="912">
        <v>36.807130000000001</v>
      </c>
      <c r="H1404" s="912">
        <v>-78.509799999999998</v>
      </c>
      <c r="I1404" s="912">
        <v>4.3560429999999997</v>
      </c>
      <c r="J1404" t="s">
        <v>74</v>
      </c>
      <c r="K1404" t="s">
        <v>479</v>
      </c>
      <c r="L1404" s="912">
        <v>84</v>
      </c>
      <c r="M1404">
        <v>60</v>
      </c>
      <c r="N1404" s="912">
        <v>1.4</v>
      </c>
      <c r="O1404" t="s">
        <v>127</v>
      </c>
      <c r="P1404" t="s">
        <v>470</v>
      </c>
      <c r="Q1404" t="s">
        <v>127</v>
      </c>
      <c r="R1404">
        <v>180</v>
      </c>
      <c r="AC1404" s="784"/>
    </row>
    <row r="1405" spans="1:29" x14ac:dyDescent="0.2">
      <c r="A1405">
        <v>65963</v>
      </c>
      <c r="B1405" t="s">
        <v>2657</v>
      </c>
      <c r="C1405" s="783">
        <v>45137</v>
      </c>
      <c r="D1405">
        <v>2023</v>
      </c>
      <c r="E1405" t="s">
        <v>72</v>
      </c>
      <c r="F1405" t="s">
        <v>38</v>
      </c>
      <c r="G1405" s="912">
        <v>33.327451000000003</v>
      </c>
      <c r="H1405" s="912">
        <v>-112.919141</v>
      </c>
      <c r="I1405" s="912">
        <v>5.8711140000000004</v>
      </c>
      <c r="J1405" t="s">
        <v>74</v>
      </c>
      <c r="K1405" t="s">
        <v>479</v>
      </c>
      <c r="L1405" s="912">
        <v>72.599999999999994</v>
      </c>
      <c r="M1405">
        <v>60</v>
      </c>
      <c r="N1405" s="912">
        <v>1.21</v>
      </c>
      <c r="O1405" t="s">
        <v>127</v>
      </c>
      <c r="P1405" t="s">
        <v>470</v>
      </c>
      <c r="Q1405" t="s">
        <v>127</v>
      </c>
      <c r="R1405">
        <v>180</v>
      </c>
      <c r="S1405" t="s">
        <v>582</v>
      </c>
      <c r="U1405" t="s">
        <v>2970</v>
      </c>
      <c r="V1405">
        <v>2023</v>
      </c>
      <c r="W1405">
        <v>60</v>
      </c>
      <c r="X1405">
        <v>240</v>
      </c>
      <c r="AC1405" s="784"/>
    </row>
    <row r="1406" spans="1:29" x14ac:dyDescent="0.2">
      <c r="A1406">
        <v>66825</v>
      </c>
      <c r="B1406" t="s">
        <v>2656</v>
      </c>
      <c r="C1406" s="783">
        <v>45291</v>
      </c>
      <c r="D1406">
        <v>2023</v>
      </c>
      <c r="E1406" t="s">
        <v>73</v>
      </c>
      <c r="F1406" t="s">
        <v>35</v>
      </c>
      <c r="G1406" s="912">
        <v>31.868030000000001</v>
      </c>
      <c r="H1406" s="912">
        <v>-84.007800000000003</v>
      </c>
      <c r="I1406" s="912">
        <v>4.7527970000000002</v>
      </c>
      <c r="J1406" t="s">
        <v>74</v>
      </c>
      <c r="K1406" t="s">
        <v>485</v>
      </c>
      <c r="L1406" s="912">
        <v>83.17</v>
      </c>
      <c r="M1406">
        <v>60</v>
      </c>
      <c r="N1406" s="912">
        <v>1.3861666666666668</v>
      </c>
      <c r="O1406" t="s">
        <v>127</v>
      </c>
      <c r="P1406" t="s">
        <v>470</v>
      </c>
      <c r="Q1406" t="s">
        <v>127</v>
      </c>
      <c r="R1406">
        <v>180</v>
      </c>
      <c r="AC1406" s="784"/>
    </row>
    <row r="1407" spans="1:29" x14ac:dyDescent="0.2">
      <c r="A1407">
        <v>66839</v>
      </c>
      <c r="B1407" t="s">
        <v>2653</v>
      </c>
      <c r="C1407" s="783">
        <v>45291</v>
      </c>
      <c r="D1407">
        <v>2023</v>
      </c>
      <c r="E1407" t="s">
        <v>1</v>
      </c>
      <c r="F1407" t="s">
        <v>33</v>
      </c>
      <c r="G1407" s="912">
        <v>36.836720999999997</v>
      </c>
      <c r="H1407" s="912">
        <v>-78.936221000000003</v>
      </c>
      <c r="I1407" s="912">
        <v>4.3513419999999998</v>
      </c>
      <c r="J1407" t="s">
        <v>74</v>
      </c>
      <c r="K1407" t="s">
        <v>479</v>
      </c>
      <c r="L1407" s="912">
        <v>82</v>
      </c>
      <c r="M1407">
        <v>64.7</v>
      </c>
      <c r="N1407" s="912">
        <v>1.267387944358578</v>
      </c>
      <c r="O1407" t="s">
        <v>127</v>
      </c>
      <c r="P1407" t="s">
        <v>470</v>
      </c>
      <c r="Q1407" t="s">
        <v>127</v>
      </c>
      <c r="R1407">
        <v>180</v>
      </c>
      <c r="AC1407" s="784"/>
    </row>
    <row r="1408" spans="1:29" x14ac:dyDescent="0.2">
      <c r="A1408">
        <v>64998</v>
      </c>
      <c r="B1408" t="s">
        <v>2652</v>
      </c>
      <c r="C1408" s="783">
        <v>45260</v>
      </c>
      <c r="D1408">
        <v>2023</v>
      </c>
      <c r="E1408" t="s">
        <v>4</v>
      </c>
      <c r="F1408" t="s">
        <v>417</v>
      </c>
      <c r="G1408" s="912">
        <v>42.554060999999997</v>
      </c>
      <c r="H1408" s="912">
        <v>-89.094981000000004</v>
      </c>
      <c r="I1408" s="912">
        <v>3.827083</v>
      </c>
      <c r="J1408" t="s">
        <v>74</v>
      </c>
      <c r="K1408" t="s">
        <v>479</v>
      </c>
      <c r="L1408" s="912">
        <v>83.751199999999997</v>
      </c>
      <c r="M1408">
        <v>65</v>
      </c>
      <c r="N1408" s="912">
        <v>1.2884799999999998</v>
      </c>
      <c r="O1408" t="s">
        <v>127</v>
      </c>
      <c r="P1408" t="s">
        <v>470</v>
      </c>
      <c r="Q1408" t="s">
        <v>127</v>
      </c>
      <c r="R1408">
        <v>180</v>
      </c>
      <c r="AA1408">
        <v>62.38</v>
      </c>
      <c r="AB1408">
        <v>45.22</v>
      </c>
      <c r="AC1408" s="784"/>
    </row>
    <row r="1409" spans="1:29" x14ac:dyDescent="0.2">
      <c r="A1409">
        <v>66172</v>
      </c>
      <c r="B1409" t="s">
        <v>2651</v>
      </c>
      <c r="C1409" s="783">
        <v>45291</v>
      </c>
      <c r="D1409">
        <v>2023</v>
      </c>
      <c r="E1409" t="s">
        <v>73</v>
      </c>
      <c r="F1409" t="s">
        <v>35</v>
      </c>
      <c r="G1409" s="912">
        <v>31.869591</v>
      </c>
      <c r="H1409" s="912">
        <v>-84.026450999999994</v>
      </c>
      <c r="I1409" s="912">
        <v>4.7527970000000002</v>
      </c>
      <c r="J1409" t="s">
        <v>74</v>
      </c>
      <c r="K1409" t="s">
        <v>485</v>
      </c>
      <c r="L1409" s="912">
        <v>92.1</v>
      </c>
      <c r="M1409">
        <v>65</v>
      </c>
      <c r="N1409" s="912">
        <v>1.4169230769230767</v>
      </c>
      <c r="O1409" t="s">
        <v>127</v>
      </c>
      <c r="P1409" t="s">
        <v>470</v>
      </c>
      <c r="Q1409" t="s">
        <v>127</v>
      </c>
      <c r="R1409">
        <v>180</v>
      </c>
      <c r="AC1409" s="784"/>
    </row>
    <row r="1410" spans="1:29" x14ac:dyDescent="0.2">
      <c r="A1410">
        <v>66635</v>
      </c>
      <c r="B1410" t="s">
        <v>2650</v>
      </c>
      <c r="C1410" s="783">
        <v>45291</v>
      </c>
      <c r="D1410">
        <v>2023</v>
      </c>
      <c r="E1410" t="s">
        <v>1</v>
      </c>
      <c r="F1410" t="s">
        <v>33</v>
      </c>
      <c r="G1410" s="912">
        <v>36.66789</v>
      </c>
      <c r="H1410" s="912">
        <v>-79.754999999999995</v>
      </c>
      <c r="I1410" s="912">
        <v>4.338762</v>
      </c>
      <c r="J1410" t="s">
        <v>74</v>
      </c>
      <c r="K1410" t="s">
        <v>485</v>
      </c>
      <c r="L1410" s="912">
        <v>85.799940000000007</v>
      </c>
      <c r="M1410">
        <v>66</v>
      </c>
      <c r="N1410" s="912">
        <v>1.299999090909091</v>
      </c>
      <c r="O1410" t="s">
        <v>127</v>
      </c>
      <c r="P1410" t="s">
        <v>470</v>
      </c>
      <c r="Q1410" t="s">
        <v>127</v>
      </c>
      <c r="R1410" t="s">
        <v>62</v>
      </c>
      <c r="AA1410">
        <v>33.86</v>
      </c>
      <c r="AB1410">
        <v>17.79</v>
      </c>
      <c r="AC1410" s="784"/>
    </row>
    <row r="1411" spans="1:29" x14ac:dyDescent="0.2">
      <c r="A1411">
        <v>65305</v>
      </c>
      <c r="B1411" t="s">
        <v>2645</v>
      </c>
      <c r="C1411" s="783">
        <v>45169</v>
      </c>
      <c r="D1411">
        <v>2023</v>
      </c>
      <c r="E1411" t="s">
        <v>1</v>
      </c>
      <c r="F1411" t="s">
        <v>33</v>
      </c>
      <c r="G1411" s="912">
        <v>36.553521000000003</v>
      </c>
      <c r="H1411" s="912">
        <v>-79.021201000000005</v>
      </c>
      <c r="I1411" s="912">
        <v>4.3600050000000001</v>
      </c>
      <c r="J1411" t="s">
        <v>74</v>
      </c>
      <c r="K1411" t="s">
        <v>479</v>
      </c>
      <c r="L1411" s="912">
        <v>91</v>
      </c>
      <c r="M1411">
        <v>70</v>
      </c>
      <c r="N1411" s="912">
        <v>1.3</v>
      </c>
      <c r="O1411" t="s">
        <v>127</v>
      </c>
      <c r="P1411" t="s">
        <v>470</v>
      </c>
      <c r="Q1411" t="s">
        <v>127</v>
      </c>
      <c r="R1411">
        <v>180</v>
      </c>
      <c r="AC1411" s="784"/>
    </row>
    <row r="1412" spans="1:29" x14ac:dyDescent="0.2">
      <c r="A1412">
        <v>65629</v>
      </c>
      <c r="B1412" t="s">
        <v>2649</v>
      </c>
      <c r="C1412" s="783">
        <v>45137</v>
      </c>
      <c r="D1412">
        <v>2023</v>
      </c>
      <c r="E1412" t="s">
        <v>73</v>
      </c>
      <c r="F1412" t="s">
        <v>263</v>
      </c>
      <c r="G1412" s="912">
        <v>35.575800999999998</v>
      </c>
      <c r="H1412" s="912">
        <v>-88.939411000000007</v>
      </c>
      <c r="I1412" s="912">
        <v>4.3647669999999996</v>
      </c>
      <c r="J1412" t="s">
        <v>74</v>
      </c>
      <c r="K1412" t="s">
        <v>485</v>
      </c>
      <c r="L1412" s="912">
        <v>88.4</v>
      </c>
      <c r="M1412">
        <v>70</v>
      </c>
      <c r="N1412" s="912">
        <v>1.2628571428571429</v>
      </c>
      <c r="O1412" t="s">
        <v>127</v>
      </c>
      <c r="P1412" t="s">
        <v>470</v>
      </c>
      <c r="Q1412" t="s">
        <v>127</v>
      </c>
      <c r="R1412">
        <v>178</v>
      </c>
      <c r="AA1412">
        <v>43.64</v>
      </c>
      <c r="AB1412">
        <v>29.15</v>
      </c>
      <c r="AC1412" s="784"/>
    </row>
    <row r="1413" spans="1:29" x14ac:dyDescent="0.2">
      <c r="A1413">
        <v>65683</v>
      </c>
      <c r="B1413" t="s">
        <v>2648</v>
      </c>
      <c r="C1413" s="783">
        <v>45291</v>
      </c>
      <c r="D1413">
        <v>2023</v>
      </c>
      <c r="E1413" t="s">
        <v>73</v>
      </c>
      <c r="F1413" t="s">
        <v>27</v>
      </c>
      <c r="G1413" s="912">
        <v>28.180320999999999</v>
      </c>
      <c r="H1413" s="912">
        <v>-82.151621000000006</v>
      </c>
      <c r="I1413" s="912">
        <v>4.9486119999999998</v>
      </c>
      <c r="J1413" t="s">
        <v>74</v>
      </c>
      <c r="K1413" t="s">
        <v>485</v>
      </c>
      <c r="L1413" s="912">
        <v>85.6</v>
      </c>
      <c r="M1413">
        <v>70</v>
      </c>
      <c r="N1413" s="912">
        <v>1.2228571428571429</v>
      </c>
      <c r="O1413" t="s">
        <v>127</v>
      </c>
      <c r="P1413" t="s">
        <v>470</v>
      </c>
      <c r="Q1413" t="s">
        <v>127</v>
      </c>
      <c r="R1413">
        <v>180</v>
      </c>
      <c r="AA1413">
        <v>45.57</v>
      </c>
      <c r="AB1413">
        <v>31.08</v>
      </c>
      <c r="AC1413" s="784"/>
    </row>
    <row r="1414" spans="1:29" x14ac:dyDescent="0.2">
      <c r="A1414">
        <v>65999</v>
      </c>
      <c r="B1414" t="s">
        <v>2647</v>
      </c>
      <c r="C1414" s="783">
        <v>45291</v>
      </c>
      <c r="D1414">
        <v>2023</v>
      </c>
      <c r="E1414" t="s">
        <v>1</v>
      </c>
      <c r="F1414" t="s">
        <v>14</v>
      </c>
      <c r="G1414" s="912">
        <v>39.92389</v>
      </c>
      <c r="H1414" s="912">
        <v>-78.041200000000003</v>
      </c>
      <c r="I1414" s="912">
        <v>3.909761</v>
      </c>
      <c r="J1414" t="s">
        <v>74</v>
      </c>
      <c r="K1414" t="s">
        <v>479</v>
      </c>
      <c r="L1414" s="912">
        <v>83</v>
      </c>
      <c r="M1414">
        <v>70</v>
      </c>
      <c r="N1414" s="912">
        <v>1.1857142857142857</v>
      </c>
      <c r="O1414" t="s">
        <v>127</v>
      </c>
      <c r="P1414" t="s">
        <v>470</v>
      </c>
      <c r="Q1414" t="s">
        <v>127</v>
      </c>
      <c r="R1414">
        <v>180</v>
      </c>
      <c r="AC1414" s="784"/>
    </row>
    <row r="1415" spans="1:29" x14ac:dyDescent="0.2">
      <c r="A1415">
        <v>66026</v>
      </c>
      <c r="B1415" t="s">
        <v>2646</v>
      </c>
      <c r="C1415" s="783">
        <v>45291</v>
      </c>
      <c r="D1415">
        <v>2023</v>
      </c>
      <c r="E1415" t="s">
        <v>73</v>
      </c>
      <c r="F1415" t="s">
        <v>35</v>
      </c>
      <c r="G1415" s="912">
        <v>33.262009999999997</v>
      </c>
      <c r="H1415" s="912">
        <v>-82.17801</v>
      </c>
      <c r="I1415" s="912">
        <v>4.642023</v>
      </c>
      <c r="J1415" t="s">
        <v>74</v>
      </c>
      <c r="K1415" t="s">
        <v>479</v>
      </c>
      <c r="L1415" s="912">
        <v>92.16</v>
      </c>
      <c r="M1415">
        <v>70</v>
      </c>
      <c r="N1415" s="912">
        <v>1.3165714285714285</v>
      </c>
      <c r="O1415" t="s">
        <v>127</v>
      </c>
      <c r="P1415" t="s">
        <v>470</v>
      </c>
      <c r="Q1415" t="s">
        <v>127</v>
      </c>
      <c r="R1415">
        <v>180</v>
      </c>
      <c r="AA1415">
        <v>47.67</v>
      </c>
      <c r="AB1415">
        <v>33.18</v>
      </c>
      <c r="AC1415" s="784"/>
    </row>
    <row r="1416" spans="1:29" x14ac:dyDescent="0.2">
      <c r="A1416">
        <v>65107</v>
      </c>
      <c r="B1416" t="s">
        <v>2644</v>
      </c>
      <c r="C1416" s="783">
        <v>44957</v>
      </c>
      <c r="D1416">
        <v>2023</v>
      </c>
      <c r="E1416" t="s">
        <v>73</v>
      </c>
      <c r="F1416" t="s">
        <v>52</v>
      </c>
      <c r="G1416" s="912">
        <v>35.336041000000002</v>
      </c>
      <c r="H1416" s="912">
        <v>-79.741701000000006</v>
      </c>
      <c r="I1416" s="912">
        <v>4.4828809999999999</v>
      </c>
      <c r="J1416" t="s">
        <v>74</v>
      </c>
      <c r="K1416" t="s">
        <v>479</v>
      </c>
      <c r="L1416" s="912">
        <v>98.283779999999993</v>
      </c>
      <c r="M1416">
        <v>70.2</v>
      </c>
      <c r="N1416" s="912">
        <v>1.4000538461538461</v>
      </c>
      <c r="O1416" t="s">
        <v>127</v>
      </c>
      <c r="P1416" t="s">
        <v>470</v>
      </c>
      <c r="Q1416" t="s">
        <v>127</v>
      </c>
      <c r="R1416">
        <v>180</v>
      </c>
      <c r="AA1416">
        <v>53</v>
      </c>
      <c r="AB1416">
        <v>38.520000000000003</v>
      </c>
      <c r="AC1416" s="784"/>
    </row>
    <row r="1417" spans="1:29" x14ac:dyDescent="0.2">
      <c r="A1417">
        <v>67023</v>
      </c>
      <c r="B1417" t="s">
        <v>2643</v>
      </c>
      <c r="C1417" s="783">
        <v>45291</v>
      </c>
      <c r="D1417">
        <v>2023</v>
      </c>
      <c r="E1417" t="s">
        <v>2</v>
      </c>
      <c r="F1417" t="s">
        <v>15</v>
      </c>
      <c r="G1417" s="912">
        <v>31.78</v>
      </c>
      <c r="H1417" s="912">
        <v>-97.51</v>
      </c>
      <c r="I1417" s="912">
        <v>4.7680809999999996</v>
      </c>
      <c r="J1417" t="s">
        <v>74</v>
      </c>
      <c r="K1417" t="s">
        <v>479</v>
      </c>
      <c r="L1417" s="912">
        <v>86.6</v>
      </c>
      <c r="M1417">
        <v>71.400000000000006</v>
      </c>
      <c r="N1417" s="912">
        <v>1.2128851540616246</v>
      </c>
      <c r="O1417" t="s">
        <v>127</v>
      </c>
      <c r="P1417" t="s">
        <v>470</v>
      </c>
      <c r="Q1417" t="s">
        <v>127</v>
      </c>
      <c r="R1417">
        <v>190</v>
      </c>
      <c r="AA1417">
        <v>40.78</v>
      </c>
      <c r="AB1417">
        <v>24.71</v>
      </c>
      <c r="AC1417" s="784"/>
    </row>
    <row r="1418" spans="1:29" x14ac:dyDescent="0.2">
      <c r="A1418">
        <v>60325</v>
      </c>
      <c r="B1418" t="s">
        <v>2642</v>
      </c>
      <c r="C1418" s="783">
        <v>45016</v>
      </c>
      <c r="D1418">
        <v>2023</v>
      </c>
      <c r="E1418" t="s">
        <v>7</v>
      </c>
      <c r="F1418" t="s">
        <v>28</v>
      </c>
      <c r="G1418" s="912">
        <v>34.84554</v>
      </c>
      <c r="H1418" s="912">
        <v>-118.318</v>
      </c>
      <c r="I1418" s="912">
        <v>5.7757949999999996</v>
      </c>
      <c r="J1418" t="s">
        <v>74</v>
      </c>
      <c r="L1418" s="912"/>
      <c r="M1418">
        <v>72</v>
      </c>
      <c r="N1418" s="912"/>
      <c r="O1418" t="s">
        <v>127</v>
      </c>
      <c r="P1418" t="s">
        <v>470</v>
      </c>
      <c r="Q1418" t="s">
        <v>127</v>
      </c>
      <c r="R1418">
        <v>180</v>
      </c>
      <c r="S1418" t="s">
        <v>582</v>
      </c>
      <c r="T1418" t="s">
        <v>599</v>
      </c>
      <c r="U1418" t="s">
        <v>2970</v>
      </c>
      <c r="V1418">
        <v>2021</v>
      </c>
      <c r="W1418">
        <v>36</v>
      </c>
      <c r="X1418">
        <v>144</v>
      </c>
      <c r="AC1418" s="784"/>
    </row>
    <row r="1419" spans="1:29" x14ac:dyDescent="0.2">
      <c r="A1419">
        <v>66404</v>
      </c>
      <c r="B1419" t="s">
        <v>2641</v>
      </c>
      <c r="C1419" s="783">
        <v>45046</v>
      </c>
      <c r="D1419">
        <v>2023</v>
      </c>
      <c r="E1419" t="s">
        <v>72</v>
      </c>
      <c r="F1419" t="s">
        <v>259</v>
      </c>
      <c r="G1419" s="912">
        <v>37.120809999999999</v>
      </c>
      <c r="H1419" s="912">
        <v>-109.41200000000001</v>
      </c>
      <c r="I1419" s="912">
        <v>5.5214179999999997</v>
      </c>
      <c r="J1419" t="s">
        <v>74</v>
      </c>
      <c r="K1419" t="s">
        <v>479</v>
      </c>
      <c r="L1419" s="912">
        <v>100</v>
      </c>
      <c r="M1419">
        <v>72</v>
      </c>
      <c r="N1419" s="912">
        <v>1.3888888888888888</v>
      </c>
      <c r="O1419" t="s">
        <v>127</v>
      </c>
      <c r="P1419" t="s">
        <v>470</v>
      </c>
      <c r="Q1419" t="s">
        <v>127</v>
      </c>
      <c r="R1419">
        <v>181</v>
      </c>
      <c r="AA1419">
        <v>47.35</v>
      </c>
      <c r="AB1419">
        <v>32.86</v>
      </c>
      <c r="AC1419" s="784"/>
    </row>
    <row r="1420" spans="1:29" x14ac:dyDescent="0.2">
      <c r="A1420">
        <v>66717</v>
      </c>
      <c r="B1420" t="s">
        <v>2640</v>
      </c>
      <c r="C1420" s="783">
        <v>45016</v>
      </c>
      <c r="D1420">
        <v>2023</v>
      </c>
      <c r="E1420" t="s">
        <v>73</v>
      </c>
      <c r="F1420" t="s">
        <v>260</v>
      </c>
      <c r="G1420" s="912">
        <v>33.917060999999997</v>
      </c>
      <c r="H1420" s="912">
        <v>-80.654990999999995</v>
      </c>
      <c r="I1420" s="912">
        <v>4.5871089999999999</v>
      </c>
      <c r="J1420" t="s">
        <v>74</v>
      </c>
      <c r="K1420" t="s">
        <v>479</v>
      </c>
      <c r="L1420" s="912">
        <v>103.1562</v>
      </c>
      <c r="M1420">
        <v>73.599999999999994</v>
      </c>
      <c r="N1420" s="912">
        <v>1.4015788043478261</v>
      </c>
      <c r="O1420" t="s">
        <v>127</v>
      </c>
      <c r="P1420" t="s">
        <v>470</v>
      </c>
      <c r="Q1420" t="s">
        <v>127</v>
      </c>
      <c r="R1420">
        <v>180</v>
      </c>
      <c r="S1420" t="s">
        <v>582</v>
      </c>
      <c r="T1420" t="s">
        <v>2639</v>
      </c>
      <c r="U1420" t="s">
        <v>2971</v>
      </c>
      <c r="V1420">
        <v>2023</v>
      </c>
      <c r="W1420">
        <v>18</v>
      </c>
      <c r="X1420">
        <v>72</v>
      </c>
      <c r="AC1420" s="784"/>
    </row>
    <row r="1421" spans="1:29" x14ac:dyDescent="0.2">
      <c r="A1421">
        <v>65420</v>
      </c>
      <c r="B1421" t="s">
        <v>2623</v>
      </c>
      <c r="C1421" s="783">
        <v>44957</v>
      </c>
      <c r="D1421">
        <v>2023</v>
      </c>
      <c r="E1421" t="s">
        <v>73</v>
      </c>
      <c r="F1421" t="s">
        <v>27</v>
      </c>
      <c r="G1421" s="912">
        <v>27.243539999999999</v>
      </c>
      <c r="H1421" s="912">
        <v>-80.671000000000006</v>
      </c>
      <c r="I1421" s="912">
        <v>4.9942250000000001</v>
      </c>
      <c r="J1421" t="s">
        <v>74</v>
      </c>
      <c r="K1421" t="s">
        <v>485</v>
      </c>
      <c r="L1421" s="912">
        <v>103</v>
      </c>
      <c r="M1421">
        <v>74.5</v>
      </c>
      <c r="N1421" s="912">
        <v>1.3825503355704698</v>
      </c>
      <c r="O1421" t="s">
        <v>486</v>
      </c>
      <c r="P1421" t="s">
        <v>486</v>
      </c>
      <c r="Q1421" t="s">
        <v>62</v>
      </c>
      <c r="R1421">
        <v>195</v>
      </c>
      <c r="AA1421">
        <v>37.78</v>
      </c>
      <c r="AB1421">
        <v>23.3</v>
      </c>
      <c r="AC1421" s="784"/>
    </row>
    <row r="1422" spans="1:29" x14ac:dyDescent="0.2">
      <c r="A1422">
        <v>65421</v>
      </c>
      <c r="B1422" t="s">
        <v>2624</v>
      </c>
      <c r="C1422" s="783">
        <v>44985</v>
      </c>
      <c r="D1422">
        <v>2023</v>
      </c>
      <c r="E1422" t="s">
        <v>73</v>
      </c>
      <c r="F1422" t="s">
        <v>27</v>
      </c>
      <c r="G1422" s="912">
        <v>30.87576</v>
      </c>
      <c r="H1422" s="912">
        <v>-86.208100000000002</v>
      </c>
      <c r="I1422" s="912">
        <v>4.679716</v>
      </c>
      <c r="J1422" t="s">
        <v>74</v>
      </c>
      <c r="K1422" t="s">
        <v>479</v>
      </c>
      <c r="L1422" s="912">
        <v>103</v>
      </c>
      <c r="M1422">
        <v>74.5</v>
      </c>
      <c r="N1422" s="912">
        <v>1.3825503355704698</v>
      </c>
      <c r="O1422" t="s">
        <v>127</v>
      </c>
      <c r="P1422" t="s">
        <v>470</v>
      </c>
      <c r="Q1422" t="s">
        <v>127</v>
      </c>
      <c r="R1422">
        <v>180</v>
      </c>
      <c r="AA1422">
        <v>43.2</v>
      </c>
      <c r="AB1422">
        <v>28.72</v>
      </c>
      <c r="AC1422" s="784"/>
    </row>
    <row r="1423" spans="1:29" x14ac:dyDescent="0.2">
      <c r="A1423">
        <v>65422</v>
      </c>
      <c r="B1423" t="s">
        <v>2622</v>
      </c>
      <c r="C1423" s="783">
        <v>44957</v>
      </c>
      <c r="D1423">
        <v>2023</v>
      </c>
      <c r="E1423" t="s">
        <v>73</v>
      </c>
      <c r="F1423" t="s">
        <v>27</v>
      </c>
      <c r="G1423" s="912">
        <v>30.454630000000002</v>
      </c>
      <c r="H1423" s="912">
        <v>-85.278499999999994</v>
      </c>
      <c r="I1423" s="912">
        <v>4.6713389999999997</v>
      </c>
      <c r="J1423" t="s">
        <v>74</v>
      </c>
      <c r="K1423" t="s">
        <v>485</v>
      </c>
      <c r="L1423" s="912">
        <v>96</v>
      </c>
      <c r="M1423">
        <v>74.5</v>
      </c>
      <c r="N1423" s="912">
        <v>1.2885906040268456</v>
      </c>
      <c r="O1423" t="s">
        <v>127</v>
      </c>
      <c r="P1423" t="s">
        <v>470</v>
      </c>
      <c r="Q1423" t="s">
        <v>127</v>
      </c>
      <c r="R1423">
        <v>180</v>
      </c>
      <c r="AA1423">
        <v>39.659999999999997</v>
      </c>
      <c r="AB1423">
        <v>25.17</v>
      </c>
      <c r="AC1423" s="784"/>
    </row>
    <row r="1424" spans="1:29" x14ac:dyDescent="0.2">
      <c r="A1424">
        <v>65423</v>
      </c>
      <c r="B1424" t="s">
        <v>2630</v>
      </c>
      <c r="C1424" s="783">
        <v>44957</v>
      </c>
      <c r="D1424">
        <v>2023</v>
      </c>
      <c r="E1424" t="s">
        <v>73</v>
      </c>
      <c r="F1424" t="s">
        <v>27</v>
      </c>
      <c r="G1424" s="912">
        <v>25.542549999999999</v>
      </c>
      <c r="H1424" s="912">
        <v>-80.554299999999998</v>
      </c>
      <c r="I1424" s="912">
        <v>4.9420770000000003</v>
      </c>
      <c r="J1424" t="s">
        <v>74</v>
      </c>
      <c r="K1424" t="s">
        <v>485</v>
      </c>
      <c r="L1424" s="912">
        <v>104.3</v>
      </c>
      <c r="M1424">
        <v>74.5</v>
      </c>
      <c r="N1424" s="912">
        <v>1.4</v>
      </c>
      <c r="O1424" t="s">
        <v>486</v>
      </c>
      <c r="P1424" t="s">
        <v>486</v>
      </c>
      <c r="Q1424" t="s">
        <v>62</v>
      </c>
      <c r="R1424">
        <v>180</v>
      </c>
      <c r="AA1424">
        <v>42.87</v>
      </c>
      <c r="AB1424">
        <v>28.38</v>
      </c>
      <c r="AC1424" s="784"/>
    </row>
    <row r="1425" spans="1:29" x14ac:dyDescent="0.2">
      <c r="A1425">
        <v>65424</v>
      </c>
      <c r="B1425" t="s">
        <v>2626</v>
      </c>
      <c r="C1425" s="783">
        <v>44957</v>
      </c>
      <c r="D1425">
        <v>2023</v>
      </c>
      <c r="E1425" t="s">
        <v>73</v>
      </c>
      <c r="F1425" t="s">
        <v>27</v>
      </c>
      <c r="G1425" s="912">
        <v>30.919930000000001</v>
      </c>
      <c r="H1425" s="912">
        <v>-87.340010000000007</v>
      </c>
      <c r="I1425" s="912">
        <v>4.6665910000000004</v>
      </c>
      <c r="J1425" t="s">
        <v>74</v>
      </c>
      <c r="K1425" t="s">
        <v>485</v>
      </c>
      <c r="L1425" s="912">
        <v>103</v>
      </c>
      <c r="M1425">
        <v>74.5</v>
      </c>
      <c r="N1425" s="912">
        <v>1.3825503355704698</v>
      </c>
      <c r="O1425" t="s">
        <v>486</v>
      </c>
      <c r="P1425" t="s">
        <v>486</v>
      </c>
      <c r="Q1425" t="s">
        <v>62</v>
      </c>
      <c r="R1425">
        <v>179</v>
      </c>
      <c r="AA1425">
        <v>39.97</v>
      </c>
      <c r="AB1425">
        <v>25.48</v>
      </c>
      <c r="AC1425" s="784"/>
    </row>
    <row r="1426" spans="1:29" x14ac:dyDescent="0.2">
      <c r="A1426">
        <v>65427</v>
      </c>
      <c r="B1426" t="s">
        <v>2627</v>
      </c>
      <c r="C1426" s="783">
        <v>44957</v>
      </c>
      <c r="D1426">
        <v>2023</v>
      </c>
      <c r="E1426" t="s">
        <v>73</v>
      </c>
      <c r="F1426" t="s">
        <v>27</v>
      </c>
      <c r="G1426" s="912">
        <v>30.569959999999998</v>
      </c>
      <c r="H1426" s="912">
        <v>-85.040199999999999</v>
      </c>
      <c r="I1426" s="912">
        <v>4.7350050000000001</v>
      </c>
      <c r="J1426" t="s">
        <v>74</v>
      </c>
      <c r="K1426" t="s">
        <v>485</v>
      </c>
      <c r="L1426" s="912">
        <v>86.5</v>
      </c>
      <c r="M1426">
        <v>74.5</v>
      </c>
      <c r="N1426" s="912">
        <v>1.1610738255033557</v>
      </c>
      <c r="O1426" t="s">
        <v>127</v>
      </c>
      <c r="P1426" t="s">
        <v>470</v>
      </c>
      <c r="Q1426" t="s">
        <v>127</v>
      </c>
      <c r="R1426">
        <v>180</v>
      </c>
      <c r="AA1426">
        <v>36.200000000000003</v>
      </c>
      <c r="AB1426">
        <v>20.13</v>
      </c>
      <c r="AC1426" s="784"/>
    </row>
    <row r="1427" spans="1:29" x14ac:dyDescent="0.2">
      <c r="A1427">
        <v>65428</v>
      </c>
      <c r="B1427" t="s">
        <v>2628</v>
      </c>
      <c r="C1427" s="783">
        <v>44957</v>
      </c>
      <c r="D1427">
        <v>2023</v>
      </c>
      <c r="E1427" t="s">
        <v>73</v>
      </c>
      <c r="F1427" t="s">
        <v>27</v>
      </c>
      <c r="G1427" s="912">
        <v>27.297830000000001</v>
      </c>
      <c r="H1427" s="912">
        <v>-80.542100000000005</v>
      </c>
      <c r="I1427" s="912">
        <v>4.9357730000000002</v>
      </c>
      <c r="J1427" t="s">
        <v>74</v>
      </c>
      <c r="K1427" t="s">
        <v>485</v>
      </c>
      <c r="L1427" s="912">
        <v>105</v>
      </c>
      <c r="M1427">
        <v>74.5</v>
      </c>
      <c r="N1427" s="912">
        <v>1.4093959731543624</v>
      </c>
      <c r="O1427" t="s">
        <v>486</v>
      </c>
      <c r="P1427" t="s">
        <v>486</v>
      </c>
      <c r="Q1427" t="s">
        <v>62</v>
      </c>
      <c r="R1427">
        <v>180</v>
      </c>
      <c r="AA1427">
        <v>40.04</v>
      </c>
      <c r="AB1427">
        <v>25.55</v>
      </c>
      <c r="AC1427" s="784"/>
    </row>
    <row r="1428" spans="1:29" x14ac:dyDescent="0.2">
      <c r="A1428">
        <v>65429</v>
      </c>
      <c r="B1428" t="s">
        <v>2638</v>
      </c>
      <c r="C1428" s="783">
        <v>44985</v>
      </c>
      <c r="D1428">
        <v>2023</v>
      </c>
      <c r="E1428" t="s">
        <v>73</v>
      </c>
      <c r="F1428" t="s">
        <v>27</v>
      </c>
      <c r="G1428" s="912">
        <v>30.3962</v>
      </c>
      <c r="H1428" s="912">
        <v>-85.279700000000005</v>
      </c>
      <c r="I1428" s="912">
        <v>4.7070670000000003</v>
      </c>
      <c r="J1428" t="s">
        <v>74</v>
      </c>
      <c r="K1428" t="s">
        <v>479</v>
      </c>
      <c r="L1428" s="912">
        <v>103</v>
      </c>
      <c r="M1428">
        <v>74.5</v>
      </c>
      <c r="N1428" s="912">
        <v>1.3825503355704698</v>
      </c>
      <c r="O1428" t="s">
        <v>127</v>
      </c>
      <c r="P1428" t="s">
        <v>470</v>
      </c>
      <c r="Q1428" t="s">
        <v>127</v>
      </c>
      <c r="R1428">
        <v>180</v>
      </c>
      <c r="AA1428">
        <v>41.12</v>
      </c>
      <c r="AB1428">
        <v>26.63</v>
      </c>
      <c r="AC1428" s="784"/>
    </row>
    <row r="1429" spans="1:29" x14ac:dyDescent="0.2">
      <c r="A1429">
        <v>65430</v>
      </c>
      <c r="B1429" t="s">
        <v>2632</v>
      </c>
      <c r="C1429" s="783">
        <v>44985</v>
      </c>
      <c r="D1429">
        <v>2023</v>
      </c>
      <c r="E1429" t="s">
        <v>73</v>
      </c>
      <c r="F1429" t="s">
        <v>27</v>
      </c>
      <c r="G1429" s="912">
        <v>30.675801</v>
      </c>
      <c r="H1429" s="912">
        <v>-84.740301000000002</v>
      </c>
      <c r="I1429" s="912">
        <v>4.7432090000000002</v>
      </c>
      <c r="J1429" t="s">
        <v>74</v>
      </c>
      <c r="K1429" t="s">
        <v>479</v>
      </c>
      <c r="L1429" s="912">
        <v>100</v>
      </c>
      <c r="M1429">
        <v>74.5</v>
      </c>
      <c r="N1429" s="912">
        <v>1.3422818791946309</v>
      </c>
      <c r="O1429" t="s">
        <v>127</v>
      </c>
      <c r="P1429" t="s">
        <v>470</v>
      </c>
      <c r="Q1429" t="s">
        <v>127</v>
      </c>
      <c r="R1429">
        <v>180</v>
      </c>
      <c r="AA1429">
        <v>42.17</v>
      </c>
      <c r="AB1429">
        <v>26.1</v>
      </c>
      <c r="AC1429" s="784"/>
    </row>
    <row r="1430" spans="1:29" x14ac:dyDescent="0.2">
      <c r="A1430">
        <v>65431</v>
      </c>
      <c r="B1430" t="s">
        <v>2625</v>
      </c>
      <c r="C1430" s="783">
        <v>44957</v>
      </c>
      <c r="D1430">
        <v>2023</v>
      </c>
      <c r="E1430" t="s">
        <v>73</v>
      </c>
      <c r="F1430" t="s">
        <v>27</v>
      </c>
      <c r="G1430" s="912">
        <v>29.88213</v>
      </c>
      <c r="H1430" s="912">
        <v>-81.676199999999994</v>
      </c>
      <c r="I1430" s="912">
        <v>4.7868300000000001</v>
      </c>
      <c r="J1430" t="s">
        <v>74</v>
      </c>
      <c r="K1430" t="s">
        <v>479</v>
      </c>
      <c r="L1430" s="912">
        <v>83.4</v>
      </c>
      <c r="M1430">
        <v>74.5</v>
      </c>
      <c r="N1430" s="912">
        <v>1.1194630872483222</v>
      </c>
      <c r="O1430" t="s">
        <v>127</v>
      </c>
      <c r="P1430" t="s">
        <v>470</v>
      </c>
      <c r="Q1430" t="s">
        <v>127</v>
      </c>
      <c r="R1430">
        <v>180</v>
      </c>
      <c r="AA1430">
        <v>36</v>
      </c>
      <c r="AB1430">
        <v>21.51</v>
      </c>
      <c r="AC1430" s="784"/>
    </row>
    <row r="1431" spans="1:29" x14ac:dyDescent="0.2">
      <c r="A1431">
        <v>65432</v>
      </c>
      <c r="B1431" t="s">
        <v>2631</v>
      </c>
      <c r="C1431" s="783">
        <v>44957</v>
      </c>
      <c r="D1431">
        <v>2023</v>
      </c>
      <c r="E1431" t="s">
        <v>73</v>
      </c>
      <c r="F1431" t="s">
        <v>27</v>
      </c>
      <c r="G1431" s="912">
        <v>30.760549999999999</v>
      </c>
      <c r="H1431" s="912">
        <v>-85.069500000000005</v>
      </c>
      <c r="I1431" s="912">
        <v>4.7488130000000002</v>
      </c>
      <c r="J1431" t="s">
        <v>74</v>
      </c>
      <c r="K1431" t="s">
        <v>485</v>
      </c>
      <c r="L1431" s="912">
        <v>98.5</v>
      </c>
      <c r="M1431">
        <v>74.5</v>
      </c>
      <c r="N1431" s="912">
        <v>1.3221476510067114</v>
      </c>
      <c r="O1431" t="s">
        <v>127</v>
      </c>
      <c r="P1431" t="s">
        <v>470</v>
      </c>
      <c r="Q1431" t="s">
        <v>127</v>
      </c>
      <c r="R1431">
        <v>180</v>
      </c>
      <c r="AA1431">
        <v>40.659999999999997</v>
      </c>
      <c r="AB1431">
        <v>24.59</v>
      </c>
      <c r="AC1431" s="784"/>
    </row>
    <row r="1432" spans="1:29" x14ac:dyDescent="0.2">
      <c r="A1432">
        <v>65433</v>
      </c>
      <c r="B1432" t="s">
        <v>2633</v>
      </c>
      <c r="C1432" s="783">
        <v>44957</v>
      </c>
      <c r="D1432">
        <v>2023</v>
      </c>
      <c r="E1432" t="s">
        <v>73</v>
      </c>
      <c r="F1432" t="s">
        <v>27</v>
      </c>
      <c r="G1432" s="912">
        <v>30.647141000000001</v>
      </c>
      <c r="H1432" s="912">
        <v>-86.937691000000001</v>
      </c>
      <c r="I1432" s="912">
        <v>4.7174860000000001</v>
      </c>
      <c r="J1432" t="s">
        <v>74</v>
      </c>
      <c r="K1432" t="s">
        <v>485</v>
      </c>
      <c r="L1432" s="912">
        <v>103</v>
      </c>
      <c r="M1432">
        <v>74.5</v>
      </c>
      <c r="N1432" s="912">
        <v>1.3825503355704698</v>
      </c>
      <c r="O1432" t="s">
        <v>486</v>
      </c>
      <c r="P1432" t="s">
        <v>486</v>
      </c>
      <c r="Q1432" t="s">
        <v>62</v>
      </c>
      <c r="R1432">
        <v>179</v>
      </c>
      <c r="AA1432">
        <v>39.11</v>
      </c>
      <c r="AB1432">
        <v>24.62</v>
      </c>
      <c r="AC1432" s="784"/>
    </row>
    <row r="1433" spans="1:29" x14ac:dyDescent="0.2">
      <c r="A1433">
        <v>65438</v>
      </c>
      <c r="B1433" t="s">
        <v>2635</v>
      </c>
      <c r="C1433" s="783">
        <v>44957</v>
      </c>
      <c r="D1433">
        <v>2023</v>
      </c>
      <c r="E1433" t="s">
        <v>73</v>
      </c>
      <c r="F1433" t="s">
        <v>27</v>
      </c>
      <c r="G1433" s="912">
        <v>27.627600999999999</v>
      </c>
      <c r="H1433" s="912">
        <v>-80.804141000000001</v>
      </c>
      <c r="I1433" s="912">
        <v>4.9574030000000002</v>
      </c>
      <c r="J1433" t="s">
        <v>74</v>
      </c>
      <c r="K1433" t="s">
        <v>485</v>
      </c>
      <c r="L1433" s="912">
        <v>96.9</v>
      </c>
      <c r="M1433">
        <v>74.5</v>
      </c>
      <c r="N1433" s="912">
        <v>1.3006711409395975</v>
      </c>
      <c r="O1433" t="s">
        <v>127</v>
      </c>
      <c r="P1433" t="s">
        <v>470</v>
      </c>
      <c r="Q1433" t="s">
        <v>127</v>
      </c>
      <c r="R1433">
        <v>180</v>
      </c>
      <c r="S1433" t="s">
        <v>2634</v>
      </c>
      <c r="U1433" t="s">
        <v>2971</v>
      </c>
      <c r="AA1433">
        <v>39.08</v>
      </c>
      <c r="AB1433">
        <v>24.6</v>
      </c>
      <c r="AC1433" s="784"/>
    </row>
    <row r="1434" spans="1:29" x14ac:dyDescent="0.2">
      <c r="A1434">
        <v>65519</v>
      </c>
      <c r="B1434" t="s">
        <v>2621</v>
      </c>
      <c r="C1434" s="783">
        <v>45199</v>
      </c>
      <c r="D1434">
        <v>2023</v>
      </c>
      <c r="E1434" t="s">
        <v>73</v>
      </c>
      <c r="F1434" t="s">
        <v>27</v>
      </c>
      <c r="G1434" s="912">
        <v>29.718730000000001</v>
      </c>
      <c r="H1434" s="912">
        <v>-82.710800000000006</v>
      </c>
      <c r="I1434" s="912">
        <v>4.770391</v>
      </c>
      <c r="J1434" t="s">
        <v>74</v>
      </c>
      <c r="K1434" t="s">
        <v>479</v>
      </c>
      <c r="L1434" s="912">
        <v>111.8</v>
      </c>
      <c r="M1434">
        <v>74.5</v>
      </c>
      <c r="N1434" s="912">
        <v>1.5006711409395972</v>
      </c>
      <c r="O1434" t="s">
        <v>127</v>
      </c>
      <c r="P1434" t="s">
        <v>470</v>
      </c>
      <c r="Q1434" t="s">
        <v>127</v>
      </c>
      <c r="R1434">
        <v>180</v>
      </c>
      <c r="AC1434" s="784">
        <v>27.885218097213603</v>
      </c>
    </row>
    <row r="1435" spans="1:29" x14ac:dyDescent="0.2">
      <c r="A1435">
        <v>65592</v>
      </c>
      <c r="B1435" t="s">
        <v>2636</v>
      </c>
      <c r="C1435" s="783">
        <v>45046</v>
      </c>
      <c r="D1435">
        <v>2023</v>
      </c>
      <c r="E1435" t="s">
        <v>73</v>
      </c>
      <c r="F1435" t="s">
        <v>27</v>
      </c>
      <c r="G1435" s="912">
        <v>30.419840000000001</v>
      </c>
      <c r="H1435" s="912">
        <v>-85.441500000000005</v>
      </c>
      <c r="I1435" s="912">
        <v>4.679894</v>
      </c>
      <c r="J1435" t="s">
        <v>74</v>
      </c>
      <c r="K1435" t="s">
        <v>479</v>
      </c>
      <c r="L1435" s="912">
        <v>103</v>
      </c>
      <c r="M1435">
        <v>74.5</v>
      </c>
      <c r="N1435" s="912">
        <v>1.3825503355704698</v>
      </c>
      <c r="O1435" t="s">
        <v>127</v>
      </c>
      <c r="P1435" t="s">
        <v>470</v>
      </c>
      <c r="Q1435" t="s">
        <v>127</v>
      </c>
      <c r="R1435">
        <v>180</v>
      </c>
      <c r="AA1435">
        <v>41.76</v>
      </c>
      <c r="AB1435">
        <v>27.27</v>
      </c>
      <c r="AC1435" s="784"/>
    </row>
    <row r="1436" spans="1:29" x14ac:dyDescent="0.2">
      <c r="A1436">
        <v>65593</v>
      </c>
      <c r="B1436" t="s">
        <v>2637</v>
      </c>
      <c r="C1436" s="783">
        <v>45046</v>
      </c>
      <c r="D1436">
        <v>2023</v>
      </c>
      <c r="E1436" t="s">
        <v>73</v>
      </c>
      <c r="F1436" t="s">
        <v>27</v>
      </c>
      <c r="G1436" s="912">
        <v>30.421301</v>
      </c>
      <c r="H1436" s="912">
        <v>-85.441010000000006</v>
      </c>
      <c r="I1436" s="912">
        <v>4.679894</v>
      </c>
      <c r="J1436" t="s">
        <v>74</v>
      </c>
      <c r="K1436" t="s">
        <v>479</v>
      </c>
      <c r="L1436" s="912">
        <v>103</v>
      </c>
      <c r="M1436">
        <v>74.5</v>
      </c>
      <c r="N1436" s="912">
        <v>1.3825503355704698</v>
      </c>
      <c r="O1436" t="s">
        <v>127</v>
      </c>
      <c r="P1436" t="s">
        <v>470</v>
      </c>
      <c r="Q1436" t="s">
        <v>127</v>
      </c>
      <c r="R1436">
        <v>180</v>
      </c>
      <c r="AA1436">
        <v>42.27</v>
      </c>
      <c r="AB1436">
        <v>27.78</v>
      </c>
      <c r="AC1436" s="784"/>
    </row>
    <row r="1437" spans="1:29" x14ac:dyDescent="0.2">
      <c r="A1437">
        <v>65594</v>
      </c>
      <c r="B1437" t="s">
        <v>2629</v>
      </c>
      <c r="C1437" s="783">
        <v>45046</v>
      </c>
      <c r="D1437">
        <v>2023</v>
      </c>
      <c r="E1437" t="s">
        <v>73</v>
      </c>
      <c r="F1437" t="s">
        <v>27</v>
      </c>
      <c r="G1437" s="912">
        <v>29.767230000000001</v>
      </c>
      <c r="H1437" s="912">
        <v>-81.777500000000003</v>
      </c>
      <c r="I1437" s="912">
        <v>4.7501110000000004</v>
      </c>
      <c r="J1437" t="s">
        <v>74</v>
      </c>
      <c r="K1437" t="s">
        <v>479</v>
      </c>
      <c r="L1437" s="912">
        <v>104.3</v>
      </c>
      <c r="M1437">
        <v>74.5</v>
      </c>
      <c r="N1437" s="912">
        <v>1.4</v>
      </c>
      <c r="O1437" t="s">
        <v>127</v>
      </c>
      <c r="P1437" t="s">
        <v>470</v>
      </c>
      <c r="Q1437" t="s">
        <v>127</v>
      </c>
      <c r="R1437">
        <v>180</v>
      </c>
      <c r="AA1437">
        <v>40.99</v>
      </c>
      <c r="AB1437">
        <v>26.5</v>
      </c>
      <c r="AC1437" s="784"/>
    </row>
    <row r="1438" spans="1:29" x14ac:dyDescent="0.2">
      <c r="A1438">
        <v>66128</v>
      </c>
      <c r="B1438" t="s">
        <v>2620</v>
      </c>
      <c r="C1438" s="783">
        <v>45291</v>
      </c>
      <c r="D1438">
        <v>2023</v>
      </c>
      <c r="E1438" t="s">
        <v>73</v>
      </c>
      <c r="F1438" t="s">
        <v>27</v>
      </c>
      <c r="G1438" s="912">
        <v>27.974491</v>
      </c>
      <c r="H1438" s="912">
        <v>-81.600010999999995</v>
      </c>
      <c r="I1438" s="912">
        <v>4.9636570000000004</v>
      </c>
      <c r="J1438" t="s">
        <v>74</v>
      </c>
      <c r="K1438" t="s">
        <v>485</v>
      </c>
      <c r="L1438" s="912">
        <v>90</v>
      </c>
      <c r="M1438">
        <v>74.5</v>
      </c>
      <c r="N1438" s="912">
        <v>1.2080536912751678</v>
      </c>
      <c r="O1438" t="s">
        <v>127</v>
      </c>
      <c r="P1438" t="s">
        <v>470</v>
      </c>
      <c r="Q1438" t="s">
        <v>127</v>
      </c>
      <c r="R1438">
        <v>180</v>
      </c>
      <c r="AC1438" s="784"/>
    </row>
    <row r="1439" spans="1:29" x14ac:dyDescent="0.2">
      <c r="A1439">
        <v>65170</v>
      </c>
      <c r="B1439" t="s">
        <v>2619</v>
      </c>
      <c r="C1439" s="783">
        <v>45016</v>
      </c>
      <c r="D1439">
        <v>2023</v>
      </c>
      <c r="E1439" t="s">
        <v>73</v>
      </c>
      <c r="F1439" t="s">
        <v>27</v>
      </c>
      <c r="G1439" s="912">
        <v>29.964839999999999</v>
      </c>
      <c r="H1439" s="912">
        <v>-82.8232</v>
      </c>
      <c r="I1439" s="912">
        <v>4.7964560000000001</v>
      </c>
      <c r="J1439" t="s">
        <v>74</v>
      </c>
      <c r="K1439" t="s">
        <v>485</v>
      </c>
      <c r="L1439" s="912">
        <v>106.4</v>
      </c>
      <c r="M1439">
        <v>74.900000000000006</v>
      </c>
      <c r="N1439" s="912">
        <v>1.4205607476635513</v>
      </c>
      <c r="O1439" t="s">
        <v>127</v>
      </c>
      <c r="P1439" t="s">
        <v>470</v>
      </c>
      <c r="Q1439" t="s">
        <v>127</v>
      </c>
      <c r="R1439">
        <v>180</v>
      </c>
      <c r="AA1439">
        <v>44.69</v>
      </c>
      <c r="AB1439">
        <v>30.2</v>
      </c>
      <c r="AC1439" s="784"/>
    </row>
    <row r="1440" spans="1:29" x14ac:dyDescent="0.2">
      <c r="A1440">
        <v>65171</v>
      </c>
      <c r="B1440" t="s">
        <v>2618</v>
      </c>
      <c r="C1440" s="783">
        <v>45046</v>
      </c>
      <c r="D1440">
        <v>2023</v>
      </c>
      <c r="E1440" t="s">
        <v>73</v>
      </c>
      <c r="F1440" t="s">
        <v>27</v>
      </c>
      <c r="G1440" s="912">
        <v>30.163440999999999</v>
      </c>
      <c r="H1440" s="912">
        <v>-85.503270000000001</v>
      </c>
      <c r="I1440" s="912">
        <v>4.8590669999999996</v>
      </c>
      <c r="J1440" t="s">
        <v>74</v>
      </c>
      <c r="K1440" t="s">
        <v>485</v>
      </c>
      <c r="L1440" s="912">
        <v>105.9</v>
      </c>
      <c r="M1440">
        <v>74.900000000000006</v>
      </c>
      <c r="N1440" s="912">
        <v>1.4138851802403205</v>
      </c>
      <c r="O1440" t="s">
        <v>127</v>
      </c>
      <c r="P1440" t="s">
        <v>470</v>
      </c>
      <c r="Q1440" t="s">
        <v>127</v>
      </c>
      <c r="R1440">
        <v>180</v>
      </c>
      <c r="AA1440">
        <v>44.63</v>
      </c>
      <c r="AB1440">
        <v>30.14</v>
      </c>
      <c r="AC1440" s="784"/>
    </row>
    <row r="1441" spans="1:29" x14ac:dyDescent="0.2">
      <c r="A1441">
        <v>65172</v>
      </c>
      <c r="B1441" t="s">
        <v>2617</v>
      </c>
      <c r="C1441" s="783">
        <v>45046</v>
      </c>
      <c r="D1441">
        <v>2023</v>
      </c>
      <c r="E1441" t="s">
        <v>73</v>
      </c>
      <c r="F1441" t="s">
        <v>27</v>
      </c>
      <c r="G1441" s="912">
        <v>29.810020000000002</v>
      </c>
      <c r="H1441" s="912">
        <v>-82.639799999999994</v>
      </c>
      <c r="I1441" s="912">
        <v>4.7788279999999999</v>
      </c>
      <c r="J1441" t="s">
        <v>74</v>
      </c>
      <c r="K1441" t="s">
        <v>485</v>
      </c>
      <c r="L1441" s="912">
        <v>100.5</v>
      </c>
      <c r="M1441">
        <v>74.900000000000006</v>
      </c>
      <c r="N1441" s="912">
        <v>1.3417890520694258</v>
      </c>
      <c r="O1441" t="s">
        <v>127</v>
      </c>
      <c r="P1441" t="s">
        <v>470</v>
      </c>
      <c r="Q1441" t="s">
        <v>127</v>
      </c>
      <c r="R1441">
        <v>180</v>
      </c>
      <c r="AA1441">
        <v>44</v>
      </c>
      <c r="AB1441">
        <v>29.51</v>
      </c>
      <c r="AC1441" s="784"/>
    </row>
    <row r="1442" spans="1:29" x14ac:dyDescent="0.2">
      <c r="A1442">
        <v>65173</v>
      </c>
      <c r="B1442" t="s">
        <v>2616</v>
      </c>
      <c r="C1442" s="783">
        <v>45046</v>
      </c>
      <c r="D1442">
        <v>2023</v>
      </c>
      <c r="E1442" t="s">
        <v>73</v>
      </c>
      <c r="F1442" t="s">
        <v>27</v>
      </c>
      <c r="G1442" s="912">
        <v>29.493051000000001</v>
      </c>
      <c r="H1442" s="912">
        <v>-82.830821</v>
      </c>
      <c r="I1442" s="912">
        <v>4.8518319999999999</v>
      </c>
      <c r="J1442" t="s">
        <v>74</v>
      </c>
      <c r="K1442" t="s">
        <v>485</v>
      </c>
      <c r="L1442" s="912">
        <v>106.1</v>
      </c>
      <c r="M1442">
        <v>74.900000000000006</v>
      </c>
      <c r="N1442" s="912">
        <v>1.4165554072096127</v>
      </c>
      <c r="O1442" t="s">
        <v>127</v>
      </c>
      <c r="P1442" t="s">
        <v>470</v>
      </c>
      <c r="Q1442" t="s">
        <v>127</v>
      </c>
      <c r="R1442">
        <v>180</v>
      </c>
      <c r="AA1442">
        <v>44.65</v>
      </c>
      <c r="AB1442">
        <v>30.16</v>
      </c>
      <c r="AC1442" s="784"/>
    </row>
    <row r="1443" spans="1:29" x14ac:dyDescent="0.2">
      <c r="A1443">
        <v>63808</v>
      </c>
      <c r="B1443" t="s">
        <v>2615</v>
      </c>
      <c r="C1443" s="783">
        <v>44957</v>
      </c>
      <c r="D1443">
        <v>2023</v>
      </c>
      <c r="E1443" t="s">
        <v>73</v>
      </c>
      <c r="F1443" t="s">
        <v>260</v>
      </c>
      <c r="G1443" s="912">
        <v>33.889370999999997</v>
      </c>
      <c r="H1443" s="912">
        <v>-81.398741000000001</v>
      </c>
      <c r="I1443" s="912">
        <v>4.5623670000000001</v>
      </c>
      <c r="J1443" t="s">
        <v>74</v>
      </c>
      <c r="K1443" t="s">
        <v>479</v>
      </c>
      <c r="L1443" s="912">
        <v>105</v>
      </c>
      <c r="M1443">
        <v>74.97</v>
      </c>
      <c r="N1443" s="912">
        <v>1.400560224089636</v>
      </c>
      <c r="O1443" t="s">
        <v>127</v>
      </c>
      <c r="P1443" t="s">
        <v>470</v>
      </c>
      <c r="Q1443" t="s">
        <v>127</v>
      </c>
      <c r="R1443">
        <v>180</v>
      </c>
      <c r="AA1443">
        <v>46.06</v>
      </c>
      <c r="AB1443">
        <v>31.57</v>
      </c>
      <c r="AC1443" s="784">
        <v>30.011121736184037</v>
      </c>
    </row>
    <row r="1444" spans="1:29" x14ac:dyDescent="0.2">
      <c r="A1444">
        <v>65012</v>
      </c>
      <c r="B1444" t="s">
        <v>2614</v>
      </c>
      <c r="C1444" s="783">
        <v>45291</v>
      </c>
      <c r="D1444">
        <v>2023</v>
      </c>
      <c r="E1444" t="s">
        <v>4</v>
      </c>
      <c r="F1444" t="s">
        <v>417</v>
      </c>
      <c r="G1444" s="912">
        <v>42.994261000000002</v>
      </c>
      <c r="H1444" s="912">
        <v>-88.877481000000003</v>
      </c>
      <c r="I1444" s="912">
        <v>3.8270840000000002</v>
      </c>
      <c r="J1444" t="s">
        <v>74</v>
      </c>
      <c r="K1444" t="s">
        <v>485</v>
      </c>
      <c r="L1444" s="912">
        <v>90.1</v>
      </c>
      <c r="M1444">
        <v>75</v>
      </c>
      <c r="N1444" s="912">
        <v>1.2013333333333334</v>
      </c>
      <c r="O1444" t="s">
        <v>127</v>
      </c>
      <c r="P1444" t="s">
        <v>470</v>
      </c>
      <c r="Q1444" t="s">
        <v>127</v>
      </c>
      <c r="R1444">
        <v>180</v>
      </c>
      <c r="AA1444">
        <v>51.75</v>
      </c>
      <c r="AB1444">
        <v>37.26</v>
      </c>
      <c r="AC1444" s="784"/>
    </row>
    <row r="1445" spans="1:29" x14ac:dyDescent="0.2">
      <c r="A1445">
        <v>65231</v>
      </c>
      <c r="B1445" t="s">
        <v>2613</v>
      </c>
      <c r="C1445" s="783">
        <v>45291</v>
      </c>
      <c r="D1445">
        <v>2023</v>
      </c>
      <c r="E1445" t="s">
        <v>72</v>
      </c>
      <c r="F1445" t="s">
        <v>46</v>
      </c>
      <c r="G1445" s="912">
        <v>39.626621</v>
      </c>
      <c r="H1445" s="912">
        <v>-104.46501000000001</v>
      </c>
      <c r="I1445" s="912">
        <v>4.8488530000000001</v>
      </c>
      <c r="J1445" t="s">
        <v>74</v>
      </c>
      <c r="K1445" t="s">
        <v>479</v>
      </c>
      <c r="L1445" s="912">
        <v>101.2</v>
      </c>
      <c r="M1445">
        <v>75</v>
      </c>
      <c r="N1445" s="912">
        <v>1.3493333333333333</v>
      </c>
      <c r="O1445" t="s">
        <v>127</v>
      </c>
      <c r="P1445" t="s">
        <v>470</v>
      </c>
      <c r="Q1445" t="s">
        <v>127</v>
      </c>
      <c r="R1445">
        <v>180</v>
      </c>
      <c r="AC1445" s="784"/>
    </row>
    <row r="1446" spans="1:29" x14ac:dyDescent="0.2">
      <c r="A1446">
        <v>65106</v>
      </c>
      <c r="B1446" t="s">
        <v>2612</v>
      </c>
      <c r="C1446" s="783">
        <v>44957</v>
      </c>
      <c r="D1446">
        <v>2023</v>
      </c>
      <c r="E1446" t="s">
        <v>73</v>
      </c>
      <c r="F1446" t="s">
        <v>52</v>
      </c>
      <c r="G1446" s="912">
        <v>35.882919999999999</v>
      </c>
      <c r="H1446" s="912">
        <v>-78.155000000000001</v>
      </c>
      <c r="I1446" s="912">
        <v>4.4563800000000002</v>
      </c>
      <c r="J1446" t="s">
        <v>74</v>
      </c>
      <c r="K1446" t="s">
        <v>485</v>
      </c>
      <c r="L1446" s="912">
        <v>110</v>
      </c>
      <c r="M1446">
        <v>78.8</v>
      </c>
      <c r="N1446" s="912">
        <v>1.3959390862944163</v>
      </c>
      <c r="O1446" t="s">
        <v>127</v>
      </c>
      <c r="P1446" t="s">
        <v>470</v>
      </c>
      <c r="Q1446" t="s">
        <v>127</v>
      </c>
      <c r="R1446">
        <v>180</v>
      </c>
      <c r="AA1446">
        <v>49.45</v>
      </c>
      <c r="AB1446">
        <v>32.49</v>
      </c>
      <c r="AC1446" s="784"/>
    </row>
    <row r="1447" spans="1:29" x14ac:dyDescent="0.2">
      <c r="A1447">
        <v>10444</v>
      </c>
      <c r="B1447" t="s">
        <v>2611</v>
      </c>
      <c r="C1447" s="783">
        <v>45137</v>
      </c>
      <c r="D1447">
        <v>2023</v>
      </c>
      <c r="E1447" t="s">
        <v>7</v>
      </c>
      <c r="F1447" t="s">
        <v>28</v>
      </c>
      <c r="G1447" s="912">
        <v>35.030799999999999</v>
      </c>
      <c r="H1447" s="912">
        <v>-117.3563</v>
      </c>
      <c r="I1447" s="912">
        <v>5.9371960000000001</v>
      </c>
      <c r="J1447" t="s">
        <v>74</v>
      </c>
      <c r="K1447" t="s">
        <v>485</v>
      </c>
      <c r="L1447" s="912">
        <v>108.7</v>
      </c>
      <c r="M1447">
        <v>80</v>
      </c>
      <c r="N1447" s="912">
        <v>1.3587500000000001</v>
      </c>
      <c r="O1447" t="s">
        <v>127</v>
      </c>
      <c r="P1447" t="s">
        <v>470</v>
      </c>
      <c r="Q1447" t="s">
        <v>127</v>
      </c>
      <c r="R1447">
        <v>180</v>
      </c>
      <c r="Y1447">
        <v>23.09</v>
      </c>
      <c r="Z1447">
        <v>13.02</v>
      </c>
      <c r="AC1447" s="784"/>
    </row>
    <row r="1448" spans="1:29" x14ac:dyDescent="0.2">
      <c r="A1448">
        <v>62768</v>
      </c>
      <c r="B1448" t="s">
        <v>2607</v>
      </c>
      <c r="C1448" s="783">
        <v>45169</v>
      </c>
      <c r="D1448">
        <v>2023</v>
      </c>
      <c r="E1448" t="s">
        <v>1</v>
      </c>
      <c r="F1448" t="s">
        <v>33</v>
      </c>
      <c r="G1448" s="912">
        <v>36.820501</v>
      </c>
      <c r="H1448" s="912">
        <v>-78.775131000000002</v>
      </c>
      <c r="I1448" s="912">
        <v>4.3609390000000001</v>
      </c>
      <c r="J1448" t="s">
        <v>74</v>
      </c>
      <c r="K1448" t="s">
        <v>479</v>
      </c>
      <c r="L1448" s="912">
        <v>91.6</v>
      </c>
      <c r="M1448">
        <v>80</v>
      </c>
      <c r="N1448" s="912">
        <v>1.145</v>
      </c>
      <c r="O1448" t="s">
        <v>127</v>
      </c>
      <c r="P1448" t="s">
        <v>470</v>
      </c>
      <c r="Q1448" t="s">
        <v>127</v>
      </c>
      <c r="R1448">
        <v>180</v>
      </c>
      <c r="AA1448">
        <v>62.57</v>
      </c>
      <c r="AB1448">
        <v>44.96</v>
      </c>
      <c r="AC1448" s="784"/>
    </row>
    <row r="1449" spans="1:29" x14ac:dyDescent="0.2">
      <c r="A1449">
        <v>63797</v>
      </c>
      <c r="B1449" t="s">
        <v>2605</v>
      </c>
      <c r="C1449" s="783">
        <v>45230</v>
      </c>
      <c r="D1449">
        <v>2023</v>
      </c>
      <c r="E1449" t="s">
        <v>2</v>
      </c>
      <c r="F1449" t="s">
        <v>15</v>
      </c>
      <c r="G1449" s="912">
        <v>32.466610000000003</v>
      </c>
      <c r="H1449" s="912">
        <v>-97.045199999999994</v>
      </c>
      <c r="I1449" s="912">
        <v>4.7410379999999996</v>
      </c>
      <c r="J1449" t="s">
        <v>74</v>
      </c>
      <c r="K1449" t="s">
        <v>479</v>
      </c>
      <c r="L1449" s="912">
        <v>95.8</v>
      </c>
      <c r="M1449">
        <v>80</v>
      </c>
      <c r="N1449" s="912">
        <v>1.1975</v>
      </c>
      <c r="O1449" t="s">
        <v>127</v>
      </c>
      <c r="P1449" t="s">
        <v>470</v>
      </c>
      <c r="Q1449" t="s">
        <v>127</v>
      </c>
      <c r="R1449">
        <v>180</v>
      </c>
      <c r="AC1449" s="784"/>
    </row>
    <row r="1450" spans="1:29" x14ac:dyDescent="0.2">
      <c r="A1450">
        <v>64032</v>
      </c>
      <c r="B1450" t="s">
        <v>2610</v>
      </c>
      <c r="C1450" s="783">
        <v>44957</v>
      </c>
      <c r="D1450">
        <v>2023</v>
      </c>
      <c r="E1450" t="s">
        <v>72</v>
      </c>
      <c r="F1450" t="s">
        <v>2408</v>
      </c>
      <c r="G1450" s="912">
        <v>45.871831</v>
      </c>
      <c r="H1450" s="912">
        <v>-108.64590099999999</v>
      </c>
      <c r="I1450" s="912">
        <v>4.1044460000000003</v>
      </c>
      <c r="J1450" t="s">
        <v>74</v>
      </c>
      <c r="K1450" t="s">
        <v>479</v>
      </c>
      <c r="L1450" s="912">
        <v>104</v>
      </c>
      <c r="M1450">
        <v>80</v>
      </c>
      <c r="N1450" s="912">
        <v>1.3</v>
      </c>
      <c r="O1450" t="s">
        <v>127</v>
      </c>
      <c r="P1450" t="s">
        <v>470</v>
      </c>
      <c r="Q1450" t="s">
        <v>127</v>
      </c>
      <c r="R1450">
        <v>180</v>
      </c>
      <c r="AA1450">
        <v>35.409999999999997</v>
      </c>
      <c r="AB1450">
        <v>19.34</v>
      </c>
      <c r="AC1450" s="784"/>
    </row>
    <row r="1451" spans="1:29" x14ac:dyDescent="0.2">
      <c r="A1451">
        <v>64189</v>
      </c>
      <c r="B1451" t="s">
        <v>3005</v>
      </c>
      <c r="C1451" s="783">
        <v>45169</v>
      </c>
      <c r="D1451">
        <v>2023</v>
      </c>
      <c r="E1451" t="s">
        <v>72</v>
      </c>
      <c r="F1451" t="s">
        <v>2408</v>
      </c>
      <c r="G1451" s="912">
        <v>45.230721000000003</v>
      </c>
      <c r="H1451" s="912">
        <v>-112.745071</v>
      </c>
      <c r="I1451" s="912">
        <v>4.2310049999999997</v>
      </c>
      <c r="J1451" t="s">
        <v>74</v>
      </c>
      <c r="K1451" t="s">
        <v>479</v>
      </c>
      <c r="L1451" s="912">
        <v>105</v>
      </c>
      <c r="M1451">
        <v>80</v>
      </c>
      <c r="N1451" s="912">
        <v>1.3125</v>
      </c>
      <c r="O1451" t="s">
        <v>127</v>
      </c>
      <c r="P1451" t="s">
        <v>470</v>
      </c>
      <c r="Q1451" t="s">
        <v>127</v>
      </c>
      <c r="R1451">
        <v>178</v>
      </c>
      <c r="AC1451" s="784"/>
    </row>
    <row r="1452" spans="1:29" x14ac:dyDescent="0.2">
      <c r="A1452">
        <v>64469</v>
      </c>
      <c r="B1452" t="s">
        <v>2609</v>
      </c>
      <c r="C1452" s="783">
        <v>45015</v>
      </c>
      <c r="D1452">
        <v>2023</v>
      </c>
      <c r="E1452" t="s">
        <v>73</v>
      </c>
      <c r="F1452" t="s">
        <v>34</v>
      </c>
      <c r="G1452" s="912">
        <v>31.00778</v>
      </c>
      <c r="H1452" s="912">
        <v>-86.591899999999995</v>
      </c>
      <c r="I1452" s="912">
        <v>4.6930059999999996</v>
      </c>
      <c r="J1452" t="s">
        <v>74</v>
      </c>
      <c r="K1452" t="s">
        <v>485</v>
      </c>
      <c r="L1452" s="912">
        <v>106.9</v>
      </c>
      <c r="M1452">
        <v>80</v>
      </c>
      <c r="N1452" s="912">
        <v>1.3362500000000002</v>
      </c>
      <c r="O1452" t="s">
        <v>127</v>
      </c>
      <c r="P1452" t="s">
        <v>470</v>
      </c>
      <c r="Q1452" t="s">
        <v>127</v>
      </c>
      <c r="R1452">
        <v>180</v>
      </c>
      <c r="AC1452" s="784"/>
    </row>
    <row r="1453" spans="1:29" x14ac:dyDescent="0.2">
      <c r="A1453">
        <v>64968</v>
      </c>
      <c r="B1453" t="s">
        <v>2604</v>
      </c>
      <c r="C1453" s="783">
        <v>45199</v>
      </c>
      <c r="D1453">
        <v>2023</v>
      </c>
      <c r="E1453" t="s">
        <v>3</v>
      </c>
      <c r="F1453" t="s">
        <v>2409</v>
      </c>
      <c r="G1453" s="912">
        <v>43.155231000000001</v>
      </c>
      <c r="H1453" s="912">
        <v>-103.34401</v>
      </c>
      <c r="I1453" s="912">
        <v>4.4222849999999996</v>
      </c>
      <c r="J1453" t="s">
        <v>74</v>
      </c>
      <c r="K1453" t="s">
        <v>479</v>
      </c>
      <c r="L1453" s="912">
        <v>99</v>
      </c>
      <c r="M1453">
        <v>80</v>
      </c>
      <c r="N1453" s="912">
        <v>1.2375</v>
      </c>
      <c r="O1453" t="s">
        <v>127</v>
      </c>
      <c r="P1453" t="s">
        <v>470</v>
      </c>
      <c r="Q1453" t="s">
        <v>127</v>
      </c>
      <c r="R1453">
        <v>180</v>
      </c>
      <c r="AA1453">
        <v>52</v>
      </c>
      <c r="AB1453">
        <v>37.51</v>
      </c>
      <c r="AC1453" s="784">
        <v>28.596112630376737</v>
      </c>
    </row>
    <row r="1454" spans="1:29" x14ac:dyDescent="0.2">
      <c r="A1454">
        <v>65215</v>
      </c>
      <c r="B1454" t="s">
        <v>2606</v>
      </c>
      <c r="C1454" s="783">
        <v>45291</v>
      </c>
      <c r="D1454">
        <v>2023</v>
      </c>
      <c r="E1454" t="s">
        <v>1</v>
      </c>
      <c r="F1454" t="s">
        <v>266</v>
      </c>
      <c r="G1454" s="912">
        <v>38.9255</v>
      </c>
      <c r="H1454" s="912">
        <v>-84.017399999999995</v>
      </c>
      <c r="I1454" s="912">
        <v>4.0409240000000004</v>
      </c>
      <c r="J1454" t="s">
        <v>74</v>
      </c>
      <c r="K1454" t="s">
        <v>479</v>
      </c>
      <c r="L1454" s="912">
        <v>109.1</v>
      </c>
      <c r="M1454">
        <v>80</v>
      </c>
      <c r="N1454" s="912">
        <v>1.36375</v>
      </c>
      <c r="O1454" t="s">
        <v>127</v>
      </c>
      <c r="P1454" t="s">
        <v>470</v>
      </c>
      <c r="Q1454" t="s">
        <v>127</v>
      </c>
      <c r="R1454">
        <v>180</v>
      </c>
      <c r="AC1454" s="784"/>
    </row>
    <row r="1455" spans="1:29" x14ac:dyDescent="0.2">
      <c r="A1455">
        <v>66542</v>
      </c>
      <c r="B1455" t="s">
        <v>2608</v>
      </c>
      <c r="C1455" s="783">
        <v>45077</v>
      </c>
      <c r="D1455">
        <v>2023</v>
      </c>
      <c r="E1455" t="s">
        <v>73</v>
      </c>
      <c r="F1455" t="s">
        <v>35</v>
      </c>
      <c r="G1455" s="912">
        <v>33.371001</v>
      </c>
      <c r="H1455" s="912">
        <v>-82.678000999999995</v>
      </c>
      <c r="I1455" s="912">
        <v>4.6436219999999997</v>
      </c>
      <c r="J1455" t="s">
        <v>74</v>
      </c>
      <c r="K1455" t="s">
        <v>479</v>
      </c>
      <c r="L1455" s="912">
        <v>108.3</v>
      </c>
      <c r="M1455">
        <v>80</v>
      </c>
      <c r="N1455" s="912">
        <v>1.35375</v>
      </c>
      <c r="O1455" t="s">
        <v>127</v>
      </c>
      <c r="P1455" t="s">
        <v>470</v>
      </c>
      <c r="Q1455" t="s">
        <v>127</v>
      </c>
      <c r="R1455">
        <v>180</v>
      </c>
      <c r="AC1455" s="784"/>
    </row>
    <row r="1456" spans="1:29" x14ac:dyDescent="0.2">
      <c r="A1456">
        <v>66634</v>
      </c>
      <c r="B1456" t="s">
        <v>2601</v>
      </c>
      <c r="C1456" s="783">
        <v>45291</v>
      </c>
      <c r="D1456">
        <v>2023</v>
      </c>
      <c r="E1456" t="s">
        <v>1</v>
      </c>
      <c r="F1456" t="s">
        <v>14</v>
      </c>
      <c r="G1456" s="912">
        <v>39.883750999999997</v>
      </c>
      <c r="H1456" s="912">
        <v>-77.205590999999998</v>
      </c>
      <c r="I1456" s="912">
        <v>4.005986</v>
      </c>
      <c r="J1456" t="s">
        <v>74</v>
      </c>
      <c r="K1456" t="s">
        <v>485</v>
      </c>
      <c r="L1456" s="912">
        <v>105.4</v>
      </c>
      <c r="M1456">
        <v>80</v>
      </c>
      <c r="N1456" s="912">
        <v>1.3175000000000001</v>
      </c>
      <c r="O1456" t="s">
        <v>127</v>
      </c>
      <c r="P1456" t="s">
        <v>470</v>
      </c>
      <c r="Q1456" t="s">
        <v>127</v>
      </c>
      <c r="R1456">
        <v>180</v>
      </c>
      <c r="AC1456" s="784">
        <v>39.311774348304709</v>
      </c>
    </row>
    <row r="1457" spans="1:29" x14ac:dyDescent="0.2">
      <c r="A1457">
        <v>66699</v>
      </c>
      <c r="B1457" t="s">
        <v>2603</v>
      </c>
      <c r="C1457" s="783">
        <v>45137</v>
      </c>
      <c r="D1457">
        <v>2023</v>
      </c>
      <c r="E1457" t="s">
        <v>7</v>
      </c>
      <c r="F1457" t="s">
        <v>28</v>
      </c>
      <c r="G1457" s="912">
        <v>35.043509999999998</v>
      </c>
      <c r="H1457" s="912">
        <v>-117.349</v>
      </c>
      <c r="I1457" s="912">
        <v>5.9371960000000001</v>
      </c>
      <c r="J1457" t="s">
        <v>74</v>
      </c>
      <c r="K1457" t="s">
        <v>485</v>
      </c>
      <c r="L1457" s="912">
        <v>95.2</v>
      </c>
      <c r="M1457">
        <v>80</v>
      </c>
      <c r="N1457" s="912">
        <v>1.19</v>
      </c>
      <c r="O1457" t="s">
        <v>127</v>
      </c>
      <c r="P1457" t="s">
        <v>470</v>
      </c>
      <c r="Q1457" t="s">
        <v>127</v>
      </c>
      <c r="R1457">
        <v>180</v>
      </c>
      <c r="AC1457" s="784"/>
    </row>
    <row r="1458" spans="1:29" x14ac:dyDescent="0.2">
      <c r="A1458">
        <v>67161</v>
      </c>
      <c r="B1458" t="s">
        <v>2602</v>
      </c>
      <c r="C1458" s="783">
        <v>45291</v>
      </c>
      <c r="D1458">
        <v>2023</v>
      </c>
      <c r="E1458" t="s">
        <v>1</v>
      </c>
      <c r="F1458" t="s">
        <v>52</v>
      </c>
      <c r="G1458" s="912">
        <v>36.530321000000001</v>
      </c>
      <c r="H1458" s="912">
        <v>-77.772981000000001</v>
      </c>
      <c r="I1458" s="912">
        <v>4.3982999999999999</v>
      </c>
      <c r="J1458" t="s">
        <v>74</v>
      </c>
      <c r="K1458" t="s">
        <v>479</v>
      </c>
      <c r="L1458" s="912">
        <v>111.99996499999999</v>
      </c>
      <c r="M1458">
        <v>80</v>
      </c>
      <c r="N1458" s="912">
        <v>1.3999995624999999</v>
      </c>
      <c r="O1458" t="s">
        <v>486</v>
      </c>
      <c r="P1458" t="s">
        <v>486</v>
      </c>
      <c r="Q1458">
        <v>15</v>
      </c>
      <c r="R1458">
        <v>181</v>
      </c>
      <c r="AC1458" s="784"/>
    </row>
    <row r="1459" spans="1:29" x14ac:dyDescent="0.2">
      <c r="A1459">
        <v>65956</v>
      </c>
      <c r="B1459" t="s">
        <v>2600</v>
      </c>
      <c r="C1459" s="783">
        <v>45291</v>
      </c>
      <c r="D1459">
        <v>2023</v>
      </c>
      <c r="E1459" t="s">
        <v>72</v>
      </c>
      <c r="F1459" t="s">
        <v>38</v>
      </c>
      <c r="G1459" s="912">
        <v>32.888201000000002</v>
      </c>
      <c r="H1459" s="912">
        <v>-111.49800999999999</v>
      </c>
      <c r="I1459" s="912">
        <v>5.7017139999999999</v>
      </c>
      <c r="J1459" t="s">
        <v>74</v>
      </c>
      <c r="K1459" t="s">
        <v>479</v>
      </c>
      <c r="L1459" s="912">
        <v>169</v>
      </c>
      <c r="M1459">
        <v>88</v>
      </c>
      <c r="N1459" s="912">
        <v>1.9204545454545454</v>
      </c>
      <c r="O1459" t="s">
        <v>127</v>
      </c>
      <c r="P1459" t="s">
        <v>470</v>
      </c>
      <c r="Q1459" t="s">
        <v>127</v>
      </c>
      <c r="R1459">
        <v>180</v>
      </c>
      <c r="S1459" t="s">
        <v>582</v>
      </c>
      <c r="T1459" t="s">
        <v>1205</v>
      </c>
      <c r="U1459" t="s">
        <v>2970</v>
      </c>
      <c r="V1459">
        <v>2023</v>
      </c>
      <c r="W1459">
        <v>88</v>
      </c>
      <c r="X1459">
        <v>264</v>
      </c>
      <c r="AC1459" s="784">
        <v>18.0646289204564</v>
      </c>
    </row>
    <row r="1460" spans="1:29" x14ac:dyDescent="0.2">
      <c r="A1460">
        <v>64489</v>
      </c>
      <c r="B1460" t="s">
        <v>2599</v>
      </c>
      <c r="C1460" s="783">
        <v>45169</v>
      </c>
      <c r="D1460">
        <v>2023</v>
      </c>
      <c r="E1460" t="s">
        <v>7</v>
      </c>
      <c r="F1460" t="s">
        <v>28</v>
      </c>
      <c r="G1460" s="912">
        <v>35.011721000000001</v>
      </c>
      <c r="H1460" s="912">
        <v>-117.559831</v>
      </c>
      <c r="I1460" s="912">
        <v>5.9509809999999996</v>
      </c>
      <c r="J1460" t="s">
        <v>74</v>
      </c>
      <c r="K1460" t="s">
        <v>479</v>
      </c>
      <c r="L1460" s="912">
        <v>108.9</v>
      </c>
      <c r="M1460">
        <v>90</v>
      </c>
      <c r="N1460" s="912">
        <v>1.21</v>
      </c>
      <c r="O1460" t="s">
        <v>127</v>
      </c>
      <c r="P1460" t="s">
        <v>470</v>
      </c>
      <c r="Q1460" t="s">
        <v>127</v>
      </c>
      <c r="R1460">
        <v>180</v>
      </c>
      <c r="S1460" t="s">
        <v>582</v>
      </c>
      <c r="T1460" t="s">
        <v>553</v>
      </c>
      <c r="U1460" t="s">
        <v>2970</v>
      </c>
      <c r="V1460">
        <v>2023</v>
      </c>
      <c r="W1460">
        <v>75</v>
      </c>
      <c r="X1460">
        <v>300</v>
      </c>
      <c r="AC1460" s="784">
        <v>26.720424037643685</v>
      </c>
    </row>
    <row r="1461" spans="1:29" x14ac:dyDescent="0.2">
      <c r="A1461">
        <v>63766</v>
      </c>
      <c r="B1461" t="s">
        <v>2597</v>
      </c>
      <c r="C1461" s="783">
        <v>45230</v>
      </c>
      <c r="D1461">
        <v>2023</v>
      </c>
      <c r="E1461" t="s">
        <v>4</v>
      </c>
      <c r="F1461" t="s">
        <v>54</v>
      </c>
      <c r="G1461" s="912">
        <v>35.167720000000003</v>
      </c>
      <c r="H1461" s="912">
        <v>-91.660300000000007</v>
      </c>
      <c r="I1461" s="912">
        <v>4.4608460000000001</v>
      </c>
      <c r="J1461" t="s">
        <v>74</v>
      </c>
      <c r="K1461" t="s">
        <v>485</v>
      </c>
      <c r="L1461" s="912">
        <v>135</v>
      </c>
      <c r="M1461">
        <v>95</v>
      </c>
      <c r="N1461" s="912">
        <v>1.4210526315789473</v>
      </c>
      <c r="O1461" t="s">
        <v>127</v>
      </c>
      <c r="P1461" t="s">
        <v>470</v>
      </c>
      <c r="Q1461" t="s">
        <v>127</v>
      </c>
      <c r="R1461">
        <v>180</v>
      </c>
      <c r="AA1461">
        <v>48.19</v>
      </c>
      <c r="AB1461">
        <v>33.700000000000003</v>
      </c>
      <c r="AC1461" s="784"/>
    </row>
    <row r="1462" spans="1:29" x14ac:dyDescent="0.2">
      <c r="A1462">
        <v>65000</v>
      </c>
      <c r="B1462" t="s">
        <v>2596</v>
      </c>
      <c r="C1462" s="783">
        <v>45291</v>
      </c>
      <c r="D1462">
        <v>2023</v>
      </c>
      <c r="E1462" t="s">
        <v>4</v>
      </c>
      <c r="F1462" t="s">
        <v>417</v>
      </c>
      <c r="G1462" s="912">
        <v>44.057991000000001</v>
      </c>
      <c r="H1462" s="912">
        <v>-89.306081000000006</v>
      </c>
      <c r="I1462" s="912">
        <v>3.7736510000000001</v>
      </c>
      <c r="J1462" t="s">
        <v>74</v>
      </c>
      <c r="K1462" t="s">
        <v>479</v>
      </c>
      <c r="L1462" s="912">
        <v>128.4</v>
      </c>
      <c r="M1462">
        <v>99</v>
      </c>
      <c r="N1462" s="912">
        <v>1.2969696969696971</v>
      </c>
      <c r="O1462" t="s">
        <v>127</v>
      </c>
      <c r="P1462" t="s">
        <v>470</v>
      </c>
      <c r="Q1462" t="s">
        <v>127</v>
      </c>
      <c r="R1462">
        <v>180</v>
      </c>
      <c r="AA1462">
        <v>55.63</v>
      </c>
      <c r="AB1462">
        <v>40.81</v>
      </c>
      <c r="AC1462" s="784"/>
    </row>
    <row r="1463" spans="1:29" x14ac:dyDescent="0.2">
      <c r="A1463">
        <v>63765</v>
      </c>
      <c r="B1463" t="s">
        <v>2127</v>
      </c>
      <c r="C1463" s="783">
        <v>44985</v>
      </c>
      <c r="D1463">
        <v>2023</v>
      </c>
      <c r="E1463" t="s">
        <v>73</v>
      </c>
      <c r="F1463" t="s">
        <v>34</v>
      </c>
      <c r="G1463" s="912">
        <v>32.19697</v>
      </c>
      <c r="H1463" s="912">
        <v>-86.327299999999994</v>
      </c>
      <c r="I1463" s="912">
        <v>4.6638210000000004</v>
      </c>
      <c r="J1463" t="s">
        <v>74</v>
      </c>
      <c r="K1463" t="s">
        <v>485</v>
      </c>
      <c r="L1463" s="912">
        <v>130</v>
      </c>
      <c r="M1463">
        <v>100</v>
      </c>
      <c r="N1463" s="912">
        <v>1.3</v>
      </c>
      <c r="O1463" t="s">
        <v>127</v>
      </c>
      <c r="P1463" t="s">
        <v>470</v>
      </c>
      <c r="Q1463" t="s">
        <v>127</v>
      </c>
      <c r="R1463">
        <v>180</v>
      </c>
      <c r="AA1463">
        <v>38.51</v>
      </c>
      <c r="AB1463">
        <v>24.02</v>
      </c>
      <c r="AC1463" s="784">
        <v>21.410590649280916</v>
      </c>
    </row>
    <row r="1464" spans="1:29" x14ac:dyDescent="0.2">
      <c r="A1464">
        <v>63838</v>
      </c>
      <c r="B1464" t="s">
        <v>2589</v>
      </c>
      <c r="C1464" s="783">
        <v>45260</v>
      </c>
      <c r="D1464">
        <v>2023</v>
      </c>
      <c r="E1464" t="s">
        <v>1</v>
      </c>
      <c r="F1464" t="s">
        <v>12</v>
      </c>
      <c r="G1464" s="912">
        <v>42.432859999999998</v>
      </c>
      <c r="H1464" s="912">
        <v>-89.906899999999993</v>
      </c>
      <c r="I1464" s="912">
        <v>3.8062499999999999</v>
      </c>
      <c r="J1464" t="s">
        <v>74</v>
      </c>
      <c r="L1464" s="912">
        <v>127</v>
      </c>
      <c r="M1464">
        <v>100</v>
      </c>
      <c r="N1464" s="912">
        <v>1.27</v>
      </c>
      <c r="O1464" t="s">
        <v>127</v>
      </c>
      <c r="P1464" t="s">
        <v>470</v>
      </c>
      <c r="Q1464" t="s">
        <v>127</v>
      </c>
      <c r="R1464">
        <v>180</v>
      </c>
      <c r="AA1464">
        <v>42.83</v>
      </c>
      <c r="AB1464">
        <v>26.77</v>
      </c>
      <c r="AC1464" s="784"/>
    </row>
    <row r="1465" spans="1:29" x14ac:dyDescent="0.2">
      <c r="A1465">
        <v>64507</v>
      </c>
      <c r="B1465" t="s">
        <v>2595</v>
      </c>
      <c r="C1465" s="783">
        <v>45016</v>
      </c>
      <c r="D1465">
        <v>2023</v>
      </c>
      <c r="E1465" t="s">
        <v>73</v>
      </c>
      <c r="F1465" t="s">
        <v>263</v>
      </c>
      <c r="G1465" s="912">
        <v>36.386380000000003</v>
      </c>
      <c r="H1465" s="912">
        <v>-88.991900000000001</v>
      </c>
      <c r="I1465" s="912">
        <v>4.332554</v>
      </c>
      <c r="J1465" t="s">
        <v>74</v>
      </c>
      <c r="K1465" t="s">
        <v>485</v>
      </c>
      <c r="L1465" s="912">
        <v>127</v>
      </c>
      <c r="M1465">
        <v>100</v>
      </c>
      <c r="N1465" s="912">
        <v>1.27</v>
      </c>
      <c r="O1465" t="s">
        <v>127</v>
      </c>
      <c r="P1465" t="s">
        <v>470</v>
      </c>
      <c r="Q1465" t="s">
        <v>127</v>
      </c>
      <c r="R1465">
        <v>180</v>
      </c>
      <c r="AA1465">
        <v>41.44</v>
      </c>
      <c r="AB1465">
        <v>26.95</v>
      </c>
      <c r="AC1465" s="784"/>
    </row>
    <row r="1466" spans="1:29" x14ac:dyDescent="0.2">
      <c r="A1466">
        <v>64683</v>
      </c>
      <c r="B1466" t="s">
        <v>2594</v>
      </c>
      <c r="C1466" s="783">
        <v>45137</v>
      </c>
      <c r="D1466">
        <v>2023</v>
      </c>
      <c r="E1466" t="s">
        <v>1</v>
      </c>
      <c r="F1466" t="s">
        <v>52</v>
      </c>
      <c r="G1466" s="912">
        <v>36.504221000000001</v>
      </c>
      <c r="H1466" s="912">
        <v>-76.195261000000002</v>
      </c>
      <c r="I1466" s="912">
        <v>4.3757109999999999</v>
      </c>
      <c r="J1466" t="s">
        <v>74</v>
      </c>
      <c r="K1466" t="s">
        <v>479</v>
      </c>
      <c r="L1466" s="912">
        <v>139</v>
      </c>
      <c r="M1466">
        <v>100</v>
      </c>
      <c r="N1466" s="912">
        <v>1.39</v>
      </c>
      <c r="O1466" t="s">
        <v>127</v>
      </c>
      <c r="P1466" t="s">
        <v>470</v>
      </c>
      <c r="Q1466" t="s">
        <v>127</v>
      </c>
      <c r="R1466">
        <v>182</v>
      </c>
      <c r="AA1466">
        <v>71.430000000000007</v>
      </c>
      <c r="AB1466">
        <v>51.6</v>
      </c>
      <c r="AC1466" s="784"/>
    </row>
    <row r="1467" spans="1:29" x14ac:dyDescent="0.2">
      <c r="A1467">
        <v>64996</v>
      </c>
      <c r="B1467" t="s">
        <v>2593</v>
      </c>
      <c r="C1467" s="783">
        <v>45291</v>
      </c>
      <c r="D1467">
        <v>2023</v>
      </c>
      <c r="E1467" t="s">
        <v>4</v>
      </c>
      <c r="F1467" t="s">
        <v>417</v>
      </c>
      <c r="G1467" s="912">
        <v>43.614640999999999</v>
      </c>
      <c r="H1467" s="912">
        <v>-88.466891000000004</v>
      </c>
      <c r="I1467" s="912">
        <v>3.7458429999999998</v>
      </c>
      <c r="J1467" t="s">
        <v>74</v>
      </c>
      <c r="K1467" t="s">
        <v>479</v>
      </c>
      <c r="L1467" s="912">
        <v>135</v>
      </c>
      <c r="M1467">
        <v>100</v>
      </c>
      <c r="N1467" s="912">
        <v>1.35</v>
      </c>
      <c r="O1467" t="s">
        <v>127</v>
      </c>
      <c r="P1467" t="s">
        <v>470</v>
      </c>
      <c r="Q1467" t="s">
        <v>127</v>
      </c>
      <c r="R1467">
        <v>180</v>
      </c>
      <c r="AA1467">
        <v>74.900000000000006</v>
      </c>
      <c r="AB1467">
        <v>53.66</v>
      </c>
      <c r="AC1467" s="784"/>
    </row>
    <row r="1468" spans="1:29" x14ac:dyDescent="0.2">
      <c r="A1468">
        <v>65332</v>
      </c>
      <c r="B1468" t="s">
        <v>2591</v>
      </c>
      <c r="C1468" s="783">
        <v>45260</v>
      </c>
      <c r="D1468">
        <v>2023</v>
      </c>
      <c r="E1468" t="s">
        <v>1</v>
      </c>
      <c r="F1468" t="s">
        <v>14</v>
      </c>
      <c r="G1468" s="912">
        <v>40.35022</v>
      </c>
      <c r="H1468" s="912">
        <v>-78.646000000000001</v>
      </c>
      <c r="I1468" s="912">
        <v>3.7383540000000002</v>
      </c>
      <c r="J1468" t="s">
        <v>74</v>
      </c>
      <c r="K1468" t="s">
        <v>479</v>
      </c>
      <c r="L1468" s="912">
        <v>127</v>
      </c>
      <c r="M1468">
        <v>100</v>
      </c>
      <c r="N1468" s="912">
        <v>1.27</v>
      </c>
      <c r="O1468" t="s">
        <v>127</v>
      </c>
      <c r="P1468" t="s">
        <v>470</v>
      </c>
      <c r="Q1468" t="s">
        <v>127</v>
      </c>
      <c r="R1468">
        <v>180</v>
      </c>
      <c r="AC1468" s="784"/>
    </row>
    <row r="1469" spans="1:29" x14ac:dyDescent="0.2">
      <c r="A1469">
        <v>66389</v>
      </c>
      <c r="B1469" t="s">
        <v>2592</v>
      </c>
      <c r="C1469" s="783">
        <v>45291</v>
      </c>
      <c r="D1469">
        <v>2023</v>
      </c>
      <c r="E1469" t="s">
        <v>4</v>
      </c>
      <c r="F1469" t="s">
        <v>265</v>
      </c>
      <c r="G1469" s="912">
        <v>42.309201000000002</v>
      </c>
      <c r="H1469" s="912">
        <v>-85.032251000000002</v>
      </c>
      <c r="I1469" s="912">
        <v>3.816246</v>
      </c>
      <c r="J1469" t="s">
        <v>74</v>
      </c>
      <c r="K1469" t="s">
        <v>479</v>
      </c>
      <c r="L1469" s="912">
        <v>150</v>
      </c>
      <c r="M1469">
        <v>100</v>
      </c>
      <c r="N1469" s="912">
        <v>1.5</v>
      </c>
      <c r="O1469" t="s">
        <v>127</v>
      </c>
      <c r="P1469" t="s">
        <v>470</v>
      </c>
      <c r="Q1469" t="s">
        <v>127</v>
      </c>
      <c r="R1469">
        <v>180</v>
      </c>
      <c r="AA1469">
        <v>48.52</v>
      </c>
      <c r="AB1469">
        <v>32.450000000000003</v>
      </c>
      <c r="AC1469" s="784"/>
    </row>
    <row r="1470" spans="1:29" x14ac:dyDescent="0.2">
      <c r="A1470">
        <v>66410</v>
      </c>
      <c r="B1470" t="s">
        <v>2588</v>
      </c>
      <c r="C1470" s="783">
        <v>45230</v>
      </c>
      <c r="D1470">
        <v>2023</v>
      </c>
      <c r="E1470" t="s">
        <v>2</v>
      </c>
      <c r="F1470" t="s">
        <v>15</v>
      </c>
      <c r="G1470" s="912">
        <v>31.738181000000001</v>
      </c>
      <c r="H1470" s="912">
        <v>-98.213701</v>
      </c>
      <c r="I1470" s="912">
        <v>4.9158460000000002</v>
      </c>
      <c r="J1470" t="s">
        <v>74</v>
      </c>
      <c r="K1470" t="s">
        <v>479</v>
      </c>
      <c r="L1470" s="912">
        <v>137.69999999999999</v>
      </c>
      <c r="M1470">
        <v>100</v>
      </c>
      <c r="N1470" s="912">
        <v>1.3769999999999998</v>
      </c>
      <c r="O1470" t="s">
        <v>127</v>
      </c>
      <c r="P1470" t="s">
        <v>470</v>
      </c>
      <c r="Q1470" t="s">
        <v>127</v>
      </c>
      <c r="R1470">
        <v>181</v>
      </c>
      <c r="AC1470" s="784"/>
    </row>
    <row r="1471" spans="1:29" x14ac:dyDescent="0.2">
      <c r="A1471">
        <v>66759</v>
      </c>
      <c r="B1471" t="s">
        <v>2590</v>
      </c>
      <c r="C1471" s="783">
        <v>45260</v>
      </c>
      <c r="D1471">
        <v>2023</v>
      </c>
      <c r="E1471" t="s">
        <v>4</v>
      </c>
      <c r="F1471" t="s">
        <v>55</v>
      </c>
      <c r="G1471" s="912">
        <v>33.5</v>
      </c>
      <c r="H1471" s="912">
        <v>-90.1</v>
      </c>
      <c r="I1471" s="912">
        <v>4.5541340000000003</v>
      </c>
      <c r="J1471" t="s">
        <v>74</v>
      </c>
      <c r="K1471" t="s">
        <v>479</v>
      </c>
      <c r="L1471" s="912">
        <v>135</v>
      </c>
      <c r="M1471">
        <v>100</v>
      </c>
      <c r="N1471" s="912">
        <v>1.35</v>
      </c>
      <c r="O1471" t="s">
        <v>127</v>
      </c>
      <c r="P1471" t="s">
        <v>470</v>
      </c>
      <c r="Q1471" t="s">
        <v>127</v>
      </c>
      <c r="R1471" t="s">
        <v>62</v>
      </c>
      <c r="AC1471" s="784">
        <v>34.377889152831038</v>
      </c>
    </row>
    <row r="1472" spans="1:29" x14ac:dyDescent="0.2">
      <c r="A1472">
        <v>66171</v>
      </c>
      <c r="B1472" t="s">
        <v>2587</v>
      </c>
      <c r="C1472" s="783">
        <v>45137</v>
      </c>
      <c r="D1472">
        <v>2023</v>
      </c>
      <c r="E1472" t="s">
        <v>73</v>
      </c>
      <c r="F1472" t="s">
        <v>35</v>
      </c>
      <c r="G1472" s="912">
        <v>31.704661000000002</v>
      </c>
      <c r="H1472" s="912">
        <v>-82.734931000000003</v>
      </c>
      <c r="I1472" s="912">
        <v>4.740666</v>
      </c>
      <c r="J1472" t="s">
        <v>74</v>
      </c>
      <c r="K1472" t="s">
        <v>485</v>
      </c>
      <c r="L1472" s="912">
        <v>153</v>
      </c>
      <c r="M1472">
        <v>107</v>
      </c>
      <c r="N1472" s="912">
        <v>1.4299065420560748</v>
      </c>
      <c r="O1472" t="s">
        <v>127</v>
      </c>
      <c r="P1472" t="s">
        <v>470</v>
      </c>
      <c r="Q1472" t="s">
        <v>127</v>
      </c>
      <c r="R1472">
        <v>180</v>
      </c>
      <c r="AC1472" s="784"/>
    </row>
    <row r="1473" spans="1:29" x14ac:dyDescent="0.2">
      <c r="A1473">
        <v>63233</v>
      </c>
      <c r="B1473" t="s">
        <v>2586</v>
      </c>
      <c r="C1473" s="783">
        <v>45016</v>
      </c>
      <c r="D1473">
        <v>2023</v>
      </c>
      <c r="E1473" t="s">
        <v>2</v>
      </c>
      <c r="F1473" t="s">
        <v>15</v>
      </c>
      <c r="G1473" s="912">
        <v>31.099810000000002</v>
      </c>
      <c r="H1473" s="912">
        <v>-102.344921</v>
      </c>
      <c r="I1473" s="912">
        <v>5.5432990000000002</v>
      </c>
      <c r="J1473" t="s">
        <v>74</v>
      </c>
      <c r="K1473" t="s">
        <v>479</v>
      </c>
      <c r="L1473" s="912">
        <v>140.80000000000001</v>
      </c>
      <c r="M1473">
        <v>108</v>
      </c>
      <c r="N1473" s="912">
        <v>1.3037037037037038</v>
      </c>
      <c r="O1473" t="s">
        <v>127</v>
      </c>
      <c r="P1473" t="s">
        <v>470</v>
      </c>
      <c r="Q1473" t="s">
        <v>127</v>
      </c>
      <c r="R1473">
        <v>180</v>
      </c>
      <c r="AC1473" s="784"/>
    </row>
    <row r="1474" spans="1:29" x14ac:dyDescent="0.2">
      <c r="A1474">
        <v>63343</v>
      </c>
      <c r="B1474" t="s">
        <v>2585</v>
      </c>
      <c r="C1474" s="783">
        <v>45230</v>
      </c>
      <c r="D1474">
        <v>2023</v>
      </c>
      <c r="E1474" t="s">
        <v>2</v>
      </c>
      <c r="F1474" t="s">
        <v>15</v>
      </c>
      <c r="G1474" s="912">
        <v>31.452251</v>
      </c>
      <c r="H1474" s="912">
        <v>-99.883801000000005</v>
      </c>
      <c r="I1474" s="912">
        <v>5.1016219999999999</v>
      </c>
      <c r="J1474" t="s">
        <v>74</v>
      </c>
      <c r="K1474" t="s">
        <v>479</v>
      </c>
      <c r="L1474" s="912">
        <v>147</v>
      </c>
      <c r="M1474">
        <v>110</v>
      </c>
      <c r="N1474" s="912">
        <v>1.3363636363636364</v>
      </c>
      <c r="O1474" t="s">
        <v>127</v>
      </c>
      <c r="P1474" t="s">
        <v>470</v>
      </c>
      <c r="Q1474" t="s">
        <v>127</v>
      </c>
      <c r="R1474">
        <v>180</v>
      </c>
      <c r="AC1474" s="784"/>
    </row>
    <row r="1475" spans="1:29" x14ac:dyDescent="0.2">
      <c r="A1475">
        <v>65225</v>
      </c>
      <c r="B1475" t="s">
        <v>2583</v>
      </c>
      <c r="C1475" s="783">
        <v>45291</v>
      </c>
      <c r="D1475">
        <v>2023</v>
      </c>
      <c r="E1475" t="s">
        <v>1</v>
      </c>
      <c r="F1475" t="s">
        <v>33</v>
      </c>
      <c r="G1475" s="912">
        <v>37.020780000000002</v>
      </c>
      <c r="H1475" s="912">
        <v>-77.122699999999995</v>
      </c>
      <c r="I1475" s="912">
        <v>4.3201910000000003</v>
      </c>
      <c r="J1475" t="s">
        <v>74</v>
      </c>
      <c r="K1475" t="s">
        <v>485</v>
      </c>
      <c r="L1475" s="912">
        <v>153.40001000000001</v>
      </c>
      <c r="M1475">
        <v>118</v>
      </c>
      <c r="N1475" s="912">
        <v>1.3000000847457629</v>
      </c>
      <c r="O1475" t="s">
        <v>127</v>
      </c>
      <c r="P1475" t="s">
        <v>470</v>
      </c>
      <c r="Q1475" t="s">
        <v>127</v>
      </c>
      <c r="R1475" t="s">
        <v>62</v>
      </c>
      <c r="AC1475" s="784"/>
    </row>
    <row r="1476" spans="1:29" x14ac:dyDescent="0.2">
      <c r="A1476">
        <v>66541</v>
      </c>
      <c r="B1476" t="s">
        <v>2584</v>
      </c>
      <c r="C1476" s="783">
        <v>45291</v>
      </c>
      <c r="D1476">
        <v>2023</v>
      </c>
      <c r="E1476" t="s">
        <v>1</v>
      </c>
      <c r="F1476" t="s">
        <v>33</v>
      </c>
      <c r="G1476" s="912">
        <v>36.681071000000003</v>
      </c>
      <c r="H1476" s="912">
        <v>-76.300220999999993</v>
      </c>
      <c r="I1476" s="912">
        <v>4.3227320000000002</v>
      </c>
      <c r="J1476" t="s">
        <v>74</v>
      </c>
      <c r="K1476" t="s">
        <v>479</v>
      </c>
      <c r="L1476" s="912">
        <v>153.6</v>
      </c>
      <c r="M1476">
        <v>118</v>
      </c>
      <c r="N1476" s="912">
        <v>1.3016949152542372</v>
      </c>
      <c r="O1476" t="s">
        <v>127</v>
      </c>
      <c r="P1476" t="s">
        <v>470</v>
      </c>
      <c r="Q1476" t="s">
        <v>127</v>
      </c>
      <c r="R1476">
        <v>181</v>
      </c>
      <c r="AA1476">
        <v>43.39</v>
      </c>
      <c r="AB1476">
        <v>28.9</v>
      </c>
      <c r="AC1476" s="784">
        <v>32.177752370332563</v>
      </c>
    </row>
    <row r="1477" spans="1:29" x14ac:dyDescent="0.2">
      <c r="A1477">
        <v>66408</v>
      </c>
      <c r="B1477" t="s">
        <v>2582</v>
      </c>
      <c r="C1477" s="783">
        <v>45107</v>
      </c>
      <c r="D1477">
        <v>2023</v>
      </c>
      <c r="E1477" t="s">
        <v>72</v>
      </c>
      <c r="F1477" t="s">
        <v>13</v>
      </c>
      <c r="G1477" s="912">
        <v>32.066589999999998</v>
      </c>
      <c r="H1477" s="912">
        <v>-106.285</v>
      </c>
      <c r="I1477" s="912">
        <v>5.8320480000000003</v>
      </c>
      <c r="J1477" t="s">
        <v>74</v>
      </c>
      <c r="K1477" t="s">
        <v>479</v>
      </c>
      <c r="L1477" s="912">
        <v>187.2</v>
      </c>
      <c r="M1477">
        <v>120</v>
      </c>
      <c r="N1477" s="912">
        <v>1.5599999999999998</v>
      </c>
      <c r="O1477" t="s">
        <v>127</v>
      </c>
      <c r="P1477" t="s">
        <v>470</v>
      </c>
      <c r="Q1477" t="s">
        <v>127</v>
      </c>
      <c r="R1477" t="s">
        <v>62</v>
      </c>
      <c r="S1477" t="s">
        <v>582</v>
      </c>
      <c r="T1477" t="s">
        <v>97</v>
      </c>
      <c r="U1477" t="s">
        <v>2971</v>
      </c>
      <c r="V1477">
        <v>2023</v>
      </c>
      <c r="W1477">
        <v>50</v>
      </c>
      <c r="X1477">
        <v>200</v>
      </c>
      <c r="AC1477" s="784"/>
    </row>
    <row r="1478" spans="1:29" x14ac:dyDescent="0.2">
      <c r="A1478">
        <v>66357</v>
      </c>
      <c r="B1478" t="s">
        <v>2598</v>
      </c>
      <c r="C1478" s="783">
        <v>45137</v>
      </c>
      <c r="D1478">
        <v>2023</v>
      </c>
      <c r="E1478" t="s">
        <v>72</v>
      </c>
      <c r="F1478" t="s">
        <v>53</v>
      </c>
      <c r="G1478" s="912">
        <v>36.066270000000003</v>
      </c>
      <c r="H1478" s="912">
        <v>-115.77500000000001</v>
      </c>
      <c r="I1478" s="912">
        <v>5.7274510000000003</v>
      </c>
      <c r="J1478" t="s">
        <v>74</v>
      </c>
      <c r="K1478" t="s">
        <v>479</v>
      </c>
      <c r="L1478" s="912">
        <v>175</v>
      </c>
      <c r="M1478">
        <v>125</v>
      </c>
      <c r="N1478" s="912">
        <v>1.4</v>
      </c>
      <c r="O1478" t="s">
        <v>127</v>
      </c>
      <c r="P1478" t="s">
        <v>470</v>
      </c>
      <c r="Q1478" t="s">
        <v>127</v>
      </c>
      <c r="R1478">
        <v>180</v>
      </c>
      <c r="S1478" t="s">
        <v>582</v>
      </c>
      <c r="T1478" t="s">
        <v>553</v>
      </c>
      <c r="U1478" t="s">
        <v>2970</v>
      </c>
      <c r="V1478">
        <v>2023</v>
      </c>
      <c r="W1478">
        <v>65</v>
      </c>
      <c r="X1478">
        <v>260</v>
      </c>
      <c r="AC1478" s="784">
        <v>19.403053699562943</v>
      </c>
    </row>
    <row r="1479" spans="1:29" x14ac:dyDescent="0.2">
      <c r="A1479">
        <v>66324</v>
      </c>
      <c r="B1479" t="s">
        <v>2581</v>
      </c>
      <c r="C1479" s="783">
        <v>45169</v>
      </c>
      <c r="D1479">
        <v>2023</v>
      </c>
      <c r="E1479" t="s">
        <v>2</v>
      </c>
      <c r="F1479" t="s">
        <v>15</v>
      </c>
      <c r="G1479" s="912">
        <v>32.190851000000002</v>
      </c>
      <c r="H1479" s="912">
        <v>-97.055901000000006</v>
      </c>
      <c r="I1479" s="912">
        <v>4.7637429999999998</v>
      </c>
      <c r="J1479" t="s">
        <v>74</v>
      </c>
      <c r="K1479" t="s">
        <v>479</v>
      </c>
      <c r="L1479" s="912">
        <v>164.38</v>
      </c>
      <c r="M1479">
        <v>145</v>
      </c>
      <c r="N1479" s="912">
        <v>1.1336551724137931</v>
      </c>
      <c r="O1479" t="s">
        <v>127</v>
      </c>
      <c r="P1479" t="s">
        <v>470</v>
      </c>
      <c r="Q1479" t="s">
        <v>127</v>
      </c>
      <c r="R1479">
        <v>181</v>
      </c>
      <c r="AC1479" s="784"/>
    </row>
    <row r="1480" spans="1:29" x14ac:dyDescent="0.2">
      <c r="A1480">
        <v>64197</v>
      </c>
      <c r="B1480" t="s">
        <v>2578</v>
      </c>
      <c r="C1480" s="783">
        <v>45199</v>
      </c>
      <c r="D1480">
        <v>2023</v>
      </c>
      <c r="E1480" t="s">
        <v>7</v>
      </c>
      <c r="F1480" t="s">
        <v>28</v>
      </c>
      <c r="G1480" s="912">
        <v>36.156050999999998</v>
      </c>
      <c r="H1480" s="912">
        <v>-120.117771</v>
      </c>
      <c r="I1480" s="912">
        <v>5.3794209999999998</v>
      </c>
      <c r="J1480" t="s">
        <v>74</v>
      </c>
      <c r="K1480" t="s">
        <v>479</v>
      </c>
      <c r="L1480" s="912">
        <v>196.6</v>
      </c>
      <c r="M1480">
        <v>150</v>
      </c>
      <c r="N1480" s="912">
        <v>1.3106666666666666</v>
      </c>
      <c r="O1480" t="s">
        <v>127</v>
      </c>
      <c r="P1480" t="s">
        <v>470</v>
      </c>
      <c r="Q1480" t="s">
        <v>127</v>
      </c>
      <c r="R1480">
        <v>180</v>
      </c>
      <c r="S1480" t="s">
        <v>582</v>
      </c>
      <c r="T1480" t="s">
        <v>553</v>
      </c>
      <c r="U1480" t="s">
        <v>2970</v>
      </c>
      <c r="V1480">
        <v>2023</v>
      </c>
      <c r="W1480">
        <v>137</v>
      </c>
      <c r="X1480">
        <v>548</v>
      </c>
      <c r="AC1480" s="784"/>
    </row>
    <row r="1481" spans="1:29" x14ac:dyDescent="0.2">
      <c r="A1481">
        <v>64393</v>
      </c>
      <c r="B1481" t="s">
        <v>2577</v>
      </c>
      <c r="C1481" s="783">
        <v>45291</v>
      </c>
      <c r="D1481">
        <v>2023</v>
      </c>
      <c r="E1481" t="s">
        <v>4</v>
      </c>
      <c r="F1481" t="s">
        <v>417</v>
      </c>
      <c r="G1481" s="912">
        <v>42.938800999999998</v>
      </c>
      <c r="H1481" s="912">
        <v>-90.368990999999994</v>
      </c>
      <c r="I1481" s="912">
        <v>3.8300920000000001</v>
      </c>
      <c r="J1481" t="s">
        <v>74</v>
      </c>
      <c r="K1481" t="s">
        <v>479</v>
      </c>
      <c r="L1481" s="912">
        <v>204</v>
      </c>
      <c r="M1481">
        <v>150</v>
      </c>
      <c r="N1481" s="912">
        <v>1.36</v>
      </c>
      <c r="O1481" t="s">
        <v>127</v>
      </c>
      <c r="P1481" t="s">
        <v>470</v>
      </c>
      <c r="Q1481" t="s">
        <v>127</v>
      </c>
      <c r="R1481">
        <v>180</v>
      </c>
      <c r="AA1481">
        <v>55.45</v>
      </c>
      <c r="AB1481">
        <v>40.9</v>
      </c>
      <c r="AC1481" s="784"/>
    </row>
    <row r="1482" spans="1:29" x14ac:dyDescent="0.2">
      <c r="A1482">
        <v>65008</v>
      </c>
      <c r="B1482" t="s">
        <v>2580</v>
      </c>
      <c r="C1482" s="783">
        <v>45291</v>
      </c>
      <c r="D1482">
        <v>2023</v>
      </c>
      <c r="E1482" t="s">
        <v>4</v>
      </c>
      <c r="F1482" t="s">
        <v>417</v>
      </c>
      <c r="G1482" s="912">
        <v>43.603670999999999</v>
      </c>
      <c r="H1482" s="912">
        <v>-87.896980999999997</v>
      </c>
      <c r="I1482" s="912">
        <v>3.8205619999999998</v>
      </c>
      <c r="J1482" t="s">
        <v>74</v>
      </c>
      <c r="K1482" t="s">
        <v>485</v>
      </c>
      <c r="L1482" s="912">
        <v>180.1</v>
      </c>
      <c r="M1482">
        <v>150</v>
      </c>
      <c r="N1482" s="912">
        <v>1.2006666666666665</v>
      </c>
      <c r="O1482" t="s">
        <v>127</v>
      </c>
      <c r="P1482" t="s">
        <v>470</v>
      </c>
      <c r="Q1482" t="s">
        <v>127</v>
      </c>
      <c r="R1482">
        <v>181</v>
      </c>
      <c r="AC1482" s="784"/>
    </row>
    <row r="1483" spans="1:29" x14ac:dyDescent="0.2">
      <c r="A1483">
        <v>66820</v>
      </c>
      <c r="B1483" t="s">
        <v>2576</v>
      </c>
      <c r="C1483" s="783">
        <v>45291</v>
      </c>
      <c r="D1483">
        <v>2023</v>
      </c>
      <c r="E1483" t="s">
        <v>1</v>
      </c>
      <c r="F1483" t="s">
        <v>12</v>
      </c>
      <c r="G1483" s="912">
        <v>39.259059999999998</v>
      </c>
      <c r="H1483" s="912">
        <v>-87.628200000000007</v>
      </c>
      <c r="I1483" s="912">
        <v>4.1063130000000001</v>
      </c>
      <c r="J1483" t="s">
        <v>74</v>
      </c>
      <c r="K1483" t="s">
        <v>479</v>
      </c>
      <c r="L1483" s="912">
        <v>165.3</v>
      </c>
      <c r="M1483">
        <v>150</v>
      </c>
      <c r="N1483" s="912">
        <v>1.1020000000000001</v>
      </c>
      <c r="O1483" t="s">
        <v>127</v>
      </c>
      <c r="P1483" t="s">
        <v>470</v>
      </c>
      <c r="Q1483" t="s">
        <v>127</v>
      </c>
      <c r="R1483">
        <v>180</v>
      </c>
      <c r="AC1483" s="784"/>
    </row>
    <row r="1484" spans="1:29" x14ac:dyDescent="0.2">
      <c r="A1484">
        <v>66954</v>
      </c>
      <c r="B1484" t="s">
        <v>2579</v>
      </c>
      <c r="C1484" s="783">
        <v>45230</v>
      </c>
      <c r="D1484">
        <v>2023</v>
      </c>
      <c r="E1484" t="s">
        <v>4</v>
      </c>
      <c r="F1484" t="s">
        <v>15</v>
      </c>
      <c r="G1484" s="912">
        <v>30.657001000000001</v>
      </c>
      <c r="H1484" s="912">
        <v>-94.774270999999999</v>
      </c>
      <c r="I1484" s="912">
        <v>4.5459509999999996</v>
      </c>
      <c r="J1484" t="s">
        <v>74</v>
      </c>
      <c r="K1484" t="s">
        <v>485</v>
      </c>
      <c r="L1484" s="912">
        <v>202</v>
      </c>
      <c r="M1484">
        <v>150</v>
      </c>
      <c r="N1484" s="912">
        <v>1.3466666666666667</v>
      </c>
      <c r="O1484" t="s">
        <v>127</v>
      </c>
      <c r="P1484" t="s">
        <v>470</v>
      </c>
      <c r="Q1484" t="s">
        <v>127</v>
      </c>
      <c r="R1484">
        <v>183</v>
      </c>
      <c r="AC1484" s="784"/>
    </row>
    <row r="1485" spans="1:29" x14ac:dyDescent="0.2">
      <c r="A1485">
        <v>67137</v>
      </c>
      <c r="B1485" t="s">
        <v>2574</v>
      </c>
      <c r="C1485" s="783">
        <v>45291</v>
      </c>
      <c r="D1485">
        <v>2023</v>
      </c>
      <c r="E1485" t="s">
        <v>1</v>
      </c>
      <c r="F1485" t="s">
        <v>14</v>
      </c>
      <c r="G1485" s="912">
        <v>39.901600000000002</v>
      </c>
      <c r="H1485" s="912">
        <v>-77.868200000000002</v>
      </c>
      <c r="I1485" s="912">
        <v>3.9201280000000001</v>
      </c>
      <c r="J1485" t="s">
        <v>74</v>
      </c>
      <c r="K1485" t="s">
        <v>479</v>
      </c>
      <c r="L1485" s="912">
        <v>178.6</v>
      </c>
      <c r="M1485">
        <v>150</v>
      </c>
      <c r="N1485" s="912">
        <v>1.1906666666666665</v>
      </c>
      <c r="O1485" t="s">
        <v>127</v>
      </c>
      <c r="P1485" t="s">
        <v>470</v>
      </c>
      <c r="Q1485" t="s">
        <v>127</v>
      </c>
      <c r="R1485">
        <v>180</v>
      </c>
      <c r="AC1485" s="784"/>
    </row>
    <row r="1486" spans="1:29" x14ac:dyDescent="0.2">
      <c r="A1486">
        <v>67239</v>
      </c>
      <c r="B1486" t="s">
        <v>2575</v>
      </c>
      <c r="C1486" s="783">
        <v>45291</v>
      </c>
      <c r="D1486">
        <v>2023</v>
      </c>
      <c r="E1486" t="s">
        <v>1</v>
      </c>
      <c r="F1486" t="s">
        <v>266</v>
      </c>
      <c r="G1486" s="912">
        <v>39.777490999999998</v>
      </c>
      <c r="H1486" s="912">
        <v>-83.367101000000005</v>
      </c>
      <c r="I1486" s="912">
        <v>4.0014640000000004</v>
      </c>
      <c r="J1486" t="s">
        <v>74</v>
      </c>
      <c r="K1486" t="s">
        <v>479</v>
      </c>
      <c r="L1486" s="912">
        <v>194</v>
      </c>
      <c r="M1486">
        <v>150</v>
      </c>
      <c r="N1486" s="912">
        <v>1.2933333333333332</v>
      </c>
      <c r="O1486" t="s">
        <v>127</v>
      </c>
      <c r="P1486" t="s">
        <v>470</v>
      </c>
      <c r="Q1486" t="s">
        <v>127</v>
      </c>
      <c r="R1486">
        <v>179</v>
      </c>
      <c r="AA1486">
        <v>66</v>
      </c>
      <c r="AB1486">
        <v>47.71</v>
      </c>
      <c r="AC1486" s="784"/>
    </row>
    <row r="1487" spans="1:29" x14ac:dyDescent="0.2">
      <c r="A1487">
        <v>67284</v>
      </c>
      <c r="B1487" t="s">
        <v>2573</v>
      </c>
      <c r="C1487" s="783">
        <v>45230</v>
      </c>
      <c r="D1487">
        <v>2023</v>
      </c>
      <c r="E1487" t="s">
        <v>2</v>
      </c>
      <c r="F1487" t="s">
        <v>15</v>
      </c>
      <c r="G1487" s="912">
        <v>29.114661000000002</v>
      </c>
      <c r="H1487" s="912">
        <v>-96.524911000000003</v>
      </c>
      <c r="I1487" s="912">
        <v>4.6377290000000002</v>
      </c>
      <c r="J1487" t="s">
        <v>74</v>
      </c>
      <c r="K1487" t="s">
        <v>479</v>
      </c>
      <c r="L1487" s="912">
        <v>208.5</v>
      </c>
      <c r="M1487">
        <v>150.5</v>
      </c>
      <c r="N1487" s="912">
        <v>1.3853820598006645</v>
      </c>
      <c r="O1487" t="s">
        <v>127</v>
      </c>
      <c r="P1487" t="s">
        <v>470</v>
      </c>
      <c r="Q1487" t="s">
        <v>127</v>
      </c>
      <c r="R1487">
        <v>181</v>
      </c>
      <c r="AC1487" s="784"/>
    </row>
    <row r="1488" spans="1:29" x14ac:dyDescent="0.2">
      <c r="A1488">
        <v>63849</v>
      </c>
      <c r="B1488" t="s">
        <v>2572</v>
      </c>
      <c r="C1488" s="783">
        <v>45291</v>
      </c>
      <c r="D1488">
        <v>2023</v>
      </c>
      <c r="E1488" t="s">
        <v>7</v>
      </c>
      <c r="F1488" t="s">
        <v>28</v>
      </c>
      <c r="G1488" s="912">
        <v>36.163311</v>
      </c>
      <c r="H1488" s="912">
        <v>-119.902811</v>
      </c>
      <c r="I1488" s="912">
        <v>5.3471339999999996</v>
      </c>
      <c r="J1488" t="s">
        <v>74</v>
      </c>
      <c r="K1488" t="s">
        <v>479</v>
      </c>
      <c r="L1488" s="912">
        <v>210</v>
      </c>
      <c r="M1488">
        <v>150.6</v>
      </c>
      <c r="N1488" s="912">
        <v>1.3944223107569722</v>
      </c>
      <c r="O1488" t="s">
        <v>127</v>
      </c>
      <c r="P1488" t="s">
        <v>470</v>
      </c>
      <c r="Q1488" t="s">
        <v>127</v>
      </c>
      <c r="R1488">
        <v>180</v>
      </c>
      <c r="S1488" t="s">
        <v>582</v>
      </c>
      <c r="T1488" t="s">
        <v>1205</v>
      </c>
      <c r="U1488" t="s">
        <v>2970</v>
      </c>
      <c r="V1488">
        <v>2023</v>
      </c>
      <c r="W1488">
        <v>135</v>
      </c>
      <c r="X1488">
        <v>540</v>
      </c>
      <c r="AC1488" s="784"/>
    </row>
    <row r="1489" spans="1:29" x14ac:dyDescent="0.2">
      <c r="A1489">
        <v>65031</v>
      </c>
      <c r="B1489" t="s">
        <v>2571</v>
      </c>
      <c r="C1489" s="783">
        <v>44985</v>
      </c>
      <c r="D1489">
        <v>2023</v>
      </c>
      <c r="E1489" t="s">
        <v>1</v>
      </c>
      <c r="F1489" t="s">
        <v>48</v>
      </c>
      <c r="G1489" s="912">
        <v>39.786740000000002</v>
      </c>
      <c r="H1489" s="912">
        <v>-85.416399999999996</v>
      </c>
      <c r="I1489" s="912">
        <v>3.9887709999999998</v>
      </c>
      <c r="J1489" t="s">
        <v>74</v>
      </c>
      <c r="K1489" t="s">
        <v>485</v>
      </c>
      <c r="L1489" s="912">
        <v>173</v>
      </c>
      <c r="M1489">
        <v>152.5</v>
      </c>
      <c r="N1489" s="912">
        <v>1.1344262295081968</v>
      </c>
      <c r="O1489" t="s">
        <v>127</v>
      </c>
      <c r="P1489" t="s">
        <v>470</v>
      </c>
      <c r="Q1489" t="s">
        <v>127</v>
      </c>
      <c r="R1489">
        <v>180</v>
      </c>
      <c r="AA1489">
        <v>40.799999999999997</v>
      </c>
      <c r="AB1489">
        <v>26.32</v>
      </c>
      <c r="AC1489" s="784">
        <v>30.584622840501989</v>
      </c>
    </row>
    <row r="1490" spans="1:29" x14ac:dyDescent="0.2">
      <c r="A1490">
        <v>65793</v>
      </c>
      <c r="B1490" t="s">
        <v>2570</v>
      </c>
      <c r="C1490" s="783">
        <v>45077</v>
      </c>
      <c r="D1490">
        <v>2023</v>
      </c>
      <c r="E1490" t="s">
        <v>2</v>
      </c>
      <c r="F1490" t="s">
        <v>15</v>
      </c>
      <c r="G1490" s="912">
        <v>31.213999999999999</v>
      </c>
      <c r="H1490" s="912">
        <v>-100.255</v>
      </c>
      <c r="I1490" s="912">
        <v>5.1658309999999998</v>
      </c>
      <c r="J1490" t="s">
        <v>74</v>
      </c>
      <c r="K1490" t="s">
        <v>479</v>
      </c>
      <c r="L1490" s="912">
        <v>214.6</v>
      </c>
      <c r="M1490">
        <v>159.80000000000001</v>
      </c>
      <c r="N1490" s="912">
        <v>1.3429286608260325</v>
      </c>
      <c r="O1490" t="s">
        <v>127</v>
      </c>
      <c r="P1490" t="s">
        <v>470</v>
      </c>
      <c r="Q1490" t="s">
        <v>127</v>
      </c>
      <c r="R1490" t="s">
        <v>62</v>
      </c>
      <c r="AA1490">
        <v>35.11</v>
      </c>
      <c r="AB1490">
        <v>20.63</v>
      </c>
      <c r="AC1490" s="784"/>
    </row>
    <row r="1491" spans="1:29" x14ac:dyDescent="0.2">
      <c r="A1491">
        <v>63441</v>
      </c>
      <c r="B1491" t="s">
        <v>2569</v>
      </c>
      <c r="C1491" s="783">
        <v>45046</v>
      </c>
      <c r="D1491">
        <v>2023</v>
      </c>
      <c r="E1491" t="s">
        <v>72</v>
      </c>
      <c r="F1491" t="s">
        <v>29</v>
      </c>
      <c r="G1491" s="912">
        <v>45.539931000000003</v>
      </c>
      <c r="H1491" s="912">
        <v>-120.180381</v>
      </c>
      <c r="I1491" s="912">
        <v>4.3757979999999996</v>
      </c>
      <c r="J1491" t="s">
        <v>74</v>
      </c>
      <c r="K1491" t="s">
        <v>479</v>
      </c>
      <c r="L1491" s="912">
        <v>205</v>
      </c>
      <c r="M1491">
        <v>162</v>
      </c>
      <c r="N1491" s="912">
        <v>1.2654320987654322</v>
      </c>
      <c r="O1491" t="s">
        <v>127</v>
      </c>
      <c r="P1491" t="s">
        <v>470</v>
      </c>
      <c r="Q1491" t="s">
        <v>127</v>
      </c>
      <c r="R1491">
        <v>180</v>
      </c>
      <c r="AC1491" s="784">
        <v>37.722785450680057</v>
      </c>
    </row>
    <row r="1492" spans="1:29" x14ac:dyDescent="0.2">
      <c r="A1492">
        <v>64864</v>
      </c>
      <c r="B1492" t="s">
        <v>2568</v>
      </c>
      <c r="C1492" s="783">
        <v>45016</v>
      </c>
      <c r="D1492">
        <v>2023</v>
      </c>
      <c r="E1492" t="s">
        <v>7</v>
      </c>
      <c r="F1492" t="s">
        <v>28</v>
      </c>
      <c r="G1492" s="912">
        <v>34.870759999999997</v>
      </c>
      <c r="H1492" s="912">
        <v>-118.32001</v>
      </c>
      <c r="I1492" s="912">
        <v>5.7757949999999996</v>
      </c>
      <c r="J1492" t="s">
        <v>74</v>
      </c>
      <c r="L1492" s="912"/>
      <c r="M1492">
        <v>174</v>
      </c>
      <c r="N1492" s="912"/>
      <c r="O1492" t="s">
        <v>127</v>
      </c>
      <c r="P1492" t="s">
        <v>470</v>
      </c>
      <c r="Q1492" t="s">
        <v>127</v>
      </c>
      <c r="R1492">
        <v>180</v>
      </c>
      <c r="AC1492" s="784">
        <v>23.961895321024855</v>
      </c>
    </row>
    <row r="1493" spans="1:29" x14ac:dyDescent="0.2">
      <c r="A1493">
        <v>64212</v>
      </c>
      <c r="B1493" t="s">
        <v>2567</v>
      </c>
      <c r="C1493" s="783">
        <v>45291</v>
      </c>
      <c r="D1493">
        <v>2023</v>
      </c>
      <c r="E1493" t="s">
        <v>72</v>
      </c>
      <c r="F1493" t="s">
        <v>46</v>
      </c>
      <c r="G1493" s="912">
        <v>38.624350999999997</v>
      </c>
      <c r="H1493" s="912">
        <v>-104.620121</v>
      </c>
      <c r="I1493" s="912">
        <v>5.0011929999999998</v>
      </c>
      <c r="J1493" t="s">
        <v>74</v>
      </c>
      <c r="K1493" t="s">
        <v>479</v>
      </c>
      <c r="L1493" s="912">
        <v>223.8</v>
      </c>
      <c r="M1493">
        <v>175</v>
      </c>
      <c r="N1493" s="912">
        <v>1.2788571428571429</v>
      </c>
      <c r="O1493" t="s">
        <v>127</v>
      </c>
      <c r="P1493" t="s">
        <v>470</v>
      </c>
      <c r="Q1493" t="s">
        <v>127</v>
      </c>
      <c r="R1493">
        <v>180</v>
      </c>
      <c r="AC1493" s="784">
        <v>18.927365143378466</v>
      </c>
    </row>
    <row r="1494" spans="1:29" x14ac:dyDescent="0.2">
      <c r="A1494">
        <v>65483</v>
      </c>
      <c r="B1494" t="s">
        <v>2565</v>
      </c>
      <c r="C1494" s="783">
        <v>45291</v>
      </c>
      <c r="D1494">
        <v>2023</v>
      </c>
      <c r="E1494" t="s">
        <v>4</v>
      </c>
      <c r="F1494" t="s">
        <v>54</v>
      </c>
      <c r="G1494" s="912">
        <v>35.341540999999999</v>
      </c>
      <c r="H1494" s="912">
        <v>-90.312871000000001</v>
      </c>
      <c r="I1494" s="912">
        <v>4.4561739999999999</v>
      </c>
      <c r="J1494" t="s">
        <v>74</v>
      </c>
      <c r="K1494" t="s">
        <v>479</v>
      </c>
      <c r="L1494" s="912">
        <v>202.4</v>
      </c>
      <c r="M1494">
        <v>180</v>
      </c>
      <c r="N1494" s="912">
        <v>1.1244444444444446</v>
      </c>
      <c r="O1494" t="s">
        <v>127</v>
      </c>
      <c r="P1494" t="s">
        <v>470</v>
      </c>
      <c r="Q1494" t="s">
        <v>127</v>
      </c>
      <c r="R1494">
        <v>180</v>
      </c>
      <c r="AC1494" s="784"/>
    </row>
    <row r="1495" spans="1:29" x14ac:dyDescent="0.2">
      <c r="A1495">
        <v>66112</v>
      </c>
      <c r="B1495" t="s">
        <v>2566</v>
      </c>
      <c r="C1495" s="783">
        <v>45230</v>
      </c>
      <c r="D1495">
        <v>2023</v>
      </c>
      <c r="E1495" t="s">
        <v>4</v>
      </c>
      <c r="F1495" t="s">
        <v>54</v>
      </c>
      <c r="G1495" s="912">
        <v>35.673609999999996</v>
      </c>
      <c r="H1495" s="912">
        <v>-91.193781000000001</v>
      </c>
      <c r="I1495" s="912">
        <v>4.4330579999999999</v>
      </c>
      <c r="J1495" t="s">
        <v>74</v>
      </c>
      <c r="K1495" t="s">
        <v>485</v>
      </c>
      <c r="L1495" s="912">
        <v>231.7</v>
      </c>
      <c r="M1495">
        <v>180</v>
      </c>
      <c r="N1495" s="912">
        <v>1.2872222222222223</v>
      </c>
      <c r="O1495" t="s">
        <v>127</v>
      </c>
      <c r="P1495" t="s">
        <v>470</v>
      </c>
      <c r="Q1495" t="s">
        <v>127</v>
      </c>
      <c r="R1495">
        <v>180</v>
      </c>
      <c r="AC1495" s="784"/>
    </row>
    <row r="1496" spans="1:29" x14ac:dyDescent="0.2">
      <c r="A1496">
        <v>64851</v>
      </c>
      <c r="B1496" t="s">
        <v>2564</v>
      </c>
      <c r="C1496" s="783">
        <v>45291</v>
      </c>
      <c r="D1496">
        <v>2023</v>
      </c>
      <c r="E1496" t="s">
        <v>7</v>
      </c>
      <c r="F1496" t="s">
        <v>28</v>
      </c>
      <c r="G1496" s="912">
        <v>34.86092</v>
      </c>
      <c r="H1496" s="912">
        <v>-116.855</v>
      </c>
      <c r="I1496" s="912">
        <v>5.8493110000000001</v>
      </c>
      <c r="J1496" t="s">
        <v>74</v>
      </c>
      <c r="K1496" t="s">
        <v>479</v>
      </c>
      <c r="L1496" s="912">
        <v>240</v>
      </c>
      <c r="M1496">
        <v>182</v>
      </c>
      <c r="N1496" s="912">
        <v>1.3186813186813187</v>
      </c>
      <c r="O1496" t="s">
        <v>127</v>
      </c>
      <c r="P1496" t="s">
        <v>470</v>
      </c>
      <c r="Q1496" t="s">
        <v>127</v>
      </c>
      <c r="R1496" t="s">
        <v>62</v>
      </c>
      <c r="S1496" t="s">
        <v>582</v>
      </c>
      <c r="T1496" t="s">
        <v>2541</v>
      </c>
      <c r="U1496" t="s">
        <v>2970</v>
      </c>
      <c r="V1496">
        <v>2023</v>
      </c>
      <c r="W1496">
        <v>131</v>
      </c>
      <c r="X1496">
        <v>524</v>
      </c>
      <c r="AC1496" s="784"/>
    </row>
    <row r="1497" spans="1:29" x14ac:dyDescent="0.2">
      <c r="A1497">
        <v>64635</v>
      </c>
      <c r="B1497" t="s">
        <v>2563</v>
      </c>
      <c r="C1497" s="783">
        <v>45199</v>
      </c>
      <c r="D1497">
        <v>2023</v>
      </c>
      <c r="E1497" t="s">
        <v>1</v>
      </c>
      <c r="F1497" t="s">
        <v>266</v>
      </c>
      <c r="G1497" s="912">
        <v>39.85566</v>
      </c>
      <c r="H1497" s="912">
        <v>-83.328400000000002</v>
      </c>
      <c r="I1497" s="912">
        <v>3.9837419999999999</v>
      </c>
      <c r="J1497" t="s">
        <v>74</v>
      </c>
      <c r="K1497" t="s">
        <v>485</v>
      </c>
      <c r="L1497" s="912">
        <v>266</v>
      </c>
      <c r="M1497">
        <v>196</v>
      </c>
      <c r="N1497" s="912">
        <v>1.3571428571428572</v>
      </c>
      <c r="O1497" t="s">
        <v>127</v>
      </c>
      <c r="P1497" t="s">
        <v>470</v>
      </c>
      <c r="Q1497" t="s">
        <v>127</v>
      </c>
      <c r="R1497">
        <v>180</v>
      </c>
      <c r="AA1497">
        <v>71.11</v>
      </c>
      <c r="AB1497">
        <v>51.28</v>
      </c>
      <c r="AC1497" s="784">
        <v>29.978005986503277</v>
      </c>
    </row>
    <row r="1498" spans="1:29" x14ac:dyDescent="0.2">
      <c r="A1498">
        <v>62248</v>
      </c>
      <c r="B1498" t="s">
        <v>2559</v>
      </c>
      <c r="C1498" s="783">
        <v>45291</v>
      </c>
      <c r="D1498">
        <v>2023</v>
      </c>
      <c r="E1498" t="s">
        <v>72</v>
      </c>
      <c r="F1498" t="s">
        <v>53</v>
      </c>
      <c r="G1498" s="912">
        <v>36.502941</v>
      </c>
      <c r="H1498" s="912">
        <v>-114.860861</v>
      </c>
      <c r="I1498" s="912">
        <v>5.673476</v>
      </c>
      <c r="J1498" t="s">
        <v>74</v>
      </c>
      <c r="K1498" t="s">
        <v>479</v>
      </c>
      <c r="L1498" s="912">
        <v>275</v>
      </c>
      <c r="M1498">
        <v>200</v>
      </c>
      <c r="N1498" s="912">
        <v>1.375</v>
      </c>
      <c r="O1498" t="s">
        <v>127</v>
      </c>
      <c r="P1498" t="s">
        <v>470</v>
      </c>
      <c r="Q1498" t="s">
        <v>127</v>
      </c>
      <c r="R1498">
        <v>180</v>
      </c>
      <c r="S1498" t="s">
        <v>582</v>
      </c>
      <c r="T1498" t="s">
        <v>1205</v>
      </c>
      <c r="U1498" t="s">
        <v>2971</v>
      </c>
      <c r="V1498">
        <v>2023</v>
      </c>
      <c r="W1498">
        <v>75</v>
      </c>
      <c r="X1498">
        <v>375</v>
      </c>
      <c r="AC1498" s="784"/>
    </row>
    <row r="1499" spans="1:29" x14ac:dyDescent="0.2">
      <c r="A1499">
        <v>63776</v>
      </c>
      <c r="B1499" t="s">
        <v>2562</v>
      </c>
      <c r="C1499" s="783">
        <v>45107</v>
      </c>
      <c r="D1499">
        <v>2023</v>
      </c>
      <c r="E1499" t="s">
        <v>72</v>
      </c>
      <c r="F1499" t="s">
        <v>46</v>
      </c>
      <c r="G1499" s="912">
        <v>38.189900000000002</v>
      </c>
      <c r="H1499" s="912">
        <v>-104.398</v>
      </c>
      <c r="I1499" s="912">
        <v>5.1520970000000004</v>
      </c>
      <c r="J1499" t="s">
        <v>74</v>
      </c>
      <c r="K1499" t="s">
        <v>479</v>
      </c>
      <c r="L1499" s="912">
        <v>303.8</v>
      </c>
      <c r="M1499">
        <v>200</v>
      </c>
      <c r="N1499" s="912">
        <v>1.5190000000000001</v>
      </c>
      <c r="O1499" t="s">
        <v>127</v>
      </c>
      <c r="P1499" t="s">
        <v>470</v>
      </c>
      <c r="Q1499" t="s">
        <v>127</v>
      </c>
      <c r="R1499">
        <v>180</v>
      </c>
      <c r="S1499" t="s">
        <v>582</v>
      </c>
      <c r="T1499" t="s">
        <v>1205</v>
      </c>
      <c r="U1499" t="s">
        <v>2970</v>
      </c>
      <c r="V1499">
        <v>2023</v>
      </c>
      <c r="W1499">
        <v>100</v>
      </c>
      <c r="X1499">
        <v>400</v>
      </c>
      <c r="AC1499" s="784"/>
    </row>
    <row r="1500" spans="1:29" x14ac:dyDescent="0.2">
      <c r="A1500">
        <v>65308</v>
      </c>
      <c r="B1500" t="s">
        <v>2558</v>
      </c>
      <c r="C1500" s="783">
        <v>45291</v>
      </c>
      <c r="D1500">
        <v>2023</v>
      </c>
      <c r="E1500" t="s">
        <v>2</v>
      </c>
      <c r="F1500" t="s">
        <v>15</v>
      </c>
      <c r="G1500" s="912">
        <v>28.9377</v>
      </c>
      <c r="H1500" s="912">
        <v>-99.107699999999994</v>
      </c>
      <c r="I1500" s="912">
        <v>4.8525980000000004</v>
      </c>
      <c r="J1500" t="s">
        <v>74</v>
      </c>
      <c r="K1500" t="s">
        <v>485</v>
      </c>
      <c r="L1500" s="912">
        <v>266</v>
      </c>
      <c r="M1500">
        <v>200</v>
      </c>
      <c r="N1500" s="912">
        <v>1.33</v>
      </c>
      <c r="O1500" t="s">
        <v>127</v>
      </c>
      <c r="P1500" t="s">
        <v>470</v>
      </c>
      <c r="Q1500" t="s">
        <v>127</v>
      </c>
      <c r="R1500">
        <v>180</v>
      </c>
      <c r="AA1500">
        <v>50.18</v>
      </c>
      <c r="AB1500">
        <v>32.21</v>
      </c>
      <c r="AC1500" s="784"/>
    </row>
    <row r="1501" spans="1:29" x14ac:dyDescent="0.2">
      <c r="A1501">
        <v>65702</v>
      </c>
      <c r="B1501" t="s">
        <v>2561</v>
      </c>
      <c r="C1501" s="783">
        <v>45107</v>
      </c>
      <c r="D1501">
        <v>2023</v>
      </c>
      <c r="E1501" t="s">
        <v>4</v>
      </c>
      <c r="F1501" t="s">
        <v>48</v>
      </c>
      <c r="G1501" s="912">
        <v>40.72634</v>
      </c>
      <c r="H1501" s="912">
        <v>-86.852000000000004</v>
      </c>
      <c r="I1501" s="912">
        <v>3.9095770000000001</v>
      </c>
      <c r="J1501" t="s">
        <v>74</v>
      </c>
      <c r="K1501" t="s">
        <v>479</v>
      </c>
      <c r="L1501" s="912">
        <v>269.89999999999998</v>
      </c>
      <c r="M1501">
        <v>200</v>
      </c>
      <c r="N1501" s="912">
        <v>1.3494999999999999</v>
      </c>
      <c r="O1501" t="s">
        <v>127</v>
      </c>
      <c r="P1501" t="s">
        <v>470</v>
      </c>
      <c r="Q1501" t="s">
        <v>127</v>
      </c>
      <c r="R1501">
        <v>180</v>
      </c>
      <c r="AC1501" s="784"/>
    </row>
    <row r="1502" spans="1:29" x14ac:dyDescent="0.2">
      <c r="A1502">
        <v>66193</v>
      </c>
      <c r="B1502" t="s">
        <v>2560</v>
      </c>
      <c r="C1502" s="783">
        <v>45291</v>
      </c>
      <c r="D1502">
        <v>2023</v>
      </c>
      <c r="E1502" t="s">
        <v>4</v>
      </c>
      <c r="F1502" t="s">
        <v>435</v>
      </c>
      <c r="G1502" s="912">
        <v>32.580741000000003</v>
      </c>
      <c r="H1502" s="912">
        <v>-91.769441</v>
      </c>
      <c r="I1502" s="912">
        <v>4.5914229999999998</v>
      </c>
      <c r="J1502" t="s">
        <v>74</v>
      </c>
      <c r="K1502" t="s">
        <v>479</v>
      </c>
      <c r="L1502" s="912">
        <v>260</v>
      </c>
      <c r="M1502">
        <v>200</v>
      </c>
      <c r="N1502" s="912">
        <v>1.3</v>
      </c>
      <c r="O1502" t="s">
        <v>127</v>
      </c>
      <c r="P1502" t="s">
        <v>470</v>
      </c>
      <c r="Q1502" t="s">
        <v>127</v>
      </c>
      <c r="R1502">
        <v>180</v>
      </c>
      <c r="AA1502">
        <v>44.65</v>
      </c>
      <c r="AB1502">
        <v>28.58</v>
      </c>
      <c r="AC1502" s="784"/>
    </row>
    <row r="1503" spans="1:29" x14ac:dyDescent="0.2">
      <c r="A1503">
        <v>66636</v>
      </c>
      <c r="B1503" t="s">
        <v>2557</v>
      </c>
      <c r="C1503" s="783">
        <v>45291</v>
      </c>
      <c r="D1503">
        <v>2023</v>
      </c>
      <c r="E1503" t="s">
        <v>7</v>
      </c>
      <c r="F1503" t="s">
        <v>38</v>
      </c>
      <c r="G1503" s="912">
        <v>32.946471000000003</v>
      </c>
      <c r="H1503" s="912">
        <v>-113.472031</v>
      </c>
      <c r="I1503" s="912">
        <v>5.8554979999999999</v>
      </c>
      <c r="J1503" t="s">
        <v>74</v>
      </c>
      <c r="K1503" t="s">
        <v>479</v>
      </c>
      <c r="L1503" s="912">
        <v>250</v>
      </c>
      <c r="M1503">
        <v>200</v>
      </c>
      <c r="N1503" s="912">
        <v>1.25</v>
      </c>
      <c r="O1503" t="s">
        <v>127</v>
      </c>
      <c r="P1503" t="s">
        <v>470</v>
      </c>
      <c r="Q1503" t="s">
        <v>127</v>
      </c>
      <c r="R1503">
        <v>180</v>
      </c>
      <c r="S1503" t="s">
        <v>582</v>
      </c>
      <c r="T1503" t="s">
        <v>1205</v>
      </c>
      <c r="U1503" t="s">
        <v>2970</v>
      </c>
      <c r="V1503">
        <v>2023</v>
      </c>
      <c r="W1503">
        <v>100</v>
      </c>
      <c r="X1503">
        <v>400</v>
      </c>
      <c r="AC1503" s="784"/>
    </row>
    <row r="1504" spans="1:29" x14ac:dyDescent="0.2">
      <c r="A1504">
        <v>64075</v>
      </c>
      <c r="B1504" t="s">
        <v>2556</v>
      </c>
      <c r="C1504" s="783">
        <v>45137</v>
      </c>
      <c r="D1504">
        <v>2023</v>
      </c>
      <c r="E1504" t="s">
        <v>2</v>
      </c>
      <c r="F1504" t="s">
        <v>15</v>
      </c>
      <c r="G1504" s="912">
        <v>31.182531000000001</v>
      </c>
      <c r="H1504" s="912">
        <v>-103.127591</v>
      </c>
      <c r="I1504" s="912">
        <v>5.6039669999999999</v>
      </c>
      <c r="J1504" t="s">
        <v>74</v>
      </c>
      <c r="K1504" t="s">
        <v>485</v>
      </c>
      <c r="L1504" s="912">
        <v>258.39999999999998</v>
      </c>
      <c r="M1504">
        <v>203.8</v>
      </c>
      <c r="N1504" s="912">
        <v>1.2679097154072618</v>
      </c>
      <c r="O1504" t="s">
        <v>127</v>
      </c>
      <c r="P1504" t="s">
        <v>470</v>
      </c>
      <c r="Q1504" t="s">
        <v>127</v>
      </c>
      <c r="R1504">
        <v>179</v>
      </c>
      <c r="AC1504" s="784"/>
    </row>
    <row r="1505" spans="1:29" x14ac:dyDescent="0.2">
      <c r="A1505">
        <v>64672</v>
      </c>
      <c r="B1505" t="s">
        <v>2555</v>
      </c>
      <c r="C1505" s="783">
        <v>45137</v>
      </c>
      <c r="D1505">
        <v>2023</v>
      </c>
      <c r="E1505" t="s">
        <v>2</v>
      </c>
      <c r="F1505" t="s">
        <v>15</v>
      </c>
      <c r="G1505" s="912">
        <v>30.711500000000001</v>
      </c>
      <c r="H1505" s="912">
        <v>-96.064099999999996</v>
      </c>
      <c r="I1505" s="912">
        <v>4.6474589999999996</v>
      </c>
      <c r="J1505" t="s">
        <v>74</v>
      </c>
      <c r="L1505" s="912">
        <v>270</v>
      </c>
      <c r="M1505">
        <v>210</v>
      </c>
      <c r="N1505" s="912">
        <v>1.2857142857142858</v>
      </c>
      <c r="O1505" t="s">
        <v>127</v>
      </c>
      <c r="P1505" t="s">
        <v>470</v>
      </c>
      <c r="Q1505" t="s">
        <v>127</v>
      </c>
      <c r="R1505">
        <v>180</v>
      </c>
      <c r="S1505" t="s">
        <v>582</v>
      </c>
      <c r="T1505" t="s">
        <v>1205</v>
      </c>
      <c r="U1505" t="s">
        <v>2970</v>
      </c>
      <c r="V1505">
        <v>2023</v>
      </c>
      <c r="W1505">
        <v>59</v>
      </c>
      <c r="X1505">
        <v>89</v>
      </c>
      <c r="AC1505" s="784"/>
    </row>
    <row r="1506" spans="1:29" x14ac:dyDescent="0.2">
      <c r="A1506">
        <v>65034</v>
      </c>
      <c r="B1506" t="s">
        <v>2554</v>
      </c>
      <c r="C1506" s="783">
        <v>45291</v>
      </c>
      <c r="D1506">
        <v>2023</v>
      </c>
      <c r="E1506" t="s">
        <v>2</v>
      </c>
      <c r="F1506" t="s">
        <v>15</v>
      </c>
      <c r="G1506" s="912">
        <v>29.452061</v>
      </c>
      <c r="H1506" s="912">
        <v>-96.087241000000006</v>
      </c>
      <c r="I1506" s="912">
        <v>4.6600989999999998</v>
      </c>
      <c r="J1506" t="s">
        <v>74</v>
      </c>
      <c r="K1506" t="s">
        <v>479</v>
      </c>
      <c r="L1506" s="912">
        <v>313.5</v>
      </c>
      <c r="M1506">
        <v>230</v>
      </c>
      <c r="N1506" s="912">
        <v>1.3630434782608696</v>
      </c>
      <c r="O1506" t="s">
        <v>127</v>
      </c>
      <c r="P1506" t="s">
        <v>470</v>
      </c>
      <c r="Q1506" t="s">
        <v>127</v>
      </c>
      <c r="R1506">
        <v>182</v>
      </c>
      <c r="AC1506" s="784"/>
    </row>
    <row r="1507" spans="1:29" x14ac:dyDescent="0.2">
      <c r="A1507">
        <v>64481</v>
      </c>
      <c r="B1507" t="s">
        <v>2130</v>
      </c>
      <c r="C1507" s="783">
        <v>45230</v>
      </c>
      <c r="D1507">
        <v>2023</v>
      </c>
      <c r="E1507" t="s">
        <v>7</v>
      </c>
      <c r="F1507" t="s">
        <v>28</v>
      </c>
      <c r="G1507" s="912">
        <v>33.69088</v>
      </c>
      <c r="H1507" s="912">
        <v>-114.7749</v>
      </c>
      <c r="I1507" s="912">
        <v>5.7975969999999997</v>
      </c>
      <c r="J1507" t="s">
        <v>74</v>
      </c>
      <c r="K1507" t="s">
        <v>479</v>
      </c>
      <c r="L1507" s="912">
        <v>316.41400000000004</v>
      </c>
      <c r="M1507">
        <v>233</v>
      </c>
      <c r="N1507" s="912">
        <v>1.3580000000000001</v>
      </c>
      <c r="O1507" t="s">
        <v>127</v>
      </c>
      <c r="P1507" t="s">
        <v>470</v>
      </c>
      <c r="Q1507" t="s">
        <v>127</v>
      </c>
      <c r="R1507">
        <v>180</v>
      </c>
      <c r="S1507" t="s">
        <v>582</v>
      </c>
      <c r="T1507" t="s">
        <v>553</v>
      </c>
      <c r="U1507" t="s">
        <v>2970</v>
      </c>
      <c r="V1507">
        <v>2022</v>
      </c>
      <c r="W1507">
        <v>132</v>
      </c>
      <c r="X1507">
        <v>528</v>
      </c>
      <c r="AA1507">
        <v>49.3</v>
      </c>
      <c r="AB1507">
        <v>31.61</v>
      </c>
      <c r="AC1507" s="784">
        <v>22.126427873128016</v>
      </c>
    </row>
    <row r="1508" spans="1:29" x14ac:dyDescent="0.2">
      <c r="A1508">
        <v>63985</v>
      </c>
      <c r="B1508" t="s">
        <v>2552</v>
      </c>
      <c r="C1508" s="783">
        <v>45230</v>
      </c>
      <c r="D1508">
        <v>2023</v>
      </c>
      <c r="E1508" t="s">
        <v>2</v>
      </c>
      <c r="F1508" t="s">
        <v>15</v>
      </c>
      <c r="G1508" s="912">
        <v>29.553691000000001</v>
      </c>
      <c r="H1508" s="912">
        <v>-95.962790999999996</v>
      </c>
      <c r="I1508" s="912">
        <v>4.6456309999999998</v>
      </c>
      <c r="J1508" t="s">
        <v>74</v>
      </c>
      <c r="L1508" s="912">
        <v>317</v>
      </c>
      <c r="M1508">
        <v>240</v>
      </c>
      <c r="N1508" s="912">
        <v>1.3208333333333333</v>
      </c>
      <c r="O1508" t="s">
        <v>127</v>
      </c>
      <c r="P1508" t="s">
        <v>470</v>
      </c>
      <c r="Q1508" t="s">
        <v>127</v>
      </c>
      <c r="R1508">
        <v>181</v>
      </c>
      <c r="AA1508">
        <v>34.9</v>
      </c>
      <c r="AB1508">
        <v>18.829999999999998</v>
      </c>
      <c r="AC1508" s="784"/>
    </row>
    <row r="1509" spans="1:29" x14ac:dyDescent="0.2">
      <c r="A1509">
        <v>66471</v>
      </c>
      <c r="B1509" t="s">
        <v>2553</v>
      </c>
      <c r="C1509" s="783">
        <v>45260</v>
      </c>
      <c r="D1509">
        <v>2023</v>
      </c>
      <c r="E1509" t="s">
        <v>2</v>
      </c>
      <c r="F1509" t="s">
        <v>15</v>
      </c>
      <c r="G1509" s="912">
        <v>33.599170000000001</v>
      </c>
      <c r="H1509" s="912">
        <v>-95.525099999999995</v>
      </c>
      <c r="I1509" s="912">
        <v>4.5805369999999996</v>
      </c>
      <c r="J1509" t="s">
        <v>74</v>
      </c>
      <c r="K1509" t="s">
        <v>479</v>
      </c>
      <c r="L1509" s="912">
        <v>314</v>
      </c>
      <c r="M1509">
        <v>240</v>
      </c>
      <c r="N1509" s="912">
        <v>1.3083333333333333</v>
      </c>
      <c r="O1509" t="s">
        <v>127</v>
      </c>
      <c r="P1509" t="s">
        <v>470</v>
      </c>
      <c r="Q1509" t="s">
        <v>127</v>
      </c>
      <c r="R1509">
        <v>180</v>
      </c>
      <c r="AC1509" s="784"/>
    </row>
    <row r="1510" spans="1:29" x14ac:dyDescent="0.2">
      <c r="A1510">
        <v>63731</v>
      </c>
      <c r="B1510" t="s">
        <v>2551</v>
      </c>
      <c r="C1510" s="783">
        <v>45107</v>
      </c>
      <c r="D1510">
        <v>2023</v>
      </c>
      <c r="E1510" t="s">
        <v>72</v>
      </c>
      <c r="F1510" t="s">
        <v>46</v>
      </c>
      <c r="G1510" s="912">
        <v>38.330260000000003</v>
      </c>
      <c r="H1510" s="912">
        <v>-104.414</v>
      </c>
      <c r="I1510" s="912">
        <v>5.172612</v>
      </c>
      <c r="J1510" t="s">
        <v>74</v>
      </c>
      <c r="K1510" t="s">
        <v>479</v>
      </c>
      <c r="L1510" s="912">
        <v>378.8</v>
      </c>
      <c r="M1510">
        <v>250</v>
      </c>
      <c r="N1510" s="912">
        <v>1.5152000000000001</v>
      </c>
      <c r="O1510" t="s">
        <v>127</v>
      </c>
      <c r="P1510" t="s">
        <v>470</v>
      </c>
      <c r="Q1510" t="s">
        <v>127</v>
      </c>
      <c r="R1510">
        <v>181</v>
      </c>
      <c r="S1510" t="s">
        <v>582</v>
      </c>
      <c r="T1510" t="s">
        <v>1205</v>
      </c>
      <c r="U1510" t="s">
        <v>2970</v>
      </c>
      <c r="V1510">
        <v>2023</v>
      </c>
      <c r="W1510">
        <v>125</v>
      </c>
      <c r="X1510">
        <v>500</v>
      </c>
      <c r="AC1510" s="784"/>
    </row>
    <row r="1511" spans="1:29" x14ac:dyDescent="0.2">
      <c r="A1511">
        <v>63848</v>
      </c>
      <c r="B1511" t="s">
        <v>2548</v>
      </c>
      <c r="C1511" s="783">
        <v>45291</v>
      </c>
      <c r="D1511">
        <v>2023</v>
      </c>
      <c r="E1511" t="s">
        <v>7</v>
      </c>
      <c r="F1511" t="s">
        <v>28</v>
      </c>
      <c r="G1511" s="912">
        <v>36.173969999999997</v>
      </c>
      <c r="H1511" s="912">
        <v>-119.904</v>
      </c>
      <c r="I1511" s="912">
        <v>5.3471339999999996</v>
      </c>
      <c r="J1511" t="s">
        <v>74</v>
      </c>
      <c r="K1511" t="s">
        <v>479</v>
      </c>
      <c r="L1511" s="912">
        <v>350</v>
      </c>
      <c r="M1511">
        <v>250</v>
      </c>
      <c r="N1511" s="912">
        <v>1.4</v>
      </c>
      <c r="O1511" t="s">
        <v>127</v>
      </c>
      <c r="P1511" t="s">
        <v>470</v>
      </c>
      <c r="Q1511" t="s">
        <v>127</v>
      </c>
      <c r="R1511">
        <v>180</v>
      </c>
      <c r="S1511" t="s">
        <v>582</v>
      </c>
      <c r="T1511" t="s">
        <v>1205</v>
      </c>
      <c r="U1511" t="s">
        <v>2970</v>
      </c>
      <c r="V1511">
        <v>2023</v>
      </c>
      <c r="W1511">
        <v>225</v>
      </c>
      <c r="X1511">
        <v>900</v>
      </c>
      <c r="AC1511" s="784"/>
    </row>
    <row r="1512" spans="1:29" x14ac:dyDescent="0.2">
      <c r="A1512">
        <v>65734</v>
      </c>
      <c r="B1512" t="s">
        <v>2549</v>
      </c>
      <c r="C1512" s="783">
        <v>45199</v>
      </c>
      <c r="D1512">
        <v>2023</v>
      </c>
      <c r="E1512" t="s">
        <v>7</v>
      </c>
      <c r="F1512" t="s">
        <v>28</v>
      </c>
      <c r="G1512" s="912">
        <v>33.728990000000003</v>
      </c>
      <c r="H1512" s="912">
        <v>-115.38200000000001</v>
      </c>
      <c r="I1512" s="912">
        <v>5.8553680000000004</v>
      </c>
      <c r="J1512" t="s">
        <v>74</v>
      </c>
      <c r="K1512" t="s">
        <v>485</v>
      </c>
      <c r="L1512" s="912">
        <v>339.5</v>
      </c>
      <c r="M1512">
        <v>250</v>
      </c>
      <c r="N1512" s="912">
        <v>1.3580000000000001</v>
      </c>
      <c r="O1512" t="s">
        <v>127</v>
      </c>
      <c r="P1512" t="s">
        <v>470</v>
      </c>
      <c r="Q1512" t="s">
        <v>127</v>
      </c>
      <c r="R1512">
        <v>180</v>
      </c>
      <c r="S1512" t="s">
        <v>582</v>
      </c>
      <c r="T1512" t="s">
        <v>1205</v>
      </c>
      <c r="U1512" t="s">
        <v>2970</v>
      </c>
      <c r="V1512">
        <v>2023</v>
      </c>
      <c r="W1512">
        <v>125</v>
      </c>
      <c r="X1512">
        <v>500</v>
      </c>
      <c r="AC1512" s="784"/>
    </row>
    <row r="1513" spans="1:29" x14ac:dyDescent="0.2">
      <c r="A1513">
        <v>65735</v>
      </c>
      <c r="B1513" t="s">
        <v>2550</v>
      </c>
      <c r="C1513" s="783">
        <v>45230</v>
      </c>
      <c r="D1513">
        <v>2023</v>
      </c>
      <c r="E1513" t="s">
        <v>7</v>
      </c>
      <c r="F1513" t="s">
        <v>28</v>
      </c>
      <c r="G1513" s="912">
        <v>33.728990000000003</v>
      </c>
      <c r="H1513" s="912">
        <v>-115.38200000000001</v>
      </c>
      <c r="I1513" s="912">
        <v>5.8553680000000004</v>
      </c>
      <c r="J1513" t="s">
        <v>74</v>
      </c>
      <c r="K1513" t="s">
        <v>485</v>
      </c>
      <c r="L1513" s="912">
        <v>339.5</v>
      </c>
      <c r="M1513">
        <v>250</v>
      </c>
      <c r="N1513" s="912">
        <v>1.3580000000000001</v>
      </c>
      <c r="O1513" t="s">
        <v>127</v>
      </c>
      <c r="P1513" t="s">
        <v>470</v>
      </c>
      <c r="Q1513" t="s">
        <v>127</v>
      </c>
      <c r="R1513">
        <v>180</v>
      </c>
      <c r="S1513" t="s">
        <v>582</v>
      </c>
      <c r="T1513" t="s">
        <v>1205</v>
      </c>
      <c r="U1513" t="s">
        <v>2970</v>
      </c>
      <c r="V1513">
        <v>2023</v>
      </c>
      <c r="W1513">
        <v>125</v>
      </c>
      <c r="X1513">
        <v>500</v>
      </c>
      <c r="AC1513" s="784"/>
    </row>
    <row r="1514" spans="1:29" x14ac:dyDescent="0.2">
      <c r="A1514">
        <v>65654</v>
      </c>
      <c r="B1514" t="s">
        <v>2547</v>
      </c>
      <c r="C1514" s="783">
        <v>45291</v>
      </c>
      <c r="D1514">
        <v>2023</v>
      </c>
      <c r="E1514" t="s">
        <v>2</v>
      </c>
      <c r="F1514" t="s">
        <v>15</v>
      </c>
      <c r="G1514" s="912">
        <v>33.320639999999997</v>
      </c>
      <c r="H1514" s="912">
        <v>-100.982</v>
      </c>
      <c r="I1514" s="912">
        <v>5.2112610000000004</v>
      </c>
      <c r="J1514" t="s">
        <v>74</v>
      </c>
      <c r="K1514" t="s">
        <v>479</v>
      </c>
      <c r="L1514" s="912"/>
      <c r="M1514">
        <v>252</v>
      </c>
      <c r="N1514" s="912"/>
      <c r="O1514" t="s">
        <v>127</v>
      </c>
      <c r="P1514" t="s">
        <v>470</v>
      </c>
      <c r="Q1514" t="s">
        <v>127</v>
      </c>
      <c r="R1514">
        <v>179</v>
      </c>
      <c r="AA1514">
        <v>45.92</v>
      </c>
      <c r="AB1514">
        <v>29.77</v>
      </c>
      <c r="AC1514" s="784"/>
    </row>
    <row r="1515" spans="1:29" x14ac:dyDescent="0.2">
      <c r="A1515">
        <v>66627</v>
      </c>
      <c r="B1515" t="s">
        <v>2546</v>
      </c>
      <c r="C1515" s="783">
        <v>45291</v>
      </c>
      <c r="D1515">
        <v>2023</v>
      </c>
      <c r="E1515" t="s">
        <v>72</v>
      </c>
      <c r="F1515" t="s">
        <v>38</v>
      </c>
      <c r="G1515" s="912">
        <v>33.241740999999998</v>
      </c>
      <c r="H1515" s="912">
        <v>-112.539011</v>
      </c>
      <c r="I1515" s="912">
        <v>5.8733409999999999</v>
      </c>
      <c r="J1515" t="s">
        <v>74</v>
      </c>
      <c r="K1515" t="s">
        <v>479</v>
      </c>
      <c r="L1515" s="912">
        <v>504.4</v>
      </c>
      <c r="M1515">
        <v>260</v>
      </c>
      <c r="N1515" s="912">
        <v>1.94</v>
      </c>
      <c r="O1515" t="s">
        <v>127</v>
      </c>
      <c r="P1515" t="s">
        <v>470</v>
      </c>
      <c r="Q1515" t="s">
        <v>127</v>
      </c>
      <c r="R1515">
        <v>180</v>
      </c>
      <c r="S1515" t="s">
        <v>582</v>
      </c>
      <c r="T1515" t="s">
        <v>1205</v>
      </c>
      <c r="U1515" t="s">
        <v>2970</v>
      </c>
      <c r="V1515">
        <v>2023</v>
      </c>
      <c r="W1515">
        <v>260</v>
      </c>
      <c r="X1515">
        <v>1060</v>
      </c>
      <c r="AC1515" s="784">
        <v>18.064628920456403</v>
      </c>
    </row>
    <row r="1516" spans="1:29" x14ac:dyDescent="0.2">
      <c r="A1516">
        <v>66643</v>
      </c>
      <c r="B1516" t="s">
        <v>2545</v>
      </c>
      <c r="C1516" s="783">
        <v>45107</v>
      </c>
      <c r="D1516">
        <v>2023</v>
      </c>
      <c r="E1516" t="s">
        <v>4</v>
      </c>
      <c r="F1516" t="s">
        <v>48</v>
      </c>
      <c r="G1516" s="912">
        <v>41.17257</v>
      </c>
      <c r="H1516" s="912">
        <v>-87.007300000000001</v>
      </c>
      <c r="I1516" s="912">
        <v>3.891635</v>
      </c>
      <c r="J1516" t="s">
        <v>74</v>
      </c>
      <c r="K1516" t="s">
        <v>479</v>
      </c>
      <c r="L1516" s="912">
        <v>358</v>
      </c>
      <c r="M1516">
        <v>265</v>
      </c>
      <c r="N1516" s="912">
        <v>1.350943396226415</v>
      </c>
      <c r="O1516" t="s">
        <v>127</v>
      </c>
      <c r="P1516" t="s">
        <v>470</v>
      </c>
      <c r="Q1516" t="s">
        <v>127</v>
      </c>
      <c r="R1516">
        <v>180</v>
      </c>
      <c r="AA1516">
        <v>46.83</v>
      </c>
      <c r="AB1516">
        <v>30.77</v>
      </c>
      <c r="AC1516" s="784"/>
    </row>
    <row r="1517" spans="1:29" x14ac:dyDescent="0.2">
      <c r="A1517">
        <v>64832</v>
      </c>
      <c r="B1517" t="s">
        <v>2544</v>
      </c>
      <c r="C1517" s="783">
        <v>45107</v>
      </c>
      <c r="D1517">
        <v>2023</v>
      </c>
      <c r="E1517" t="s">
        <v>1</v>
      </c>
      <c r="F1517" t="s">
        <v>266</v>
      </c>
      <c r="G1517" s="912">
        <v>39.502510000000001</v>
      </c>
      <c r="H1517" s="912">
        <v>-83.065600000000003</v>
      </c>
      <c r="I1517" s="912">
        <v>3.9927860000000002</v>
      </c>
      <c r="J1517" t="s">
        <v>74</v>
      </c>
      <c r="K1517" t="s">
        <v>479</v>
      </c>
      <c r="L1517" s="912">
        <v>352.9</v>
      </c>
      <c r="M1517">
        <v>274</v>
      </c>
      <c r="N1517" s="912">
        <v>1.287956204379562</v>
      </c>
      <c r="O1517" t="s">
        <v>127</v>
      </c>
      <c r="P1517" t="s">
        <v>470</v>
      </c>
      <c r="Q1517" t="s">
        <v>127</v>
      </c>
      <c r="R1517">
        <v>180</v>
      </c>
      <c r="AC1517" s="784"/>
    </row>
    <row r="1518" spans="1:29" x14ac:dyDescent="0.2">
      <c r="A1518">
        <v>61852</v>
      </c>
      <c r="B1518" t="s">
        <v>2543</v>
      </c>
      <c r="C1518" s="783">
        <v>45077</v>
      </c>
      <c r="D1518">
        <v>2023</v>
      </c>
      <c r="E1518" t="s">
        <v>72</v>
      </c>
      <c r="F1518" t="s">
        <v>53</v>
      </c>
      <c r="G1518" s="912">
        <v>36.629759999999997</v>
      </c>
      <c r="H1518" s="912">
        <v>-114.684</v>
      </c>
      <c r="I1518" s="912">
        <v>5.6985729999999997</v>
      </c>
      <c r="J1518" t="s">
        <v>74</v>
      </c>
      <c r="K1518" t="s">
        <v>479</v>
      </c>
      <c r="L1518" s="912">
        <v>387</v>
      </c>
      <c r="M1518">
        <v>300</v>
      </c>
      <c r="N1518" s="912">
        <v>1.29</v>
      </c>
      <c r="O1518" t="s">
        <v>127</v>
      </c>
      <c r="P1518" t="s">
        <v>470</v>
      </c>
      <c r="Q1518" t="s">
        <v>127</v>
      </c>
      <c r="R1518">
        <v>180</v>
      </c>
      <c r="AA1518">
        <v>36.6</v>
      </c>
      <c r="AB1518">
        <v>20.54</v>
      </c>
      <c r="AC1518" s="784">
        <v>19.247702380289724</v>
      </c>
    </row>
    <row r="1519" spans="1:29" x14ac:dyDescent="0.2">
      <c r="A1519">
        <v>64852</v>
      </c>
      <c r="B1519" t="s">
        <v>2542</v>
      </c>
      <c r="C1519" s="783">
        <v>45137</v>
      </c>
      <c r="D1519">
        <v>2023</v>
      </c>
      <c r="E1519" t="s">
        <v>7</v>
      </c>
      <c r="F1519" t="s">
        <v>28</v>
      </c>
      <c r="G1519" s="912">
        <v>34.872311000000003</v>
      </c>
      <c r="H1519" s="912">
        <v>-116.789991</v>
      </c>
      <c r="I1519" s="912">
        <v>5.7373310000000002</v>
      </c>
      <c r="J1519" t="s">
        <v>74</v>
      </c>
      <c r="K1519" t="s">
        <v>479</v>
      </c>
      <c r="L1519" s="912">
        <v>310</v>
      </c>
      <c r="M1519">
        <v>300</v>
      </c>
      <c r="N1519" s="912">
        <v>1.0333333333333334</v>
      </c>
      <c r="O1519" t="s">
        <v>127</v>
      </c>
      <c r="P1519" t="s">
        <v>470</v>
      </c>
      <c r="Q1519" t="s">
        <v>127</v>
      </c>
      <c r="R1519">
        <v>180</v>
      </c>
      <c r="S1519" t="s">
        <v>582</v>
      </c>
      <c r="T1519" t="s">
        <v>2541</v>
      </c>
      <c r="U1519" t="s">
        <v>2970</v>
      </c>
      <c r="V1519">
        <v>2023</v>
      </c>
      <c r="W1519">
        <v>144</v>
      </c>
      <c r="X1519">
        <v>576</v>
      </c>
    </row>
    <row r="1520" spans="1:29" x14ac:dyDescent="0.2">
      <c r="A1520">
        <v>64859</v>
      </c>
      <c r="B1520" t="s">
        <v>2540</v>
      </c>
      <c r="C1520" s="783">
        <v>45077</v>
      </c>
      <c r="D1520">
        <v>2023</v>
      </c>
      <c r="E1520" t="s">
        <v>2</v>
      </c>
      <c r="F1520" t="s">
        <v>15</v>
      </c>
      <c r="G1520" s="912">
        <v>31.548100000000002</v>
      </c>
      <c r="H1520" s="912">
        <v>-99.187200000000004</v>
      </c>
      <c r="I1520" s="912">
        <v>5.0282549999999997</v>
      </c>
      <c r="J1520" t="s">
        <v>74</v>
      </c>
      <c r="K1520" t="s">
        <v>485</v>
      </c>
      <c r="L1520" s="912">
        <v>415</v>
      </c>
      <c r="M1520">
        <v>320</v>
      </c>
      <c r="N1520" s="912">
        <v>1.296875</v>
      </c>
      <c r="O1520" t="s">
        <v>127</v>
      </c>
      <c r="P1520" t="s">
        <v>470</v>
      </c>
      <c r="Q1520" t="s">
        <v>127</v>
      </c>
      <c r="R1520">
        <v>180</v>
      </c>
    </row>
    <row r="1521" spans="1:28" x14ac:dyDescent="0.2">
      <c r="A1521">
        <v>66420</v>
      </c>
      <c r="B1521" t="s">
        <v>2539</v>
      </c>
      <c r="C1521" s="783">
        <v>45291</v>
      </c>
      <c r="D1521">
        <v>2023</v>
      </c>
      <c r="E1521" t="s">
        <v>2</v>
      </c>
      <c r="F1521" t="s">
        <v>15</v>
      </c>
      <c r="G1521" s="912">
        <v>30.988851</v>
      </c>
      <c r="H1521" s="912">
        <v>-97.243720999999994</v>
      </c>
      <c r="I1521" s="912">
        <v>4.7436590000000001</v>
      </c>
      <c r="J1521" t="s">
        <v>74</v>
      </c>
      <c r="K1521" t="s">
        <v>485</v>
      </c>
      <c r="L1521" s="912">
        <v>432</v>
      </c>
      <c r="M1521">
        <v>320</v>
      </c>
      <c r="N1521" s="912">
        <v>1.35</v>
      </c>
      <c r="O1521" t="s">
        <v>127</v>
      </c>
      <c r="P1521" t="s">
        <v>470</v>
      </c>
      <c r="Q1521" t="s">
        <v>127</v>
      </c>
      <c r="R1521">
        <v>182</v>
      </c>
    </row>
    <row r="1522" spans="1:28" x14ac:dyDescent="0.2">
      <c r="A1522">
        <v>64927</v>
      </c>
      <c r="B1522" t="s">
        <v>2538</v>
      </c>
      <c r="C1522" s="783">
        <v>45291</v>
      </c>
      <c r="D1522">
        <v>2023</v>
      </c>
      <c r="E1522" t="s">
        <v>2</v>
      </c>
      <c r="F1522" t="s">
        <v>15</v>
      </c>
      <c r="G1522" s="912">
        <v>29.075600000000001</v>
      </c>
      <c r="H1522" s="912">
        <v>-96.276970000000006</v>
      </c>
      <c r="I1522" s="912">
        <v>4.6469680000000002</v>
      </c>
      <c r="J1522" t="s">
        <v>74</v>
      </c>
      <c r="K1522" t="s">
        <v>479</v>
      </c>
      <c r="L1522" s="912">
        <v>631</v>
      </c>
      <c r="M1522">
        <v>500</v>
      </c>
      <c r="N1522" s="912">
        <v>1.262</v>
      </c>
      <c r="O1522" t="s">
        <v>127</v>
      </c>
      <c r="P1522" t="s">
        <v>470</v>
      </c>
      <c r="Q1522" t="s">
        <v>127</v>
      </c>
      <c r="R1522">
        <v>179</v>
      </c>
      <c r="AA1522">
        <v>40.200000000000003</v>
      </c>
      <c r="AB1522">
        <v>24.13</v>
      </c>
    </row>
    <row r="1523" spans="1:28" x14ac:dyDescent="0.2">
      <c r="A1523">
        <v>65028</v>
      </c>
      <c r="B1523" t="s">
        <v>2972</v>
      </c>
      <c r="C1523" s="783">
        <v>45137</v>
      </c>
      <c r="D1523">
        <v>2023</v>
      </c>
      <c r="E1523" t="s">
        <v>2</v>
      </c>
      <c r="F1523" t="s">
        <v>15</v>
      </c>
      <c r="G1523" s="912">
        <v>31.462101000000001</v>
      </c>
      <c r="H1523" s="912">
        <v>-96.827331000000001</v>
      </c>
      <c r="I1523" s="912">
        <v>4.7190649999999996</v>
      </c>
      <c r="J1523" t="s">
        <v>74</v>
      </c>
      <c r="K1523" t="s">
        <v>479</v>
      </c>
      <c r="L1523" s="912">
        <v>639.6</v>
      </c>
      <c r="M1523">
        <v>500</v>
      </c>
      <c r="N1523" s="912">
        <v>1.2792000000000001</v>
      </c>
      <c r="O1523" t="s">
        <v>127</v>
      </c>
      <c r="P1523" t="s">
        <v>470</v>
      </c>
      <c r="Q1523" t="s">
        <v>127</v>
      </c>
      <c r="R1523">
        <v>182</v>
      </c>
      <c r="S1523" t="s">
        <v>582</v>
      </c>
      <c r="T1523" t="s">
        <v>1205</v>
      </c>
      <c r="U1523" t="s">
        <v>2970</v>
      </c>
      <c r="V1523">
        <v>2023</v>
      </c>
      <c r="W1523">
        <v>59.1</v>
      </c>
      <c r="X1523">
        <v>89</v>
      </c>
    </row>
  </sheetData>
  <autoFilter ref="A1:AS1523" xr:uid="{84B067BB-1651-4CD9-8C5C-5238858B1ED5}"/>
  <pageMargins left="0.7" right="0.7" top="0.75" bottom="0.75" header="0.3" footer="0.3"/>
  <legacy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50</vt:i4>
      </vt:variant>
    </vt:vector>
  </HeadingPairs>
  <TitlesOfParts>
    <vt:vector size="50" baseType="lpstr">
      <vt:lpstr>Introduction</vt:lpstr>
      <vt:lpstr>Table of Contents</vt:lpstr>
      <vt:lpstr>Regional Definitions</vt:lpstr>
      <vt:lpstr>PV Capacity by Sector</vt:lpstr>
      <vt:lpstr>Capacity Additions by Fuel Type</vt:lpstr>
      <vt:lpstr>State Solar Market Penetration</vt:lpstr>
      <vt:lpstr>Solar Capacity&amp;Generation by BA</vt:lpstr>
      <vt:lpstr>PV Capacity by Region</vt:lpstr>
      <vt:lpstr>PV+Storage Capacity by Region</vt:lpstr>
      <vt:lpstr>Energy Community</vt:lpstr>
      <vt:lpstr>PV Capacity by Technology</vt:lpstr>
      <vt:lpstr>PV Capacity by Develop-Offtaker</vt:lpstr>
      <vt:lpstr>PV Irradiance</vt:lpstr>
      <vt:lpstr>PV ILR</vt:lpstr>
      <vt:lpstr>CapEx Trend (PV-only)</vt:lpstr>
      <vt:lpstr>CapEx Trend by Mount Type (PV)</vt:lpstr>
      <vt:lpstr>CapEx by Size (PV-only)</vt:lpstr>
      <vt:lpstr>CapEx Trend by Region (PV only)</vt:lpstr>
      <vt:lpstr>CapEx Trend by State (PV only)</vt:lpstr>
      <vt:lpstr>PV+Storage CapEx</vt:lpstr>
      <vt:lpstr>CSP CapEx</vt:lpstr>
      <vt:lpstr>O&amp;M Cost Time Trend</vt:lpstr>
      <vt:lpstr>O&amp;M Cost by Project Age</vt:lpstr>
      <vt:lpstr>CF by GHI, Mount, ILR</vt:lpstr>
      <vt:lpstr>CF by Region</vt:lpstr>
      <vt:lpstr>CF by Project Vintage</vt:lpstr>
      <vt:lpstr>CF for CSP Plants</vt:lpstr>
      <vt:lpstr>LCOE Trend (PV, no tax credits)</vt:lpstr>
      <vt:lpstr>LCOE (PTC vs ITC)</vt:lpstr>
      <vt:lpstr>LCOE vs. PPA Price</vt:lpstr>
      <vt:lpstr>PPA Price by Project (PV only)</vt:lpstr>
      <vt:lpstr>PPA Price for CSP Plants</vt:lpstr>
      <vt:lpstr>Annual Average PPA Price</vt:lpstr>
      <vt:lpstr>LevelTen Solar PPA Prices</vt:lpstr>
      <vt:lpstr>Trio Solar PPA Prices</vt:lpstr>
      <vt:lpstr>PV+Battery Hybrid PPA Price</vt:lpstr>
      <vt:lpstr>PV &amp; Wind PPAs vs. Gas</vt:lpstr>
      <vt:lpstr>Recent PV PPAs vs. Gas Forecast</vt:lpstr>
      <vt:lpstr>PV Curtailment</vt:lpstr>
      <vt:lpstr>Energy and Capacity Value</vt:lpstr>
      <vt:lpstr>Energy+Capacity Value vs. PPA</vt:lpstr>
      <vt:lpstr>Value Factor vs. Penetration</vt:lpstr>
      <vt:lpstr>Value Difference vs. Flat Block</vt:lpstr>
      <vt:lpstr>Energy+Capacity Value vs. LCOE</vt:lpstr>
      <vt:lpstr>Market vs. Air+Climate Value</vt:lpstr>
      <vt:lpstr>All Capacity in Queues</vt:lpstr>
      <vt:lpstr>Solar GW in Queues by Region</vt:lpstr>
      <vt:lpstr>Solar GW in Queues by Status</vt:lpstr>
      <vt:lpstr>All Hybrid Capacity in Queues</vt:lpstr>
      <vt:lpstr>Individual_Project_Data</vt:lpstr>
    </vt:vector>
  </TitlesOfParts>
  <Company>Berkeley Lab</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MABolinger</dc:creator>
  <cp:lastModifiedBy>Joachim Seel</cp:lastModifiedBy>
  <dcterms:created xsi:type="dcterms:W3CDTF">2010-06-30T13:59:00Z</dcterms:created>
  <dcterms:modified xsi:type="dcterms:W3CDTF">2024-10-10T20:47:59Z</dcterms:modified>
</cp:coreProperties>
</file>